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activeX/activeX2.bin" ContentType="application/vnd.ms-office.activeX"/>
  <Override PartName="/xl/activeX/activeX4.bin" ContentType="application/vnd.ms-office.activeX"/>
  <Override PartName="/customXml/itemProps3.xml" ContentType="application/vnd.openxmlformats-officedocument.customXmlProperties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8.xml" ContentType="application/vnd.openxmlformats-officedocument.drawing+xml"/>
  <Override PartName="/customXml/itemProps1.xml" ContentType="application/vnd.openxmlformats-officedocument.customXmlProperties+xml"/>
  <Override PartName="/xl/worksheets/sheet7.xml" ContentType="application/vnd.openxmlformats-officedocument.spreadsheetml.worksheet+xml"/>
  <Override PartName="/xl/worksheets/sheet11.xml" ContentType="application/vnd.openxmlformats-officedocument.spreadsheetml.worksheet+xml"/>
  <Override PartName="/xl/drawings/drawing4.xml" ContentType="application/vnd.openxmlformats-officedocument.drawing+xml"/>
  <Override PartName="/xl/activeX/activeX5.xml" ContentType="application/vnd.ms-office.activeX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xl/activeX/activeX2.xml" ContentType="application/vnd.ms-office.activeX+xml"/>
  <Override PartName="/xl/activeX/activeX3.xml" ContentType="application/vnd.ms-office.activeX+xml"/>
  <Override PartName="/xl/activeX/activeX4.xml" ContentType="application/vnd.ms-office.activeX+xml"/>
  <Override PartName="/xl/drawings/drawing3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drawings/drawing11.xml" ContentType="application/vnd.openxmlformats-officedocument.drawing+xml"/>
  <Override PartName="/xl/drawings/drawing12.xml" ContentType="application/vnd.openxmlformats-officedocument.drawing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drawings/drawing10.xml" ContentType="application/vnd.openxmlformats-officedocument.drawing+xml"/>
  <Override PartName="/xl/ctrlProps/ctrlProp3.xml" ContentType="application/vnd.ms-excel.controlpropertie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activeX/activeX5.bin" ContentType="application/vnd.ms-office.activeX"/>
  <Override PartName="/xl/activeX/activeX6.bin" ContentType="application/vnd.ms-office.activeX"/>
  <Override PartName="/docProps/core.xml" ContentType="application/vnd.openxmlformats-package.core-properties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activeX/activeX3.bin" ContentType="application/vnd.ms-office.activeX"/>
  <Default Extension="png" ContentType="image/png"/>
  <Override PartName="/xl/drawings/drawing9.xml" ContentType="application/vnd.openxmlformats-officedocument.drawing+xml"/>
  <Override PartName="/customXml/itemProps2.xml" ContentType="application/vnd.openxmlformats-officedocument.customXmlProperties+xml"/>
  <Override PartName="/xl/worksheets/sheet14.xml" ContentType="application/vnd.openxmlformats-officedocument.spreadsheetml.worksheet+xml"/>
  <Override PartName="/xl/activeX/activeX1.bin" ContentType="application/vnd.ms-office.activeX"/>
  <Override PartName="/xl/drawings/drawing7.xml" ContentType="application/vnd.openxmlformats-officedocument.drawing+xml"/>
  <Override PartName="/xl/worksheets/sheet6.xml" ContentType="application/vnd.openxmlformats-officedocument.spreadsheetml.worksheet+xml"/>
  <Override PartName="/xl/worksheets/sheet8.xml" ContentType="application/vnd.openxmlformats-officedocument.spreadsheetml.worksheet+xml"/>
  <Override PartName="/xl/worksheets/sheet12.xml" ContentType="application/vnd.openxmlformats-officedocument.spreadsheetml.worksheet+xml"/>
  <Default Extension="emf" ContentType="image/x-emf"/>
  <Override PartName="/xl/drawings/drawing5.xml" ContentType="application/vnd.openxmlformats-officedocument.drawing+xml"/>
  <Override PartName="/xl/activeX/activeX6.xml" ContentType="application/vnd.ms-office.activeX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-120" yWindow="-120" windowWidth="20730" windowHeight="11160" tabRatio="747"/>
  </bookViews>
  <sheets>
    <sheet name="PlanningCycleComplet" sheetId="1" r:id="rId1"/>
    <sheet name="Paramétrage" sheetId="2" r:id="rId2"/>
    <sheet name="Data" sheetId="9" state="hidden" r:id="rId3"/>
    <sheet name="Suivi" sheetId="5" r:id="rId4"/>
    <sheet name="1" sheetId="15" r:id="rId5"/>
    <sheet name="2" sheetId="35" r:id="rId6"/>
    <sheet name="3" sheetId="43" r:id="rId7"/>
    <sheet name="4" sheetId="37" r:id="rId8"/>
    <sheet name="5" sheetId="39" r:id="rId9"/>
    <sheet name="6" sheetId="42" r:id="rId10"/>
    <sheet name="7" sheetId="40" r:id="rId11"/>
    <sheet name="8" sheetId="41" r:id="rId12"/>
    <sheet name="9" sheetId="38" r:id="rId13"/>
    <sheet name="10" sheetId="36" r:id="rId14"/>
    <sheet name="11" sheetId="44" r:id="rId15"/>
    <sheet name="12" sheetId="45" r:id="rId16"/>
    <sheet name="Notice" sheetId="11" r:id="rId17"/>
    <sheet name="Export" sheetId="46" state="hidden" r:id="rId18"/>
  </sheets>
  <externalReferences>
    <externalReference r:id="rId19"/>
  </externalReferences>
  <definedNames>
    <definedName name="CATEGORIE">Data!$F$2:$F$9</definedName>
    <definedName name="civ">#REF!</definedName>
    <definedName name="contrat" localSheetId="17">[1]Paramétrage!$U$3:$U$4</definedName>
    <definedName name="contrat">Paramétrage!$U$3:$U$4</definedName>
    <definedName name="EMPLOITYPE">Data!$D$2:$D$28</definedName>
    <definedName name="INDICEBASE">Data!$H$2:$H$9</definedName>
    <definedName name="ReferencePlanning" localSheetId="17">[1]Data!$G$17:$G$21</definedName>
    <definedName name="ReferencePlanning">Data!$G$17:$G$21</definedName>
    <definedName name="REGION" localSheetId="17">[1]Data!$A$2:$A$19</definedName>
    <definedName name="REGION">Data!$A$2:$A$19</definedName>
    <definedName name="TYPEEMPLOYE">Data!$J$2:$J$4</definedName>
    <definedName name="_xlnm.Print_Area" localSheetId="4">'1'!$A$1:$K$47</definedName>
    <definedName name="_xlnm.Print_Area" localSheetId="13">'10'!$A$1:$J$47</definedName>
    <definedName name="_xlnm.Print_Area" localSheetId="14">'11'!$A$1:$J$47</definedName>
    <definedName name="_xlnm.Print_Area" localSheetId="15">'12'!$A$1:$J$47</definedName>
    <definedName name="_xlnm.Print_Area" localSheetId="5">'2'!$A$1:$J$47</definedName>
    <definedName name="_xlnm.Print_Area" localSheetId="6">'3'!$A$1:$J$47</definedName>
    <definedName name="_xlnm.Print_Area" localSheetId="7">'4'!$A$1:$J$47</definedName>
    <definedName name="_xlnm.Print_Area" localSheetId="8">'5'!$A$1:$J$47</definedName>
    <definedName name="_xlnm.Print_Area" localSheetId="9">'6'!$A$1:$J$47</definedName>
    <definedName name="_xlnm.Print_Area" localSheetId="10">'7'!$A$1:$J$47</definedName>
    <definedName name="_xlnm.Print_Area" localSheetId="11">'8'!$A$1:$J$47</definedName>
    <definedName name="_xlnm.Print_Area" localSheetId="12">'9'!$A$1:$J$47</definedName>
    <definedName name="_xlnm.Print_Area" localSheetId="16">Notice!$A:$P</definedName>
    <definedName name="_xlnm.Print_Area" localSheetId="1">Paramétrage!$U$1:$AC$11</definedName>
    <definedName name="_xlnm.Print_Area" localSheetId="0">PlanningCycleComplet!$A$1:$BT$59</definedName>
    <definedName name="_xlnm.Print_Area" localSheetId="3">Suivi!$A$1:$Y$55</definedName>
  </definedNames>
  <calcPr calcId="125725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D4" i="15"/>
  <c r="C3" i="5"/>
  <c r="X56" i="1" l="1"/>
  <c r="X55"/>
  <c r="AN55" s="1"/>
  <c r="AN56" l="1"/>
  <c r="BY34"/>
  <c r="AY2" i="45"/>
  <c r="J44"/>
  <c r="I44"/>
  <c r="H44"/>
  <c r="G44"/>
  <c r="F44"/>
  <c r="J43"/>
  <c r="I43"/>
  <c r="I46" s="1"/>
  <c r="H43"/>
  <c r="H46" s="1"/>
  <c r="G43"/>
  <c r="G46" s="1"/>
  <c r="F43"/>
  <c r="F46" s="1"/>
  <c r="E40"/>
  <c r="E39"/>
  <c r="E38"/>
  <c r="E37"/>
  <c r="E36"/>
  <c r="E35"/>
  <c r="E34"/>
  <c r="E33"/>
  <c r="E32"/>
  <c r="E31"/>
  <c r="E30"/>
  <c r="E29"/>
  <c r="E28"/>
  <c r="E27"/>
  <c r="E26"/>
  <c r="E25"/>
  <c r="E24"/>
  <c r="E23"/>
  <c r="E22"/>
  <c r="E21"/>
  <c r="E20"/>
  <c r="E19"/>
  <c r="E18"/>
  <c r="E17"/>
  <c r="E16"/>
  <c r="E15"/>
  <c r="E14"/>
  <c r="E13"/>
  <c r="E12"/>
  <c r="E11"/>
  <c r="C11"/>
  <c r="C12" s="1"/>
  <c r="C13" s="1"/>
  <c r="C14" s="1"/>
  <c r="C15" s="1"/>
  <c r="C16" s="1"/>
  <c r="C17" s="1"/>
  <c r="C18" s="1"/>
  <c r="C19" s="1"/>
  <c r="C20" s="1"/>
  <c r="C21" s="1"/>
  <c r="C22" s="1"/>
  <c r="C23" s="1"/>
  <c r="C24" s="1"/>
  <c r="C25" s="1"/>
  <c r="C26" s="1"/>
  <c r="C27" s="1"/>
  <c r="C28" s="1"/>
  <c r="C29" s="1"/>
  <c r="C30" s="1"/>
  <c r="C31" s="1"/>
  <c r="C32" s="1"/>
  <c r="C33" s="1"/>
  <c r="C34" s="1"/>
  <c r="C35" s="1"/>
  <c r="C36" s="1"/>
  <c r="C37" s="1"/>
  <c r="C38" s="1"/>
  <c r="C39" s="1"/>
  <c r="C40" s="1"/>
  <c r="E10"/>
  <c r="J44" i="44"/>
  <c r="I44"/>
  <c r="H44"/>
  <c r="G44"/>
  <c r="F44"/>
  <c r="J43"/>
  <c r="I43"/>
  <c r="I46" s="1"/>
  <c r="H43"/>
  <c r="H46" s="1"/>
  <c r="G43"/>
  <c r="G46" s="1"/>
  <c r="F43"/>
  <c r="F46" s="1"/>
  <c r="E40"/>
  <c r="E39"/>
  <c r="E38"/>
  <c r="E37"/>
  <c r="E36"/>
  <c r="E35"/>
  <c r="E34"/>
  <c r="E33"/>
  <c r="E32"/>
  <c r="E31"/>
  <c r="E30"/>
  <c r="E29"/>
  <c r="E28"/>
  <c r="E27"/>
  <c r="E26"/>
  <c r="E25"/>
  <c r="E24"/>
  <c r="E23"/>
  <c r="E22"/>
  <c r="E21"/>
  <c r="E20"/>
  <c r="E19"/>
  <c r="E18"/>
  <c r="E17"/>
  <c r="E16"/>
  <c r="E15"/>
  <c r="E14"/>
  <c r="E13"/>
  <c r="E12"/>
  <c r="E11"/>
  <c r="C11"/>
  <c r="C12" s="1"/>
  <c r="C13" s="1"/>
  <c r="C14" s="1"/>
  <c r="C15" s="1"/>
  <c r="C16" s="1"/>
  <c r="C17" s="1"/>
  <c r="C18" s="1"/>
  <c r="C19" s="1"/>
  <c r="C20" s="1"/>
  <c r="C21" s="1"/>
  <c r="C22" s="1"/>
  <c r="C23" s="1"/>
  <c r="C24" s="1"/>
  <c r="C25" s="1"/>
  <c r="C26" s="1"/>
  <c r="C27" s="1"/>
  <c r="C28" s="1"/>
  <c r="C29" s="1"/>
  <c r="C30" s="1"/>
  <c r="C31" s="1"/>
  <c r="C32" s="1"/>
  <c r="C33" s="1"/>
  <c r="C34" s="1"/>
  <c r="C35" s="1"/>
  <c r="C36" s="1"/>
  <c r="C37" s="1"/>
  <c r="C38" s="1"/>
  <c r="C39" s="1"/>
  <c r="C40" s="1"/>
  <c r="E10"/>
  <c r="J44" i="36"/>
  <c r="I44"/>
  <c r="H44"/>
  <c r="G44"/>
  <c r="F44"/>
  <c r="J43"/>
  <c r="I43"/>
  <c r="I46" s="1"/>
  <c r="H43"/>
  <c r="H46" s="1"/>
  <c r="G43"/>
  <c r="G46" s="1"/>
  <c r="F43"/>
  <c r="F46" s="1"/>
  <c r="E40"/>
  <c r="E39"/>
  <c r="E38"/>
  <c r="E37"/>
  <c r="E36"/>
  <c r="E35"/>
  <c r="E34"/>
  <c r="E33"/>
  <c r="E32"/>
  <c r="E31"/>
  <c r="E30"/>
  <c r="E29"/>
  <c r="E28"/>
  <c r="E27"/>
  <c r="E26"/>
  <c r="E25"/>
  <c r="E24"/>
  <c r="E23"/>
  <c r="E22"/>
  <c r="E21"/>
  <c r="E20"/>
  <c r="E19"/>
  <c r="E18"/>
  <c r="E17"/>
  <c r="E16"/>
  <c r="E15"/>
  <c r="E14"/>
  <c r="E13"/>
  <c r="E12"/>
  <c r="E11"/>
  <c r="C11"/>
  <c r="C12" s="1"/>
  <c r="C13" s="1"/>
  <c r="C14" s="1"/>
  <c r="C15" s="1"/>
  <c r="C16" s="1"/>
  <c r="C17" s="1"/>
  <c r="C18" s="1"/>
  <c r="C19" s="1"/>
  <c r="C20" s="1"/>
  <c r="C21" s="1"/>
  <c r="C22" s="1"/>
  <c r="C23" s="1"/>
  <c r="C24" s="1"/>
  <c r="C25" s="1"/>
  <c r="C26" s="1"/>
  <c r="C27" s="1"/>
  <c r="C28" s="1"/>
  <c r="C29" s="1"/>
  <c r="C30" s="1"/>
  <c r="C31" s="1"/>
  <c r="C32" s="1"/>
  <c r="C33" s="1"/>
  <c r="C34" s="1"/>
  <c r="C35" s="1"/>
  <c r="C36" s="1"/>
  <c r="C37" s="1"/>
  <c r="C38" s="1"/>
  <c r="C39" s="1"/>
  <c r="C40" s="1"/>
  <c r="E10"/>
  <c r="J44" i="38"/>
  <c r="I44"/>
  <c r="H44"/>
  <c r="G44"/>
  <c r="F44"/>
  <c r="J43"/>
  <c r="I43"/>
  <c r="I46" s="1"/>
  <c r="H43"/>
  <c r="H46" s="1"/>
  <c r="G43"/>
  <c r="G46" s="1"/>
  <c r="F43"/>
  <c r="F46" s="1"/>
  <c r="E40"/>
  <c r="E39"/>
  <c r="E38"/>
  <c r="E37"/>
  <c r="E36"/>
  <c r="E35"/>
  <c r="E34"/>
  <c r="E33"/>
  <c r="E32"/>
  <c r="E31"/>
  <c r="E30"/>
  <c r="E29"/>
  <c r="E28"/>
  <c r="E27"/>
  <c r="E26"/>
  <c r="E25"/>
  <c r="E24"/>
  <c r="E23"/>
  <c r="E22"/>
  <c r="E21"/>
  <c r="E20"/>
  <c r="E19"/>
  <c r="E18"/>
  <c r="E17"/>
  <c r="E16"/>
  <c r="E15"/>
  <c r="E14"/>
  <c r="E13"/>
  <c r="E12"/>
  <c r="E11"/>
  <c r="C11"/>
  <c r="C12" s="1"/>
  <c r="C13" s="1"/>
  <c r="C14" s="1"/>
  <c r="C15" s="1"/>
  <c r="C16" s="1"/>
  <c r="C17" s="1"/>
  <c r="C18" s="1"/>
  <c r="C19" s="1"/>
  <c r="C20" s="1"/>
  <c r="C21" s="1"/>
  <c r="C22" s="1"/>
  <c r="C23" s="1"/>
  <c r="C24" s="1"/>
  <c r="C25" s="1"/>
  <c r="C26" s="1"/>
  <c r="C27" s="1"/>
  <c r="C28" s="1"/>
  <c r="C29" s="1"/>
  <c r="C30" s="1"/>
  <c r="C31" s="1"/>
  <c r="C32" s="1"/>
  <c r="C33" s="1"/>
  <c r="C34" s="1"/>
  <c r="C35" s="1"/>
  <c r="C36" s="1"/>
  <c r="C37" s="1"/>
  <c r="C38" s="1"/>
  <c r="C39" s="1"/>
  <c r="C40" s="1"/>
  <c r="E10"/>
  <c r="J44" i="41"/>
  <c r="I44"/>
  <c r="H44"/>
  <c r="G44"/>
  <c r="F44"/>
  <c r="J43"/>
  <c r="I43"/>
  <c r="I46" s="1"/>
  <c r="H43"/>
  <c r="H46" s="1"/>
  <c r="G43"/>
  <c r="G46" s="1"/>
  <c r="F43"/>
  <c r="F46" s="1"/>
  <c r="E40"/>
  <c r="E39"/>
  <c r="E38"/>
  <c r="E37"/>
  <c r="E36"/>
  <c r="E35"/>
  <c r="E34"/>
  <c r="E33"/>
  <c r="E32"/>
  <c r="E31"/>
  <c r="E30"/>
  <c r="E29"/>
  <c r="E28"/>
  <c r="E27"/>
  <c r="E26"/>
  <c r="E25"/>
  <c r="E24"/>
  <c r="E23"/>
  <c r="E22"/>
  <c r="E21"/>
  <c r="E20"/>
  <c r="E19"/>
  <c r="E18"/>
  <c r="E17"/>
  <c r="E16"/>
  <c r="E15"/>
  <c r="E14"/>
  <c r="E13"/>
  <c r="E12"/>
  <c r="E11"/>
  <c r="C11"/>
  <c r="C12" s="1"/>
  <c r="C13" s="1"/>
  <c r="C14" s="1"/>
  <c r="C15" s="1"/>
  <c r="C16" s="1"/>
  <c r="C17" s="1"/>
  <c r="C18" s="1"/>
  <c r="C19" s="1"/>
  <c r="C20" s="1"/>
  <c r="C21" s="1"/>
  <c r="C22" s="1"/>
  <c r="C23" s="1"/>
  <c r="C24" s="1"/>
  <c r="C25" s="1"/>
  <c r="C26" s="1"/>
  <c r="C27" s="1"/>
  <c r="C28" s="1"/>
  <c r="C29" s="1"/>
  <c r="C30" s="1"/>
  <c r="C31" s="1"/>
  <c r="C32" s="1"/>
  <c r="C33" s="1"/>
  <c r="C34" s="1"/>
  <c r="C35" s="1"/>
  <c r="C36" s="1"/>
  <c r="C37" s="1"/>
  <c r="C38" s="1"/>
  <c r="C39" s="1"/>
  <c r="C40" s="1"/>
  <c r="E10"/>
  <c r="J44" i="40"/>
  <c r="I44"/>
  <c r="H44"/>
  <c r="G44"/>
  <c r="F44"/>
  <c r="J43"/>
  <c r="I43"/>
  <c r="I46" s="1"/>
  <c r="H43"/>
  <c r="H46" s="1"/>
  <c r="G43"/>
  <c r="G46" s="1"/>
  <c r="F43"/>
  <c r="F46" s="1"/>
  <c r="E40"/>
  <c r="E39"/>
  <c r="E38"/>
  <c r="E37"/>
  <c r="E36"/>
  <c r="E35"/>
  <c r="E34"/>
  <c r="E33"/>
  <c r="E32"/>
  <c r="E31"/>
  <c r="E30"/>
  <c r="E29"/>
  <c r="E28"/>
  <c r="E27"/>
  <c r="E26"/>
  <c r="E25"/>
  <c r="E24"/>
  <c r="E23"/>
  <c r="E22"/>
  <c r="E21"/>
  <c r="E20"/>
  <c r="E19"/>
  <c r="E18"/>
  <c r="E17"/>
  <c r="E16"/>
  <c r="E15"/>
  <c r="E14"/>
  <c r="E13"/>
  <c r="E12"/>
  <c r="E11"/>
  <c r="C11"/>
  <c r="C12" s="1"/>
  <c r="C13" s="1"/>
  <c r="C14" s="1"/>
  <c r="C15" s="1"/>
  <c r="C16" s="1"/>
  <c r="C17" s="1"/>
  <c r="C18" s="1"/>
  <c r="C19" s="1"/>
  <c r="C20" s="1"/>
  <c r="C21" s="1"/>
  <c r="C22" s="1"/>
  <c r="C23" s="1"/>
  <c r="C24" s="1"/>
  <c r="C25" s="1"/>
  <c r="C26" s="1"/>
  <c r="C27" s="1"/>
  <c r="C28" s="1"/>
  <c r="C29" s="1"/>
  <c r="C30" s="1"/>
  <c r="C31" s="1"/>
  <c r="C32" s="1"/>
  <c r="C33" s="1"/>
  <c r="C34" s="1"/>
  <c r="C35" s="1"/>
  <c r="C36" s="1"/>
  <c r="C37" s="1"/>
  <c r="C38" s="1"/>
  <c r="C39" s="1"/>
  <c r="C40" s="1"/>
  <c r="E10"/>
  <c r="J44" i="42"/>
  <c r="I44"/>
  <c r="H44"/>
  <c r="G44"/>
  <c r="F44"/>
  <c r="J43"/>
  <c r="I43"/>
  <c r="I46" s="1"/>
  <c r="H43"/>
  <c r="H46" s="1"/>
  <c r="G43"/>
  <c r="G46" s="1"/>
  <c r="F43"/>
  <c r="F46" s="1"/>
  <c r="E40"/>
  <c r="E39"/>
  <c r="E38"/>
  <c r="E37"/>
  <c r="E36"/>
  <c r="E35"/>
  <c r="E34"/>
  <c r="E33"/>
  <c r="E32"/>
  <c r="E31"/>
  <c r="E30"/>
  <c r="E29"/>
  <c r="E28"/>
  <c r="E27"/>
  <c r="E26"/>
  <c r="E25"/>
  <c r="E24"/>
  <c r="E23"/>
  <c r="E22"/>
  <c r="E21"/>
  <c r="E20"/>
  <c r="E19"/>
  <c r="E18"/>
  <c r="E17"/>
  <c r="E16"/>
  <c r="E15"/>
  <c r="E14"/>
  <c r="E13"/>
  <c r="E12"/>
  <c r="E11"/>
  <c r="C11"/>
  <c r="C12" s="1"/>
  <c r="C13" s="1"/>
  <c r="C14" s="1"/>
  <c r="C15" s="1"/>
  <c r="C16" s="1"/>
  <c r="C17" s="1"/>
  <c r="C18" s="1"/>
  <c r="C19" s="1"/>
  <c r="C20" s="1"/>
  <c r="C21" s="1"/>
  <c r="C22" s="1"/>
  <c r="C23" s="1"/>
  <c r="C24" s="1"/>
  <c r="C25" s="1"/>
  <c r="C26" s="1"/>
  <c r="C27" s="1"/>
  <c r="C28" s="1"/>
  <c r="C29" s="1"/>
  <c r="C30" s="1"/>
  <c r="C31" s="1"/>
  <c r="C32" s="1"/>
  <c r="C33" s="1"/>
  <c r="C34" s="1"/>
  <c r="C35" s="1"/>
  <c r="C36" s="1"/>
  <c r="C37" s="1"/>
  <c r="C38" s="1"/>
  <c r="C39" s="1"/>
  <c r="C40" s="1"/>
  <c r="E10"/>
  <c r="J44" i="39"/>
  <c r="I44"/>
  <c r="H44"/>
  <c r="G44"/>
  <c r="F44"/>
  <c r="J43"/>
  <c r="I43"/>
  <c r="I46" s="1"/>
  <c r="H43"/>
  <c r="H46" s="1"/>
  <c r="G43"/>
  <c r="G46" s="1"/>
  <c r="F43"/>
  <c r="F46" s="1"/>
  <c r="E40"/>
  <c r="E39"/>
  <c r="E38"/>
  <c r="E37"/>
  <c r="E36"/>
  <c r="E35"/>
  <c r="E34"/>
  <c r="E33"/>
  <c r="E32"/>
  <c r="E31"/>
  <c r="E30"/>
  <c r="E29"/>
  <c r="E28"/>
  <c r="E27"/>
  <c r="E26"/>
  <c r="E25"/>
  <c r="E24"/>
  <c r="E23"/>
  <c r="E22"/>
  <c r="E21"/>
  <c r="E20"/>
  <c r="E19"/>
  <c r="E18"/>
  <c r="E17"/>
  <c r="E16"/>
  <c r="E15"/>
  <c r="E14"/>
  <c r="E13"/>
  <c r="E12"/>
  <c r="E11"/>
  <c r="C11"/>
  <c r="C12" s="1"/>
  <c r="C13" s="1"/>
  <c r="C14" s="1"/>
  <c r="C15" s="1"/>
  <c r="C16" s="1"/>
  <c r="C17" s="1"/>
  <c r="C18" s="1"/>
  <c r="C19" s="1"/>
  <c r="C20" s="1"/>
  <c r="C21" s="1"/>
  <c r="C22" s="1"/>
  <c r="C23" s="1"/>
  <c r="C24" s="1"/>
  <c r="C25" s="1"/>
  <c r="C26" s="1"/>
  <c r="C27" s="1"/>
  <c r="C28" s="1"/>
  <c r="C29" s="1"/>
  <c r="C30" s="1"/>
  <c r="C31" s="1"/>
  <c r="C32" s="1"/>
  <c r="C33" s="1"/>
  <c r="C34" s="1"/>
  <c r="C35" s="1"/>
  <c r="C36" s="1"/>
  <c r="C37" s="1"/>
  <c r="C38" s="1"/>
  <c r="C39" s="1"/>
  <c r="C40" s="1"/>
  <c r="E10"/>
  <c r="J44" i="37"/>
  <c r="I44"/>
  <c r="H44"/>
  <c r="G44"/>
  <c r="F44"/>
  <c r="J43"/>
  <c r="I43"/>
  <c r="I46" s="1"/>
  <c r="H43"/>
  <c r="H46" s="1"/>
  <c r="G43"/>
  <c r="G46" s="1"/>
  <c r="F43"/>
  <c r="F46" s="1"/>
  <c r="E40"/>
  <c r="E39"/>
  <c r="E38"/>
  <c r="E37"/>
  <c r="E36"/>
  <c r="E35"/>
  <c r="E34"/>
  <c r="E33"/>
  <c r="E32"/>
  <c r="E31"/>
  <c r="E30"/>
  <c r="E29"/>
  <c r="E28"/>
  <c r="E27"/>
  <c r="E26"/>
  <c r="E25"/>
  <c r="E24"/>
  <c r="E23"/>
  <c r="E22"/>
  <c r="E21"/>
  <c r="E20"/>
  <c r="E19"/>
  <c r="E18"/>
  <c r="E17"/>
  <c r="E16"/>
  <c r="E15"/>
  <c r="E14"/>
  <c r="E13"/>
  <c r="E12"/>
  <c r="E11"/>
  <c r="C11"/>
  <c r="C12" s="1"/>
  <c r="C13" s="1"/>
  <c r="C14" s="1"/>
  <c r="C15" s="1"/>
  <c r="C16" s="1"/>
  <c r="C17" s="1"/>
  <c r="C18" s="1"/>
  <c r="C19" s="1"/>
  <c r="C20" s="1"/>
  <c r="C21" s="1"/>
  <c r="C22" s="1"/>
  <c r="C23" s="1"/>
  <c r="C24" s="1"/>
  <c r="C25" s="1"/>
  <c r="C26" s="1"/>
  <c r="C27" s="1"/>
  <c r="C28" s="1"/>
  <c r="C29" s="1"/>
  <c r="C30" s="1"/>
  <c r="C31" s="1"/>
  <c r="C32" s="1"/>
  <c r="C33" s="1"/>
  <c r="C34" s="1"/>
  <c r="C35" s="1"/>
  <c r="C36" s="1"/>
  <c r="C37" s="1"/>
  <c r="C38" s="1"/>
  <c r="C39" s="1"/>
  <c r="C40" s="1"/>
  <c r="E10"/>
  <c r="J44" i="43"/>
  <c r="I44"/>
  <c r="H44"/>
  <c r="G44"/>
  <c r="F44"/>
  <c r="J43"/>
  <c r="I43"/>
  <c r="I46" s="1"/>
  <c r="H43"/>
  <c r="H46" s="1"/>
  <c r="G43"/>
  <c r="G46" s="1"/>
  <c r="F43"/>
  <c r="F46" s="1"/>
  <c r="E40"/>
  <c r="E39"/>
  <c r="E38"/>
  <c r="E37"/>
  <c r="E36"/>
  <c r="E35"/>
  <c r="E34"/>
  <c r="E33"/>
  <c r="E32"/>
  <c r="E31"/>
  <c r="E30"/>
  <c r="E29"/>
  <c r="E28"/>
  <c r="E27"/>
  <c r="E26"/>
  <c r="E25"/>
  <c r="E24"/>
  <c r="E23"/>
  <c r="E22"/>
  <c r="E21"/>
  <c r="E20"/>
  <c r="E19"/>
  <c r="E18"/>
  <c r="E17"/>
  <c r="E16"/>
  <c r="E15"/>
  <c r="E14"/>
  <c r="E13"/>
  <c r="E12"/>
  <c r="E11"/>
  <c r="C11"/>
  <c r="C12" s="1"/>
  <c r="C13" s="1"/>
  <c r="C14" s="1"/>
  <c r="C15" s="1"/>
  <c r="C16" s="1"/>
  <c r="C17" s="1"/>
  <c r="C18" s="1"/>
  <c r="C19" s="1"/>
  <c r="C20" s="1"/>
  <c r="C21" s="1"/>
  <c r="C22" s="1"/>
  <c r="C23" s="1"/>
  <c r="C24" s="1"/>
  <c r="C25" s="1"/>
  <c r="C26" s="1"/>
  <c r="C27" s="1"/>
  <c r="C28" s="1"/>
  <c r="C29" s="1"/>
  <c r="C30" s="1"/>
  <c r="C31" s="1"/>
  <c r="C32" s="1"/>
  <c r="C33" s="1"/>
  <c r="C34" s="1"/>
  <c r="C35" s="1"/>
  <c r="C36" s="1"/>
  <c r="C37" s="1"/>
  <c r="C38" s="1"/>
  <c r="C39" s="1"/>
  <c r="C40" s="1"/>
  <c r="E10"/>
  <c r="A3"/>
  <c r="L3"/>
  <c r="D4"/>
  <c r="J6"/>
  <c r="J44" i="35"/>
  <c r="I44"/>
  <c r="H44"/>
  <c r="G44"/>
  <c r="F44"/>
  <c r="J43"/>
  <c r="I43"/>
  <c r="I46" s="1"/>
  <c r="H43"/>
  <c r="H46" s="1"/>
  <c r="G43"/>
  <c r="G46" s="1"/>
  <c r="F43"/>
  <c r="F46" s="1"/>
  <c r="E40"/>
  <c r="E39"/>
  <c r="E38"/>
  <c r="E37"/>
  <c r="E36"/>
  <c r="E35"/>
  <c r="E34"/>
  <c r="E33"/>
  <c r="E32"/>
  <c r="E31"/>
  <c r="E30"/>
  <c r="E29"/>
  <c r="E28"/>
  <c r="E27"/>
  <c r="E26"/>
  <c r="E25"/>
  <c r="E24"/>
  <c r="E23"/>
  <c r="E22"/>
  <c r="E21"/>
  <c r="E20"/>
  <c r="E19"/>
  <c r="E18"/>
  <c r="E17"/>
  <c r="E16"/>
  <c r="E15"/>
  <c r="E14"/>
  <c r="E13"/>
  <c r="E12"/>
  <c r="E11"/>
  <c r="C11"/>
  <c r="C12" s="1"/>
  <c r="C13" s="1"/>
  <c r="C14" s="1"/>
  <c r="C15" s="1"/>
  <c r="C16" s="1"/>
  <c r="C17" s="1"/>
  <c r="C18" s="1"/>
  <c r="C19" s="1"/>
  <c r="C20" s="1"/>
  <c r="C21" s="1"/>
  <c r="C22" s="1"/>
  <c r="C23" s="1"/>
  <c r="C24" s="1"/>
  <c r="C25" s="1"/>
  <c r="C26" s="1"/>
  <c r="C27" s="1"/>
  <c r="C28" s="1"/>
  <c r="C29" s="1"/>
  <c r="C30" s="1"/>
  <c r="C31" s="1"/>
  <c r="C32" s="1"/>
  <c r="C33" s="1"/>
  <c r="C34" s="1"/>
  <c r="C35" s="1"/>
  <c r="C36" s="1"/>
  <c r="C37" s="1"/>
  <c r="C38" s="1"/>
  <c r="C39" s="1"/>
  <c r="C40" s="1"/>
  <c r="E10"/>
  <c r="E41" s="1"/>
  <c r="A3"/>
  <c r="D4"/>
  <c r="J44" i="15"/>
  <c r="O50" i="5" s="1"/>
  <c r="Q3"/>
  <c r="N3"/>
  <c r="J43" i="15"/>
  <c r="E41" i="43" l="1"/>
  <c r="E41" i="37"/>
  <c r="E41" i="39"/>
  <c r="E41" i="42"/>
  <c r="E41" i="45"/>
  <c r="E41" i="44"/>
  <c r="E41" i="38"/>
  <c r="E41" i="40"/>
  <c r="E41" i="41"/>
  <c r="E41" i="36"/>
  <c r="O52" i="5"/>
  <c r="AY38"/>
  <c r="AZ37"/>
  <c r="AX7"/>
  <c r="E39" l="1"/>
  <c r="BX18" i="1"/>
  <c r="E10" i="15"/>
  <c r="C68" i="5"/>
  <c r="C7"/>
  <c r="E7"/>
  <c r="BW32" i="1" l="1"/>
  <c r="BS48"/>
  <c r="BM48"/>
  <c r="BG48"/>
  <c r="BA48"/>
  <c r="AU48"/>
  <c r="AO48"/>
  <c r="AI48"/>
  <c r="AC48"/>
  <c r="W48"/>
  <c r="Q48"/>
  <c r="K48"/>
  <c r="E48"/>
  <c r="A13"/>
  <c r="CE17"/>
  <c r="E47"/>
  <c r="K49"/>
  <c r="AB3" i="2"/>
  <c r="AB4"/>
  <c r="BD55" i="1" l="1"/>
  <c r="BX51"/>
  <c r="CH1"/>
  <c r="CF1"/>
  <c r="BZ5" l="1"/>
  <c r="BZ6"/>
  <c r="BX23"/>
  <c r="H17" i="2" s="1"/>
  <c r="BX22" i="1"/>
  <c r="AB41" i="45"/>
  <c r="AB40"/>
  <c r="AB39"/>
  <c r="AB38"/>
  <c r="AB37"/>
  <c r="AB36"/>
  <c r="AB35"/>
  <c r="L3"/>
  <c r="J6" s="1"/>
  <c r="A3"/>
  <c r="AW2"/>
  <c r="AV2"/>
  <c r="AU2"/>
  <c r="AT2"/>
  <c r="AS2"/>
  <c r="AR2"/>
  <c r="AQ2"/>
  <c r="AP2"/>
  <c r="AO2"/>
  <c r="AN2"/>
  <c r="AM2"/>
  <c r="AL2"/>
  <c r="AK2"/>
  <c r="AJ2"/>
  <c r="AI2"/>
  <c r="AH2"/>
  <c r="AG2"/>
  <c r="AF2"/>
  <c r="AE2"/>
  <c r="AD2"/>
  <c r="AC2"/>
  <c r="AU1"/>
  <c r="AS1"/>
  <c r="AQ1"/>
  <c r="AO1"/>
  <c r="AM1"/>
  <c r="AK1"/>
  <c r="AI1"/>
  <c r="AG1"/>
  <c r="AE1"/>
  <c r="AB41" i="44"/>
  <c r="AB40"/>
  <c r="AB39"/>
  <c r="AB38"/>
  <c r="AB37"/>
  <c r="AB36"/>
  <c r="AB35"/>
  <c r="L3"/>
  <c r="J6" s="1"/>
  <c r="A3"/>
  <c r="AW2"/>
  <c r="AV2"/>
  <c r="AU2"/>
  <c r="AT2"/>
  <c r="AS2"/>
  <c r="AR2"/>
  <c r="AQ2"/>
  <c r="AP2"/>
  <c r="AO2"/>
  <c r="AN2"/>
  <c r="AM2"/>
  <c r="AL2"/>
  <c r="AK2"/>
  <c r="AJ2"/>
  <c r="AI2"/>
  <c r="AH2"/>
  <c r="AG2"/>
  <c r="AF2"/>
  <c r="AE2"/>
  <c r="AD2"/>
  <c r="AC2"/>
  <c r="AU1"/>
  <c r="AS1"/>
  <c r="AQ1"/>
  <c r="AO1"/>
  <c r="AM1"/>
  <c r="AK1"/>
  <c r="AI1"/>
  <c r="AG1"/>
  <c r="AE1"/>
  <c r="AB41" i="43"/>
  <c r="AB40"/>
  <c r="AB39"/>
  <c r="AB38"/>
  <c r="AB37"/>
  <c r="AB36"/>
  <c r="AB35"/>
  <c r="AW2"/>
  <c r="AV2"/>
  <c r="AU2"/>
  <c r="AT2"/>
  <c r="AS2"/>
  <c r="AR2"/>
  <c r="AQ2"/>
  <c r="AP2"/>
  <c r="AO2"/>
  <c r="AN2"/>
  <c r="AM2"/>
  <c r="AL2"/>
  <c r="AK2"/>
  <c r="AJ2"/>
  <c r="AI2"/>
  <c r="AH2"/>
  <c r="AG2"/>
  <c r="AF2"/>
  <c r="AE2"/>
  <c r="AD2"/>
  <c r="AC2"/>
  <c r="AU1"/>
  <c r="AS1"/>
  <c r="AQ1"/>
  <c r="AO1"/>
  <c r="AM1"/>
  <c r="AK1"/>
  <c r="AI1"/>
  <c r="AG1"/>
  <c r="AE1"/>
  <c r="AB41" i="42"/>
  <c r="AB40"/>
  <c r="AB39"/>
  <c r="AB38"/>
  <c r="AB37"/>
  <c r="AB36"/>
  <c r="AB35"/>
  <c r="L3"/>
  <c r="J6" s="1"/>
  <c r="A3"/>
  <c r="AW2"/>
  <c r="AV2"/>
  <c r="AU2"/>
  <c r="AT2"/>
  <c r="AS2"/>
  <c r="AR2"/>
  <c r="AQ2"/>
  <c r="AP2"/>
  <c r="AO2"/>
  <c r="AN2"/>
  <c r="AM2"/>
  <c r="AL2"/>
  <c r="AK2"/>
  <c r="AJ2"/>
  <c r="AI2"/>
  <c r="AH2"/>
  <c r="AG2"/>
  <c r="AF2"/>
  <c r="AE2"/>
  <c r="AD2"/>
  <c r="AC2"/>
  <c r="AU1"/>
  <c r="AS1"/>
  <c r="AQ1"/>
  <c r="AO1"/>
  <c r="AM1"/>
  <c r="AK1"/>
  <c r="AI1"/>
  <c r="AG1"/>
  <c r="AE1"/>
  <c r="AB41" i="41"/>
  <c r="AB40"/>
  <c r="AB39"/>
  <c r="AB38"/>
  <c r="AB37"/>
  <c r="AB36"/>
  <c r="AB35"/>
  <c r="L3"/>
  <c r="J6" s="1"/>
  <c r="A3"/>
  <c r="AV2"/>
  <c r="AU2"/>
  <c r="AT2"/>
  <c r="AS2"/>
  <c r="AR2"/>
  <c r="AQ2"/>
  <c r="AP2"/>
  <c r="AO2"/>
  <c r="AN2"/>
  <c r="AM2"/>
  <c r="AL2"/>
  <c r="AK2"/>
  <c r="AJ2"/>
  <c r="AI2"/>
  <c r="AH2"/>
  <c r="AG2"/>
  <c r="AF2"/>
  <c r="AE2"/>
  <c r="AD2"/>
  <c r="AC2"/>
  <c r="AB2"/>
  <c r="AU1"/>
  <c r="AS1"/>
  <c r="AQ1"/>
  <c r="AO1"/>
  <c r="AM1"/>
  <c r="AK1"/>
  <c r="AI1"/>
  <c r="AG1"/>
  <c r="AE1"/>
  <c r="AB41" i="40"/>
  <c r="AB40"/>
  <c r="AB39"/>
  <c r="AB38"/>
  <c r="AB37"/>
  <c r="AB36"/>
  <c r="AB35"/>
  <c r="L3"/>
  <c r="J6" s="1"/>
  <c r="A3"/>
  <c r="AW2"/>
  <c r="AV2"/>
  <c r="AU2"/>
  <c r="AT2"/>
  <c r="AS2"/>
  <c r="AR2"/>
  <c r="AQ2"/>
  <c r="AP2"/>
  <c r="AO2"/>
  <c r="AN2"/>
  <c r="AM2"/>
  <c r="AL2"/>
  <c r="AK2"/>
  <c r="AJ2"/>
  <c r="AI2"/>
  <c r="AH2"/>
  <c r="AG2"/>
  <c r="AF2"/>
  <c r="AE2"/>
  <c r="AD2"/>
  <c r="AC2"/>
  <c r="AU1"/>
  <c r="AS1"/>
  <c r="AQ1"/>
  <c r="AO1"/>
  <c r="AM1"/>
  <c r="AK1"/>
  <c r="AI1"/>
  <c r="AG1"/>
  <c r="AE1"/>
  <c r="AB41" i="39"/>
  <c r="AB40"/>
  <c r="AB39"/>
  <c r="AB38"/>
  <c r="AB37"/>
  <c r="AB36"/>
  <c r="AB35"/>
  <c r="L3"/>
  <c r="J6" s="1"/>
  <c r="A3"/>
  <c r="AW2"/>
  <c r="AV2"/>
  <c r="AU2"/>
  <c r="AT2"/>
  <c r="AS2"/>
  <c r="AR2"/>
  <c r="AQ2"/>
  <c r="AP2"/>
  <c r="AO2"/>
  <c r="AN2"/>
  <c r="AM2"/>
  <c r="AL2"/>
  <c r="AK2"/>
  <c r="AJ2"/>
  <c r="AI2"/>
  <c r="AH2"/>
  <c r="AG2"/>
  <c r="AF2"/>
  <c r="AE2"/>
  <c r="AD2"/>
  <c r="AC2"/>
  <c r="AU1"/>
  <c r="AS1"/>
  <c r="AQ1"/>
  <c r="AO1"/>
  <c r="AM1"/>
  <c r="AK1"/>
  <c r="AI1"/>
  <c r="AG1"/>
  <c r="AE1"/>
  <c r="AB41" i="38"/>
  <c r="AB40"/>
  <c r="AB39"/>
  <c r="AB38"/>
  <c r="AB37"/>
  <c r="AB36"/>
  <c r="AB35"/>
  <c r="L3"/>
  <c r="J6" s="1"/>
  <c r="A3"/>
  <c r="AW2"/>
  <c r="AV2"/>
  <c r="AU2"/>
  <c r="AT2"/>
  <c r="AS2"/>
  <c r="AR2"/>
  <c r="AQ2"/>
  <c r="AP2"/>
  <c r="AO2"/>
  <c r="AN2"/>
  <c r="AM2"/>
  <c r="AL2"/>
  <c r="AK2"/>
  <c r="AJ2"/>
  <c r="AI2"/>
  <c r="AH2"/>
  <c r="AG2"/>
  <c r="AF2"/>
  <c r="AE2"/>
  <c r="AD2"/>
  <c r="AC2"/>
  <c r="AU1"/>
  <c r="AS1"/>
  <c r="AQ1"/>
  <c r="AO1"/>
  <c r="AM1"/>
  <c r="AK1"/>
  <c r="AI1"/>
  <c r="AG1"/>
  <c r="AE1"/>
  <c r="AB41" i="37"/>
  <c r="AB40"/>
  <c r="AB39"/>
  <c r="AB38"/>
  <c r="AB37"/>
  <c r="AB36"/>
  <c r="AB35"/>
  <c r="L3"/>
  <c r="J6" s="1"/>
  <c r="A3"/>
  <c r="AW2"/>
  <c r="AV2"/>
  <c r="AU2"/>
  <c r="AT2"/>
  <c r="AS2"/>
  <c r="AR2"/>
  <c r="AQ2"/>
  <c r="AP2"/>
  <c r="AO2"/>
  <c r="AN2"/>
  <c r="AM2"/>
  <c r="AL2"/>
  <c r="AK2"/>
  <c r="AJ2"/>
  <c r="AI2"/>
  <c r="AH2"/>
  <c r="AG2"/>
  <c r="AF2"/>
  <c r="AE2"/>
  <c r="AD2"/>
  <c r="AC2"/>
  <c r="AU1"/>
  <c r="AS1"/>
  <c r="AQ1"/>
  <c r="AO1"/>
  <c r="AM1"/>
  <c r="AK1"/>
  <c r="AI1"/>
  <c r="AG1"/>
  <c r="AE1"/>
  <c r="AB41" i="36"/>
  <c r="AB40"/>
  <c r="AB39"/>
  <c r="AB38"/>
  <c r="AB37"/>
  <c r="AB36"/>
  <c r="AB35"/>
  <c r="L3"/>
  <c r="J6" s="1"/>
  <c r="A3"/>
  <c r="AW2"/>
  <c r="AV2"/>
  <c r="AU2"/>
  <c r="AT2"/>
  <c r="AS2"/>
  <c r="AR2"/>
  <c r="AQ2"/>
  <c r="AP2"/>
  <c r="AO2"/>
  <c r="AN2"/>
  <c r="AM2"/>
  <c r="AL2"/>
  <c r="AK2"/>
  <c r="AJ2"/>
  <c r="AI2"/>
  <c r="AH2"/>
  <c r="AG2"/>
  <c r="AF2"/>
  <c r="AE2"/>
  <c r="AD2"/>
  <c r="AC2"/>
  <c r="AU1"/>
  <c r="AS1"/>
  <c r="AQ1"/>
  <c r="AO1"/>
  <c r="AM1"/>
  <c r="AK1"/>
  <c r="AI1"/>
  <c r="AG1"/>
  <c r="AE1"/>
  <c r="AF1" i="15"/>
  <c r="AB41" i="35"/>
  <c r="AB40"/>
  <c r="AB39"/>
  <c r="AB38"/>
  <c r="AB37"/>
  <c r="AB36"/>
  <c r="AB35"/>
  <c r="L3"/>
  <c r="J6" s="1"/>
  <c r="AW2"/>
  <c r="AV2"/>
  <c r="AU2"/>
  <c r="AT2"/>
  <c r="AS2"/>
  <c r="AR2"/>
  <c r="AQ2"/>
  <c r="AP2"/>
  <c r="AO2"/>
  <c r="AN2"/>
  <c r="AM2"/>
  <c r="AL2"/>
  <c r="AK2"/>
  <c r="AJ2"/>
  <c r="AI2"/>
  <c r="AH2"/>
  <c r="AG2"/>
  <c r="AF2"/>
  <c r="AE2"/>
  <c r="AD2"/>
  <c r="AC2"/>
  <c r="AU1"/>
  <c r="AS1"/>
  <c r="AQ1"/>
  <c r="AO1"/>
  <c r="AM1"/>
  <c r="AK1"/>
  <c r="AI1"/>
  <c r="AG1"/>
  <c r="AE1"/>
  <c r="L3" i="15"/>
  <c r="J6" s="1"/>
  <c r="AA4" i="5"/>
  <c r="A9" i="9"/>
  <c r="A8"/>
  <c r="C11" i="2"/>
  <c r="C14"/>
  <c r="C13"/>
  <c r="AZ6" i="5"/>
  <c r="BB6"/>
  <c r="BD6" s="1"/>
  <c r="BF6" s="1"/>
  <c r="BH6" s="1"/>
  <c r="BJ6" s="1"/>
  <c r="BL6" s="1"/>
  <c r="BN6" s="1"/>
  <c r="BP6" s="1"/>
  <c r="BR6" s="1"/>
  <c r="BT6" s="1"/>
  <c r="AB6"/>
  <c r="AD6" s="1"/>
  <c r="AF6" s="1"/>
  <c r="AH6"/>
  <c r="G44" i="15"/>
  <c r="G43"/>
  <c r="G46" s="1"/>
  <c r="E12" i="2"/>
  <c r="BY19" i="1"/>
  <c r="A35" i="9"/>
  <c r="A36" s="1"/>
  <c r="A37" s="1"/>
  <c r="A38" s="1"/>
  <c r="A39" s="1"/>
  <c r="A40" s="1"/>
  <c r="A41" s="1"/>
  <c r="A42" s="1"/>
  <c r="A43" s="1"/>
  <c r="A44" s="1"/>
  <c r="A45" s="1"/>
  <c r="I44" i="15"/>
  <c r="H44"/>
  <c r="F44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E38"/>
  <c r="E39"/>
  <c r="E40"/>
  <c r="E4" i="5"/>
  <c r="G4"/>
  <c r="I4" s="1"/>
  <c r="K4" s="1"/>
  <c r="M4" s="1"/>
  <c r="O4" s="1"/>
  <c r="Q4" s="1"/>
  <c r="S4" s="1"/>
  <c r="U4" s="1"/>
  <c r="W4" s="1"/>
  <c r="Y4" s="1"/>
  <c r="I43" i="15"/>
  <c r="I46" s="1"/>
  <c r="H43"/>
  <c r="H46" s="1"/>
  <c r="F43"/>
  <c r="F46" s="1"/>
  <c r="A3"/>
  <c r="AD2"/>
  <c r="AH1"/>
  <c r="AJ1"/>
  <c r="AL1"/>
  <c r="AN1"/>
  <c r="AP1"/>
  <c r="AR1"/>
  <c r="AT1"/>
  <c r="AV1"/>
  <c r="AE2"/>
  <c r="AF2"/>
  <c r="AG2"/>
  <c r="AH2"/>
  <c r="AI2"/>
  <c r="AJ2"/>
  <c r="AK2"/>
  <c r="AL2"/>
  <c r="AM2"/>
  <c r="AN2"/>
  <c r="AO2"/>
  <c r="AP2"/>
  <c r="AQ2"/>
  <c r="AR2"/>
  <c r="AS2"/>
  <c r="AT2"/>
  <c r="AU2"/>
  <c r="AV2"/>
  <c r="AW2"/>
  <c r="AC2"/>
  <c r="AC35"/>
  <c r="AC36"/>
  <c r="AC37"/>
  <c r="AC38"/>
  <c r="AC39"/>
  <c r="AC40"/>
  <c r="AC41"/>
  <c r="C11"/>
  <c r="C12" s="1"/>
  <c r="C13" s="1"/>
  <c r="C14" s="1"/>
  <c r="C15" s="1"/>
  <c r="C16" s="1"/>
  <c r="C17" s="1"/>
  <c r="C18" s="1"/>
  <c r="C19" s="1"/>
  <c r="C20" s="1"/>
  <c r="C21" s="1"/>
  <c r="C22" s="1"/>
  <c r="C23" s="1"/>
  <c r="C24" s="1"/>
  <c r="C25" s="1"/>
  <c r="C26" s="1"/>
  <c r="C27" s="1"/>
  <c r="C28" s="1"/>
  <c r="C29" s="1"/>
  <c r="C30" s="1"/>
  <c r="C31" s="1"/>
  <c r="C32" s="1"/>
  <c r="C33" s="1"/>
  <c r="C34" s="1"/>
  <c r="C35" s="1"/>
  <c r="C36" s="1"/>
  <c r="C37" s="1"/>
  <c r="C38" s="1"/>
  <c r="C39" s="1"/>
  <c r="C40" s="1"/>
  <c r="AW38" i="5"/>
  <c r="D3" i="37"/>
  <c r="EJ1" i="5"/>
  <c r="W49" i="1"/>
  <c r="AC49"/>
  <c r="AU49"/>
  <c r="BA49"/>
  <c r="BG49"/>
  <c r="BM49"/>
  <c r="BS49"/>
  <c r="A1" i="5"/>
  <c r="CI35" i="1"/>
  <c r="CC7"/>
  <c r="CC5"/>
  <c r="L19" i="2"/>
  <c r="L20" s="1"/>
  <c r="L21" s="1"/>
  <c r="CD11" i="1"/>
  <c r="CD9"/>
  <c r="Q101" i="2"/>
  <c r="Q102" s="1"/>
  <c r="Q103" s="1"/>
  <c r="Q104" s="1"/>
  <c r="Q105" s="1"/>
  <c r="Q106" s="1"/>
  <c r="Q107" s="1"/>
  <c r="V2"/>
  <c r="CE20" i="1"/>
  <c r="CL3"/>
  <c r="CL1"/>
  <c r="CJ1"/>
  <c r="CF3"/>
  <c r="AA38" i="5"/>
  <c r="AC38"/>
  <c r="AE38"/>
  <c r="AG38"/>
  <c r="AI38"/>
  <c r="AK38"/>
  <c r="AM38"/>
  <c r="AO38"/>
  <c r="AQ38"/>
  <c r="AS38"/>
  <c r="AU38"/>
  <c r="BA38"/>
  <c r="BC38"/>
  <c r="BE38"/>
  <c r="BG38"/>
  <c r="BI38"/>
  <c r="BK38"/>
  <c r="BM38"/>
  <c r="BO38"/>
  <c r="BQ38"/>
  <c r="BS38"/>
  <c r="A8"/>
  <c r="A9" s="1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G11" i="2"/>
  <c r="G12"/>
  <c r="G13"/>
  <c r="H13"/>
  <c r="H8" s="1"/>
  <c r="G14"/>
  <c r="G16"/>
  <c r="G17"/>
  <c r="BW16" i="1"/>
  <c r="G10" i="2" s="1"/>
  <c r="C10"/>
  <c r="G21"/>
  <c r="H21"/>
  <c r="G22"/>
  <c r="H22"/>
  <c r="H20"/>
  <c r="G20"/>
  <c r="BW21" i="1"/>
  <c r="G15" i="2" s="1"/>
  <c r="BW24" i="1"/>
  <c r="G18" i="2" s="1"/>
  <c r="BW25" i="1"/>
  <c r="G19" i="2" s="1"/>
  <c r="G9"/>
  <c r="C12"/>
  <c r="B14"/>
  <c r="B12"/>
  <c r="B13"/>
  <c r="B11"/>
  <c r="B10"/>
  <c r="BS47" i="1"/>
  <c r="AU47"/>
  <c r="AO47"/>
  <c r="W47"/>
  <c r="Q47"/>
  <c r="K47"/>
  <c r="CA13"/>
  <c r="CA12"/>
  <c r="CA11"/>
  <c r="CA10"/>
  <c r="CA3"/>
  <c r="Q73" i="2"/>
  <c r="Q74" s="1"/>
  <c r="Q75" s="1"/>
  <c r="Q76" s="1"/>
  <c r="Q77" s="1"/>
  <c r="Q78" s="1"/>
  <c r="Q79" s="1"/>
  <c r="Q66"/>
  <c r="Q67" s="1"/>
  <c r="Q68" s="1"/>
  <c r="Q69" s="1"/>
  <c r="Q70" s="1"/>
  <c r="Q71" s="1"/>
  <c r="Q72" s="1"/>
  <c r="Q59"/>
  <c r="Q60" s="1"/>
  <c r="Q61" s="1"/>
  <c r="Q62" s="1"/>
  <c r="Q63" s="1"/>
  <c r="Q64" s="1"/>
  <c r="Q65" s="1"/>
  <c r="Q52"/>
  <c r="Q53" s="1"/>
  <c r="Q54" s="1"/>
  <c r="Q55" s="1"/>
  <c r="Q56" s="1"/>
  <c r="Q57" s="1"/>
  <c r="Q58" s="1"/>
  <c r="Q31"/>
  <c r="Q32" s="1"/>
  <c r="Q33" s="1"/>
  <c r="Q34" s="1"/>
  <c r="Q35" s="1"/>
  <c r="Q36" s="1"/>
  <c r="Q37" s="1"/>
  <c r="Q24"/>
  <c r="Q25" s="1"/>
  <c r="Q26" s="1"/>
  <c r="Q27" s="1"/>
  <c r="Q28" s="1"/>
  <c r="Q29" s="1"/>
  <c r="Q30" s="1"/>
  <c r="Q15"/>
  <c r="Q18" s="1"/>
  <c r="Q19" s="1"/>
  <c r="Q20" s="1"/>
  <c r="Q21" s="1"/>
  <c r="Q22" s="1"/>
  <c r="Q23" s="1"/>
  <c r="Q8"/>
  <c r="Q9" s="1"/>
  <c r="Q10" s="1"/>
  <c r="Q11" s="1"/>
  <c r="Q12" s="1"/>
  <c r="Q13" s="1"/>
  <c r="Q14" s="1"/>
  <c r="Q1"/>
  <c r="Q2" s="1"/>
  <c r="Q3" s="1"/>
  <c r="Q4" s="1"/>
  <c r="Q5" s="1"/>
  <c r="Q6" s="1"/>
  <c r="Q7" s="1"/>
  <c r="B1"/>
  <c r="A2"/>
  <c r="A3"/>
  <c r="A4"/>
  <c r="AL16" i="1"/>
  <c r="AR16"/>
  <c r="AR17" s="1"/>
  <c r="AX16"/>
  <c r="AX17" s="1"/>
  <c r="AX18" s="1"/>
  <c r="AX19" s="1"/>
  <c r="AX20" s="1"/>
  <c r="AX21" s="1"/>
  <c r="AX22" s="1"/>
  <c r="AX23" s="1"/>
  <c r="AX24" s="1"/>
  <c r="AX25" s="1"/>
  <c r="AX26" s="1"/>
  <c r="AX27" s="1"/>
  <c r="AX28" s="1"/>
  <c r="AX29" s="1"/>
  <c r="AX30" s="1"/>
  <c r="AX31" s="1"/>
  <c r="AX32" s="1"/>
  <c r="AX33" s="1"/>
  <c r="AX34" s="1"/>
  <c r="AX35" s="1"/>
  <c r="AX36" s="1"/>
  <c r="AX37" s="1"/>
  <c r="AX38" s="1"/>
  <c r="AX39" s="1"/>
  <c r="AX40" s="1"/>
  <c r="AX41" s="1"/>
  <c r="AX42" s="1"/>
  <c r="AX43" s="1"/>
  <c r="BD16"/>
  <c r="BD17" s="1"/>
  <c r="BJ16"/>
  <c r="BP16"/>
  <c r="BP17" s="1"/>
  <c r="BP18" s="1"/>
  <c r="AF17"/>
  <c r="AC47"/>
  <c r="AI47"/>
  <c r="BA47"/>
  <c r="BG47"/>
  <c r="BM47"/>
  <c r="Q38" i="2"/>
  <c r="Q39" s="1"/>
  <c r="Q40" s="1"/>
  <c r="Q41" s="1"/>
  <c r="Q42" s="1"/>
  <c r="Q43" s="1"/>
  <c r="Q44" s="1"/>
  <c r="Q45"/>
  <c r="Q46" s="1"/>
  <c r="Q47" s="1"/>
  <c r="Q48" s="1"/>
  <c r="Q49" s="1"/>
  <c r="Q50" s="1"/>
  <c r="Q51" s="1"/>
  <c r="L22"/>
  <c r="L23" s="1"/>
  <c r="L24" s="1"/>
  <c r="L25" s="1"/>
  <c r="L26" s="1"/>
  <c r="L27" s="1"/>
  <c r="L28" s="1"/>
  <c r="L29" s="1"/>
  <c r="L30" s="1"/>
  <c r="L31" s="1"/>
  <c r="L32" s="1"/>
  <c r="L33" s="1"/>
  <c r="L34" s="1"/>
  <c r="L35" s="1"/>
  <c r="L36" s="1"/>
  <c r="L37" s="1"/>
  <c r="L38" s="1"/>
  <c r="L39" s="1"/>
  <c r="L40" s="1"/>
  <c r="L41" s="1"/>
  <c r="L42" s="1"/>
  <c r="L43" s="1"/>
  <c r="L44" s="1"/>
  <c r="L45" s="1"/>
  <c r="L46" s="1"/>
  <c r="L47" s="1"/>
  <c r="L48" s="1"/>
  <c r="L49" s="1"/>
  <c r="L50" s="1"/>
  <c r="L51" s="1"/>
  <c r="L52" s="1"/>
  <c r="L53" s="1"/>
  <c r="L54" s="1"/>
  <c r="L55" s="1"/>
  <c r="L56" s="1"/>
  <c r="L57" s="1"/>
  <c r="L58" s="1"/>
  <c r="L59" s="1"/>
  <c r="L60" s="1"/>
  <c r="L61" s="1"/>
  <c r="L62" s="1"/>
  <c r="L63" s="1"/>
  <c r="L64" s="1"/>
  <c r="L65" s="1"/>
  <c r="L66" s="1"/>
  <c r="L67" s="1"/>
  <c r="L68" s="1"/>
  <c r="L69" s="1"/>
  <c r="L70" s="1"/>
  <c r="G39" i="5"/>
  <c r="I39"/>
  <c r="K39" s="1"/>
  <c r="M39" s="1"/>
  <c r="L7" i="15"/>
  <c r="BY23" i="1"/>
  <c r="D3" i="36"/>
  <c r="C8" i="5"/>
  <c r="C12"/>
  <c r="C59"/>
  <c r="E59"/>
  <c r="D3" i="40" l="1"/>
  <c r="D3" i="45"/>
  <c r="D3" i="42"/>
  <c r="D3" i="35"/>
  <c r="D3" i="43"/>
  <c r="BD51" i="1"/>
  <c r="BD53" s="1"/>
  <c r="CF2"/>
  <c r="G13"/>
  <c r="A18" i="2"/>
  <c r="E18" s="1"/>
  <c r="H12"/>
  <c r="A16" i="1"/>
  <c r="A17" s="1"/>
  <c r="D3" i="38"/>
  <c r="D3" i="41"/>
  <c r="D3" i="44"/>
  <c r="CH2" i="1"/>
  <c r="BD18"/>
  <c r="BD19" s="1"/>
  <c r="CJ2"/>
  <c r="CJ6" s="1"/>
  <c r="BJ17"/>
  <c r="O39" i="5"/>
  <c r="CL2" i="1"/>
  <c r="CL6" s="1"/>
  <c r="CL5" s="1"/>
  <c r="CF7"/>
  <c r="CJ7"/>
  <c r="CL7"/>
  <c r="BY22"/>
  <c r="H16" i="2"/>
  <c r="CH7" i="1"/>
  <c r="AJ6" i="5"/>
  <c r="CE18" i="1"/>
  <c r="AR18"/>
  <c r="C1" i="2"/>
  <c r="B4"/>
  <c r="B2"/>
  <c r="B3"/>
  <c r="AF18" i="1"/>
  <c r="AL17"/>
  <c r="D3" i="15"/>
  <c r="D3" i="39"/>
  <c r="BP19" i="1"/>
  <c r="E41" i="15"/>
  <c r="CF4" i="1"/>
  <c r="A14"/>
  <c r="BX24"/>
  <c r="H18" i="2" s="1"/>
  <c r="BX25" i="1"/>
  <c r="H19" i="2" s="1"/>
  <c r="CD7" i="1"/>
  <c r="A15"/>
  <c r="CH3"/>
  <c r="BX17"/>
  <c r="B46"/>
  <c r="C16"/>
  <c r="BX16"/>
  <c r="BX20"/>
  <c r="H14" i="2" s="1"/>
  <c r="BX21" i="1"/>
  <c r="H15" i="2" s="1"/>
  <c r="BX15" i="1"/>
  <c r="B5" i="5"/>
  <c r="E62"/>
  <c r="X51" i="1" l="1"/>
  <c r="CH4"/>
  <c r="CJ3"/>
  <c r="CF6"/>
  <c r="G16"/>
  <c r="G17" s="1"/>
  <c r="H46"/>
  <c r="BJ18"/>
  <c r="M13"/>
  <c r="AR19"/>
  <c r="G15"/>
  <c r="I16"/>
  <c r="I17" s="1"/>
  <c r="I18" s="1"/>
  <c r="I19" s="1"/>
  <c r="I20" s="1"/>
  <c r="I21" s="1"/>
  <c r="I22" s="1"/>
  <c r="I23" s="1"/>
  <c r="I24" s="1"/>
  <c r="I25" s="1"/>
  <c r="I26" s="1"/>
  <c r="I27" s="1"/>
  <c r="I28" s="1"/>
  <c r="I29" s="1"/>
  <c r="I30" s="1"/>
  <c r="I31" s="1"/>
  <c r="I32" s="1"/>
  <c r="I33" s="1"/>
  <c r="I34" s="1"/>
  <c r="I35" s="1"/>
  <c r="I36" s="1"/>
  <c r="I37" s="1"/>
  <c r="I38" s="1"/>
  <c r="I39" s="1"/>
  <c r="I40" s="1"/>
  <c r="I41" s="1"/>
  <c r="I42" s="1"/>
  <c r="I43" s="1"/>
  <c r="I44" s="1"/>
  <c r="I45" s="1"/>
  <c r="I46" s="1"/>
  <c r="BP20"/>
  <c r="Q39" i="5"/>
  <c r="AL18" i="1"/>
  <c r="AF19"/>
  <c r="AL6" i="5"/>
  <c r="G14" i="1"/>
  <c r="BD20"/>
  <c r="C3" i="2"/>
  <c r="C4"/>
  <c r="D1"/>
  <c r="C2"/>
  <c r="A19"/>
  <c r="A20" s="1"/>
  <c r="B44" i="1"/>
  <c r="A18"/>
  <c r="B18" i="2"/>
  <c r="H11"/>
  <c r="Q94"/>
  <c r="Q95" s="1"/>
  <c r="Q96" s="1"/>
  <c r="Q97" s="1"/>
  <c r="Q98" s="1"/>
  <c r="Q99" s="1"/>
  <c r="Q100" s="1"/>
  <c r="H9"/>
  <c r="Q87"/>
  <c r="Q88" s="1"/>
  <c r="Q89" s="1"/>
  <c r="Q90" s="1"/>
  <c r="Q91" s="1"/>
  <c r="Q92" s="1"/>
  <c r="Q93" s="1"/>
  <c r="Q80"/>
  <c r="Q81" s="1"/>
  <c r="Q82" s="1"/>
  <c r="Q83" s="1"/>
  <c r="Q84" s="1"/>
  <c r="Q85" s="1"/>
  <c r="Q86" s="1"/>
  <c r="H10"/>
  <c r="C17" i="1"/>
  <c r="D5" i="5"/>
  <c r="AN52" i="1" l="1"/>
  <c r="AN53" s="1"/>
  <c r="N46"/>
  <c r="CF5"/>
  <c r="E19" i="2"/>
  <c r="J18" s="1"/>
  <c r="M15" i="1"/>
  <c r="B19" i="2"/>
  <c r="CH6" i="1"/>
  <c r="S13"/>
  <c r="O16"/>
  <c r="O17" s="1"/>
  <c r="O18" s="1"/>
  <c r="O19" s="1"/>
  <c r="O20" s="1"/>
  <c r="O21" s="1"/>
  <c r="O22" s="1"/>
  <c r="O23" s="1"/>
  <c r="O24" s="1"/>
  <c r="O25" s="1"/>
  <c r="O26" s="1"/>
  <c r="O27" s="1"/>
  <c r="O28" s="1"/>
  <c r="O29" s="1"/>
  <c r="O30" s="1"/>
  <c r="O31" s="1"/>
  <c r="O32" s="1"/>
  <c r="O33" s="1"/>
  <c r="O34" s="1"/>
  <c r="O35" s="1"/>
  <c r="O36" s="1"/>
  <c r="O37" s="1"/>
  <c r="O38" s="1"/>
  <c r="O39" s="1"/>
  <c r="O40" s="1"/>
  <c r="O41" s="1"/>
  <c r="O42" s="1"/>
  <c r="O43" s="1"/>
  <c r="O44" s="1"/>
  <c r="O45" s="1"/>
  <c r="O46" s="1"/>
  <c r="M16"/>
  <c r="M17" s="1"/>
  <c r="M14"/>
  <c r="BJ19"/>
  <c r="H44"/>
  <c r="H45" s="1"/>
  <c r="C19" i="2"/>
  <c r="AF20" i="1"/>
  <c r="S39" i="5"/>
  <c r="AR20" i="1"/>
  <c r="BD21"/>
  <c r="D4" i="2"/>
  <c r="E1"/>
  <c r="D2"/>
  <c r="D3"/>
  <c r="AL19" i="1"/>
  <c r="AN6" i="5"/>
  <c r="BP21" i="1"/>
  <c r="A19"/>
  <c r="B45"/>
  <c r="G18"/>
  <c r="E20" i="2"/>
  <c r="B20"/>
  <c r="A21"/>
  <c r="C20"/>
  <c r="C18" i="1"/>
  <c r="C18" i="2"/>
  <c r="D18" s="1"/>
  <c r="D16" i="1" s="1"/>
  <c r="F5" i="5"/>
  <c r="N44" i="1" l="1"/>
  <c r="N45" s="1"/>
  <c r="S16"/>
  <c r="J19" i="2"/>
  <c r="S14" i="1"/>
  <c r="U16"/>
  <c r="T46"/>
  <c r="D19" i="2"/>
  <c r="D17" i="1" s="1"/>
  <c r="CH5"/>
  <c r="Y13"/>
  <c r="S15"/>
  <c r="BJ20"/>
  <c r="AL20"/>
  <c r="U39" i="5"/>
  <c r="AP6"/>
  <c r="BP22" i="1"/>
  <c r="E4" i="2"/>
  <c r="E3"/>
  <c r="F1"/>
  <c r="E2"/>
  <c r="BD22" i="1"/>
  <c r="AR21"/>
  <c r="AF21"/>
  <c r="A20"/>
  <c r="G19"/>
  <c r="D20" i="2"/>
  <c r="D18" i="1" s="1"/>
  <c r="B21" i="2"/>
  <c r="E21"/>
  <c r="J20" s="1"/>
  <c r="C21"/>
  <c r="A22"/>
  <c r="S17" i="1"/>
  <c r="M18"/>
  <c r="C19"/>
  <c r="U17"/>
  <c r="H5" i="5"/>
  <c r="T44" i="1" l="1"/>
  <c r="T45" s="1"/>
  <c r="Y16"/>
  <c r="Y17" s="1"/>
  <c r="AE13"/>
  <c r="Y15"/>
  <c r="AA16"/>
  <c r="AA17" s="1"/>
  <c r="AA18" s="1"/>
  <c r="AA19" s="1"/>
  <c r="AA20" s="1"/>
  <c r="AA21" s="1"/>
  <c r="AA22" s="1"/>
  <c r="AA23" s="1"/>
  <c r="AA24" s="1"/>
  <c r="AA25" s="1"/>
  <c r="AA26" s="1"/>
  <c r="AA27" s="1"/>
  <c r="AA28" s="1"/>
  <c r="AA29" s="1"/>
  <c r="AA30" s="1"/>
  <c r="AA31" s="1"/>
  <c r="AA32" s="1"/>
  <c r="AA33" s="1"/>
  <c r="AA34" s="1"/>
  <c r="AA35" s="1"/>
  <c r="AA36" s="1"/>
  <c r="AA37" s="1"/>
  <c r="AA38" s="1"/>
  <c r="AA39" s="1"/>
  <c r="AA40" s="1"/>
  <c r="AA41" s="1"/>
  <c r="AA42" s="1"/>
  <c r="AA43" s="1"/>
  <c r="AA44" s="1"/>
  <c r="AA45" s="1"/>
  <c r="AA46" s="1"/>
  <c r="Z46"/>
  <c r="Y14"/>
  <c r="BJ21"/>
  <c r="AF22"/>
  <c r="F2" i="2"/>
  <c r="G1"/>
  <c r="F4"/>
  <c r="F3"/>
  <c r="BP23" i="1"/>
  <c r="AL21"/>
  <c r="AR22"/>
  <c r="BD23"/>
  <c r="AR6" i="5"/>
  <c r="W39"/>
  <c r="A21" i="1"/>
  <c r="U18"/>
  <c r="G20"/>
  <c r="C22" i="2"/>
  <c r="E22"/>
  <c r="J21" s="1"/>
  <c r="B22"/>
  <c r="A23"/>
  <c r="D21"/>
  <c r="D19" i="1" s="1"/>
  <c r="M19"/>
  <c r="S18"/>
  <c r="C20"/>
  <c r="J5" i="5"/>
  <c r="Z44" i="1" l="1"/>
  <c r="AG16"/>
  <c r="AG17" s="1"/>
  <c r="AG18" s="1"/>
  <c r="AG19" s="1"/>
  <c r="AG20" s="1"/>
  <c r="AG21" s="1"/>
  <c r="AG22" s="1"/>
  <c r="AG23" s="1"/>
  <c r="AG24" s="1"/>
  <c r="AG25" s="1"/>
  <c r="AG26" s="1"/>
  <c r="AG27" s="1"/>
  <c r="AG28" s="1"/>
  <c r="AG29" s="1"/>
  <c r="AG30" s="1"/>
  <c r="AG31" s="1"/>
  <c r="AG32" s="1"/>
  <c r="AG33" s="1"/>
  <c r="AG34" s="1"/>
  <c r="AG35" s="1"/>
  <c r="AG36" s="1"/>
  <c r="AG37" s="1"/>
  <c r="AG38" s="1"/>
  <c r="AG39" s="1"/>
  <c r="AG40" s="1"/>
  <c r="AG41" s="1"/>
  <c r="AG42" s="1"/>
  <c r="AG43" s="1"/>
  <c r="AG44" s="1"/>
  <c r="AG45" s="1"/>
  <c r="AG46" s="1"/>
  <c r="AE14"/>
  <c r="AK13"/>
  <c r="AE15"/>
  <c r="AE16"/>
  <c r="AE17" s="1"/>
  <c r="AF46"/>
  <c r="BJ22"/>
  <c r="AR23"/>
  <c r="BP24"/>
  <c r="Y39" i="5"/>
  <c r="G2" i="2"/>
  <c r="G4"/>
  <c r="G3"/>
  <c r="H1"/>
  <c r="AT6" i="5"/>
  <c r="BD24" i="1"/>
  <c r="AL22"/>
  <c r="AF23"/>
  <c r="A22"/>
  <c r="D22" i="2"/>
  <c r="D20" i="1" s="1"/>
  <c r="G21"/>
  <c r="S19"/>
  <c r="C21"/>
  <c r="Z45"/>
  <c r="M20"/>
  <c r="E23" i="2"/>
  <c r="J22" s="1"/>
  <c r="C23"/>
  <c r="A24"/>
  <c r="B23"/>
  <c r="Y18" i="1"/>
  <c r="U19"/>
  <c r="L5" i="5"/>
  <c r="E64" l="1"/>
  <c r="AM16" i="1"/>
  <c r="AM17" s="1"/>
  <c r="AM18" s="1"/>
  <c r="AM19" s="1"/>
  <c r="AM20" s="1"/>
  <c r="AM21" s="1"/>
  <c r="AM22" s="1"/>
  <c r="AM23" s="1"/>
  <c r="AM24" s="1"/>
  <c r="AM25" s="1"/>
  <c r="AM26" s="1"/>
  <c r="AM27" s="1"/>
  <c r="AM28" s="1"/>
  <c r="AM29" s="1"/>
  <c r="AM30" s="1"/>
  <c r="AM31" s="1"/>
  <c r="AM32" s="1"/>
  <c r="AM33" s="1"/>
  <c r="AM34" s="1"/>
  <c r="AM35" s="1"/>
  <c r="AM36" s="1"/>
  <c r="AM37" s="1"/>
  <c r="AM38" s="1"/>
  <c r="AM39" s="1"/>
  <c r="AM40" s="1"/>
  <c r="AM41" s="1"/>
  <c r="AM42" s="1"/>
  <c r="AM43" s="1"/>
  <c r="AM44" s="1"/>
  <c r="AM45" s="1"/>
  <c r="AM46" s="1"/>
  <c r="AQ13"/>
  <c r="AR46" s="1"/>
  <c r="AK14"/>
  <c r="AK16"/>
  <c r="AK15"/>
  <c r="AL46"/>
  <c r="AJ1" i="38"/>
  <c r="AJ1" i="45"/>
  <c r="AJ1" i="41"/>
  <c r="AJ1" i="42"/>
  <c r="AJ1" i="39"/>
  <c r="G4" s="1"/>
  <c r="AK1" i="15"/>
  <c r="AJ1" i="43"/>
  <c r="AJ1" i="44"/>
  <c r="AJ1" i="37"/>
  <c r="AJ1" i="35"/>
  <c r="AJ1" i="40"/>
  <c r="AJ1" i="36"/>
  <c r="AF3" i="39"/>
  <c r="AF3" i="44"/>
  <c r="AF3" i="38"/>
  <c r="AF3" i="35"/>
  <c r="AF3" i="43"/>
  <c r="AF3" i="37"/>
  <c r="AF3" i="41"/>
  <c r="AF3" i="42"/>
  <c r="AF3" i="40"/>
  <c r="AF3" i="36"/>
  <c r="AF3" i="45"/>
  <c r="AF3" i="15"/>
  <c r="AF1" i="42"/>
  <c r="AF1" i="39"/>
  <c r="AF1" i="44"/>
  <c r="AG1" i="15"/>
  <c r="AF1" i="35"/>
  <c r="AF1" i="40"/>
  <c r="AF1" i="36"/>
  <c r="AF1" i="37"/>
  <c r="AF1" i="45"/>
  <c r="AF1" i="38"/>
  <c r="AF1" i="43"/>
  <c r="G4" s="1"/>
  <c r="AF1" i="41"/>
  <c r="AH1" i="37"/>
  <c r="G4" s="1"/>
  <c r="AH1" i="36"/>
  <c r="AH1" i="38"/>
  <c r="AH1" i="40"/>
  <c r="AH1" i="35"/>
  <c r="AH1" i="44"/>
  <c r="AH1" i="42"/>
  <c r="AH1" i="41"/>
  <c r="AH1" i="45"/>
  <c r="AH1" i="39"/>
  <c r="AH1" i="43"/>
  <c r="AI1" i="15"/>
  <c r="AB1" i="38"/>
  <c r="AB1" i="37"/>
  <c r="AB1" i="41"/>
  <c r="AB1" i="39"/>
  <c r="AB1" i="44"/>
  <c r="AB1" i="42"/>
  <c r="AB1" i="45"/>
  <c r="AB1" i="43"/>
  <c r="AB1" i="40"/>
  <c r="AB1" i="35"/>
  <c r="AB1" i="36"/>
  <c r="AC1" i="15"/>
  <c r="G4" s="1"/>
  <c r="D4" i="42"/>
  <c r="D4" i="40"/>
  <c r="D4" i="39"/>
  <c r="D4" i="41"/>
  <c r="D4" i="36"/>
  <c r="D4" i="38"/>
  <c r="D4" i="37"/>
  <c r="D4" i="44"/>
  <c r="D4" i="45"/>
  <c r="AD1" i="44"/>
  <c r="AD1" i="38"/>
  <c r="AD1" i="35"/>
  <c r="G4" s="1"/>
  <c r="AD1" i="45"/>
  <c r="AD1" i="39"/>
  <c r="AD1" i="37"/>
  <c r="AD1" i="42"/>
  <c r="AD1" i="40"/>
  <c r="AD1" i="43"/>
  <c r="AD1" i="41"/>
  <c r="AD1" i="36"/>
  <c r="AE1" i="15"/>
  <c r="AD3" i="44"/>
  <c r="AD3" i="38"/>
  <c r="AD3" i="35"/>
  <c r="AD3" i="45"/>
  <c r="AD3" i="41"/>
  <c r="AD3" i="37"/>
  <c r="AD3" i="39"/>
  <c r="AD3" i="40"/>
  <c r="AD3" i="15"/>
  <c r="AD3" i="36"/>
  <c r="AD3" i="43"/>
  <c r="AD3" i="42"/>
  <c r="AL1" i="40"/>
  <c r="AL1" i="35"/>
  <c r="AL1" i="45"/>
  <c r="AL1" i="39"/>
  <c r="AM1" i="15"/>
  <c r="AL1" i="44"/>
  <c r="AL1" i="41"/>
  <c r="AL1" i="38"/>
  <c r="AL1" i="43"/>
  <c r="AL1" i="37"/>
  <c r="AL1" i="42"/>
  <c r="G4" s="1"/>
  <c r="AL1" i="36"/>
  <c r="BJ23" i="1"/>
  <c r="AF24"/>
  <c r="BP25"/>
  <c r="AV6" i="5"/>
  <c r="AR24" i="1"/>
  <c r="BD25"/>
  <c r="H4" i="2"/>
  <c r="I1"/>
  <c r="H2"/>
  <c r="H3"/>
  <c r="AL23" i="1"/>
  <c r="A23"/>
  <c r="AQ14"/>
  <c r="C22"/>
  <c r="Y19"/>
  <c r="AK17"/>
  <c r="E24" i="2"/>
  <c r="A25"/>
  <c r="B24"/>
  <c r="C24"/>
  <c r="D23"/>
  <c r="S20" i="1"/>
  <c r="U20"/>
  <c r="G22"/>
  <c r="M21"/>
  <c r="AE18"/>
  <c r="AW13" l="1"/>
  <c r="AW15" s="1"/>
  <c r="AS16"/>
  <c r="AS17" s="1"/>
  <c r="AS18" s="1"/>
  <c r="AS19" s="1"/>
  <c r="AS20" s="1"/>
  <c r="AS21" s="1"/>
  <c r="AS22" s="1"/>
  <c r="AS23" s="1"/>
  <c r="AS24" s="1"/>
  <c r="AS25" s="1"/>
  <c r="AS26" s="1"/>
  <c r="AS27" s="1"/>
  <c r="AS28" s="1"/>
  <c r="AS29" s="1"/>
  <c r="AS30" s="1"/>
  <c r="AS31" s="1"/>
  <c r="AS32" s="1"/>
  <c r="AS33" s="1"/>
  <c r="AS34" s="1"/>
  <c r="AS35" s="1"/>
  <c r="AS36" s="1"/>
  <c r="AS37" s="1"/>
  <c r="AS38" s="1"/>
  <c r="AS39" s="1"/>
  <c r="AS40" s="1"/>
  <c r="AS41" s="1"/>
  <c r="AS42" s="1"/>
  <c r="AS43" s="1"/>
  <c r="AS44" s="1"/>
  <c r="AS45" s="1"/>
  <c r="AS46" s="1"/>
  <c r="AQ16"/>
  <c r="AQ17" s="1"/>
  <c r="AQ15"/>
  <c r="AC1" i="42"/>
  <c r="L1" s="1"/>
  <c r="AC1" i="39"/>
  <c r="L1" s="1"/>
  <c r="AC1" i="37"/>
  <c r="L1" s="1"/>
  <c r="AC1" i="43"/>
  <c r="L1" s="1"/>
  <c r="AC1" i="35"/>
  <c r="AC8" i="39"/>
  <c r="AC8" i="35"/>
  <c r="AC8" i="44"/>
  <c r="AC8" i="41"/>
  <c r="AC8" i="43"/>
  <c r="AC8" i="38"/>
  <c r="AC8" i="45"/>
  <c r="AD8" i="15"/>
  <c r="AC8" i="36"/>
  <c r="AC8" i="42"/>
  <c r="AC8" i="37"/>
  <c r="AC8" i="40"/>
  <c r="AD4" i="44"/>
  <c r="AD4" i="38"/>
  <c r="AD4" i="39"/>
  <c r="AD4" i="40"/>
  <c r="AC4" i="41"/>
  <c r="AD4" i="37"/>
  <c r="AD4" i="45"/>
  <c r="AD4" i="15"/>
  <c r="AD4" i="36"/>
  <c r="AD4" i="42"/>
  <c r="AD4" i="35"/>
  <c r="AD4" i="43"/>
  <c r="AD1" i="15"/>
  <c r="M1" s="1"/>
  <c r="BJ24" i="1"/>
  <c r="J1" i="2"/>
  <c r="I3"/>
  <c r="I2"/>
  <c r="I4"/>
  <c r="BD26" i="1"/>
  <c r="AF25"/>
  <c r="BP26"/>
  <c r="AR25"/>
  <c r="AL24"/>
  <c r="D24" i="2"/>
  <c r="A24" i="1"/>
  <c r="G23"/>
  <c r="U21"/>
  <c r="C23"/>
  <c r="A26" i="2"/>
  <c r="C25"/>
  <c r="B25"/>
  <c r="E25"/>
  <c r="J24" s="1"/>
  <c r="AK18" i="1"/>
  <c r="AE19"/>
  <c r="J23" i="2"/>
  <c r="S21" i="1"/>
  <c r="BC13"/>
  <c r="AW14"/>
  <c r="AW16"/>
  <c r="M22"/>
  <c r="Y20"/>
  <c r="AY16" l="1"/>
  <c r="AY17" s="1"/>
  <c r="AY18" s="1"/>
  <c r="AY19" s="1"/>
  <c r="AY20" s="1"/>
  <c r="AY21" s="1"/>
  <c r="AY22" s="1"/>
  <c r="AY23" s="1"/>
  <c r="AY24" s="1"/>
  <c r="AY25" s="1"/>
  <c r="AY26" s="1"/>
  <c r="AY27" s="1"/>
  <c r="AY28" s="1"/>
  <c r="AY29" s="1"/>
  <c r="AY30" s="1"/>
  <c r="AY31" s="1"/>
  <c r="AY32" s="1"/>
  <c r="AY33" s="1"/>
  <c r="AY34" s="1"/>
  <c r="AY35" s="1"/>
  <c r="AY36" s="1"/>
  <c r="AY37" s="1"/>
  <c r="AY38" s="1"/>
  <c r="AY39" s="1"/>
  <c r="AY40" s="1"/>
  <c r="AY41" s="1"/>
  <c r="AY42" s="1"/>
  <c r="AY43" s="1"/>
  <c r="AY44" s="1"/>
  <c r="AY45" s="1"/>
  <c r="AY46" s="1"/>
  <c r="AX46"/>
  <c r="L1" i="35"/>
  <c r="BJ25" i="1"/>
  <c r="AL25"/>
  <c r="BP27"/>
  <c r="J2" i="2"/>
  <c r="J3"/>
  <c r="K1"/>
  <c r="J4"/>
  <c r="AR26" i="1"/>
  <c r="AF26"/>
  <c r="BD27"/>
  <c r="A25"/>
  <c r="D25" i="2"/>
  <c r="C26"/>
  <c r="E26"/>
  <c r="J25" s="1"/>
  <c r="A27"/>
  <c r="B26"/>
  <c r="AQ18" i="1"/>
  <c r="AE20"/>
  <c r="G24"/>
  <c r="BC15"/>
  <c r="BE16"/>
  <c r="BE17" s="1"/>
  <c r="BE18" s="1"/>
  <c r="BE19" s="1"/>
  <c r="BE20" s="1"/>
  <c r="BE21" s="1"/>
  <c r="BE22" s="1"/>
  <c r="BE23" s="1"/>
  <c r="BE24" s="1"/>
  <c r="BE25" s="1"/>
  <c r="BE26" s="1"/>
  <c r="BE27" s="1"/>
  <c r="BE28" s="1"/>
  <c r="BE29" s="1"/>
  <c r="BE30" s="1"/>
  <c r="BE31" s="1"/>
  <c r="BE32" s="1"/>
  <c r="BE33" s="1"/>
  <c r="BE34" s="1"/>
  <c r="BE35" s="1"/>
  <c r="BE36" s="1"/>
  <c r="BE37" s="1"/>
  <c r="BE38" s="1"/>
  <c r="BE39" s="1"/>
  <c r="BE40" s="1"/>
  <c r="BE41" s="1"/>
  <c r="BE42" s="1"/>
  <c r="BE43" s="1"/>
  <c r="BE44" s="1"/>
  <c r="BE45" s="1"/>
  <c r="BE46" s="1"/>
  <c r="BD46"/>
  <c r="BI13"/>
  <c r="BC16"/>
  <c r="BC14"/>
  <c r="U22"/>
  <c r="AX44"/>
  <c r="C24"/>
  <c r="AK19"/>
  <c r="M23"/>
  <c r="S22"/>
  <c r="Y21"/>
  <c r="AW17"/>
  <c r="BJ26" l="1"/>
  <c r="AR27"/>
  <c r="K4" i="2"/>
  <c r="L1"/>
  <c r="K3"/>
  <c r="K2"/>
  <c r="BD28" i="1"/>
  <c r="AL26"/>
  <c r="AF27"/>
  <c r="BP28"/>
  <c r="D26" i="2"/>
  <c r="A26" i="1"/>
  <c r="G25"/>
  <c r="BC17"/>
  <c r="B27" i="2"/>
  <c r="C27"/>
  <c r="A28"/>
  <c r="E27"/>
  <c r="J26" s="1"/>
  <c r="U23" i="1"/>
  <c r="AQ19"/>
  <c r="C25"/>
  <c r="AE21"/>
  <c r="M24"/>
  <c r="Y22"/>
  <c r="AW18"/>
  <c r="AK20"/>
  <c r="BO13"/>
  <c r="BK16"/>
  <c r="BK17" s="1"/>
  <c r="BK18" s="1"/>
  <c r="BK19" s="1"/>
  <c r="BK20" s="1"/>
  <c r="BK21" s="1"/>
  <c r="BK22" s="1"/>
  <c r="BK23" s="1"/>
  <c r="BK24" s="1"/>
  <c r="BK25" s="1"/>
  <c r="BK26" s="1"/>
  <c r="BK27" s="1"/>
  <c r="BK28" s="1"/>
  <c r="BK29" s="1"/>
  <c r="BK30" s="1"/>
  <c r="BK31" s="1"/>
  <c r="BK32" s="1"/>
  <c r="BK33" s="1"/>
  <c r="BK34" s="1"/>
  <c r="BK35" s="1"/>
  <c r="BK36" s="1"/>
  <c r="BK37" s="1"/>
  <c r="BK38" s="1"/>
  <c r="BK39" s="1"/>
  <c r="BK40" s="1"/>
  <c r="BK41" s="1"/>
  <c r="BK42" s="1"/>
  <c r="BK43" s="1"/>
  <c r="BK44" s="1"/>
  <c r="BK45" s="1"/>
  <c r="BK46" s="1"/>
  <c r="BI16"/>
  <c r="BJ46"/>
  <c r="BI15"/>
  <c r="BI14"/>
  <c r="S23"/>
  <c r="AX45"/>
  <c r="O21" i="5"/>
  <c r="AZ35"/>
  <c r="AZ28"/>
  <c r="BB23"/>
  <c r="AB33"/>
  <c r="AX17"/>
  <c r="AD13"/>
  <c r="AX37"/>
  <c r="E11"/>
  <c r="Z18"/>
  <c r="BN31"/>
  <c r="C11"/>
  <c r="AJ21"/>
  <c r="BB21"/>
  <c r="K16"/>
  <c r="BT20"/>
  <c r="BP12"/>
  <c r="AD11"/>
  <c r="F40"/>
  <c r="BD29"/>
  <c r="AH17"/>
  <c r="BJ17"/>
  <c r="AX11"/>
  <c r="BL16"/>
  <c r="AJ19"/>
  <c r="K30"/>
  <c r="M35"/>
  <c r="AD27"/>
  <c r="BL30"/>
  <c r="AD26"/>
  <c r="O25"/>
  <c r="BJ25"/>
  <c r="E34"/>
  <c r="AH34"/>
  <c r="BB17"/>
  <c r="BH11"/>
  <c r="G35"/>
  <c r="S59"/>
  <c r="AX21"/>
  <c r="O14"/>
  <c r="Z22"/>
  <c r="BF35"/>
  <c r="BF16"/>
  <c r="BT17"/>
  <c r="C22"/>
  <c r="AH13"/>
  <c r="AZ27"/>
  <c r="BN33"/>
  <c r="C29"/>
  <c r="AB20"/>
  <c r="BJ19"/>
  <c r="Q36"/>
  <c r="BF9"/>
  <c r="BN8"/>
  <c r="BR16"/>
  <c r="BJ36"/>
  <c r="AL12"/>
  <c r="BF21"/>
  <c r="M59"/>
  <c r="BP16"/>
  <c r="BJ26"/>
  <c r="Q14"/>
  <c r="S31"/>
  <c r="K14"/>
  <c r="BB25"/>
  <c r="BN35"/>
  <c r="BL24"/>
  <c r="AZ7"/>
  <c r="E35"/>
  <c r="BN25"/>
  <c r="AL11"/>
  <c r="AL7"/>
  <c r="AH23"/>
  <c r="AD36"/>
  <c r="K15"/>
  <c r="BN27"/>
  <c r="C19"/>
  <c r="AZ34"/>
  <c r="E31"/>
  <c r="Z26"/>
  <c r="BF23"/>
  <c r="BB14"/>
  <c r="K27"/>
  <c r="AZ23"/>
  <c r="BD14"/>
  <c r="AJ20"/>
  <c r="BR19"/>
  <c r="BJ8"/>
  <c r="BR28"/>
  <c r="BH31"/>
  <c r="AB26"/>
  <c r="I17"/>
  <c r="AD12"/>
  <c r="BD23"/>
  <c r="AH26"/>
  <c r="C10"/>
  <c r="I31"/>
  <c r="BJ12"/>
  <c r="BH32"/>
  <c r="AL10"/>
  <c r="BL9"/>
  <c r="AZ10"/>
  <c r="Q30"/>
  <c r="BR18"/>
  <c r="AL29"/>
  <c r="AB11"/>
  <c r="G24"/>
  <c r="AZ20"/>
  <c r="BL29"/>
  <c r="I7"/>
  <c r="AZ13"/>
  <c r="AF17"/>
  <c r="O27"/>
  <c r="M22"/>
  <c r="C25"/>
  <c r="BT7"/>
  <c r="BT30"/>
  <c r="BF29"/>
  <c r="S26"/>
  <c r="U21"/>
  <c r="AP11"/>
  <c r="AP25"/>
  <c r="BT10"/>
  <c r="E21"/>
  <c r="AF25"/>
  <c r="AJ9"/>
  <c r="AL31"/>
  <c r="O13"/>
  <c r="I18"/>
  <c r="G9"/>
  <c r="AD33"/>
  <c r="W59"/>
  <c r="BD33"/>
  <c r="BR11"/>
  <c r="M32"/>
  <c r="BN23"/>
  <c r="BP35"/>
  <c r="K7"/>
  <c r="BN16"/>
  <c r="G19"/>
  <c r="BL37"/>
  <c r="BH33"/>
  <c r="E37"/>
  <c r="BD32"/>
  <c r="O11"/>
  <c r="G18"/>
  <c r="I36"/>
  <c r="BH15"/>
  <c r="BF34"/>
  <c r="BJ13"/>
  <c r="C34"/>
  <c r="BB18"/>
  <c r="BR13"/>
  <c r="AB15"/>
  <c r="G14"/>
  <c r="Q12"/>
  <c r="BB10"/>
  <c r="S29"/>
  <c r="AD37"/>
  <c r="AD17"/>
  <c r="BB31"/>
  <c r="I24"/>
  <c r="AX31"/>
  <c r="G59"/>
  <c r="M17"/>
  <c r="AJ15"/>
  <c r="AH22"/>
  <c r="AX12"/>
  <c r="O28"/>
  <c r="K11"/>
  <c r="C35"/>
  <c r="AJ14"/>
  <c r="BJ21"/>
  <c r="BR14"/>
  <c r="BT18"/>
  <c r="AB29"/>
  <c r="AJ25"/>
  <c r="BF7"/>
  <c r="AF13"/>
  <c r="Z35"/>
  <c r="E8"/>
  <c r="M26"/>
  <c r="BF10"/>
  <c r="BP30"/>
  <c r="AJ24"/>
  <c r="S12"/>
  <c r="AP15"/>
  <c r="BF28"/>
  <c r="E16"/>
  <c r="M27"/>
  <c r="AN10"/>
  <c r="AF35"/>
  <c r="BB16"/>
  <c r="AJ23"/>
  <c r="AL15"/>
  <c r="G22"/>
  <c r="AX29"/>
  <c r="S13"/>
  <c r="AP26"/>
  <c r="AP10"/>
  <c r="BD31"/>
  <c r="BH18"/>
  <c r="C36"/>
  <c r="BR12"/>
  <c r="E12"/>
  <c r="G23"/>
  <c r="BR29"/>
  <c r="E26"/>
  <c r="Q21"/>
  <c r="BD28"/>
  <c r="W62"/>
  <c r="O35"/>
  <c r="BD26"/>
  <c r="Q25"/>
  <c r="AL14"/>
  <c r="AX32"/>
  <c r="I25"/>
  <c r="AN9"/>
  <c r="AP8"/>
  <c r="AP35"/>
  <c r="AP36"/>
  <c r="BP23"/>
  <c r="AD9"/>
  <c r="K17"/>
  <c r="O16"/>
  <c r="BJ14"/>
  <c r="AN30"/>
  <c r="Q15"/>
  <c r="Q32"/>
  <c r="AF16"/>
  <c r="Q19"/>
  <c r="Z27"/>
  <c r="AP9"/>
  <c r="W25"/>
  <c r="AR32"/>
  <c r="W13"/>
  <c r="W31"/>
  <c r="AR34"/>
  <c r="Z21"/>
  <c r="S9"/>
  <c r="AP23"/>
  <c r="W9"/>
  <c r="W18"/>
  <c r="Y22"/>
  <c r="Y20"/>
  <c r="Y23"/>
  <c r="AT36"/>
  <c r="Y33"/>
  <c r="AT27"/>
  <c r="AT22"/>
  <c r="Y29"/>
  <c r="E17"/>
  <c r="S20"/>
  <c r="U11"/>
  <c r="BD15"/>
  <c r="BT35"/>
  <c r="K31"/>
  <c r="C9"/>
  <c r="Z32"/>
  <c r="AH16"/>
  <c r="O17"/>
  <c r="BT32"/>
  <c r="BH29"/>
  <c r="BP14"/>
  <c r="BF25"/>
  <c r="BB37"/>
  <c r="G15"/>
  <c r="AH36"/>
  <c r="BL28"/>
  <c r="BD16"/>
  <c r="BB35"/>
  <c r="BL17"/>
  <c r="Z14"/>
  <c r="BF14"/>
  <c r="AH30"/>
  <c r="AX28"/>
  <c r="M15"/>
  <c r="BJ37"/>
  <c r="E20"/>
  <c r="BN17"/>
  <c r="BF13"/>
  <c r="BJ28"/>
  <c r="Q26"/>
  <c r="AX23"/>
  <c r="Z10"/>
  <c r="O29"/>
  <c r="I11"/>
  <c r="M7"/>
  <c r="BD21"/>
  <c r="M14"/>
  <c r="Q23"/>
  <c r="AB8"/>
  <c r="BP18"/>
  <c r="AL23"/>
  <c r="BR9"/>
  <c r="G31"/>
  <c r="K18"/>
  <c r="BD25"/>
  <c r="AB7"/>
  <c r="AL21"/>
  <c r="Q22"/>
  <c r="BH10"/>
  <c r="AF8"/>
  <c r="BP21"/>
  <c r="AD32"/>
  <c r="AJ22"/>
  <c r="AX20"/>
  <c r="BR26"/>
  <c r="BJ29"/>
  <c r="AJ33"/>
  <c r="AF21"/>
  <c r="O19"/>
  <c r="BL7"/>
  <c r="AZ29"/>
  <c r="BR35"/>
  <c r="BP17"/>
  <c r="BJ10"/>
  <c r="M10"/>
  <c r="AB37"/>
  <c r="BB29"/>
  <c r="BR21"/>
  <c r="C33"/>
  <c r="M23"/>
  <c r="AL25"/>
  <c r="Q11"/>
  <c r="Z28"/>
  <c r="C27"/>
  <c r="AZ25"/>
  <c r="BP22"/>
  <c r="BT9"/>
  <c r="BJ15"/>
  <c r="K26"/>
  <c r="AZ12"/>
  <c r="E33"/>
  <c r="Q31"/>
  <c r="G37"/>
  <c r="BP20"/>
  <c r="G27"/>
  <c r="AZ17"/>
  <c r="K25"/>
  <c r="AD10"/>
  <c r="AH20"/>
  <c r="E29"/>
  <c r="BN12"/>
  <c r="I22"/>
  <c r="BF33"/>
  <c r="BF37"/>
  <c r="BL35"/>
  <c r="BB34"/>
  <c r="BH9"/>
  <c r="AB36"/>
  <c r="O36"/>
  <c r="AF23"/>
  <c r="M29"/>
  <c r="M21"/>
  <c r="Y59"/>
  <c r="I21"/>
  <c r="AJ11"/>
  <c r="BF31"/>
  <c r="N40"/>
  <c r="Q29"/>
  <c r="AB34"/>
  <c r="BN28"/>
  <c r="BP25"/>
  <c r="AB19"/>
  <c r="BL19"/>
  <c r="E28"/>
  <c r="AL32"/>
  <c r="S24"/>
  <c r="AJ10"/>
  <c r="AF18"/>
  <c r="Z15"/>
  <c r="AL34"/>
  <c r="D40"/>
  <c r="AN11"/>
  <c r="AN16"/>
  <c r="U9"/>
  <c r="U24"/>
  <c r="AF20"/>
  <c r="AF30"/>
  <c r="I19"/>
  <c r="BN19"/>
  <c r="G17"/>
  <c r="BT21"/>
  <c r="BD24"/>
  <c r="AB13"/>
  <c r="AL13"/>
  <c r="AL36"/>
  <c r="BD37"/>
  <c r="BF11"/>
  <c r="BP9"/>
  <c r="O18"/>
  <c r="Q24"/>
  <c r="G25"/>
  <c r="BL23"/>
  <c r="BH20"/>
  <c r="E13"/>
  <c r="I20"/>
  <c r="K8"/>
  <c r="I29"/>
  <c r="I26"/>
  <c r="AD29"/>
  <c r="BP33"/>
  <c r="BH24"/>
  <c r="BJ16"/>
  <c r="BL22"/>
  <c r="M37"/>
  <c r="AF28"/>
  <c r="AX22"/>
  <c r="K12"/>
  <c r="BL8"/>
  <c r="BF12"/>
  <c r="BD36"/>
  <c r="BP26"/>
  <c r="AB28"/>
  <c r="BF26"/>
  <c r="O22"/>
  <c r="BT11"/>
  <c r="BD9"/>
  <c r="AH32"/>
  <c r="AJ37"/>
  <c r="AH15"/>
  <c r="AF27"/>
  <c r="BB28"/>
  <c r="BH30"/>
  <c r="Q59"/>
  <c r="AD31"/>
  <c r="AZ18"/>
  <c r="Q13"/>
  <c r="C37"/>
  <c r="BF17"/>
  <c r="BB11"/>
  <c r="BB36"/>
  <c r="AF31"/>
  <c r="BH17"/>
  <c r="AB25"/>
  <c r="E19"/>
  <c r="AB22"/>
  <c r="AJ32"/>
  <c r="AX27"/>
  <c r="E30"/>
  <c r="I32"/>
  <c r="S33"/>
  <c r="U8"/>
  <c r="AZ11"/>
  <c r="O26"/>
  <c r="Q37"/>
  <c r="AJ8"/>
  <c r="I59"/>
  <c r="G13"/>
  <c r="AB17"/>
  <c r="BT27"/>
  <c r="BJ11"/>
  <c r="S16"/>
  <c r="AN23"/>
  <c r="AP19"/>
  <c r="O32"/>
  <c r="BB7"/>
  <c r="O33"/>
  <c r="AZ36"/>
  <c r="BL20"/>
  <c r="M20"/>
  <c r="AZ21"/>
  <c r="M25"/>
  <c r="BD13"/>
  <c r="G29"/>
  <c r="AZ33"/>
  <c r="G30"/>
  <c r="AH7"/>
  <c r="BJ33"/>
  <c r="BN20"/>
  <c r="C26"/>
  <c r="BD10"/>
  <c r="AN13"/>
  <c r="AN31"/>
  <c r="U34"/>
  <c r="U25"/>
  <c r="K9"/>
  <c r="AZ32"/>
  <c r="C15"/>
  <c r="AB23"/>
  <c r="M16"/>
  <c r="AN28"/>
  <c r="K21"/>
  <c r="G20"/>
  <c r="BH28"/>
  <c r="I35"/>
  <c r="BF18"/>
  <c r="AN35"/>
  <c r="U23"/>
  <c r="AR10"/>
  <c r="W20"/>
  <c r="AR23"/>
  <c r="W37"/>
  <c r="AR37"/>
  <c r="BT25"/>
  <c r="AP21"/>
  <c r="AR9"/>
  <c r="AR33"/>
  <c r="W28"/>
  <c r="AT13"/>
  <c r="Y14"/>
  <c r="AT28"/>
  <c r="AT7"/>
  <c r="AN20"/>
  <c r="BJ31"/>
  <c r="BR8"/>
  <c r="Q20"/>
  <c r="BL10"/>
  <c r="K23"/>
  <c r="Q8"/>
  <c r="AP30"/>
  <c r="AR30"/>
  <c r="AR21"/>
  <c r="O59"/>
  <c r="K13"/>
  <c r="BP15"/>
  <c r="BR33"/>
  <c r="BB20"/>
  <c r="BN10"/>
  <c r="I15"/>
  <c r="AZ24"/>
  <c r="BF30"/>
  <c r="AD22"/>
  <c r="V40"/>
  <c r="BL34"/>
  <c r="AB12"/>
  <c r="M28"/>
  <c r="G28"/>
  <c r="BJ9"/>
  <c r="Q18"/>
  <c r="O10"/>
  <c r="Q17"/>
  <c r="AB21"/>
  <c r="AN33"/>
  <c r="AP27"/>
  <c r="AP22"/>
  <c r="BL32"/>
  <c r="BR37"/>
  <c r="BP24"/>
  <c r="AX30"/>
  <c r="AL17"/>
  <c r="S27"/>
  <c r="BB13"/>
  <c r="AB18"/>
  <c r="BB30"/>
  <c r="C20"/>
  <c r="O7"/>
  <c r="AL26"/>
  <c r="S7"/>
  <c r="AP16"/>
  <c r="AL27"/>
  <c r="BN18"/>
  <c r="BT15"/>
  <c r="AJ28"/>
  <c r="AF34"/>
  <c r="Q10"/>
  <c r="M13"/>
  <c r="BL13"/>
  <c r="O15"/>
  <c r="BN26"/>
  <c r="E36"/>
  <c r="O62"/>
  <c r="I23"/>
  <c r="K37"/>
  <c r="AZ14"/>
  <c r="BH7"/>
  <c r="BH25"/>
  <c r="M62"/>
  <c r="U10"/>
  <c r="BL11"/>
  <c r="Z30"/>
  <c r="S32"/>
  <c r="AX13"/>
  <c r="AF22"/>
  <c r="AP14"/>
  <c r="W32"/>
  <c r="AR22"/>
  <c r="I62"/>
  <c r="Y12"/>
  <c r="Y27"/>
  <c r="AR31"/>
  <c r="S35"/>
  <c r="AR17"/>
  <c r="Y32"/>
  <c r="Y13"/>
  <c r="C62"/>
  <c r="Y19"/>
  <c r="U30"/>
  <c r="Y30"/>
  <c r="AT15"/>
  <c r="Y16"/>
  <c r="AV15"/>
  <c r="AV18"/>
  <c r="AV34"/>
  <c r="AV28"/>
  <c r="AV14"/>
  <c r="AV11"/>
  <c r="AV24"/>
  <c r="AV32"/>
  <c r="AF11"/>
  <c r="BN14"/>
  <c r="O30"/>
  <c r="AJ13"/>
  <c r="Z13"/>
  <c r="AJ27"/>
  <c r="BN13"/>
  <c r="O8"/>
  <c r="BF27"/>
  <c r="AH37"/>
  <c r="BB12"/>
  <c r="AL28"/>
  <c r="B40"/>
  <c r="U59"/>
  <c r="BB8"/>
  <c r="AX24"/>
  <c r="E9"/>
  <c r="BP29"/>
  <c r="Q9"/>
  <c r="BR32"/>
  <c r="BH16"/>
  <c r="BP32"/>
  <c r="BF20"/>
  <c r="AX19"/>
  <c r="O34"/>
  <c r="E25"/>
  <c r="BH37"/>
  <c r="BL21"/>
  <c r="C32"/>
  <c r="O20"/>
  <c r="S62"/>
  <c r="M24"/>
  <c r="K20"/>
  <c r="G26"/>
  <c r="BH13"/>
  <c r="BF22"/>
  <c r="AJ12"/>
  <c r="O31"/>
  <c r="AD8"/>
  <c r="M19"/>
  <c r="BR31"/>
  <c r="I9"/>
  <c r="BP8"/>
  <c r="BJ22"/>
  <c r="U35"/>
  <c r="I27"/>
  <c r="AN32"/>
  <c r="BD35"/>
  <c r="AX8"/>
  <c r="E24"/>
  <c r="U36"/>
  <c r="BL27"/>
  <c r="BT26"/>
  <c r="AB16"/>
  <c r="BN24"/>
  <c r="G21"/>
  <c r="S36"/>
  <c r="AH12"/>
  <c r="M8"/>
  <c r="AZ22"/>
  <c r="AN15"/>
  <c r="U15"/>
  <c r="BT16"/>
  <c r="AH11"/>
  <c r="S34"/>
  <c r="BR27"/>
  <c r="E23"/>
  <c r="S11"/>
  <c r="W34"/>
  <c r="AR15"/>
  <c r="AR25"/>
  <c r="S14"/>
  <c r="W23"/>
  <c r="AT37"/>
  <c r="AT20"/>
  <c r="AT9"/>
  <c r="AT26"/>
  <c r="AZ16"/>
  <c r="AP12"/>
  <c r="AL20"/>
  <c r="AH24"/>
  <c r="G10"/>
  <c r="W15"/>
  <c r="AH18"/>
  <c r="Q34"/>
  <c r="BP31"/>
  <c r="AX33"/>
  <c r="Z17"/>
  <c r="BL26"/>
  <c r="BJ23"/>
  <c r="BD19"/>
  <c r="AD28"/>
  <c r="BT13"/>
  <c r="S19"/>
  <c r="AP18"/>
  <c r="BD22"/>
  <c r="AD35"/>
  <c r="BB27"/>
  <c r="M11"/>
  <c r="Q28"/>
  <c r="AX26"/>
  <c r="S37"/>
  <c r="U37"/>
  <c r="O9"/>
  <c r="AJ31"/>
  <c r="AZ9"/>
  <c r="BH23"/>
  <c r="BL33"/>
  <c r="I37"/>
  <c r="BP7"/>
  <c r="K24"/>
  <c r="AP31"/>
  <c r="AN27"/>
  <c r="BL36"/>
  <c r="AR29"/>
  <c r="AR35"/>
  <c r="AR20"/>
  <c r="W21"/>
  <c r="AT31"/>
  <c r="AT32"/>
  <c r="W27"/>
  <c r="Y21"/>
  <c r="AV21"/>
  <c r="AV13"/>
  <c r="AV27"/>
  <c r="AV36"/>
  <c r="N5"/>
  <c r="BT14"/>
  <c r="AF36"/>
  <c r="BT19"/>
  <c r="AD15"/>
  <c r="BP28"/>
  <c r="BB9"/>
  <c r="BH27"/>
  <c r="BD8"/>
  <c r="BR23"/>
  <c r="BR30"/>
  <c r="Z37"/>
  <c r="M34"/>
  <c r="Q16"/>
  <c r="AP7"/>
  <c r="AH14"/>
  <c r="AT21"/>
  <c r="AT24"/>
  <c r="AT33"/>
  <c r="AT10"/>
  <c r="U27"/>
  <c r="AF9"/>
  <c r="Z12"/>
  <c r="BT23"/>
  <c r="Z19"/>
  <c r="BJ27"/>
  <c r="S10"/>
  <c r="W10"/>
  <c r="AR19"/>
  <c r="Z7"/>
  <c r="BN15"/>
  <c r="I34"/>
  <c r="AB31"/>
  <c r="E27"/>
  <c r="M30"/>
  <c r="BR34"/>
  <c r="AJ17"/>
  <c r="BF24"/>
  <c r="BH8"/>
  <c r="BT33"/>
  <c r="BB32"/>
  <c r="BD17"/>
  <c r="Z9"/>
  <c r="AN7"/>
  <c r="K35"/>
  <c r="BH35"/>
  <c r="G16"/>
  <c r="K19"/>
  <c r="AJ18"/>
  <c r="AN18"/>
  <c r="AN29"/>
  <c r="AP13"/>
  <c r="U14"/>
  <c r="K29"/>
  <c r="G62"/>
  <c r="AL24"/>
  <c r="O12"/>
  <c r="AL33"/>
  <c r="AN19"/>
  <c r="K34"/>
  <c r="E18"/>
  <c r="AD23"/>
  <c r="AZ26"/>
  <c r="AJ7"/>
  <c r="AN22"/>
  <c r="AN26"/>
  <c r="U18"/>
  <c r="BL12"/>
  <c r="J40"/>
  <c r="BT31"/>
  <c r="AJ36"/>
  <c r="AX16"/>
  <c r="BL14"/>
  <c r="K36"/>
  <c r="BN30"/>
  <c r="BN32"/>
  <c r="I16"/>
  <c r="AJ35"/>
  <c r="P40"/>
  <c r="BJ20"/>
  <c r="BH22"/>
  <c r="G8"/>
  <c r="G34"/>
  <c r="AH8"/>
  <c r="U29"/>
  <c r="H40"/>
  <c r="AL22"/>
  <c r="O24"/>
  <c r="M36"/>
  <c r="G7"/>
  <c r="AN17"/>
  <c r="W7"/>
  <c r="W12"/>
  <c r="BN29"/>
  <c r="W16"/>
  <c r="Y35"/>
  <c r="W30"/>
  <c r="AA87"/>
  <c r="AP28"/>
  <c r="W8"/>
  <c r="AT11"/>
  <c r="AT14"/>
  <c r="Y8"/>
  <c r="AT12"/>
  <c r="W26"/>
  <c r="AT19"/>
  <c r="Y15"/>
  <c r="AV9"/>
  <c r="AV17"/>
  <c r="AV12"/>
  <c r="AV8"/>
  <c r="AV20"/>
  <c r="AV10"/>
  <c r="AV19"/>
  <c r="AV16"/>
  <c r="AB9"/>
  <c r="BL15"/>
  <c r="BN22"/>
  <c r="AB30"/>
  <c r="AD16"/>
  <c r="AF10"/>
  <c r="C13"/>
  <c r="BR15"/>
  <c r="Z11"/>
  <c r="AD34"/>
  <c r="BD7"/>
  <c r="AL8"/>
  <c r="BB19"/>
  <c r="BR20"/>
  <c r="BR25"/>
  <c r="AH35"/>
  <c r="BD11"/>
  <c r="BN37"/>
  <c r="AH10"/>
  <c r="AH9"/>
  <c r="BN36"/>
  <c r="R40"/>
  <c r="AX25"/>
  <c r="C21"/>
  <c r="AH27"/>
  <c r="AH19"/>
  <c r="BD20"/>
  <c r="C24"/>
  <c r="AF37"/>
  <c r="E10"/>
  <c r="AB35"/>
  <c r="BJ30"/>
  <c r="AD18"/>
  <c r="AF29"/>
  <c r="BH12"/>
  <c r="AX10"/>
  <c r="BR36"/>
  <c r="BT36"/>
  <c r="AH29"/>
  <c r="BR10"/>
  <c r="X40"/>
  <c r="K32"/>
  <c r="AJ26"/>
  <c r="I14"/>
  <c r="AZ31"/>
  <c r="AH21"/>
  <c r="BJ34"/>
  <c r="AF24"/>
  <c r="M18"/>
  <c r="BH34"/>
  <c r="S8"/>
  <c r="AP20"/>
  <c r="K33"/>
  <c r="C30"/>
  <c r="AZ19"/>
  <c r="BD12"/>
  <c r="Z33"/>
  <c r="AF14"/>
  <c r="AL18"/>
  <c r="Z20"/>
  <c r="Q62"/>
  <c r="U32"/>
  <c r="BN7"/>
  <c r="AD25"/>
  <c r="AD21"/>
  <c r="AZ30"/>
  <c r="AL16"/>
  <c r="AZ15"/>
  <c r="AP33"/>
  <c r="W11"/>
  <c r="W36"/>
  <c r="BF8"/>
  <c r="U12"/>
  <c r="W22"/>
  <c r="Y34"/>
  <c r="Y10"/>
  <c r="AT16"/>
  <c r="Y26"/>
  <c r="U13"/>
  <c r="BD34"/>
  <c r="Q35"/>
  <c r="C17"/>
  <c r="S18"/>
  <c r="AR36"/>
  <c r="BR24"/>
  <c r="Z25"/>
  <c r="AH33"/>
  <c r="G36"/>
  <c r="BF32"/>
  <c r="AX18"/>
  <c r="BN11"/>
  <c r="C31"/>
  <c r="BH14"/>
  <c r="BP27"/>
  <c r="Y62"/>
  <c r="U16"/>
  <c r="BP10"/>
  <c r="BD30"/>
  <c r="AN12"/>
  <c r="Z8"/>
  <c r="AL19"/>
  <c r="AX35"/>
  <c r="U28"/>
  <c r="AL9"/>
  <c r="L40"/>
  <c r="Z23"/>
  <c r="AH31"/>
  <c r="M33"/>
  <c r="AN37"/>
  <c r="C28"/>
  <c r="I12"/>
  <c r="AL35"/>
  <c r="M31"/>
  <c r="BB15"/>
  <c r="AP24"/>
  <c r="AR14"/>
  <c r="AT35"/>
  <c r="BJ18"/>
  <c r="W14"/>
  <c r="AT23"/>
  <c r="Y31"/>
  <c r="AT25"/>
  <c r="AV33"/>
  <c r="AV29"/>
  <c r="AV22"/>
  <c r="AV37"/>
  <c r="I10"/>
  <c r="C23"/>
  <c r="AF19"/>
  <c r="I13"/>
  <c r="I8"/>
  <c r="BN9"/>
  <c r="AX34"/>
  <c r="BP37"/>
  <c r="BF15"/>
  <c r="AD7"/>
  <c r="AH28"/>
  <c r="Z36"/>
  <c r="BH19"/>
  <c r="AL30"/>
  <c r="AN21"/>
  <c r="BT29"/>
  <c r="C16"/>
  <c r="BT12"/>
  <c r="Z29"/>
  <c r="K10"/>
  <c r="AN36"/>
  <c r="BH21"/>
  <c r="BR22"/>
  <c r="AB14"/>
  <c r="BD18"/>
  <c r="I33"/>
  <c r="BN34"/>
  <c r="AD24"/>
  <c r="BB33"/>
  <c r="AH25"/>
  <c r="S22"/>
  <c r="AF26"/>
  <c r="G33"/>
  <c r="BR7"/>
  <c r="BT24"/>
  <c r="BH26"/>
  <c r="BL31"/>
  <c r="BP11"/>
  <c r="U22"/>
  <c r="BN21"/>
  <c r="M12"/>
  <c r="BT22"/>
  <c r="BT37"/>
  <c r="Q27"/>
  <c r="BT8"/>
  <c r="AR18"/>
  <c r="AR11"/>
  <c r="W33"/>
  <c r="AN25"/>
  <c r="W29"/>
  <c r="W19"/>
  <c r="AT34"/>
  <c r="Y17"/>
  <c r="Y18"/>
  <c r="AT30"/>
  <c r="U26"/>
  <c r="G11"/>
  <c r="AN14"/>
  <c r="Z24"/>
  <c r="U33"/>
  <c r="AR24"/>
  <c r="AF7"/>
  <c r="BP13"/>
  <c r="C18"/>
  <c r="AD14"/>
  <c r="AL37"/>
  <c r="O37"/>
  <c r="AN8"/>
  <c r="I30"/>
  <c r="AJ16"/>
  <c r="G32"/>
  <c r="U31"/>
  <c r="BP36"/>
  <c r="AB32"/>
  <c r="BP19"/>
  <c r="T40"/>
  <c r="BJ35"/>
  <c r="O23"/>
  <c r="S15"/>
  <c r="AP17"/>
  <c r="AB10"/>
  <c r="AD30"/>
  <c r="AX36"/>
  <c r="BT34"/>
  <c r="AX15"/>
  <c r="S25"/>
  <c r="Q7"/>
  <c r="BF19"/>
  <c r="S28"/>
  <c r="Q33"/>
  <c r="AB27"/>
  <c r="AX9"/>
  <c r="AR7"/>
  <c r="AP34"/>
  <c r="Y11"/>
  <c r="AP29"/>
  <c r="AT29"/>
  <c r="Y24"/>
  <c r="AR8"/>
  <c r="Y9"/>
  <c r="P5"/>
  <c r="AV26"/>
  <c r="R5"/>
  <c r="AV30"/>
  <c r="T5"/>
  <c r="W35"/>
  <c r="AT17"/>
  <c r="Y28"/>
  <c r="AV25"/>
  <c r="AV35"/>
  <c r="AV31"/>
  <c r="AN24"/>
  <c r="AD20"/>
  <c r="AP32"/>
  <c r="BJ7"/>
  <c r="BJ24"/>
  <c r="AN34"/>
  <c r="E15"/>
  <c r="U20"/>
  <c r="AJ29"/>
  <c r="AF15"/>
  <c r="BJ32"/>
  <c r="S21"/>
  <c r="BB24"/>
  <c r="AJ34"/>
  <c r="U19"/>
  <c r="AR28"/>
  <c r="AR26"/>
  <c r="AR13"/>
  <c r="U7"/>
  <c r="W17"/>
  <c r="Y36"/>
  <c r="Y37"/>
  <c r="Y7"/>
  <c r="Y25"/>
  <c r="S23"/>
  <c r="AZ8"/>
  <c r="BL18"/>
  <c r="C14"/>
  <c r="AD19"/>
  <c r="AR16"/>
  <c r="G12"/>
  <c r="AF33"/>
  <c r="I28"/>
  <c r="Z31"/>
  <c r="AF32"/>
  <c r="BB26"/>
  <c r="AJ30"/>
  <c r="AB24"/>
  <c r="E32"/>
  <c r="BF36"/>
  <c r="S30"/>
  <c r="AP37"/>
  <c r="BT28"/>
  <c r="M9"/>
  <c r="BH36"/>
  <c r="AF12"/>
  <c r="K28"/>
  <c r="BL25"/>
  <c r="S17"/>
  <c r="K59"/>
  <c r="BP34"/>
  <c r="Z16"/>
  <c r="E14"/>
  <c r="Z34"/>
  <c r="BD27"/>
  <c r="BR17"/>
  <c r="BB22"/>
  <c r="E22"/>
  <c r="U17"/>
  <c r="AX14"/>
  <c r="K22"/>
  <c r="AR12"/>
  <c r="W24"/>
  <c r="AT18"/>
  <c r="AR27"/>
  <c r="AT8"/>
  <c r="AV7"/>
  <c r="AV23"/>
  <c r="V5"/>
  <c r="AV38" l="1"/>
  <c r="AK18" i="35"/>
  <c r="AK18" i="42"/>
  <c r="AK18" i="38"/>
  <c r="AK18" i="40"/>
  <c r="AK18" i="39"/>
  <c r="AK18" i="45"/>
  <c r="AK18" i="36"/>
  <c r="AK18" i="43"/>
  <c r="AK18" i="37"/>
  <c r="AK18" i="41"/>
  <c r="AL18" i="15"/>
  <c r="AK18" i="44"/>
  <c r="AV13" i="15"/>
  <c r="AU13" i="39"/>
  <c r="AU13" i="37"/>
  <c r="AU13" i="45"/>
  <c r="AU13" i="42"/>
  <c r="AU13" i="43"/>
  <c r="AU13" i="41"/>
  <c r="AU13" i="40"/>
  <c r="AU13" i="38"/>
  <c r="AU13" i="44"/>
  <c r="AU13" i="35"/>
  <c r="AU13" i="36"/>
  <c r="AE18" i="43"/>
  <c r="AE18" i="35"/>
  <c r="AF18" i="15"/>
  <c r="AE18" i="36"/>
  <c r="AE18" i="39"/>
  <c r="AE18" i="41"/>
  <c r="AE18" i="40"/>
  <c r="AE18" i="42"/>
  <c r="AE18" i="37"/>
  <c r="AE18" i="44"/>
  <c r="AE18" i="38"/>
  <c r="AE18" i="45"/>
  <c r="AE10" i="37"/>
  <c r="AE10" i="38"/>
  <c r="AF10" i="15"/>
  <c r="AE10" i="35"/>
  <c r="AE10" i="41"/>
  <c r="AE10" i="44"/>
  <c r="AE10" i="42"/>
  <c r="AE10" i="45"/>
  <c r="AE10" i="43"/>
  <c r="AE10" i="40"/>
  <c r="AE10" i="39"/>
  <c r="AE10" i="36"/>
  <c r="AS13" i="44"/>
  <c r="AT13" i="15"/>
  <c r="AS13" i="41"/>
  <c r="AS13" i="38"/>
  <c r="AS13" i="43"/>
  <c r="AS13" i="42"/>
  <c r="AS13" i="35"/>
  <c r="AS13" i="45"/>
  <c r="AS13" i="37"/>
  <c r="AS13" i="39"/>
  <c r="AS13" i="40"/>
  <c r="AS13" i="36"/>
  <c r="AK24" i="38"/>
  <c r="AK24" i="45"/>
  <c r="AK24" i="35"/>
  <c r="AK24" i="41"/>
  <c r="AK24" i="39"/>
  <c r="AK24" i="36"/>
  <c r="AK24" i="44"/>
  <c r="AK24" i="42"/>
  <c r="AK24" i="43"/>
  <c r="AK24" i="40"/>
  <c r="AK24" i="37"/>
  <c r="AL24" i="15"/>
  <c r="AN5" i="43"/>
  <c r="AN5" i="41"/>
  <c r="AN5" i="42"/>
  <c r="AN5" i="35"/>
  <c r="AN5" i="39"/>
  <c r="AN5" i="37"/>
  <c r="AN5" i="40"/>
  <c r="AN5" i="38"/>
  <c r="AN5" i="36"/>
  <c r="AN5" i="15"/>
  <c r="AN5" i="45"/>
  <c r="AN5" i="44"/>
  <c r="AT26" i="15"/>
  <c r="AS26" i="42"/>
  <c r="AS26" i="37"/>
  <c r="AS26" i="38"/>
  <c r="AS26" i="44"/>
  <c r="AS26" i="41"/>
  <c r="AS26" i="39"/>
  <c r="AS26" i="35"/>
  <c r="AS26" i="40"/>
  <c r="AS26" i="43"/>
  <c r="AS26" i="45"/>
  <c r="AS26" i="36"/>
  <c r="AF28" i="15"/>
  <c r="AE28" i="40"/>
  <c r="AE28" i="44"/>
  <c r="AE28" i="39"/>
  <c r="AE28" i="35"/>
  <c r="AE28" i="45"/>
  <c r="AE28" i="38"/>
  <c r="AE28" i="43"/>
  <c r="AE28" i="37"/>
  <c r="AE28" i="41"/>
  <c r="AE28" i="36"/>
  <c r="AE28" i="42"/>
  <c r="AI24" i="39"/>
  <c r="AI24" i="42"/>
  <c r="AI24" i="45"/>
  <c r="AI24" i="41"/>
  <c r="AI24" i="38"/>
  <c r="AJ24" i="15"/>
  <c r="AI24" i="43"/>
  <c r="AI24" i="37"/>
  <c r="AI24" i="44"/>
  <c r="AI24" i="36"/>
  <c r="AI24" i="40"/>
  <c r="AI24" i="35"/>
  <c r="AG8" i="39"/>
  <c r="AG8" i="45"/>
  <c r="AG8" i="40"/>
  <c r="AG8" i="36"/>
  <c r="AG8" i="35"/>
  <c r="AG8" i="42"/>
  <c r="AG8" i="41"/>
  <c r="AG8" i="38"/>
  <c r="AH8" i="15"/>
  <c r="AG8" i="43"/>
  <c r="AG8" i="44"/>
  <c r="AG8" i="37"/>
  <c r="AC10" i="38"/>
  <c r="AC10" i="45"/>
  <c r="AC10" i="36"/>
  <c r="AC10" i="41"/>
  <c r="AC10" i="35"/>
  <c r="AC10" i="44"/>
  <c r="AC10" i="39"/>
  <c r="AC10" i="37"/>
  <c r="AC10" i="40"/>
  <c r="AC10" i="43"/>
  <c r="AD10" i="15"/>
  <c r="AC10" i="42"/>
  <c r="AS19" i="44"/>
  <c r="AT19" i="15"/>
  <c r="AS19" i="45"/>
  <c r="AS19" i="41"/>
  <c r="AS19" i="39"/>
  <c r="AS19" i="38"/>
  <c r="AS19" i="43"/>
  <c r="AS19" i="40"/>
  <c r="AS19" i="37"/>
  <c r="AS19" i="36"/>
  <c r="AS19" i="35"/>
  <c r="AS19" i="42"/>
  <c r="Y38" i="5"/>
  <c r="AV3" i="45"/>
  <c r="AV3" i="37"/>
  <c r="AV3" i="39"/>
  <c r="AV3" i="38"/>
  <c r="AV3" i="40"/>
  <c r="AV3" i="44"/>
  <c r="AV3" i="41"/>
  <c r="AV3" i="36"/>
  <c r="AV3" i="42"/>
  <c r="AV3" i="15"/>
  <c r="AV3" i="43"/>
  <c r="U38" i="5"/>
  <c r="AU34" i="39" s="1"/>
  <c r="AV3" i="35"/>
  <c r="AU15" i="45"/>
  <c r="AV15" i="15"/>
  <c r="AU15" i="44"/>
  <c r="AU15" i="40"/>
  <c r="AU15" i="42"/>
  <c r="AU15" i="38"/>
  <c r="AU15" i="41"/>
  <c r="AU15" i="37"/>
  <c r="AU15" i="43"/>
  <c r="AU15" i="35"/>
  <c r="AU15" i="39"/>
  <c r="AU15" i="36"/>
  <c r="AS17" i="39"/>
  <c r="AS17" i="38"/>
  <c r="AS17" i="43"/>
  <c r="AS17" i="40"/>
  <c r="AS17" i="44"/>
  <c r="AS17" i="35"/>
  <c r="AT17" i="15"/>
  <c r="AS17" i="42"/>
  <c r="AS17" i="36"/>
  <c r="AS17" i="41"/>
  <c r="AS17" i="45"/>
  <c r="AS17" i="37"/>
  <c r="AU16" i="45"/>
  <c r="AU16" i="37"/>
  <c r="AU16" i="40"/>
  <c r="AU16" i="42"/>
  <c r="AU16" i="36"/>
  <c r="AU16" i="43"/>
  <c r="AU16" i="38"/>
  <c r="AV16" i="15"/>
  <c r="AU16" i="35"/>
  <c r="AU16" i="39"/>
  <c r="AU16" i="44"/>
  <c r="AU16" i="41"/>
  <c r="AE11" i="45"/>
  <c r="AE11" i="38"/>
  <c r="AE11" i="35"/>
  <c r="AE11" i="36"/>
  <c r="AE11" i="39"/>
  <c r="AE11" i="43"/>
  <c r="AE11" i="40"/>
  <c r="AF11" i="15"/>
  <c r="AE11" i="44"/>
  <c r="AE11" i="42"/>
  <c r="AE11" i="41"/>
  <c r="AE11" i="37"/>
  <c r="BJ38" i="5"/>
  <c r="AR1" i="37"/>
  <c r="AR1" i="39"/>
  <c r="AR1" i="40"/>
  <c r="AR1" i="42"/>
  <c r="AR1" i="35"/>
  <c r="AS1" i="15"/>
  <c r="AR1" i="36"/>
  <c r="AR1" i="44"/>
  <c r="AR1" i="45"/>
  <c r="AR1" i="38"/>
  <c r="G4" s="1"/>
  <c r="AR1" i="43"/>
  <c r="AR1" i="41"/>
  <c r="AQ1" i="15"/>
  <c r="AP1" i="36"/>
  <c r="AP1" i="39"/>
  <c r="AP1" i="41"/>
  <c r="G4" s="1"/>
  <c r="AC1" s="1"/>
  <c r="L1" s="1"/>
  <c r="AP1" i="42"/>
  <c r="AP1" i="40"/>
  <c r="AP1" i="35"/>
  <c r="AP1" i="43"/>
  <c r="AP1" i="37"/>
  <c r="AP1" i="44"/>
  <c r="AP1" i="45"/>
  <c r="AP1" i="38"/>
  <c r="AR38" i="5"/>
  <c r="AQ29" i="40"/>
  <c r="AQ29" i="36"/>
  <c r="AQ29" i="38"/>
  <c r="AQ29" i="43"/>
  <c r="AQ29" i="44"/>
  <c r="AQ29" i="35"/>
  <c r="AR29" i="15"/>
  <c r="AQ29" i="37"/>
  <c r="AQ29" i="39"/>
  <c r="AQ29" i="42"/>
  <c r="AQ29" i="41"/>
  <c r="AQ29" i="45"/>
  <c r="AS24" i="40"/>
  <c r="AS24" i="43"/>
  <c r="AS24" i="37"/>
  <c r="AS24" i="44"/>
  <c r="AT24" i="15"/>
  <c r="AS24" i="36"/>
  <c r="AS24" i="42"/>
  <c r="AS24" i="39"/>
  <c r="AS24" i="45"/>
  <c r="AS24" i="35"/>
  <c r="AS24" i="41"/>
  <c r="AS24" i="38"/>
  <c r="AR3"/>
  <c r="AR3" i="44"/>
  <c r="AR3" i="36"/>
  <c r="AR3" i="15"/>
  <c r="Q38" i="5"/>
  <c r="AR3" i="45"/>
  <c r="AR3" i="35"/>
  <c r="AR3" i="39"/>
  <c r="AR3" i="40"/>
  <c r="AR3" i="41"/>
  <c r="AR3" i="37"/>
  <c r="AR3" i="43"/>
  <c r="AR3" i="42"/>
  <c r="AS21"/>
  <c r="AT21" i="15"/>
  <c r="AS21" i="37"/>
  <c r="AS21" i="35"/>
  <c r="AS21" i="45"/>
  <c r="AS21" i="38"/>
  <c r="AS21" i="36"/>
  <c r="AS21" i="40"/>
  <c r="AS21" i="41"/>
  <c r="AS21" i="39"/>
  <c r="AS21" i="44"/>
  <c r="AS21" i="43"/>
  <c r="AS11" i="45"/>
  <c r="AS11" i="40"/>
  <c r="AS11" i="41"/>
  <c r="AS11" i="35"/>
  <c r="AS11" i="39"/>
  <c r="AS11" i="44"/>
  <c r="AT11" i="15"/>
  <c r="AS11" i="37"/>
  <c r="AS11" i="43"/>
  <c r="AS11" i="36"/>
  <c r="AS11" i="38"/>
  <c r="AS11" i="42"/>
  <c r="AO19" i="44"/>
  <c r="AO19" i="40"/>
  <c r="AO19" i="35"/>
  <c r="AO19" i="45"/>
  <c r="AO19" i="39"/>
  <c r="AO19" i="37"/>
  <c r="AO19" i="41"/>
  <c r="AO19" i="38"/>
  <c r="AO19" i="43"/>
  <c r="AP19" i="15"/>
  <c r="AO19" i="42"/>
  <c r="AO19" i="36"/>
  <c r="AU27"/>
  <c r="AU27" i="39"/>
  <c r="AU27" i="43"/>
  <c r="AU27" i="45"/>
  <c r="AU27" i="38"/>
  <c r="AU27" i="42"/>
  <c r="AU27" i="41"/>
  <c r="AV27" i="15"/>
  <c r="AU27" i="35"/>
  <c r="AU27" i="44"/>
  <c r="AU27" i="40"/>
  <c r="AU27" i="37"/>
  <c r="AG28" i="36"/>
  <c r="AG28" i="45"/>
  <c r="AG28" i="37"/>
  <c r="AG28" i="35"/>
  <c r="AG28" i="41"/>
  <c r="AG28" i="44"/>
  <c r="AG28" i="40"/>
  <c r="AG28" i="38"/>
  <c r="AG28" i="43"/>
  <c r="AG28" i="42"/>
  <c r="AH28" i="15"/>
  <c r="AG28" i="39"/>
  <c r="AI26" i="37"/>
  <c r="AI26" i="38"/>
  <c r="AI26" i="40"/>
  <c r="AI26" i="36"/>
  <c r="AI26" i="42"/>
  <c r="AI26" i="43"/>
  <c r="AI26" i="44"/>
  <c r="AI26" i="35"/>
  <c r="AI26" i="45"/>
  <c r="AI26" i="41"/>
  <c r="AI26" i="39"/>
  <c r="AJ26" i="15"/>
  <c r="AO33" i="39"/>
  <c r="AO33" i="40"/>
  <c r="AP33" i="15"/>
  <c r="AO33" i="36"/>
  <c r="AO33" i="35"/>
  <c r="AO33" i="44"/>
  <c r="AO33" i="43"/>
  <c r="AO33" i="42"/>
  <c r="AO33" i="38"/>
  <c r="AO33" i="37"/>
  <c r="AO33" i="41"/>
  <c r="AO33" i="45"/>
  <c r="AC14" i="43"/>
  <c r="AC14" i="42"/>
  <c r="AC14" i="39"/>
  <c r="AD14" i="15"/>
  <c r="AC14" i="41"/>
  <c r="AC14" i="44"/>
  <c r="AC14" i="37"/>
  <c r="AC14" i="35"/>
  <c r="AC14" i="38"/>
  <c r="AC14" i="40"/>
  <c r="AC14" i="45"/>
  <c r="AC14" i="36"/>
  <c r="AF38" i="5"/>
  <c r="AU29" i="35"/>
  <c r="AU29" i="40"/>
  <c r="AU29" i="41"/>
  <c r="AU29" i="36"/>
  <c r="AU29" i="45"/>
  <c r="AU29" i="38"/>
  <c r="AV29" i="15"/>
  <c r="AU29" i="44"/>
  <c r="AU29" i="39"/>
  <c r="AU29" i="37"/>
  <c r="AU29" i="42"/>
  <c r="AU29" i="43"/>
  <c r="AG7" i="37"/>
  <c r="AG7" i="36"/>
  <c r="AG7" i="40"/>
  <c r="AG7" i="38"/>
  <c r="AG7" i="43"/>
  <c r="AH7" i="15"/>
  <c r="AG7" i="39"/>
  <c r="AG7" i="35"/>
  <c r="AG7" i="42"/>
  <c r="AG7" i="41"/>
  <c r="AG7" i="44"/>
  <c r="AG7" i="45"/>
  <c r="AU22" i="37"/>
  <c r="AU22" i="44"/>
  <c r="AU22" i="43"/>
  <c r="AU22" i="40"/>
  <c r="AU22" i="41"/>
  <c r="AU22" i="39"/>
  <c r="AU22" i="38"/>
  <c r="AU22" i="36"/>
  <c r="AU22" i="35"/>
  <c r="AU22" i="45"/>
  <c r="AV22" i="15"/>
  <c r="AU22" i="42"/>
  <c r="AQ23"/>
  <c r="AQ23" i="41"/>
  <c r="AQ23" i="38"/>
  <c r="AR23" i="15"/>
  <c r="AQ23" i="39"/>
  <c r="AQ23" i="45"/>
  <c r="AQ23" i="44"/>
  <c r="AQ23" i="43"/>
  <c r="AQ23" i="40"/>
  <c r="AQ23" i="35"/>
  <c r="AQ23" i="36"/>
  <c r="AQ23" i="37"/>
  <c r="AM8" i="42"/>
  <c r="AM8" i="41"/>
  <c r="AM8" i="40"/>
  <c r="AM8" i="44"/>
  <c r="AM8" i="45"/>
  <c r="AM8" i="38"/>
  <c r="AM8" i="43"/>
  <c r="AM8" i="39"/>
  <c r="AM8" i="37"/>
  <c r="AM8" i="36"/>
  <c r="AM8" i="35"/>
  <c r="AN8" i="15"/>
  <c r="AU18" i="43"/>
  <c r="AU18" i="42"/>
  <c r="AU18" i="35"/>
  <c r="AU18" i="40"/>
  <c r="AU18" i="41"/>
  <c r="AU18" i="39"/>
  <c r="AU18" i="37"/>
  <c r="AU18" i="45"/>
  <c r="AU18" i="36"/>
  <c r="AU18" i="44"/>
  <c r="AV18" i="15"/>
  <c r="AU18" i="38"/>
  <c r="BR38" i="5"/>
  <c r="AG29" i="43"/>
  <c r="AH29" i="15"/>
  <c r="AG29" i="38"/>
  <c r="AG29" i="35"/>
  <c r="AG29" i="39"/>
  <c r="AG29" i="40"/>
  <c r="AG29" i="37"/>
  <c r="AG29" i="41"/>
  <c r="AG29" i="44"/>
  <c r="AG29" i="36"/>
  <c r="AG29" i="45"/>
  <c r="AG29" i="42"/>
  <c r="AS18" i="39"/>
  <c r="AS18" i="40"/>
  <c r="AT18" i="15"/>
  <c r="AS18" i="42"/>
  <c r="AS18" i="45"/>
  <c r="AS18" i="36"/>
  <c r="AS18" i="44"/>
  <c r="AS18" i="35"/>
  <c r="AS18" i="43"/>
  <c r="AS18" i="38"/>
  <c r="AS18" i="41"/>
  <c r="AS18" i="37"/>
  <c r="AI29" i="41"/>
  <c r="AI29" i="37"/>
  <c r="AI29" i="36"/>
  <c r="AI29" i="45"/>
  <c r="AI29" i="44"/>
  <c r="AI29" i="40"/>
  <c r="AI29" i="39"/>
  <c r="AI29" i="43"/>
  <c r="AJ29" i="15"/>
  <c r="AI29" i="42"/>
  <c r="AI29" i="38"/>
  <c r="AI29" i="35"/>
  <c r="AK6" i="40"/>
  <c r="AK6" i="37"/>
  <c r="AK6" i="38"/>
  <c r="AK6" i="36"/>
  <c r="AK6" i="43"/>
  <c r="AK6" i="39"/>
  <c r="AK6" i="41"/>
  <c r="AK6" i="42"/>
  <c r="AK6" i="45"/>
  <c r="AK6" i="44"/>
  <c r="AK6" i="35"/>
  <c r="AL6" i="15"/>
  <c r="AC12" i="36"/>
  <c r="AC12" i="39"/>
  <c r="AD12" i="15"/>
  <c r="AC12" i="41"/>
  <c r="AC12" i="45"/>
  <c r="AC12" i="38"/>
  <c r="AC12" i="44"/>
  <c r="AC12" i="35"/>
  <c r="AC12" i="40"/>
  <c r="AC12" i="37"/>
  <c r="AC12" i="43"/>
  <c r="AC12" i="42"/>
  <c r="AD38" i="5"/>
  <c r="AI4" i="41"/>
  <c r="AJ4" i="15"/>
  <c r="AJ4" i="36"/>
  <c r="AJ4" i="45"/>
  <c r="AJ4" i="38"/>
  <c r="AJ4" i="37"/>
  <c r="AJ4" i="43"/>
  <c r="AJ4" i="44"/>
  <c r="AJ4" i="40"/>
  <c r="AJ4" i="35"/>
  <c r="AJ4" i="42"/>
  <c r="AJ4" i="39"/>
  <c r="AI9" i="37"/>
  <c r="AI9" i="39"/>
  <c r="AI9" i="41"/>
  <c r="AI9" i="45"/>
  <c r="AJ9" i="15"/>
  <c r="AI9" i="42"/>
  <c r="AI9" i="43"/>
  <c r="AI9" i="40"/>
  <c r="AI9" i="38"/>
  <c r="AI9" i="36"/>
  <c r="AI9" i="35"/>
  <c r="AI9" i="44"/>
  <c r="AC19"/>
  <c r="AC19" i="38"/>
  <c r="AC19" i="41"/>
  <c r="AC19" i="39"/>
  <c r="AC19" i="37"/>
  <c r="AD19" i="15"/>
  <c r="AC19" i="45"/>
  <c r="AC19" i="35"/>
  <c r="AC19" i="36"/>
  <c r="AC19" i="42"/>
  <c r="AC19" i="40"/>
  <c r="AC19" i="43"/>
  <c r="AI6" i="42"/>
  <c r="AI6" i="39"/>
  <c r="AI6" i="37"/>
  <c r="AJ6" i="15"/>
  <c r="AI6" i="40"/>
  <c r="AI6" i="43"/>
  <c r="AI6" i="36"/>
  <c r="AI6" i="38"/>
  <c r="AI6" i="45"/>
  <c r="AI6" i="35"/>
  <c r="AI6" i="44"/>
  <c r="AI6" i="41"/>
  <c r="AM27" i="35"/>
  <c r="AM27" i="38"/>
  <c r="AM27" i="45"/>
  <c r="AM27" i="36"/>
  <c r="AM27" i="43"/>
  <c r="AM27" i="42"/>
  <c r="AM27" i="37"/>
  <c r="AN27" i="15"/>
  <c r="AM27" i="39"/>
  <c r="AM27" i="40"/>
  <c r="AM27" i="41"/>
  <c r="AM27" i="44"/>
  <c r="AI8" i="38"/>
  <c r="AI8" i="35"/>
  <c r="AI8" i="41"/>
  <c r="AI8" i="44"/>
  <c r="AI8" i="36"/>
  <c r="AI8" i="39"/>
  <c r="AJ8" i="15"/>
  <c r="AI8" i="43"/>
  <c r="AI8" i="45"/>
  <c r="AI8" i="42"/>
  <c r="AI8" i="37"/>
  <c r="AI8" i="40"/>
  <c r="AC24" i="43"/>
  <c r="AC24" i="40"/>
  <c r="AC24" i="36"/>
  <c r="AC24" i="39"/>
  <c r="AC24" i="42"/>
  <c r="AC24" i="37"/>
  <c r="AC24" i="44"/>
  <c r="AC24" i="35"/>
  <c r="AC24" i="38"/>
  <c r="AC24" i="45"/>
  <c r="AD24" i="15"/>
  <c r="AC24" i="41"/>
  <c r="AM29" i="36"/>
  <c r="AM29" i="38"/>
  <c r="AM29" i="44"/>
  <c r="AM29" i="39"/>
  <c r="AM29" i="42"/>
  <c r="AN29" i="15"/>
  <c r="AM29" i="37"/>
  <c r="AM29" i="35"/>
  <c r="AM29" i="43"/>
  <c r="AM29" i="41"/>
  <c r="AM29" i="40"/>
  <c r="AM29" i="45"/>
  <c r="AU24" i="35"/>
  <c r="AU24" i="41"/>
  <c r="AU24" i="43"/>
  <c r="AU24" i="36"/>
  <c r="AU24" i="44"/>
  <c r="AU24" i="40"/>
  <c r="AV24" i="15"/>
  <c r="AU24" i="39"/>
  <c r="AU24" i="37"/>
  <c r="AU24" i="38"/>
  <c r="AU24" i="42"/>
  <c r="AU24" i="45"/>
  <c r="AU12" i="35"/>
  <c r="AU12" i="45"/>
  <c r="AU12" i="43"/>
  <c r="AU12" i="37"/>
  <c r="AU12" i="36"/>
  <c r="AV12" i="15"/>
  <c r="AU12" i="39"/>
  <c r="AU12" i="42"/>
  <c r="AU12" i="41"/>
  <c r="AU12" i="44"/>
  <c r="AU12" i="38"/>
  <c r="AU12" i="40"/>
  <c r="Y64" i="5"/>
  <c r="AC27" i="38"/>
  <c r="AC27" i="42"/>
  <c r="AC27" i="45"/>
  <c r="AC27" i="37"/>
  <c r="AC27" i="39"/>
  <c r="AC27" i="36"/>
  <c r="AC27" i="41"/>
  <c r="AC27" i="43"/>
  <c r="AC27" i="35"/>
  <c r="AD27" i="15"/>
  <c r="AC27" i="44"/>
  <c r="AC27" i="40"/>
  <c r="AG32" i="36"/>
  <c r="AG32" i="37"/>
  <c r="AG32" i="40"/>
  <c r="AG32" i="35"/>
  <c r="AG32" i="39"/>
  <c r="AH32" i="15"/>
  <c r="AG32" i="43"/>
  <c r="AG32" i="41"/>
  <c r="AG32" i="45"/>
  <c r="AG32" i="44"/>
  <c r="AG32" i="42"/>
  <c r="AG32" i="38"/>
  <c r="AS14" i="40"/>
  <c r="AS14" i="43"/>
  <c r="AS14" i="35"/>
  <c r="AS14" i="44"/>
  <c r="AS14" i="36"/>
  <c r="AS14" i="41"/>
  <c r="AS14" i="38"/>
  <c r="AT14" i="15"/>
  <c r="AS14" i="45"/>
  <c r="AS14" i="42"/>
  <c r="AS14" i="37"/>
  <c r="AS14" i="39"/>
  <c r="AC13" i="37"/>
  <c r="AC13" i="44"/>
  <c r="AC13" i="42"/>
  <c r="AC13" i="35"/>
  <c r="AC13" i="38"/>
  <c r="AD13" i="15"/>
  <c r="AC13" i="39"/>
  <c r="AC13" i="41"/>
  <c r="AC13" i="40"/>
  <c r="AC13" i="43"/>
  <c r="AC13" i="45"/>
  <c r="AC13" i="36"/>
  <c r="AQ31" i="41"/>
  <c r="AQ31" i="40"/>
  <c r="AQ31" i="43"/>
  <c r="AQ31" i="39"/>
  <c r="AQ31" i="42"/>
  <c r="AQ31" i="38"/>
  <c r="AQ31" i="37"/>
  <c r="AR31" i="15"/>
  <c r="AQ31" i="45"/>
  <c r="AQ31" i="36"/>
  <c r="AQ31" i="44"/>
  <c r="AQ31" i="35"/>
  <c r="AU9" i="45"/>
  <c r="AU9" i="44"/>
  <c r="AU9" i="41"/>
  <c r="AU9" i="36"/>
  <c r="AU9" i="39"/>
  <c r="AU9" i="35"/>
  <c r="AU9" i="37"/>
  <c r="AU9" i="40"/>
  <c r="AU9" i="38"/>
  <c r="AV9" i="15"/>
  <c r="AU9" i="43"/>
  <c r="AU9" i="42"/>
  <c r="AU8" i="36"/>
  <c r="AU8" i="43"/>
  <c r="AU8" i="37"/>
  <c r="AV8" i="15"/>
  <c r="AU8" i="44"/>
  <c r="AU8" i="42"/>
  <c r="AU8" i="41"/>
  <c r="AU8" i="45"/>
  <c r="AU8" i="39"/>
  <c r="AU8" i="38"/>
  <c r="AU8" i="35"/>
  <c r="AU8" i="40"/>
  <c r="BN38" i="5"/>
  <c r="AU28" i="39"/>
  <c r="AU28" i="40"/>
  <c r="AU28" i="42"/>
  <c r="AV28" i="15"/>
  <c r="AU28" i="38"/>
  <c r="AU28" i="41"/>
  <c r="AU28" i="44"/>
  <c r="AU28" i="35"/>
  <c r="AU28" i="43"/>
  <c r="AU28" i="36"/>
  <c r="AU28" i="37"/>
  <c r="AU28" i="45"/>
  <c r="Q64" i="5"/>
  <c r="AC26" i="40"/>
  <c r="AC26" i="41"/>
  <c r="AC26" i="42"/>
  <c r="AC26" i="43"/>
  <c r="AC26" i="37"/>
  <c r="AC26" i="39"/>
  <c r="AC26" i="45"/>
  <c r="AD26" i="15"/>
  <c r="AC26" i="35"/>
  <c r="AC26" i="44"/>
  <c r="AC26" i="38"/>
  <c r="AC26" i="36"/>
  <c r="AK29" i="39"/>
  <c r="AK29" i="36"/>
  <c r="AK29" i="45"/>
  <c r="AL29" i="15"/>
  <c r="AK29" i="37"/>
  <c r="AK29" i="40"/>
  <c r="AK29" i="42"/>
  <c r="AK29" i="43"/>
  <c r="AK29" i="35"/>
  <c r="AK29" i="41"/>
  <c r="AK29" i="44"/>
  <c r="AK29" i="38"/>
  <c r="AT4" i="37"/>
  <c r="AT4" i="40"/>
  <c r="AT4" i="35"/>
  <c r="AT4" i="39"/>
  <c r="AT4" i="15"/>
  <c r="AS4" i="41"/>
  <c r="AT4" i="44"/>
  <c r="AT4" i="38"/>
  <c r="AT4" i="45"/>
  <c r="AT4" i="36"/>
  <c r="AT4" i="43"/>
  <c r="AT4" i="42"/>
  <c r="AM14" i="37"/>
  <c r="AM14" i="41"/>
  <c r="AM14" i="40"/>
  <c r="AM14" i="39"/>
  <c r="AM14" i="44"/>
  <c r="AM14" i="43"/>
  <c r="AM14" i="36"/>
  <c r="AN14" i="15"/>
  <c r="AM14" i="35"/>
  <c r="AM14" i="38"/>
  <c r="AM14" i="45"/>
  <c r="AM14" i="42"/>
  <c r="AI10" i="39"/>
  <c r="AI10" i="43"/>
  <c r="AI10" i="37"/>
  <c r="AI10" i="45"/>
  <c r="AI10" i="38"/>
  <c r="AI10" i="44"/>
  <c r="AI10" i="35"/>
  <c r="AI10" i="40"/>
  <c r="AI10" i="41"/>
  <c r="AI10" i="42"/>
  <c r="AJ10" i="15"/>
  <c r="AI10" i="36"/>
  <c r="AK28" i="40"/>
  <c r="AK28" i="45"/>
  <c r="AK28" i="36"/>
  <c r="AK28" i="38"/>
  <c r="AK28" i="41"/>
  <c r="AK28" i="44"/>
  <c r="AK28" i="43"/>
  <c r="AK28" i="42"/>
  <c r="AK28" i="35"/>
  <c r="AK28" i="37"/>
  <c r="AL28" i="15"/>
  <c r="AK28" i="39"/>
  <c r="AE6" i="44"/>
  <c r="AE6" i="37"/>
  <c r="AE6" i="41"/>
  <c r="AF6" i="15"/>
  <c r="AE6" i="35"/>
  <c r="AE6" i="40"/>
  <c r="AE6" i="36"/>
  <c r="AE6" i="45"/>
  <c r="AE6" i="39"/>
  <c r="AE6" i="38"/>
  <c r="AE6" i="42"/>
  <c r="AE6" i="43"/>
  <c r="AC20" i="42"/>
  <c r="AC20" i="40"/>
  <c r="AC20" i="37"/>
  <c r="AC20" i="44"/>
  <c r="AC20" i="43"/>
  <c r="AC20" i="45"/>
  <c r="AC20" i="35"/>
  <c r="AD20" i="15"/>
  <c r="AC20" i="41"/>
  <c r="AC20" i="38"/>
  <c r="AC20" i="36"/>
  <c r="AC20" i="39"/>
  <c r="AC17" i="36"/>
  <c r="AC17" i="43"/>
  <c r="AC17" i="35"/>
  <c r="AC17" i="38"/>
  <c r="AC17" i="44"/>
  <c r="AC17" i="40"/>
  <c r="AC17" i="37"/>
  <c r="AC17" i="45"/>
  <c r="AC17" i="39"/>
  <c r="AD17" i="15"/>
  <c r="AC17" i="41"/>
  <c r="AC17" i="42"/>
  <c r="BD38" i="5"/>
  <c r="AC9" i="36"/>
  <c r="AC9" i="43"/>
  <c r="AC9" i="37"/>
  <c r="AC9" i="44"/>
  <c r="AD9" i="15"/>
  <c r="AC9" i="40"/>
  <c r="AC9" i="39"/>
  <c r="AC9" i="35"/>
  <c r="AC9" i="42"/>
  <c r="AC9" i="45"/>
  <c r="AC9" i="38"/>
  <c r="AC9" i="41"/>
  <c r="W38" i="5"/>
  <c r="AH3" i="39"/>
  <c r="AH3" i="45"/>
  <c r="AH3" i="38"/>
  <c r="AH3" i="42"/>
  <c r="AH3" i="41"/>
  <c r="AH3" i="35"/>
  <c r="AH3" i="36"/>
  <c r="AH3" i="44"/>
  <c r="AH3" i="43"/>
  <c r="AH3" i="15"/>
  <c r="G38" i="5"/>
  <c r="AG34" i="35" s="1"/>
  <c r="AH3" i="37"/>
  <c r="AH3" i="40"/>
  <c r="AM32" i="45"/>
  <c r="AM32" i="35"/>
  <c r="AM32" i="37"/>
  <c r="AM32" i="42"/>
  <c r="AM32" i="41"/>
  <c r="AM32" i="39"/>
  <c r="AM32" i="44"/>
  <c r="AM32" i="40"/>
  <c r="AN32" i="15"/>
  <c r="AM32" i="43"/>
  <c r="AM32" i="38"/>
  <c r="AM32" i="36"/>
  <c r="AP20" i="15"/>
  <c r="AO20" i="43"/>
  <c r="AO20" i="42"/>
  <c r="AO20" i="37"/>
  <c r="AO20" i="39"/>
  <c r="AO20" i="36"/>
  <c r="AO20" i="40"/>
  <c r="AO20" i="38"/>
  <c r="AO20" i="35"/>
  <c r="AO20" i="44"/>
  <c r="AO20" i="41"/>
  <c r="AO20" i="45"/>
  <c r="AU25" i="39"/>
  <c r="AU25" i="36"/>
  <c r="AU25" i="40"/>
  <c r="AU25" i="41"/>
  <c r="AU25" i="44"/>
  <c r="AV25" i="15"/>
  <c r="AU25" i="43"/>
  <c r="AU25" i="37"/>
  <c r="AU25" i="42"/>
  <c r="AU25" i="38"/>
  <c r="AU25" i="45"/>
  <c r="AU25" i="35"/>
  <c r="AH30" i="15"/>
  <c r="AG30" i="38"/>
  <c r="AG30" i="43"/>
  <c r="AG30" i="35"/>
  <c r="AG30" i="41"/>
  <c r="AG30" i="45"/>
  <c r="AG30" i="37"/>
  <c r="AG30" i="42"/>
  <c r="AG30" i="44"/>
  <c r="AG30" i="40"/>
  <c r="AG30" i="39"/>
  <c r="AG30" i="36"/>
  <c r="AH4" i="44"/>
  <c r="AH4" i="42"/>
  <c r="AH4" i="36"/>
  <c r="AH4" i="40"/>
  <c r="AH4" i="35"/>
  <c r="AH4" i="39"/>
  <c r="AH4" i="45"/>
  <c r="AH4" i="43"/>
  <c r="AH4" i="38"/>
  <c r="AG4" i="41"/>
  <c r="AH4" i="15"/>
  <c r="AH4" i="37"/>
  <c r="AI12" i="43"/>
  <c r="AI12" i="45"/>
  <c r="AI12" i="37"/>
  <c r="AI12" i="38"/>
  <c r="AI12" i="36"/>
  <c r="AI12" i="42"/>
  <c r="AJ12" i="15"/>
  <c r="AI12" i="35"/>
  <c r="AI12" i="40"/>
  <c r="AI12" i="39"/>
  <c r="AI12" i="44"/>
  <c r="AI12" i="41"/>
  <c r="AK32" i="36"/>
  <c r="AK32" i="44"/>
  <c r="AK32" i="38"/>
  <c r="AK32" i="43"/>
  <c r="AK32" i="42"/>
  <c r="AK32" i="45"/>
  <c r="AL32" i="15"/>
  <c r="AK32" i="41"/>
  <c r="AK32" i="37"/>
  <c r="AK32" i="35"/>
  <c r="AK32" i="39"/>
  <c r="AK32" i="40"/>
  <c r="AU14" i="43"/>
  <c r="AU14" i="37"/>
  <c r="AU14" i="44"/>
  <c r="AU14" i="45"/>
  <c r="AU14" i="40"/>
  <c r="AU14" i="36"/>
  <c r="AU14" i="39"/>
  <c r="AU14" i="35"/>
  <c r="AU14" i="42"/>
  <c r="AU14" i="38"/>
  <c r="AV14" i="15"/>
  <c r="AU14" i="41"/>
  <c r="AJ38" i="5"/>
  <c r="AE14" i="35"/>
  <c r="AE14" i="36"/>
  <c r="AE14" i="39"/>
  <c r="AE14" i="41"/>
  <c r="AE14" i="37"/>
  <c r="AF14" i="15"/>
  <c r="AE14" i="40"/>
  <c r="AE14" i="45"/>
  <c r="AE14" i="38"/>
  <c r="AE14" i="44"/>
  <c r="AE14" i="43"/>
  <c r="AE14" i="42"/>
  <c r="AK30" i="43"/>
  <c r="AK30" i="42"/>
  <c r="AK30" i="39"/>
  <c r="AL30" i="15"/>
  <c r="AK30" i="45"/>
  <c r="AK30" i="35"/>
  <c r="AK30" i="41"/>
  <c r="AK30" i="38"/>
  <c r="AK30" i="40"/>
  <c r="AK30" i="36"/>
  <c r="AK30" i="37"/>
  <c r="AK30" i="44"/>
  <c r="AO8"/>
  <c r="AO8" i="40"/>
  <c r="AO8" i="35"/>
  <c r="AO8" i="43"/>
  <c r="AO8" i="45"/>
  <c r="AP8" i="15"/>
  <c r="AO8" i="42"/>
  <c r="AO8" i="38"/>
  <c r="AO8" i="39"/>
  <c r="AO8" i="41"/>
  <c r="AO8" i="36"/>
  <c r="AO8" i="37"/>
  <c r="G64" i="5"/>
  <c r="AK25" i="39"/>
  <c r="AK25" i="44"/>
  <c r="AL25" i="15"/>
  <c r="AK25" i="36"/>
  <c r="AK25" i="45"/>
  <c r="AK25" i="37"/>
  <c r="AK25" i="43"/>
  <c r="AK25" i="40"/>
  <c r="AK25" i="35"/>
  <c r="AK25" i="42"/>
  <c r="AK25" i="41"/>
  <c r="AK25" i="38"/>
  <c r="AU10" i="44"/>
  <c r="AU10" i="36"/>
  <c r="AU10" i="35"/>
  <c r="AU10" i="40"/>
  <c r="AU10" i="45"/>
  <c r="AU10" i="42"/>
  <c r="AU10" i="39"/>
  <c r="AU10" i="38"/>
  <c r="AU10" i="37"/>
  <c r="AU10" i="41"/>
  <c r="AV10" i="15"/>
  <c r="AU10" i="43"/>
  <c r="AK15" i="42"/>
  <c r="AK15" i="45"/>
  <c r="AK15" i="35"/>
  <c r="AK15" i="44"/>
  <c r="AK15" i="41"/>
  <c r="AK15" i="40"/>
  <c r="AK15" i="38"/>
  <c r="AK15" i="39"/>
  <c r="AK15" i="43"/>
  <c r="AK15" i="37"/>
  <c r="AL15" i="15"/>
  <c r="AK15" i="36"/>
  <c r="AG12" i="44"/>
  <c r="AG12" i="38"/>
  <c r="AG12" i="40"/>
  <c r="AG12" i="45"/>
  <c r="AG12" i="42"/>
  <c r="AG12" i="41"/>
  <c r="AG12" i="37"/>
  <c r="AH12" i="15"/>
  <c r="AG12" i="36"/>
  <c r="AG12" i="35"/>
  <c r="AG12" i="39"/>
  <c r="AG12" i="43"/>
  <c r="AK31" i="39"/>
  <c r="AK31" i="43"/>
  <c r="AL31" i="15"/>
  <c r="AK31" i="44"/>
  <c r="AK31" i="35"/>
  <c r="AK31" i="45"/>
  <c r="AK31" i="37"/>
  <c r="AK31" i="42"/>
  <c r="AK31" i="36"/>
  <c r="AK31" i="38"/>
  <c r="AK31" i="40"/>
  <c r="AK31" i="41"/>
  <c r="AN38" i="5"/>
  <c r="AM26" i="42"/>
  <c r="AM26" i="38"/>
  <c r="AM26" i="43"/>
  <c r="AM26" i="44"/>
  <c r="AM26" i="35"/>
  <c r="AN26" i="15"/>
  <c r="AM26" i="36"/>
  <c r="AM26" i="39"/>
  <c r="AM26" i="40"/>
  <c r="AM26" i="45"/>
  <c r="AM26" i="41"/>
  <c r="AM26" i="37"/>
  <c r="AE23" i="38"/>
  <c r="AE23" i="40"/>
  <c r="AE23" i="41"/>
  <c r="AF23" i="15"/>
  <c r="AE23" i="42"/>
  <c r="AE23" i="45"/>
  <c r="AE23" i="39"/>
  <c r="AE23" i="35"/>
  <c r="AE23" i="43"/>
  <c r="AE23" i="37"/>
  <c r="AE23" i="44"/>
  <c r="AE23" i="36"/>
  <c r="AI30" i="42"/>
  <c r="AI30" i="40"/>
  <c r="AI30" i="44"/>
  <c r="AI30" i="41"/>
  <c r="AI30" i="37"/>
  <c r="AJ30" i="15"/>
  <c r="AI30" i="45"/>
  <c r="AI30" i="39"/>
  <c r="AI30" i="43"/>
  <c r="AI30" i="36"/>
  <c r="AI30" i="38"/>
  <c r="AI30" i="35"/>
  <c r="Z38" i="5"/>
  <c r="AS6" i="35"/>
  <c r="AS6" i="43"/>
  <c r="AS6" i="45"/>
  <c r="AS6" i="41"/>
  <c r="AS6" i="37"/>
  <c r="AS6" i="36"/>
  <c r="AS6" i="44"/>
  <c r="AS6" i="40"/>
  <c r="AT6" i="15"/>
  <c r="AS6" i="39"/>
  <c r="AS6" i="38"/>
  <c r="AS6" i="42"/>
  <c r="AU23" i="37"/>
  <c r="AU23" i="43"/>
  <c r="AU23" i="36"/>
  <c r="AU23" i="45"/>
  <c r="AU23" i="39"/>
  <c r="AU23" i="42"/>
  <c r="AV23" i="15"/>
  <c r="AU23" i="44"/>
  <c r="AU23" i="38"/>
  <c r="AU23" i="35"/>
  <c r="AU23" i="40"/>
  <c r="AU23" i="41"/>
  <c r="AP38" i="5"/>
  <c r="AQ12" i="38"/>
  <c r="AQ12" i="40"/>
  <c r="AQ12" i="45"/>
  <c r="AQ12" i="36"/>
  <c r="AQ12" i="41"/>
  <c r="AQ12" i="37"/>
  <c r="AQ12" i="42"/>
  <c r="AQ12" i="35"/>
  <c r="AQ12" i="43"/>
  <c r="AR12" i="15"/>
  <c r="AQ12" i="44"/>
  <c r="AQ12" i="39"/>
  <c r="AM30" i="35"/>
  <c r="AM30" i="40"/>
  <c r="AM30" i="44"/>
  <c r="AM30" i="41"/>
  <c r="AM30" i="36"/>
  <c r="AM30" i="43"/>
  <c r="AN30" i="15"/>
  <c r="AM30" i="42"/>
  <c r="AM30" i="37"/>
  <c r="AM30" i="38"/>
  <c r="AM30" i="45"/>
  <c r="AM30" i="39"/>
  <c r="AN1" i="36"/>
  <c r="AN1" i="42"/>
  <c r="AN1" i="45"/>
  <c r="AN1" i="41"/>
  <c r="AO1" i="15"/>
  <c r="AN1" i="37"/>
  <c r="AN1" i="43"/>
  <c r="AN1" i="39"/>
  <c r="AN1" i="44"/>
  <c r="AN1" i="40"/>
  <c r="G4" s="1"/>
  <c r="AC1" s="1"/>
  <c r="L1" s="1"/>
  <c r="AN1" i="35"/>
  <c r="AN1" i="38"/>
  <c r="AK20" i="44"/>
  <c r="AK20" i="45"/>
  <c r="AK20" i="37"/>
  <c r="AK20" i="38"/>
  <c r="AK20" i="36"/>
  <c r="AK20" i="43"/>
  <c r="AL20" i="15"/>
  <c r="AK20" i="40"/>
  <c r="AK20" i="35"/>
  <c r="AK20" i="39"/>
  <c r="AK20" i="42"/>
  <c r="AK20" i="41"/>
  <c r="BP38" i="5"/>
  <c r="AI33" i="37"/>
  <c r="AI33" i="36"/>
  <c r="AI33" i="38"/>
  <c r="AI33" i="39"/>
  <c r="AI33" i="41"/>
  <c r="AI33" i="35"/>
  <c r="AI33" i="43"/>
  <c r="AJ33" i="15"/>
  <c r="AI33" i="42"/>
  <c r="AI33" i="40"/>
  <c r="AI33" i="45"/>
  <c r="AI33" i="44"/>
  <c r="AP5"/>
  <c r="AP5" i="42"/>
  <c r="AP5" i="15"/>
  <c r="AP5" i="45"/>
  <c r="AP5" i="41"/>
  <c r="AP5" i="39"/>
  <c r="AP5" i="35"/>
  <c r="AP5" i="43"/>
  <c r="AP5" i="36"/>
  <c r="AP5" i="37"/>
  <c r="AP5" i="38"/>
  <c r="AP5" i="40"/>
  <c r="AU33" i="37"/>
  <c r="AU33" i="40"/>
  <c r="AU33" i="42"/>
  <c r="AU33" i="38"/>
  <c r="AU33" i="39"/>
  <c r="AU33" i="43"/>
  <c r="AU33" i="41"/>
  <c r="AU33" i="44"/>
  <c r="AU33" i="35"/>
  <c r="AU33" i="36"/>
  <c r="AU33" i="45"/>
  <c r="AV33" i="15"/>
  <c r="AS33" i="35"/>
  <c r="AS33" i="36"/>
  <c r="AS33" i="44"/>
  <c r="AS33" i="40"/>
  <c r="AS33" i="42"/>
  <c r="AS33" i="45"/>
  <c r="AS33" i="41"/>
  <c r="AS33" i="38"/>
  <c r="AS33" i="37"/>
  <c r="AS33" i="39"/>
  <c r="AT33" i="15"/>
  <c r="AS33" i="43"/>
  <c r="AQ24" i="37"/>
  <c r="AQ24" i="45"/>
  <c r="AQ24" i="39"/>
  <c r="AQ24" i="42"/>
  <c r="AQ24" i="36"/>
  <c r="AR24" i="15"/>
  <c r="AQ24" i="43"/>
  <c r="AQ24" i="44"/>
  <c r="AQ24" i="41"/>
  <c r="AQ24" i="40"/>
  <c r="AQ24" i="38"/>
  <c r="AQ24" i="35"/>
  <c r="AM7" i="40"/>
  <c r="AM7" i="37"/>
  <c r="AM7" i="41"/>
  <c r="AM7" i="35"/>
  <c r="AM7" i="43"/>
  <c r="AM7" i="36"/>
  <c r="AM7" i="44"/>
  <c r="AN7" i="15"/>
  <c r="AM7" i="45"/>
  <c r="AM7" i="39"/>
  <c r="AM7" i="42"/>
  <c r="AM7" i="38"/>
  <c r="AS15" i="40"/>
  <c r="AT15" i="15"/>
  <c r="AS15" i="45"/>
  <c r="AS15" i="39"/>
  <c r="AS15" i="36"/>
  <c r="AS15" i="43"/>
  <c r="AS15" i="41"/>
  <c r="AS15" i="35"/>
  <c r="AS15" i="37"/>
  <c r="AS15" i="42"/>
  <c r="AS15" i="44"/>
  <c r="AS15" i="38"/>
  <c r="AQ30"/>
  <c r="AQ30" i="36"/>
  <c r="AQ30" i="45"/>
  <c r="AQ30" i="39"/>
  <c r="AQ30" i="40"/>
  <c r="AR30" i="15"/>
  <c r="AQ30" i="42"/>
  <c r="AQ30" i="43"/>
  <c r="AQ30" i="35"/>
  <c r="AQ30" i="44"/>
  <c r="AQ30" i="41"/>
  <c r="AQ30" i="37"/>
  <c r="AG6" i="42"/>
  <c r="AG6" i="43"/>
  <c r="AG6" i="35"/>
  <c r="AG6" i="44"/>
  <c r="AG6" i="36"/>
  <c r="AH6" i="15"/>
  <c r="AG6" i="39"/>
  <c r="AG6" i="38"/>
  <c r="AG6" i="45"/>
  <c r="AG6" i="41"/>
  <c r="AG6" i="37"/>
  <c r="AG6" i="40"/>
  <c r="AS10" i="44"/>
  <c r="AS10" i="42"/>
  <c r="AS10" i="41"/>
  <c r="AT10" i="15"/>
  <c r="AS10" i="35"/>
  <c r="AS10" i="43"/>
  <c r="AS10" i="45"/>
  <c r="AS10" i="39"/>
  <c r="AS10" i="37"/>
  <c r="AS10" i="36"/>
  <c r="AS10" i="40"/>
  <c r="AS10" i="38"/>
  <c r="AS7" i="45"/>
  <c r="AS7" i="43"/>
  <c r="AS7" i="42"/>
  <c r="AS7" i="37"/>
  <c r="AS7" i="36"/>
  <c r="AS7" i="41"/>
  <c r="AT7" i="15"/>
  <c r="AS7" i="35"/>
  <c r="AS7" i="39"/>
  <c r="AS7" i="40"/>
  <c r="AS7" i="44"/>
  <c r="AS7" i="38"/>
  <c r="AE19" i="42"/>
  <c r="AE19" i="45"/>
  <c r="AE19" i="39"/>
  <c r="AE19" i="40"/>
  <c r="AE19" i="43"/>
  <c r="AE19" i="44"/>
  <c r="AE19" i="37"/>
  <c r="AE19" i="38"/>
  <c r="AE19" i="35"/>
  <c r="AF19" i="15"/>
  <c r="AE19" i="36"/>
  <c r="AE19" i="41"/>
  <c r="AS30" i="36"/>
  <c r="AS30" i="44"/>
  <c r="AS30" i="37"/>
  <c r="AS30" i="42"/>
  <c r="AS30" i="40"/>
  <c r="AS30" i="43"/>
  <c r="AS30" i="38"/>
  <c r="AS30" i="39"/>
  <c r="AS30" i="35"/>
  <c r="AT30" i="15"/>
  <c r="AS30" i="45"/>
  <c r="AS30" i="41"/>
  <c r="AU11" i="42"/>
  <c r="AU11" i="36"/>
  <c r="AU11" i="45"/>
  <c r="AU11" i="39"/>
  <c r="AU11" i="43"/>
  <c r="AU11" i="44"/>
  <c r="AU11" i="38"/>
  <c r="AU11" i="35"/>
  <c r="AU11" i="40"/>
  <c r="AU11" i="41"/>
  <c r="AV11" i="15"/>
  <c r="AU11" i="37"/>
  <c r="AN4" i="44"/>
  <c r="AN4" i="38"/>
  <c r="AN4" i="43"/>
  <c r="AN4" i="40"/>
  <c r="AN4" i="36"/>
  <c r="AN4" i="15"/>
  <c r="AM4" i="41"/>
  <c r="AN4" i="42"/>
  <c r="AN4" i="37"/>
  <c r="AN4" i="35"/>
  <c r="AN4" i="39"/>
  <c r="AN4" i="45"/>
  <c r="AS32"/>
  <c r="AS32" i="44"/>
  <c r="AS32" i="39"/>
  <c r="AT32" i="15"/>
  <c r="AS32" i="35"/>
  <c r="AS32" i="43"/>
  <c r="AS32" i="38"/>
  <c r="AS32" i="41"/>
  <c r="AS32" i="42"/>
  <c r="AS32" i="37"/>
  <c r="AS32" i="36"/>
  <c r="AS32" i="40"/>
  <c r="AG17" i="39"/>
  <c r="AG17" i="35"/>
  <c r="AG17" i="40"/>
  <c r="AH17" i="15"/>
  <c r="AG17" i="37"/>
  <c r="AG17" i="44"/>
  <c r="AG17" i="36"/>
  <c r="AG17" i="38"/>
  <c r="AG17" i="41"/>
  <c r="AG17" i="45"/>
  <c r="AG17" i="42"/>
  <c r="AG17" i="43"/>
  <c r="AU32" i="38"/>
  <c r="AU32" i="44"/>
  <c r="AU32" i="37"/>
  <c r="AU32" i="36"/>
  <c r="AU32" i="45"/>
  <c r="AU32" i="40"/>
  <c r="AU32" i="35"/>
  <c r="AU32" i="41"/>
  <c r="AU32" i="42"/>
  <c r="AV32" i="15"/>
  <c r="AU32" i="43"/>
  <c r="AU32" i="39"/>
  <c r="AE20" i="36"/>
  <c r="AE20" i="45"/>
  <c r="AE20" i="35"/>
  <c r="AE20" i="41"/>
  <c r="AE20" i="44"/>
  <c r="AF20" i="15"/>
  <c r="AE20" i="39"/>
  <c r="AE20" i="40"/>
  <c r="AE20" i="42"/>
  <c r="AE20" i="37"/>
  <c r="AE20" i="38"/>
  <c r="AE20" i="43"/>
  <c r="AX38" i="5"/>
  <c r="AI23" i="42"/>
  <c r="AI23" i="37"/>
  <c r="AI23" i="43"/>
  <c r="AI23" i="45"/>
  <c r="AI23" i="38"/>
  <c r="AI23" i="35"/>
  <c r="AI23" i="36"/>
  <c r="AI23" i="41"/>
  <c r="AI23" i="44"/>
  <c r="AI23" i="39"/>
  <c r="AJ23" i="15"/>
  <c r="AI23" i="40"/>
  <c r="AU31" i="41"/>
  <c r="AU31" i="40"/>
  <c r="AU31" i="36"/>
  <c r="AU31" i="42"/>
  <c r="AU31" i="35"/>
  <c r="AU31" i="43"/>
  <c r="AU31" i="45"/>
  <c r="AU31" i="39"/>
  <c r="AU31" i="37"/>
  <c r="AV31" i="15"/>
  <c r="AU31" i="44"/>
  <c r="AU31" i="38"/>
  <c r="AJ5" i="43"/>
  <c r="AJ5" i="39"/>
  <c r="AJ5" i="35"/>
  <c r="AJ5" i="37"/>
  <c r="AJ5" i="40"/>
  <c r="AJ5" i="42"/>
  <c r="AJ5" i="36"/>
  <c r="AJ5" i="38"/>
  <c r="AJ5" i="44"/>
  <c r="AJ5" i="15"/>
  <c r="AJ5" i="45"/>
  <c r="AJ5" i="41"/>
  <c r="AM15" i="43"/>
  <c r="AM15" i="44"/>
  <c r="AM15" i="39"/>
  <c r="AM15" i="42"/>
  <c r="AM15" i="38"/>
  <c r="AM15" i="45"/>
  <c r="AM15" i="35"/>
  <c r="AN15" i="15"/>
  <c r="AM15" i="40"/>
  <c r="AM15" i="37"/>
  <c r="AM15" i="41"/>
  <c r="AM15" i="36"/>
  <c r="AO27" i="40"/>
  <c r="AO27" i="42"/>
  <c r="AO27" i="45"/>
  <c r="AO27" i="43"/>
  <c r="AO27" i="37"/>
  <c r="AO27" i="41"/>
  <c r="AO27" i="36"/>
  <c r="AO27" i="44"/>
  <c r="AO27" i="39"/>
  <c r="AP27" i="15"/>
  <c r="AO27" i="38"/>
  <c r="AO27" i="35"/>
  <c r="AG22" i="39"/>
  <c r="AG22" i="42"/>
  <c r="AG22" i="38"/>
  <c r="AG22" i="35"/>
  <c r="AG22" i="45"/>
  <c r="AG22" i="41"/>
  <c r="AH22" i="15"/>
  <c r="AG22" i="36"/>
  <c r="AG22" i="40"/>
  <c r="AG22" i="43"/>
  <c r="AG22" i="44"/>
  <c r="AG22" i="37"/>
  <c r="AL16" i="15"/>
  <c r="AK16" i="45"/>
  <c r="AK16" i="38"/>
  <c r="AK16" i="41"/>
  <c r="AK16" i="39"/>
  <c r="AK16" i="35"/>
  <c r="AK16" i="37"/>
  <c r="AK16" i="44"/>
  <c r="AK16" i="36"/>
  <c r="AK16" i="42"/>
  <c r="AK16" i="43"/>
  <c r="AK16" i="40"/>
  <c r="AM20" i="36"/>
  <c r="AM20" i="44"/>
  <c r="AM20" i="40"/>
  <c r="AM20" i="45"/>
  <c r="AN20" i="15"/>
  <c r="AM20" i="42"/>
  <c r="AM20" i="38"/>
  <c r="AM20" i="35"/>
  <c r="AM20" i="37"/>
  <c r="AM20" i="43"/>
  <c r="AM20" i="39"/>
  <c r="AM20" i="41"/>
  <c r="S64" i="5"/>
  <c r="AO16" i="42"/>
  <c r="AO16" i="41"/>
  <c r="AO16" i="44"/>
  <c r="AO16" i="40"/>
  <c r="AO16" i="45"/>
  <c r="AO16" i="38"/>
  <c r="AO16" i="37"/>
  <c r="AO16" i="36"/>
  <c r="AO16" i="39"/>
  <c r="AP16" i="15"/>
  <c r="AO16" i="43"/>
  <c r="AO16" i="35"/>
  <c r="AC28" i="39"/>
  <c r="AD28" i="15"/>
  <c r="AC28" i="41"/>
  <c r="AC28" i="36"/>
  <c r="AC28" i="44"/>
  <c r="AC28" i="37"/>
  <c r="AC28" i="40"/>
  <c r="AC28" i="43"/>
  <c r="AC28" i="35"/>
  <c r="AC28" i="45"/>
  <c r="AC28" i="42"/>
  <c r="AC28" i="38"/>
  <c r="AE21" i="45"/>
  <c r="AE21" i="37"/>
  <c r="AE21" i="41"/>
  <c r="AE21" i="44"/>
  <c r="AE21" i="42"/>
  <c r="AE21" i="43"/>
  <c r="AE21" i="40"/>
  <c r="AE21" i="38"/>
  <c r="AE21" i="35"/>
  <c r="AF21" i="15"/>
  <c r="AE21" i="39"/>
  <c r="AE21" i="36"/>
  <c r="AO30" i="41"/>
  <c r="AO30" i="44"/>
  <c r="AO30" i="37"/>
  <c r="AO30" i="42"/>
  <c r="AO30" i="39"/>
  <c r="AO30" i="36"/>
  <c r="AO30" i="45"/>
  <c r="AP30" i="15"/>
  <c r="AO30" i="38"/>
  <c r="AO30" i="35"/>
  <c r="AO30" i="43"/>
  <c r="AO30" i="40"/>
  <c r="AR5" i="45"/>
  <c r="AR5" i="38"/>
  <c r="AR5" i="40"/>
  <c r="AR5" i="37"/>
  <c r="AR5" i="15"/>
  <c r="AR5" i="36"/>
  <c r="AR5" i="41"/>
  <c r="AR5" i="39"/>
  <c r="AR5" i="42"/>
  <c r="AR5" i="43"/>
  <c r="AR5" i="35"/>
  <c r="AR5" i="44"/>
  <c r="AF5" i="15"/>
  <c r="AF5" i="37"/>
  <c r="AF5" i="39"/>
  <c r="AF5" i="42"/>
  <c r="AF5" i="45"/>
  <c r="AF5" i="44"/>
  <c r="AF5" i="35"/>
  <c r="AF5" i="43"/>
  <c r="AF5" i="36"/>
  <c r="AF5" i="38"/>
  <c r="AF5" i="41"/>
  <c r="AF5" i="40"/>
  <c r="AP4" i="45"/>
  <c r="AP4" i="38"/>
  <c r="AP4" i="39"/>
  <c r="AP4" i="40"/>
  <c r="AP4" i="15"/>
  <c r="AP4" i="35"/>
  <c r="AP4" i="36"/>
  <c r="AP4" i="43"/>
  <c r="AP4" i="37"/>
  <c r="AP4" i="44"/>
  <c r="AP4" i="42"/>
  <c r="AO4" i="41"/>
  <c r="AO26" i="36"/>
  <c r="AO26" i="37"/>
  <c r="AO26" i="43"/>
  <c r="AP26" i="15"/>
  <c r="AO26" i="44"/>
  <c r="AO26" i="41"/>
  <c r="AO26" i="42"/>
  <c r="AO26" i="38"/>
  <c r="AO26" i="45"/>
  <c r="AO26" i="39"/>
  <c r="AO26" i="40"/>
  <c r="AO26" i="35"/>
  <c r="AU26" i="38"/>
  <c r="AU26" i="37"/>
  <c r="AU26" i="44"/>
  <c r="AU26" i="41"/>
  <c r="AU26" i="39"/>
  <c r="AU26" i="40"/>
  <c r="AU26" i="35"/>
  <c r="AU26" i="42"/>
  <c r="AU26" i="45"/>
  <c r="AU26" i="36"/>
  <c r="AU26" i="43"/>
  <c r="AV26" i="15"/>
  <c r="C64" i="5"/>
  <c r="AS31" i="37"/>
  <c r="AS31" i="35"/>
  <c r="AS31" i="44"/>
  <c r="AS31" i="36"/>
  <c r="AS31" i="41"/>
  <c r="AS31" i="43"/>
  <c r="AS31" i="38"/>
  <c r="AS31" i="42"/>
  <c r="AS31" i="40"/>
  <c r="AS31" i="45"/>
  <c r="AT31" i="15"/>
  <c r="AS31" i="39"/>
  <c r="I64" i="5"/>
  <c r="AS28" i="39"/>
  <c r="AS28" i="44"/>
  <c r="AS28" i="45"/>
  <c r="AS28" i="36"/>
  <c r="AS28" i="35"/>
  <c r="AS28" i="38"/>
  <c r="AS28" i="41"/>
  <c r="AT28" i="15"/>
  <c r="AS28" i="40"/>
  <c r="AS28" i="42"/>
  <c r="AS28" i="43"/>
  <c r="AS28" i="37"/>
  <c r="AU6"/>
  <c r="AU6" i="41"/>
  <c r="AU6" i="40"/>
  <c r="AU6" i="44"/>
  <c r="AU6" i="38"/>
  <c r="AU6" i="42"/>
  <c r="AV6" i="15"/>
  <c r="AU6" i="45"/>
  <c r="AU6" i="43"/>
  <c r="AU6" i="39"/>
  <c r="AU6" i="35"/>
  <c r="AU6" i="36"/>
  <c r="M64" i="5"/>
  <c r="BH38"/>
  <c r="AL33" i="15"/>
  <c r="AK33" i="44"/>
  <c r="AK33" i="35"/>
  <c r="AK33" i="37"/>
  <c r="AK33" i="41"/>
  <c r="AK33" i="40"/>
  <c r="AK33" i="43"/>
  <c r="AK33" i="36"/>
  <c r="AK33" i="45"/>
  <c r="AK33" i="39"/>
  <c r="AK33" i="38"/>
  <c r="AK33" i="42"/>
  <c r="AI19" i="40"/>
  <c r="AI19" i="43"/>
  <c r="AJ19" i="15"/>
  <c r="AI19" i="39"/>
  <c r="AI19" i="42"/>
  <c r="AI19" i="41"/>
  <c r="AI19" i="35"/>
  <c r="AI19" i="38"/>
  <c r="AI19" i="44"/>
  <c r="AI19" i="45"/>
  <c r="AI19" i="36"/>
  <c r="AI19" i="37"/>
  <c r="O64" i="5"/>
  <c r="AE32" i="39"/>
  <c r="AE32" i="35"/>
  <c r="AE32" i="38"/>
  <c r="AE32" i="44"/>
  <c r="AE32" i="43"/>
  <c r="AE32" i="40"/>
  <c r="AE32" i="45"/>
  <c r="AE32" i="36"/>
  <c r="AF32" i="15"/>
  <c r="AE32" i="41"/>
  <c r="AE32" i="37"/>
  <c r="AE32" i="42"/>
  <c r="AO11" i="36"/>
  <c r="AO11" i="37"/>
  <c r="AO11" i="40"/>
  <c r="AO11" i="35"/>
  <c r="AO11" i="41"/>
  <c r="AO11" i="39"/>
  <c r="AO11" i="38"/>
  <c r="AO11" i="43"/>
  <c r="AO11" i="42"/>
  <c r="AO11" i="45"/>
  <c r="AO11" i="44"/>
  <c r="AP11" i="15"/>
  <c r="AM9" i="36"/>
  <c r="AM9" i="44"/>
  <c r="AM9" i="40"/>
  <c r="AM9" i="42"/>
  <c r="AM9" i="45"/>
  <c r="AM9" i="35"/>
  <c r="AN9" i="15"/>
  <c r="AM9" i="41"/>
  <c r="AM9" i="38"/>
  <c r="AM9" i="37"/>
  <c r="AM9" i="39"/>
  <c r="AM9" i="43"/>
  <c r="AQ6" i="36"/>
  <c r="AQ6" i="39"/>
  <c r="AQ6" i="38"/>
  <c r="AQ6" i="42"/>
  <c r="AQ6" i="45"/>
  <c r="AQ6" i="35"/>
  <c r="AQ6" i="44"/>
  <c r="AQ6" i="41"/>
  <c r="AR6" i="15"/>
  <c r="AQ6" i="40"/>
  <c r="AQ6" i="43"/>
  <c r="AQ6" i="37"/>
  <c r="AT3" i="15"/>
  <c r="AT3" i="37"/>
  <c r="AT3" i="36"/>
  <c r="AT3" i="41"/>
  <c r="AT3" i="43"/>
  <c r="AT3" i="35"/>
  <c r="AT3" i="38"/>
  <c r="AT3" i="40"/>
  <c r="AT3" i="45"/>
  <c r="AT3" i="39"/>
  <c r="S38" i="5"/>
  <c r="AS34" i="37" s="1"/>
  <c r="AT3" i="44"/>
  <c r="AT3" i="42"/>
  <c r="AP3" i="44"/>
  <c r="AP3" i="45"/>
  <c r="AP3" i="37"/>
  <c r="AP3" i="43"/>
  <c r="AP3" i="35"/>
  <c r="AP3" i="36"/>
  <c r="AP3" i="40"/>
  <c r="AP3" i="42"/>
  <c r="AP3" i="15"/>
  <c r="AP3" i="38"/>
  <c r="O38" i="5"/>
  <c r="AP34" i="15" s="1"/>
  <c r="AP3" i="41"/>
  <c r="AP3" i="39"/>
  <c r="AC16" i="37"/>
  <c r="AC16" i="39"/>
  <c r="AC16" i="42"/>
  <c r="AC16" i="45"/>
  <c r="AC16" i="40"/>
  <c r="AC16" i="35"/>
  <c r="AC16" i="43"/>
  <c r="AC16" i="38"/>
  <c r="AC16" i="44"/>
  <c r="AD16" i="15"/>
  <c r="AC16" i="36"/>
  <c r="AC16" i="41"/>
  <c r="AS23" i="37"/>
  <c r="AS23" i="45"/>
  <c r="AS23" i="39"/>
  <c r="AS23" i="36"/>
  <c r="AS23" i="38"/>
  <c r="AS23" i="40"/>
  <c r="AS23" i="35"/>
  <c r="AS23" i="43"/>
  <c r="AS23" i="44"/>
  <c r="AT23" i="15"/>
  <c r="AS23" i="42"/>
  <c r="AS23" i="41"/>
  <c r="AQ13"/>
  <c r="AQ13" i="39"/>
  <c r="AR13" i="15"/>
  <c r="AQ13" i="35"/>
  <c r="AQ13" i="43"/>
  <c r="AQ13" i="38"/>
  <c r="AQ13" i="42"/>
  <c r="AQ13" i="44"/>
  <c r="AQ13" i="45"/>
  <c r="AQ13" i="37"/>
  <c r="AQ13" i="40"/>
  <c r="AQ13" i="36"/>
  <c r="AO6"/>
  <c r="AO6" i="37"/>
  <c r="AO6" i="42"/>
  <c r="AO6" i="39"/>
  <c r="AO6" i="38"/>
  <c r="AO6" i="41"/>
  <c r="AO6" i="45"/>
  <c r="AO6" i="35"/>
  <c r="AO6" i="43"/>
  <c r="AO6" i="44"/>
  <c r="AO6" i="40"/>
  <c r="AP6" i="15"/>
  <c r="AQ14" i="43"/>
  <c r="AQ14" i="44"/>
  <c r="AQ14" i="42"/>
  <c r="AQ14" i="45"/>
  <c r="AQ14" i="36"/>
  <c r="AQ14" i="40"/>
  <c r="AQ14" i="38"/>
  <c r="AQ14" i="39"/>
  <c r="AQ14" i="41"/>
  <c r="AQ14" i="35"/>
  <c r="AQ14" i="37"/>
  <c r="AR14" i="15"/>
  <c r="AH24"/>
  <c r="AG24" i="37"/>
  <c r="AG24" i="40"/>
  <c r="AG24" i="38"/>
  <c r="AG24" i="42"/>
  <c r="AG24" i="35"/>
  <c r="AG24" i="39"/>
  <c r="AG24" i="41"/>
  <c r="AG24" i="44"/>
  <c r="AG24" i="45"/>
  <c r="AG24" i="36"/>
  <c r="AG24" i="43"/>
  <c r="AM24" i="37"/>
  <c r="AM24" i="45"/>
  <c r="AM24" i="40"/>
  <c r="AM24" i="43"/>
  <c r="AM24" i="38"/>
  <c r="AM24" i="44"/>
  <c r="AM24" i="36"/>
  <c r="AM24" i="41"/>
  <c r="AN24" i="15"/>
  <c r="AM24" i="42"/>
  <c r="AM24" i="39"/>
  <c r="AM24" i="35"/>
  <c r="AI11"/>
  <c r="AI11" i="40"/>
  <c r="AI11" i="39"/>
  <c r="AI11" i="44"/>
  <c r="AI11" i="43"/>
  <c r="AI11" i="37"/>
  <c r="AI11" i="41"/>
  <c r="AJ11" i="15"/>
  <c r="AI11" i="45"/>
  <c r="AI11" i="36"/>
  <c r="AI11" i="38"/>
  <c r="AI11" i="42"/>
  <c r="AK9" i="41"/>
  <c r="AK9" i="35"/>
  <c r="AK9" i="37"/>
  <c r="AK9" i="39"/>
  <c r="AL9" i="15"/>
  <c r="AK9" i="36"/>
  <c r="AK9" i="42"/>
  <c r="AK9" i="43"/>
  <c r="AK9" i="44"/>
  <c r="AK9" i="45"/>
  <c r="AK9" i="38"/>
  <c r="AK9" i="40"/>
  <c r="AR4" i="42"/>
  <c r="AQ4" i="41"/>
  <c r="AR4" i="44"/>
  <c r="AR4" i="15"/>
  <c r="AR4" i="38"/>
  <c r="AR4" i="39"/>
  <c r="AR4" i="40"/>
  <c r="AR4" i="43"/>
  <c r="AR4" i="35"/>
  <c r="AR4" i="36"/>
  <c r="AR4" i="45"/>
  <c r="AR4" i="37"/>
  <c r="AK19" i="42"/>
  <c r="AK19" i="45"/>
  <c r="AK19" i="38"/>
  <c r="AK19" i="43"/>
  <c r="AK19" i="39"/>
  <c r="AK19" i="35"/>
  <c r="AK19" i="37"/>
  <c r="AL19" i="15"/>
  <c r="AK19" i="40"/>
  <c r="AK19" i="41"/>
  <c r="AK19" i="36"/>
  <c r="AK19" i="44"/>
  <c r="AQ16" i="37"/>
  <c r="AQ16" i="41"/>
  <c r="AQ16" i="43"/>
  <c r="AQ16" i="38"/>
  <c r="AQ16" i="45"/>
  <c r="AQ16" i="42"/>
  <c r="AR16" i="15"/>
  <c r="AQ16" i="44"/>
  <c r="AQ16" i="36"/>
  <c r="AQ16" i="40"/>
  <c r="AQ16" i="39"/>
  <c r="AQ16" i="35"/>
  <c r="AT38" i="5"/>
  <c r="AU19" i="42"/>
  <c r="AU19" i="38"/>
  <c r="AU19" i="41"/>
  <c r="AU19" i="40"/>
  <c r="AV19" i="15"/>
  <c r="AU19" i="39"/>
  <c r="AU19" i="43"/>
  <c r="AU19" i="35"/>
  <c r="AU19" i="44"/>
  <c r="AU19" i="45"/>
  <c r="AU19" i="37"/>
  <c r="AU19" i="36"/>
  <c r="AI31" i="45"/>
  <c r="AI31" i="40"/>
  <c r="AI31" i="44"/>
  <c r="AI31" i="38"/>
  <c r="AI31" i="35"/>
  <c r="AI31" i="41"/>
  <c r="AI31" i="42"/>
  <c r="AI31" i="37"/>
  <c r="AI31" i="39"/>
  <c r="AI31" i="36"/>
  <c r="AJ31" i="15"/>
  <c r="AI31" i="43"/>
  <c r="AG16"/>
  <c r="AG16" i="44"/>
  <c r="AG16" i="41"/>
  <c r="AH16" i="15"/>
  <c r="AG16" i="45"/>
  <c r="AG16" i="35"/>
  <c r="AG16" i="40"/>
  <c r="AG16" i="39"/>
  <c r="AG16" i="37"/>
  <c r="AG16" i="36"/>
  <c r="AG16" i="42"/>
  <c r="AG16" i="38"/>
  <c r="AK17"/>
  <c r="AK17" i="41"/>
  <c r="AK17" i="44"/>
  <c r="AK17" i="45"/>
  <c r="AK17" i="37"/>
  <c r="AK17" i="36"/>
  <c r="AL17" i="15"/>
  <c r="AK17" i="35"/>
  <c r="AK17" i="42"/>
  <c r="AK17" i="40"/>
  <c r="AK17" i="39"/>
  <c r="AK17" i="43"/>
  <c r="AM12" i="44"/>
  <c r="AM12" i="40"/>
  <c r="AM12" i="41"/>
  <c r="AM12" i="35"/>
  <c r="AN12" i="15"/>
  <c r="AM12" i="37"/>
  <c r="AM12" i="36"/>
  <c r="AM12" i="45"/>
  <c r="AM12" i="39"/>
  <c r="AM12" i="42"/>
  <c r="AM12" i="38"/>
  <c r="AM12" i="43"/>
  <c r="AC11" i="42"/>
  <c r="AD11" i="15"/>
  <c r="AC11" i="36"/>
  <c r="AC11" i="39"/>
  <c r="AC11" i="40"/>
  <c r="AC11" i="45"/>
  <c r="AC11" i="41"/>
  <c r="AC11" i="38"/>
  <c r="AC11" i="43"/>
  <c r="AC11" i="35"/>
  <c r="AC11" i="37"/>
  <c r="AC11" i="44"/>
  <c r="AL5" i="15"/>
  <c r="AL5" i="35"/>
  <c r="AL5" i="38"/>
  <c r="AL5" i="43"/>
  <c r="AL5" i="37"/>
  <c r="AL5" i="42"/>
  <c r="AL5" i="45"/>
  <c r="AL5" i="36"/>
  <c r="AL5" i="39"/>
  <c r="AL5" i="41"/>
  <c r="AL5" i="44"/>
  <c r="AL5" i="40"/>
  <c r="AU21" i="37"/>
  <c r="AU21" i="42"/>
  <c r="AU21" i="35"/>
  <c r="AV21" i="15"/>
  <c r="AU21" i="38"/>
  <c r="AU21" i="44"/>
  <c r="AU21" i="41"/>
  <c r="AU21" i="40"/>
  <c r="AU21" i="36"/>
  <c r="AU21" i="43"/>
  <c r="AU21" i="45"/>
  <c r="AU21" i="39"/>
  <c r="AU30" i="36"/>
  <c r="AU30" i="41"/>
  <c r="AU30" i="37"/>
  <c r="AU30" i="39"/>
  <c r="AU30" i="40"/>
  <c r="AU30" i="43"/>
  <c r="AU30" i="45"/>
  <c r="AU30" i="35"/>
  <c r="AU30" i="38"/>
  <c r="AU30" i="42"/>
  <c r="AV30" i="15"/>
  <c r="AU30" i="44"/>
  <c r="AC22" i="40"/>
  <c r="AC22" i="38"/>
  <c r="AC22" i="37"/>
  <c r="AC22" i="35"/>
  <c r="AC22" i="44"/>
  <c r="AC22" i="39"/>
  <c r="AC22" i="42"/>
  <c r="AC22" i="41"/>
  <c r="AC22" i="45"/>
  <c r="AD22" i="15"/>
  <c r="AC22" i="36"/>
  <c r="AC22" i="43"/>
  <c r="AH38" i="5"/>
  <c r="AG26" i="39"/>
  <c r="AG26" i="37"/>
  <c r="AG26" i="36"/>
  <c r="AH26" i="15"/>
  <c r="AG26" i="44"/>
  <c r="AG26" i="43"/>
  <c r="AG26" i="42"/>
  <c r="AG26" i="41"/>
  <c r="AG26" i="38"/>
  <c r="AG26" i="40"/>
  <c r="AG26" i="45"/>
  <c r="AG26" i="35"/>
  <c r="AG25" i="40"/>
  <c r="AG25" i="43"/>
  <c r="AG25" i="44"/>
  <c r="AG25" i="37"/>
  <c r="AG25" i="42"/>
  <c r="AG25" i="36"/>
  <c r="AG25" i="35"/>
  <c r="AH25" i="15"/>
  <c r="AG25" i="39"/>
  <c r="AG25" i="41"/>
  <c r="AG25" i="45"/>
  <c r="AG25" i="38"/>
  <c r="AM21" i="42"/>
  <c r="AN21" i="15"/>
  <c r="AM21" i="39"/>
  <c r="AM21" i="45"/>
  <c r="AM21" i="35"/>
  <c r="AM21" i="41"/>
  <c r="AM21" i="37"/>
  <c r="AM21" i="40"/>
  <c r="AM21" i="36"/>
  <c r="AM21" i="44"/>
  <c r="AM21" i="43"/>
  <c r="AM21" i="38"/>
  <c r="AM16" i="44"/>
  <c r="AM16" i="42"/>
  <c r="AM16" i="40"/>
  <c r="AN16" i="15"/>
  <c r="AM16" i="35"/>
  <c r="AM16" i="45"/>
  <c r="AM16" i="36"/>
  <c r="AM16" i="39"/>
  <c r="AM16" i="43"/>
  <c r="AM16" i="41"/>
  <c r="AM16" i="38"/>
  <c r="AM16" i="37"/>
  <c r="AO29" i="45"/>
  <c r="AO29" i="42"/>
  <c r="AO29" i="40"/>
  <c r="AO29" i="43"/>
  <c r="AO29" i="41"/>
  <c r="AO29" i="36"/>
  <c r="AO29" i="38"/>
  <c r="AO29" i="37"/>
  <c r="AO29" i="35"/>
  <c r="AO29" i="39"/>
  <c r="AO29" i="44"/>
  <c r="AP29" i="15"/>
  <c r="BB38" i="5"/>
  <c r="AO28" i="35"/>
  <c r="AO28" i="42"/>
  <c r="AO28" i="43"/>
  <c r="AO28" i="38"/>
  <c r="AO28" i="39"/>
  <c r="AO28" i="41"/>
  <c r="AO28" i="44"/>
  <c r="AO28" i="45"/>
  <c r="AO28" i="37"/>
  <c r="AP28" i="15"/>
  <c r="AO28" i="40"/>
  <c r="AO28" i="36"/>
  <c r="AT12" i="15"/>
  <c r="AS12" i="43"/>
  <c r="AS12" i="38"/>
  <c r="AS12" i="42"/>
  <c r="AS12" i="35"/>
  <c r="AS12" i="39"/>
  <c r="AS12" i="36"/>
  <c r="AS12" i="45"/>
  <c r="AS12" i="40"/>
  <c r="AS12" i="37"/>
  <c r="AS12" i="44"/>
  <c r="AS12" i="41"/>
  <c r="AG9" i="36"/>
  <c r="AG9" i="43"/>
  <c r="AG9" i="38"/>
  <c r="AG9" i="41"/>
  <c r="AG9" i="40"/>
  <c r="AG9" i="37"/>
  <c r="AG9" i="39"/>
  <c r="AH9" i="15"/>
  <c r="AG9" i="35"/>
  <c r="AG9" i="42"/>
  <c r="AG9" i="45"/>
  <c r="AG9" i="44"/>
  <c r="AQ33" i="37"/>
  <c r="AQ33" i="35"/>
  <c r="AQ33" i="40"/>
  <c r="AR33" i="15"/>
  <c r="AQ33" i="42"/>
  <c r="AQ33" i="45"/>
  <c r="AQ33" i="38"/>
  <c r="AQ33" i="43"/>
  <c r="AQ33" i="36"/>
  <c r="AQ33" i="44"/>
  <c r="AQ33" i="39"/>
  <c r="AQ33" i="41"/>
  <c r="AO22" i="42"/>
  <c r="AO22" i="43"/>
  <c r="AO22" i="39"/>
  <c r="AO22" i="40"/>
  <c r="AO22" i="45"/>
  <c r="AO22" i="36"/>
  <c r="AO22" i="44"/>
  <c r="AO22" i="35"/>
  <c r="AO22" i="41"/>
  <c r="AP22" i="15"/>
  <c r="AO22" i="37"/>
  <c r="AO22" i="38"/>
  <c r="AV4" i="40"/>
  <c r="AV4" i="42"/>
  <c r="AU4" i="41"/>
  <c r="AV4" i="35"/>
  <c r="AV4" i="45"/>
  <c r="AV4" i="38"/>
  <c r="AV4" i="44"/>
  <c r="AV4" i="39"/>
  <c r="AV4" i="36"/>
  <c r="AV4" i="15"/>
  <c r="AV4" i="43"/>
  <c r="AV4" i="37"/>
  <c r="AS29" i="41"/>
  <c r="AS29" i="35"/>
  <c r="AS29" i="42"/>
  <c r="AS29" i="37"/>
  <c r="AS29" i="38"/>
  <c r="AS29" i="36"/>
  <c r="AS29" i="39"/>
  <c r="AT29" i="15"/>
  <c r="AS29" i="45"/>
  <c r="AS29" i="44"/>
  <c r="AS29" i="43"/>
  <c r="AS29" i="40"/>
  <c r="AI28" i="44"/>
  <c r="AI28" i="38"/>
  <c r="AI28" i="41"/>
  <c r="AI28" i="43"/>
  <c r="AI28" i="40"/>
  <c r="AI28" i="37"/>
  <c r="AI28" i="39"/>
  <c r="AJ28" i="15"/>
  <c r="AI28" i="35"/>
  <c r="AI28" i="42"/>
  <c r="AI28" i="45"/>
  <c r="AI28" i="36"/>
  <c r="AE26" i="40"/>
  <c r="AE26" i="41"/>
  <c r="AE26" i="45"/>
  <c r="AE26" i="44"/>
  <c r="AE26" i="39"/>
  <c r="AE26" i="43"/>
  <c r="AE26" i="35"/>
  <c r="AE26" i="38"/>
  <c r="AE26" i="36"/>
  <c r="AF26" i="15"/>
  <c r="AE26" i="37"/>
  <c r="AE26" i="42"/>
  <c r="AE15" i="43"/>
  <c r="AE15" i="38"/>
  <c r="AE15" i="37"/>
  <c r="AE15" i="45"/>
  <c r="AE15" i="44"/>
  <c r="AE15" i="42"/>
  <c r="AE15" i="36"/>
  <c r="AF15" i="15"/>
  <c r="AE15" i="41"/>
  <c r="AE15" i="39"/>
  <c r="AE15" i="35"/>
  <c r="AE15" i="40"/>
  <c r="AC33" i="41"/>
  <c r="AC33" i="44"/>
  <c r="AC33" i="36"/>
  <c r="AC33" i="39"/>
  <c r="AC33" i="37"/>
  <c r="AC33" i="35"/>
  <c r="AC33" i="38"/>
  <c r="AC33" i="40"/>
  <c r="AC33" i="45"/>
  <c r="AC33" i="43"/>
  <c r="AC33" i="42"/>
  <c r="AD33" i="15"/>
  <c r="AR9"/>
  <c r="AQ9" i="35"/>
  <c r="AQ9" i="40"/>
  <c r="AQ9" i="44"/>
  <c r="AQ9" i="39"/>
  <c r="AQ9" i="41"/>
  <c r="AQ9" i="36"/>
  <c r="AQ9" i="45"/>
  <c r="AQ9" i="42"/>
  <c r="AQ9" i="43"/>
  <c r="AQ9" i="37"/>
  <c r="AQ9" i="38"/>
  <c r="AO18" i="36"/>
  <c r="AO18" i="40"/>
  <c r="AO18" i="39"/>
  <c r="AO18" i="35"/>
  <c r="AO18" i="38"/>
  <c r="AO18" i="44"/>
  <c r="AO18" i="42"/>
  <c r="AO18" i="41"/>
  <c r="AO18" i="37"/>
  <c r="AP18" i="15"/>
  <c r="AO18" i="45"/>
  <c r="AO18" i="43"/>
  <c r="AL8" i="15"/>
  <c r="AK8" i="41"/>
  <c r="AK8" i="35"/>
  <c r="AK8" i="39"/>
  <c r="AK8" i="45"/>
  <c r="AK8" i="40"/>
  <c r="AK8" i="42"/>
  <c r="AK8" i="44"/>
  <c r="AK8" i="36"/>
  <c r="AK8" i="38"/>
  <c r="AK8" i="43"/>
  <c r="AK8" i="37"/>
  <c r="AM33" i="42"/>
  <c r="AM33" i="36"/>
  <c r="AM33" i="37"/>
  <c r="AM33" i="45"/>
  <c r="AN33" i="15"/>
  <c r="AM33" i="35"/>
  <c r="AM33" i="44"/>
  <c r="AM33" i="39"/>
  <c r="AM33" i="43"/>
  <c r="AM33" i="38"/>
  <c r="AM33" i="41"/>
  <c r="AM33" i="40"/>
  <c r="AI22" i="35"/>
  <c r="AI22" i="37"/>
  <c r="AI22" i="45"/>
  <c r="AI22" i="44"/>
  <c r="AI22" i="41"/>
  <c r="AI22" i="40"/>
  <c r="AI22" i="42"/>
  <c r="AI22" i="36"/>
  <c r="AI22" i="38"/>
  <c r="AI22" i="43"/>
  <c r="AJ22" i="15"/>
  <c r="AI22" i="39"/>
  <c r="AI25"/>
  <c r="AI25" i="40"/>
  <c r="AI25" i="43"/>
  <c r="AI25" i="41"/>
  <c r="AJ25" i="15"/>
  <c r="AI25" i="37"/>
  <c r="AI25" i="38"/>
  <c r="AI25" i="35"/>
  <c r="AI25" i="44"/>
  <c r="AI25" i="45"/>
  <c r="AI25" i="42"/>
  <c r="AI25" i="36"/>
  <c r="AL4" i="39"/>
  <c r="AL4" i="37"/>
  <c r="AL4" i="42"/>
  <c r="AL4" i="43"/>
  <c r="AL4" i="38"/>
  <c r="AL4" i="36"/>
  <c r="AL4" i="40"/>
  <c r="AL4" i="35"/>
  <c r="AL4" i="44"/>
  <c r="AL4" i="15"/>
  <c r="AL4" i="45"/>
  <c r="AK4" i="41"/>
  <c r="AI16" i="40"/>
  <c r="AI16" i="38"/>
  <c r="AI16" i="44"/>
  <c r="AI16" i="35"/>
  <c r="AJ16" i="15"/>
  <c r="AI16" i="45"/>
  <c r="AI16" i="37"/>
  <c r="AI16" i="42"/>
  <c r="AI16" i="39"/>
  <c r="AI16" i="43"/>
  <c r="AI16" i="36"/>
  <c r="AI16" i="41"/>
  <c r="AE9"/>
  <c r="AE9" i="37"/>
  <c r="AE9" i="39"/>
  <c r="AE9" i="43"/>
  <c r="AE9" i="38"/>
  <c r="AE9" i="35"/>
  <c r="AF9" i="15"/>
  <c r="AE9" i="45"/>
  <c r="AE9" i="36"/>
  <c r="AE9" i="44"/>
  <c r="AE9" i="40"/>
  <c r="AE9" i="42"/>
  <c r="AG21"/>
  <c r="AG21" i="40"/>
  <c r="AG21" i="35"/>
  <c r="AG21" i="37"/>
  <c r="AG21" i="44"/>
  <c r="AG21" i="38"/>
  <c r="AG21" i="41"/>
  <c r="AG21" i="45"/>
  <c r="AG21" i="39"/>
  <c r="AG21" i="43"/>
  <c r="AG21" i="36"/>
  <c r="AH21" i="15"/>
  <c r="AQ20" i="39"/>
  <c r="AQ20" i="44"/>
  <c r="AQ20" i="40"/>
  <c r="AQ20" i="37"/>
  <c r="AQ20" i="41"/>
  <c r="AQ20" i="35"/>
  <c r="AR20" i="15"/>
  <c r="AQ20" i="38"/>
  <c r="AQ20" i="42"/>
  <c r="AQ20" i="45"/>
  <c r="AQ20" i="43"/>
  <c r="AQ20" i="36"/>
  <c r="AO14" i="41"/>
  <c r="AO14" i="38"/>
  <c r="AO14" i="35"/>
  <c r="AP14" i="15"/>
  <c r="AO14" i="37"/>
  <c r="AO14" i="36"/>
  <c r="AO14" i="39"/>
  <c r="AO14" i="43"/>
  <c r="AO14" i="44"/>
  <c r="AO14" i="40"/>
  <c r="AO14" i="42"/>
  <c r="AO14" i="45"/>
  <c r="AG13" i="37"/>
  <c r="AG13" i="38"/>
  <c r="AG13" i="40"/>
  <c r="AH13" i="15"/>
  <c r="AG13" i="39"/>
  <c r="AG13" i="35"/>
  <c r="AG13" i="41"/>
  <c r="AG13" i="42"/>
  <c r="AG13" i="36"/>
  <c r="AG13" i="43"/>
  <c r="AG13" i="44"/>
  <c r="AG13" i="45"/>
  <c r="AI15" i="35"/>
  <c r="AI15" i="40"/>
  <c r="AI15" i="44"/>
  <c r="AI15" i="42"/>
  <c r="AJ15" i="15"/>
  <c r="AI15" i="38"/>
  <c r="AI15" i="41"/>
  <c r="AI15" i="36"/>
  <c r="AI15" i="43"/>
  <c r="AI15" i="37"/>
  <c r="AI15" i="39"/>
  <c r="AI15" i="45"/>
  <c r="AU20" i="39"/>
  <c r="AU20" i="38"/>
  <c r="AU20" i="44"/>
  <c r="AU20" i="40"/>
  <c r="AU20" i="43"/>
  <c r="AU20" i="42"/>
  <c r="AU20" i="37"/>
  <c r="AU20" i="41"/>
  <c r="AV20" i="15"/>
  <c r="AU20" i="36"/>
  <c r="AU20" i="35"/>
  <c r="AU20" i="45"/>
  <c r="AV5" i="15"/>
  <c r="AV5" i="42"/>
  <c r="AV5" i="41"/>
  <c r="AV5" i="44"/>
  <c r="AV5" i="45"/>
  <c r="AV5" i="39"/>
  <c r="AV5" i="35"/>
  <c r="AV5" i="43"/>
  <c r="AV5" i="36"/>
  <c r="AV5" i="40"/>
  <c r="AV5" i="38"/>
  <c r="AV5" i="37"/>
  <c r="AS20" i="36"/>
  <c r="AS20" i="41"/>
  <c r="AS20" i="35"/>
  <c r="AS20" i="43"/>
  <c r="AT20" i="15"/>
  <c r="AS20" i="37"/>
  <c r="AS20" i="39"/>
  <c r="AS20" i="38"/>
  <c r="AS20" i="44"/>
  <c r="AS20" i="40"/>
  <c r="AS20" i="42"/>
  <c r="AS20" i="45"/>
  <c r="AE24" i="42"/>
  <c r="AE24" i="39"/>
  <c r="AE24" i="40"/>
  <c r="AE24" i="35"/>
  <c r="AE24" i="38"/>
  <c r="AE24" i="41"/>
  <c r="AE24" i="36"/>
  <c r="AE24" i="44"/>
  <c r="AE24" i="37"/>
  <c r="AE24" i="43"/>
  <c r="AF24" i="15"/>
  <c r="AE24" i="45"/>
  <c r="AQ25" i="42"/>
  <c r="AQ25" i="37"/>
  <c r="AQ25" i="38"/>
  <c r="AQ25" i="41"/>
  <c r="AQ25" i="36"/>
  <c r="AQ25" i="45"/>
  <c r="AR25" i="15"/>
  <c r="AQ25" i="39"/>
  <c r="AQ25" i="43"/>
  <c r="AQ25" i="40"/>
  <c r="AQ25" i="44"/>
  <c r="AQ25" i="35"/>
  <c r="AI17" i="36"/>
  <c r="AI17" i="40"/>
  <c r="AI17" i="37"/>
  <c r="AI17" i="35"/>
  <c r="AI17" i="39"/>
  <c r="AI17" i="43"/>
  <c r="AI17" i="41"/>
  <c r="AJ17" i="15"/>
  <c r="AI17" i="38"/>
  <c r="AI17" i="44"/>
  <c r="AI17" i="42"/>
  <c r="AI17" i="45"/>
  <c r="AM17" i="36"/>
  <c r="AM17" i="40"/>
  <c r="AM17" i="41"/>
  <c r="AM17" i="35"/>
  <c r="AM17" i="39"/>
  <c r="AM17" i="43"/>
  <c r="AM17" i="44"/>
  <c r="AM17" i="37"/>
  <c r="AM17" i="38"/>
  <c r="AM17" i="42"/>
  <c r="AM17" i="45"/>
  <c r="AN17" i="15"/>
  <c r="AM25" i="39"/>
  <c r="AM25" i="40"/>
  <c r="AM25" i="37"/>
  <c r="AM25" i="42"/>
  <c r="AM25" i="38"/>
  <c r="AM25" i="45"/>
  <c r="AN25" i="15"/>
  <c r="AM25" i="41"/>
  <c r="AM25" i="36"/>
  <c r="AM25" i="44"/>
  <c r="AM25" i="35"/>
  <c r="AM25" i="43"/>
  <c r="AO32" i="39"/>
  <c r="AO32" i="43"/>
  <c r="AO32" i="35"/>
  <c r="AO32" i="45"/>
  <c r="AO32" i="42"/>
  <c r="AP32" i="15"/>
  <c r="AO32" i="37"/>
  <c r="AO32" i="44"/>
  <c r="AO32" i="36"/>
  <c r="AO32" i="40"/>
  <c r="AO32" i="38"/>
  <c r="AO32" i="41"/>
  <c r="AI18" i="35"/>
  <c r="AI18" i="38"/>
  <c r="AI18" i="39"/>
  <c r="AI18" i="45"/>
  <c r="AI18" i="37"/>
  <c r="AI18" i="36"/>
  <c r="AI18" i="42"/>
  <c r="AI18" i="44"/>
  <c r="AI18" i="40"/>
  <c r="AI18" i="41"/>
  <c r="AI18" i="43"/>
  <c r="AJ18" i="15"/>
  <c r="AE25" i="36"/>
  <c r="AE25" i="38"/>
  <c r="AE25" i="43"/>
  <c r="AE25" i="35"/>
  <c r="AF25" i="15"/>
  <c r="AE25" i="41"/>
  <c r="AE25" i="40"/>
  <c r="AE25" i="42"/>
  <c r="AE25" i="37"/>
  <c r="AE25" i="45"/>
  <c r="AE25" i="44"/>
  <c r="AE25" i="39"/>
  <c r="AK21" i="44"/>
  <c r="AK21" i="40"/>
  <c r="AK21" i="35"/>
  <c r="AL21" i="15"/>
  <c r="AK21" i="38"/>
  <c r="AK21" i="39"/>
  <c r="AK21" i="43"/>
  <c r="AK21" i="37"/>
  <c r="AK21" i="42"/>
  <c r="AK21" i="36"/>
  <c r="AK21" i="45"/>
  <c r="AK21" i="41"/>
  <c r="AG23" i="35"/>
  <c r="AG23" i="40"/>
  <c r="AG23" i="36"/>
  <c r="AG23" i="45"/>
  <c r="AG23" i="44"/>
  <c r="AG23" i="39"/>
  <c r="AG23" i="37"/>
  <c r="AH23" i="15"/>
  <c r="AG23" i="42"/>
  <c r="AG23" i="41"/>
  <c r="AG23" i="43"/>
  <c r="AG23" i="38"/>
  <c r="AG33" i="37"/>
  <c r="AG33" i="39"/>
  <c r="AG33" i="36"/>
  <c r="AG33" i="41"/>
  <c r="AG33" i="42"/>
  <c r="AH33" i="15"/>
  <c r="AG33" i="38"/>
  <c r="AG33" i="45"/>
  <c r="AG33" i="44"/>
  <c r="AG33" i="40"/>
  <c r="AG33" i="35"/>
  <c r="AG33" i="43"/>
  <c r="AQ27" i="37"/>
  <c r="AQ27" i="36"/>
  <c r="AQ27" i="40"/>
  <c r="AQ27" i="38"/>
  <c r="AQ27" i="39"/>
  <c r="AQ27" i="44"/>
  <c r="AQ27" i="41"/>
  <c r="AQ27" i="35"/>
  <c r="AQ27" i="42"/>
  <c r="AQ27" i="43"/>
  <c r="AR27" i="15"/>
  <c r="AQ27" i="45"/>
  <c r="AE29"/>
  <c r="AE29" i="44"/>
  <c r="AE29" i="39"/>
  <c r="AE29" i="42"/>
  <c r="AF29" i="15"/>
  <c r="AE29" i="43"/>
  <c r="AE29" i="35"/>
  <c r="AE29" i="37"/>
  <c r="AE29" i="38"/>
  <c r="AE29" i="36"/>
  <c r="AE29" i="41"/>
  <c r="AE29" i="40"/>
  <c r="AL22" i="15"/>
  <c r="AK22" i="39"/>
  <c r="AK22" i="41"/>
  <c r="AK22" i="40"/>
  <c r="AK22" i="37"/>
  <c r="AK22" i="38"/>
  <c r="AK22" i="45"/>
  <c r="AK22" i="35"/>
  <c r="AK22" i="42"/>
  <c r="AK22" i="43"/>
  <c r="AK22" i="36"/>
  <c r="AK22" i="44"/>
  <c r="AC23" i="42"/>
  <c r="AC23" i="39"/>
  <c r="AC23" i="43"/>
  <c r="AD23" i="15"/>
  <c r="AC23" i="38"/>
  <c r="AC23" i="44"/>
  <c r="AC23" i="37"/>
  <c r="AC23" i="45"/>
  <c r="AC23" i="36"/>
  <c r="AC23" i="41"/>
  <c r="AC23" i="40"/>
  <c r="AC23" i="35"/>
  <c r="AQ7" i="37"/>
  <c r="AQ7" i="41"/>
  <c r="AQ7" i="38"/>
  <c r="AQ7" i="43"/>
  <c r="AR7" i="15"/>
  <c r="AQ7" i="42"/>
  <c r="AQ7" i="36"/>
  <c r="AQ7" i="39"/>
  <c r="AQ7" i="40"/>
  <c r="AQ7" i="45"/>
  <c r="AQ7" i="44"/>
  <c r="AQ7" i="35"/>
  <c r="AN19" i="15"/>
  <c r="AM19" i="40"/>
  <c r="AM19" i="35"/>
  <c r="AM19" i="45"/>
  <c r="AM19" i="44"/>
  <c r="AM19" i="42"/>
  <c r="AM19" i="36"/>
  <c r="AM19" i="37"/>
  <c r="AM19" i="39"/>
  <c r="AM19" i="38"/>
  <c r="AM19" i="43"/>
  <c r="AM19" i="41"/>
  <c r="AC29" i="43"/>
  <c r="AD29" i="15"/>
  <c r="AC29" i="40"/>
  <c r="AC29" i="36"/>
  <c r="AC29" i="38"/>
  <c r="AC29" i="45"/>
  <c r="AC29" i="41"/>
  <c r="AC29" i="35"/>
  <c r="AC29" i="37"/>
  <c r="AC29" i="42"/>
  <c r="AC29" i="39"/>
  <c r="AC29" i="44"/>
  <c r="AM6" i="41"/>
  <c r="AM6" i="39"/>
  <c r="AM6" i="38"/>
  <c r="AM6" i="35"/>
  <c r="AM6" i="40"/>
  <c r="AM6" i="44"/>
  <c r="AM6" i="37"/>
  <c r="AM6" i="36"/>
  <c r="AM6" i="43"/>
  <c r="AN6" i="15"/>
  <c r="AM6" i="45"/>
  <c r="AM6" i="42"/>
  <c r="BL38" i="5"/>
  <c r="AO15" i="35"/>
  <c r="AO15" i="42"/>
  <c r="AO15" i="40"/>
  <c r="AO15" i="37"/>
  <c r="AO15" i="41"/>
  <c r="AO15" i="38"/>
  <c r="AO15" i="45"/>
  <c r="AP15" i="15"/>
  <c r="AO15" i="44"/>
  <c r="AO15" i="36"/>
  <c r="AO15" i="43"/>
  <c r="AO15" i="39"/>
  <c r="AQ18" i="38"/>
  <c r="AQ18" i="44"/>
  <c r="AQ18" i="42"/>
  <c r="AQ18" i="40"/>
  <c r="AQ18" i="39"/>
  <c r="AQ18" i="41"/>
  <c r="AQ18" i="37"/>
  <c r="AQ18" i="35"/>
  <c r="AQ18" i="36"/>
  <c r="AQ18" i="43"/>
  <c r="AQ18" i="45"/>
  <c r="AR18" i="15"/>
  <c r="AB38" i="5"/>
  <c r="AK14" i="43"/>
  <c r="AK14" i="36"/>
  <c r="AK14" i="38"/>
  <c r="AK14" i="35"/>
  <c r="AK14" i="41"/>
  <c r="AK14" i="45"/>
  <c r="AK14" i="39"/>
  <c r="AL14" i="15"/>
  <c r="AK14" i="42"/>
  <c r="AK14" i="40"/>
  <c r="AK14" i="44"/>
  <c r="AK14" i="37"/>
  <c r="AG27" i="42"/>
  <c r="AG27" i="35"/>
  <c r="AG27" i="38"/>
  <c r="AG27" i="41"/>
  <c r="AG27" i="44"/>
  <c r="AG27" i="40"/>
  <c r="AG27" i="43"/>
  <c r="AG27" i="37"/>
  <c r="AH27" i="15"/>
  <c r="AG27" i="39"/>
  <c r="AG27" i="36"/>
  <c r="AG27" i="45"/>
  <c r="AQ19" i="35"/>
  <c r="AQ19" i="38"/>
  <c r="AQ19" i="36"/>
  <c r="AQ19" i="39"/>
  <c r="AQ19" i="41"/>
  <c r="AQ19" i="45"/>
  <c r="AQ19" i="44"/>
  <c r="AQ19" i="42"/>
  <c r="AR19" i="15"/>
  <c r="AQ19" i="40"/>
  <c r="AQ19" i="43"/>
  <c r="AQ19" i="37"/>
  <c r="AM10" i="38"/>
  <c r="AN10" i="15"/>
  <c r="AM10" i="42"/>
  <c r="AM10" i="39"/>
  <c r="AM10" i="37"/>
  <c r="AM10" i="36"/>
  <c r="AM10" i="35"/>
  <c r="AM10" i="44"/>
  <c r="AM10" i="45"/>
  <c r="AM10" i="40"/>
  <c r="AM10" i="43"/>
  <c r="AM10" i="41"/>
  <c r="AN3" i="38"/>
  <c r="AN3" i="45"/>
  <c r="AN3" i="35"/>
  <c r="AN3" i="41"/>
  <c r="M38" i="5"/>
  <c r="AM34" i="45" s="1"/>
  <c r="AN3" i="37"/>
  <c r="AN3" i="40"/>
  <c r="AN3" i="36"/>
  <c r="AN3" i="44"/>
  <c r="AN3" i="42"/>
  <c r="AN3" i="43"/>
  <c r="AN3" i="15"/>
  <c r="AN3" i="39"/>
  <c r="AI7" i="43"/>
  <c r="AI7" i="41"/>
  <c r="AI7" i="40"/>
  <c r="AJ7" i="15"/>
  <c r="AI7" i="37"/>
  <c r="AI7" i="42"/>
  <c r="AI7" i="35"/>
  <c r="AI7" i="36"/>
  <c r="AI7" i="38"/>
  <c r="AI7" i="45"/>
  <c r="AI7" i="44"/>
  <c r="AI7" i="39"/>
  <c r="AP25" i="15"/>
  <c r="AO25" i="42"/>
  <c r="AO25" i="35"/>
  <c r="AO25" i="41"/>
  <c r="AO25" i="45"/>
  <c r="AO25" i="37"/>
  <c r="AO25" i="44"/>
  <c r="AO25" i="43"/>
  <c r="AO25" i="38"/>
  <c r="AO25" i="36"/>
  <c r="AO25" i="39"/>
  <c r="AO25" i="40"/>
  <c r="AR22" i="15"/>
  <c r="AQ22" i="45"/>
  <c r="AQ22" i="35"/>
  <c r="AQ22" i="41"/>
  <c r="AQ22" i="39"/>
  <c r="AQ22" i="38"/>
  <c r="AQ22" i="42"/>
  <c r="AQ22" i="44"/>
  <c r="AQ22" i="37"/>
  <c r="AQ22" i="40"/>
  <c r="AQ22" i="43"/>
  <c r="AQ22" i="36"/>
  <c r="AF16" i="15"/>
  <c r="AE16" i="35"/>
  <c r="AE16" i="42"/>
  <c r="AE16" i="43"/>
  <c r="AE16" i="45"/>
  <c r="AE16" i="39"/>
  <c r="AE16" i="44"/>
  <c r="AE16" i="37"/>
  <c r="AE16" i="41"/>
  <c r="AE16" i="36"/>
  <c r="AE16" i="40"/>
  <c r="AE16" i="38"/>
  <c r="AM11"/>
  <c r="AM11" i="39"/>
  <c r="AM11" i="45"/>
  <c r="AM11" i="44"/>
  <c r="AM11" i="37"/>
  <c r="AN11" i="15"/>
  <c r="AM11" i="35"/>
  <c r="AM11" i="43"/>
  <c r="AM11" i="40"/>
  <c r="AM11" i="41"/>
  <c r="AM11" i="36"/>
  <c r="AM11" i="42"/>
  <c r="AG11" i="38"/>
  <c r="AG11" i="43"/>
  <c r="AG11" i="39"/>
  <c r="AG11" i="37"/>
  <c r="AG11" i="35"/>
  <c r="AG11" i="41"/>
  <c r="AG11" i="36"/>
  <c r="AG11" i="40"/>
  <c r="AG11" i="42"/>
  <c r="AG11" i="44"/>
  <c r="AH11" i="15"/>
  <c r="AG11" i="45"/>
  <c r="AO13" i="40"/>
  <c r="AO13" i="43"/>
  <c r="AO13" i="45"/>
  <c r="AO13" i="39"/>
  <c r="AO13" i="36"/>
  <c r="AO13" i="37"/>
  <c r="AP13" i="15"/>
  <c r="AO13" i="35"/>
  <c r="AO13" i="41"/>
  <c r="AO13" i="38"/>
  <c r="AO13" i="42"/>
  <c r="AO13" i="44"/>
  <c r="AD5" i="38"/>
  <c r="AD5" i="41"/>
  <c r="AD5" i="40"/>
  <c r="AD5" i="42"/>
  <c r="AD5" i="43"/>
  <c r="AD5" i="44"/>
  <c r="AD5" i="45"/>
  <c r="AD5" i="36"/>
  <c r="C38" i="5"/>
  <c r="AC34" i="45" s="1"/>
  <c r="AD5" i="37"/>
  <c r="AD5" i="15"/>
  <c r="AD5" i="35"/>
  <c r="AD5" i="39"/>
  <c r="AK27" i="35"/>
  <c r="AK27" i="41"/>
  <c r="AK27" i="39"/>
  <c r="AK27" i="36"/>
  <c r="AK27" i="40"/>
  <c r="AK27" i="44"/>
  <c r="AK27" i="42"/>
  <c r="AL27" i="15"/>
  <c r="AK27" i="37"/>
  <c r="AK27" i="45"/>
  <c r="AK27" i="38"/>
  <c r="AK27" i="43"/>
  <c r="AU7"/>
  <c r="AU7" i="44"/>
  <c r="AU7" i="42"/>
  <c r="AU7" i="35"/>
  <c r="AU7" i="37"/>
  <c r="AU7" i="39"/>
  <c r="AU7" i="40"/>
  <c r="AU7" i="41"/>
  <c r="AU7" i="36"/>
  <c r="AU7" i="38"/>
  <c r="AU7" i="45"/>
  <c r="AV7" i="15"/>
  <c r="AS16" i="35"/>
  <c r="AT16" i="15"/>
  <c r="AS16" i="43"/>
  <c r="AS16" i="39"/>
  <c r="AS16" i="40"/>
  <c r="AS16" i="41"/>
  <c r="AS16" i="36"/>
  <c r="AS16" i="42"/>
  <c r="AS16" i="44"/>
  <c r="AS16" i="37"/>
  <c r="AS16" i="38"/>
  <c r="AS16" i="45"/>
  <c r="A8" i="44"/>
  <c r="A8" i="40"/>
  <c r="A8" i="41"/>
  <c r="A8" i="39"/>
  <c r="A8" i="42"/>
  <c r="A8" i="38"/>
  <c r="A8" i="37"/>
  <c r="A8" i="15"/>
  <c r="A8" i="43"/>
  <c r="A8" i="35"/>
  <c r="A8" i="36"/>
  <c r="A8" i="45"/>
  <c r="AT5" i="15"/>
  <c r="AT5" i="38"/>
  <c r="AT5" i="41"/>
  <c r="AT5" i="36"/>
  <c r="AT5" i="43"/>
  <c r="AT5" i="40"/>
  <c r="AT5" i="44"/>
  <c r="AT5" i="42"/>
  <c r="AT5" i="37"/>
  <c r="AT5" i="39"/>
  <c r="AT5" i="45"/>
  <c r="AT5" i="35"/>
  <c r="AQ15" i="36"/>
  <c r="AQ15" i="38"/>
  <c r="AQ15" i="44"/>
  <c r="AQ15" i="35"/>
  <c r="AQ15" i="43"/>
  <c r="AR15" i="15"/>
  <c r="AQ15" i="40"/>
  <c r="AQ15" i="45"/>
  <c r="AQ15" i="39"/>
  <c r="AQ15" i="37"/>
  <c r="AQ15" i="42"/>
  <c r="AQ15" i="41"/>
  <c r="AQ28" i="42"/>
  <c r="AQ28" i="41"/>
  <c r="AQ28" i="43"/>
  <c r="AR28" i="15"/>
  <c r="AQ28" i="45"/>
  <c r="AQ28" i="40"/>
  <c r="AQ28" i="44"/>
  <c r="AQ28" i="36"/>
  <c r="AQ28" i="35"/>
  <c r="AQ28" i="39"/>
  <c r="AQ28" i="37"/>
  <c r="AQ28" i="38"/>
  <c r="AQ11" i="37"/>
  <c r="AQ11" i="42"/>
  <c r="AQ11" i="41"/>
  <c r="AQ11" i="39"/>
  <c r="AQ11" i="45"/>
  <c r="AQ11" i="38"/>
  <c r="AQ11" i="36"/>
  <c r="AQ11" i="35"/>
  <c r="AR11" i="15"/>
  <c r="AQ11" i="40"/>
  <c r="AQ11" i="43"/>
  <c r="AQ11" i="44"/>
  <c r="AP12" i="15"/>
  <c r="AO12" i="43"/>
  <c r="AO12" i="35"/>
  <c r="AO12" i="45"/>
  <c r="AO12" i="44"/>
  <c r="AO12" i="38"/>
  <c r="AO12" i="39"/>
  <c r="AO12" i="42"/>
  <c r="AO12" i="36"/>
  <c r="AO12" i="40"/>
  <c r="AO12" i="37"/>
  <c r="AO12" i="41"/>
  <c r="AK13" i="40"/>
  <c r="AK13" i="41"/>
  <c r="AL13" i="15"/>
  <c r="AK13" i="45"/>
  <c r="AK13" i="43"/>
  <c r="AK13" i="35"/>
  <c r="AK13" i="44"/>
  <c r="AK13" i="39"/>
  <c r="AK13" i="36"/>
  <c r="AK13" i="38"/>
  <c r="AK13" i="37"/>
  <c r="AK13" i="42"/>
  <c r="AI21" i="40"/>
  <c r="AI21" i="45"/>
  <c r="AI21" i="37"/>
  <c r="AI21" i="35"/>
  <c r="AI21" i="36"/>
  <c r="AJ21" i="15"/>
  <c r="AI21" i="43"/>
  <c r="AI21" i="41"/>
  <c r="AI21" i="44"/>
  <c r="AI21" i="38"/>
  <c r="AI21" i="42"/>
  <c r="AI21" i="39"/>
  <c r="AR21" i="15"/>
  <c r="AQ21" i="41"/>
  <c r="AQ21" i="40"/>
  <c r="AQ21" i="42"/>
  <c r="AQ21" i="43"/>
  <c r="AQ21" i="36"/>
  <c r="AQ21" i="39"/>
  <c r="AQ21" i="35"/>
  <c r="AQ21" i="45"/>
  <c r="AQ21" i="38"/>
  <c r="AQ21" i="37"/>
  <c r="AQ21" i="44"/>
  <c r="AO31" i="35"/>
  <c r="AO31" i="36"/>
  <c r="AO31" i="43"/>
  <c r="AO31" i="41"/>
  <c r="AO31" i="45"/>
  <c r="AO31" i="38"/>
  <c r="AO31" i="39"/>
  <c r="AO31" i="37"/>
  <c r="AO31" i="42"/>
  <c r="AO31" i="40"/>
  <c r="AP31" i="15"/>
  <c r="AO31" i="44"/>
  <c r="W64" i="5"/>
  <c r="AQ17" i="42"/>
  <c r="AQ17" i="43"/>
  <c r="AQ17" i="41"/>
  <c r="AQ17" i="45"/>
  <c r="AQ17" i="39"/>
  <c r="AQ17" i="37"/>
  <c r="AR17" i="15"/>
  <c r="AQ17" i="40"/>
  <c r="AQ17" i="38"/>
  <c r="AQ17" i="36"/>
  <c r="AQ17" i="44"/>
  <c r="AQ17" i="35"/>
  <c r="AE22" i="39"/>
  <c r="AE22" i="40"/>
  <c r="AE22" i="35"/>
  <c r="AE22" i="36"/>
  <c r="AE22" i="37"/>
  <c r="AE22" i="42"/>
  <c r="AE22" i="44"/>
  <c r="AF22" i="15"/>
  <c r="AE22" i="45"/>
  <c r="AE22" i="43"/>
  <c r="AE22" i="41"/>
  <c r="AE22" i="38"/>
  <c r="AG19" i="42"/>
  <c r="AG19" i="37"/>
  <c r="AG19" i="35"/>
  <c r="AG19" i="45"/>
  <c r="AG19" i="36"/>
  <c r="AG19" i="41"/>
  <c r="AG19" i="38"/>
  <c r="AG19" i="39"/>
  <c r="AG19" i="40"/>
  <c r="AG19" i="44"/>
  <c r="AG19" i="43"/>
  <c r="AH19" i="15"/>
  <c r="AE8" i="35"/>
  <c r="AE8" i="40"/>
  <c r="AF8" i="15"/>
  <c r="AE8" i="41"/>
  <c r="AE8" i="37"/>
  <c r="AE8" i="38"/>
  <c r="AE8" i="39"/>
  <c r="AE8" i="43"/>
  <c r="AE8" i="44"/>
  <c r="AE8" i="36"/>
  <c r="AE8" i="42"/>
  <c r="AE8" i="45"/>
  <c r="AD32" i="15"/>
  <c r="AC32" i="38"/>
  <c r="AC32" i="37"/>
  <c r="AC32" i="36"/>
  <c r="AC32" i="45"/>
  <c r="AC32" i="39"/>
  <c r="AC32" i="43"/>
  <c r="AC32" i="35"/>
  <c r="AC32" i="40"/>
  <c r="AC32" i="42"/>
  <c r="AC32" i="41"/>
  <c r="AC32" i="44"/>
  <c r="AT9" i="15"/>
  <c r="AS9" i="40"/>
  <c r="AS9" i="43"/>
  <c r="AS9" i="45"/>
  <c r="AS9" i="42"/>
  <c r="AS9" i="41"/>
  <c r="AS9" i="38"/>
  <c r="AS9" i="39"/>
  <c r="AS9" i="44"/>
  <c r="AS9" i="35"/>
  <c r="AS9" i="37"/>
  <c r="AS9" i="36"/>
  <c r="AG18" i="42"/>
  <c r="AG18" i="43"/>
  <c r="AG18" i="35"/>
  <c r="AG18" i="41"/>
  <c r="AG18" i="39"/>
  <c r="AG18" i="40"/>
  <c r="AG18" i="37"/>
  <c r="AG18" i="36"/>
  <c r="AG18" i="45"/>
  <c r="AH18" i="15"/>
  <c r="AG18" i="44"/>
  <c r="AG18" i="38"/>
  <c r="AM23" i="40"/>
  <c r="AM23" i="45"/>
  <c r="AM23" i="41"/>
  <c r="AM23" i="39"/>
  <c r="AM23" i="36"/>
  <c r="AM23" i="44"/>
  <c r="AM23" i="35"/>
  <c r="AM23" i="37"/>
  <c r="AN23" i="15"/>
  <c r="AM23" i="38"/>
  <c r="AM23" i="42"/>
  <c r="AM23" i="43"/>
  <c r="AE12" i="42"/>
  <c r="AE12" i="44"/>
  <c r="AE12" i="38"/>
  <c r="AF12" i="15"/>
  <c r="AE12" i="36"/>
  <c r="AE12" i="39"/>
  <c r="AE12" i="45"/>
  <c r="AE12" i="37"/>
  <c r="AE12" i="41"/>
  <c r="AE12" i="40"/>
  <c r="AE12" i="43"/>
  <c r="AE12" i="35"/>
  <c r="AS8" i="36"/>
  <c r="AS8" i="43"/>
  <c r="AT8" i="15"/>
  <c r="AS8" i="41"/>
  <c r="AS8" i="42"/>
  <c r="AS8" i="39"/>
  <c r="AS8" i="38"/>
  <c r="AS8" i="37"/>
  <c r="AS8" i="45"/>
  <c r="AS8" i="44"/>
  <c r="AS8" i="35"/>
  <c r="AS8" i="40"/>
  <c r="AM22" i="39"/>
  <c r="AM22" i="35"/>
  <c r="AM22" i="44"/>
  <c r="AM22" i="36"/>
  <c r="AM22" i="38"/>
  <c r="AM22" i="43"/>
  <c r="AM22" i="42"/>
  <c r="AM22" i="45"/>
  <c r="AM22" i="37"/>
  <c r="AM22" i="40"/>
  <c r="AN22" i="15"/>
  <c r="AM22" i="41"/>
  <c r="AF4" i="35"/>
  <c r="AF4" i="15"/>
  <c r="AF4" i="43"/>
  <c r="AF4" i="38"/>
  <c r="AF4" i="45"/>
  <c r="AF4" i="36"/>
  <c r="AF4" i="42"/>
  <c r="AF4" i="39"/>
  <c r="AF4" i="40"/>
  <c r="AF4" i="44"/>
  <c r="AE4" i="41"/>
  <c r="AF4" i="37"/>
  <c r="E38" i="5"/>
  <c r="AE34" i="37" s="1"/>
  <c r="BF38" i="5"/>
  <c r="AC31" i="43"/>
  <c r="AC31" i="35"/>
  <c r="AD31" i="15"/>
  <c r="AC31" i="44"/>
  <c r="AC31" i="40"/>
  <c r="AC31" i="41"/>
  <c r="AC31" i="38"/>
  <c r="AC31" i="39"/>
  <c r="AC31" i="42"/>
  <c r="AC31" i="45"/>
  <c r="AC31" i="37"/>
  <c r="AC31" i="36"/>
  <c r="AL7" i="15"/>
  <c r="AK7" i="39"/>
  <c r="AK7" i="41"/>
  <c r="AK7" i="38"/>
  <c r="AK7" i="35"/>
  <c r="AK7" i="40"/>
  <c r="AK7" i="43"/>
  <c r="AK7" i="44"/>
  <c r="AK7" i="37"/>
  <c r="AK7" i="36"/>
  <c r="AK7" i="42"/>
  <c r="AK7" i="45"/>
  <c r="AO24" i="37"/>
  <c r="AO24" i="36"/>
  <c r="AO24" i="38"/>
  <c r="AO24" i="42"/>
  <c r="AP24" i="15"/>
  <c r="AO24" i="39"/>
  <c r="AO24" i="43"/>
  <c r="AO24" i="40"/>
  <c r="AO24" i="35"/>
  <c r="AO24" i="45"/>
  <c r="AO24" i="41"/>
  <c r="AO24" i="44"/>
  <c r="AM13" i="40"/>
  <c r="AM13" i="39"/>
  <c r="AM13" i="42"/>
  <c r="AM13" i="35"/>
  <c r="AM13" i="37"/>
  <c r="AM13" i="36"/>
  <c r="AN13" i="15"/>
  <c r="AM13" i="41"/>
  <c r="AM13" i="43"/>
  <c r="AM13" i="44"/>
  <c r="AM13" i="45"/>
  <c r="AM13" i="38"/>
  <c r="AI20" i="45"/>
  <c r="AI20" i="44"/>
  <c r="AI20" i="37"/>
  <c r="AI20" i="38"/>
  <c r="AI20" i="36"/>
  <c r="AI20" i="35"/>
  <c r="AI20" i="39"/>
  <c r="AI20" i="42"/>
  <c r="AI20" i="43"/>
  <c r="AJ20" i="15"/>
  <c r="AI20" i="41"/>
  <c r="AI20" i="40"/>
  <c r="AS25"/>
  <c r="AS25" i="45"/>
  <c r="AS25" i="39"/>
  <c r="AS25" i="36"/>
  <c r="AT25" i="15"/>
  <c r="AS25" i="44"/>
  <c r="AS25" i="38"/>
  <c r="AS25" i="37"/>
  <c r="AS25" i="42"/>
  <c r="AS25" i="43"/>
  <c r="AS25" i="35"/>
  <c r="AS25" i="41"/>
  <c r="AR8" i="15"/>
  <c r="AQ8" i="35"/>
  <c r="AQ8" i="41"/>
  <c r="AQ8" i="42"/>
  <c r="AQ8" i="44"/>
  <c r="AQ8" i="40"/>
  <c r="AQ8" i="39"/>
  <c r="AQ8" i="36"/>
  <c r="AQ8" i="43"/>
  <c r="AQ8" i="45"/>
  <c r="AQ8" i="37"/>
  <c r="AQ8" i="38"/>
  <c r="AG10" i="39"/>
  <c r="AG10" i="38"/>
  <c r="AG10" i="42"/>
  <c r="AG10" i="37"/>
  <c r="AH10" i="15"/>
  <c r="AG10" i="43"/>
  <c r="AG10" i="40"/>
  <c r="AG10" i="45"/>
  <c r="AG10" i="44"/>
  <c r="AG10" i="36"/>
  <c r="AG10" i="41"/>
  <c r="AG10" i="35"/>
  <c r="AC30" i="40"/>
  <c r="AC30" i="39"/>
  <c r="AC30" i="41"/>
  <c r="AC30" i="44"/>
  <c r="AC30" i="45"/>
  <c r="AC30" i="36"/>
  <c r="AC30" i="35"/>
  <c r="AD30" i="15"/>
  <c r="AC30" i="37"/>
  <c r="AC30" i="42"/>
  <c r="AC30" i="38"/>
  <c r="AC30" i="43"/>
  <c r="AI32" i="42"/>
  <c r="AI32" i="45"/>
  <c r="AI32" i="44"/>
  <c r="AI32" i="41"/>
  <c r="AI32" i="38"/>
  <c r="AI32" i="40"/>
  <c r="AJ32" i="15"/>
  <c r="AI32" i="36"/>
  <c r="AI32" i="39"/>
  <c r="AI32" i="37"/>
  <c r="AI32" i="35"/>
  <c r="AI32" i="43"/>
  <c r="AG14" i="35"/>
  <c r="AG14" i="42"/>
  <c r="AG14" i="36"/>
  <c r="AG14" i="38"/>
  <c r="AG14" i="41"/>
  <c r="AG14" i="43"/>
  <c r="AG14" i="37"/>
  <c r="AH14" i="15"/>
  <c r="AG14" i="45"/>
  <c r="AG14" i="40"/>
  <c r="AG14" i="39"/>
  <c r="AG14" i="44"/>
  <c r="AO7" i="37"/>
  <c r="AO7" i="43"/>
  <c r="AO7" i="35"/>
  <c r="AO7" i="44"/>
  <c r="AO7" i="39"/>
  <c r="AP7" i="15"/>
  <c r="AO7" i="41"/>
  <c r="AO7" i="45"/>
  <c r="AO7" i="38"/>
  <c r="AO7" i="42"/>
  <c r="AO7" i="40"/>
  <c r="AO7" i="36"/>
  <c r="AE33" i="37"/>
  <c r="AE33" i="35"/>
  <c r="AE33" i="40"/>
  <c r="AE33" i="36"/>
  <c r="AE33" i="43"/>
  <c r="AE33" i="45"/>
  <c r="AE33" i="38"/>
  <c r="AF33" i="15"/>
  <c r="AE33" i="42"/>
  <c r="AE33" i="44"/>
  <c r="AE33" i="39"/>
  <c r="AE33" i="41"/>
  <c r="AG15" i="36"/>
  <c r="AG15" i="41"/>
  <c r="AG15" i="35"/>
  <c r="AG15" i="40"/>
  <c r="AG15" i="43"/>
  <c r="AG15" i="42"/>
  <c r="AG15" i="37"/>
  <c r="AG15" i="45"/>
  <c r="AG15" i="44"/>
  <c r="AG15" i="38"/>
  <c r="AH15" i="15"/>
  <c r="AG15" i="39"/>
  <c r="AL3" i="36"/>
  <c r="AL3" i="42"/>
  <c r="AL3" i="44"/>
  <c r="AL3" i="40"/>
  <c r="AL3" i="43"/>
  <c r="AL3" i="41"/>
  <c r="K38" i="5"/>
  <c r="AK34" i="42" s="1"/>
  <c r="AL3" i="38"/>
  <c r="AL3" i="39"/>
  <c r="AL3" i="37"/>
  <c r="AL3" i="45"/>
  <c r="AL3" i="35"/>
  <c r="AL3" i="15"/>
  <c r="AM28" i="43"/>
  <c r="AM28" i="44"/>
  <c r="AM28" i="36"/>
  <c r="AN28" i="15"/>
  <c r="AM28" i="39"/>
  <c r="AM28" i="42"/>
  <c r="AM28" i="38"/>
  <c r="AM28" i="40"/>
  <c r="AM28" i="35"/>
  <c r="AM28" i="37"/>
  <c r="AM28" i="45"/>
  <c r="AM28" i="41"/>
  <c r="AH5" i="39"/>
  <c r="AH5" i="43"/>
  <c r="AH5" i="40"/>
  <c r="AH5" i="41"/>
  <c r="AH5" i="38"/>
  <c r="AH5" i="44"/>
  <c r="AH5" i="42"/>
  <c r="AH5" i="45"/>
  <c r="AH5" i="15"/>
  <c r="AH5" i="35"/>
  <c r="AH5" i="36"/>
  <c r="AH5" i="37"/>
  <c r="AI14" i="36"/>
  <c r="AI14" i="39"/>
  <c r="AI14" i="35"/>
  <c r="AI14" i="45"/>
  <c r="AI14" i="38"/>
  <c r="AI14" i="44"/>
  <c r="AI14" i="40"/>
  <c r="AI14" i="41"/>
  <c r="AI14" i="42"/>
  <c r="AJ14" i="15"/>
  <c r="AI14" i="37"/>
  <c r="AI14" i="43"/>
  <c r="AO9" i="40"/>
  <c r="AO9" i="44"/>
  <c r="AO9" i="42"/>
  <c r="AP9" i="15"/>
  <c r="AO9" i="36"/>
  <c r="AO9" i="41"/>
  <c r="AO9" i="43"/>
  <c r="AO9" i="37"/>
  <c r="AO9" i="35"/>
  <c r="AO9" i="38"/>
  <c r="AO9" i="39"/>
  <c r="AO9" i="45"/>
  <c r="AE17" i="35"/>
  <c r="AE17" i="45"/>
  <c r="AE17" i="44"/>
  <c r="AF17" i="15"/>
  <c r="AE17" i="42"/>
  <c r="AE17" i="41"/>
  <c r="AE17" i="40"/>
  <c r="AE17" i="43"/>
  <c r="AE17" i="38"/>
  <c r="AE17" i="39"/>
  <c r="AE17" i="37"/>
  <c r="AE17" i="36"/>
  <c r="AU17" i="43"/>
  <c r="AU17" i="44"/>
  <c r="AV17" i="15"/>
  <c r="AU17" i="36"/>
  <c r="AU17" i="39"/>
  <c r="AU17" i="35"/>
  <c r="AU17" i="45"/>
  <c r="AU17" i="38"/>
  <c r="AU17" i="41"/>
  <c r="AU17" i="40"/>
  <c r="AU17" i="37"/>
  <c r="AU17" i="42"/>
  <c r="AS22" i="40"/>
  <c r="AS22" i="42"/>
  <c r="AS22" i="44"/>
  <c r="AT22" i="15"/>
  <c r="AS22" i="36"/>
  <c r="AS22" i="45"/>
  <c r="AS22" i="39"/>
  <c r="AS22" i="37"/>
  <c r="AS22" i="41"/>
  <c r="AS22" i="35"/>
  <c r="AS22" i="38"/>
  <c r="AS22" i="43"/>
  <c r="BT38" i="5"/>
  <c r="AC21" i="42"/>
  <c r="AC21" i="41"/>
  <c r="AC21" i="37"/>
  <c r="AC21" i="44"/>
  <c r="AC21" i="39"/>
  <c r="AC21" i="36"/>
  <c r="AD21" i="15"/>
  <c r="AC21" i="35"/>
  <c r="AC21" i="40"/>
  <c r="AC21" i="38"/>
  <c r="AC21" i="43"/>
  <c r="AC21" i="45"/>
  <c r="AM18" i="38"/>
  <c r="AM18" i="44"/>
  <c r="AM18" i="45"/>
  <c r="AM18" i="41"/>
  <c r="AN18" i="15"/>
  <c r="AM18" i="36"/>
  <c r="AM18" i="40"/>
  <c r="AM18" i="39"/>
  <c r="AM18" i="35"/>
  <c r="AM18" i="42"/>
  <c r="AM18" i="43"/>
  <c r="AM18" i="37"/>
  <c r="AO23" i="45"/>
  <c r="AO23" i="35"/>
  <c r="AO23" i="39"/>
  <c r="AO23" i="36"/>
  <c r="AO23" i="37"/>
  <c r="AO23" i="43"/>
  <c r="AO23" i="40"/>
  <c r="AO23" i="42"/>
  <c r="AO23" i="38"/>
  <c r="AO23" i="44"/>
  <c r="AP23" i="15"/>
  <c r="AO23" i="41"/>
  <c r="AJ3" i="38"/>
  <c r="AJ3" i="41"/>
  <c r="AJ3" i="39"/>
  <c r="AJ3" i="35"/>
  <c r="AJ3" i="43"/>
  <c r="I38" i="5"/>
  <c r="AI34" i="44" s="1"/>
  <c r="AJ3" i="36"/>
  <c r="AJ3" i="44"/>
  <c r="AJ3" i="15"/>
  <c r="AJ3" i="45"/>
  <c r="AJ3" i="42"/>
  <c r="AJ3" i="40"/>
  <c r="AJ3" i="37"/>
  <c r="AG20" i="38"/>
  <c r="AG20" i="44"/>
  <c r="AG20" i="35"/>
  <c r="AG20" i="41"/>
  <c r="AG20" i="42"/>
  <c r="AG20" i="40"/>
  <c r="AG20" i="43"/>
  <c r="AG20" i="45"/>
  <c r="AG20" i="39"/>
  <c r="AG20" i="36"/>
  <c r="AG20" i="37"/>
  <c r="AH20" i="15"/>
  <c r="AQ26" i="36"/>
  <c r="AQ26" i="45"/>
  <c r="AQ26" i="42"/>
  <c r="AQ26" i="41"/>
  <c r="AQ26" i="39"/>
  <c r="AQ26" i="37"/>
  <c r="AQ26" i="40"/>
  <c r="AR26" i="15"/>
  <c r="AQ26" i="35"/>
  <c r="AQ26" i="43"/>
  <c r="AQ26" i="38"/>
  <c r="AQ26" i="44"/>
  <c r="AI27" i="41"/>
  <c r="AI27" i="45"/>
  <c r="AI27" i="37"/>
  <c r="AI27" i="44"/>
  <c r="AI27" i="39"/>
  <c r="AI27" i="42"/>
  <c r="AJ27" i="15"/>
  <c r="AI27" i="38"/>
  <c r="AI27" i="35"/>
  <c r="AI27" i="43"/>
  <c r="AI27" i="36"/>
  <c r="AI27" i="40"/>
  <c r="AC6" i="44"/>
  <c r="AC6" i="37"/>
  <c r="AC6" i="35"/>
  <c r="AC6" i="39"/>
  <c r="AC6" i="42"/>
  <c r="AC6" i="43"/>
  <c r="AC6" i="41"/>
  <c r="AC6" i="45"/>
  <c r="AC6" i="38"/>
  <c r="AC6" i="36"/>
  <c r="AC6" i="40"/>
  <c r="AD6" i="15"/>
  <c r="AI13" i="40"/>
  <c r="AI13" i="45"/>
  <c r="AI13" i="39"/>
  <c r="AI13" i="42"/>
  <c r="AI13" i="35"/>
  <c r="AI13" i="36"/>
  <c r="AI13" i="43"/>
  <c r="AI13" i="44"/>
  <c r="AI13" i="41"/>
  <c r="AI13" i="38"/>
  <c r="AI13" i="37"/>
  <c r="AJ13" i="15"/>
  <c r="AK23" i="37"/>
  <c r="AK23" i="35"/>
  <c r="AK23" i="36"/>
  <c r="AK23" i="39"/>
  <c r="AK23" i="38"/>
  <c r="AL23" i="15"/>
  <c r="AK23" i="43"/>
  <c r="AK23" i="45"/>
  <c r="AK23" i="44"/>
  <c r="AK23" i="41"/>
  <c r="AK23" i="40"/>
  <c r="AK23" i="42"/>
  <c r="AE27" i="45"/>
  <c r="AE27" i="44"/>
  <c r="AE27" i="39"/>
  <c r="AE27" i="35"/>
  <c r="AE27" i="37"/>
  <c r="AE27" i="36"/>
  <c r="AE27" i="43"/>
  <c r="AF27" i="15"/>
  <c r="AE27" i="41"/>
  <c r="AE27" i="42"/>
  <c r="AE27" i="40"/>
  <c r="AE27" i="38"/>
  <c r="AC15" i="43"/>
  <c r="AC15" i="41"/>
  <c r="AC15" i="42"/>
  <c r="AC15" i="44"/>
  <c r="AC15" i="40"/>
  <c r="AC15" i="39"/>
  <c r="AC15" i="38"/>
  <c r="AC15" i="45"/>
  <c r="AC15" i="37"/>
  <c r="AD15" i="15"/>
  <c r="AC15" i="35"/>
  <c r="AC15" i="36"/>
  <c r="AL11" i="15"/>
  <c r="AK11" i="42"/>
  <c r="AK11" i="43"/>
  <c r="AK11" i="39"/>
  <c r="AK11" i="44"/>
  <c r="AK11" i="35"/>
  <c r="AK11" i="40"/>
  <c r="AK11" i="36"/>
  <c r="AK11" i="38"/>
  <c r="AK11" i="41"/>
  <c r="AK11" i="45"/>
  <c r="AK11" i="37"/>
  <c r="AL38" i="5"/>
  <c r="AE31" i="38"/>
  <c r="AE31" i="36"/>
  <c r="AE31" i="41"/>
  <c r="AE31" i="43"/>
  <c r="AE31" i="44"/>
  <c r="AE31" i="45"/>
  <c r="AE31" i="37"/>
  <c r="AE31" i="42"/>
  <c r="AE31" i="40"/>
  <c r="AE31" i="39"/>
  <c r="AF31" i="15"/>
  <c r="AE31" i="35"/>
  <c r="BV7" i="5"/>
  <c r="AZ38"/>
  <c r="AK10" i="43"/>
  <c r="AK10" i="40"/>
  <c r="AK10" i="45"/>
  <c r="AK10" i="35"/>
  <c r="AK10" i="37"/>
  <c r="AK10" i="39"/>
  <c r="AK10" i="42"/>
  <c r="AK10" i="36"/>
  <c r="AK10" i="41"/>
  <c r="AL10" i="15"/>
  <c r="AK10" i="38"/>
  <c r="AK10" i="44"/>
  <c r="AS27" i="40"/>
  <c r="AS27" i="36"/>
  <c r="AS27" i="38"/>
  <c r="AS27" i="35"/>
  <c r="AS27" i="45"/>
  <c r="AT27" i="15"/>
  <c r="AS27" i="39"/>
  <c r="AS27" i="44"/>
  <c r="AS27" i="43"/>
  <c r="AS27" i="41"/>
  <c r="AS27" i="42"/>
  <c r="AS27" i="37"/>
  <c r="AQ10" i="38"/>
  <c r="AQ10" i="42"/>
  <c r="AQ10" i="37"/>
  <c r="AQ10" i="45"/>
  <c r="AQ10" i="40"/>
  <c r="AR10" i="15"/>
  <c r="AQ10" i="43"/>
  <c r="AQ10" i="36"/>
  <c r="AQ10" i="41"/>
  <c r="AQ10" i="39"/>
  <c r="AQ10" i="44"/>
  <c r="AQ10" i="35"/>
  <c r="AQ32" i="45"/>
  <c r="AR32" i="15"/>
  <c r="AQ32" i="35"/>
  <c r="AQ32" i="41"/>
  <c r="AQ32" i="44"/>
  <c r="AQ32" i="42"/>
  <c r="AQ32" i="37"/>
  <c r="AQ32" i="38"/>
  <c r="AQ32" i="43"/>
  <c r="AQ32" i="40"/>
  <c r="AQ32" i="36"/>
  <c r="AQ32" i="39"/>
  <c r="AC25" i="42"/>
  <c r="AC25" i="35"/>
  <c r="AC25" i="37"/>
  <c r="AC25" i="44"/>
  <c r="AD25" i="15"/>
  <c r="AC25" i="43"/>
  <c r="AC25" i="39"/>
  <c r="AC25" i="45"/>
  <c r="AC25" i="38"/>
  <c r="AC25" i="36"/>
  <c r="AC25" i="41"/>
  <c r="AC25" i="40"/>
  <c r="AC18" i="42"/>
  <c r="AC18" i="36"/>
  <c r="AC18" i="38"/>
  <c r="AC18" i="37"/>
  <c r="AC18" i="45"/>
  <c r="AC18" i="39"/>
  <c r="AC18" i="35"/>
  <c r="AC18" i="43"/>
  <c r="AC18" i="41"/>
  <c r="AD18" i="15"/>
  <c r="AC18" i="40"/>
  <c r="AC18" i="44"/>
  <c r="AO10" i="43"/>
  <c r="AO10" i="41"/>
  <c r="AO10" i="44"/>
  <c r="AO10" i="42"/>
  <c r="AO10" i="36"/>
  <c r="AO10" i="39"/>
  <c r="AO10" i="45"/>
  <c r="AO10" i="37"/>
  <c r="AO10" i="38"/>
  <c r="AO10" i="35"/>
  <c r="AP10" i="15"/>
  <c r="AO10" i="40"/>
  <c r="AG31"/>
  <c r="AG31" i="41"/>
  <c r="AG31" i="44"/>
  <c r="AG31" i="38"/>
  <c r="AG31" i="45"/>
  <c r="AH31" i="15"/>
  <c r="AG31" i="35"/>
  <c r="AG31" i="36"/>
  <c r="AG31" i="42"/>
  <c r="AG31" i="43"/>
  <c r="AG31" i="37"/>
  <c r="AG31" i="39"/>
  <c r="AE30" i="42"/>
  <c r="AE30" i="40"/>
  <c r="AE30" i="41"/>
  <c r="AE30" i="37"/>
  <c r="AE30" i="38"/>
  <c r="AF30" i="15"/>
  <c r="AE30" i="43"/>
  <c r="AE30" i="39"/>
  <c r="AE30" i="44"/>
  <c r="AE30" i="36"/>
  <c r="AE30" i="45"/>
  <c r="AE30" i="35"/>
  <c r="AO21" i="39"/>
  <c r="AO21" i="36"/>
  <c r="AO21" i="41"/>
  <c r="AO21" i="45"/>
  <c r="AO21" i="37"/>
  <c r="AO21" i="43"/>
  <c r="AP21" i="15"/>
  <c r="AO21" i="42"/>
  <c r="AO21" i="44"/>
  <c r="AO21" i="40"/>
  <c r="AO21" i="38"/>
  <c r="AO21" i="35"/>
  <c r="AM31" i="40"/>
  <c r="AM31" i="44"/>
  <c r="AM31" i="41"/>
  <c r="AM31" i="38"/>
  <c r="AM31" i="42"/>
  <c r="AM31" i="36"/>
  <c r="AM31" i="37"/>
  <c r="AM31" i="35"/>
  <c r="AM31" i="39"/>
  <c r="AN31" i="15"/>
  <c r="AM31" i="43"/>
  <c r="AM31" i="45"/>
  <c r="AK26" i="38"/>
  <c r="AK26" i="43"/>
  <c r="AK26" i="39"/>
  <c r="AK26" i="37"/>
  <c r="AK26" i="42"/>
  <c r="AK26" i="44"/>
  <c r="AK26" i="41"/>
  <c r="AK26" i="35"/>
  <c r="AK26" i="40"/>
  <c r="AK26" i="36"/>
  <c r="AK26" i="45"/>
  <c r="AL26" i="15"/>
  <c r="AK12" i="37"/>
  <c r="AK12" i="36"/>
  <c r="AK12" i="44"/>
  <c r="AK12" i="45"/>
  <c r="AK12" i="39"/>
  <c r="AK12" i="42"/>
  <c r="AK12" i="35"/>
  <c r="AK12" i="41"/>
  <c r="AK12" i="40"/>
  <c r="AK12" i="43"/>
  <c r="AL12" i="15"/>
  <c r="AK12" i="38"/>
  <c r="AC7" i="41"/>
  <c r="AC7" i="42"/>
  <c r="AC7" i="43"/>
  <c r="AD7" i="15"/>
  <c r="AC7" i="38"/>
  <c r="AC7" i="39"/>
  <c r="AC7" i="40"/>
  <c r="AC7" i="45"/>
  <c r="AC7" i="36"/>
  <c r="AC7" i="35"/>
  <c r="AC7" i="37"/>
  <c r="AC7" i="44"/>
  <c r="AE7" i="40"/>
  <c r="AE7" i="37"/>
  <c r="AE7" i="44"/>
  <c r="AE7" i="43"/>
  <c r="AE7" i="36"/>
  <c r="AE7" i="41"/>
  <c r="AF7" i="15"/>
  <c r="AE7" i="35"/>
  <c r="AE7" i="45"/>
  <c r="AE7" i="38"/>
  <c r="AE7" i="42"/>
  <c r="AE7" i="39"/>
  <c r="AO17"/>
  <c r="AO17" i="44"/>
  <c r="AO17" i="38"/>
  <c r="AO17" i="35"/>
  <c r="AO17" i="36"/>
  <c r="AP17" i="15"/>
  <c r="AO17" i="45"/>
  <c r="AO17" i="42"/>
  <c r="AO17" i="43"/>
  <c r="AO17" i="37"/>
  <c r="AO17" i="41"/>
  <c r="AO17" i="40"/>
  <c r="AU34" i="41"/>
  <c r="AQ34"/>
  <c r="AQ34" i="38"/>
  <c r="AU34" i="42"/>
  <c r="AU34" i="44"/>
  <c r="AO34"/>
  <c r="AC34" i="41"/>
  <c r="AU34" i="36"/>
  <c r="AQ34" i="39"/>
  <c r="AQ34" i="36"/>
  <c r="AV1" i="45"/>
  <c r="AC1" i="38"/>
  <c r="L1" s="1"/>
  <c r="AT1" i="43"/>
  <c r="AU1" i="15"/>
  <c r="AT1" i="39"/>
  <c r="AT1" i="36"/>
  <c r="G4" s="1"/>
  <c r="AT1" i="41"/>
  <c r="AT1" i="40"/>
  <c r="AT1" i="35"/>
  <c r="AT1" i="44"/>
  <c r="AT1" i="37"/>
  <c r="AT1" i="38"/>
  <c r="AT1" i="45"/>
  <c r="AT1" i="42"/>
  <c r="BJ27" i="1"/>
  <c r="L2" i="2"/>
  <c r="L3"/>
  <c r="L4"/>
  <c r="M1"/>
  <c r="AF28" i="1"/>
  <c r="AL27"/>
  <c r="BD29"/>
  <c r="AR28"/>
  <c r="BP29"/>
  <c r="A27"/>
  <c r="D27" i="2"/>
  <c r="G26" i="1"/>
  <c r="AQ20"/>
  <c r="BI17"/>
  <c r="BC18"/>
  <c r="AK21"/>
  <c r="AE22"/>
  <c r="E28" i="2"/>
  <c r="C28"/>
  <c r="A29"/>
  <c r="B28"/>
  <c r="S24" i="1"/>
  <c r="C26"/>
  <c r="U24"/>
  <c r="M25"/>
  <c r="BP46"/>
  <c r="BO16"/>
  <c r="BQ16"/>
  <c r="BQ17" s="1"/>
  <c r="BQ18" s="1"/>
  <c r="BQ19" s="1"/>
  <c r="BQ20" s="1"/>
  <c r="BQ21" s="1"/>
  <c r="BQ22" s="1"/>
  <c r="BQ23" s="1"/>
  <c r="BQ24" s="1"/>
  <c r="BQ25" s="1"/>
  <c r="BQ26" s="1"/>
  <c r="BQ27" s="1"/>
  <c r="BQ28" s="1"/>
  <c r="BQ29" s="1"/>
  <c r="BQ30" s="1"/>
  <c r="BQ31" s="1"/>
  <c r="BQ32" s="1"/>
  <c r="BQ33" s="1"/>
  <c r="BQ34" s="1"/>
  <c r="BQ35" s="1"/>
  <c r="BQ36" s="1"/>
  <c r="BQ37" s="1"/>
  <c r="BQ38" s="1"/>
  <c r="BQ39" s="1"/>
  <c r="BQ40" s="1"/>
  <c r="BQ41" s="1"/>
  <c r="BQ42" s="1"/>
  <c r="BQ43" s="1"/>
  <c r="BQ44" s="1"/>
  <c r="BQ45" s="1"/>
  <c r="BQ46" s="1"/>
  <c r="BO14"/>
  <c r="BO15"/>
  <c r="Y23"/>
  <c r="AW19"/>
  <c r="K62" i="5"/>
  <c r="J7"/>
  <c r="B23"/>
  <c r="B18"/>
  <c r="B25"/>
  <c r="B15"/>
  <c r="B13"/>
  <c r="B30"/>
  <c r="B9"/>
  <c r="B35"/>
  <c r="B26"/>
  <c r="B37"/>
  <c r="B36"/>
  <c r="B12"/>
  <c r="B28"/>
  <c r="B22"/>
  <c r="B7"/>
  <c r="B24"/>
  <c r="F19"/>
  <c r="F15"/>
  <c r="F24"/>
  <c r="F17"/>
  <c r="F18"/>
  <c r="L37"/>
  <c r="U62"/>
  <c r="B29"/>
  <c r="B8"/>
  <c r="B32"/>
  <c r="B31"/>
  <c r="B21"/>
  <c r="B14"/>
  <c r="B33"/>
  <c r="B10"/>
  <c r="B11"/>
  <c r="B27"/>
  <c r="B20"/>
  <c r="B19"/>
  <c r="B17"/>
  <c r="B16"/>
  <c r="B34"/>
  <c r="D7"/>
  <c r="F22"/>
  <c r="F23"/>
  <c r="F16"/>
  <c r="F26"/>
  <c r="F25"/>
  <c r="X5"/>
  <c r="AO34" i="38" l="1"/>
  <c r="AM34" i="40"/>
  <c r="AO34" i="42"/>
  <c r="AM34" i="43"/>
  <c r="AI34" i="39"/>
  <c r="AJ34" i="15"/>
  <c r="AS34" i="44"/>
  <c r="AE34" i="35"/>
  <c r="AK34" i="44"/>
  <c r="AE34" i="45"/>
  <c r="AG34" i="42"/>
  <c r="AS34" i="45"/>
  <c r="AM34" i="42"/>
  <c r="AO34" i="40"/>
  <c r="AM34" i="41"/>
  <c r="AN34" i="15"/>
  <c r="AG34" i="41"/>
  <c r="AE34" i="40"/>
  <c r="AI34" i="35"/>
  <c r="AI34" i="40"/>
  <c r="AK34" i="35"/>
  <c r="AI34" i="42"/>
  <c r="AI34" i="36"/>
  <c r="O45" i="5"/>
  <c r="O47"/>
  <c r="AS34" i="36"/>
  <c r="AC34" i="40"/>
  <c r="AS34" i="35"/>
  <c r="AG34" i="43"/>
  <c r="AT34" i="15"/>
  <c r="AS34" i="42"/>
  <c r="AK34" i="39"/>
  <c r="AK34" i="45"/>
  <c r="AG34" i="40"/>
  <c r="AC34" i="37"/>
  <c r="AC34" i="38"/>
  <c r="AD34" i="15"/>
  <c r="AE34" i="39"/>
  <c r="AS34" i="41"/>
  <c r="AS34" i="38"/>
  <c r="AK34"/>
  <c r="AS34" i="39"/>
  <c r="AS34" i="40"/>
  <c r="AS34" i="43"/>
  <c r="AG34" i="39"/>
  <c r="AI34" i="43"/>
  <c r="AI34" i="38"/>
  <c r="AM34" i="35"/>
  <c r="AM34" i="36"/>
  <c r="AM34" i="44"/>
  <c r="AM34" i="37"/>
  <c r="AM34" i="38"/>
  <c r="AI34" i="37"/>
  <c r="AM34" i="39"/>
  <c r="AG21" i="15"/>
  <c r="AF21" i="35"/>
  <c r="AF21" i="39"/>
  <c r="AF21" i="42"/>
  <c r="AF21" i="38"/>
  <c r="AF21" i="36"/>
  <c r="AF21" i="44"/>
  <c r="AF21" i="43"/>
  <c r="D28" s="1"/>
  <c r="AF21" i="41"/>
  <c r="AF21" i="40"/>
  <c r="AF21" i="45"/>
  <c r="AF21" i="37"/>
  <c r="AF22" i="36"/>
  <c r="AF22" i="40"/>
  <c r="AF22" i="44"/>
  <c r="AF22" i="38"/>
  <c r="AF22" i="43"/>
  <c r="D29" s="1"/>
  <c r="AG22" i="15"/>
  <c r="AF22" i="41"/>
  <c r="AF22" i="39"/>
  <c r="AF22" i="45"/>
  <c r="AF22" i="35"/>
  <c r="AF22" i="37"/>
  <c r="AF22" i="42"/>
  <c r="AF12" i="43"/>
  <c r="D19" s="1"/>
  <c r="AF12" i="42"/>
  <c r="AF12" i="36"/>
  <c r="AF12" i="40"/>
  <c r="AF12" i="35"/>
  <c r="AG12" i="15"/>
  <c r="AF12" i="37"/>
  <c r="AF12" i="41"/>
  <c r="AF12" i="38"/>
  <c r="AF12" i="44"/>
  <c r="AF12" i="39"/>
  <c r="AF12" i="45"/>
  <c r="AF19" i="44"/>
  <c r="AF19" i="35"/>
  <c r="AF19" i="39"/>
  <c r="AF19" i="37"/>
  <c r="AF19" i="36"/>
  <c r="AF19" i="38"/>
  <c r="AF19" i="45"/>
  <c r="AG19" i="15"/>
  <c r="AF19" i="41"/>
  <c r="AF19" i="43"/>
  <c r="D26" s="1"/>
  <c r="AF19" i="40"/>
  <c r="AF19" i="42"/>
  <c r="AG18" i="15"/>
  <c r="AF18" i="35"/>
  <c r="AF18" i="38"/>
  <c r="AF18" i="45"/>
  <c r="AF18" i="41"/>
  <c r="AF18" i="37"/>
  <c r="AF18" i="39"/>
  <c r="AF18" i="44"/>
  <c r="AF18" i="36"/>
  <c r="AF18" i="42"/>
  <c r="AF18" i="40"/>
  <c r="AF18" i="43"/>
  <c r="D25" s="1"/>
  <c r="AB30" i="35"/>
  <c r="AB30" i="44"/>
  <c r="AB30" i="43"/>
  <c r="AC30" i="15"/>
  <c r="D37" s="1"/>
  <c r="AB30" i="40"/>
  <c r="AB30" i="42"/>
  <c r="AB30" i="39"/>
  <c r="AB30" i="41"/>
  <c r="AB30" i="37"/>
  <c r="AB30" i="45"/>
  <c r="AB30" i="36"/>
  <c r="AB30" i="38"/>
  <c r="AB12" i="41"/>
  <c r="AB12" i="43"/>
  <c r="AB12" i="39"/>
  <c r="AB12" i="38"/>
  <c r="AB12" i="44"/>
  <c r="AB12" i="45"/>
  <c r="AB12" i="42"/>
  <c r="AB12" i="37"/>
  <c r="AB12" i="40"/>
  <c r="AB12" i="36"/>
  <c r="AB12" i="35"/>
  <c r="AC12" i="15"/>
  <c r="D19" s="1"/>
  <c r="AB13" i="40"/>
  <c r="AB13" i="38"/>
  <c r="AB13" i="36"/>
  <c r="AB13" i="45"/>
  <c r="AB13" i="39"/>
  <c r="AB13" i="43"/>
  <c r="AB13" i="41"/>
  <c r="AB13" i="37"/>
  <c r="AB13" i="35"/>
  <c r="AB13" i="44"/>
  <c r="AC13" i="15"/>
  <c r="D20" s="1"/>
  <c r="AB13" i="42"/>
  <c r="AB15" i="45"/>
  <c r="AB15" i="39"/>
  <c r="AB15" i="38"/>
  <c r="AB15" i="37"/>
  <c r="AB15" i="41"/>
  <c r="AB15" i="43"/>
  <c r="AB15" i="36"/>
  <c r="AB15" i="42"/>
  <c r="AB15" i="35"/>
  <c r="AB15" i="40"/>
  <c r="AC15" i="15"/>
  <c r="D22" s="1"/>
  <c r="AB15" i="44"/>
  <c r="AB16" i="35"/>
  <c r="AB16" i="41"/>
  <c r="AB16" i="43"/>
  <c r="AC16" i="15"/>
  <c r="D23" s="1"/>
  <c r="AB16" i="37"/>
  <c r="AB16" i="36"/>
  <c r="AB16" i="44"/>
  <c r="AB16" i="40"/>
  <c r="AB16" i="45"/>
  <c r="AB16" i="39"/>
  <c r="AB16" i="38"/>
  <c r="AB16" i="42"/>
  <c r="AB23" i="43"/>
  <c r="AB23" i="36"/>
  <c r="AC23" i="15"/>
  <c r="D30" s="1"/>
  <c r="AB23" i="41"/>
  <c r="AB23" i="38"/>
  <c r="AB23" i="40"/>
  <c r="AB23" i="37"/>
  <c r="AB23" i="35"/>
  <c r="AB23" i="39"/>
  <c r="AB23" i="45"/>
  <c r="AB23" i="42"/>
  <c r="AB23" i="44"/>
  <c r="AC7" i="15"/>
  <c r="D14" s="1"/>
  <c r="AB7" i="44"/>
  <c r="AB7" i="39"/>
  <c r="AB7" i="41"/>
  <c r="AB7" i="43"/>
  <c r="AB7" i="45"/>
  <c r="AB7" i="38"/>
  <c r="AB7" i="35"/>
  <c r="AB7" i="36"/>
  <c r="AB7" i="40"/>
  <c r="AB7" i="37"/>
  <c r="AB7" i="42"/>
  <c r="AB6"/>
  <c r="AB6" i="41"/>
  <c r="AB6" i="40"/>
  <c r="AB6" i="36"/>
  <c r="AB6" i="44"/>
  <c r="AB6" i="39"/>
  <c r="AB6" i="43"/>
  <c r="AB6" i="38"/>
  <c r="AB6" i="37"/>
  <c r="AB6" i="45"/>
  <c r="AB6" i="35"/>
  <c r="AC6" i="15"/>
  <c r="D13" s="1"/>
  <c r="AB29" i="35"/>
  <c r="AB29" i="41"/>
  <c r="AB29" i="39"/>
  <c r="AB29" i="36"/>
  <c r="AB29" i="44"/>
  <c r="AB29" i="42"/>
  <c r="AB29" i="37"/>
  <c r="AB29" i="45"/>
  <c r="AB29" i="38"/>
  <c r="AB29" i="40"/>
  <c r="AC29" i="15"/>
  <c r="D36" s="1"/>
  <c r="AB29" i="43"/>
  <c r="AB10" i="41"/>
  <c r="AB10" i="43"/>
  <c r="AB10" i="39"/>
  <c r="AC10" i="15"/>
  <c r="D17" s="1"/>
  <c r="AB10" i="44"/>
  <c r="AB10" i="45"/>
  <c r="AB10" i="42"/>
  <c r="AB10" i="36"/>
  <c r="AB10" i="38"/>
  <c r="AB10" i="35"/>
  <c r="AB10" i="37"/>
  <c r="AB10" i="40"/>
  <c r="AB17" i="38"/>
  <c r="AB17" i="39"/>
  <c r="AB17" i="43"/>
  <c r="AB17" i="42"/>
  <c r="AB17" i="36"/>
  <c r="AB17" i="35"/>
  <c r="AB17" i="44"/>
  <c r="AC17" i="15"/>
  <c r="D24" s="1"/>
  <c r="AB17" i="37"/>
  <c r="AB17" i="45"/>
  <c r="AB17" i="41"/>
  <c r="AB17" i="40"/>
  <c r="AB27" i="42"/>
  <c r="AC27" i="15"/>
  <c r="D34" s="1"/>
  <c r="AB27" i="41"/>
  <c r="AB27" i="38"/>
  <c r="AB27" i="35"/>
  <c r="AB27" i="45"/>
  <c r="AB27" i="43"/>
  <c r="AB27" i="40"/>
  <c r="AB27" i="36"/>
  <c r="AB27" i="44"/>
  <c r="AB27" i="39"/>
  <c r="AB27" i="37"/>
  <c r="AB28" i="40"/>
  <c r="AB28" i="38"/>
  <c r="AB28" i="35"/>
  <c r="AB28" i="39"/>
  <c r="AB28" i="37"/>
  <c r="AC28" i="15"/>
  <c r="D35" s="1"/>
  <c r="AB28" i="44"/>
  <c r="AB28" i="43"/>
  <c r="AB28" i="45"/>
  <c r="AB28" i="41"/>
  <c r="AB28" i="42"/>
  <c r="AB28" i="36"/>
  <c r="AB4" i="41"/>
  <c r="AC4" i="35"/>
  <c r="AC4" i="43"/>
  <c r="AC4" i="42"/>
  <c r="AC4" i="38"/>
  <c r="AC4" i="37"/>
  <c r="AC4" i="15"/>
  <c r="D11" s="1"/>
  <c r="AC4" i="44"/>
  <c r="AC4" i="39"/>
  <c r="AC4" i="45"/>
  <c r="AC4" i="40"/>
  <c r="AC4" i="36"/>
  <c r="AB25" i="35"/>
  <c r="AB25" i="42"/>
  <c r="AB25" i="38"/>
  <c r="AB25" i="45"/>
  <c r="AB25" i="43"/>
  <c r="AB25" i="36"/>
  <c r="AB25" i="40"/>
  <c r="AC25" i="15"/>
  <c r="D32" s="1"/>
  <c r="AB25" i="37"/>
  <c r="AB25" i="39"/>
  <c r="AB25" i="44"/>
  <c r="AB25" i="41"/>
  <c r="U64" i="5"/>
  <c r="AL33" i="45"/>
  <c r="AL33" i="44"/>
  <c r="AL33" i="39"/>
  <c r="AL33" i="42"/>
  <c r="D40" s="1"/>
  <c r="AL33" i="43"/>
  <c r="AL33" i="37"/>
  <c r="AM33" i="15"/>
  <c r="AL33" i="38"/>
  <c r="AL33" i="36"/>
  <c r="AL33" i="35"/>
  <c r="AL33" i="40"/>
  <c r="AL33" i="41"/>
  <c r="AG14" i="15"/>
  <c r="AF14" i="35"/>
  <c r="AF14" i="41"/>
  <c r="AF14" i="38"/>
  <c r="AF14" i="42"/>
  <c r="AF14" i="43"/>
  <c r="D21" s="1"/>
  <c r="AF14" i="44"/>
  <c r="AF14" i="45"/>
  <c r="AF14" i="40"/>
  <c r="AF14" i="36"/>
  <c r="AF14" i="39"/>
  <c r="AF14" i="37"/>
  <c r="AF13" i="44"/>
  <c r="AF13" i="40"/>
  <c r="AF13" i="45"/>
  <c r="AF13" i="42"/>
  <c r="AG13" i="15"/>
  <c r="AF13" i="36"/>
  <c r="AF13" i="39"/>
  <c r="AF13" i="37"/>
  <c r="AF13" i="41"/>
  <c r="AF13" i="38"/>
  <c r="AF13" i="35"/>
  <c r="AF13" i="43"/>
  <c r="D20" s="1"/>
  <c r="AF20" i="45"/>
  <c r="AF20" i="44"/>
  <c r="AF20" i="39"/>
  <c r="AF20" i="36"/>
  <c r="AF20" i="42"/>
  <c r="AF20" i="43"/>
  <c r="D27" s="1"/>
  <c r="AG20" i="15"/>
  <c r="AF20" i="40"/>
  <c r="AF20" i="37"/>
  <c r="AF20" i="38"/>
  <c r="AF20" i="41"/>
  <c r="AF20" i="35"/>
  <c r="AF11" i="45"/>
  <c r="AF11" i="39"/>
  <c r="AF11" i="44"/>
  <c r="AF11" i="36"/>
  <c r="AG11" i="15"/>
  <c r="AF11" i="42"/>
  <c r="AF11" i="40"/>
  <c r="AF11" i="35"/>
  <c r="AF11" i="43"/>
  <c r="D18" s="1"/>
  <c r="AF11" i="41"/>
  <c r="AF11" i="38"/>
  <c r="AF11" i="37"/>
  <c r="AF15" i="38"/>
  <c r="AG15" i="15"/>
  <c r="AF15" i="39"/>
  <c r="AF15" i="43"/>
  <c r="D22" s="1"/>
  <c r="AF15" i="44"/>
  <c r="AF15" i="37"/>
  <c r="AF15" i="40"/>
  <c r="AF15" i="35"/>
  <c r="AF15" i="42"/>
  <c r="AF15" i="41"/>
  <c r="AF15" i="45"/>
  <c r="AF15" i="36"/>
  <c r="AB20" i="35"/>
  <c r="AB20" i="37"/>
  <c r="AB20" i="44"/>
  <c r="AC20" i="15"/>
  <c r="D27" s="1"/>
  <c r="AB20" i="39"/>
  <c r="AB20" i="38"/>
  <c r="AB20" i="42"/>
  <c r="AB20" i="41"/>
  <c r="AB20" i="45"/>
  <c r="AB20" i="40"/>
  <c r="AB20" i="43"/>
  <c r="AB20" i="36"/>
  <c r="AC3" i="43"/>
  <c r="AC3" i="39"/>
  <c r="AC3" i="38"/>
  <c r="AC3" i="41"/>
  <c r="AC3" i="42"/>
  <c r="AC3" i="45"/>
  <c r="B38" i="5"/>
  <c r="AB34" i="39" s="1"/>
  <c r="AC3" i="15"/>
  <c r="D10" s="1"/>
  <c r="AC3" i="36"/>
  <c r="AC3" i="35"/>
  <c r="AC3" i="37"/>
  <c r="AC3" i="40"/>
  <c r="AC3" i="44"/>
  <c r="AB18" i="39"/>
  <c r="AB18" i="36"/>
  <c r="AB18" i="43"/>
  <c r="AB18" i="35"/>
  <c r="AB18" i="37"/>
  <c r="AB18" i="45"/>
  <c r="AB18" i="44"/>
  <c r="AB18" i="41"/>
  <c r="AC18" i="15"/>
  <c r="D25" s="1"/>
  <c r="AB18" i="38"/>
  <c r="AB18" i="42"/>
  <c r="AB18" i="40"/>
  <c r="AB24"/>
  <c r="AB24" i="41"/>
  <c r="AB24" i="36"/>
  <c r="AB24" i="43"/>
  <c r="AB24" i="37"/>
  <c r="AB24" i="35"/>
  <c r="AB24" i="45"/>
  <c r="AB24" i="38"/>
  <c r="AB24" i="44"/>
  <c r="AB24" i="42"/>
  <c r="AB24" i="39"/>
  <c r="AC24" i="15"/>
  <c r="D31" s="1"/>
  <c r="AB8" i="44"/>
  <c r="AB8" i="38"/>
  <c r="AB8" i="35"/>
  <c r="AB8" i="41"/>
  <c r="AC8" i="15"/>
  <c r="D15" s="1"/>
  <c r="AB8" i="40"/>
  <c r="AB8" i="43"/>
  <c r="AB8" i="36"/>
  <c r="AB8" i="45"/>
  <c r="AB8" i="39"/>
  <c r="AB8" i="37"/>
  <c r="AB8" i="42"/>
  <c r="AB32" i="45"/>
  <c r="AB32" i="44"/>
  <c r="AB32" i="35"/>
  <c r="AB32" i="40"/>
  <c r="AB32" i="41"/>
  <c r="AB32" i="38"/>
  <c r="AB32" i="37"/>
  <c r="AB32" i="42"/>
  <c r="AB32" i="43"/>
  <c r="AB32" i="39"/>
  <c r="AC32" i="15"/>
  <c r="D39" s="1"/>
  <c r="AB32" i="36"/>
  <c r="AB33" i="43"/>
  <c r="AB33" i="42"/>
  <c r="AB33" i="40"/>
  <c r="AB33" i="41"/>
  <c r="AC33" i="15"/>
  <c r="D40" s="1"/>
  <c r="AB33" i="35"/>
  <c r="AB33" i="36"/>
  <c r="AB33" i="44"/>
  <c r="AB33" i="45"/>
  <c r="AB33" i="37"/>
  <c r="AB33" i="38"/>
  <c r="AB33" i="39"/>
  <c r="AB22" i="44"/>
  <c r="AB22" i="42"/>
  <c r="AB22" i="36"/>
  <c r="AB22" i="43"/>
  <c r="AB22" i="39"/>
  <c r="AB22" i="35"/>
  <c r="AB22" i="41"/>
  <c r="AB22" i="40"/>
  <c r="AB22" i="45"/>
  <c r="AC22" i="15"/>
  <c r="D29" s="1"/>
  <c r="AB22" i="38"/>
  <c r="AB22" i="37"/>
  <c r="AB31" i="38"/>
  <c r="AB31" i="37"/>
  <c r="AB31" i="40"/>
  <c r="AB31" i="41"/>
  <c r="AB31" i="43"/>
  <c r="AB31" i="45"/>
  <c r="AB31" i="36"/>
  <c r="AC31" i="15"/>
  <c r="D38" s="1"/>
  <c r="AB31" i="39"/>
  <c r="AB31" i="35"/>
  <c r="AB31" i="44"/>
  <c r="AB31" i="42"/>
  <c r="AC5" i="39"/>
  <c r="AC5" i="36"/>
  <c r="AC5" i="35"/>
  <c r="AC5" i="38"/>
  <c r="AC5" i="45"/>
  <c r="AC5" i="37"/>
  <c r="AC5" i="40"/>
  <c r="AC5" i="43"/>
  <c r="AC5" i="41"/>
  <c r="AC5" i="42"/>
  <c r="AC5" i="44"/>
  <c r="AC5" i="15"/>
  <c r="D12" s="1"/>
  <c r="AB26" i="37"/>
  <c r="AB26" i="36"/>
  <c r="AB26" i="41"/>
  <c r="AC26" i="15"/>
  <c r="D33" s="1"/>
  <c r="AB26" i="39"/>
  <c r="AB26" i="40"/>
  <c r="AB26" i="38"/>
  <c r="AB26" i="43"/>
  <c r="AB26" i="42"/>
  <c r="AB26" i="45"/>
  <c r="AB26" i="35"/>
  <c r="AB26" i="44"/>
  <c r="AB9" i="36"/>
  <c r="AB9" i="41"/>
  <c r="AB9" i="39"/>
  <c r="AB9" i="45"/>
  <c r="AB9" i="43"/>
  <c r="AB9" i="37"/>
  <c r="AB9" i="44"/>
  <c r="AB9" i="42"/>
  <c r="AB9" i="40"/>
  <c r="AB9" i="38"/>
  <c r="AB9" i="35"/>
  <c r="AC9" i="15"/>
  <c r="D16" s="1"/>
  <c r="AB11" i="39"/>
  <c r="AB11" i="45"/>
  <c r="AC11" i="15"/>
  <c r="D18" s="1"/>
  <c r="AB11" i="42"/>
  <c r="AB11" i="36"/>
  <c r="AB11" i="37"/>
  <c r="AB11" i="41"/>
  <c r="AB11" i="40"/>
  <c r="AB11" i="35"/>
  <c r="AB11" i="44"/>
  <c r="AB11" i="43"/>
  <c r="AB11" i="38"/>
  <c r="AB21" i="40"/>
  <c r="AB21" i="35"/>
  <c r="AB21" i="39"/>
  <c r="AC21" i="15"/>
  <c r="D28" s="1"/>
  <c r="AB21" i="42"/>
  <c r="AB21" i="44"/>
  <c r="AB21" i="43"/>
  <c r="AB21" i="41"/>
  <c r="AB21" i="38"/>
  <c r="AB21" i="37"/>
  <c r="AB21" i="45"/>
  <c r="AB21" i="36"/>
  <c r="AB14" i="40"/>
  <c r="AB14" i="45"/>
  <c r="AC14" i="15"/>
  <c r="D21" s="1"/>
  <c r="AB14" i="38"/>
  <c r="AB14" i="39"/>
  <c r="AB14" i="37"/>
  <c r="AB14" i="41"/>
  <c r="AB14" i="43"/>
  <c r="AB14" i="36"/>
  <c r="AB14" i="35"/>
  <c r="AB14" i="44"/>
  <c r="AB14" i="42"/>
  <c r="AB19" i="37"/>
  <c r="AC19" i="15"/>
  <c r="D26" s="1"/>
  <c r="AB19" i="35"/>
  <c r="AB19" i="38"/>
  <c r="AB19" i="41"/>
  <c r="AB19" i="39"/>
  <c r="AB19" i="40"/>
  <c r="AB19" i="45"/>
  <c r="AB19" i="36"/>
  <c r="AB19" i="42"/>
  <c r="AB19" i="43"/>
  <c r="AB19" i="44"/>
  <c r="K64" i="5"/>
  <c r="AE34" i="43"/>
  <c r="AF34" i="15"/>
  <c r="AQ34" i="44"/>
  <c r="AQ34" i="45"/>
  <c r="AR34" i="15"/>
  <c r="AQ34" i="40"/>
  <c r="AQ34" i="35"/>
  <c r="AU34" i="37"/>
  <c r="AU34" i="40"/>
  <c r="AU34" i="38"/>
  <c r="AI34" i="41"/>
  <c r="AI34" i="45"/>
  <c r="AQ34" i="43"/>
  <c r="AO34" i="37"/>
  <c r="AK34" i="36"/>
  <c r="AK34" i="41"/>
  <c r="AK34" i="37"/>
  <c r="AV34" i="15"/>
  <c r="AU34" i="35"/>
  <c r="AG34" i="37"/>
  <c r="AG34" i="44"/>
  <c r="AC34"/>
  <c r="AC34" i="43"/>
  <c r="AC34" i="35"/>
  <c r="AC34" i="39"/>
  <c r="AC34" i="36"/>
  <c r="AC34" i="42"/>
  <c r="AE34" i="44"/>
  <c r="AE34" i="42"/>
  <c r="AE34" i="36"/>
  <c r="AO34" i="45"/>
  <c r="AL34" i="15"/>
  <c r="AK34" i="40"/>
  <c r="AO34" i="36"/>
  <c r="AG34" i="45"/>
  <c r="AO34" i="43"/>
  <c r="AG34" i="36"/>
  <c r="AG34" i="38"/>
  <c r="AK34" i="43"/>
  <c r="AE34" i="38"/>
  <c r="AE34" i="41"/>
  <c r="AO34"/>
  <c r="AO34" i="35"/>
  <c r="AQ34" i="37"/>
  <c r="AQ34" i="42"/>
  <c r="AU34" i="45"/>
  <c r="AU34" i="43"/>
  <c r="AH34" i="15"/>
  <c r="AO34" i="39"/>
  <c r="AX1" i="45"/>
  <c r="AC1" i="36"/>
  <c r="L1" s="1"/>
  <c r="AV1" i="39"/>
  <c r="AV1" i="43"/>
  <c r="AV1" i="35"/>
  <c r="AV1" i="38"/>
  <c r="AW1" i="15"/>
  <c r="AV1" i="40"/>
  <c r="AV1" i="36"/>
  <c r="AV1" i="42"/>
  <c r="AV1" i="41"/>
  <c r="AV1" i="37"/>
  <c r="AV1" i="44"/>
  <c r="G4" s="1"/>
  <c r="BJ28" i="1"/>
  <c r="BD30"/>
  <c r="AL28"/>
  <c r="AF29"/>
  <c r="M4" i="2"/>
  <c r="N1"/>
  <c r="M2"/>
  <c r="M3"/>
  <c r="BP30" i="1"/>
  <c r="AR29"/>
  <c r="A28"/>
  <c r="D28" i="2"/>
  <c r="BO17" i="1"/>
  <c r="AK22"/>
  <c r="G27"/>
  <c r="BU12"/>
  <c r="BI18"/>
  <c r="J27" i="2"/>
  <c r="S25" i="1"/>
  <c r="AE23"/>
  <c r="Y24"/>
  <c r="AQ21"/>
  <c r="U25"/>
  <c r="BC19"/>
  <c r="AW20"/>
  <c r="M26"/>
  <c r="C27"/>
  <c r="B29" i="2"/>
  <c r="C29"/>
  <c r="E29"/>
  <c r="A30"/>
  <c r="O42" i="5"/>
  <c r="AB34" i="40" l="1"/>
  <c r="AB34" i="42"/>
  <c r="AB34" i="38"/>
  <c r="AB34" i="43"/>
  <c r="AB34" i="41"/>
  <c r="AB34" i="44"/>
  <c r="AC34" i="15"/>
  <c r="AB34" i="37"/>
  <c r="AB34" i="35"/>
  <c r="D41" i="15"/>
  <c r="AB34" i="36"/>
  <c r="AB34" i="45"/>
  <c r="Z64" i="5"/>
  <c r="AC1" i="44"/>
  <c r="L1" s="1"/>
  <c r="G4" i="45"/>
  <c r="BJ29" i="1"/>
  <c r="AR30"/>
  <c r="AL29"/>
  <c r="BD31"/>
  <c r="BP31"/>
  <c r="N4" i="2"/>
  <c r="N3"/>
  <c r="N2"/>
  <c r="AF30" i="1"/>
  <c r="A29"/>
  <c r="AK23"/>
  <c r="D29" i="2"/>
  <c r="AE24" i="1"/>
  <c r="S26"/>
  <c r="Y25"/>
  <c r="J28" i="2"/>
  <c r="G28" i="1"/>
  <c r="BC20"/>
  <c r="BO18"/>
  <c r="C28"/>
  <c r="BI19"/>
  <c r="M27"/>
  <c r="AW21"/>
  <c r="E30" i="2"/>
  <c r="B30"/>
  <c r="C30"/>
  <c r="A31"/>
  <c r="U26" i="1"/>
  <c r="AQ22"/>
  <c r="AC1" i="45" l="1"/>
  <c r="L1" s="1"/>
  <c r="BJ30" i="1"/>
  <c r="AL30"/>
  <c r="AF31"/>
  <c r="BD32"/>
  <c r="AR31"/>
  <c r="BP32"/>
  <c r="A30"/>
  <c r="D30" i="2"/>
  <c r="D28" i="1" s="1"/>
  <c r="AW22"/>
  <c r="AK24"/>
  <c r="BO19"/>
  <c r="BC21"/>
  <c r="B31" i="2"/>
  <c r="E31"/>
  <c r="C31"/>
  <c r="A32"/>
  <c r="U27" i="1"/>
  <c r="AE25"/>
  <c r="BI20"/>
  <c r="Y26"/>
  <c r="M28"/>
  <c r="G29"/>
  <c r="S27"/>
  <c r="J29" i="2"/>
  <c r="AQ23" i="1"/>
  <c r="C29"/>
  <c r="CE19" l="1"/>
  <c r="BJ31"/>
  <c r="AL31"/>
  <c r="BP33"/>
  <c r="AR32"/>
  <c r="BD33"/>
  <c r="AF32"/>
  <c r="A31"/>
  <c r="D31" i="2"/>
  <c r="D29" i="1" s="1"/>
  <c r="AW23"/>
  <c r="BC22"/>
  <c r="BI21"/>
  <c r="AE26"/>
  <c r="C30"/>
  <c r="B32" i="2"/>
  <c r="E32"/>
  <c r="J31" s="1"/>
  <c r="C32"/>
  <c r="A33"/>
  <c r="S28" i="1"/>
  <c r="J30" i="2"/>
  <c r="AQ24" i="1"/>
  <c r="M29"/>
  <c r="AK25"/>
  <c r="U28"/>
  <c r="G30"/>
  <c r="Y27"/>
  <c r="BO20"/>
  <c r="BJ32" l="1"/>
  <c r="AF33"/>
  <c r="BD34"/>
  <c r="BP34"/>
  <c r="AR33"/>
  <c r="AL32"/>
  <c r="A32"/>
  <c r="D32" i="2"/>
  <c r="D30" i="1" s="1"/>
  <c r="C31"/>
  <c r="G31"/>
  <c r="AQ25"/>
  <c r="AE27"/>
  <c r="M30"/>
  <c r="A34" i="2"/>
  <c r="C33"/>
  <c r="B33"/>
  <c r="E33"/>
  <c r="J32" s="1"/>
  <c r="Y28" i="1"/>
  <c r="S29"/>
  <c r="AK26"/>
  <c r="BO21"/>
  <c r="AW24"/>
  <c r="BI22"/>
  <c r="U29"/>
  <c r="BC23"/>
  <c r="BJ33" l="1"/>
  <c r="AL33"/>
  <c r="AR34"/>
  <c r="BP35"/>
  <c r="AF34"/>
  <c r="AF35" s="1"/>
  <c r="BD35"/>
  <c r="A33"/>
  <c r="D33" i="2"/>
  <c r="D31" i="1" s="1"/>
  <c r="AK27"/>
  <c r="M31"/>
  <c r="BO22"/>
  <c r="G32"/>
  <c r="Y29"/>
  <c r="U30"/>
  <c r="AQ26"/>
  <c r="AW25"/>
  <c r="C34" i="2"/>
  <c r="B34"/>
  <c r="E34"/>
  <c r="J33" s="1"/>
  <c r="A35"/>
  <c r="AE28" i="1"/>
  <c r="BC24"/>
  <c r="BI23"/>
  <c r="C32"/>
  <c r="S30"/>
  <c r="BJ34" l="1"/>
  <c r="BD36"/>
  <c r="BP36"/>
  <c r="AL34"/>
  <c r="AR35"/>
  <c r="D34" i="2"/>
  <c r="D32" i="1" s="1"/>
  <c r="A34"/>
  <c r="M32"/>
  <c r="AW26"/>
  <c r="BO23"/>
  <c r="U31"/>
  <c r="BI24"/>
  <c r="AE29"/>
  <c r="C35" i="2"/>
  <c r="E35"/>
  <c r="J34" s="1"/>
  <c r="B35"/>
  <c r="A36"/>
  <c r="AQ27" i="1"/>
  <c r="AK28"/>
  <c r="G33"/>
  <c r="C33"/>
  <c r="Y30"/>
  <c r="BC25"/>
  <c r="S31"/>
  <c r="BJ35" l="1"/>
  <c r="BP37"/>
  <c r="AF36"/>
  <c r="AR36"/>
  <c r="BD37"/>
  <c r="AL35"/>
  <c r="A35"/>
  <c r="U32"/>
  <c r="U33" s="1"/>
  <c r="U34" s="1"/>
  <c r="U35" s="1"/>
  <c r="U36" s="1"/>
  <c r="U37" s="1"/>
  <c r="U38" s="1"/>
  <c r="U39" s="1"/>
  <c r="U40" s="1"/>
  <c r="U41" s="1"/>
  <c r="U42" s="1"/>
  <c r="U43" s="1"/>
  <c r="U44" s="1"/>
  <c r="U45" s="1"/>
  <c r="U46" s="1"/>
  <c r="AE30"/>
  <c r="M33"/>
  <c r="AQ28"/>
  <c r="A37" i="2"/>
  <c r="E36"/>
  <c r="J35" s="1"/>
  <c r="B36"/>
  <c r="C36"/>
  <c r="BO24" i="1"/>
  <c r="C34"/>
  <c r="F36" i="2" s="1"/>
  <c r="BI25" i="1"/>
  <c r="Y31"/>
  <c r="BC26"/>
  <c r="G34"/>
  <c r="D35" i="2"/>
  <c r="D33" i="1" s="1"/>
  <c r="F32" i="2"/>
  <c r="F35"/>
  <c r="AK29" i="1"/>
  <c r="S32"/>
  <c r="F30" i="2"/>
  <c r="AW27" i="1"/>
  <c r="BJ36" l="1"/>
  <c r="AR37"/>
  <c r="F33" i="2"/>
  <c r="AL36" i="1"/>
  <c r="AF37"/>
  <c r="BP38"/>
  <c r="BD38"/>
  <c r="F34" i="2"/>
  <c r="A36" i="1"/>
  <c r="F29" i="2"/>
  <c r="D36"/>
  <c r="D34" i="1" s="1"/>
  <c r="M34"/>
  <c r="BI26"/>
  <c r="AK30"/>
  <c r="BO25"/>
  <c r="C37" i="2"/>
  <c r="A38"/>
  <c r="B37"/>
  <c r="E37"/>
  <c r="J36" s="1"/>
  <c r="AE31" i="1"/>
  <c r="AQ29"/>
  <c r="S33"/>
  <c r="BC27"/>
  <c r="AW28"/>
  <c r="Y32"/>
  <c r="C35"/>
  <c r="G35"/>
  <c r="BJ37" l="1"/>
  <c r="AL37"/>
  <c r="BD39"/>
  <c r="AR38"/>
  <c r="BP39"/>
  <c r="AF38"/>
  <c r="A37"/>
  <c r="D37" i="2"/>
  <c r="D35" i="1" s="1"/>
  <c r="AK31"/>
  <c r="M35"/>
  <c r="BC28"/>
  <c r="BO26"/>
  <c r="AE32"/>
  <c r="AQ30"/>
  <c r="C36"/>
  <c r="F38" i="2" s="1"/>
  <c r="BI27" i="1"/>
  <c r="Y33"/>
  <c r="AW29"/>
  <c r="S34"/>
  <c r="F37" i="2"/>
  <c r="G36" i="1"/>
  <c r="B38" i="2"/>
  <c r="E38"/>
  <c r="J37" s="1"/>
  <c r="A39"/>
  <c r="C38"/>
  <c r="BJ38" i="1" l="1"/>
  <c r="BP40"/>
  <c r="BD40"/>
  <c r="AF39"/>
  <c r="AR39"/>
  <c r="AL38"/>
  <c r="A38"/>
  <c r="AQ31"/>
  <c r="BI28"/>
  <c r="M36"/>
  <c r="BC29"/>
  <c r="C37"/>
  <c r="F39" i="2" s="1"/>
  <c r="S35" i="1"/>
  <c r="BO27"/>
  <c r="G37"/>
  <c r="Y34"/>
  <c r="D38" i="2"/>
  <c r="D36" i="1" s="1"/>
  <c r="E39" i="2"/>
  <c r="J38" s="1"/>
  <c r="C39"/>
  <c r="B39"/>
  <c r="A40"/>
  <c r="AE33" i="1"/>
  <c r="AW30"/>
  <c r="AK32"/>
  <c r="BJ39" l="1"/>
  <c r="AL39"/>
  <c r="AR40"/>
  <c r="BD41"/>
  <c r="BP41"/>
  <c r="AF40"/>
  <c r="D39" i="2"/>
  <c r="D37" i="1" s="1"/>
  <c r="A39"/>
  <c r="Y35"/>
  <c r="B40" i="2"/>
  <c r="A41"/>
  <c r="C40"/>
  <c r="E40"/>
  <c r="J39" s="1"/>
  <c r="C38" i="1"/>
  <c r="F40" i="2" s="1"/>
  <c r="BI29" i="1"/>
  <c r="AQ32"/>
  <c r="AK33"/>
  <c r="AE34"/>
  <c r="AE35" s="1"/>
  <c r="AW31"/>
  <c r="G38"/>
  <c r="BO28"/>
  <c r="S36"/>
  <c r="M37"/>
  <c r="BC30"/>
  <c r="BJ40" l="1"/>
  <c r="BP42"/>
  <c r="AR41"/>
  <c r="AL40"/>
  <c r="BD42"/>
  <c r="AF41"/>
  <c r="D40" i="2"/>
  <c r="D38" i="1" s="1"/>
  <c r="A40"/>
  <c r="BO29"/>
  <c r="M38"/>
  <c r="BC31"/>
  <c r="BI30"/>
  <c r="AQ33"/>
  <c r="C39"/>
  <c r="F41" i="2" s="1"/>
  <c r="AW32" i="1"/>
  <c r="G39"/>
  <c r="E41" i="2"/>
  <c r="J40" s="1"/>
  <c r="C41"/>
  <c r="B41"/>
  <c r="A42"/>
  <c r="S37" i="1"/>
  <c r="AK34"/>
  <c r="Y36"/>
  <c r="BJ41" l="1"/>
  <c r="BD43"/>
  <c r="AL41"/>
  <c r="AR42"/>
  <c r="BP43"/>
  <c r="AF42"/>
  <c r="A41"/>
  <c r="BC32"/>
  <c r="B42" i="2"/>
  <c r="A43"/>
  <c r="E42"/>
  <c r="C42"/>
  <c r="D41"/>
  <c r="D39" i="1" s="1"/>
  <c r="BO30"/>
  <c r="C40"/>
  <c r="F42" i="2" s="1"/>
  <c r="AQ34" i="1"/>
  <c r="AE36"/>
  <c r="AK35"/>
  <c r="Y37"/>
  <c r="G40"/>
  <c r="AW33"/>
  <c r="BI31"/>
  <c r="S38"/>
  <c r="M39"/>
  <c r="N26" i="5"/>
  <c r="AN22" i="40" l="1"/>
  <c r="D29" s="1"/>
  <c r="AN22" i="45"/>
  <c r="AN22" i="37"/>
  <c r="AO22" i="15"/>
  <c r="AN22" i="36"/>
  <c r="AN22" i="35"/>
  <c r="AN22" i="41"/>
  <c r="AN22" i="44"/>
  <c r="AN22" i="38"/>
  <c r="AN22" i="39"/>
  <c r="AN22" i="43"/>
  <c r="AN22" i="42"/>
  <c r="BJ42" i="1"/>
  <c r="AR43"/>
  <c r="AL42"/>
  <c r="BD44"/>
  <c r="AF43"/>
  <c r="BP44"/>
  <c r="A42"/>
  <c r="B43" i="2"/>
  <c r="C43"/>
  <c r="E43"/>
  <c r="J42" s="1"/>
  <c r="A44"/>
  <c r="AE37" i="1"/>
  <c r="BO31"/>
  <c r="J41" i="2"/>
  <c r="BI32" i="1"/>
  <c r="AK36"/>
  <c r="AW34"/>
  <c r="G41"/>
  <c r="S39"/>
  <c r="M40"/>
  <c r="AQ35"/>
  <c r="BC33"/>
  <c r="Y38"/>
  <c r="C41"/>
  <c r="F43" i="2" s="1"/>
  <c r="D42"/>
  <c r="D40" i="1" s="1"/>
  <c r="L28" i="5"/>
  <c r="N27"/>
  <c r="AN23" i="44" l="1"/>
  <c r="AN23" i="36"/>
  <c r="AN23" i="35"/>
  <c r="AN23" i="41"/>
  <c r="AO23" i="15"/>
  <c r="AN23" i="37"/>
  <c r="AN23" i="43"/>
  <c r="AN23" i="45"/>
  <c r="AN23" i="42"/>
  <c r="AN23" i="38"/>
  <c r="AN23" i="40"/>
  <c r="D30" s="1"/>
  <c r="AN23" i="39"/>
  <c r="AL24" i="45"/>
  <c r="AL24" i="44"/>
  <c r="AL24" i="39"/>
  <c r="AL24" i="40"/>
  <c r="AL24" i="36"/>
  <c r="AL24" i="43"/>
  <c r="AL24" i="37"/>
  <c r="AL24" i="41"/>
  <c r="AL24" i="35"/>
  <c r="AL24" i="38"/>
  <c r="AL24" i="42"/>
  <c r="D31" s="1"/>
  <c r="AM24" i="15"/>
  <c r="BJ43" i="1"/>
  <c r="AF44"/>
  <c r="AF45" s="1"/>
  <c r="BD45"/>
  <c r="AL43"/>
  <c r="BP45"/>
  <c r="AR44"/>
  <c r="A43"/>
  <c r="AK37"/>
  <c r="M41"/>
  <c r="C42"/>
  <c r="F44" i="2" s="1"/>
  <c r="G42" i="1"/>
  <c r="AE38"/>
  <c r="D43" i="2"/>
  <c r="D41" i="1" s="1"/>
  <c r="AQ36"/>
  <c r="AW35"/>
  <c r="B44" i="2"/>
  <c r="C44"/>
  <c r="A45"/>
  <c r="E44"/>
  <c r="BC34" i="1"/>
  <c r="Y39"/>
  <c r="S40"/>
  <c r="BI33"/>
  <c r="BO32"/>
  <c r="N28" i="5"/>
  <c r="L29"/>
  <c r="AM25" i="15" l="1"/>
  <c r="AL25" i="43"/>
  <c r="AL25" i="37"/>
  <c r="AL25" i="35"/>
  <c r="AL25" i="45"/>
  <c r="AL25" i="39"/>
  <c r="AL25" i="40"/>
  <c r="AL25" i="36"/>
  <c r="AL25" i="41"/>
  <c r="AL25" i="42"/>
  <c r="D32" s="1"/>
  <c r="AL25" i="44"/>
  <c r="AL25" i="38"/>
  <c r="AN24" i="39"/>
  <c r="AN24" i="38"/>
  <c r="AN24" i="44"/>
  <c r="AN24" i="45"/>
  <c r="AN24" i="43"/>
  <c r="AO24" i="15"/>
  <c r="AN24" i="35"/>
  <c r="AN24" i="41"/>
  <c r="AN24" i="40"/>
  <c r="D31" s="1"/>
  <c r="AN24" i="36"/>
  <c r="AN24" i="37"/>
  <c r="AN24" i="42"/>
  <c r="BJ44" i="1"/>
  <c r="AR45"/>
  <c r="AL44"/>
  <c r="A44"/>
  <c r="D44" i="2"/>
  <c r="D42" i="1" s="1"/>
  <c r="G43"/>
  <c r="Y40"/>
  <c r="AE39"/>
  <c r="C43"/>
  <c r="F45" i="2" s="1"/>
  <c r="AQ37" i="1"/>
  <c r="M42"/>
  <c r="AK38"/>
  <c r="A46" i="2"/>
  <c r="B45"/>
  <c r="E45"/>
  <c r="J44" s="1"/>
  <c r="C45"/>
  <c r="AW36" i="1"/>
  <c r="BI34"/>
  <c r="S41"/>
  <c r="BO33"/>
  <c r="J43" i="2"/>
  <c r="BC35" i="1"/>
  <c r="L30" i="5"/>
  <c r="AL26" i="39" l="1"/>
  <c r="AL26" i="36"/>
  <c r="AL26" i="41"/>
  <c r="AL26" i="37"/>
  <c r="AL26" i="40"/>
  <c r="AM26" i="15"/>
  <c r="AL26" i="38"/>
  <c r="AL26" i="42"/>
  <c r="D33" s="1"/>
  <c r="AL26" i="43"/>
  <c r="AL26" i="35"/>
  <c r="AL26" i="44"/>
  <c r="AL26" i="45"/>
  <c r="BJ45" i="1"/>
  <c r="AL45"/>
  <c r="A45"/>
  <c r="A46" s="1"/>
  <c r="D45" i="2"/>
  <c r="D43" i="1" s="1"/>
  <c r="AQ38"/>
  <c r="Y41"/>
  <c r="AW37"/>
  <c r="M43"/>
  <c r="AK39"/>
  <c r="C44"/>
  <c r="F46" i="2" s="1"/>
  <c r="BC36" i="1"/>
  <c r="G44"/>
  <c r="AE40"/>
  <c r="S42"/>
  <c r="BO34"/>
  <c r="A47" i="2"/>
  <c r="B46"/>
  <c r="C46"/>
  <c r="E46"/>
  <c r="J45" s="1"/>
  <c r="BI35" i="1"/>
  <c r="L31" i="5"/>
  <c r="AL27" i="39" l="1"/>
  <c r="AL27" i="41"/>
  <c r="AL27" i="44"/>
  <c r="AL27" i="35"/>
  <c r="AL27" i="38"/>
  <c r="AL27" i="42"/>
  <c r="D34" s="1"/>
  <c r="AL27" i="43"/>
  <c r="AL27" i="40"/>
  <c r="AM27" i="15"/>
  <c r="AL27" i="36"/>
  <c r="AL27" i="37"/>
  <c r="AL27" i="45"/>
  <c r="D46" i="2"/>
  <c r="D44" i="1" s="1"/>
  <c r="AK40"/>
  <c r="Y42"/>
  <c r="BC37"/>
  <c r="BO35"/>
  <c r="G45"/>
  <c r="M44"/>
  <c r="E47" i="2"/>
  <c r="J46" s="1"/>
  <c r="A48"/>
  <c r="C47"/>
  <c r="B47"/>
  <c r="AW38" i="1"/>
  <c r="AQ39"/>
  <c r="AE41"/>
  <c r="C45"/>
  <c r="F47" i="2" s="1"/>
  <c r="S43" i="1"/>
  <c r="BI36"/>
  <c r="L32" i="5"/>
  <c r="AL28" i="37" l="1"/>
  <c r="AL28" i="44"/>
  <c r="AL28" i="36"/>
  <c r="AL28" i="42"/>
  <c r="D35" s="1"/>
  <c r="AL28" i="43"/>
  <c r="AL28" i="39"/>
  <c r="AM28" i="15"/>
  <c r="AL28" i="38"/>
  <c r="AL28" i="40"/>
  <c r="AL28" i="41"/>
  <c r="AL28" i="35"/>
  <c r="AL28" i="45"/>
  <c r="AW39" i="1"/>
  <c r="Y43"/>
  <c r="AQ40"/>
  <c r="D47" i="2"/>
  <c r="D45" i="1" s="1"/>
  <c r="AK41"/>
  <c r="S44"/>
  <c r="BI37"/>
  <c r="C46"/>
  <c r="B48" i="2"/>
  <c r="E48"/>
  <c r="A49"/>
  <c r="C48"/>
  <c r="M45" i="1"/>
  <c r="M46" s="1"/>
  <c r="G46"/>
  <c r="BO36"/>
  <c r="BC38"/>
  <c r="AE42"/>
  <c r="F48" i="2" l="1"/>
  <c r="BC39" i="1"/>
  <c r="Y44"/>
  <c r="AE43"/>
  <c r="BI38"/>
  <c r="AK42"/>
  <c r="BO37"/>
  <c r="D48" i="2"/>
  <c r="D46" i="1" s="1"/>
  <c r="AQ41"/>
  <c r="J47" i="2"/>
  <c r="AW40" i="1"/>
  <c r="F49" i="2"/>
  <c r="E49"/>
  <c r="J48" s="1"/>
  <c r="B49"/>
  <c r="C49"/>
  <c r="A50"/>
  <c r="S45" i="1"/>
  <c r="D49" i="2" l="1"/>
  <c r="BO38" i="1"/>
  <c r="Y45"/>
  <c r="BI39"/>
  <c r="S46"/>
  <c r="AK43"/>
  <c r="BC40"/>
  <c r="AQ42"/>
  <c r="AE44"/>
  <c r="AE45" s="1"/>
  <c r="AE46" s="1"/>
  <c r="C50" i="2"/>
  <c r="A51"/>
  <c r="E50"/>
  <c r="J49" s="1"/>
  <c r="F50"/>
  <c r="B50"/>
  <c r="AW41" i="1"/>
  <c r="BO39" l="1"/>
  <c r="AW42"/>
  <c r="D50" i="2"/>
  <c r="AK44" i="1"/>
  <c r="AQ43"/>
  <c r="Y46"/>
  <c r="BC41"/>
  <c r="A52" i="2"/>
  <c r="F51"/>
  <c r="C51"/>
  <c r="B51"/>
  <c r="E51"/>
  <c r="BI40" i="1"/>
  <c r="BO40" l="1"/>
  <c r="AK45"/>
  <c r="D51" i="2"/>
  <c r="BC42" i="1"/>
  <c r="E52" i="2"/>
  <c r="J51" s="1"/>
  <c r="B52"/>
  <c r="F52"/>
  <c r="A53"/>
  <c r="C52"/>
  <c r="AW43" i="1"/>
  <c r="AQ44"/>
  <c r="J50" i="2"/>
  <c r="BI41" i="1"/>
  <c r="D52" i="2" l="1"/>
  <c r="BC43" i="1"/>
  <c r="BI42"/>
  <c r="F53" i="2"/>
  <c r="A54"/>
  <c r="E53"/>
  <c r="B53"/>
  <c r="C53"/>
  <c r="BO41" i="1"/>
  <c r="AK46"/>
  <c r="AW44"/>
  <c r="AQ45"/>
  <c r="AQ46" s="1"/>
  <c r="D53" i="2" l="1"/>
  <c r="E54"/>
  <c r="J53" s="1"/>
  <c r="A55"/>
  <c r="F54"/>
  <c r="C54"/>
  <c r="B54"/>
  <c r="BC44" i="1"/>
  <c r="BI43"/>
  <c r="AW45"/>
  <c r="BO42"/>
  <c r="J52" i="2"/>
  <c r="AW46" i="1" l="1"/>
  <c r="BI44"/>
  <c r="BC45"/>
  <c r="BC46" s="1"/>
  <c r="D54" i="2"/>
  <c r="F55"/>
  <c r="B55"/>
  <c r="C55"/>
  <c r="A56"/>
  <c r="E55"/>
  <c r="J54" s="1"/>
  <c r="BO43" i="1"/>
  <c r="D55" i="2" l="1"/>
  <c r="BI45" i="1"/>
  <c r="E56" i="2"/>
  <c r="J55" s="1"/>
  <c r="C56"/>
  <c r="F56"/>
  <c r="A57"/>
  <c r="B56"/>
  <c r="BO44" i="1"/>
  <c r="D56" i="2" l="1"/>
  <c r="C57"/>
  <c r="A58"/>
  <c r="B57"/>
  <c r="F57"/>
  <c r="E57"/>
  <c r="J56" s="1"/>
  <c r="BO45" i="1"/>
  <c r="BI46"/>
  <c r="D57" i="2" l="1"/>
  <c r="F58"/>
  <c r="B58"/>
  <c r="E58"/>
  <c r="J57" s="1"/>
  <c r="A59"/>
  <c r="C58"/>
  <c r="BO46" i="1"/>
  <c r="D58" i="2" l="1"/>
  <c r="C59"/>
  <c r="F59"/>
  <c r="E59"/>
  <c r="J58" s="1"/>
  <c r="B59"/>
  <c r="A60"/>
  <c r="D59" l="1"/>
  <c r="B60"/>
  <c r="F60"/>
  <c r="E60"/>
  <c r="J59" s="1"/>
  <c r="A61"/>
  <c r="C60"/>
  <c r="D60" l="1"/>
  <c r="A62"/>
  <c r="C61"/>
  <c r="B61"/>
  <c r="E61"/>
  <c r="F61"/>
  <c r="J60" l="1"/>
  <c r="D61"/>
  <c r="A63"/>
  <c r="B62"/>
  <c r="E62"/>
  <c r="F62"/>
  <c r="C62"/>
  <c r="D62" l="1"/>
  <c r="B63"/>
  <c r="F63"/>
  <c r="A64"/>
  <c r="E63"/>
  <c r="J62" s="1"/>
  <c r="C63"/>
  <c r="J61"/>
  <c r="D63" l="1"/>
  <c r="F64"/>
  <c r="E64"/>
  <c r="A65"/>
  <c r="B64"/>
  <c r="C64"/>
  <c r="D64" l="1"/>
  <c r="F65"/>
  <c r="C65"/>
  <c r="B65"/>
  <c r="A66"/>
  <c r="E65"/>
  <c r="J64" s="1"/>
  <c r="J63"/>
  <c r="D65" l="1"/>
  <c r="F66"/>
  <c r="E66"/>
  <c r="A67"/>
  <c r="C66"/>
  <c r="B66"/>
  <c r="D66" l="1"/>
  <c r="F67"/>
  <c r="E67"/>
  <c r="J66" s="1"/>
  <c r="A68"/>
  <c r="C67"/>
  <c r="B67"/>
  <c r="J65"/>
  <c r="D67" l="1"/>
  <c r="F68"/>
  <c r="B68"/>
  <c r="A69"/>
  <c r="E68"/>
  <c r="C68"/>
  <c r="D68" l="1"/>
  <c r="B69"/>
  <c r="F69"/>
  <c r="C69"/>
  <c r="A70"/>
  <c r="E69"/>
  <c r="J67"/>
  <c r="D69" l="1"/>
  <c r="E70"/>
  <c r="A71"/>
  <c r="F70"/>
  <c r="B70"/>
  <c r="C70"/>
  <c r="J68"/>
  <c r="D70" l="1"/>
  <c r="A72"/>
  <c r="B71"/>
  <c r="E71"/>
  <c r="J70" s="1"/>
  <c r="F71"/>
  <c r="C71"/>
  <c r="J69"/>
  <c r="D71" l="1"/>
  <c r="A73"/>
  <c r="C72"/>
  <c r="F72"/>
  <c r="B72"/>
  <c r="E72"/>
  <c r="D72" l="1"/>
  <c r="E73"/>
  <c r="F73"/>
  <c r="B73"/>
  <c r="C73"/>
  <c r="A74"/>
  <c r="J71"/>
  <c r="D73" l="1"/>
  <c r="F74"/>
  <c r="A75"/>
  <c r="E74"/>
  <c r="J73" s="1"/>
  <c r="C74"/>
  <c r="B74"/>
  <c r="J72"/>
  <c r="D74" l="1"/>
  <c r="C75"/>
  <c r="E75"/>
  <c r="A76"/>
  <c r="B75"/>
  <c r="F75"/>
  <c r="F76" l="1"/>
  <c r="E76"/>
  <c r="J75" s="1"/>
  <c r="C76"/>
  <c r="A77"/>
  <c r="B76"/>
  <c r="K75"/>
  <c r="D75"/>
  <c r="J74"/>
  <c r="D76" l="1"/>
  <c r="F77"/>
  <c r="A78"/>
  <c r="B77"/>
  <c r="E77"/>
  <c r="C77"/>
  <c r="K76"/>
  <c r="D77" l="1"/>
  <c r="K77"/>
  <c r="J76"/>
  <c r="F78"/>
  <c r="C78"/>
  <c r="A79"/>
  <c r="E78"/>
  <c r="B78"/>
  <c r="K78" l="1"/>
  <c r="E79"/>
  <c r="A80"/>
  <c r="C79"/>
  <c r="F79"/>
  <c r="B79"/>
  <c r="D78"/>
  <c r="J77"/>
  <c r="D79" l="1"/>
  <c r="A81"/>
  <c r="F80"/>
  <c r="B80"/>
  <c r="C80"/>
  <c r="E80"/>
  <c r="J79" s="1"/>
  <c r="K79"/>
  <c r="J78"/>
  <c r="D80" l="1"/>
  <c r="K80"/>
  <c r="E81"/>
  <c r="J80" s="1"/>
  <c r="B81"/>
  <c r="F81"/>
  <c r="C81"/>
  <c r="A82"/>
  <c r="D81" l="1"/>
  <c r="B82"/>
  <c r="E82"/>
  <c r="J81" s="1"/>
  <c r="A83"/>
  <c r="C82"/>
  <c r="F82"/>
  <c r="K81"/>
  <c r="D82" l="1"/>
  <c r="B83"/>
  <c r="F83"/>
  <c r="C83"/>
  <c r="E83"/>
  <c r="A84"/>
  <c r="K82"/>
  <c r="D83" l="1"/>
  <c r="A85"/>
  <c r="E84"/>
  <c r="J83" s="1"/>
  <c r="C84"/>
  <c r="B84"/>
  <c r="F84"/>
  <c r="K83"/>
  <c r="J82"/>
  <c r="D84" l="1"/>
  <c r="K84"/>
  <c r="C85"/>
  <c r="E85"/>
  <c r="B85"/>
  <c r="F85"/>
  <c r="A86"/>
  <c r="C86" l="1"/>
  <c r="E86"/>
  <c r="J85" s="1"/>
  <c r="F86"/>
  <c r="A87"/>
  <c r="B86"/>
  <c r="K85"/>
  <c r="D85"/>
  <c r="J84"/>
  <c r="B87" l="1"/>
  <c r="A88"/>
  <c r="C87"/>
  <c r="E87"/>
  <c r="J86" s="1"/>
  <c r="F87"/>
  <c r="K86"/>
  <c r="D86"/>
  <c r="D87" l="1"/>
  <c r="K87"/>
  <c r="A89"/>
  <c r="F88"/>
  <c r="E88"/>
  <c r="B88"/>
  <c r="C88"/>
  <c r="K88" l="1"/>
  <c r="E89"/>
  <c r="J88" s="1"/>
  <c r="A90"/>
  <c r="C89"/>
  <c r="F89"/>
  <c r="B89"/>
  <c r="D88"/>
  <c r="J87"/>
  <c r="D89" l="1"/>
  <c r="E90"/>
  <c r="J89" s="1"/>
  <c r="B90"/>
  <c r="C90"/>
  <c r="F90"/>
  <c r="A91"/>
  <c r="K89"/>
  <c r="D90" l="1"/>
  <c r="C91"/>
  <c r="B91"/>
  <c r="A92"/>
  <c r="F91"/>
  <c r="E91"/>
  <c r="K90"/>
  <c r="C92" l="1"/>
  <c r="E92"/>
  <c r="J91" s="1"/>
  <c r="A93"/>
  <c r="B92"/>
  <c r="F92"/>
  <c r="K91"/>
  <c r="J90"/>
  <c r="D91"/>
  <c r="C93" l="1"/>
  <c r="A94"/>
  <c r="E93"/>
  <c r="J92" s="1"/>
  <c r="F93"/>
  <c r="B93"/>
  <c r="K92"/>
  <c r="D92"/>
  <c r="K93" l="1"/>
  <c r="C94"/>
  <c r="E94"/>
  <c r="A95"/>
  <c r="F94"/>
  <c r="B94"/>
  <c r="D93"/>
  <c r="B95" l="1"/>
  <c r="C95"/>
  <c r="F95"/>
  <c r="A96"/>
  <c r="E95"/>
  <c r="K94"/>
  <c r="D94"/>
  <c r="J93"/>
  <c r="D95" l="1"/>
  <c r="K95"/>
  <c r="J94"/>
  <c r="F96"/>
  <c r="B96"/>
  <c r="C96"/>
  <c r="A97"/>
  <c r="E96"/>
  <c r="D96" l="1"/>
  <c r="K96"/>
  <c r="F97"/>
  <c r="B97"/>
  <c r="A98"/>
  <c r="E97"/>
  <c r="C97"/>
  <c r="J95"/>
  <c r="D97" l="1"/>
  <c r="E98"/>
  <c r="J97" s="1"/>
  <c r="B98"/>
  <c r="A99"/>
  <c r="C98"/>
  <c r="F98"/>
  <c r="K97"/>
  <c r="J96"/>
  <c r="D98" l="1"/>
  <c r="F99"/>
  <c r="B99"/>
  <c r="A100"/>
  <c r="C99"/>
  <c r="E99"/>
  <c r="K98"/>
  <c r="D99" l="1"/>
  <c r="F100"/>
  <c r="C100"/>
  <c r="B100"/>
  <c r="A101"/>
  <c r="E100"/>
  <c r="K99"/>
  <c r="J98"/>
  <c r="K100" l="1"/>
  <c r="A102"/>
  <c r="E101"/>
  <c r="B101"/>
  <c r="F101"/>
  <c r="C101"/>
  <c r="J99"/>
  <c r="D100"/>
  <c r="D101" l="1"/>
  <c r="K101"/>
  <c r="B102"/>
  <c r="E102"/>
  <c r="F102"/>
  <c r="A103"/>
  <c r="C102"/>
  <c r="J100"/>
  <c r="D102" l="1"/>
  <c r="F103"/>
  <c r="C103"/>
  <c r="B103"/>
  <c r="E103"/>
  <c r="A104"/>
  <c r="K102"/>
  <c r="J101"/>
  <c r="K103" l="1"/>
  <c r="J102"/>
  <c r="F104"/>
  <c r="A105"/>
  <c r="C104"/>
  <c r="E104"/>
  <c r="B104"/>
  <c r="D103"/>
  <c r="D104" l="1"/>
  <c r="E105"/>
  <c r="J104" s="1"/>
  <c r="C105"/>
  <c r="F105"/>
  <c r="B105"/>
  <c r="A106"/>
  <c r="K104"/>
  <c r="J103"/>
  <c r="A107" l="1"/>
  <c r="F106"/>
  <c r="B106"/>
  <c r="E106"/>
  <c r="J105" s="1"/>
  <c r="C106"/>
  <c r="D105"/>
  <c r="K105"/>
  <c r="D106" l="1"/>
  <c r="K106"/>
  <c r="A108"/>
  <c r="F107"/>
  <c r="C107"/>
  <c r="B107"/>
  <c r="E107"/>
  <c r="D107" l="1"/>
  <c r="K107"/>
  <c r="F108"/>
  <c r="A109"/>
  <c r="E108"/>
  <c r="B108"/>
  <c r="C108"/>
  <c r="J106"/>
  <c r="D108" l="1"/>
  <c r="K108"/>
  <c r="B109"/>
  <c r="C109"/>
  <c r="F109"/>
  <c r="A110"/>
  <c r="E109"/>
  <c r="J107"/>
  <c r="D109" l="1"/>
  <c r="K109"/>
  <c r="A111"/>
  <c r="F110"/>
  <c r="C110"/>
  <c r="E110"/>
  <c r="B110"/>
  <c r="J108"/>
  <c r="K110" l="1"/>
  <c r="F111"/>
  <c r="B111"/>
  <c r="C111"/>
  <c r="A112"/>
  <c r="E111"/>
  <c r="D110"/>
  <c r="J109"/>
  <c r="D111" l="1"/>
  <c r="K111"/>
  <c r="E112"/>
  <c r="F112"/>
  <c r="B112"/>
  <c r="A113"/>
  <c r="C112"/>
  <c r="J110"/>
  <c r="D112" l="1"/>
  <c r="C113"/>
  <c r="F113"/>
  <c r="A114"/>
  <c r="E113"/>
  <c r="J112" s="1"/>
  <c r="B113"/>
  <c r="K112"/>
  <c r="J111"/>
  <c r="K113" l="1"/>
  <c r="A115"/>
  <c r="E114"/>
  <c r="C114"/>
  <c r="F114"/>
  <c r="B114"/>
  <c r="D113"/>
  <c r="D114" l="1"/>
  <c r="K114"/>
  <c r="B115"/>
  <c r="E115"/>
  <c r="F115"/>
  <c r="C115"/>
  <c r="A116"/>
  <c r="J113"/>
  <c r="D115" l="1"/>
  <c r="F116"/>
  <c r="C116"/>
  <c r="A117"/>
  <c r="B116"/>
  <c r="E116"/>
  <c r="J115" s="1"/>
  <c r="K115"/>
  <c r="J114"/>
  <c r="K116" l="1"/>
  <c r="A118"/>
  <c r="F117"/>
  <c r="C117"/>
  <c r="B117"/>
  <c r="E117"/>
  <c r="D116"/>
  <c r="D117" l="1"/>
  <c r="K117"/>
  <c r="E118"/>
  <c r="B118"/>
  <c r="C118"/>
  <c r="A119"/>
  <c r="F118"/>
  <c r="J116"/>
  <c r="D118" l="1"/>
  <c r="C119"/>
  <c r="E119"/>
  <c r="J118" s="1"/>
  <c r="B119"/>
  <c r="F119"/>
  <c r="A120"/>
  <c r="K118"/>
  <c r="J117"/>
  <c r="A121" l="1"/>
  <c r="C120"/>
  <c r="F120"/>
  <c r="E120"/>
  <c r="J119" s="1"/>
  <c r="B120"/>
  <c r="K119"/>
  <c r="D119"/>
  <c r="K120" l="1"/>
  <c r="D120"/>
  <c r="B121"/>
  <c r="F121"/>
  <c r="C121"/>
  <c r="E121"/>
  <c r="J120" s="1"/>
  <c r="A122"/>
  <c r="K121" l="1"/>
  <c r="F122"/>
  <c r="E122"/>
  <c r="A123"/>
  <c r="B122"/>
  <c r="C122"/>
  <c r="D121"/>
  <c r="D122" l="1"/>
  <c r="E123"/>
  <c r="F123"/>
  <c r="B123"/>
  <c r="A124"/>
  <c r="C123"/>
  <c r="K122"/>
  <c r="J121"/>
  <c r="D123" l="1"/>
  <c r="B124"/>
  <c r="F124"/>
  <c r="A125"/>
  <c r="E124"/>
  <c r="C124"/>
  <c r="K123"/>
  <c r="J122"/>
  <c r="D124" l="1"/>
  <c r="K124"/>
  <c r="F125"/>
  <c r="B125"/>
  <c r="C125"/>
  <c r="E125"/>
  <c r="A126"/>
  <c r="J123"/>
  <c r="D125" l="1"/>
  <c r="A127"/>
  <c r="B126"/>
  <c r="C126"/>
  <c r="F126"/>
  <c r="E126"/>
  <c r="J125" s="1"/>
  <c r="K125"/>
  <c r="J124"/>
  <c r="D126" l="1"/>
  <c r="K126"/>
  <c r="F127"/>
  <c r="E127"/>
  <c r="C127"/>
  <c r="B127"/>
  <c r="A128"/>
  <c r="D127" l="1"/>
  <c r="B128"/>
  <c r="A129"/>
  <c r="E128"/>
  <c r="J127" s="1"/>
  <c r="F128"/>
  <c r="C128"/>
  <c r="K127"/>
  <c r="J126"/>
  <c r="D128" l="1"/>
  <c r="K128"/>
  <c r="B129"/>
  <c r="E129"/>
  <c r="A130"/>
  <c r="F129"/>
  <c r="C129"/>
  <c r="D129" l="1"/>
  <c r="A131"/>
  <c r="F130"/>
  <c r="B130"/>
  <c r="E130"/>
  <c r="J129" s="1"/>
  <c r="C130"/>
  <c r="K129"/>
  <c r="J128"/>
  <c r="D130" l="1"/>
  <c r="K130"/>
  <c r="F131"/>
  <c r="E131"/>
  <c r="B131"/>
  <c r="A132"/>
  <c r="C131"/>
  <c r="C132" l="1"/>
  <c r="A133"/>
  <c r="B132"/>
  <c r="F132"/>
  <c r="E132"/>
  <c r="D131"/>
  <c r="K131"/>
  <c r="J130"/>
  <c r="K132" l="1"/>
  <c r="J131"/>
  <c r="C133"/>
  <c r="E133"/>
  <c r="B133"/>
  <c r="F133"/>
  <c r="A134"/>
  <c r="D132"/>
  <c r="D133" l="1"/>
  <c r="C134"/>
  <c r="E134"/>
  <c r="J133" s="1"/>
  <c r="A135"/>
  <c r="F134"/>
  <c r="B134"/>
  <c r="K133"/>
  <c r="J132"/>
  <c r="K134" l="1"/>
  <c r="A136"/>
  <c r="C135"/>
  <c r="B135"/>
  <c r="E135"/>
  <c r="F135"/>
  <c r="D134"/>
  <c r="K135" l="1"/>
  <c r="D135"/>
  <c r="C136"/>
  <c r="F136"/>
  <c r="A137"/>
  <c r="B136"/>
  <c r="E136"/>
  <c r="J134"/>
  <c r="K136" l="1"/>
  <c r="B137"/>
  <c r="C137"/>
  <c r="E137"/>
  <c r="A138"/>
  <c r="F137"/>
  <c r="D136"/>
  <c r="J135"/>
  <c r="D137" l="1"/>
  <c r="E138"/>
  <c r="J137" s="1"/>
  <c r="C138"/>
  <c r="F138"/>
  <c r="A139"/>
  <c r="B138"/>
  <c r="K137"/>
  <c r="J136"/>
  <c r="A140" l="1"/>
  <c r="C139"/>
  <c r="F139"/>
  <c r="B139"/>
  <c r="E139"/>
  <c r="D138"/>
  <c r="K138"/>
  <c r="K139" l="1"/>
  <c r="J138"/>
  <c r="D139"/>
  <c r="F140"/>
  <c r="E140"/>
  <c r="A141"/>
  <c r="C140"/>
  <c r="B140"/>
  <c r="D140" l="1"/>
  <c r="A142"/>
  <c r="E141"/>
  <c r="J140" s="1"/>
  <c r="F141"/>
  <c r="C141"/>
  <c r="B141"/>
  <c r="K140"/>
  <c r="J139"/>
  <c r="D141" l="1"/>
  <c r="K141"/>
  <c r="A143"/>
  <c r="C142"/>
  <c r="E142"/>
  <c r="B142"/>
  <c r="F142"/>
  <c r="K142" l="1"/>
  <c r="B143"/>
  <c r="A144"/>
  <c r="E143"/>
  <c r="C143"/>
  <c r="F143"/>
  <c r="D142"/>
  <c r="J141"/>
  <c r="D143" l="1"/>
  <c r="K143"/>
  <c r="F144"/>
  <c r="E144"/>
  <c r="J143" s="1"/>
  <c r="C144"/>
  <c r="A145"/>
  <c r="B144"/>
  <c r="J142"/>
  <c r="D144" l="1"/>
  <c r="E145"/>
  <c r="J144" s="1"/>
  <c r="A146"/>
  <c r="F145"/>
  <c r="C145"/>
  <c r="B145"/>
  <c r="K144"/>
  <c r="D145" l="1"/>
  <c r="C146"/>
  <c r="B146"/>
  <c r="F146"/>
  <c r="A147"/>
  <c r="E146"/>
  <c r="K145"/>
  <c r="K146" l="1"/>
  <c r="J145"/>
  <c r="B147"/>
  <c r="E147"/>
  <c r="F147"/>
  <c r="A148"/>
  <c r="C147"/>
  <c r="D146"/>
  <c r="D147" l="1"/>
  <c r="E148"/>
  <c r="J147" s="1"/>
  <c r="A149"/>
  <c r="B148"/>
  <c r="F148"/>
  <c r="C148"/>
  <c r="K147"/>
  <c r="J146"/>
  <c r="D148" l="1"/>
  <c r="F149"/>
  <c r="C149"/>
  <c r="A150"/>
  <c r="B149"/>
  <c r="E149"/>
  <c r="J148" s="1"/>
  <c r="K148"/>
  <c r="D149" l="1"/>
  <c r="K149"/>
  <c r="C150"/>
  <c r="F150"/>
  <c r="A151"/>
  <c r="B150"/>
  <c r="E150"/>
  <c r="J149" s="1"/>
  <c r="K150" l="1"/>
  <c r="B151"/>
  <c r="C151"/>
  <c r="F151"/>
  <c r="A152"/>
  <c r="E151"/>
  <c r="J150" s="1"/>
  <c r="D150"/>
  <c r="B152" l="1"/>
  <c r="F152"/>
  <c r="A153"/>
  <c r="E152"/>
  <c r="J151" s="1"/>
  <c r="C152"/>
  <c r="D151"/>
  <c r="K151"/>
  <c r="D152" l="1"/>
  <c r="K152"/>
  <c r="F153"/>
  <c r="C153"/>
  <c r="B153"/>
  <c r="E153"/>
  <c r="A154"/>
  <c r="K153" l="1"/>
  <c r="D153"/>
  <c r="C154"/>
  <c r="E154"/>
  <c r="B154"/>
  <c r="A155"/>
  <c r="F154"/>
  <c r="J152"/>
  <c r="E155" l="1"/>
  <c r="J154" s="1"/>
  <c r="B155"/>
  <c r="A156"/>
  <c r="C155"/>
  <c r="F155"/>
  <c r="K154"/>
  <c r="D154"/>
  <c r="J153"/>
  <c r="D155" l="1"/>
  <c r="A157"/>
  <c r="F156"/>
  <c r="C156"/>
  <c r="B156"/>
  <c r="E156"/>
  <c r="J155" s="1"/>
  <c r="K155"/>
  <c r="K156" l="1"/>
  <c r="D156"/>
  <c r="B157"/>
  <c r="E157"/>
  <c r="C157"/>
  <c r="F157"/>
  <c r="A158"/>
  <c r="C158" l="1"/>
  <c r="A159"/>
  <c r="F158"/>
  <c r="E158"/>
  <c r="J157" s="1"/>
  <c r="B158"/>
  <c r="D157"/>
  <c r="K157"/>
  <c r="J156"/>
  <c r="B159" l="1"/>
  <c r="E159"/>
  <c r="J158" s="1"/>
  <c r="C159"/>
  <c r="A160"/>
  <c r="F159"/>
  <c r="K158"/>
  <c r="D158"/>
  <c r="D159" l="1"/>
  <c r="C160"/>
  <c r="B160"/>
  <c r="A161"/>
  <c r="E160"/>
  <c r="F160"/>
  <c r="K159"/>
  <c r="K160" l="1"/>
  <c r="C161"/>
  <c r="A162"/>
  <c r="E161"/>
  <c r="B161"/>
  <c r="F161"/>
  <c r="J159"/>
  <c r="D160"/>
  <c r="K161" l="1"/>
  <c r="F162"/>
  <c r="B162"/>
  <c r="E162"/>
  <c r="C162"/>
  <c r="A163"/>
  <c r="D161"/>
  <c r="J160"/>
  <c r="D162" l="1"/>
  <c r="E163"/>
  <c r="J162" s="1"/>
  <c r="F163"/>
  <c r="C163"/>
  <c r="B163"/>
  <c r="A164"/>
  <c r="K162"/>
  <c r="J161"/>
  <c r="D163" l="1"/>
  <c r="A165"/>
  <c r="F164"/>
  <c r="C164"/>
  <c r="E164"/>
  <c r="J163" s="1"/>
  <c r="B164"/>
  <c r="K163"/>
  <c r="B165" l="1"/>
  <c r="F165"/>
  <c r="C165"/>
  <c r="A166"/>
  <c r="E165"/>
  <c r="J164" s="1"/>
  <c r="K164"/>
  <c r="D164"/>
  <c r="D165" l="1"/>
  <c r="K165"/>
  <c r="F166"/>
  <c r="C166"/>
  <c r="E166"/>
  <c r="B166"/>
  <c r="A167"/>
  <c r="B167" l="1"/>
  <c r="F167"/>
  <c r="A168"/>
  <c r="E167"/>
  <c r="C167"/>
  <c r="D166"/>
  <c r="K166"/>
  <c r="J165"/>
  <c r="D167" l="1"/>
  <c r="K167"/>
  <c r="J166"/>
  <c r="B168"/>
  <c r="F168"/>
  <c r="C168"/>
  <c r="A169"/>
  <c r="E168"/>
  <c r="D168" l="1"/>
  <c r="K168"/>
  <c r="F169"/>
  <c r="C169"/>
  <c r="B169"/>
  <c r="A170"/>
  <c r="E169"/>
  <c r="J167"/>
  <c r="K169" l="1"/>
  <c r="C170"/>
  <c r="F170"/>
  <c r="E170"/>
  <c r="A171"/>
  <c r="B170"/>
  <c r="D169"/>
  <c r="J168"/>
  <c r="E171" l="1"/>
  <c r="J170" s="1"/>
  <c r="F171"/>
  <c r="B171"/>
  <c r="C171"/>
  <c r="A172"/>
  <c r="K170"/>
  <c r="D170"/>
  <c r="J169"/>
  <c r="D171" l="1"/>
  <c r="C172"/>
  <c r="A173"/>
  <c r="B172"/>
  <c r="F172"/>
  <c r="E172"/>
  <c r="K171"/>
  <c r="K172" l="1"/>
  <c r="F173"/>
  <c r="E173"/>
  <c r="A174"/>
  <c r="C173"/>
  <c r="B173"/>
  <c r="J171"/>
  <c r="D172"/>
  <c r="K173" l="1"/>
  <c r="D173"/>
  <c r="B174"/>
  <c r="E174"/>
  <c r="C174"/>
  <c r="F174"/>
  <c r="A175"/>
  <c r="J172"/>
  <c r="A176" l="1"/>
  <c r="E175"/>
  <c r="J174" s="1"/>
  <c r="C175"/>
  <c r="B175"/>
  <c r="F175"/>
  <c r="D174"/>
  <c r="K174"/>
  <c r="J173"/>
  <c r="D175" l="1"/>
  <c r="K175"/>
  <c r="C176"/>
  <c r="A177"/>
  <c r="E176"/>
  <c r="B176"/>
  <c r="F176"/>
  <c r="K176" l="1"/>
  <c r="E177"/>
  <c r="B177"/>
  <c r="C177"/>
  <c r="A178"/>
  <c r="F177"/>
  <c r="D176"/>
  <c r="J175"/>
  <c r="B178" l="1"/>
  <c r="C178"/>
  <c r="F178"/>
  <c r="A179"/>
  <c r="E178"/>
  <c r="J177" s="1"/>
  <c r="D177"/>
  <c r="K177"/>
  <c r="J176"/>
  <c r="D178" l="1"/>
  <c r="E179"/>
  <c r="J178" s="1"/>
  <c r="C179"/>
  <c r="F179"/>
  <c r="B179"/>
  <c r="A180"/>
  <c r="K178"/>
  <c r="A181" l="1"/>
  <c r="B180"/>
  <c r="C180"/>
  <c r="E180"/>
  <c r="J179" s="1"/>
  <c r="F180"/>
  <c r="D179"/>
  <c r="K179"/>
  <c r="D180" l="1"/>
  <c r="K180"/>
  <c r="C181"/>
  <c r="A182"/>
  <c r="E181"/>
  <c r="F181"/>
  <c r="B181"/>
  <c r="D181" l="1"/>
  <c r="K181"/>
  <c r="C182"/>
  <c r="B182"/>
  <c r="A183"/>
  <c r="F182"/>
  <c r="E182"/>
  <c r="J180"/>
  <c r="K182" l="1"/>
  <c r="A184"/>
  <c r="F183"/>
  <c r="E183"/>
  <c r="C183"/>
  <c r="B183"/>
  <c r="D182"/>
  <c r="J181"/>
  <c r="K183" l="1"/>
  <c r="D183"/>
  <c r="B184"/>
  <c r="E184"/>
  <c r="A185"/>
  <c r="C184"/>
  <c r="F184"/>
  <c r="J182"/>
  <c r="D184" l="1"/>
  <c r="F185"/>
  <c r="B185"/>
  <c r="C185"/>
  <c r="A186"/>
  <c r="E185"/>
  <c r="J184" s="1"/>
  <c r="K184"/>
  <c r="J183"/>
  <c r="D185" l="1"/>
  <c r="K185"/>
  <c r="A187"/>
  <c r="B186"/>
  <c r="C186"/>
  <c r="E186"/>
  <c r="F186"/>
  <c r="D186" l="1"/>
  <c r="K186"/>
  <c r="A188"/>
  <c r="F187"/>
  <c r="E187"/>
  <c r="C187"/>
  <c r="B187"/>
  <c r="J185"/>
  <c r="D187" l="1"/>
  <c r="K187"/>
  <c r="C188"/>
  <c r="A189"/>
  <c r="B188"/>
  <c r="E188"/>
  <c r="F188"/>
  <c r="J186"/>
  <c r="D188" l="1"/>
  <c r="K188"/>
  <c r="F189"/>
  <c r="E189"/>
  <c r="B189"/>
  <c r="C189"/>
  <c r="A190"/>
  <c r="J187"/>
  <c r="E190" l="1"/>
  <c r="C190"/>
  <c r="F190"/>
  <c r="B190"/>
  <c r="A191"/>
  <c r="D189"/>
  <c r="K189"/>
  <c r="J188"/>
  <c r="K190" l="1"/>
  <c r="A192"/>
  <c r="E191"/>
  <c r="J190" s="1"/>
  <c r="C191"/>
  <c r="B191"/>
  <c r="F191"/>
  <c r="J189"/>
  <c r="D190"/>
  <c r="K191" l="1"/>
  <c r="A193"/>
  <c r="F192"/>
  <c r="B192"/>
  <c r="C192"/>
  <c r="E192"/>
  <c r="J191" s="1"/>
  <c r="D191"/>
  <c r="D192" l="1"/>
  <c r="K192"/>
  <c r="F193"/>
  <c r="E193"/>
  <c r="B193"/>
  <c r="A194"/>
  <c r="C193"/>
  <c r="D193" l="1"/>
  <c r="B194"/>
  <c r="C194"/>
  <c r="F194"/>
  <c r="A195"/>
  <c r="E194"/>
  <c r="J193" s="1"/>
  <c r="K193"/>
  <c r="J192"/>
  <c r="K194" l="1"/>
  <c r="F195"/>
  <c r="C195"/>
  <c r="B195"/>
  <c r="A196"/>
  <c r="E195"/>
  <c r="D194"/>
  <c r="D195" l="1"/>
  <c r="K195"/>
  <c r="B196"/>
  <c r="F196"/>
  <c r="E196"/>
  <c r="C196"/>
  <c r="A197"/>
  <c r="J194"/>
  <c r="D196" l="1"/>
  <c r="C197"/>
  <c r="B197"/>
  <c r="F197"/>
  <c r="A198"/>
  <c r="E197"/>
  <c r="J196" s="1"/>
  <c r="K196"/>
  <c r="J195"/>
  <c r="K197" l="1"/>
  <c r="E198"/>
  <c r="A199"/>
  <c r="B198"/>
  <c r="C198"/>
  <c r="F198"/>
  <c r="D197"/>
  <c r="D198" l="1"/>
  <c r="A200"/>
  <c r="C199"/>
  <c r="E199"/>
  <c r="J198" s="1"/>
  <c r="F199"/>
  <c r="B199"/>
  <c r="K198"/>
  <c r="J197"/>
  <c r="K199" l="1"/>
  <c r="D199"/>
  <c r="B200"/>
  <c r="C200"/>
  <c r="E200"/>
  <c r="J199" s="1"/>
  <c r="F200"/>
  <c r="A201"/>
  <c r="D200" l="1"/>
  <c r="C201"/>
  <c r="E201"/>
  <c r="J200" s="1"/>
  <c r="A202"/>
  <c r="B201"/>
  <c r="F201"/>
  <c r="K200"/>
  <c r="D201" l="1"/>
  <c r="F202"/>
  <c r="B202"/>
  <c r="E202"/>
  <c r="J201" s="1"/>
  <c r="C202"/>
  <c r="A203"/>
  <c r="K201"/>
  <c r="D202" l="1"/>
  <c r="K202"/>
  <c r="E203"/>
  <c r="C203"/>
  <c r="F203"/>
  <c r="A204"/>
  <c r="B203"/>
  <c r="D203" l="1"/>
  <c r="C204"/>
  <c r="E204"/>
  <c r="B204"/>
  <c r="A205"/>
  <c r="F204"/>
  <c r="J203"/>
  <c r="K203"/>
  <c r="J202"/>
  <c r="A206" l="1"/>
  <c r="B205"/>
  <c r="C205"/>
  <c r="F205"/>
  <c r="E205"/>
  <c r="J204" s="1"/>
  <c r="K204"/>
  <c r="D204"/>
  <c r="D205" l="1"/>
  <c r="K205"/>
  <c r="A207"/>
  <c r="B206"/>
  <c r="E206"/>
  <c r="C206"/>
  <c r="F206"/>
  <c r="D206" l="1"/>
  <c r="K206"/>
  <c r="E207"/>
  <c r="F207"/>
  <c r="A208"/>
  <c r="B207"/>
  <c r="C207"/>
  <c r="J205"/>
  <c r="D207" l="1"/>
  <c r="B208"/>
  <c r="E208"/>
  <c r="J207" s="1"/>
  <c r="F208"/>
  <c r="A209"/>
  <c r="C208"/>
  <c r="K207"/>
  <c r="J206"/>
  <c r="D208" l="1"/>
  <c r="F209"/>
  <c r="E209"/>
  <c r="J208" s="1"/>
  <c r="C209"/>
  <c r="A210"/>
  <c r="B209"/>
  <c r="K208"/>
  <c r="C210" l="1"/>
  <c r="A211"/>
  <c r="F210"/>
  <c r="B210"/>
  <c r="E210"/>
  <c r="J209" s="1"/>
  <c r="D209"/>
  <c r="K209"/>
  <c r="E211" l="1"/>
  <c r="J210" s="1"/>
  <c r="A212"/>
  <c r="C211"/>
  <c r="B211"/>
  <c r="F211"/>
  <c r="K210"/>
  <c r="D210"/>
  <c r="D211" l="1"/>
  <c r="A213"/>
  <c r="C212"/>
  <c r="B212"/>
  <c r="F212"/>
  <c r="E212"/>
  <c r="J211" s="1"/>
  <c r="K211"/>
  <c r="D212" l="1"/>
  <c r="K212"/>
  <c r="A214"/>
  <c r="F213"/>
  <c r="C213"/>
  <c r="E213"/>
  <c r="B213"/>
  <c r="K213" l="1"/>
  <c r="D213"/>
  <c r="C214"/>
  <c r="E214"/>
  <c r="A215"/>
  <c r="B214"/>
  <c r="F214"/>
  <c r="J212"/>
  <c r="D214" l="1"/>
  <c r="A216"/>
  <c r="B215"/>
  <c r="F215"/>
  <c r="C215"/>
  <c r="E215"/>
  <c r="K214"/>
  <c r="J213"/>
  <c r="D215" l="1"/>
  <c r="K215"/>
  <c r="E216"/>
  <c r="A217"/>
  <c r="F216"/>
  <c r="C216"/>
  <c r="B216"/>
  <c r="J214"/>
  <c r="D216" l="1"/>
  <c r="K216"/>
  <c r="C217"/>
  <c r="E217"/>
  <c r="A218"/>
  <c r="B217"/>
  <c r="F217"/>
  <c r="J215"/>
  <c r="E218" l="1"/>
  <c r="J217" s="1"/>
  <c r="F218"/>
  <c r="A219"/>
  <c r="C218"/>
  <c r="B218"/>
  <c r="K217"/>
  <c r="D217"/>
  <c r="J216"/>
  <c r="D218" l="1"/>
  <c r="E219"/>
  <c r="J218" s="1"/>
  <c r="A220"/>
  <c r="C219"/>
  <c r="F219"/>
  <c r="B219"/>
  <c r="K218"/>
  <c r="D219" l="1"/>
  <c r="F220"/>
  <c r="E220"/>
  <c r="J219" s="1"/>
  <c r="B220"/>
  <c r="C220"/>
  <c r="A221"/>
  <c r="K219"/>
  <c r="D220" l="1"/>
  <c r="E221"/>
  <c r="J220" s="1"/>
  <c r="A222"/>
  <c r="B221"/>
  <c r="C221"/>
  <c r="F221"/>
  <c r="K220"/>
  <c r="D221" l="1"/>
  <c r="E222"/>
  <c r="J221" s="1"/>
  <c r="B222"/>
  <c r="C222"/>
  <c r="A223"/>
  <c r="F222"/>
  <c r="K221"/>
  <c r="D222" l="1"/>
  <c r="C223"/>
  <c r="A224"/>
  <c r="E223"/>
  <c r="J222" s="1"/>
  <c r="B223"/>
  <c r="F223"/>
  <c r="K222"/>
  <c r="K223" l="1"/>
  <c r="E224"/>
  <c r="F224"/>
  <c r="A225"/>
  <c r="C224"/>
  <c r="B224"/>
  <c r="D223"/>
  <c r="D224" l="1"/>
  <c r="F225"/>
  <c r="E225"/>
  <c r="J224" s="1"/>
  <c r="A226"/>
  <c r="B225"/>
  <c r="C225"/>
  <c r="K224"/>
  <c r="J223"/>
  <c r="D225" l="1"/>
  <c r="E226"/>
  <c r="J225" s="1"/>
  <c r="A227"/>
  <c r="F226"/>
  <c r="C226"/>
  <c r="B226"/>
  <c r="K225"/>
  <c r="D226" l="1"/>
  <c r="C227"/>
  <c r="E227"/>
  <c r="J226" s="1"/>
  <c r="A228"/>
  <c r="B227"/>
  <c r="F227"/>
  <c r="K226"/>
  <c r="D227" l="1"/>
  <c r="E228"/>
  <c r="J227" s="1"/>
  <c r="A229"/>
  <c r="B228"/>
  <c r="F228"/>
  <c r="C228"/>
  <c r="K227"/>
  <c r="D228" l="1"/>
  <c r="B229"/>
  <c r="F229"/>
  <c r="E229"/>
  <c r="J228" s="1"/>
  <c r="A230"/>
  <c r="C229"/>
  <c r="K228"/>
  <c r="D229" l="1"/>
  <c r="K229"/>
  <c r="E230"/>
  <c r="A231"/>
  <c r="F230"/>
  <c r="B230"/>
  <c r="C230"/>
  <c r="D230" l="1"/>
  <c r="K230"/>
  <c r="B231"/>
  <c r="A232"/>
  <c r="F231"/>
  <c r="C231"/>
  <c r="E231"/>
  <c r="J229"/>
  <c r="D231" l="1"/>
  <c r="F232"/>
  <c r="A233"/>
  <c r="B232"/>
  <c r="E232"/>
  <c r="J231" s="1"/>
  <c r="C232"/>
  <c r="K231"/>
  <c r="J230"/>
  <c r="D232" l="1"/>
  <c r="K232"/>
  <c r="A234"/>
  <c r="F233"/>
  <c r="C233"/>
  <c r="B233"/>
  <c r="E233"/>
  <c r="D233" l="1"/>
  <c r="K233"/>
  <c r="C234"/>
  <c r="B234"/>
  <c r="E234"/>
  <c r="A235"/>
  <c r="F234"/>
  <c r="J232"/>
  <c r="B235" l="1"/>
  <c r="E235"/>
  <c r="J234" s="1"/>
  <c r="F235"/>
  <c r="C235"/>
  <c r="A236"/>
  <c r="K234"/>
  <c r="D234"/>
  <c r="J233"/>
  <c r="D235" l="1"/>
  <c r="A237"/>
  <c r="F236"/>
  <c r="E236"/>
  <c r="J235" s="1"/>
  <c r="C236"/>
  <c r="B236"/>
  <c r="K235"/>
  <c r="D236" l="1"/>
  <c r="K236"/>
  <c r="A238"/>
  <c r="B237"/>
  <c r="E237"/>
  <c r="F237"/>
  <c r="C237"/>
  <c r="D237" l="1"/>
  <c r="K237"/>
  <c r="E238"/>
  <c r="C238"/>
  <c r="F238"/>
  <c r="A239"/>
  <c r="B238"/>
  <c r="J236"/>
  <c r="B239" l="1"/>
  <c r="A240"/>
  <c r="F239"/>
  <c r="C239"/>
  <c r="E239"/>
  <c r="J238" s="1"/>
  <c r="D238"/>
  <c r="K238"/>
  <c r="J237"/>
  <c r="D239" l="1"/>
  <c r="K239"/>
  <c r="C240"/>
  <c r="A241"/>
  <c r="F240"/>
  <c r="E240"/>
  <c r="B240"/>
  <c r="K240" l="1"/>
  <c r="A242"/>
  <c r="F241"/>
  <c r="E241"/>
  <c r="C241"/>
  <c r="B241"/>
  <c r="D240"/>
  <c r="J239"/>
  <c r="D241" l="1"/>
  <c r="C242"/>
  <c r="E242"/>
  <c r="J241" s="1"/>
  <c r="A243"/>
  <c r="F242"/>
  <c r="B242"/>
  <c r="K241"/>
  <c r="J240"/>
  <c r="F243" l="1"/>
  <c r="C243"/>
  <c r="A244"/>
  <c r="B243"/>
  <c r="E243"/>
  <c r="J242" s="1"/>
  <c r="K242"/>
  <c r="D242"/>
  <c r="D243" l="1"/>
  <c r="K243"/>
  <c r="B244"/>
  <c r="A245"/>
  <c r="C244"/>
  <c r="E244"/>
  <c r="F244"/>
  <c r="D244" l="1"/>
  <c r="K244"/>
  <c r="E245"/>
  <c r="C245"/>
  <c r="A246"/>
  <c r="F245"/>
  <c r="B245"/>
  <c r="J243"/>
  <c r="D245" l="1"/>
  <c r="E246"/>
  <c r="J245" s="1"/>
  <c r="A247"/>
  <c r="C246"/>
  <c r="B246"/>
  <c r="F246"/>
  <c r="K245"/>
  <c r="J244"/>
  <c r="D246" l="1"/>
  <c r="A248"/>
  <c r="B247"/>
  <c r="F247"/>
  <c r="C247"/>
  <c r="E247"/>
  <c r="J246" s="1"/>
  <c r="K246"/>
  <c r="D247" l="1"/>
  <c r="K247"/>
  <c r="E248"/>
  <c r="C248"/>
  <c r="A249"/>
  <c r="F248"/>
  <c r="B248"/>
  <c r="D248" l="1"/>
  <c r="B249"/>
  <c r="F249"/>
  <c r="E249"/>
  <c r="J248" s="1"/>
  <c r="C249"/>
  <c r="A250"/>
  <c r="K248"/>
  <c r="J247"/>
  <c r="D249" l="1"/>
  <c r="B250"/>
  <c r="C250"/>
  <c r="A251"/>
  <c r="E250"/>
  <c r="F250"/>
  <c r="K249"/>
  <c r="K250" l="1"/>
  <c r="B251"/>
  <c r="A252"/>
  <c r="E251"/>
  <c r="C251"/>
  <c r="F251"/>
  <c r="J249"/>
  <c r="D250"/>
  <c r="D251" l="1"/>
  <c r="K251"/>
  <c r="C252"/>
  <c r="E252"/>
  <c r="B252"/>
  <c r="F252"/>
  <c r="A253"/>
  <c r="J250"/>
  <c r="B253" l="1"/>
  <c r="C253"/>
  <c r="A254"/>
  <c r="F253"/>
  <c r="E253"/>
  <c r="J252" s="1"/>
  <c r="K252"/>
  <c r="D252"/>
  <c r="J251"/>
  <c r="D253" l="1"/>
  <c r="K253"/>
  <c r="B254"/>
  <c r="C254"/>
  <c r="F254"/>
  <c r="A255"/>
  <c r="E254"/>
  <c r="K254" l="1"/>
  <c r="J253"/>
  <c r="A256"/>
  <c r="C255"/>
  <c r="E255"/>
  <c r="F255"/>
  <c r="B255"/>
  <c r="D254"/>
  <c r="K255" l="1"/>
  <c r="D255"/>
  <c r="F256"/>
  <c r="C256"/>
  <c r="B256"/>
  <c r="E256"/>
  <c r="J255" s="1"/>
  <c r="A257"/>
  <c r="J254"/>
  <c r="D256" l="1"/>
  <c r="E257"/>
  <c r="J256" s="1"/>
  <c r="C257"/>
  <c r="F257"/>
  <c r="B257"/>
  <c r="A258"/>
  <c r="K256"/>
  <c r="A259" l="1"/>
  <c r="E258"/>
  <c r="J257" s="1"/>
  <c r="F258"/>
  <c r="B258"/>
  <c r="C258"/>
  <c r="D257"/>
  <c r="K257"/>
  <c r="D258" l="1"/>
  <c r="K258"/>
  <c r="F259"/>
  <c r="B259"/>
  <c r="C259"/>
  <c r="E259"/>
  <c r="A260"/>
  <c r="D259" l="1"/>
  <c r="A261"/>
  <c r="E260"/>
  <c r="J259" s="1"/>
  <c r="C260"/>
  <c r="F260"/>
  <c r="B260"/>
  <c r="K259"/>
  <c r="J258"/>
  <c r="K260" l="1"/>
  <c r="D260"/>
  <c r="F261"/>
  <c r="A262"/>
  <c r="E261"/>
  <c r="C261"/>
  <c r="B261"/>
  <c r="D261" l="1"/>
  <c r="K261"/>
  <c r="E262"/>
  <c r="A263"/>
  <c r="B262"/>
  <c r="C262"/>
  <c r="F262"/>
  <c r="J260"/>
  <c r="D262" l="1"/>
  <c r="K262"/>
  <c r="A264"/>
  <c r="B263"/>
  <c r="F263"/>
  <c r="C263"/>
  <c r="E263"/>
  <c r="J261"/>
  <c r="D263" l="1"/>
  <c r="K263"/>
  <c r="C264"/>
  <c r="F264"/>
  <c r="A265"/>
  <c r="E264"/>
  <c r="B264"/>
  <c r="J262"/>
  <c r="K264" l="1"/>
  <c r="B265"/>
  <c r="C265"/>
  <c r="E265"/>
  <c r="A266"/>
  <c r="F265"/>
  <c r="D264"/>
  <c r="J263"/>
  <c r="D265" l="1"/>
  <c r="K265"/>
  <c r="E266"/>
  <c r="C266"/>
  <c r="B266"/>
  <c r="F266"/>
  <c r="A267"/>
  <c r="J264"/>
  <c r="D266" l="1"/>
  <c r="F267"/>
  <c r="C267"/>
  <c r="E267"/>
  <c r="J266" s="1"/>
  <c r="A268"/>
  <c r="B267"/>
  <c r="K266"/>
  <c r="J265"/>
  <c r="F268" l="1"/>
  <c r="B268"/>
  <c r="C268"/>
  <c r="E268"/>
  <c r="A269"/>
  <c r="K267"/>
  <c r="D267"/>
  <c r="D268" l="1"/>
  <c r="K268"/>
  <c r="J267"/>
  <c r="A270"/>
  <c r="F269"/>
  <c r="E269"/>
  <c r="B269"/>
  <c r="C269"/>
  <c r="D269" l="1"/>
  <c r="K269"/>
  <c r="F270"/>
  <c r="A271"/>
  <c r="C270"/>
  <c r="B270"/>
  <c r="E270"/>
  <c r="J268"/>
  <c r="K270" l="1"/>
  <c r="B271"/>
  <c r="A272"/>
  <c r="F271"/>
  <c r="C271"/>
  <c r="E271"/>
  <c r="D270"/>
  <c r="J269"/>
  <c r="D271" l="1"/>
  <c r="K271"/>
  <c r="E272"/>
  <c r="J271" s="1"/>
  <c r="C272"/>
  <c r="B272"/>
  <c r="A273"/>
  <c r="F272"/>
  <c r="J270"/>
  <c r="D272" l="1"/>
  <c r="C273"/>
  <c r="A274"/>
  <c r="F273"/>
  <c r="E273"/>
  <c r="J272" s="1"/>
  <c r="B273"/>
  <c r="K272"/>
  <c r="D273" l="1"/>
  <c r="K273"/>
  <c r="F274"/>
  <c r="E274"/>
  <c r="C274"/>
  <c r="A275"/>
  <c r="B274"/>
  <c r="B275" l="1"/>
  <c r="E275"/>
  <c r="J274" s="1"/>
  <c r="A276"/>
  <c r="F275"/>
  <c r="C275"/>
  <c r="D274"/>
  <c r="K274"/>
  <c r="J273"/>
  <c r="D275" l="1"/>
  <c r="B276"/>
  <c r="E276"/>
  <c r="J275" s="1"/>
  <c r="A277"/>
  <c r="C276"/>
  <c r="F276"/>
  <c r="K275"/>
  <c r="D276" l="1"/>
  <c r="C277"/>
  <c r="A278"/>
  <c r="F277"/>
  <c r="B277"/>
  <c r="E277"/>
  <c r="J276" s="1"/>
  <c r="K276"/>
  <c r="A279" l="1"/>
  <c r="B278"/>
  <c r="F278"/>
  <c r="E278"/>
  <c r="J277" s="1"/>
  <c r="C278"/>
  <c r="D277"/>
  <c r="K277"/>
  <c r="D278" l="1"/>
  <c r="K278"/>
  <c r="E279"/>
  <c r="J278" s="1"/>
  <c r="C279"/>
  <c r="F279"/>
  <c r="A280"/>
  <c r="B279"/>
  <c r="K279" l="1"/>
  <c r="B280"/>
  <c r="E280"/>
  <c r="A281"/>
  <c r="C280"/>
  <c r="F280"/>
  <c r="D279"/>
  <c r="D280" l="1"/>
  <c r="F281"/>
  <c r="E281"/>
  <c r="J280" s="1"/>
  <c r="B281"/>
  <c r="C281"/>
  <c r="A282"/>
  <c r="K280"/>
  <c r="J279"/>
  <c r="A283" l="1"/>
  <c r="C282"/>
  <c r="B282"/>
  <c r="E282"/>
  <c r="J281" s="1"/>
  <c r="F282"/>
  <c r="D281"/>
  <c r="K281"/>
  <c r="D282" l="1"/>
  <c r="K282"/>
  <c r="C283"/>
  <c r="F283"/>
  <c r="E283"/>
  <c r="B283"/>
  <c r="A284"/>
  <c r="F284" l="1"/>
  <c r="E284"/>
  <c r="J283" s="1"/>
  <c r="A285"/>
  <c r="B284"/>
  <c r="C284"/>
  <c r="K283"/>
  <c r="D283"/>
  <c r="J282"/>
  <c r="D284" l="1"/>
  <c r="A286"/>
  <c r="F285"/>
  <c r="B285"/>
  <c r="E285"/>
  <c r="J284" s="1"/>
  <c r="C285"/>
  <c r="K284"/>
  <c r="D285" l="1"/>
  <c r="K285"/>
  <c r="A287"/>
  <c r="C286"/>
  <c r="F286"/>
  <c r="B286"/>
  <c r="E286"/>
  <c r="K286" l="1"/>
  <c r="D286"/>
  <c r="B287"/>
  <c r="A288"/>
  <c r="E287"/>
  <c r="F287"/>
  <c r="C287"/>
  <c r="J285"/>
  <c r="D287" l="1"/>
  <c r="E288"/>
  <c r="J287" s="1"/>
  <c r="F288"/>
  <c r="A289"/>
  <c r="B288"/>
  <c r="C288"/>
  <c r="K287"/>
  <c r="J286"/>
  <c r="D288" l="1"/>
  <c r="E289"/>
  <c r="J288" s="1"/>
  <c r="C289"/>
  <c r="B289"/>
  <c r="A290"/>
  <c r="F289"/>
  <c r="K288"/>
  <c r="K289" l="1"/>
  <c r="B290"/>
  <c r="A291"/>
  <c r="E290"/>
  <c r="F290"/>
  <c r="C290"/>
  <c r="D289"/>
  <c r="D290" l="1"/>
  <c r="K290"/>
  <c r="C291"/>
  <c r="A292"/>
  <c r="B291"/>
  <c r="E291"/>
  <c r="F291"/>
  <c r="J289"/>
  <c r="D291" l="1"/>
  <c r="K291"/>
  <c r="C292"/>
  <c r="B292"/>
  <c r="E292"/>
  <c r="F292"/>
  <c r="A293"/>
  <c r="J290"/>
  <c r="A294" l="1"/>
  <c r="B293"/>
  <c r="C293"/>
  <c r="E293"/>
  <c r="J292" s="1"/>
  <c r="F293"/>
  <c r="K292"/>
  <c r="D292"/>
  <c r="J291"/>
  <c r="D293" l="1"/>
  <c r="K293"/>
  <c r="A295"/>
  <c r="C294"/>
  <c r="B294"/>
  <c r="F294"/>
  <c r="E294"/>
  <c r="K294" l="1"/>
  <c r="D294"/>
  <c r="A296"/>
  <c r="F295"/>
  <c r="C295"/>
  <c r="E295"/>
  <c r="B295"/>
  <c r="J293"/>
  <c r="D295" l="1"/>
  <c r="K295"/>
  <c r="F296"/>
  <c r="A297"/>
  <c r="E296"/>
  <c r="B296"/>
  <c r="C296"/>
  <c r="J294"/>
  <c r="D296" l="1"/>
  <c r="K296"/>
  <c r="C297"/>
  <c r="F297"/>
  <c r="A298"/>
  <c r="B297"/>
  <c r="E297"/>
  <c r="J295"/>
  <c r="K297" l="1"/>
  <c r="A299"/>
  <c r="B298"/>
  <c r="E298"/>
  <c r="C298"/>
  <c r="F298"/>
  <c r="D297"/>
  <c r="J296"/>
  <c r="D298" l="1"/>
  <c r="C299"/>
  <c r="E299"/>
  <c r="J298" s="1"/>
  <c r="A300"/>
  <c r="F299"/>
  <c r="B299"/>
  <c r="K298"/>
  <c r="J297"/>
  <c r="F300" l="1"/>
  <c r="B300"/>
  <c r="E300"/>
  <c r="J299" s="1"/>
  <c r="A301"/>
  <c r="C300"/>
  <c r="K299"/>
  <c r="D299"/>
  <c r="D300" l="1"/>
  <c r="C301"/>
  <c r="A302"/>
  <c r="F301"/>
  <c r="B301"/>
  <c r="E301"/>
  <c r="J300" s="1"/>
  <c r="K300"/>
  <c r="K301" l="1"/>
  <c r="D301"/>
  <c r="E302"/>
  <c r="B302"/>
  <c r="A303"/>
  <c r="C302"/>
  <c r="F302"/>
  <c r="D302" l="1"/>
  <c r="E303"/>
  <c r="J302" s="1"/>
  <c r="A304"/>
  <c r="F303"/>
  <c r="C303"/>
  <c r="B303"/>
  <c r="K302"/>
  <c r="J301"/>
  <c r="A305" l="1"/>
  <c r="C304"/>
  <c r="B304"/>
  <c r="E304"/>
  <c r="J303" s="1"/>
  <c r="F304"/>
  <c r="D303"/>
  <c r="K303"/>
  <c r="K304" l="1"/>
  <c r="D304"/>
  <c r="A306"/>
  <c r="F305"/>
  <c r="B305"/>
  <c r="C305"/>
  <c r="E305"/>
  <c r="D305" l="1"/>
  <c r="K305"/>
  <c r="B306"/>
  <c r="E306"/>
  <c r="F306"/>
  <c r="A307"/>
  <c r="C306"/>
  <c r="J304"/>
  <c r="D306" l="1"/>
  <c r="B307"/>
  <c r="C307"/>
  <c r="A308"/>
  <c r="E307"/>
  <c r="J306" s="1"/>
  <c r="F307"/>
  <c r="K306"/>
  <c r="J305"/>
  <c r="K307" l="1"/>
  <c r="F308"/>
  <c r="C308"/>
  <c r="A309"/>
  <c r="E308"/>
  <c r="B308"/>
  <c r="D307"/>
  <c r="K308" l="1"/>
  <c r="E309"/>
  <c r="B309"/>
  <c r="F309"/>
  <c r="A310"/>
  <c r="C309"/>
  <c r="D308"/>
  <c r="J307"/>
  <c r="D309" l="1"/>
  <c r="E310"/>
  <c r="J309" s="1"/>
  <c r="A311"/>
  <c r="F310"/>
  <c r="C310"/>
  <c r="B310"/>
  <c r="K309"/>
  <c r="J308"/>
  <c r="D310" l="1"/>
  <c r="E311"/>
  <c r="J310" s="1"/>
  <c r="B311"/>
  <c r="F311"/>
  <c r="A312"/>
  <c r="C311"/>
  <c r="K310"/>
  <c r="D311" l="1"/>
  <c r="E312"/>
  <c r="J311" s="1"/>
  <c r="F312"/>
  <c r="A313"/>
  <c r="B312"/>
  <c r="C312"/>
  <c r="K311"/>
  <c r="D312" l="1"/>
  <c r="A314"/>
  <c r="E313"/>
  <c r="B313"/>
  <c r="C313"/>
  <c r="F313"/>
  <c r="J312"/>
  <c r="K312"/>
  <c r="D313" l="1"/>
  <c r="K313"/>
  <c r="B314"/>
  <c r="C314"/>
  <c r="E314"/>
  <c r="F314"/>
  <c r="A315"/>
  <c r="D314" l="1"/>
  <c r="A316"/>
  <c r="C315"/>
  <c r="F315"/>
  <c r="E315"/>
  <c r="J314" s="1"/>
  <c r="B315"/>
  <c r="K314"/>
  <c r="J313"/>
  <c r="K315" l="1"/>
  <c r="D315"/>
  <c r="A317"/>
  <c r="B316"/>
  <c r="E316"/>
  <c r="C316"/>
  <c r="F316"/>
  <c r="D316" l="1"/>
  <c r="K316"/>
  <c r="B317"/>
  <c r="E317"/>
  <c r="A318"/>
  <c r="F317"/>
  <c r="C317"/>
  <c r="J315"/>
  <c r="D317" l="1"/>
  <c r="E318"/>
  <c r="J317" s="1"/>
  <c r="B318"/>
  <c r="F318"/>
  <c r="C318"/>
  <c r="A319"/>
  <c r="K317"/>
  <c r="J316"/>
  <c r="D318" l="1"/>
  <c r="A320"/>
  <c r="C319"/>
  <c r="F319"/>
  <c r="E319"/>
  <c r="J318" s="1"/>
  <c r="B319"/>
  <c r="K318"/>
  <c r="K319" l="1"/>
  <c r="D319"/>
  <c r="B320"/>
  <c r="C320"/>
  <c r="E320"/>
  <c r="F320"/>
  <c r="A321"/>
  <c r="D320" l="1"/>
  <c r="A322"/>
  <c r="F321"/>
  <c r="E321"/>
  <c r="J320" s="1"/>
  <c r="C321"/>
  <c r="B321"/>
  <c r="K320"/>
  <c r="J319"/>
  <c r="K321" l="1"/>
  <c r="D321"/>
  <c r="B322"/>
  <c r="A323"/>
  <c r="C322"/>
  <c r="E322"/>
  <c r="F322"/>
  <c r="D322" l="1"/>
  <c r="A324"/>
  <c r="B323"/>
  <c r="E323"/>
  <c r="J322" s="1"/>
  <c r="F323"/>
  <c r="C323"/>
  <c r="K322"/>
  <c r="J321"/>
  <c r="D323" l="1"/>
  <c r="K323"/>
  <c r="A325"/>
  <c r="E324"/>
  <c r="F324"/>
  <c r="B324"/>
  <c r="C324"/>
  <c r="D324" l="1"/>
  <c r="K324"/>
  <c r="F325"/>
  <c r="E325"/>
  <c r="B325"/>
  <c r="A326"/>
  <c r="C325"/>
  <c r="J323"/>
  <c r="D325" l="1"/>
  <c r="A327"/>
  <c r="B326"/>
  <c r="E326"/>
  <c r="J325" s="1"/>
  <c r="F326"/>
  <c r="C326"/>
  <c r="K325"/>
  <c r="J324"/>
  <c r="D326" l="1"/>
  <c r="K326"/>
  <c r="F327"/>
  <c r="B327"/>
  <c r="C327"/>
  <c r="A328"/>
  <c r="E327"/>
  <c r="D327" l="1"/>
  <c r="A329"/>
  <c r="B328"/>
  <c r="E328"/>
  <c r="J327" s="1"/>
  <c r="F328"/>
  <c r="C328"/>
  <c r="K327"/>
  <c r="J326"/>
  <c r="D328" l="1"/>
  <c r="K328"/>
  <c r="C329"/>
  <c r="A330"/>
  <c r="F329"/>
  <c r="B329"/>
  <c r="E329"/>
  <c r="K329" l="1"/>
  <c r="B330"/>
  <c r="A331"/>
  <c r="C330"/>
  <c r="F330"/>
  <c r="E330"/>
  <c r="D329"/>
  <c r="J328"/>
  <c r="D330" l="1"/>
  <c r="K330"/>
  <c r="B331"/>
  <c r="E331"/>
  <c r="F331"/>
  <c r="C331"/>
  <c r="A332"/>
  <c r="J329"/>
  <c r="D331" l="1"/>
  <c r="E332"/>
  <c r="F332"/>
  <c r="C332"/>
  <c r="B332"/>
  <c r="A333"/>
  <c r="K331"/>
  <c r="J330"/>
  <c r="K332" l="1"/>
  <c r="E333"/>
  <c r="B333"/>
  <c r="F333"/>
  <c r="A334"/>
  <c r="C333"/>
  <c r="J331"/>
  <c r="D332"/>
  <c r="D333" l="1"/>
  <c r="A335"/>
  <c r="F334"/>
  <c r="B334"/>
  <c r="E334"/>
  <c r="C334"/>
  <c r="K333"/>
  <c r="J332"/>
  <c r="K334" l="1"/>
  <c r="J333"/>
  <c r="D334"/>
  <c r="B335"/>
  <c r="F335"/>
  <c r="C335"/>
  <c r="A336"/>
  <c r="E335"/>
  <c r="D335" l="1"/>
  <c r="K335"/>
  <c r="E336"/>
  <c r="B336"/>
  <c r="A337"/>
  <c r="C336"/>
  <c r="F336"/>
  <c r="J334"/>
  <c r="D336" l="1"/>
  <c r="K336"/>
  <c r="F337"/>
  <c r="E337"/>
  <c r="C337"/>
  <c r="B337"/>
  <c r="A338"/>
  <c r="J335"/>
  <c r="D337" l="1"/>
  <c r="E338"/>
  <c r="J337" s="1"/>
  <c r="C338"/>
  <c r="A339"/>
  <c r="B338"/>
  <c r="F338"/>
  <c r="K337"/>
  <c r="J336"/>
  <c r="D338" l="1"/>
  <c r="B339"/>
  <c r="A340"/>
  <c r="C339"/>
  <c r="E339"/>
  <c r="J338" s="1"/>
  <c r="F339"/>
  <c r="K338"/>
  <c r="D339" l="1"/>
  <c r="K339"/>
  <c r="B340"/>
  <c r="F340"/>
  <c r="E340"/>
  <c r="C340"/>
  <c r="A341"/>
  <c r="D340" l="1"/>
  <c r="E341"/>
  <c r="J340" s="1"/>
  <c r="A342"/>
  <c r="F341"/>
  <c r="C341"/>
  <c r="B341"/>
  <c r="K340"/>
  <c r="J339"/>
  <c r="D341" l="1"/>
  <c r="A343"/>
  <c r="B342"/>
  <c r="C342"/>
  <c r="E342"/>
  <c r="J341" s="1"/>
  <c r="F342"/>
  <c r="K341"/>
  <c r="D342" l="1"/>
  <c r="C343"/>
  <c r="B343"/>
  <c r="A344"/>
  <c r="F343"/>
  <c r="E343"/>
  <c r="K342"/>
  <c r="K343" l="1"/>
  <c r="J342"/>
  <c r="F344"/>
  <c r="A345"/>
  <c r="E344"/>
  <c r="C344"/>
  <c r="B344"/>
  <c r="D343"/>
  <c r="D344" l="1"/>
  <c r="K344"/>
  <c r="A346"/>
  <c r="F345"/>
  <c r="C345"/>
  <c r="B345"/>
  <c r="E345"/>
  <c r="J343"/>
  <c r="D345" l="1"/>
  <c r="K345"/>
  <c r="B346"/>
  <c r="F346"/>
  <c r="E346"/>
  <c r="A347"/>
  <c r="C346"/>
  <c r="J344"/>
  <c r="D346" l="1"/>
  <c r="K346"/>
  <c r="B347"/>
  <c r="F347"/>
  <c r="E347"/>
  <c r="A348"/>
  <c r="C347"/>
  <c r="J345"/>
  <c r="D347" l="1"/>
  <c r="K347"/>
  <c r="F348"/>
  <c r="C348"/>
  <c r="A349"/>
  <c r="B348"/>
  <c r="E348"/>
  <c r="J346"/>
  <c r="K348" l="1"/>
  <c r="E349"/>
  <c r="F349"/>
  <c r="B349"/>
  <c r="C349"/>
  <c r="A350"/>
  <c r="D348"/>
  <c r="J347"/>
  <c r="D349" l="1"/>
  <c r="A351"/>
  <c r="E350"/>
  <c r="J349" s="1"/>
  <c r="F350"/>
  <c r="C350"/>
  <c r="B350"/>
  <c r="K349"/>
  <c r="J348"/>
  <c r="D350" l="1"/>
  <c r="K350"/>
  <c r="E351"/>
  <c r="C351"/>
  <c r="A352"/>
  <c r="B351"/>
  <c r="F351"/>
  <c r="D351" l="1"/>
  <c r="C352"/>
  <c r="E352"/>
  <c r="B352"/>
  <c r="A353"/>
  <c r="F352"/>
  <c r="J351"/>
  <c r="K351"/>
  <c r="J350"/>
  <c r="C353" l="1"/>
  <c r="B353"/>
  <c r="F353"/>
  <c r="E353"/>
  <c r="A354"/>
  <c r="K352"/>
  <c r="D352"/>
  <c r="K353" l="1"/>
  <c r="A355"/>
  <c r="E354"/>
  <c r="B354"/>
  <c r="F354"/>
  <c r="C354"/>
  <c r="J352"/>
  <c r="D353"/>
  <c r="D354" l="1"/>
  <c r="K354"/>
  <c r="A356"/>
  <c r="E355"/>
  <c r="C355"/>
  <c r="B355"/>
  <c r="F355"/>
  <c r="J353"/>
  <c r="D355" l="1"/>
  <c r="K355"/>
  <c r="C356"/>
  <c r="B356"/>
  <c r="F356"/>
  <c r="A357"/>
  <c r="E356"/>
  <c r="J354"/>
  <c r="B357" l="1"/>
  <c r="A358"/>
  <c r="F357"/>
  <c r="E357"/>
  <c r="J356" s="1"/>
  <c r="C357"/>
  <c r="K356"/>
  <c r="D356"/>
  <c r="J355"/>
  <c r="D357" l="1"/>
  <c r="K357"/>
  <c r="C358"/>
  <c r="B358"/>
  <c r="A359"/>
  <c r="E358"/>
  <c r="F358"/>
  <c r="A360" l="1"/>
  <c r="E359"/>
  <c r="C359"/>
  <c r="B359"/>
  <c r="F359"/>
  <c r="J358"/>
  <c r="K358"/>
  <c r="D358"/>
  <c r="J357"/>
  <c r="E360" l="1"/>
  <c r="J359" s="1"/>
  <c r="C360"/>
  <c r="B360"/>
  <c r="F360"/>
  <c r="A361"/>
  <c r="D359"/>
  <c r="K359"/>
  <c r="E361" l="1"/>
  <c r="J360" s="1"/>
  <c r="B361"/>
  <c r="A362"/>
  <c r="F361"/>
  <c r="C361"/>
  <c r="D360"/>
  <c r="K360"/>
  <c r="D361" l="1"/>
  <c r="C362"/>
  <c r="A363"/>
  <c r="B362"/>
  <c r="F362"/>
  <c r="E362"/>
  <c r="J361" s="1"/>
  <c r="K361"/>
  <c r="K362" l="1"/>
  <c r="A364"/>
  <c r="F363"/>
  <c r="E363"/>
  <c r="C363"/>
  <c r="B363"/>
  <c r="D362"/>
  <c r="D363" l="1"/>
  <c r="K363"/>
  <c r="B364"/>
  <c r="C364"/>
  <c r="F364"/>
  <c r="E364"/>
  <c r="A365"/>
  <c r="J362"/>
  <c r="D364" l="1"/>
  <c r="K364"/>
  <c r="F365"/>
  <c r="E365"/>
  <c r="A366"/>
  <c r="B365"/>
  <c r="C365"/>
  <c r="J363"/>
  <c r="D365" l="1"/>
  <c r="E366"/>
  <c r="J365" s="1"/>
  <c r="F366"/>
  <c r="B366"/>
  <c r="C366"/>
  <c r="A367"/>
  <c r="K365"/>
  <c r="J364"/>
  <c r="E367" l="1"/>
  <c r="J366" s="1"/>
  <c r="A368"/>
  <c r="F367"/>
  <c r="B367"/>
  <c r="C367"/>
  <c r="D366"/>
  <c r="K366"/>
  <c r="D367" l="1"/>
  <c r="B368"/>
  <c r="F368"/>
  <c r="E368"/>
  <c r="J367" s="1"/>
  <c r="C368"/>
  <c r="A369"/>
  <c r="K367"/>
  <c r="D368" l="1"/>
  <c r="K368"/>
  <c r="C369"/>
  <c r="F369"/>
  <c r="E369"/>
  <c r="A370"/>
  <c r="B369"/>
  <c r="F370" l="1"/>
  <c r="C370"/>
  <c r="A371"/>
  <c r="B370"/>
  <c r="E370"/>
  <c r="J369" s="1"/>
  <c r="K369"/>
  <c r="D369"/>
  <c r="J368"/>
  <c r="D370" l="1"/>
  <c r="F371"/>
  <c r="A372"/>
  <c r="C371"/>
  <c r="B371"/>
  <c r="E371"/>
  <c r="K370"/>
  <c r="K371" l="1"/>
  <c r="J370"/>
  <c r="D371"/>
  <c r="C372"/>
  <c r="B372"/>
  <c r="E372"/>
  <c r="F372"/>
  <c r="A373"/>
  <c r="B373" l="1"/>
  <c r="C373"/>
  <c r="A374"/>
  <c r="E373"/>
  <c r="J372" s="1"/>
  <c r="F373"/>
  <c r="K372"/>
  <c r="D372"/>
  <c r="J371"/>
  <c r="D373" l="1"/>
  <c r="K373"/>
  <c r="B374"/>
  <c r="A375"/>
  <c r="E374"/>
  <c r="C374"/>
  <c r="F374"/>
  <c r="D374" l="1"/>
  <c r="K374"/>
  <c r="F375"/>
  <c r="B375"/>
  <c r="A376"/>
  <c r="E375"/>
  <c r="C375"/>
  <c r="J373"/>
  <c r="D375" l="1"/>
  <c r="K375"/>
  <c r="C376"/>
  <c r="E376"/>
  <c r="J375" s="1"/>
  <c r="B376"/>
  <c r="F376"/>
  <c r="A377"/>
  <c r="J374"/>
  <c r="F377" l="1"/>
  <c r="C377"/>
  <c r="A378"/>
  <c r="B377"/>
  <c r="E377"/>
  <c r="J376" s="1"/>
  <c r="K376"/>
  <c r="D376"/>
  <c r="D377" l="1"/>
  <c r="K377"/>
  <c r="F378"/>
  <c r="E378"/>
  <c r="C378"/>
  <c r="A379"/>
  <c r="B378"/>
  <c r="D378" l="1"/>
  <c r="F379"/>
  <c r="C379"/>
  <c r="B379"/>
  <c r="E379"/>
  <c r="A380"/>
  <c r="K378"/>
  <c r="J377"/>
  <c r="F380" l="1"/>
  <c r="E380"/>
  <c r="A381"/>
  <c r="C380"/>
  <c r="B380"/>
  <c r="J379"/>
  <c r="K379"/>
  <c r="D379"/>
  <c r="J378"/>
  <c r="D380" l="1"/>
  <c r="E381"/>
  <c r="J380" s="1"/>
  <c r="C381"/>
  <c r="F381"/>
  <c r="B381"/>
  <c r="A382"/>
  <c r="K380"/>
  <c r="C382" l="1"/>
  <c r="B382"/>
  <c r="F382"/>
  <c r="E382"/>
  <c r="J381" s="1"/>
  <c r="A383"/>
  <c r="D381"/>
  <c r="K381"/>
  <c r="D382" l="1"/>
  <c r="K382"/>
  <c r="C383"/>
  <c r="E383"/>
  <c r="J382" s="1"/>
  <c r="F383"/>
  <c r="A384"/>
  <c r="B383"/>
  <c r="E384" l="1"/>
  <c r="J383" s="1"/>
  <c r="C384"/>
  <c r="A385"/>
  <c r="F384"/>
  <c r="B384"/>
  <c r="K383"/>
  <c r="D383"/>
  <c r="A386" l="1"/>
  <c r="E385"/>
  <c r="J384" s="1"/>
  <c r="F385"/>
  <c r="B385"/>
  <c r="C385"/>
  <c r="D384"/>
  <c r="K384"/>
  <c r="D385" l="1"/>
  <c r="K385"/>
  <c r="E386"/>
  <c r="B386"/>
  <c r="C386"/>
  <c r="F386"/>
  <c r="A387"/>
  <c r="D386" l="1"/>
  <c r="E387"/>
  <c r="J386" s="1"/>
  <c r="B387"/>
  <c r="C387"/>
  <c r="A388"/>
  <c r="F387"/>
  <c r="K386"/>
  <c r="J385"/>
  <c r="D387" l="1"/>
  <c r="F388"/>
  <c r="E388"/>
  <c r="J387" s="1"/>
  <c r="B388"/>
  <c r="C388"/>
  <c r="A389"/>
  <c r="K387"/>
  <c r="D388" l="1"/>
  <c r="K388"/>
  <c r="F389"/>
  <c r="C389"/>
  <c r="E389"/>
  <c r="B389"/>
  <c r="A390"/>
  <c r="B390" l="1"/>
  <c r="C390"/>
  <c r="E390"/>
  <c r="J389" s="1"/>
  <c r="A391"/>
  <c r="F390"/>
  <c r="K389"/>
  <c r="D389"/>
  <c r="J388"/>
  <c r="D390" l="1"/>
  <c r="K390"/>
  <c r="F391"/>
  <c r="E391"/>
  <c r="J390" s="1"/>
  <c r="B391"/>
  <c r="C391"/>
  <c r="A392"/>
  <c r="D391" l="1"/>
  <c r="K391"/>
  <c r="B392"/>
  <c r="C392"/>
  <c r="E392"/>
  <c r="A393"/>
  <c r="F392"/>
  <c r="D392" l="1"/>
  <c r="B393"/>
  <c r="C393"/>
  <c r="A394"/>
  <c r="F393"/>
  <c r="E393"/>
  <c r="J392" s="1"/>
  <c r="K392"/>
  <c r="J391"/>
  <c r="D393" l="1"/>
  <c r="AH46" i="1" s="1"/>
  <c r="K393" i="2"/>
  <c r="F394"/>
  <c r="B394"/>
  <c r="C394"/>
  <c r="E394"/>
  <c r="A395"/>
  <c r="P16" i="1"/>
  <c r="J16"/>
  <c r="P17"/>
  <c r="V17"/>
  <c r="V16"/>
  <c r="V18"/>
  <c r="J17"/>
  <c r="AH16"/>
  <c r="P19"/>
  <c r="J18"/>
  <c r="AB17"/>
  <c r="J19"/>
  <c r="AB16"/>
  <c r="P18"/>
  <c r="J20"/>
  <c r="J21"/>
  <c r="AB18"/>
  <c r="V19"/>
  <c r="AN16"/>
  <c r="J22"/>
  <c r="P20"/>
  <c r="V24"/>
  <c r="V20"/>
  <c r="J25"/>
  <c r="P21"/>
  <c r="AH17"/>
  <c r="AN17"/>
  <c r="AB19"/>
  <c r="J23"/>
  <c r="AH18"/>
  <c r="AZ16"/>
  <c r="V22"/>
  <c r="AN19"/>
  <c r="AB22"/>
  <c r="V21"/>
  <c r="AT20"/>
  <c r="AN18"/>
  <c r="AT18"/>
  <c r="AT16"/>
  <c r="AH19"/>
  <c r="AH22"/>
  <c r="AB21"/>
  <c r="V23"/>
  <c r="J24"/>
  <c r="BF16"/>
  <c r="AH20"/>
  <c r="AN20"/>
  <c r="BF17"/>
  <c r="AZ17"/>
  <c r="AB20"/>
  <c r="BL16"/>
  <c r="AT17"/>
  <c r="BF18"/>
  <c r="AT19"/>
  <c r="BF19"/>
  <c r="BF20"/>
  <c r="AN21"/>
  <c r="AT22"/>
  <c r="AZ18"/>
  <c r="J26"/>
  <c r="AN22"/>
  <c r="BF21"/>
  <c r="BL17"/>
  <c r="AH23"/>
  <c r="AB24"/>
  <c r="AB23"/>
  <c r="AH21"/>
  <c r="AZ19"/>
  <c r="V25"/>
  <c r="AZ21"/>
  <c r="BR16"/>
  <c r="J27"/>
  <c r="AZ20"/>
  <c r="AZ22"/>
  <c r="AH24"/>
  <c r="BL19"/>
  <c r="AT24"/>
  <c r="BL18"/>
  <c r="AT23"/>
  <c r="AN23"/>
  <c r="V26"/>
  <c r="AB27"/>
  <c r="BR17"/>
  <c r="AT21"/>
  <c r="BL20"/>
  <c r="BR18"/>
  <c r="AB25"/>
  <c r="J28"/>
  <c r="AB26"/>
  <c r="V27"/>
  <c r="BR19"/>
  <c r="AH26"/>
  <c r="V28"/>
  <c r="BR20"/>
  <c r="BF22"/>
  <c r="AZ23"/>
  <c r="J29"/>
  <c r="AN24"/>
  <c r="AB28"/>
  <c r="AT25"/>
  <c r="AH27"/>
  <c r="BR21"/>
  <c r="BF23"/>
  <c r="AH25"/>
  <c r="BL21"/>
  <c r="AZ25"/>
  <c r="BF27"/>
  <c r="BL23"/>
  <c r="AN25"/>
  <c r="BF24"/>
  <c r="J31"/>
  <c r="AT26"/>
  <c r="AB30"/>
  <c r="AH28"/>
  <c r="J30"/>
  <c r="AN27"/>
  <c r="AN26"/>
  <c r="V29"/>
  <c r="AZ24"/>
  <c r="V31"/>
  <c r="AT28"/>
  <c r="J32"/>
  <c r="AZ26"/>
  <c r="AB29"/>
  <c r="BL22"/>
  <c r="AN28"/>
  <c r="AN30"/>
  <c r="BL24"/>
  <c r="BR23"/>
  <c r="AZ28"/>
  <c r="V34"/>
  <c r="AB31"/>
  <c r="AZ27"/>
  <c r="AH30"/>
  <c r="AB32"/>
  <c r="BF25"/>
  <c r="AN29"/>
  <c r="V30"/>
  <c r="AH29"/>
  <c r="J34"/>
  <c r="AT29"/>
  <c r="BR22"/>
  <c r="AZ29"/>
  <c r="J33"/>
  <c r="BL25"/>
  <c r="AT27"/>
  <c r="J37"/>
  <c r="J36"/>
  <c r="V32"/>
  <c r="BR25"/>
  <c r="BL27"/>
  <c r="AN31"/>
  <c r="AT31"/>
  <c r="V33"/>
  <c r="AH31"/>
  <c r="AB33"/>
  <c r="BR24"/>
  <c r="AH33"/>
  <c r="BF26"/>
  <c r="BF28"/>
  <c r="BL26"/>
  <c r="AZ31"/>
  <c r="P37"/>
  <c r="BF30"/>
  <c r="AZ30"/>
  <c r="BR26"/>
  <c r="AH34"/>
  <c r="BR27"/>
  <c r="AB34"/>
  <c r="AN32"/>
  <c r="AT30"/>
  <c r="V35"/>
  <c r="AH32"/>
  <c r="BF29"/>
  <c r="J35"/>
  <c r="BL29"/>
  <c r="AH35"/>
  <c r="P38"/>
  <c r="BL28"/>
  <c r="BL30"/>
  <c r="AT33"/>
  <c r="BR28"/>
  <c r="V36"/>
  <c r="AT32"/>
  <c r="AN33"/>
  <c r="AB36"/>
  <c r="AZ32"/>
  <c r="P39"/>
  <c r="V37"/>
  <c r="BF31"/>
  <c r="BR29"/>
  <c r="BR30"/>
  <c r="AZ33"/>
  <c r="BF32"/>
  <c r="V38"/>
  <c r="BL31"/>
  <c r="AN34"/>
  <c r="AB35"/>
  <c r="J39"/>
  <c r="AT34"/>
  <c r="AB37"/>
  <c r="BL32"/>
  <c r="AZ36"/>
  <c r="J40"/>
  <c r="AT35"/>
  <c r="AB38"/>
  <c r="AZ34"/>
  <c r="AT36"/>
  <c r="BR31"/>
  <c r="AT37"/>
  <c r="AZ38"/>
  <c r="J43"/>
  <c r="P40"/>
  <c r="J41"/>
  <c r="BF33"/>
  <c r="V39"/>
  <c r="BF34"/>
  <c r="AZ35"/>
  <c r="V41"/>
  <c r="BF35"/>
  <c r="BR33"/>
  <c r="V40"/>
  <c r="P42"/>
  <c r="AB41"/>
  <c r="BL34"/>
  <c r="P41"/>
  <c r="J42"/>
  <c r="BL33"/>
  <c r="AB39"/>
  <c r="BR32"/>
  <c r="AB40"/>
  <c r="AT38"/>
  <c r="P44"/>
  <c r="J45"/>
  <c r="BL36"/>
  <c r="BF36"/>
  <c r="J44"/>
  <c r="AZ37"/>
  <c r="P43"/>
  <c r="V42"/>
  <c r="AB44"/>
  <c r="V43"/>
  <c r="BR34"/>
  <c r="BL35"/>
  <c r="AT42"/>
  <c r="BF37"/>
  <c r="V45"/>
  <c r="BF38"/>
  <c r="BL37"/>
  <c r="BR35"/>
  <c r="AH42"/>
  <c r="BF39"/>
  <c r="J46"/>
  <c r="BR36"/>
  <c r="P45"/>
  <c r="AB42"/>
  <c r="AZ40"/>
  <c r="AT41"/>
  <c r="AN41"/>
  <c r="BR37"/>
  <c r="AT39"/>
  <c r="V44"/>
  <c r="AZ39"/>
  <c r="AN40"/>
  <c r="AT40"/>
  <c r="AT43"/>
  <c r="BR38"/>
  <c r="AN42"/>
  <c r="BL38"/>
  <c r="AN43"/>
  <c r="AZ41"/>
  <c r="AH44"/>
  <c r="AB43"/>
  <c r="AB45"/>
  <c r="AZ43"/>
  <c r="BR39"/>
  <c r="BL41"/>
  <c r="BF40"/>
  <c r="BL39"/>
  <c r="AB46"/>
  <c r="AN45"/>
  <c r="BL40"/>
  <c r="BL43"/>
  <c r="AZ42"/>
  <c r="AT44"/>
  <c r="V46"/>
  <c r="AN44"/>
  <c r="AH43"/>
  <c r="BR40"/>
  <c r="BF42"/>
  <c r="BL42"/>
  <c r="AZ44"/>
  <c r="BF41"/>
  <c r="BF44"/>
  <c r="BR41"/>
  <c r="AN46"/>
  <c r="AZ45"/>
  <c r="AZ46"/>
  <c r="BR42"/>
  <c r="AT45"/>
  <c r="BF45"/>
  <c r="BL45"/>
  <c r="BF43"/>
  <c r="BR43"/>
  <c r="BL44"/>
  <c r="BR44"/>
  <c r="BR46"/>
  <c r="BR45"/>
  <c r="BL46"/>
  <c r="H13" i="5"/>
  <c r="T12"/>
  <c r="X11"/>
  <c r="R17"/>
  <c r="P22"/>
  <c r="H27"/>
  <c r="H30"/>
  <c r="X26"/>
  <c r="V31"/>
  <c r="D9"/>
  <c r="L13"/>
  <c r="D18"/>
  <c r="L16"/>
  <c r="H21"/>
  <c r="N23"/>
  <c r="V23"/>
  <c r="D35"/>
  <c r="R32"/>
  <c r="T34"/>
  <c r="H11"/>
  <c r="P8"/>
  <c r="V11"/>
  <c r="J21"/>
  <c r="R20"/>
  <c r="L23"/>
  <c r="R25"/>
  <c r="H33"/>
  <c r="L35"/>
  <c r="X35"/>
  <c r="R7"/>
  <c r="V8"/>
  <c r="T13"/>
  <c r="N19"/>
  <c r="V17"/>
  <c r="X21"/>
  <c r="D33"/>
  <c r="V32"/>
  <c r="F11"/>
  <c r="J11"/>
  <c r="X8"/>
  <c r="D22"/>
  <c r="P20"/>
  <c r="P21"/>
  <c r="R27"/>
  <c r="R28"/>
  <c r="N34"/>
  <c r="X34"/>
  <c r="D14"/>
  <c r="N13"/>
  <c r="H19"/>
  <c r="J20"/>
  <c r="T17"/>
  <c r="T22"/>
  <c r="V25"/>
  <c r="R31"/>
  <c r="V33"/>
  <c r="D8"/>
  <c r="J12"/>
  <c r="R11"/>
  <c r="X12"/>
  <c r="J22"/>
  <c r="R22"/>
  <c r="R24"/>
  <c r="F32"/>
  <c r="X28"/>
  <c r="R35"/>
  <c r="D13"/>
  <c r="V7"/>
  <c r="R19"/>
  <c r="T24"/>
  <c r="N36"/>
  <c r="H7"/>
  <c r="L10"/>
  <c r="X7"/>
  <c r="P16"/>
  <c r="H25"/>
  <c r="T19"/>
  <c r="X20"/>
  <c r="J32"/>
  <c r="P32"/>
  <c r="T33"/>
  <c r="H10"/>
  <c r="R8"/>
  <c r="N14"/>
  <c r="P17"/>
  <c r="P18"/>
  <c r="F29"/>
  <c r="F31"/>
  <c r="P33"/>
  <c r="V30"/>
  <c r="V35"/>
  <c r="L9"/>
  <c r="D17"/>
  <c r="L17"/>
  <c r="P19"/>
  <c r="V18"/>
  <c r="P24"/>
  <c r="D32"/>
  <c r="T29"/>
  <c r="J37"/>
  <c r="H9"/>
  <c r="P7"/>
  <c r="R12"/>
  <c r="L18"/>
  <c r="J23"/>
  <c r="X18"/>
  <c r="P25"/>
  <c r="V27"/>
  <c r="T32"/>
  <c r="J10"/>
  <c r="P13"/>
  <c r="H18"/>
  <c r="R15"/>
  <c r="H23"/>
  <c r="V19"/>
  <c r="L27"/>
  <c r="T28"/>
  <c r="T31"/>
  <c r="H8"/>
  <c r="N9"/>
  <c r="R10"/>
  <c r="F21"/>
  <c r="R18"/>
  <c r="X17"/>
  <c r="J26"/>
  <c r="F35"/>
  <c r="X29"/>
  <c r="X33"/>
  <c r="J9"/>
  <c r="T8"/>
  <c r="H17"/>
  <c r="T15"/>
  <c r="L20"/>
  <c r="J25"/>
  <c r="J28"/>
  <c r="T27"/>
  <c r="N33"/>
  <c r="V36"/>
  <c r="N8"/>
  <c r="R9"/>
  <c r="X10"/>
  <c r="D23"/>
  <c r="X15"/>
  <c r="F30"/>
  <c r="F33"/>
  <c r="F36"/>
  <c r="X31"/>
  <c r="P35"/>
  <c r="J18"/>
  <c r="D27"/>
  <c r="V22"/>
  <c r="P31"/>
  <c r="V29"/>
  <c r="J14"/>
  <c r="L19"/>
  <c r="J31"/>
  <c r="D11"/>
  <c r="N11"/>
  <c r="P14"/>
  <c r="V14"/>
  <c r="N20"/>
  <c r="L25"/>
  <c r="D30"/>
  <c r="D36"/>
  <c r="P34"/>
  <c r="P36"/>
  <c r="F13"/>
  <c r="N12"/>
  <c r="J17"/>
  <c r="H22"/>
  <c r="L22"/>
  <c r="J27"/>
  <c r="X24"/>
  <c r="D37"/>
  <c r="N35"/>
  <c r="F8"/>
  <c r="P9"/>
  <c r="H16"/>
  <c r="J19"/>
  <c r="X14"/>
  <c r="L24"/>
  <c r="H28"/>
  <c r="H31"/>
  <c r="J33"/>
  <c r="L34"/>
  <c r="D12"/>
  <c r="L11"/>
  <c r="V9"/>
  <c r="N16"/>
  <c r="D24"/>
  <c r="V20"/>
  <c r="D34"/>
  <c r="X25"/>
  <c r="N7"/>
  <c r="P11"/>
  <c r="L12"/>
  <c r="D20"/>
  <c r="N21"/>
  <c r="J24"/>
  <c r="R23"/>
  <c r="T26"/>
  <c r="X27"/>
  <c r="H37"/>
  <c r="F9"/>
  <c r="D15"/>
  <c r="V10"/>
  <c r="T18"/>
  <c r="X13"/>
  <c r="T20"/>
  <c r="J29"/>
  <c r="J35"/>
  <c r="R34"/>
  <c r="X37"/>
  <c r="L8"/>
  <c r="T11"/>
  <c r="D19"/>
  <c r="N17"/>
  <c r="D28"/>
  <c r="L26"/>
  <c r="R29"/>
  <c r="V26"/>
  <c r="X30"/>
  <c r="L7"/>
  <c r="H12"/>
  <c r="N15"/>
  <c r="R21"/>
  <c r="H36"/>
  <c r="T36"/>
  <c r="F12"/>
  <c r="P10"/>
  <c r="J16"/>
  <c r="D21"/>
  <c r="V16"/>
  <c r="D26"/>
  <c r="X22"/>
  <c r="H34"/>
  <c r="J36"/>
  <c r="X36"/>
  <c r="N10"/>
  <c r="L14"/>
  <c r="F20"/>
  <c r="V15"/>
  <c r="F28"/>
  <c r="T23"/>
  <c r="J30"/>
  <c r="R30"/>
  <c r="X32"/>
  <c r="J8"/>
  <c r="T7"/>
  <c r="P15"/>
  <c r="R16"/>
  <c r="T16"/>
  <c r="F27"/>
  <c r="N25"/>
  <c r="X23"/>
  <c r="N31"/>
  <c r="N37"/>
  <c r="D16"/>
  <c r="T10"/>
  <c r="X9"/>
  <c r="H20"/>
  <c r="N22"/>
  <c r="P23"/>
  <c r="H32"/>
  <c r="N32"/>
  <c r="F10"/>
  <c r="F14"/>
  <c r="L15"/>
  <c r="T14"/>
  <c r="L21"/>
  <c r="T21"/>
  <c r="H29"/>
  <c r="V24"/>
  <c r="H35"/>
  <c r="T35"/>
  <c r="H15"/>
  <c r="T9"/>
  <c r="P12"/>
  <c r="N18"/>
  <c r="X16"/>
  <c r="X19"/>
  <c r="T25"/>
  <c r="V28"/>
  <c r="V34"/>
  <c r="F7"/>
  <c r="J13"/>
  <c r="J15"/>
  <c r="R14"/>
  <c r="V13"/>
  <c r="H24"/>
  <c r="N24"/>
  <c r="R26"/>
  <c r="T30"/>
  <c r="R33"/>
  <c r="D10"/>
  <c r="H14"/>
  <c r="R13"/>
  <c r="V12"/>
  <c r="D25"/>
  <c r="H26"/>
  <c r="D31"/>
  <c r="F34"/>
  <c r="J34"/>
  <c r="L33"/>
  <c r="V21"/>
  <c r="R36"/>
  <c r="P28" i="1" l="1"/>
  <c r="D21"/>
  <c r="D22"/>
  <c r="P23"/>
  <c r="P35"/>
  <c r="P32"/>
  <c r="P27"/>
  <c r="P24"/>
  <c r="P29"/>
  <c r="P26"/>
  <c r="P31"/>
  <c r="D24"/>
  <c r="P33"/>
  <c r="P30"/>
  <c r="P25"/>
  <c r="P22"/>
  <c r="P34"/>
  <c r="D23"/>
  <c r="P36"/>
  <c r="D25"/>
  <c r="AH36"/>
  <c r="AN35"/>
  <c r="AN36"/>
  <c r="AH38"/>
  <c r="AH37"/>
  <c r="AH39"/>
  <c r="AN37"/>
  <c r="AH40"/>
  <c r="AH41"/>
  <c r="J38"/>
  <c r="AN38"/>
  <c r="AN39"/>
  <c r="AX33" i="45"/>
  <c r="D40" s="1"/>
  <c r="AV31" i="39"/>
  <c r="AV31" i="36"/>
  <c r="AW31" i="15"/>
  <c r="AV31" i="44"/>
  <c r="D38" s="1"/>
  <c r="AV31" i="45"/>
  <c r="AV31" i="42"/>
  <c r="AV31" i="41"/>
  <c r="AV31" i="38"/>
  <c r="AV31" i="40"/>
  <c r="AV31" i="37"/>
  <c r="AV31" i="35"/>
  <c r="AV31" i="43"/>
  <c r="AT30" i="45"/>
  <c r="AT30" i="38"/>
  <c r="AT30" i="42"/>
  <c r="AT30" i="36"/>
  <c r="D37" s="1"/>
  <c r="AU30" i="15"/>
  <c r="AT30" i="39"/>
  <c r="AT30" i="40"/>
  <c r="AT30" i="35"/>
  <c r="AT30" i="43"/>
  <c r="AT30" i="37"/>
  <c r="AT30" i="41"/>
  <c r="AT30" i="44"/>
  <c r="AT32" i="45"/>
  <c r="AT32" i="41"/>
  <c r="AT32" i="40"/>
  <c r="AT32" i="37"/>
  <c r="AT32" i="44"/>
  <c r="AT32" i="38"/>
  <c r="AT32" i="35"/>
  <c r="AT32" i="43"/>
  <c r="AT32" i="39"/>
  <c r="AU32" i="15"/>
  <c r="AT32" i="36"/>
  <c r="D39" s="1"/>
  <c r="AT32" i="42"/>
  <c r="AX29" i="45"/>
  <c r="D36" s="1"/>
  <c r="AR32" i="43"/>
  <c r="AR32" i="38"/>
  <c r="D39" s="1"/>
  <c r="AR32" i="44"/>
  <c r="AR32" i="39"/>
  <c r="AS32" i="15"/>
  <c r="AR32" i="40"/>
  <c r="AR32" i="36"/>
  <c r="AR32" i="37"/>
  <c r="AR32" i="41"/>
  <c r="AR32" i="45"/>
  <c r="AR32" i="35"/>
  <c r="AR32" i="42"/>
  <c r="AX28" i="45"/>
  <c r="D35" s="1"/>
  <c r="AT28" i="43"/>
  <c r="AT28" i="38"/>
  <c r="AT28" i="39"/>
  <c r="AT28" i="42"/>
  <c r="AT28" i="41"/>
  <c r="AT28" i="37"/>
  <c r="AT28" i="44"/>
  <c r="AU28" i="15"/>
  <c r="AT28" i="45"/>
  <c r="AT28" i="35"/>
  <c r="AT28" i="36"/>
  <c r="D35" s="1"/>
  <c r="AT28" i="40"/>
  <c r="AV29" i="36"/>
  <c r="AV29" i="39"/>
  <c r="AV29" i="45"/>
  <c r="AV29" i="40"/>
  <c r="AV29" i="42"/>
  <c r="AV29" i="35"/>
  <c r="AV29" i="38"/>
  <c r="AW29" i="15"/>
  <c r="AV29" i="41"/>
  <c r="AV29" i="37"/>
  <c r="AV29" i="44"/>
  <c r="D36" s="1"/>
  <c r="AV29" i="43"/>
  <c r="AX27" i="45"/>
  <c r="D34" s="1"/>
  <c r="AN31" i="39"/>
  <c r="AN31" i="42"/>
  <c r="AN31" i="40"/>
  <c r="D38" s="1"/>
  <c r="AN31" i="35"/>
  <c r="AN31" i="37"/>
  <c r="AN31" i="36"/>
  <c r="AO31" i="15"/>
  <c r="AN31" i="44"/>
  <c r="AN31" i="43"/>
  <c r="AN31" i="38"/>
  <c r="AN31" i="45"/>
  <c r="AN31" i="41"/>
  <c r="AP31" i="43"/>
  <c r="AP31" i="39"/>
  <c r="AP31" i="42"/>
  <c r="AQ31" i="15"/>
  <c r="AP31" i="44"/>
  <c r="AP31" i="41"/>
  <c r="D38" s="1"/>
  <c r="AP31" i="38"/>
  <c r="AP31" i="45"/>
  <c r="AP31" i="37"/>
  <c r="AP31" i="35"/>
  <c r="AP31" i="36"/>
  <c r="AP31" i="40"/>
  <c r="AV30" i="41"/>
  <c r="AV30" i="35"/>
  <c r="AV30" i="39"/>
  <c r="AV30" i="37"/>
  <c r="AV30" i="42"/>
  <c r="AV30" i="40"/>
  <c r="AV30" i="38"/>
  <c r="AV30" i="45"/>
  <c r="AV30" i="36"/>
  <c r="AV30" i="44"/>
  <c r="D37" s="1"/>
  <c r="AV30" i="43"/>
  <c r="AW30" i="15"/>
  <c r="AN32" i="37"/>
  <c r="AN32" i="36"/>
  <c r="AN32" i="39"/>
  <c r="AO32" i="15"/>
  <c r="AN32" i="40"/>
  <c r="D39" s="1"/>
  <c r="AN32" i="43"/>
  <c r="AN32" i="38"/>
  <c r="AN32" i="35"/>
  <c r="AN32" i="44"/>
  <c r="AN32" i="41"/>
  <c r="AN32" i="45"/>
  <c r="AN32" i="42"/>
  <c r="AV26" i="43"/>
  <c r="AV26" i="37"/>
  <c r="AV26" i="38"/>
  <c r="AV26" i="44"/>
  <c r="D33" s="1"/>
  <c r="AV26" i="45"/>
  <c r="AV26" i="42"/>
  <c r="AV26" i="39"/>
  <c r="AW26" i="15"/>
  <c r="AV26" i="40"/>
  <c r="AV26" i="36"/>
  <c r="AV26" i="35"/>
  <c r="AV26" i="41"/>
  <c r="AV28" i="44"/>
  <c r="D35" s="1"/>
  <c r="AV28" i="41"/>
  <c r="AV28" i="35"/>
  <c r="AV28" i="45"/>
  <c r="AV28" i="40"/>
  <c r="AW28" i="15"/>
  <c r="AV28" i="42"/>
  <c r="AV28" i="39"/>
  <c r="AV28" i="37"/>
  <c r="AV28" i="38"/>
  <c r="AV28" i="43"/>
  <c r="AV28" i="36"/>
  <c r="AR30" i="41"/>
  <c r="AR30" i="43"/>
  <c r="AR30" i="36"/>
  <c r="AR30" i="42"/>
  <c r="AR30" i="38"/>
  <c r="D37" s="1"/>
  <c r="AR30" i="39"/>
  <c r="AR30" i="37"/>
  <c r="AR30" i="35"/>
  <c r="AR30" i="40"/>
  <c r="AR30" i="44"/>
  <c r="AR30" i="45"/>
  <c r="AS30" i="15"/>
  <c r="AJ30" i="45"/>
  <c r="AJ30" i="37"/>
  <c r="AJ30" i="41"/>
  <c r="AJ30" i="36"/>
  <c r="AJ30" i="35"/>
  <c r="AJ30" i="44"/>
  <c r="AJ30" i="38"/>
  <c r="AJ30" i="42"/>
  <c r="AJ30" i="40"/>
  <c r="AJ30" i="39"/>
  <c r="D37" s="1"/>
  <c r="AK30" i="15"/>
  <c r="AJ30" i="43"/>
  <c r="AR28" i="36"/>
  <c r="AR28" i="45"/>
  <c r="AR28" i="39"/>
  <c r="AR28" i="40"/>
  <c r="AR28" i="42"/>
  <c r="AR28" i="35"/>
  <c r="AR28" i="44"/>
  <c r="AR28" i="43"/>
  <c r="AR28" i="38"/>
  <c r="D35" s="1"/>
  <c r="AR28" i="37"/>
  <c r="AR28" i="41"/>
  <c r="AS28" i="15"/>
  <c r="AW25"/>
  <c r="AV25" i="37"/>
  <c r="AV25" i="39"/>
  <c r="AV25" i="36"/>
  <c r="AV25" i="45"/>
  <c r="AV25" i="41"/>
  <c r="AV25" i="42"/>
  <c r="AV25" i="43"/>
  <c r="AV25" i="40"/>
  <c r="AV25" i="44"/>
  <c r="D32" s="1"/>
  <c r="AV25" i="35"/>
  <c r="AV25" i="38"/>
  <c r="AX25" i="45"/>
  <c r="D32" s="1"/>
  <c r="AP27" i="39"/>
  <c r="AP27" i="41"/>
  <c r="D34" s="1"/>
  <c r="AP27" i="36"/>
  <c r="AP27" i="38"/>
  <c r="AP27" i="43"/>
  <c r="AP27" i="37"/>
  <c r="AP27" i="45"/>
  <c r="AQ27" i="15"/>
  <c r="AP27" i="44"/>
  <c r="AP27" i="42"/>
  <c r="AP27" i="40"/>
  <c r="AP27" i="35"/>
  <c r="AR26" i="41"/>
  <c r="AR26" i="42"/>
  <c r="AS26" i="15"/>
  <c r="AR26" i="45"/>
  <c r="AR26" i="35"/>
  <c r="AR26" i="40"/>
  <c r="AR26" i="38"/>
  <c r="D33" s="1"/>
  <c r="AR26" i="43"/>
  <c r="AR26" i="39"/>
  <c r="AR26" i="37"/>
  <c r="AR26" i="44"/>
  <c r="AR26" i="36"/>
  <c r="AN28" i="39"/>
  <c r="AN28" i="42"/>
  <c r="AN28" i="38"/>
  <c r="AN28" i="43"/>
  <c r="AN28" i="41"/>
  <c r="AN28" i="40"/>
  <c r="D35" s="1"/>
  <c r="AN28" i="35"/>
  <c r="AN28" i="44"/>
  <c r="AO28" i="15"/>
  <c r="AN28" i="45"/>
  <c r="AN28" i="36"/>
  <c r="AN28" i="37"/>
  <c r="AR27" i="36"/>
  <c r="AR27" i="44"/>
  <c r="AR27" i="40"/>
  <c r="AS27" i="15"/>
  <c r="AR27" i="42"/>
  <c r="AR27" i="43"/>
  <c r="AR27" i="35"/>
  <c r="AR27" i="38"/>
  <c r="D34" s="1"/>
  <c r="AR27" i="45"/>
  <c r="AR27" i="41"/>
  <c r="AR27" i="39"/>
  <c r="AR27" i="37"/>
  <c r="AF32" i="43"/>
  <c r="D39" s="1"/>
  <c r="AF32" i="35"/>
  <c r="AF32" i="41"/>
  <c r="AF32" i="37"/>
  <c r="AF32" i="44"/>
  <c r="AF32" i="38"/>
  <c r="AG32" i="15"/>
  <c r="AF32" i="40"/>
  <c r="AF32" i="36"/>
  <c r="AF32" i="45"/>
  <c r="AF32" i="42"/>
  <c r="AF32" i="39"/>
  <c r="AD33" i="37"/>
  <c r="AD33" i="44"/>
  <c r="AD33" i="38"/>
  <c r="AD33" i="36"/>
  <c r="AE33" i="15"/>
  <c r="AD33" i="39"/>
  <c r="AD33" i="35"/>
  <c r="D40" s="1"/>
  <c r="AD33" i="40"/>
  <c r="AD33" i="45"/>
  <c r="AD33" i="43"/>
  <c r="AD33" i="42"/>
  <c r="AD33" i="41"/>
  <c r="AL29" i="39"/>
  <c r="AL29" i="44"/>
  <c r="AL29" i="42"/>
  <c r="D36" s="1"/>
  <c r="AL29" i="43"/>
  <c r="AL29" i="37"/>
  <c r="AL29" i="36"/>
  <c r="AL29" i="38"/>
  <c r="AL29" i="45"/>
  <c r="AL29" i="41"/>
  <c r="AM29" i="15"/>
  <c r="AL29" i="35"/>
  <c r="AL29" i="40"/>
  <c r="AV24" i="41"/>
  <c r="AV24" i="43"/>
  <c r="AV24" i="36"/>
  <c r="AV24" i="42"/>
  <c r="AV24" i="39"/>
  <c r="AV24" i="40"/>
  <c r="AW24" i="15"/>
  <c r="AV24" i="37"/>
  <c r="AV24" i="38"/>
  <c r="AV24" i="45"/>
  <c r="AV24" i="35"/>
  <c r="AV24" i="44"/>
  <c r="D31" s="1"/>
  <c r="AH32" i="45"/>
  <c r="AH32" i="36"/>
  <c r="AH32" i="38"/>
  <c r="AH32" i="41"/>
  <c r="AI32" i="15"/>
  <c r="AH32" i="37"/>
  <c r="D39" s="1"/>
  <c r="AH32" i="42"/>
  <c r="AH32" i="40"/>
  <c r="AH32" i="43"/>
  <c r="AH32" i="44"/>
  <c r="AH32" i="35"/>
  <c r="AH32" i="39"/>
  <c r="AP29" i="35"/>
  <c r="AP29" i="45"/>
  <c r="AP29" i="43"/>
  <c r="AP29" i="38"/>
  <c r="AP29" i="40"/>
  <c r="AP29" i="36"/>
  <c r="AP29" i="42"/>
  <c r="AP29" i="39"/>
  <c r="AP29" i="41"/>
  <c r="D36" s="1"/>
  <c r="AQ29" i="15"/>
  <c r="AP29" i="37"/>
  <c r="AP29" i="44"/>
  <c r="AX21" i="45"/>
  <c r="D28" s="1"/>
  <c r="AJ31" i="36"/>
  <c r="AJ31" i="39"/>
  <c r="D38" s="1"/>
  <c r="AJ31" i="37"/>
  <c r="AJ31" i="38"/>
  <c r="AJ31" i="35"/>
  <c r="AK31" i="15"/>
  <c r="AJ31" i="43"/>
  <c r="AJ31" i="45"/>
  <c r="AJ31" i="40"/>
  <c r="AJ31" i="41"/>
  <c r="AJ31" i="44"/>
  <c r="AJ31" i="42"/>
  <c r="AF30" i="36"/>
  <c r="AG30" i="15"/>
  <c r="AF30" i="37"/>
  <c r="AF30" i="41"/>
  <c r="AF30" i="42"/>
  <c r="AF30" i="40"/>
  <c r="AF30" i="45"/>
  <c r="AF30" i="38"/>
  <c r="AF30" i="35"/>
  <c r="AF30" i="43"/>
  <c r="D37" s="1"/>
  <c r="AF30" i="39"/>
  <c r="AF30" i="44"/>
  <c r="AD31" i="39"/>
  <c r="AD31" i="45"/>
  <c r="AD31" i="41"/>
  <c r="AD31" i="36"/>
  <c r="AD31" i="42"/>
  <c r="AD31" i="43"/>
  <c r="AD31" i="35"/>
  <c r="D38" s="1"/>
  <c r="AD31" i="38"/>
  <c r="AE31" i="15"/>
  <c r="AD31" i="37"/>
  <c r="AD31" i="44"/>
  <c r="AD31" i="40"/>
  <c r="AV23" i="41"/>
  <c r="AV23" i="37"/>
  <c r="AV23" i="39"/>
  <c r="AV23" i="42"/>
  <c r="AV23" i="40"/>
  <c r="AW23" i="15"/>
  <c r="AV23" i="36"/>
  <c r="AV23" i="45"/>
  <c r="AV23" i="44"/>
  <c r="D30" s="1"/>
  <c r="AV23" i="35"/>
  <c r="AV23" i="43"/>
  <c r="AV23" i="38"/>
  <c r="AF31" i="45"/>
  <c r="AF31" i="35"/>
  <c r="AF31" i="41"/>
  <c r="AF31" i="36"/>
  <c r="AF31" i="43"/>
  <c r="D38" s="1"/>
  <c r="AF31" i="44"/>
  <c r="AG31" i="15"/>
  <c r="AF31" i="40"/>
  <c r="AF31" i="42"/>
  <c r="AF31" i="37"/>
  <c r="AF31" i="39"/>
  <c r="AF31" i="38"/>
  <c r="AJ27"/>
  <c r="AJ27" i="37"/>
  <c r="AJ27" i="35"/>
  <c r="AJ27" i="39"/>
  <c r="D34" s="1"/>
  <c r="AJ27" i="44"/>
  <c r="AJ27" i="43"/>
  <c r="AJ27" i="36"/>
  <c r="AK27" i="15"/>
  <c r="AJ27" i="45"/>
  <c r="AJ27" i="42"/>
  <c r="AJ27" i="41"/>
  <c r="AJ27" i="40"/>
  <c r="AJ26" i="44"/>
  <c r="AJ26" i="38"/>
  <c r="AJ26" i="40"/>
  <c r="AJ26" i="36"/>
  <c r="AJ26" i="41"/>
  <c r="AJ26" i="42"/>
  <c r="AJ26" i="35"/>
  <c r="AJ26" i="39"/>
  <c r="D33" s="1"/>
  <c r="AJ26" i="45"/>
  <c r="AJ26" i="37"/>
  <c r="AJ26" i="43"/>
  <c r="AK26" i="15"/>
  <c r="AD29" i="40"/>
  <c r="AD29" i="38"/>
  <c r="AD29" i="36"/>
  <c r="AD29" i="42"/>
  <c r="AD29" i="35"/>
  <c r="D36" s="1"/>
  <c r="AD29" i="43"/>
  <c r="AD29" i="37"/>
  <c r="AE29" i="15"/>
  <c r="AD29" i="45"/>
  <c r="AD29" i="44"/>
  <c r="AD29" i="39"/>
  <c r="AD29" i="41"/>
  <c r="AV21" i="40"/>
  <c r="AV21" i="35"/>
  <c r="AV21" i="41"/>
  <c r="AV21" i="43"/>
  <c r="AV21" i="36"/>
  <c r="AV21" i="42"/>
  <c r="AV21" i="39"/>
  <c r="AV21" i="38"/>
  <c r="AV21" i="45"/>
  <c r="AW21" i="15"/>
  <c r="AV21" i="44"/>
  <c r="D28" s="1"/>
  <c r="AV21" i="37"/>
  <c r="AF29" i="39"/>
  <c r="AF29" i="43"/>
  <c r="D36" s="1"/>
  <c r="AF29" i="41"/>
  <c r="AF29" i="40"/>
  <c r="AF29" i="36"/>
  <c r="AG29" i="15"/>
  <c r="AF29" i="38"/>
  <c r="AF29" i="44"/>
  <c r="AF29" i="37"/>
  <c r="AF29" i="45"/>
  <c r="AF29" i="42"/>
  <c r="AF29" i="35"/>
  <c r="AX20" i="45"/>
  <c r="D27" s="1"/>
  <c r="AH28" i="38"/>
  <c r="AI28" i="15"/>
  <c r="AH28" i="41"/>
  <c r="AH28" i="45"/>
  <c r="AH28" i="37"/>
  <c r="D35" s="1"/>
  <c r="AH28" i="42"/>
  <c r="AH28" i="43"/>
  <c r="AH28" i="40"/>
  <c r="AH28" i="39"/>
  <c r="AH28" i="44"/>
  <c r="AH28" i="35"/>
  <c r="AH28" i="36"/>
  <c r="AT21" i="38"/>
  <c r="AT21" i="36"/>
  <c r="D28" s="1"/>
  <c r="AT21" i="45"/>
  <c r="AT21" i="37"/>
  <c r="AT21" i="39"/>
  <c r="AU21" i="15"/>
  <c r="AT21" i="41"/>
  <c r="AT21" i="43"/>
  <c r="AT21" i="35"/>
  <c r="AT21" i="40"/>
  <c r="AT21" i="44"/>
  <c r="AT21" i="42"/>
  <c r="AT20" i="43"/>
  <c r="AT20" i="37"/>
  <c r="AT20" i="44"/>
  <c r="AT20" i="36"/>
  <c r="D27" s="1"/>
  <c r="AT20" i="40"/>
  <c r="AU20" i="15"/>
  <c r="AT20" i="35"/>
  <c r="AT20" i="45"/>
  <c r="AT20" i="39"/>
  <c r="AT20" i="42"/>
  <c r="AT20" i="38"/>
  <c r="AT20" i="41"/>
  <c r="AF27" i="45"/>
  <c r="AF27" i="35"/>
  <c r="AF27" i="42"/>
  <c r="AF27" i="43"/>
  <c r="D34" s="1"/>
  <c r="AF27" i="37"/>
  <c r="AF27" i="38"/>
  <c r="AF27" i="40"/>
  <c r="AF27" i="39"/>
  <c r="AF27" i="44"/>
  <c r="AF27" i="41"/>
  <c r="AG27" i="15"/>
  <c r="AF27" i="36"/>
  <c r="AD30" i="41"/>
  <c r="AD30" i="36"/>
  <c r="AE30" i="15"/>
  <c r="AD30" i="40"/>
  <c r="AD30" i="43"/>
  <c r="AD30" i="39"/>
  <c r="AD30" i="38"/>
  <c r="AD30" i="44"/>
  <c r="AD30" i="42"/>
  <c r="AD30" i="45"/>
  <c r="AD30" i="37"/>
  <c r="AD30" i="35"/>
  <c r="D37" s="1"/>
  <c r="AJ25"/>
  <c r="AJ25" i="42"/>
  <c r="AJ25" i="36"/>
  <c r="AJ25" i="44"/>
  <c r="AK25" i="15"/>
  <c r="AJ25" i="43"/>
  <c r="AJ25" i="45"/>
  <c r="AJ25" i="38"/>
  <c r="AJ25" i="37"/>
  <c r="AJ25" i="40"/>
  <c r="AJ25" i="41"/>
  <c r="AJ25" i="39"/>
  <c r="D32" s="1"/>
  <c r="AD27"/>
  <c r="AD27" i="38"/>
  <c r="AD27" i="37"/>
  <c r="AD27" i="41"/>
  <c r="AD27" i="44"/>
  <c r="AE27" i="15"/>
  <c r="AD27" i="40"/>
  <c r="AD27" i="42"/>
  <c r="AD27" i="36"/>
  <c r="AD27" i="45"/>
  <c r="AD27" i="35"/>
  <c r="D34" s="1"/>
  <c r="AD27" i="43"/>
  <c r="AV19"/>
  <c r="AV19" i="41"/>
  <c r="AV19" i="45"/>
  <c r="AV19" i="39"/>
  <c r="AW19" i="15"/>
  <c r="AV19" i="36"/>
  <c r="AV19" i="42"/>
  <c r="AV19" i="38"/>
  <c r="AV19" i="40"/>
  <c r="AV19" i="44"/>
  <c r="D26" s="1"/>
  <c r="AV19" i="37"/>
  <c r="AV19" i="35"/>
  <c r="AP21" i="41"/>
  <c r="D28" s="1"/>
  <c r="AP21" i="40"/>
  <c r="AP21" i="39"/>
  <c r="AP21" i="35"/>
  <c r="AP21" i="42"/>
  <c r="AP21" i="38"/>
  <c r="AQ21" i="15"/>
  <c r="AP21" i="37"/>
  <c r="AP21" i="43"/>
  <c r="AP21" i="44"/>
  <c r="AP21" i="45"/>
  <c r="AP21" i="36"/>
  <c r="AJ22" i="37"/>
  <c r="AJ22" i="39"/>
  <c r="D29" s="1"/>
  <c r="AJ22" i="42"/>
  <c r="AJ22" i="36"/>
  <c r="AJ22" i="40"/>
  <c r="AK22" i="15"/>
  <c r="AJ22" i="45"/>
  <c r="AJ22" i="35"/>
  <c r="AJ22" i="43"/>
  <c r="AJ22" i="41"/>
  <c r="AJ22" i="38"/>
  <c r="AJ22" i="44"/>
  <c r="AV18" i="39"/>
  <c r="AV18" i="37"/>
  <c r="AV18" i="45"/>
  <c r="AV18" i="41"/>
  <c r="AV18" i="38"/>
  <c r="AV18" i="44"/>
  <c r="D25" s="1"/>
  <c r="AV18" i="36"/>
  <c r="AV18" i="40"/>
  <c r="AV18" i="42"/>
  <c r="AW18" i="15"/>
  <c r="AV18" i="43"/>
  <c r="AV18" i="35"/>
  <c r="AU19" i="15"/>
  <c r="AT19" i="41"/>
  <c r="AT19" i="39"/>
  <c r="AT19" i="36"/>
  <c r="D26" s="1"/>
  <c r="AT19" i="44"/>
  <c r="AT19" i="45"/>
  <c r="AT19" i="40"/>
  <c r="AT19" i="42"/>
  <c r="AT19" i="43"/>
  <c r="AT19" i="35"/>
  <c r="AT19" i="38"/>
  <c r="AT19" i="37"/>
  <c r="AX17" i="45"/>
  <c r="D24" s="1"/>
  <c r="AT18" i="44"/>
  <c r="AT18" i="40"/>
  <c r="AT18" i="36"/>
  <c r="D25" s="1"/>
  <c r="AT18" i="43"/>
  <c r="AT18" i="41"/>
  <c r="AT18" i="45"/>
  <c r="AT18" i="35"/>
  <c r="AT18" i="39"/>
  <c r="AT18" i="37"/>
  <c r="AT18" i="38"/>
  <c r="AU18" i="15"/>
  <c r="AT18" i="42"/>
  <c r="AF26" i="41"/>
  <c r="AF26" i="44"/>
  <c r="AF26" i="45"/>
  <c r="AF26" i="35"/>
  <c r="AF26" i="36"/>
  <c r="AG26" i="15"/>
  <c r="AF26" i="38"/>
  <c r="AF26" i="40"/>
  <c r="AF26" i="42"/>
  <c r="AF26" i="39"/>
  <c r="AF26" i="43"/>
  <c r="D33" s="1"/>
  <c r="AF26" i="37"/>
  <c r="AJ23" i="44"/>
  <c r="AK23" i="15"/>
  <c r="AJ23" i="42"/>
  <c r="AJ23" i="45"/>
  <c r="AJ23" i="38"/>
  <c r="AJ23" i="43"/>
  <c r="AJ23" i="36"/>
  <c r="AJ23" i="37"/>
  <c r="AJ23" i="35"/>
  <c r="AJ23" i="41"/>
  <c r="AJ23" i="39"/>
  <c r="D30" s="1"/>
  <c r="AJ23" i="40"/>
  <c r="AP19" i="38"/>
  <c r="AP19" i="39"/>
  <c r="AP19" i="45"/>
  <c r="AP19" i="36"/>
  <c r="AP19" i="42"/>
  <c r="AP19" i="35"/>
  <c r="AP19" i="37"/>
  <c r="AP19" i="43"/>
  <c r="AQ19" i="15"/>
  <c r="AP19" i="44"/>
  <c r="AP19" i="41"/>
  <c r="D26" s="1"/>
  <c r="AP19" i="40"/>
  <c r="AX15" i="45"/>
  <c r="D22" s="1"/>
  <c r="AV17"/>
  <c r="AV17" i="38"/>
  <c r="AV17" i="41"/>
  <c r="AW17" i="15"/>
  <c r="AV17" i="35"/>
  <c r="AV17" i="44"/>
  <c r="D24" s="1"/>
  <c r="AV17" i="36"/>
  <c r="AV17" i="42"/>
  <c r="AV17" i="39"/>
  <c r="AV17" i="40"/>
  <c r="AV17" i="37"/>
  <c r="AV17" i="43"/>
  <c r="AF25" i="38"/>
  <c r="AF25" i="40"/>
  <c r="AF25" i="41"/>
  <c r="AF25" i="43"/>
  <c r="D32" s="1"/>
  <c r="AF25" i="35"/>
  <c r="AF25" i="44"/>
  <c r="AF25" i="42"/>
  <c r="AF25" i="39"/>
  <c r="AF25" i="36"/>
  <c r="AF25" i="45"/>
  <c r="AF25" i="37"/>
  <c r="AG25" i="15"/>
  <c r="AV16" i="43"/>
  <c r="AV16" i="45"/>
  <c r="AV16" i="35"/>
  <c r="AV16" i="40"/>
  <c r="AV16" i="42"/>
  <c r="AV16" i="41"/>
  <c r="AV16" i="37"/>
  <c r="AV16" i="36"/>
  <c r="AV16" i="44"/>
  <c r="D23" s="1"/>
  <c r="AV16" i="38"/>
  <c r="AW16" i="15"/>
  <c r="AV16" i="39"/>
  <c r="AT16" i="36"/>
  <c r="D23" s="1"/>
  <c r="AT16" i="35"/>
  <c r="AU16" i="15"/>
  <c r="AT16" i="44"/>
  <c r="AT16" i="41"/>
  <c r="AT16" i="40"/>
  <c r="AT16" i="37"/>
  <c r="AT16" i="38"/>
  <c r="AT16" i="43"/>
  <c r="AT16" i="45"/>
  <c r="AT16" i="42"/>
  <c r="AT16" i="39"/>
  <c r="AH22" i="35"/>
  <c r="AH22" i="43"/>
  <c r="AH22" i="37"/>
  <c r="D29" s="1"/>
  <c r="AH22" i="41"/>
  <c r="AH22" i="36"/>
  <c r="AI22" i="15"/>
  <c r="AH22" i="44"/>
  <c r="AH22" i="39"/>
  <c r="AH22" i="40"/>
  <c r="AH22" i="38"/>
  <c r="AH22" i="42"/>
  <c r="AH22" i="45"/>
  <c r="AN19" i="36"/>
  <c r="AN19" i="45"/>
  <c r="AN19" i="37"/>
  <c r="AN19" i="42"/>
  <c r="AN19" i="41"/>
  <c r="AN19" i="39"/>
  <c r="AN19" i="44"/>
  <c r="AO19" i="15"/>
  <c r="AN19" i="38"/>
  <c r="AN19" i="35"/>
  <c r="AN19" i="40"/>
  <c r="D26" s="1"/>
  <c r="AN19" i="43"/>
  <c r="AX14" i="45"/>
  <c r="D21" s="1"/>
  <c r="AX13"/>
  <c r="D20" s="1"/>
  <c r="AR17" i="36"/>
  <c r="AS17" i="15"/>
  <c r="AR17" i="44"/>
  <c r="AR17" i="40"/>
  <c r="AR17" i="41"/>
  <c r="AR17" i="37"/>
  <c r="AR17" i="43"/>
  <c r="AR17" i="45"/>
  <c r="AR17" i="38"/>
  <c r="D24" s="1"/>
  <c r="AR17" i="35"/>
  <c r="AR17" i="42"/>
  <c r="AR17" i="39"/>
  <c r="AF24" i="42"/>
  <c r="AF24" i="44"/>
  <c r="AF24" i="39"/>
  <c r="AF24" i="45"/>
  <c r="AF24" i="43"/>
  <c r="D31" s="1"/>
  <c r="AF24" i="37"/>
  <c r="AF24" i="38"/>
  <c r="AF24" i="36"/>
  <c r="AF24" i="40"/>
  <c r="AF24" i="35"/>
  <c r="AF24" i="41"/>
  <c r="AG24" i="15"/>
  <c r="AV13" i="41"/>
  <c r="AV13" i="43"/>
  <c r="AV13" i="39"/>
  <c r="AW13" i="15"/>
  <c r="AV13" i="38"/>
  <c r="AV13" i="35"/>
  <c r="AV13" i="40"/>
  <c r="AV13" i="37"/>
  <c r="AV13" i="44"/>
  <c r="D20" s="1"/>
  <c r="AV13" i="45"/>
  <c r="AV13" i="36"/>
  <c r="AV13" i="42"/>
  <c r="AT13" i="40"/>
  <c r="AT13" i="45"/>
  <c r="AT13" i="39"/>
  <c r="AT13" i="38"/>
  <c r="AT13" i="44"/>
  <c r="AT13" i="35"/>
  <c r="AT13" i="41"/>
  <c r="AT13" i="42"/>
  <c r="AT13" i="36"/>
  <c r="D20" s="1"/>
  <c r="AU13" i="15"/>
  <c r="AT13" i="37"/>
  <c r="AT13" i="43"/>
  <c r="AX11" i="45"/>
  <c r="D18" s="1"/>
  <c r="AL18" i="37"/>
  <c r="AL18" i="39"/>
  <c r="AL18" i="35"/>
  <c r="AL18" i="40"/>
  <c r="AL18" i="36"/>
  <c r="AL18" i="41"/>
  <c r="AM18" i="15"/>
  <c r="AL18" i="42"/>
  <c r="D25" s="1"/>
  <c r="AL18" i="38"/>
  <c r="AL18" i="44"/>
  <c r="AL18" i="43"/>
  <c r="AL18" i="45"/>
  <c r="AN18" i="41"/>
  <c r="AO18" i="15"/>
  <c r="AN18" i="36"/>
  <c r="AN18" i="37"/>
  <c r="AN18" i="44"/>
  <c r="AN18" i="38"/>
  <c r="AN18" i="39"/>
  <c r="AN18" i="42"/>
  <c r="AN18" i="40"/>
  <c r="D25" s="1"/>
  <c r="AN18" i="45"/>
  <c r="AN18" i="43"/>
  <c r="AN18" i="35"/>
  <c r="AX12" i="45"/>
  <c r="D19" s="1"/>
  <c r="AE23" i="15"/>
  <c r="AD23" i="44"/>
  <c r="AD23" i="35"/>
  <c r="D30" s="1"/>
  <c r="AD23" i="41"/>
  <c r="AD23" i="38"/>
  <c r="AD23" i="43"/>
  <c r="AD23" i="39"/>
  <c r="AD23" i="40"/>
  <c r="AD23" i="45"/>
  <c r="AD23" i="36"/>
  <c r="AD23" i="42"/>
  <c r="AD23" i="37"/>
  <c r="AP14" i="40"/>
  <c r="AP14" i="41"/>
  <c r="D21" s="1"/>
  <c r="AP14" i="44"/>
  <c r="AP14" i="39"/>
  <c r="AP14" i="38"/>
  <c r="AP14" i="37"/>
  <c r="AP14" i="35"/>
  <c r="AP14" i="43"/>
  <c r="AP14" i="36"/>
  <c r="AQ14" i="15"/>
  <c r="AP14" i="45"/>
  <c r="AP14" i="42"/>
  <c r="AE20" i="15"/>
  <c r="AD20" i="38"/>
  <c r="AD20" i="41"/>
  <c r="AD20" i="39"/>
  <c r="AD20" i="43"/>
  <c r="AD20" i="35"/>
  <c r="D27" s="1"/>
  <c r="AD20" i="40"/>
  <c r="AD20" i="44"/>
  <c r="AD20" i="36"/>
  <c r="AD20" i="45"/>
  <c r="AD20" i="37"/>
  <c r="AD20" i="42"/>
  <c r="AX9" i="45"/>
  <c r="D16" s="1"/>
  <c r="AD21" i="36"/>
  <c r="AD21" i="38"/>
  <c r="AD21" i="41"/>
  <c r="AD21" i="37"/>
  <c r="AD21" i="35"/>
  <c r="D28" s="1"/>
  <c r="AD21" i="45"/>
  <c r="AE21" i="15"/>
  <c r="AD21" i="39"/>
  <c r="AD21" i="42"/>
  <c r="AD21" i="44"/>
  <c r="AD21" i="40"/>
  <c r="AD21" i="43"/>
  <c r="AH17" i="41"/>
  <c r="AH17" i="38"/>
  <c r="AH17" i="42"/>
  <c r="AH17" i="37"/>
  <c r="D24" s="1"/>
  <c r="AH17" i="43"/>
  <c r="AH17" i="45"/>
  <c r="AH17" i="44"/>
  <c r="AH17" i="36"/>
  <c r="AH17" i="35"/>
  <c r="AI17" i="15"/>
  <c r="AH17" i="39"/>
  <c r="AH17" i="40"/>
  <c r="AJ19" i="45"/>
  <c r="AK19" i="15"/>
  <c r="AJ19" i="43"/>
  <c r="AJ19" i="41"/>
  <c r="AJ19" i="35"/>
  <c r="AJ19" i="40"/>
  <c r="AJ19" i="37"/>
  <c r="AJ19" i="42"/>
  <c r="AJ19" i="36"/>
  <c r="AJ19" i="44"/>
  <c r="AJ19" i="39"/>
  <c r="D26" s="1"/>
  <c r="AJ19" i="38"/>
  <c r="AR14" i="42"/>
  <c r="AR14" i="35"/>
  <c r="AR14" i="43"/>
  <c r="AR14" i="41"/>
  <c r="AR14" i="39"/>
  <c r="AS14" i="15"/>
  <c r="AR14" i="36"/>
  <c r="AR14" i="37"/>
  <c r="AR14" i="38"/>
  <c r="D21" s="1"/>
  <c r="AR14" i="45"/>
  <c r="AR14" i="40"/>
  <c r="AR14" i="44"/>
  <c r="AR15" i="43"/>
  <c r="AR15" i="41"/>
  <c r="AR15" i="44"/>
  <c r="AR15" i="40"/>
  <c r="AR15" i="35"/>
  <c r="AR15" i="36"/>
  <c r="AR15" i="38"/>
  <c r="D22" s="1"/>
  <c r="AR15" i="45"/>
  <c r="AS15" i="15"/>
  <c r="AR15" i="37"/>
  <c r="AR15" i="42"/>
  <c r="AR15" i="39"/>
  <c r="AV11" i="42"/>
  <c r="AV11" i="38"/>
  <c r="AV11" i="35"/>
  <c r="AV11" i="40"/>
  <c r="AW11" i="15"/>
  <c r="AV11" i="36"/>
  <c r="AV11" i="45"/>
  <c r="AV11" i="43"/>
  <c r="AV11" i="39"/>
  <c r="AV11" i="44"/>
  <c r="D18" s="1"/>
  <c r="AV11" i="37"/>
  <c r="AV11" i="41"/>
  <c r="AN15" i="35"/>
  <c r="AN15" i="39"/>
  <c r="AN15" i="36"/>
  <c r="AN15" i="42"/>
  <c r="AN15" i="44"/>
  <c r="AN15" i="38"/>
  <c r="AN15" i="41"/>
  <c r="AN15" i="43"/>
  <c r="AO15" i="15"/>
  <c r="AN15" i="40"/>
  <c r="D22" s="1"/>
  <c r="AN15" i="45"/>
  <c r="AN15" i="37"/>
  <c r="AJ16" i="41"/>
  <c r="AJ16" i="37"/>
  <c r="AJ16" i="40"/>
  <c r="AK16" i="15"/>
  <c r="AJ16" i="43"/>
  <c r="AJ16" i="35"/>
  <c r="AJ16" i="39"/>
  <c r="D23" s="1"/>
  <c r="AJ16" i="44"/>
  <c r="AJ16" i="38"/>
  <c r="AJ16" i="36"/>
  <c r="AJ16" i="45"/>
  <c r="AJ16" i="42"/>
  <c r="AD19" i="43"/>
  <c r="AD19" i="39"/>
  <c r="AD19" i="44"/>
  <c r="AE19" i="15"/>
  <c r="AD19" i="41"/>
  <c r="AD19" i="37"/>
  <c r="AD19" i="42"/>
  <c r="AD19" i="36"/>
  <c r="AD19" i="38"/>
  <c r="AD19" i="45"/>
  <c r="AD19" i="40"/>
  <c r="AD19" i="35"/>
  <c r="D26" s="1"/>
  <c r="AH18"/>
  <c r="AH18" i="36"/>
  <c r="AH18" i="45"/>
  <c r="AH18" i="38"/>
  <c r="AH18" i="42"/>
  <c r="AI18" i="15"/>
  <c r="AH18" i="44"/>
  <c r="AH18" i="39"/>
  <c r="AH18" i="43"/>
  <c r="AH18" i="37"/>
  <c r="D25" s="1"/>
  <c r="AH18" i="40"/>
  <c r="AH18" i="41"/>
  <c r="AH16" i="38"/>
  <c r="AH16" i="45"/>
  <c r="AH16" i="37"/>
  <c r="D23" s="1"/>
  <c r="AH16" i="41"/>
  <c r="AI16" i="15"/>
  <c r="AH16" i="40"/>
  <c r="AH16" i="35"/>
  <c r="AH16" i="36"/>
  <c r="AH16" i="44"/>
  <c r="AH16" i="43"/>
  <c r="AH16" i="42"/>
  <c r="AH16" i="39"/>
  <c r="AN14" i="44"/>
  <c r="AN14" i="38"/>
  <c r="AN14" i="43"/>
  <c r="AO14" i="15"/>
  <c r="AN14" i="37"/>
  <c r="AN14" i="35"/>
  <c r="AN14" i="36"/>
  <c r="AN14" i="40"/>
  <c r="D21" s="1"/>
  <c r="AN14" i="45"/>
  <c r="AN14" i="42"/>
  <c r="AN14" i="41"/>
  <c r="AN14" i="39"/>
  <c r="AL15" i="41"/>
  <c r="AL15" i="39"/>
  <c r="AL15" i="37"/>
  <c r="AL15" i="38"/>
  <c r="AL15" i="36"/>
  <c r="AL15" i="43"/>
  <c r="AL15" i="44"/>
  <c r="AL15" i="40"/>
  <c r="AM15" i="15"/>
  <c r="AL15" i="35"/>
  <c r="AL15" i="45"/>
  <c r="AL15" i="42"/>
  <c r="D22" s="1"/>
  <c r="AP13" i="41"/>
  <c r="D20" s="1"/>
  <c r="AP13" i="43"/>
  <c r="AP13" i="39"/>
  <c r="AP13" i="37"/>
  <c r="AP13" i="45"/>
  <c r="AP13" i="35"/>
  <c r="AP13" i="44"/>
  <c r="AP13" i="40"/>
  <c r="AP13" i="42"/>
  <c r="AP13" i="36"/>
  <c r="AQ13" i="15"/>
  <c r="AP13" i="38"/>
  <c r="AN12" i="40"/>
  <c r="D19" s="1"/>
  <c r="AO12" i="15"/>
  <c r="AN12" i="45"/>
  <c r="AN12" i="43"/>
  <c r="AN12" i="35"/>
  <c r="AN12" i="39"/>
  <c r="AN12" i="42"/>
  <c r="AN12" i="44"/>
  <c r="AN12" i="38"/>
  <c r="AN12" i="37"/>
  <c r="AN12" i="41"/>
  <c r="AN12" i="36"/>
  <c r="AT14" i="41"/>
  <c r="AT14" i="43"/>
  <c r="AT14" i="38"/>
  <c r="AT14" i="39"/>
  <c r="AT14" i="44"/>
  <c r="AT14" i="37"/>
  <c r="AT14" i="45"/>
  <c r="AU14" i="15"/>
  <c r="AT14" i="36"/>
  <c r="D21" s="1"/>
  <c r="AT14" i="40"/>
  <c r="AT14" i="35"/>
  <c r="AT14" i="42"/>
  <c r="AV8" i="35"/>
  <c r="AV8" i="41"/>
  <c r="AV8" i="37"/>
  <c r="AV8" i="42"/>
  <c r="AV8" i="43"/>
  <c r="AV8" i="40"/>
  <c r="AV8" i="36"/>
  <c r="AV8" i="38"/>
  <c r="AV8" i="39"/>
  <c r="AV8" i="45"/>
  <c r="AV8" i="44"/>
  <c r="D15" s="1"/>
  <c r="AW8" i="15"/>
  <c r="AL12" i="43"/>
  <c r="AM12" i="15"/>
  <c r="AL12" i="35"/>
  <c r="AL12" i="36"/>
  <c r="AL12" i="42"/>
  <c r="D19" s="1"/>
  <c r="AL12" i="40"/>
  <c r="AL12" i="39"/>
  <c r="AL12" i="45"/>
  <c r="AL12" i="41"/>
  <c r="AL12" i="38"/>
  <c r="AL12" i="44"/>
  <c r="AL12" i="37"/>
  <c r="AL14" i="38"/>
  <c r="AL14" i="42"/>
  <c r="D21" s="1"/>
  <c r="AL14" i="36"/>
  <c r="AL14" i="43"/>
  <c r="AM14" i="15"/>
  <c r="AL14" i="41"/>
  <c r="AL14" i="40"/>
  <c r="AL14" i="45"/>
  <c r="AL14" i="35"/>
  <c r="AL14" i="37"/>
  <c r="AL14" i="44"/>
  <c r="AL14" i="39"/>
  <c r="AF17" i="38"/>
  <c r="AF17" i="36"/>
  <c r="AF17" i="39"/>
  <c r="AF17" i="43"/>
  <c r="D24" s="1"/>
  <c r="AF17" i="40"/>
  <c r="AF17" i="35"/>
  <c r="AG17" i="15"/>
  <c r="AF17" i="37"/>
  <c r="AF17" i="41"/>
  <c r="AF17" i="42"/>
  <c r="AF17" i="44"/>
  <c r="AF17" i="45"/>
  <c r="AN11" i="37"/>
  <c r="AN11" i="35"/>
  <c r="AN11" i="36"/>
  <c r="AN11" i="43"/>
  <c r="AN11" i="38"/>
  <c r="AN11" i="41"/>
  <c r="AN11" i="39"/>
  <c r="AO11" i="15"/>
  <c r="AN11" i="45"/>
  <c r="AN11" i="42"/>
  <c r="AN11" i="44"/>
  <c r="AN11" i="40"/>
  <c r="D18" s="1"/>
  <c r="AF16" i="38"/>
  <c r="AF16" i="44"/>
  <c r="AF16" i="40"/>
  <c r="AF16" i="43"/>
  <c r="D23" s="1"/>
  <c r="AF16" i="36"/>
  <c r="AF16" i="42"/>
  <c r="AF16" i="41"/>
  <c r="AF16" i="45"/>
  <c r="AF16" i="37"/>
  <c r="AG16" i="15"/>
  <c r="AF16" i="39"/>
  <c r="AF16" i="35"/>
  <c r="AT9" i="42"/>
  <c r="AT9" i="38"/>
  <c r="AT9" i="37"/>
  <c r="AT9" i="44"/>
  <c r="AT9" i="41"/>
  <c r="AT9" i="40"/>
  <c r="AU9" i="15"/>
  <c r="AT9" i="43"/>
  <c r="AT9" i="36"/>
  <c r="D16" s="1"/>
  <c r="AT9" i="35"/>
  <c r="AT9" i="45"/>
  <c r="AT9" i="39"/>
  <c r="AH15" i="42"/>
  <c r="AH15" i="36"/>
  <c r="AH15" i="44"/>
  <c r="AH15" i="37"/>
  <c r="D22" s="1"/>
  <c r="AH15" i="41"/>
  <c r="AH15" i="45"/>
  <c r="AI15" i="15"/>
  <c r="AH15" i="38"/>
  <c r="AH15" i="35"/>
  <c r="AH15" i="43"/>
  <c r="AH15" i="40"/>
  <c r="AH15" i="39"/>
  <c r="AX6" i="45"/>
  <c r="D13" s="1"/>
  <c r="AJ13" i="38"/>
  <c r="AJ13" i="37"/>
  <c r="AJ13" i="39"/>
  <c r="D20" s="1"/>
  <c r="AJ13" i="41"/>
  <c r="AK13" i="15"/>
  <c r="AJ13" i="43"/>
  <c r="AJ13" i="35"/>
  <c r="AJ13" i="42"/>
  <c r="AJ13" i="36"/>
  <c r="AJ13" i="44"/>
  <c r="AJ13" i="40"/>
  <c r="AJ13" i="45"/>
  <c r="AY5"/>
  <c r="D12" s="1"/>
  <c r="AP8" i="44"/>
  <c r="AP8" i="41"/>
  <c r="D15" s="1"/>
  <c r="AP8" i="38"/>
  <c r="AP8" i="39"/>
  <c r="AP8" i="36"/>
  <c r="AP8" i="40"/>
  <c r="AP8" i="45"/>
  <c r="AP8" i="43"/>
  <c r="AP8" i="35"/>
  <c r="AQ8" i="15"/>
  <c r="AP8" i="37"/>
  <c r="AP8" i="42"/>
  <c r="AJ14" i="41"/>
  <c r="AJ14" i="37"/>
  <c r="AJ14" i="42"/>
  <c r="AK14" i="15"/>
  <c r="AJ14" i="44"/>
  <c r="AJ14" i="39"/>
  <c r="D21" s="1"/>
  <c r="AJ14" i="35"/>
  <c r="AJ14" i="43"/>
  <c r="AJ14" i="38"/>
  <c r="AJ14" i="36"/>
  <c r="AJ14" i="45"/>
  <c r="AJ14" i="40"/>
  <c r="AN10"/>
  <c r="D17" s="1"/>
  <c r="AN10" i="45"/>
  <c r="AN10" i="35"/>
  <c r="AN10" i="41"/>
  <c r="AN10" i="38"/>
  <c r="AN10" i="37"/>
  <c r="AN10" i="43"/>
  <c r="AN10" i="36"/>
  <c r="AO10" i="15"/>
  <c r="AN10" i="42"/>
  <c r="AN10" i="39"/>
  <c r="AN10" i="44"/>
  <c r="AW5" i="45"/>
  <c r="AW5" i="43"/>
  <c r="AW5" i="41"/>
  <c r="AW5" i="15"/>
  <c r="AW5" i="38"/>
  <c r="AW5" i="40"/>
  <c r="AW5" i="42"/>
  <c r="AW5" i="37"/>
  <c r="AW5" i="44"/>
  <c r="D12" s="1"/>
  <c r="AW5" i="35"/>
  <c r="AW5" i="36"/>
  <c r="AW5" i="39"/>
  <c r="AV6" i="37"/>
  <c r="AV6" i="41"/>
  <c r="AV6" i="44"/>
  <c r="D13" s="1"/>
  <c r="AV6" i="36"/>
  <c r="AV6" i="38"/>
  <c r="AW6" i="15"/>
  <c r="AV6" i="42"/>
  <c r="AV6" i="35"/>
  <c r="AV6" i="39"/>
  <c r="AV6" i="43"/>
  <c r="AV6" i="45"/>
  <c r="AV6" i="40"/>
  <c r="AR9"/>
  <c r="AR9" i="36"/>
  <c r="AR9" i="39"/>
  <c r="AR9" i="45"/>
  <c r="AR9" i="38"/>
  <c r="D16" s="1"/>
  <c r="AS9" i="15"/>
  <c r="AR9" i="41"/>
  <c r="AR9" i="43"/>
  <c r="AR9" i="37"/>
  <c r="AR9" i="42"/>
  <c r="AR9" i="35"/>
  <c r="AR9" i="44"/>
  <c r="AD14" i="39"/>
  <c r="AD14" i="40"/>
  <c r="AD14" i="38"/>
  <c r="AD14" i="36"/>
  <c r="AD14" i="44"/>
  <c r="AE14" i="15"/>
  <c r="AD14" i="35"/>
  <c r="D21" s="1"/>
  <c r="AD14" i="45"/>
  <c r="AD14" i="42"/>
  <c r="AD14" i="41"/>
  <c r="AD14" i="43"/>
  <c r="AD14" i="37"/>
  <c r="AR8" i="42"/>
  <c r="AR8" i="39"/>
  <c r="AR8" i="36"/>
  <c r="AR8" i="45"/>
  <c r="AR8" i="43"/>
  <c r="AR8" i="38"/>
  <c r="D15" s="1"/>
  <c r="AS8" i="15"/>
  <c r="AR8" i="35"/>
  <c r="AR8" i="44"/>
  <c r="AR8" i="40"/>
  <c r="AR8" i="37"/>
  <c r="AR8" i="41"/>
  <c r="AR6" i="39"/>
  <c r="AR6" i="36"/>
  <c r="AR6" i="35"/>
  <c r="AR6" i="44"/>
  <c r="AR6" i="42"/>
  <c r="AR6" i="40"/>
  <c r="AR6" i="41"/>
  <c r="AR6" i="45"/>
  <c r="AS6" i="15"/>
  <c r="AR6" i="38"/>
  <c r="D13" s="1"/>
  <c r="AR6" i="37"/>
  <c r="AR6" i="43"/>
  <c r="AJ10" i="40"/>
  <c r="AJ10" i="41"/>
  <c r="AJ10" i="42"/>
  <c r="AJ10" i="43"/>
  <c r="AJ10" i="38"/>
  <c r="AJ10" i="44"/>
  <c r="AJ10" i="35"/>
  <c r="AJ10" i="37"/>
  <c r="AK10" i="15"/>
  <c r="AJ10" i="45"/>
  <c r="AJ10" i="39"/>
  <c r="D17" s="1"/>
  <c r="AJ10" i="36"/>
  <c r="AL10" i="37"/>
  <c r="AL10" i="38"/>
  <c r="AL10" i="44"/>
  <c r="AL10" i="41"/>
  <c r="AL10" i="39"/>
  <c r="AL10" i="45"/>
  <c r="AL10" i="43"/>
  <c r="AM10" i="15"/>
  <c r="AL10" i="40"/>
  <c r="AL10" i="42"/>
  <c r="D17" s="1"/>
  <c r="AL10" i="36"/>
  <c r="AL10" i="35"/>
  <c r="AV4" i="41"/>
  <c r="AW4" i="43"/>
  <c r="AW4" i="35"/>
  <c r="AW4" i="36"/>
  <c r="AW4" i="44"/>
  <c r="D11" s="1"/>
  <c r="AW4" i="40"/>
  <c r="AW4" i="15"/>
  <c r="AW4" i="39"/>
  <c r="AW4" i="38"/>
  <c r="AW4" i="45"/>
  <c r="AW4" i="42"/>
  <c r="AW4" i="37"/>
  <c r="AN9" i="45"/>
  <c r="AN9" i="36"/>
  <c r="AN9" i="38"/>
  <c r="AN9" i="43"/>
  <c r="AN9" i="40"/>
  <c r="D16" s="1"/>
  <c r="AN9" i="39"/>
  <c r="AN9" i="37"/>
  <c r="AN9" i="41"/>
  <c r="AN9" i="42"/>
  <c r="AN9" i="44"/>
  <c r="AO9" i="15"/>
  <c r="AN9" i="35"/>
  <c r="AS5" i="38"/>
  <c r="D12" s="1"/>
  <c r="AS5" i="45"/>
  <c r="AS5" i="35"/>
  <c r="AS5" i="43"/>
  <c r="AS5" i="41"/>
  <c r="AS5" i="36"/>
  <c r="AS5" i="42"/>
  <c r="AS5" i="15"/>
  <c r="AS5" i="40"/>
  <c r="AS5" i="39"/>
  <c r="AS5" i="37"/>
  <c r="AS5" i="44"/>
  <c r="AN8" i="35"/>
  <c r="AN8" i="37"/>
  <c r="AN8" i="39"/>
  <c r="AO8" i="15"/>
  <c r="AN8" i="40"/>
  <c r="D15" s="1"/>
  <c r="AN8" i="38"/>
  <c r="AN8" i="41"/>
  <c r="AN8" i="36"/>
  <c r="AN8" i="43"/>
  <c r="AN8" i="44"/>
  <c r="AN8" i="42"/>
  <c r="AN8" i="45"/>
  <c r="AT6" i="37"/>
  <c r="AT6" i="43"/>
  <c r="AT6" i="41"/>
  <c r="AT6" i="40"/>
  <c r="AT6" i="42"/>
  <c r="AT6" i="36"/>
  <c r="D13" s="1"/>
  <c r="AT6" i="44"/>
  <c r="AT6" i="38"/>
  <c r="AT6" i="35"/>
  <c r="AT6" i="45"/>
  <c r="AT6" i="39"/>
  <c r="AU6" i="15"/>
  <c r="AU5" i="44"/>
  <c r="AU5" i="41"/>
  <c r="AU5" i="43"/>
  <c r="AU5" i="35"/>
  <c r="AU5" i="45"/>
  <c r="AU5" i="40"/>
  <c r="AU5" i="36"/>
  <c r="D12" s="1"/>
  <c r="AU5" i="37"/>
  <c r="AU5" i="42"/>
  <c r="AU5" i="39"/>
  <c r="AU5" i="15"/>
  <c r="AU5" i="38"/>
  <c r="AW3" i="15"/>
  <c r="AW3" i="40"/>
  <c r="AW3" i="36"/>
  <c r="AW3" i="37"/>
  <c r="AW3" i="45"/>
  <c r="AW3" i="38"/>
  <c r="AW3" i="35"/>
  <c r="AW3" i="43"/>
  <c r="AW3" i="44"/>
  <c r="D10" s="1"/>
  <c r="AW3" i="39"/>
  <c r="AW3" i="42"/>
  <c r="AW3" i="41"/>
  <c r="AS4" i="38"/>
  <c r="D11" s="1"/>
  <c r="AR4" i="41"/>
  <c r="AS4" i="35"/>
  <c r="AS4" i="44"/>
  <c r="AS4" i="39"/>
  <c r="AS4" i="36"/>
  <c r="AS4" i="40"/>
  <c r="AS4" i="15"/>
  <c r="AS4" i="42"/>
  <c r="AS4" i="45"/>
  <c r="AS4" i="43"/>
  <c r="AS4" i="37"/>
  <c r="AL7" i="43"/>
  <c r="AL7" i="42"/>
  <c r="D14" s="1"/>
  <c r="AL7" i="37"/>
  <c r="AL7" i="38"/>
  <c r="AL7" i="44"/>
  <c r="AL7" i="41"/>
  <c r="AL7" i="36"/>
  <c r="AL7" i="40"/>
  <c r="AL7" i="45"/>
  <c r="AL7" i="35"/>
  <c r="AM7" i="15"/>
  <c r="AL7" i="39"/>
  <c r="AD11" i="45"/>
  <c r="AD11" i="43"/>
  <c r="AD11" i="40"/>
  <c r="AD11" i="42"/>
  <c r="AD11" i="37"/>
  <c r="AD11" i="36"/>
  <c r="AD11" i="35"/>
  <c r="D18" s="1"/>
  <c r="AE11" i="15"/>
  <c r="AD11" i="41"/>
  <c r="AD11" i="39"/>
  <c r="AD11" i="38"/>
  <c r="AD11" i="44"/>
  <c r="AH10" i="35"/>
  <c r="AH10" i="40"/>
  <c r="AH10" i="44"/>
  <c r="AH10" i="39"/>
  <c r="AH10" i="42"/>
  <c r="AI10" i="15"/>
  <c r="AH10" i="37"/>
  <c r="D17" s="1"/>
  <c r="AH10" i="43"/>
  <c r="AH10" i="38"/>
  <c r="AH10" i="45"/>
  <c r="AH10" i="41"/>
  <c r="AH10" i="36"/>
  <c r="AL9" i="39"/>
  <c r="AL9" i="41"/>
  <c r="AL9" i="42"/>
  <c r="D16" s="1"/>
  <c r="AL9" i="37"/>
  <c r="AM9" i="15"/>
  <c r="AL9" i="43"/>
  <c r="AL9" i="35"/>
  <c r="AL9" i="36"/>
  <c r="AL9" i="45"/>
  <c r="AL9" i="44"/>
  <c r="AL9" i="40"/>
  <c r="AL9" i="38"/>
  <c r="AQ3" i="37"/>
  <c r="AQ3" i="15"/>
  <c r="AQ3" i="45"/>
  <c r="AQ3" i="35"/>
  <c r="AQ3" i="43"/>
  <c r="AQ3" i="41"/>
  <c r="D10" s="1"/>
  <c r="AQ3" i="44"/>
  <c r="AQ3" i="40"/>
  <c r="AQ3" i="39"/>
  <c r="AQ3" i="38"/>
  <c r="AQ3" i="36"/>
  <c r="AQ3" i="42"/>
  <c r="AO5" i="45"/>
  <c r="AO5" i="43"/>
  <c r="AO5" i="40"/>
  <c r="D12" s="1"/>
  <c r="AO5" i="39"/>
  <c r="AO5" i="44"/>
  <c r="AO5" i="15"/>
  <c r="AO5" i="38"/>
  <c r="AO5" i="42"/>
  <c r="AO5" i="37"/>
  <c r="AO5" i="36"/>
  <c r="AO5" i="41"/>
  <c r="AO5" i="35"/>
  <c r="AH8" i="41"/>
  <c r="AH8" i="42"/>
  <c r="AH8" i="39"/>
  <c r="AH8" i="40"/>
  <c r="AH8" i="37"/>
  <c r="D15" s="1"/>
  <c r="AH8" i="43"/>
  <c r="AH8" i="35"/>
  <c r="AH8" i="38"/>
  <c r="AH8" i="45"/>
  <c r="AH8" i="44"/>
  <c r="AH8" i="36"/>
  <c r="AI8" i="15"/>
  <c r="AN6" i="44"/>
  <c r="AN6" i="35"/>
  <c r="AN6" i="43"/>
  <c r="AN6" i="36"/>
  <c r="AN6" i="41"/>
  <c r="AN6" i="42"/>
  <c r="AN6" i="37"/>
  <c r="AO6" i="15"/>
  <c r="AN6" i="39"/>
  <c r="AN6" i="45"/>
  <c r="AN6" i="38"/>
  <c r="AN6" i="40"/>
  <c r="D13" s="1"/>
  <c r="AS3" i="38"/>
  <c r="D10" s="1"/>
  <c r="AS3" i="39"/>
  <c r="AS3" i="45"/>
  <c r="AS3" i="43"/>
  <c r="AS3" i="40"/>
  <c r="AS3" i="37"/>
  <c r="AS3" i="36"/>
  <c r="AS3" i="15"/>
  <c r="AS3" i="44"/>
  <c r="AS3" i="41"/>
  <c r="AS3" i="35"/>
  <c r="AS3" i="42"/>
  <c r="AD10" i="37"/>
  <c r="AD10" i="40"/>
  <c r="AD10" i="45"/>
  <c r="AE10" i="15"/>
  <c r="AD10" i="44"/>
  <c r="AD10" i="35"/>
  <c r="D17" s="1"/>
  <c r="AD10" i="42"/>
  <c r="AD10" i="38"/>
  <c r="AD10" i="39"/>
  <c r="AD10" i="43"/>
  <c r="AD10" i="41"/>
  <c r="AD10" i="36"/>
  <c r="AO4" i="42"/>
  <c r="AO4" i="36"/>
  <c r="AO4" i="40"/>
  <c r="D11" s="1"/>
  <c r="AO4" i="44"/>
  <c r="AO4" i="39"/>
  <c r="AO4" i="43"/>
  <c r="AN4" i="41"/>
  <c r="AO4" i="45"/>
  <c r="AO4" i="38"/>
  <c r="AO4" i="15"/>
  <c r="AO4" i="37"/>
  <c r="AO4" i="35"/>
  <c r="AG9" i="15"/>
  <c r="AF9" i="41"/>
  <c r="AF9" i="44"/>
  <c r="AF9" i="37"/>
  <c r="AF9" i="45"/>
  <c r="AF9" i="38"/>
  <c r="AF9" i="39"/>
  <c r="AF9" i="42"/>
  <c r="AF9" i="43"/>
  <c r="D16" s="1"/>
  <c r="AF9" i="40"/>
  <c r="AF9" i="35"/>
  <c r="AF9" i="36"/>
  <c r="AD12" i="45"/>
  <c r="AD12" i="38"/>
  <c r="AD12" i="39"/>
  <c r="AE12" i="15"/>
  <c r="AD12" i="42"/>
  <c r="AD12" i="40"/>
  <c r="AD12" i="43"/>
  <c r="AD12" i="36"/>
  <c r="AD12" i="37"/>
  <c r="AD12" i="35"/>
  <c r="D19" s="1"/>
  <c r="AD12" i="44"/>
  <c r="AD12" i="41"/>
  <c r="AH11"/>
  <c r="AH11" i="35"/>
  <c r="AH11" i="43"/>
  <c r="AH11" i="39"/>
  <c r="AH11" i="40"/>
  <c r="AH11" i="37"/>
  <c r="D18" s="1"/>
  <c r="AH11" i="38"/>
  <c r="AH11" i="36"/>
  <c r="AI11" i="15"/>
  <c r="AH11" i="44"/>
  <c r="AH11" i="45"/>
  <c r="AH11" i="42"/>
  <c r="AD9" i="40"/>
  <c r="AD9" i="41"/>
  <c r="AD9" i="35"/>
  <c r="D16" s="1"/>
  <c r="AE9" i="15"/>
  <c r="AD9" i="45"/>
  <c r="AD9" i="38"/>
  <c r="AD9" i="36"/>
  <c r="AD9" i="43"/>
  <c r="AD9" i="42"/>
  <c r="AD9" i="44"/>
  <c r="AD9" i="39"/>
  <c r="AD9" i="37"/>
  <c r="AH6"/>
  <c r="D13" s="1"/>
  <c r="AH6" i="40"/>
  <c r="AH6" i="35"/>
  <c r="AH6" i="36"/>
  <c r="AH6" i="41"/>
  <c r="AH6" i="43"/>
  <c r="AI6" i="15"/>
  <c r="AH6" i="45"/>
  <c r="AH6" i="44"/>
  <c r="AH6" i="38"/>
  <c r="AH6" i="42"/>
  <c r="AH6" i="39"/>
  <c r="AD8" i="38"/>
  <c r="AD8" i="44"/>
  <c r="AD8" i="40"/>
  <c r="AD8" i="37"/>
  <c r="AD8" i="35"/>
  <c r="D15" s="1"/>
  <c r="AD8" i="39"/>
  <c r="AD8" i="41"/>
  <c r="AD8" i="43"/>
  <c r="AD8" i="42"/>
  <c r="AE8" i="15"/>
  <c r="AD8" i="36"/>
  <c r="AD8" i="45"/>
  <c r="AG5" i="42"/>
  <c r="AG5" i="45"/>
  <c r="AG5" i="43"/>
  <c r="D12" s="1"/>
  <c r="AG5" i="39"/>
  <c r="AG5" i="40"/>
  <c r="AG5" i="38"/>
  <c r="AG5" i="15"/>
  <c r="AG5" i="37"/>
  <c r="AG5" i="35"/>
  <c r="AG5" i="44"/>
  <c r="AG5" i="36"/>
  <c r="AG5" i="41"/>
  <c r="AD6"/>
  <c r="AD6" i="39"/>
  <c r="AD6" i="40"/>
  <c r="AD6" i="43"/>
  <c r="AD6" i="45"/>
  <c r="AD6" i="38"/>
  <c r="AD6" i="44"/>
  <c r="AD6" i="42"/>
  <c r="AE6" i="15"/>
  <c r="AD6" i="35"/>
  <c r="D13" s="1"/>
  <c r="AD6" i="37"/>
  <c r="AD6" i="36"/>
  <c r="AE5" i="43"/>
  <c r="AE5" i="45"/>
  <c r="AE5" i="39"/>
  <c r="AE5" i="36"/>
  <c r="AE5" i="40"/>
  <c r="AE5" i="15"/>
  <c r="AE5" i="37"/>
  <c r="AE5" i="41"/>
  <c r="AE5" i="35"/>
  <c r="D12" s="1"/>
  <c r="AE5" i="44"/>
  <c r="AE5" i="38"/>
  <c r="AE5" i="42"/>
  <c r="AI5" i="44"/>
  <c r="AI5" i="15"/>
  <c r="AI5" i="42"/>
  <c r="AI5" i="39"/>
  <c r="AI5" i="36"/>
  <c r="AI5" i="45"/>
  <c r="AI5" i="35"/>
  <c r="AI5" i="38"/>
  <c r="AI5" i="40"/>
  <c r="AI5" i="41"/>
  <c r="AI5" i="37"/>
  <c r="D12" s="1"/>
  <c r="AI5" i="43"/>
  <c r="AI4"/>
  <c r="AI4" i="36"/>
  <c r="AI4" i="45"/>
  <c r="AI4" i="15"/>
  <c r="AH4" i="41"/>
  <c r="AI4" i="38"/>
  <c r="AI4" i="37"/>
  <c r="D11" s="1"/>
  <c r="AI4" i="42"/>
  <c r="AI4" i="40"/>
  <c r="AI4" i="44"/>
  <c r="AI4" i="39"/>
  <c r="AI4" i="35"/>
  <c r="AE3"/>
  <c r="D10" s="1"/>
  <c r="AE3" i="40"/>
  <c r="AE3" i="42"/>
  <c r="AE3" i="15"/>
  <c r="AE3" i="45"/>
  <c r="AE3" i="38"/>
  <c r="AE3" i="39"/>
  <c r="AE3" i="37"/>
  <c r="AE3" i="41"/>
  <c r="AE3" i="44"/>
  <c r="AE3" i="36"/>
  <c r="AE3" i="43"/>
  <c r="AM3" i="44"/>
  <c r="AM3" i="42"/>
  <c r="D10" s="1"/>
  <c r="AM3" i="40"/>
  <c r="AM3" i="38"/>
  <c r="AM3" i="41"/>
  <c r="AM3" i="35"/>
  <c r="AM3" i="39"/>
  <c r="AM3" i="43"/>
  <c r="AM3" i="37"/>
  <c r="AM3" i="45"/>
  <c r="AM3" i="15"/>
  <c r="AM3" i="36"/>
  <c r="AX32" i="45"/>
  <c r="D39" s="1"/>
  <c r="AX31"/>
  <c r="D38" s="1"/>
  <c r="AX30"/>
  <c r="D37" s="1"/>
  <c r="AV32" i="36"/>
  <c r="AV32" i="39"/>
  <c r="AV32" i="35"/>
  <c r="AV32" i="41"/>
  <c r="AV32" i="45"/>
  <c r="AV32" i="38"/>
  <c r="AV32" i="37"/>
  <c r="AW32" i="15"/>
  <c r="AV32" i="44"/>
  <c r="D39" s="1"/>
  <c r="AV32" i="40"/>
  <c r="AV32" i="42"/>
  <c r="AV32" i="43"/>
  <c r="AP32" i="41"/>
  <c r="D39" s="1"/>
  <c r="AP32" i="42"/>
  <c r="AP32" i="40"/>
  <c r="AQ32" i="15"/>
  <c r="AP32" i="36"/>
  <c r="AP32" i="43"/>
  <c r="AP32" i="45"/>
  <c r="AP32" i="39"/>
  <c r="AP32" i="44"/>
  <c r="AP32" i="37"/>
  <c r="AP32" i="35"/>
  <c r="AP32" i="38"/>
  <c r="AN33" i="44"/>
  <c r="AN33" i="39"/>
  <c r="AN33" i="43"/>
  <c r="AN33" i="38"/>
  <c r="AN33" i="35"/>
  <c r="AN33" i="40"/>
  <c r="D40" s="1"/>
  <c r="AN33" i="37"/>
  <c r="AN33" i="45"/>
  <c r="AO33" i="15"/>
  <c r="AN33" i="41"/>
  <c r="AN33" i="36"/>
  <c r="AN33" i="42"/>
  <c r="AU31" i="15"/>
  <c r="AT31" i="39"/>
  <c r="AT31" i="37"/>
  <c r="AT31" i="43"/>
  <c r="AT31" i="38"/>
  <c r="AT31" i="36"/>
  <c r="D38" s="1"/>
  <c r="AT31" i="45"/>
  <c r="AT31" i="41"/>
  <c r="AT31" i="44"/>
  <c r="AT31" i="35"/>
  <c r="AT31" i="42"/>
  <c r="AT31" i="40"/>
  <c r="AR31" i="37"/>
  <c r="AR31" i="45"/>
  <c r="AR31" i="40"/>
  <c r="AR31" i="39"/>
  <c r="AR31" i="41"/>
  <c r="AS31" i="15"/>
  <c r="AR31" i="35"/>
  <c r="AR31" i="42"/>
  <c r="AR31" i="38"/>
  <c r="D38" s="1"/>
  <c r="AR31" i="43"/>
  <c r="AR31" i="36"/>
  <c r="AR31" i="44"/>
  <c r="AT29" i="35"/>
  <c r="AU29" i="15"/>
  <c r="AT29" i="37"/>
  <c r="AT29" i="41"/>
  <c r="AT29" i="40"/>
  <c r="AT29" i="43"/>
  <c r="AT29" i="45"/>
  <c r="AT29" i="44"/>
  <c r="AT29" i="36"/>
  <c r="D36" s="1"/>
  <c r="AT29" i="38"/>
  <c r="AT29" i="42"/>
  <c r="AT29" i="39"/>
  <c r="AL30"/>
  <c r="AL30" i="45"/>
  <c r="AL30" i="44"/>
  <c r="AL30" i="41"/>
  <c r="AL30" i="40"/>
  <c r="AL30" i="38"/>
  <c r="AL30" i="42"/>
  <c r="D37" s="1"/>
  <c r="AM30" i="15"/>
  <c r="AL30" i="35"/>
  <c r="AL30" i="37"/>
  <c r="AL30" i="36"/>
  <c r="AL30" i="43"/>
  <c r="AH33" i="41"/>
  <c r="AH33" i="35"/>
  <c r="AH33" i="42"/>
  <c r="AH33" i="39"/>
  <c r="AH33" i="36"/>
  <c r="AH33" i="45"/>
  <c r="AH33" i="38"/>
  <c r="AH33" i="37"/>
  <c r="D40" s="1"/>
  <c r="AH33" i="40"/>
  <c r="AH33" i="43"/>
  <c r="AH33" i="44"/>
  <c r="AI33" i="15"/>
  <c r="AR29" i="39"/>
  <c r="AR29" i="38"/>
  <c r="D36" s="1"/>
  <c r="AR29" i="36"/>
  <c r="AR29" i="43"/>
  <c r="AR29" i="41"/>
  <c r="AR29" i="45"/>
  <c r="AR29" i="40"/>
  <c r="AR29" i="37"/>
  <c r="AR29" i="42"/>
  <c r="AS29" i="15"/>
  <c r="AR29" i="35"/>
  <c r="AR29" i="44"/>
  <c r="AV27" i="40"/>
  <c r="AV27" i="44"/>
  <c r="D34" s="1"/>
  <c r="AV27" i="39"/>
  <c r="AV27" i="36"/>
  <c r="AV27" i="38"/>
  <c r="AV27" i="45"/>
  <c r="AV27" i="37"/>
  <c r="AW27" i="15"/>
  <c r="AV27" i="42"/>
  <c r="AV27" i="43"/>
  <c r="AV27" i="41"/>
  <c r="AV27" i="35"/>
  <c r="AJ33" i="40"/>
  <c r="AJ33" i="45"/>
  <c r="AJ33" i="41"/>
  <c r="AJ33" i="37"/>
  <c r="AJ33" i="44"/>
  <c r="AJ33" i="42"/>
  <c r="AJ33" i="39"/>
  <c r="D40" s="1"/>
  <c r="AJ33" i="36"/>
  <c r="AK33" i="15"/>
  <c r="AJ33" i="43"/>
  <c r="AJ33" i="35"/>
  <c r="AJ33" i="38"/>
  <c r="AT27" i="45"/>
  <c r="AT27" i="35"/>
  <c r="AT27" i="39"/>
  <c r="AT27" i="38"/>
  <c r="AT27" i="37"/>
  <c r="AT27" i="40"/>
  <c r="AT27" i="44"/>
  <c r="AT27" i="41"/>
  <c r="AT27" i="43"/>
  <c r="AT27" i="36"/>
  <c r="D34" s="1"/>
  <c r="AU27" i="15"/>
  <c r="AT27" i="42"/>
  <c r="AX26" i="45"/>
  <c r="D33" s="1"/>
  <c r="AJ32"/>
  <c r="AJ32" i="37"/>
  <c r="AJ32" i="43"/>
  <c r="AJ32" i="38"/>
  <c r="AK32" i="15"/>
  <c r="AJ32" i="44"/>
  <c r="AJ32" i="41"/>
  <c r="AJ32" i="36"/>
  <c r="AJ32" i="35"/>
  <c r="AJ32" i="42"/>
  <c r="AJ32" i="39"/>
  <c r="D39" s="1"/>
  <c r="AJ32" i="40"/>
  <c r="AL31" i="37"/>
  <c r="AL31" i="38"/>
  <c r="AL31" i="44"/>
  <c r="AL31" i="36"/>
  <c r="AL31" i="35"/>
  <c r="AL31" i="45"/>
  <c r="AL31" i="40"/>
  <c r="AL31" i="43"/>
  <c r="AL31" i="42"/>
  <c r="D38" s="1"/>
  <c r="AL31" i="39"/>
  <c r="AM31" i="15"/>
  <c r="AL31" i="41"/>
  <c r="AN30" i="35"/>
  <c r="AO30" i="15"/>
  <c r="AN30" i="43"/>
  <c r="AN30" i="37"/>
  <c r="AN30" i="42"/>
  <c r="AN30" i="38"/>
  <c r="AN30" i="41"/>
  <c r="AN30" i="45"/>
  <c r="AN30" i="44"/>
  <c r="AN30" i="36"/>
  <c r="AN30" i="39"/>
  <c r="AN30" i="40"/>
  <c r="D37" s="1"/>
  <c r="AN29"/>
  <c r="D36" s="1"/>
  <c r="AN29" i="44"/>
  <c r="AN29" i="45"/>
  <c r="AN29" i="38"/>
  <c r="AN29" i="36"/>
  <c r="AN29" i="35"/>
  <c r="AN29" i="42"/>
  <c r="AN29" i="43"/>
  <c r="AO29" i="15"/>
  <c r="AN29" i="37"/>
  <c r="AN29" i="41"/>
  <c r="AN29" i="39"/>
  <c r="AP30" i="45"/>
  <c r="AP30" i="37"/>
  <c r="AP30" i="42"/>
  <c r="AP30" i="39"/>
  <c r="AP30" i="36"/>
  <c r="AP30" i="43"/>
  <c r="AP30" i="35"/>
  <c r="AQ30" i="15"/>
  <c r="AP30" i="41"/>
  <c r="D37" s="1"/>
  <c r="AP30" i="38"/>
  <c r="AP30" i="44"/>
  <c r="AP30" i="40"/>
  <c r="AN27" i="39"/>
  <c r="AN27" i="37"/>
  <c r="AN27" i="45"/>
  <c r="AN27" i="44"/>
  <c r="AN27" i="36"/>
  <c r="AN27" i="42"/>
  <c r="AO27" i="15"/>
  <c r="AN27" i="40"/>
  <c r="D34" s="1"/>
  <c r="AN27" i="41"/>
  <c r="AN27" i="43"/>
  <c r="AN27" i="38"/>
  <c r="AN27" i="35"/>
  <c r="AI31" i="15"/>
  <c r="AH31" i="37"/>
  <c r="D38" s="1"/>
  <c r="AH31" i="35"/>
  <c r="AH31" i="41"/>
  <c r="AH31" i="38"/>
  <c r="AH31" i="42"/>
  <c r="AH31" i="40"/>
  <c r="AH31" i="45"/>
  <c r="AH31" i="43"/>
  <c r="AH31" i="36"/>
  <c r="AH31" i="39"/>
  <c r="AH31" i="44"/>
  <c r="AX24" i="45"/>
  <c r="D31" s="1"/>
  <c r="AP28" i="37"/>
  <c r="AP28" i="36"/>
  <c r="AP28" i="42"/>
  <c r="AP28" i="43"/>
  <c r="AQ28" i="15"/>
  <c r="AP28" i="44"/>
  <c r="AP28" i="38"/>
  <c r="AP28" i="41"/>
  <c r="D35" s="1"/>
  <c r="AP28" i="45"/>
  <c r="AP28" i="40"/>
  <c r="AP28" i="35"/>
  <c r="AP28" i="39"/>
  <c r="AJ29" i="36"/>
  <c r="AJ29" i="45"/>
  <c r="AJ29" i="42"/>
  <c r="AJ29" i="43"/>
  <c r="AJ29" i="37"/>
  <c r="AJ29" i="39"/>
  <c r="D36" s="1"/>
  <c r="AJ29" i="38"/>
  <c r="AJ29" i="35"/>
  <c r="AK29" i="15"/>
  <c r="AJ29" i="44"/>
  <c r="AJ29" i="41"/>
  <c r="AJ29" i="40"/>
  <c r="AX23" i="45"/>
  <c r="D30" s="1"/>
  <c r="AT26" i="44"/>
  <c r="AT26" i="43"/>
  <c r="AT26" i="40"/>
  <c r="AT26" i="38"/>
  <c r="AT26" i="42"/>
  <c r="AT26" i="41"/>
  <c r="AT26" i="36"/>
  <c r="D33" s="1"/>
  <c r="AT26" i="37"/>
  <c r="AT26" i="39"/>
  <c r="AT26" i="35"/>
  <c r="AT26" i="45"/>
  <c r="AU26" i="15"/>
  <c r="AX22" i="45"/>
  <c r="D29" s="1"/>
  <c r="AT25" i="42"/>
  <c r="AT25" i="43"/>
  <c r="AT25" i="37"/>
  <c r="AT25" i="41"/>
  <c r="AT25" i="38"/>
  <c r="AT25" i="39"/>
  <c r="AT25" i="45"/>
  <c r="AT25" i="40"/>
  <c r="AT25" i="36"/>
  <c r="D32" s="1"/>
  <c r="AT25" i="44"/>
  <c r="AT25" i="35"/>
  <c r="AU25" i="15"/>
  <c r="AT24" i="38"/>
  <c r="AT24" i="37"/>
  <c r="AT24" i="36"/>
  <c r="D31" s="1"/>
  <c r="AT24" i="40"/>
  <c r="AT24" i="45"/>
  <c r="AT24" i="39"/>
  <c r="AT24" i="35"/>
  <c r="AT24" i="44"/>
  <c r="AT24" i="43"/>
  <c r="AT24" i="42"/>
  <c r="AT24" i="41"/>
  <c r="AU24" i="15"/>
  <c r="AV22" i="35"/>
  <c r="AV22" i="39"/>
  <c r="AW22" i="15"/>
  <c r="AV22" i="38"/>
  <c r="AV22" i="45"/>
  <c r="AV22" i="42"/>
  <c r="AV22" i="41"/>
  <c r="AV22" i="37"/>
  <c r="AV22" i="40"/>
  <c r="AV22" i="36"/>
  <c r="AV22" i="43"/>
  <c r="AV22" i="44"/>
  <c r="D29" s="1"/>
  <c r="AH30" i="37"/>
  <c r="D37" s="1"/>
  <c r="AH30" i="39"/>
  <c r="AH30" i="44"/>
  <c r="AH30" i="42"/>
  <c r="AH30" i="45"/>
  <c r="AH30" i="35"/>
  <c r="AH30" i="36"/>
  <c r="AH30" i="41"/>
  <c r="AH30" i="40"/>
  <c r="AI30" i="15"/>
  <c r="AH30" i="38"/>
  <c r="AH30" i="43"/>
  <c r="AH29" i="35"/>
  <c r="AH29" i="40"/>
  <c r="AI29" i="15"/>
  <c r="AH29" i="39"/>
  <c r="AH29" i="43"/>
  <c r="AH29" i="44"/>
  <c r="AH29" i="37"/>
  <c r="D36" s="1"/>
  <c r="AH29" i="45"/>
  <c r="AH29" i="38"/>
  <c r="AH29" i="36"/>
  <c r="AH29" i="41"/>
  <c r="AH29" i="42"/>
  <c r="AR24" i="35"/>
  <c r="AR24" i="43"/>
  <c r="AR24" i="41"/>
  <c r="AR24" i="36"/>
  <c r="AR24" i="38"/>
  <c r="D31" s="1"/>
  <c r="AR24" i="39"/>
  <c r="AS24" i="15"/>
  <c r="AR24" i="40"/>
  <c r="AR24" i="44"/>
  <c r="AR24" i="42"/>
  <c r="AR24" i="37"/>
  <c r="AR24" i="45"/>
  <c r="AT23" i="39"/>
  <c r="AT23" i="35"/>
  <c r="AT23" i="41"/>
  <c r="AT23" i="37"/>
  <c r="AT23" i="43"/>
  <c r="AT23" i="44"/>
  <c r="AT23" i="40"/>
  <c r="AT23" i="38"/>
  <c r="AT23" i="36"/>
  <c r="D30" s="1"/>
  <c r="AT23" i="42"/>
  <c r="AT23" i="45"/>
  <c r="AU23" i="15"/>
  <c r="AD32" i="36"/>
  <c r="AD32" i="44"/>
  <c r="AD32" i="35"/>
  <c r="D39" s="1"/>
  <c r="AD32" i="45"/>
  <c r="AD32" i="37"/>
  <c r="AD32" i="40"/>
  <c r="AD32" i="42"/>
  <c r="AD32" i="41"/>
  <c r="AD32" i="38"/>
  <c r="AE32" i="15"/>
  <c r="AD32" i="39"/>
  <c r="AD32" i="43"/>
  <c r="AX19" i="45"/>
  <c r="D26" s="1"/>
  <c r="AV20" i="38"/>
  <c r="AV20" i="39"/>
  <c r="AV20" i="42"/>
  <c r="AV20" i="37"/>
  <c r="AV20" i="36"/>
  <c r="AV20" i="44"/>
  <c r="D27" s="1"/>
  <c r="AV20" i="40"/>
  <c r="AW20" i="15"/>
  <c r="AV20" i="43"/>
  <c r="AV20" i="45"/>
  <c r="AV20" i="41"/>
  <c r="AV20" i="35"/>
  <c r="AF28" i="38"/>
  <c r="AF28" i="35"/>
  <c r="AF28" i="41"/>
  <c r="AF28" i="36"/>
  <c r="AF28" i="42"/>
  <c r="AF28" i="44"/>
  <c r="AF28" i="39"/>
  <c r="AG28" i="15"/>
  <c r="AF28" i="40"/>
  <c r="AF28" i="37"/>
  <c r="AF28" i="43"/>
  <c r="D35" s="1"/>
  <c r="AF28" i="45"/>
  <c r="AK28" i="15"/>
  <c r="AJ28" i="42"/>
  <c r="AJ28" i="44"/>
  <c r="AJ28" i="43"/>
  <c r="AJ28" i="41"/>
  <c r="AJ28" i="40"/>
  <c r="AJ28" i="36"/>
  <c r="AJ28" i="35"/>
  <c r="AJ28" i="39"/>
  <c r="D35" s="1"/>
  <c r="AJ28" i="37"/>
  <c r="AJ28" i="38"/>
  <c r="AJ28" i="45"/>
  <c r="AH27"/>
  <c r="AH27" i="40"/>
  <c r="AH27" i="35"/>
  <c r="AH27" i="39"/>
  <c r="AH27" i="36"/>
  <c r="AH27" i="43"/>
  <c r="AH27" i="42"/>
  <c r="AH27" i="37"/>
  <c r="D34" s="1"/>
  <c r="AH27" i="38"/>
  <c r="AH27" i="41"/>
  <c r="AH27" i="44"/>
  <c r="AI27" i="15"/>
  <c r="AT22" i="35"/>
  <c r="AT22" i="45"/>
  <c r="AT22" i="37"/>
  <c r="AT22" i="43"/>
  <c r="AT22" i="39"/>
  <c r="AT22" i="41"/>
  <c r="AT22" i="38"/>
  <c r="AT22" i="40"/>
  <c r="AT22" i="42"/>
  <c r="AT22" i="44"/>
  <c r="AU22" i="15"/>
  <c r="AT22" i="36"/>
  <c r="D29" s="1"/>
  <c r="AR22" i="35"/>
  <c r="AR22" i="40"/>
  <c r="AR22" i="39"/>
  <c r="AR22" i="36"/>
  <c r="AR22" i="44"/>
  <c r="AR22" i="43"/>
  <c r="AR22" i="42"/>
  <c r="AR22" i="38"/>
  <c r="D29" s="1"/>
  <c r="AR22" i="37"/>
  <c r="AR22" i="45"/>
  <c r="AS22" i="15"/>
  <c r="AR22" i="41"/>
  <c r="AH26" i="44"/>
  <c r="AH26" i="39"/>
  <c r="AH26" i="37"/>
  <c r="D33" s="1"/>
  <c r="AH26" i="40"/>
  <c r="AH26" i="43"/>
  <c r="AI26" i="15"/>
  <c r="AH26" i="38"/>
  <c r="AH26" i="36"/>
  <c r="AH26" i="35"/>
  <c r="AH26" i="41"/>
  <c r="AH26" i="42"/>
  <c r="AH26" i="45"/>
  <c r="AD28" i="44"/>
  <c r="AD28" i="39"/>
  <c r="AD28" i="38"/>
  <c r="AD28" i="42"/>
  <c r="AD28" i="43"/>
  <c r="AD28" i="41"/>
  <c r="AD28" i="40"/>
  <c r="AE28" i="15"/>
  <c r="AD28" i="35"/>
  <c r="D35" s="1"/>
  <c r="AD28" i="45"/>
  <c r="AD28" i="36"/>
  <c r="AD28" i="37"/>
  <c r="AL23" i="36"/>
  <c r="AL23" i="44"/>
  <c r="AL23" i="37"/>
  <c r="AL23" i="45"/>
  <c r="AL23" i="39"/>
  <c r="AM23" i="15"/>
  <c r="AL23" i="38"/>
  <c r="AL23" i="40"/>
  <c r="AL23" i="43"/>
  <c r="AL23" i="42"/>
  <c r="D30" s="1"/>
  <c r="AL23" i="41"/>
  <c r="AL23" i="35"/>
  <c r="AR25" i="38"/>
  <c r="D32" s="1"/>
  <c r="AS25" i="15"/>
  <c r="AR25" i="40"/>
  <c r="AR25" i="45"/>
  <c r="AR25" i="41"/>
  <c r="AR25" i="37"/>
  <c r="AR25" i="43"/>
  <c r="AR25" i="35"/>
  <c r="AR25" i="39"/>
  <c r="AR25" i="42"/>
  <c r="AR25" i="36"/>
  <c r="AR25" i="44"/>
  <c r="AX18" i="45"/>
  <c r="D25" s="1"/>
  <c r="AR21" i="36"/>
  <c r="AS21" i="15"/>
  <c r="AR21" i="45"/>
  <c r="AR21" i="37"/>
  <c r="AR21" i="40"/>
  <c r="AR21" i="38"/>
  <c r="D28" s="1"/>
  <c r="AR21" i="39"/>
  <c r="AR21" i="42"/>
  <c r="AR21" i="41"/>
  <c r="AR21" i="35"/>
  <c r="AR21" i="43"/>
  <c r="AR21" i="44"/>
  <c r="AR23" i="45"/>
  <c r="AR23" i="37"/>
  <c r="AR23" i="39"/>
  <c r="AR23" i="38"/>
  <c r="D30" s="1"/>
  <c r="AR23" i="42"/>
  <c r="AR23" i="44"/>
  <c r="AR23" i="36"/>
  <c r="AR23" i="35"/>
  <c r="AR23" i="40"/>
  <c r="AR23" i="41"/>
  <c r="AS23" i="15"/>
  <c r="AR23" i="43"/>
  <c r="AJ24"/>
  <c r="AK24" i="15"/>
  <c r="AJ24" i="40"/>
  <c r="AJ24" i="42"/>
  <c r="AJ24" i="44"/>
  <c r="AJ24" i="37"/>
  <c r="AJ24" i="39"/>
  <c r="D31" s="1"/>
  <c r="AJ24" i="36"/>
  <c r="AJ24" i="41"/>
  <c r="AJ24" i="38"/>
  <c r="AJ24" i="45"/>
  <c r="AJ24" i="35"/>
  <c r="AD26" i="40"/>
  <c r="AD26" i="44"/>
  <c r="AD26" i="43"/>
  <c r="AE26" i="15"/>
  <c r="AD26" i="45"/>
  <c r="AD26" i="36"/>
  <c r="AD26" i="37"/>
  <c r="AD26" i="35"/>
  <c r="D33" s="1"/>
  <c r="AD26" i="38"/>
  <c r="AD26" i="42"/>
  <c r="AD26" i="39"/>
  <c r="AD26" i="41"/>
  <c r="AN21" i="37"/>
  <c r="AN21" i="39"/>
  <c r="AN21" i="45"/>
  <c r="AN21" i="43"/>
  <c r="AN21" i="40"/>
  <c r="D28" s="1"/>
  <c r="AN21" i="42"/>
  <c r="AN21" i="38"/>
  <c r="AO21" i="15"/>
  <c r="AN21" i="44"/>
  <c r="AN21" i="36"/>
  <c r="AN21" i="35"/>
  <c r="AN21" i="41"/>
  <c r="AH25" i="37"/>
  <c r="D32" s="1"/>
  <c r="AI25" i="15"/>
  <c r="AH25" i="42"/>
  <c r="AH25" i="45"/>
  <c r="AH25" i="39"/>
  <c r="AH25" i="40"/>
  <c r="AH25" i="41"/>
  <c r="AH25" i="38"/>
  <c r="AH25" i="44"/>
  <c r="AH25" i="36"/>
  <c r="AH25" i="35"/>
  <c r="AH25" i="43"/>
  <c r="AR20" i="38"/>
  <c r="D27" s="1"/>
  <c r="AR20" i="44"/>
  <c r="AR20" i="40"/>
  <c r="AR20" i="37"/>
  <c r="AS20" i="15"/>
  <c r="AR20" i="42"/>
  <c r="AR20" i="43"/>
  <c r="AR20" i="41"/>
  <c r="AR20" i="45"/>
  <c r="AR20" i="35"/>
  <c r="AR20" i="39"/>
  <c r="AR20" i="36"/>
  <c r="AX16" i="45"/>
  <c r="D23" s="1"/>
  <c r="AH24"/>
  <c r="AH24" i="41"/>
  <c r="AH24" i="39"/>
  <c r="AH24" i="38"/>
  <c r="AH24" i="36"/>
  <c r="AI24" i="15"/>
  <c r="AH24" i="35"/>
  <c r="AH24" i="44"/>
  <c r="AH24" i="37"/>
  <c r="D31" s="1"/>
  <c r="AH24" i="40"/>
  <c r="AH24" i="42"/>
  <c r="AH24" i="43"/>
  <c r="AR19" i="44"/>
  <c r="AR19" i="40"/>
  <c r="AR19" i="35"/>
  <c r="AR19" i="41"/>
  <c r="AR19" i="36"/>
  <c r="AS19" i="15"/>
  <c r="AR19" i="45"/>
  <c r="AR19" i="43"/>
  <c r="AR19" i="39"/>
  <c r="AR19" i="38"/>
  <c r="D26" s="1"/>
  <c r="AR19" i="42"/>
  <c r="AR19" i="37"/>
  <c r="AN20" i="43"/>
  <c r="AN20" i="40"/>
  <c r="D27" s="1"/>
  <c r="AN20" i="45"/>
  <c r="AN20" i="41"/>
  <c r="AN20" i="35"/>
  <c r="AN20" i="39"/>
  <c r="AN20" i="37"/>
  <c r="AN20" i="36"/>
  <c r="AN20" i="44"/>
  <c r="AO20" i="15"/>
  <c r="AN20" i="38"/>
  <c r="AN20" i="42"/>
  <c r="AI23" i="15"/>
  <c r="AH23" i="38"/>
  <c r="AH23" i="42"/>
  <c r="AH23" i="41"/>
  <c r="AH23" i="44"/>
  <c r="AH23" i="36"/>
  <c r="AH23" i="37"/>
  <c r="D30" s="1"/>
  <c r="AH23" i="39"/>
  <c r="AH23" i="45"/>
  <c r="AH23" i="40"/>
  <c r="AH23" i="35"/>
  <c r="AH23" i="43"/>
  <c r="AQ20" i="15"/>
  <c r="AP20" i="41"/>
  <c r="D27" s="1"/>
  <c r="AP20" i="42"/>
  <c r="AP20" i="36"/>
  <c r="AP20" i="37"/>
  <c r="AP20" i="40"/>
  <c r="AP20" i="43"/>
  <c r="AP20" i="35"/>
  <c r="AP20" i="39"/>
  <c r="AP20" i="45"/>
  <c r="AP20" i="44"/>
  <c r="AP20" i="38"/>
  <c r="AV15" i="35"/>
  <c r="AV15" i="43"/>
  <c r="AV15" i="45"/>
  <c r="AV15" i="44"/>
  <c r="D22" s="1"/>
  <c r="AV15" i="39"/>
  <c r="AV15" i="41"/>
  <c r="AV15" i="37"/>
  <c r="AV15" i="38"/>
  <c r="AV15" i="42"/>
  <c r="AW15" i="15"/>
  <c r="AV15" i="40"/>
  <c r="AV15" i="36"/>
  <c r="AM22" i="15"/>
  <c r="AL22" i="40"/>
  <c r="AL22" i="41"/>
  <c r="AL22" i="38"/>
  <c r="AL22" i="37"/>
  <c r="AL22" i="43"/>
  <c r="AL22" i="44"/>
  <c r="AL22" i="35"/>
  <c r="AL22" i="45"/>
  <c r="AL22" i="36"/>
  <c r="AL22" i="39"/>
  <c r="AL22" i="42"/>
  <c r="D29" s="1"/>
  <c r="AD22" i="35"/>
  <c r="D29" s="1"/>
  <c r="AD22" i="45"/>
  <c r="AD22" i="44"/>
  <c r="AD22" i="36"/>
  <c r="AD22" i="39"/>
  <c r="AD22" i="41"/>
  <c r="AD22" i="40"/>
  <c r="AD22" i="37"/>
  <c r="AE22" i="15"/>
  <c r="AD22" i="38"/>
  <c r="AD22" i="43"/>
  <c r="AD22" i="42"/>
  <c r="AL19" i="41"/>
  <c r="AL19" i="44"/>
  <c r="AL19" i="35"/>
  <c r="AL19" i="45"/>
  <c r="AL19" i="36"/>
  <c r="AL19" i="43"/>
  <c r="AL19" i="38"/>
  <c r="AL19" i="37"/>
  <c r="AM19" i="15"/>
  <c r="AL19" i="39"/>
  <c r="AL19" i="40"/>
  <c r="AL19" i="42"/>
  <c r="D26" s="1"/>
  <c r="AP17" i="44"/>
  <c r="AP17" i="36"/>
  <c r="AP17" i="43"/>
  <c r="AP17" i="45"/>
  <c r="AP17" i="38"/>
  <c r="AQ17" i="15"/>
  <c r="AP17" i="37"/>
  <c r="AP17" i="42"/>
  <c r="AP17" i="35"/>
  <c r="AP17" i="39"/>
  <c r="AP17" i="40"/>
  <c r="AP17" i="41"/>
  <c r="D24" s="1"/>
  <c r="AJ21" i="38"/>
  <c r="AJ21" i="37"/>
  <c r="AJ21" i="43"/>
  <c r="AJ21" i="45"/>
  <c r="AJ21" i="39"/>
  <c r="D28" s="1"/>
  <c r="AJ21" i="35"/>
  <c r="AK21" i="15"/>
  <c r="AJ21" i="41"/>
  <c r="AJ21" i="44"/>
  <c r="AJ21" i="42"/>
  <c r="AJ21" i="40"/>
  <c r="AJ21" i="36"/>
  <c r="AL21" i="45"/>
  <c r="AL21" i="42"/>
  <c r="D28" s="1"/>
  <c r="AL21" i="44"/>
  <c r="AM21" i="15"/>
  <c r="AL21" i="40"/>
  <c r="AL21" i="35"/>
  <c r="AL21" i="41"/>
  <c r="AL21" i="36"/>
  <c r="AL21" i="38"/>
  <c r="AL21" i="37"/>
  <c r="AL21" i="43"/>
  <c r="AL21" i="39"/>
  <c r="AF23" i="42"/>
  <c r="AF23" i="36"/>
  <c r="AG23" i="15"/>
  <c r="AF23" i="40"/>
  <c r="AF23" i="43"/>
  <c r="D30" s="1"/>
  <c r="AF23" i="45"/>
  <c r="AF23" i="41"/>
  <c r="AF23" i="38"/>
  <c r="AF23" i="35"/>
  <c r="AF23" i="44"/>
  <c r="AF23" i="37"/>
  <c r="AF23" i="39"/>
  <c r="AT17" i="42"/>
  <c r="AT17" i="40"/>
  <c r="AT17" i="37"/>
  <c r="AT17" i="45"/>
  <c r="AT17" i="36"/>
  <c r="D24" s="1"/>
  <c r="AT17" i="38"/>
  <c r="AT17" i="39"/>
  <c r="AT17" i="44"/>
  <c r="AT17" i="43"/>
  <c r="AT17" i="41"/>
  <c r="AT17" i="35"/>
  <c r="AU17" i="15"/>
  <c r="AR18" i="39"/>
  <c r="AR18" i="42"/>
  <c r="AR18" i="41"/>
  <c r="AR18" i="35"/>
  <c r="AR18" i="40"/>
  <c r="AS18" i="15"/>
  <c r="AR18" i="37"/>
  <c r="AR18" i="38"/>
  <c r="D25" s="1"/>
  <c r="AR18" i="45"/>
  <c r="AR18" i="44"/>
  <c r="AR18" i="36"/>
  <c r="AR18" i="43"/>
  <c r="AT15" i="41"/>
  <c r="AT15" i="42"/>
  <c r="AT15" i="37"/>
  <c r="AT15" i="44"/>
  <c r="AT15" i="35"/>
  <c r="AT15" i="40"/>
  <c r="AT15" i="38"/>
  <c r="AT15" i="36"/>
  <c r="D22" s="1"/>
  <c r="AU15" i="15"/>
  <c r="AT15" i="45"/>
  <c r="AT15" i="43"/>
  <c r="AT15" i="39"/>
  <c r="AL20" i="41"/>
  <c r="AL20" i="45"/>
  <c r="AL20" i="35"/>
  <c r="AL20" i="39"/>
  <c r="AL20" i="44"/>
  <c r="AL20" i="37"/>
  <c r="AL20" i="43"/>
  <c r="AL20" i="36"/>
  <c r="AL20" i="42"/>
  <c r="D27" s="1"/>
  <c r="AL20" i="40"/>
  <c r="AL20" i="38"/>
  <c r="AM20" i="15"/>
  <c r="AJ20" i="35"/>
  <c r="AJ20" i="41"/>
  <c r="AJ20" i="45"/>
  <c r="AJ20" i="39"/>
  <c r="D27" s="1"/>
  <c r="AJ20" i="40"/>
  <c r="AJ20" i="43"/>
  <c r="AK20" i="15"/>
  <c r="AJ20" i="42"/>
  <c r="AJ20" i="38"/>
  <c r="AJ20" i="37"/>
  <c r="AJ20" i="36"/>
  <c r="AJ20" i="44"/>
  <c r="AH20" i="37"/>
  <c r="D27" s="1"/>
  <c r="AH20" i="40"/>
  <c r="AH20" i="36"/>
  <c r="AH20" i="38"/>
  <c r="AH20" i="39"/>
  <c r="AH20" i="35"/>
  <c r="AH20" i="43"/>
  <c r="AI20" i="15"/>
  <c r="AH20" i="41"/>
  <c r="AH20" i="44"/>
  <c r="AH20" i="42"/>
  <c r="AH20" i="45"/>
  <c r="AP18" i="38"/>
  <c r="AP18" i="41"/>
  <c r="D25" s="1"/>
  <c r="AP18" i="45"/>
  <c r="AP18" i="43"/>
  <c r="AP18" i="37"/>
  <c r="AP18" i="35"/>
  <c r="AP18" i="42"/>
  <c r="AP18" i="40"/>
  <c r="AP18" i="39"/>
  <c r="AP18" i="36"/>
  <c r="AP18" i="44"/>
  <c r="AQ18" i="15"/>
  <c r="AV14" i="35"/>
  <c r="AV14" i="37"/>
  <c r="AV14" i="42"/>
  <c r="AW14" i="15"/>
  <c r="AV14" i="45"/>
  <c r="AV14" i="44"/>
  <c r="D21" s="1"/>
  <c r="AV14" i="39"/>
  <c r="AV14" i="38"/>
  <c r="AV14" i="43"/>
  <c r="AV14" i="41"/>
  <c r="AV14" i="36"/>
  <c r="AV14" i="40"/>
  <c r="AH19"/>
  <c r="AH19" i="45"/>
  <c r="AI19" i="15"/>
  <c r="AH19" i="42"/>
  <c r="AH19" i="36"/>
  <c r="AH19" i="41"/>
  <c r="AH19" i="35"/>
  <c r="AH19" i="44"/>
  <c r="AH19" i="37"/>
  <c r="D26" s="1"/>
  <c r="AH19" i="39"/>
  <c r="AH19" i="38"/>
  <c r="AH19" i="43"/>
  <c r="AD24" i="36"/>
  <c r="AD24" i="42"/>
  <c r="AD24" i="37"/>
  <c r="AD24" i="43"/>
  <c r="AD24" i="38"/>
  <c r="AD24" i="35"/>
  <c r="D31" s="1"/>
  <c r="AD24" i="45"/>
  <c r="AD24" i="41"/>
  <c r="AD24" i="39"/>
  <c r="AD24" i="40"/>
  <c r="AE24" i="15"/>
  <c r="AD24" i="44"/>
  <c r="AV12"/>
  <c r="D19" s="1"/>
  <c r="AW12" i="15"/>
  <c r="AV12" i="45"/>
  <c r="AV12" i="36"/>
  <c r="AV12" i="43"/>
  <c r="AV12" i="37"/>
  <c r="AV12" i="35"/>
  <c r="AV12" i="39"/>
  <c r="AV12" i="41"/>
  <c r="AV12" i="42"/>
  <c r="AV12" i="40"/>
  <c r="AV12" i="38"/>
  <c r="AR16" i="36"/>
  <c r="AR16" i="40"/>
  <c r="AR16" i="41"/>
  <c r="AR16" i="39"/>
  <c r="AR16" i="37"/>
  <c r="AR16" i="43"/>
  <c r="AR16" i="38"/>
  <c r="D23" s="1"/>
  <c r="AR16" i="44"/>
  <c r="AR16" i="42"/>
  <c r="AR16" i="45"/>
  <c r="AR16" i="35"/>
  <c r="AS16" i="15"/>
  <c r="AP16" i="40"/>
  <c r="AP16" i="41"/>
  <c r="D23" s="1"/>
  <c r="AP16" i="44"/>
  <c r="AP16" i="36"/>
  <c r="AP16" i="43"/>
  <c r="AP16" i="35"/>
  <c r="AP16" i="45"/>
  <c r="AP16" i="42"/>
  <c r="AP16" i="39"/>
  <c r="AQ16" i="15"/>
  <c r="AP16" i="38"/>
  <c r="AP16" i="37"/>
  <c r="AL16"/>
  <c r="AL16" i="41"/>
  <c r="AL16" i="36"/>
  <c r="AL16" i="35"/>
  <c r="AL16" i="44"/>
  <c r="AL16" i="39"/>
  <c r="AL16" i="45"/>
  <c r="AL16" i="42"/>
  <c r="D23" s="1"/>
  <c r="AL16" i="43"/>
  <c r="AM16" i="15"/>
  <c r="AL16" i="40"/>
  <c r="AL16" i="38"/>
  <c r="AN16" i="44"/>
  <c r="AN16" i="41"/>
  <c r="AN16" i="40"/>
  <c r="D23" s="1"/>
  <c r="AN16" i="45"/>
  <c r="AN16" i="37"/>
  <c r="AN16" i="43"/>
  <c r="AN16" i="42"/>
  <c r="AN16" i="39"/>
  <c r="AN16" i="38"/>
  <c r="AO16" i="15"/>
  <c r="AN16" i="35"/>
  <c r="AN16" i="36"/>
  <c r="AT12"/>
  <c r="D19" s="1"/>
  <c r="AU12" i="15"/>
  <c r="AT12" i="39"/>
  <c r="AT12" i="38"/>
  <c r="AT12" i="44"/>
  <c r="AT12" i="45"/>
  <c r="AT12" i="43"/>
  <c r="AT12" i="42"/>
  <c r="AT12" i="35"/>
  <c r="AT12" i="41"/>
  <c r="AT12" i="37"/>
  <c r="AT12" i="40"/>
  <c r="AL17" i="44"/>
  <c r="AM17" i="15"/>
  <c r="AL17" i="39"/>
  <c r="AL17" i="38"/>
  <c r="AL17" i="35"/>
  <c r="AL17" i="42"/>
  <c r="D24" s="1"/>
  <c r="AL17" i="40"/>
  <c r="AL17" i="37"/>
  <c r="AL17" i="43"/>
  <c r="AL17" i="41"/>
  <c r="AL17" i="45"/>
  <c r="AL17" i="36"/>
  <c r="AJ18" i="43"/>
  <c r="AJ18" i="35"/>
  <c r="AJ18" i="44"/>
  <c r="AJ18" i="41"/>
  <c r="AJ18" i="42"/>
  <c r="AJ18" i="36"/>
  <c r="AJ18" i="37"/>
  <c r="AK18" i="15"/>
  <c r="AJ18" i="40"/>
  <c r="AJ18" i="38"/>
  <c r="AJ18" i="45"/>
  <c r="AJ18" i="39"/>
  <c r="D25" s="1"/>
  <c r="AH21"/>
  <c r="AH21" i="45"/>
  <c r="AH21" i="38"/>
  <c r="AI21" i="15"/>
  <c r="AH21" i="41"/>
  <c r="AH21" i="36"/>
  <c r="AH21" i="35"/>
  <c r="AH21" i="43"/>
  <c r="AH21" i="44"/>
  <c r="AH21" i="42"/>
  <c r="AH21" i="40"/>
  <c r="AH21" i="37"/>
  <c r="D28" s="1"/>
  <c r="AX10" i="45"/>
  <c r="D17" s="1"/>
  <c r="AN17" i="37"/>
  <c r="AN17" i="45"/>
  <c r="AN17" i="42"/>
  <c r="AN17" i="44"/>
  <c r="AN17" i="35"/>
  <c r="AN17" i="41"/>
  <c r="AN17" i="36"/>
  <c r="AO17" i="15"/>
  <c r="AN17" i="40"/>
  <c r="D24" s="1"/>
  <c r="AN17" i="39"/>
  <c r="AN17" i="38"/>
  <c r="AN17" i="43"/>
  <c r="AV9" i="39"/>
  <c r="AV9" i="40"/>
  <c r="AV9" i="37"/>
  <c r="AV9" i="45"/>
  <c r="AW9" i="15"/>
  <c r="AV9" i="42"/>
  <c r="AV9" i="43"/>
  <c r="AV9" i="35"/>
  <c r="AV9" i="38"/>
  <c r="AV9" i="44"/>
  <c r="D16" s="1"/>
  <c r="AV9" i="36"/>
  <c r="AV9" i="41"/>
  <c r="AR13" i="42"/>
  <c r="AR13" i="36"/>
  <c r="AR13" i="40"/>
  <c r="AS13" i="15"/>
  <c r="AR13" i="41"/>
  <c r="AR13" i="35"/>
  <c r="AR13" i="37"/>
  <c r="AR13" i="39"/>
  <c r="AR13" i="45"/>
  <c r="AR13" i="44"/>
  <c r="AR13" i="43"/>
  <c r="AR13" i="38"/>
  <c r="D20" s="1"/>
  <c r="AP15" i="35"/>
  <c r="AP15" i="45"/>
  <c r="AP15" i="36"/>
  <c r="AQ15" i="15"/>
  <c r="AP15" i="42"/>
  <c r="AP15" i="38"/>
  <c r="AP15" i="39"/>
  <c r="AP15" i="37"/>
  <c r="AP15" i="44"/>
  <c r="AP15" i="43"/>
  <c r="AP15" i="40"/>
  <c r="AP15" i="41"/>
  <c r="D22" s="1"/>
  <c r="AR11" i="43"/>
  <c r="AR11" i="38"/>
  <c r="D18" s="1"/>
  <c r="AR11" i="45"/>
  <c r="AS11" i="15"/>
  <c r="AR11" i="36"/>
  <c r="AR11" i="35"/>
  <c r="AR11" i="44"/>
  <c r="AR11" i="39"/>
  <c r="AR11" i="41"/>
  <c r="AR11" i="42"/>
  <c r="AR11" i="37"/>
  <c r="AR11" i="40"/>
  <c r="AN13" i="35"/>
  <c r="AN13" i="44"/>
  <c r="AN13" i="36"/>
  <c r="AN13" i="43"/>
  <c r="AO13" i="15"/>
  <c r="AN13" i="45"/>
  <c r="AN13" i="39"/>
  <c r="AN13" i="40"/>
  <c r="D20" s="1"/>
  <c r="AN13" i="42"/>
  <c r="AN13" i="38"/>
  <c r="AN13" i="41"/>
  <c r="AN13" i="37"/>
  <c r="AD17" i="36"/>
  <c r="AD17" i="41"/>
  <c r="AD17" i="39"/>
  <c r="AD17" i="44"/>
  <c r="AD17" i="45"/>
  <c r="AD17" i="40"/>
  <c r="AD17" i="42"/>
  <c r="AD17" i="35"/>
  <c r="D24" s="1"/>
  <c r="AD17" i="37"/>
  <c r="AE17" i="15"/>
  <c r="AD17" i="38"/>
  <c r="AD17" i="43"/>
  <c r="AJ17" i="35"/>
  <c r="AJ17" i="42"/>
  <c r="AJ17" i="44"/>
  <c r="AJ17" i="36"/>
  <c r="AJ17" i="41"/>
  <c r="AJ17" i="43"/>
  <c r="AK17" i="15"/>
  <c r="AJ17" i="39"/>
  <c r="D24" s="1"/>
  <c r="AJ17" i="37"/>
  <c r="AJ17" i="40"/>
  <c r="AJ17" i="45"/>
  <c r="AJ17" i="38"/>
  <c r="AD18" i="44"/>
  <c r="AD18" i="43"/>
  <c r="AD18" i="35"/>
  <c r="D25" s="1"/>
  <c r="AD18" i="37"/>
  <c r="AD18" i="42"/>
  <c r="AD18" i="36"/>
  <c r="AD18" i="45"/>
  <c r="AD18" i="40"/>
  <c r="AD18" i="39"/>
  <c r="AE18" i="15"/>
  <c r="AD18" i="41"/>
  <c r="AD18" i="38"/>
  <c r="AT11" i="40"/>
  <c r="AT11" i="45"/>
  <c r="AT11" i="35"/>
  <c r="AT11" i="41"/>
  <c r="AT11" i="39"/>
  <c r="AT11" i="43"/>
  <c r="AT11" i="38"/>
  <c r="AT11" i="37"/>
  <c r="AT11" i="44"/>
  <c r="AT11" i="42"/>
  <c r="AU11" i="15"/>
  <c r="AT11" i="36"/>
  <c r="D18" s="1"/>
  <c r="AV10" i="40"/>
  <c r="AV10" i="37"/>
  <c r="AV10" i="45"/>
  <c r="AV10" i="38"/>
  <c r="AV10" i="42"/>
  <c r="AV10" i="43"/>
  <c r="AV10" i="44"/>
  <c r="D17" s="1"/>
  <c r="AW10" i="15"/>
  <c r="AV10" i="39"/>
  <c r="AV10" i="35"/>
  <c r="AV10" i="36"/>
  <c r="AV10" i="41"/>
  <c r="AR12"/>
  <c r="AR12" i="45"/>
  <c r="AR12" i="40"/>
  <c r="AR12" i="43"/>
  <c r="AR12" i="39"/>
  <c r="AS12" i="15"/>
  <c r="AR12" i="42"/>
  <c r="AR12" i="37"/>
  <c r="AR12" i="44"/>
  <c r="AR12" i="36"/>
  <c r="AR12" i="38"/>
  <c r="D19" s="1"/>
  <c r="AR12" i="35"/>
  <c r="AT10" i="41"/>
  <c r="AT10" i="37"/>
  <c r="AT10" i="35"/>
  <c r="AT10" i="44"/>
  <c r="AT10" i="40"/>
  <c r="AT10" i="39"/>
  <c r="AT10" i="42"/>
  <c r="AU10" i="15"/>
  <c r="AT10" i="43"/>
  <c r="AT10" i="36"/>
  <c r="D17" s="1"/>
  <c r="AT10" i="38"/>
  <c r="AT10" i="45"/>
  <c r="AX8"/>
  <c r="D15" s="1"/>
  <c r="AP12" i="37"/>
  <c r="AP12" i="45"/>
  <c r="AP12" i="38"/>
  <c r="AP12" i="43"/>
  <c r="AQ12" i="15"/>
  <c r="AP12" i="35"/>
  <c r="AP12" i="41"/>
  <c r="D19" s="1"/>
  <c r="AP12" i="39"/>
  <c r="AP12" i="44"/>
  <c r="AP12" i="42"/>
  <c r="AP12" i="36"/>
  <c r="AP12" i="40"/>
  <c r="AJ15" i="35"/>
  <c r="AJ15" i="36"/>
  <c r="AJ15" i="44"/>
  <c r="AJ15" i="41"/>
  <c r="AJ15" i="38"/>
  <c r="AJ15" i="45"/>
  <c r="AJ15" i="37"/>
  <c r="AK15" i="15"/>
  <c r="AJ15" i="39"/>
  <c r="D22" s="1"/>
  <c r="AJ15" i="40"/>
  <c r="AJ15" i="42"/>
  <c r="AJ15" i="43"/>
  <c r="AD16" i="38"/>
  <c r="AD16" i="42"/>
  <c r="AD16" i="35"/>
  <c r="D23" s="1"/>
  <c r="AD16" i="41"/>
  <c r="AD16" i="45"/>
  <c r="AD16" i="36"/>
  <c r="AD16" i="39"/>
  <c r="AD16" i="37"/>
  <c r="AD16" i="40"/>
  <c r="AD16" i="44"/>
  <c r="AE16" i="15"/>
  <c r="AD16" i="43"/>
  <c r="AR10" i="38"/>
  <c r="D17" s="1"/>
  <c r="AR10" i="40"/>
  <c r="AR10" i="39"/>
  <c r="AR10" i="37"/>
  <c r="AR10" i="36"/>
  <c r="AR10" i="42"/>
  <c r="AR10" i="45"/>
  <c r="AS10" i="15"/>
  <c r="AR10" i="41"/>
  <c r="AR10" i="43"/>
  <c r="AR10" i="35"/>
  <c r="AR10" i="44"/>
  <c r="AX7" i="45"/>
  <c r="D14" s="1"/>
  <c r="AL13" i="44"/>
  <c r="AL13" i="38"/>
  <c r="AL13" i="39"/>
  <c r="AM13" i="15"/>
  <c r="AL13" i="41"/>
  <c r="AL13" i="36"/>
  <c r="AL13" i="45"/>
  <c r="AL13" i="42"/>
  <c r="D20" s="1"/>
  <c r="AL13" i="43"/>
  <c r="AL13" i="37"/>
  <c r="AL13" i="40"/>
  <c r="AL13" i="35"/>
  <c r="AH14" i="45"/>
  <c r="AH14" i="41"/>
  <c r="AH14" i="44"/>
  <c r="AH14" i="37"/>
  <c r="D21" s="1"/>
  <c r="AH14" i="42"/>
  <c r="AH14" i="35"/>
  <c r="AH14" i="38"/>
  <c r="AH14" i="40"/>
  <c r="AH14" i="36"/>
  <c r="AH14" i="43"/>
  <c r="AI14" i="15"/>
  <c r="AH14" i="39"/>
  <c r="AD15" i="43"/>
  <c r="AD15" i="44"/>
  <c r="AD15" i="36"/>
  <c r="AD15" i="38"/>
  <c r="AD15" i="42"/>
  <c r="AD15" i="35"/>
  <c r="D22" s="1"/>
  <c r="AD15" i="37"/>
  <c r="AE15" i="15"/>
  <c r="AD15" i="41"/>
  <c r="AD15" i="45"/>
  <c r="AD15" i="40"/>
  <c r="AD15" i="39"/>
  <c r="AJ12" i="43"/>
  <c r="AJ12" i="36"/>
  <c r="AJ12" i="39"/>
  <c r="D19" s="1"/>
  <c r="AK12" i="15"/>
  <c r="AJ12" i="40"/>
  <c r="AJ12" i="45"/>
  <c r="AJ12" i="35"/>
  <c r="AJ12" i="37"/>
  <c r="AJ12" i="41"/>
  <c r="AJ12" i="42"/>
  <c r="AJ12" i="38"/>
  <c r="AJ12" i="44"/>
  <c r="AV7" i="38"/>
  <c r="AV7" i="39"/>
  <c r="AV7" i="43"/>
  <c r="AV7" i="44"/>
  <c r="D14" s="1"/>
  <c r="AV7" i="35"/>
  <c r="AV7" i="40"/>
  <c r="AV7" i="41"/>
  <c r="AV7" i="37"/>
  <c r="AV7" i="42"/>
  <c r="AV7" i="36"/>
  <c r="AV7" i="45"/>
  <c r="AW7" i="15"/>
  <c r="AY4" i="45"/>
  <c r="D11" s="1"/>
  <c r="AH13" i="35"/>
  <c r="AH13" i="38"/>
  <c r="AH13" i="40"/>
  <c r="AI13" i="15"/>
  <c r="AH13" i="37"/>
  <c r="D20" s="1"/>
  <c r="AH13" i="43"/>
  <c r="AH13" i="45"/>
  <c r="AH13" i="44"/>
  <c r="AH13" i="36"/>
  <c r="AH13" i="41"/>
  <c r="AH13" i="39"/>
  <c r="AH13" i="42"/>
  <c r="AP10" i="37"/>
  <c r="AP10" i="40"/>
  <c r="AQ10" i="15"/>
  <c r="AP10" i="42"/>
  <c r="AP10" i="45"/>
  <c r="AP10" i="38"/>
  <c r="AP10" i="41"/>
  <c r="D17" s="1"/>
  <c r="AP10" i="43"/>
  <c r="AP10" i="44"/>
  <c r="AP10" i="36"/>
  <c r="AP10" i="35"/>
  <c r="AP10" i="39"/>
  <c r="AP11" i="38"/>
  <c r="AP11" i="41"/>
  <c r="D18" s="1"/>
  <c r="AP11" i="39"/>
  <c r="AP11" i="35"/>
  <c r="AQ11" i="15"/>
  <c r="AP11" i="37"/>
  <c r="AP11" i="44"/>
  <c r="AP11" i="45"/>
  <c r="AP11" i="40"/>
  <c r="AP11" i="42"/>
  <c r="AP11" i="43"/>
  <c r="AP11" i="36"/>
  <c r="AL11" i="41"/>
  <c r="AL11" i="39"/>
  <c r="AL11" i="42"/>
  <c r="D18" s="1"/>
  <c r="AL11" i="38"/>
  <c r="AL11" i="36"/>
  <c r="AL11" i="45"/>
  <c r="AM11" i="15"/>
  <c r="AL11" i="40"/>
  <c r="AL11" i="37"/>
  <c r="AL11" i="35"/>
  <c r="AL11" i="44"/>
  <c r="AL11" i="43"/>
  <c r="AR7" i="44"/>
  <c r="AS7" i="15"/>
  <c r="AR7" i="41"/>
  <c r="AR7" i="38"/>
  <c r="D14" s="1"/>
  <c r="AR7" i="36"/>
  <c r="AR7" i="42"/>
  <c r="AR7" i="43"/>
  <c r="AR7" i="37"/>
  <c r="AR7" i="39"/>
  <c r="AR7" i="35"/>
  <c r="AR7" i="45"/>
  <c r="AR7" i="40"/>
  <c r="X38" i="5"/>
  <c r="AX34" i="45" s="1"/>
  <c r="AY3"/>
  <c r="AH12" i="40"/>
  <c r="AH12" i="45"/>
  <c r="AH12" i="37"/>
  <c r="D19" s="1"/>
  <c r="AH12" i="39"/>
  <c r="AH12" i="35"/>
  <c r="AH12" i="42"/>
  <c r="AH12" i="36"/>
  <c r="AI12" i="15"/>
  <c r="AH12" i="38"/>
  <c r="AH12" i="43"/>
  <c r="AH12" i="41"/>
  <c r="AH12" i="44"/>
  <c r="AL8" i="45"/>
  <c r="AL8" i="43"/>
  <c r="AL8" i="42"/>
  <c r="D15" s="1"/>
  <c r="AM8" i="15"/>
  <c r="AL8" i="39"/>
  <c r="AL8" i="41"/>
  <c r="AL8" i="38"/>
  <c r="AL8" i="44"/>
  <c r="AL8" i="35"/>
  <c r="AL8" i="36"/>
  <c r="AL8" i="40"/>
  <c r="AL8" i="37"/>
  <c r="AJ11" i="41"/>
  <c r="AJ11" i="44"/>
  <c r="AK11" i="15"/>
  <c r="AJ11" i="37"/>
  <c r="AJ11" i="43"/>
  <c r="AJ11" i="36"/>
  <c r="AJ11" i="38"/>
  <c r="AJ11" i="45"/>
  <c r="AJ11" i="39"/>
  <c r="D18" s="1"/>
  <c r="AJ11" i="35"/>
  <c r="AJ11" i="40"/>
  <c r="AJ11" i="42"/>
  <c r="AU8" i="15"/>
  <c r="AT8" i="44"/>
  <c r="AT8" i="37"/>
  <c r="AT8" i="36"/>
  <c r="D15" s="1"/>
  <c r="AT8" i="41"/>
  <c r="AT8" i="39"/>
  <c r="AT8" i="45"/>
  <c r="AT8" i="38"/>
  <c r="AT8" i="35"/>
  <c r="AT8" i="43"/>
  <c r="AT8" i="40"/>
  <c r="AT8" i="42"/>
  <c r="AE13" i="15"/>
  <c r="AD13" i="42"/>
  <c r="AD13" i="37"/>
  <c r="AD13" i="38"/>
  <c r="AD13" i="35"/>
  <c r="D20" s="1"/>
  <c r="AD13" i="36"/>
  <c r="AD13" i="45"/>
  <c r="AD13" i="40"/>
  <c r="AD13" i="39"/>
  <c r="AD13" i="43"/>
  <c r="AD13" i="41"/>
  <c r="AD13" i="44"/>
  <c r="AP9" i="36"/>
  <c r="AP9" i="42"/>
  <c r="AP9" i="37"/>
  <c r="AP9" i="41"/>
  <c r="D16" s="1"/>
  <c r="AP9" i="43"/>
  <c r="AP9" i="45"/>
  <c r="AP9" i="35"/>
  <c r="AP9" i="38"/>
  <c r="AP9" i="40"/>
  <c r="AQ9" i="15"/>
  <c r="AP9" i="39"/>
  <c r="AP9" i="44"/>
  <c r="AT7" i="35"/>
  <c r="AT7" i="42"/>
  <c r="AT7" i="43"/>
  <c r="AT7" i="38"/>
  <c r="AT7" i="44"/>
  <c r="AT7" i="39"/>
  <c r="AT7" i="41"/>
  <c r="AT7" i="37"/>
  <c r="AT7" i="36"/>
  <c r="D14" s="1"/>
  <c r="AT7" i="45"/>
  <c r="AU7" i="15"/>
  <c r="AT7" i="40"/>
  <c r="AP6" i="35"/>
  <c r="AQ6" i="15"/>
  <c r="AP6" i="43"/>
  <c r="AP6" i="45"/>
  <c r="AP6" i="38"/>
  <c r="AP6" i="42"/>
  <c r="AP6" i="36"/>
  <c r="AP6" i="41"/>
  <c r="D13" s="1"/>
  <c r="AP6" i="40"/>
  <c r="AP6" i="44"/>
  <c r="AP6" i="37"/>
  <c r="AP6" i="39"/>
  <c r="AQ4" i="45"/>
  <c r="AP4" i="41"/>
  <c r="D11" s="1"/>
  <c r="AQ4" i="36"/>
  <c r="AQ4" i="40"/>
  <c r="AQ4" i="35"/>
  <c r="AQ4" i="15"/>
  <c r="AQ4" i="44"/>
  <c r="AQ4" i="43"/>
  <c r="AQ4" i="37"/>
  <c r="AQ4" i="38"/>
  <c r="AQ4" i="42"/>
  <c r="AQ4" i="39"/>
  <c r="AJ7"/>
  <c r="D14" s="1"/>
  <c r="AJ7" i="42"/>
  <c r="AJ7" i="43"/>
  <c r="AJ7" i="38"/>
  <c r="AJ7" i="35"/>
  <c r="AJ7" i="40"/>
  <c r="AJ7" i="37"/>
  <c r="AJ7" i="41"/>
  <c r="AJ7" i="45"/>
  <c r="AJ7" i="44"/>
  <c r="AJ7" i="36"/>
  <c r="AK7" i="15"/>
  <c r="AU4" i="40"/>
  <c r="AU4" i="42"/>
  <c r="AU4" i="39"/>
  <c r="AT4" i="41"/>
  <c r="AU4" i="45"/>
  <c r="AU4" i="35"/>
  <c r="AU4" i="37"/>
  <c r="AU4" i="44"/>
  <c r="AU4" i="43"/>
  <c r="AU4" i="15"/>
  <c r="AU4" i="36"/>
  <c r="D11" s="1"/>
  <c r="AU4" i="38"/>
  <c r="AN7" i="41"/>
  <c r="AN7" i="38"/>
  <c r="AN7" i="37"/>
  <c r="AN7" i="39"/>
  <c r="AN7" i="42"/>
  <c r="AN7" i="43"/>
  <c r="AN7" i="44"/>
  <c r="AN7" i="36"/>
  <c r="AN7" i="40"/>
  <c r="D14" s="1"/>
  <c r="AN7" i="45"/>
  <c r="AO7" i="15"/>
  <c r="AN7" i="35"/>
  <c r="AU3" i="45"/>
  <c r="AU3" i="39"/>
  <c r="AU3" i="37"/>
  <c r="AU3" i="44"/>
  <c r="AU3" i="43"/>
  <c r="AU3" i="36"/>
  <c r="D10" s="1"/>
  <c r="AU3" i="42"/>
  <c r="AU3" i="38"/>
  <c r="AU3" i="35"/>
  <c r="AU3" i="41"/>
  <c r="AU3" i="40"/>
  <c r="AU3" i="15"/>
  <c r="AF10" i="43"/>
  <c r="D17" s="1"/>
  <c r="AF10" i="45"/>
  <c r="AG10" i="15"/>
  <c r="AF10" i="39"/>
  <c r="AF10" i="41"/>
  <c r="AF10" i="38"/>
  <c r="AF10" i="36"/>
  <c r="AF10" i="42"/>
  <c r="AF10" i="44"/>
  <c r="AF10" i="37"/>
  <c r="AF10" i="40"/>
  <c r="AF10" i="35"/>
  <c r="AJ8" i="37"/>
  <c r="AJ8" i="36"/>
  <c r="AJ8" i="43"/>
  <c r="AJ8" i="38"/>
  <c r="AJ8" i="41"/>
  <c r="AK8" i="15"/>
  <c r="AJ8" i="44"/>
  <c r="AJ8" i="35"/>
  <c r="AJ8" i="40"/>
  <c r="AJ8" i="45"/>
  <c r="AJ8" i="39"/>
  <c r="D15" s="1"/>
  <c r="AJ8" i="42"/>
  <c r="AL6" i="37"/>
  <c r="AL6" i="35"/>
  <c r="AM6" i="15"/>
  <c r="AL6" i="44"/>
  <c r="AL6" i="45"/>
  <c r="AL6" i="41"/>
  <c r="AL6" i="39"/>
  <c r="AL6" i="40"/>
  <c r="AL6" i="43"/>
  <c r="AL6" i="38"/>
  <c r="AL6" i="42"/>
  <c r="D13" s="1"/>
  <c r="AL6" i="36"/>
  <c r="AQ5" i="43"/>
  <c r="AQ5" i="35"/>
  <c r="AQ5" i="39"/>
  <c r="AQ5" i="45"/>
  <c r="AQ5" i="40"/>
  <c r="AQ5" i="41"/>
  <c r="D12" s="1"/>
  <c r="AQ5" i="44"/>
  <c r="AQ5" i="37"/>
  <c r="AQ5" i="15"/>
  <c r="AQ5" i="42"/>
  <c r="AQ5" i="38"/>
  <c r="AQ5" i="36"/>
  <c r="AP7"/>
  <c r="AP7" i="40"/>
  <c r="AP7" i="37"/>
  <c r="AP7" i="39"/>
  <c r="AP7" i="41"/>
  <c r="D14" s="1"/>
  <c r="AP7" i="43"/>
  <c r="AP7" i="45"/>
  <c r="AQ7" i="15"/>
  <c r="AP7" i="42"/>
  <c r="AP7" i="38"/>
  <c r="AP7" i="44"/>
  <c r="AP7" i="35"/>
  <c r="AJ9" i="43"/>
  <c r="AJ9" i="42"/>
  <c r="AJ9" i="36"/>
  <c r="AJ9" i="35"/>
  <c r="AJ9" i="37"/>
  <c r="AJ9" i="41"/>
  <c r="AJ9" i="39"/>
  <c r="D16" s="1"/>
  <c r="AJ9" i="45"/>
  <c r="AK9" i="15"/>
  <c r="AJ9" i="38"/>
  <c r="AJ9" i="44"/>
  <c r="AJ9" i="40"/>
  <c r="AH9" i="38"/>
  <c r="AH9" i="39"/>
  <c r="AH9" i="37"/>
  <c r="D16" s="1"/>
  <c r="AH9" i="35"/>
  <c r="AH9" i="43"/>
  <c r="AH9" i="45"/>
  <c r="AH9" i="40"/>
  <c r="AH9" i="42"/>
  <c r="AI9" i="15"/>
  <c r="AH9" i="41"/>
  <c r="AH9" i="44"/>
  <c r="AH9" i="36"/>
  <c r="AM5" i="42"/>
  <c r="D12" s="1"/>
  <c r="AM5" i="40"/>
  <c r="AM5" i="36"/>
  <c r="AM5" i="15"/>
  <c r="AM5" i="43"/>
  <c r="AM5" i="35"/>
  <c r="AM5" i="37"/>
  <c r="AM5" i="44"/>
  <c r="AM5" i="45"/>
  <c r="AM5" i="39"/>
  <c r="AM5" i="41"/>
  <c r="AM5" i="38"/>
  <c r="AJ6" i="35"/>
  <c r="AJ6" i="36"/>
  <c r="AJ6" i="40"/>
  <c r="AK6" i="15"/>
  <c r="AJ6" i="45"/>
  <c r="AJ6" i="38"/>
  <c r="AJ6" i="44"/>
  <c r="AJ6" i="39"/>
  <c r="D13" s="1"/>
  <c r="AJ6" i="37"/>
  <c r="AJ6" i="42"/>
  <c r="AJ6" i="43"/>
  <c r="AJ6" i="41"/>
  <c r="AM4" i="37"/>
  <c r="AM4" i="44"/>
  <c r="AM4" i="43"/>
  <c r="AM4" i="45"/>
  <c r="AM4" i="39"/>
  <c r="AL4" i="41"/>
  <c r="AM4" i="38"/>
  <c r="AM4" i="40"/>
  <c r="AM4" i="42"/>
  <c r="D11" s="1"/>
  <c r="AM4" i="35"/>
  <c r="AM4" i="15"/>
  <c r="AM4" i="36"/>
  <c r="AF8" i="43"/>
  <c r="D15" s="1"/>
  <c r="AF8" i="38"/>
  <c r="AF8" i="45"/>
  <c r="AF8" i="39"/>
  <c r="AF8" i="42"/>
  <c r="AG8" i="15"/>
  <c r="AF8" i="40"/>
  <c r="AF8" i="35"/>
  <c r="AF8" i="37"/>
  <c r="AF8" i="44"/>
  <c r="AF8" i="41"/>
  <c r="AF8" i="36"/>
  <c r="AH7" i="43"/>
  <c r="AH7" i="41"/>
  <c r="AH7" i="36"/>
  <c r="AH7" i="42"/>
  <c r="AH7" i="40"/>
  <c r="AH7" i="35"/>
  <c r="AH7" i="45"/>
  <c r="AI7" i="15"/>
  <c r="AH7" i="39"/>
  <c r="AH7" i="38"/>
  <c r="AH7" i="37"/>
  <c r="D14" s="1"/>
  <c r="AH7" i="44"/>
  <c r="AF7" i="36"/>
  <c r="AF7" i="41"/>
  <c r="AF7" i="44"/>
  <c r="AF7" i="35"/>
  <c r="AF7" i="37"/>
  <c r="AF7" i="42"/>
  <c r="AF7" i="38"/>
  <c r="AF7" i="39"/>
  <c r="AF7" i="43"/>
  <c r="D14" s="1"/>
  <c r="AF7" i="40"/>
  <c r="AF7" i="45"/>
  <c r="AG7" i="15"/>
  <c r="AK5" i="38"/>
  <c r="AK5" i="36"/>
  <c r="AK5" i="15"/>
  <c r="AK5" i="40"/>
  <c r="AK5" i="43"/>
  <c r="AK5" i="37"/>
  <c r="AK5" i="44"/>
  <c r="AK5" i="41"/>
  <c r="AK5" i="39"/>
  <c r="D12" s="1"/>
  <c r="AK5" i="45"/>
  <c r="AK5" i="35"/>
  <c r="AK5" i="42"/>
  <c r="AD7" i="38"/>
  <c r="AD7" i="36"/>
  <c r="AD7" i="43"/>
  <c r="AE7" i="15"/>
  <c r="AD7" i="40"/>
  <c r="AD7" i="41"/>
  <c r="AD7" i="45"/>
  <c r="AD7" i="37"/>
  <c r="AD7" i="44"/>
  <c r="AD7" i="39"/>
  <c r="AD7" i="42"/>
  <c r="AD7" i="35"/>
  <c r="D14" s="1"/>
  <c r="AK3" i="42"/>
  <c r="AK3" i="45"/>
  <c r="AK3" i="35"/>
  <c r="AK3" i="44"/>
  <c r="AK3" i="15"/>
  <c r="J38" i="5"/>
  <c r="AK3" i="41"/>
  <c r="AK3" i="43"/>
  <c r="AK3" i="36"/>
  <c r="AK3" i="39"/>
  <c r="D10" s="1"/>
  <c r="AK3" i="37"/>
  <c r="AK3" i="40"/>
  <c r="AK3" i="38"/>
  <c r="AK4" i="44"/>
  <c r="AK4" i="43"/>
  <c r="AK4" i="42"/>
  <c r="AK4" i="45"/>
  <c r="AJ4" i="41"/>
  <c r="AK4" i="36"/>
  <c r="AK4" i="39"/>
  <c r="D11" s="1"/>
  <c r="AK4" i="15"/>
  <c r="AK4" i="38"/>
  <c r="AK4" i="35"/>
  <c r="AK4" i="40"/>
  <c r="AK4" i="37"/>
  <c r="AF6" i="40"/>
  <c r="AG6" i="15"/>
  <c r="AF6" i="41"/>
  <c r="AF6" i="37"/>
  <c r="AF6" i="38"/>
  <c r="AF6" i="35"/>
  <c r="AF6" i="39"/>
  <c r="AF6" i="43"/>
  <c r="D13" s="1"/>
  <c r="AF6" i="36"/>
  <c r="AF6" i="45"/>
  <c r="AF6" i="42"/>
  <c r="AF6" i="44"/>
  <c r="AE4" i="45"/>
  <c r="AE4" i="15"/>
  <c r="AE4" i="43"/>
  <c r="AE4" i="42"/>
  <c r="AE4" i="38"/>
  <c r="AE4" i="44"/>
  <c r="AD4" i="41"/>
  <c r="AE4" i="35"/>
  <c r="D11" s="1"/>
  <c r="AE4" i="36"/>
  <c r="AE4" i="40"/>
  <c r="AE4" i="37"/>
  <c r="AE4" i="39"/>
  <c r="AI3" i="43"/>
  <c r="H38" i="5"/>
  <c r="AI3" i="36"/>
  <c r="AI3" i="37"/>
  <c r="D10" s="1"/>
  <c r="AI3" i="41"/>
  <c r="AI3" i="45"/>
  <c r="AI3" i="42"/>
  <c r="AI3" i="39"/>
  <c r="AI3" i="15"/>
  <c r="AI3" i="38"/>
  <c r="AI3" i="35"/>
  <c r="AI3" i="44"/>
  <c r="AI3" i="40"/>
  <c r="AG4" i="37"/>
  <c r="AG4" i="15"/>
  <c r="AG4" i="40"/>
  <c r="AG4" i="36"/>
  <c r="AG4" i="38"/>
  <c r="AG4" i="42"/>
  <c r="AG4" i="39"/>
  <c r="AG4" i="43"/>
  <c r="D11" s="1"/>
  <c r="AG4" i="45"/>
  <c r="AG4" i="35"/>
  <c r="AF4" i="41"/>
  <c r="AG4" i="44"/>
  <c r="AO3" i="37"/>
  <c r="AO3" i="36"/>
  <c r="AO3" i="40"/>
  <c r="D10" s="1"/>
  <c r="AO3" i="42"/>
  <c r="AO3" i="41"/>
  <c r="AO3" i="39"/>
  <c r="AO3" i="44"/>
  <c r="AO3" i="38"/>
  <c r="AO3" i="43"/>
  <c r="AO3" i="45"/>
  <c r="AO3" i="15"/>
  <c r="AO3" i="35"/>
  <c r="AG3" i="44"/>
  <c r="AG3" i="40"/>
  <c r="AG3" i="41"/>
  <c r="AG3" i="38"/>
  <c r="AG3" i="36"/>
  <c r="AG3" i="37"/>
  <c r="AG3" i="42"/>
  <c r="AG3" i="35"/>
  <c r="AG3" i="15"/>
  <c r="AG3" i="45"/>
  <c r="AG3" i="39"/>
  <c r="AG3" i="43"/>
  <c r="D10" s="1"/>
  <c r="AO49" i="1"/>
  <c r="P46"/>
  <c r="AH45"/>
  <c r="AT46"/>
  <c r="BF46"/>
  <c r="D394" i="2"/>
  <c r="F19"/>
  <c r="F18"/>
  <c r="K18" s="1"/>
  <c r="F20"/>
  <c r="F21"/>
  <c r="F22"/>
  <c r="F28"/>
  <c r="F23"/>
  <c r="F26"/>
  <c r="F24"/>
  <c r="F27"/>
  <c r="F25"/>
  <c r="F31"/>
  <c r="K394"/>
  <c r="A396"/>
  <c r="B395"/>
  <c r="C395"/>
  <c r="F395"/>
  <c r="E395"/>
  <c r="J393"/>
  <c r="R37" i="5"/>
  <c r="N30"/>
  <c r="F37"/>
  <c r="P26"/>
  <c r="N29"/>
  <c r="D29"/>
  <c r="T37"/>
  <c r="P27"/>
  <c r="P28"/>
  <c r="P29"/>
  <c r="P37"/>
  <c r="P30"/>
  <c r="V37"/>
  <c r="L36"/>
  <c r="D10" i="45" l="1"/>
  <c r="D41" s="1"/>
  <c r="D41" i="39"/>
  <c r="D41" i="37"/>
  <c r="E49" i="1"/>
  <c r="AP24" i="39"/>
  <c r="AP24" i="44"/>
  <c r="AP24" i="45"/>
  <c r="AP24" i="37"/>
  <c r="AP24" i="43"/>
  <c r="AP24" i="41"/>
  <c r="D31" s="1"/>
  <c r="AQ24" i="15"/>
  <c r="AP24" i="38"/>
  <c r="AP24" i="42"/>
  <c r="AP24" i="36"/>
  <c r="AP24" i="40"/>
  <c r="AP24" i="35"/>
  <c r="AP23" i="44"/>
  <c r="AP23" i="36"/>
  <c r="AP23" i="39"/>
  <c r="AP23" i="45"/>
  <c r="AP23" i="41"/>
  <c r="D30" s="1"/>
  <c r="AQ23" i="15"/>
  <c r="AP23" i="40"/>
  <c r="AP23" i="37"/>
  <c r="AP23" i="42"/>
  <c r="AP23" i="35"/>
  <c r="AP23" i="43"/>
  <c r="AP23" i="38"/>
  <c r="AP22" i="45"/>
  <c r="AP22" i="38"/>
  <c r="AP22" i="42"/>
  <c r="AP22" i="36"/>
  <c r="AP22" i="41"/>
  <c r="D29" s="1"/>
  <c r="AQ22" i="15"/>
  <c r="AP22" i="44"/>
  <c r="AP22" i="39"/>
  <c r="AP22" i="40"/>
  <c r="AP22" i="43"/>
  <c r="AP22" i="37"/>
  <c r="AP22" i="35"/>
  <c r="AV33" i="39"/>
  <c r="AV33" i="40"/>
  <c r="AV33" i="37"/>
  <c r="AV33" i="42"/>
  <c r="AV33" i="45"/>
  <c r="AV33" i="44"/>
  <c r="D40" s="1"/>
  <c r="D41" s="1"/>
  <c r="V38" i="5"/>
  <c r="AV34" i="37" s="1"/>
  <c r="AV33" i="36"/>
  <c r="AV33" i="43"/>
  <c r="AV33" i="41"/>
  <c r="AV33" i="35"/>
  <c r="AV33" i="38"/>
  <c r="AW33" i="15"/>
  <c r="AR33" i="39"/>
  <c r="AS33" i="15"/>
  <c r="AR33" i="35"/>
  <c r="AR33" i="45"/>
  <c r="AR33" i="38"/>
  <c r="D40" s="1"/>
  <c r="D41" s="1"/>
  <c r="AR33" i="37"/>
  <c r="R38" i="5"/>
  <c r="AR34" i="37" s="1"/>
  <c r="AR33" i="41"/>
  <c r="AR33" i="43"/>
  <c r="AR33" i="42"/>
  <c r="AR33" i="36"/>
  <c r="AR33" i="40"/>
  <c r="AR33" i="44"/>
  <c r="AP26"/>
  <c r="AP26" i="35"/>
  <c r="AP26" i="41"/>
  <c r="D33" s="1"/>
  <c r="AP26" i="42"/>
  <c r="AP26" i="38"/>
  <c r="AP26" i="36"/>
  <c r="AP26" i="43"/>
  <c r="AP26" i="40"/>
  <c r="AP26" i="39"/>
  <c r="AP26" i="45"/>
  <c r="AP26" i="37"/>
  <c r="AQ26" i="15"/>
  <c r="AP25" i="42"/>
  <c r="AP25" i="40"/>
  <c r="AP25" i="41"/>
  <c r="D32" s="1"/>
  <c r="AP25" i="36"/>
  <c r="AQ25" i="15"/>
  <c r="AP25" i="43"/>
  <c r="AP25" i="38"/>
  <c r="AP25" i="44"/>
  <c r="AP25" i="35"/>
  <c r="AP25" i="37"/>
  <c r="AP25" i="39"/>
  <c r="AP25" i="45"/>
  <c r="AN26" i="37"/>
  <c r="AN26" i="43"/>
  <c r="AN26" i="40"/>
  <c r="D33" s="1"/>
  <c r="AN26" i="35"/>
  <c r="AN26" i="41"/>
  <c r="AN26" i="39"/>
  <c r="AO26" i="15"/>
  <c r="AN26" i="38"/>
  <c r="AN26" i="42"/>
  <c r="AN26" i="44"/>
  <c r="AN26" i="45"/>
  <c r="AN26" i="36"/>
  <c r="AD25" i="35"/>
  <c r="D32" s="1"/>
  <c r="D41" s="1"/>
  <c r="AD25" i="38"/>
  <c r="AE25" i="15"/>
  <c r="AD25" i="40"/>
  <c r="AD25" i="42"/>
  <c r="AD25" i="45"/>
  <c r="D38" i="5"/>
  <c r="AD34" i="43" s="1"/>
  <c r="AD25" i="41"/>
  <c r="AD25" i="39"/>
  <c r="AD25" i="36"/>
  <c r="AD25" i="44"/>
  <c r="AD25" i="43"/>
  <c r="AD25" i="37"/>
  <c r="AN25" i="44"/>
  <c r="AN25" i="38"/>
  <c r="AN25" i="45"/>
  <c r="AO25" i="15"/>
  <c r="AN25" i="36"/>
  <c r="AN25" i="39"/>
  <c r="AN25" i="41"/>
  <c r="AN25" i="37"/>
  <c r="AN25" i="35"/>
  <c r="AN25" i="42"/>
  <c r="AN25" i="40"/>
  <c r="D32" s="1"/>
  <c r="AN25" i="43"/>
  <c r="N38" i="5"/>
  <c r="AN34" i="35" s="1"/>
  <c r="AP33"/>
  <c r="AQ33" i="15"/>
  <c r="AP33" i="44"/>
  <c r="AP33" i="36"/>
  <c r="AP33" i="37"/>
  <c r="AP33" i="41"/>
  <c r="D40" s="1"/>
  <c r="AP33" i="38"/>
  <c r="AP33" i="42"/>
  <c r="AP33" i="39"/>
  <c r="AP33" i="43"/>
  <c r="AP33" i="40"/>
  <c r="AP33" i="45"/>
  <c r="P38" i="5"/>
  <c r="AF33" i="37"/>
  <c r="AF33" i="35"/>
  <c r="AF33" i="39"/>
  <c r="AF33" i="45"/>
  <c r="AF33" i="43"/>
  <c r="D40" s="1"/>
  <c r="D41" s="1"/>
  <c r="AG33" i="15"/>
  <c r="AF33" i="40"/>
  <c r="AF33" i="36"/>
  <c r="AF33" i="44"/>
  <c r="AF33" i="42"/>
  <c r="AF33" i="41"/>
  <c r="AF33" i="38"/>
  <c r="F38" i="5"/>
  <c r="AT33" i="38"/>
  <c r="AT33" i="43"/>
  <c r="AT33" i="36"/>
  <c r="D40" s="1"/>
  <c r="D41" s="1"/>
  <c r="AT33" i="41"/>
  <c r="AT33" i="37"/>
  <c r="AT33" i="45"/>
  <c r="AT33" i="40"/>
  <c r="AT33" i="35"/>
  <c r="AT33" i="39"/>
  <c r="AT33" i="42"/>
  <c r="AT33" i="44"/>
  <c r="AU33" i="15"/>
  <c r="T38" i="5"/>
  <c r="AL32" i="36"/>
  <c r="AL32" i="43"/>
  <c r="AL32" i="41"/>
  <c r="AL32" i="35"/>
  <c r="AL32" i="45"/>
  <c r="AM32" i="15"/>
  <c r="AL32" i="44"/>
  <c r="AL32" i="37"/>
  <c r="AL32" i="38"/>
  <c r="AL32" i="40"/>
  <c r="AL32" i="39"/>
  <c r="AL32" i="42"/>
  <c r="D39" s="1"/>
  <c r="D41" s="1"/>
  <c r="L38" i="5"/>
  <c r="AI34" i="15"/>
  <c r="AH34" i="39"/>
  <c r="AH34" i="42"/>
  <c r="AH34" i="43"/>
  <c r="AH34" i="45"/>
  <c r="AH34" i="37"/>
  <c r="AH34" i="36"/>
  <c r="AH34" i="40"/>
  <c r="AH34" i="35"/>
  <c r="AH34" i="44"/>
  <c r="AH34" i="38"/>
  <c r="AH34" i="41"/>
  <c r="Q49" i="1"/>
  <c r="AI49"/>
  <c r="AJ34" i="45"/>
  <c r="AJ34" i="43"/>
  <c r="AJ34" i="37"/>
  <c r="AJ34" i="42"/>
  <c r="AJ34" i="39"/>
  <c r="AK34" i="15"/>
  <c r="AJ34" i="41"/>
  <c r="AJ34" i="38"/>
  <c r="AJ34" i="35"/>
  <c r="AJ34" i="40"/>
  <c r="AJ34" i="44"/>
  <c r="AJ34" i="36"/>
  <c r="K19" i="2"/>
  <c r="K20" s="1"/>
  <c r="K21" s="1"/>
  <c r="K22" s="1"/>
  <c r="K23" s="1"/>
  <c r="K24" s="1"/>
  <c r="K25" s="1"/>
  <c r="K26" s="1"/>
  <c r="K27" s="1"/>
  <c r="K28" s="1"/>
  <c r="K29" s="1"/>
  <c r="K30" s="1"/>
  <c r="K31" s="1"/>
  <c r="K32" s="1"/>
  <c r="K33" s="1"/>
  <c r="K34" s="1"/>
  <c r="K35" s="1"/>
  <c r="K36" s="1"/>
  <c r="K37" s="1"/>
  <c r="K38" s="1"/>
  <c r="K39" s="1"/>
  <c r="K40" s="1"/>
  <c r="K41" s="1"/>
  <c r="K42" s="1"/>
  <c r="K43" s="1"/>
  <c r="K44" s="1"/>
  <c r="K45" s="1"/>
  <c r="K46" s="1"/>
  <c r="K47" s="1"/>
  <c r="K48" s="1"/>
  <c r="K49" s="1"/>
  <c r="K50" s="1"/>
  <c r="K51" s="1"/>
  <c r="K52" s="1"/>
  <c r="K53" s="1"/>
  <c r="K54" s="1"/>
  <c r="K55" s="1"/>
  <c r="K56" s="1"/>
  <c r="K57" s="1"/>
  <c r="K58" s="1"/>
  <c r="K59" s="1"/>
  <c r="K60" s="1"/>
  <c r="K61" s="1"/>
  <c r="K62" s="1"/>
  <c r="K63" s="1"/>
  <c r="K64" s="1"/>
  <c r="K65" s="1"/>
  <c r="K66" s="1"/>
  <c r="K67" s="1"/>
  <c r="K68" s="1"/>
  <c r="K69" s="1"/>
  <c r="K70" s="1"/>
  <c r="K71" s="1"/>
  <c r="K72" s="1"/>
  <c r="K73" s="1"/>
  <c r="K74" s="1"/>
  <c r="F396"/>
  <c r="A397"/>
  <c r="E396"/>
  <c r="C396"/>
  <c r="B396"/>
  <c r="K395"/>
  <c r="J394"/>
  <c r="D395"/>
  <c r="D41" i="41" l="1"/>
  <c r="D41" i="40"/>
  <c r="AN34" i="43"/>
  <c r="AR34" i="35"/>
  <c r="AV34" i="38"/>
  <c r="AD34" i="45"/>
  <c r="AD34" i="41"/>
  <c r="AN34" i="37"/>
  <c r="AR34" i="42"/>
  <c r="AR34" i="44"/>
  <c r="AD34" i="39"/>
  <c r="AW34" i="15"/>
  <c r="AV34" i="43"/>
  <c r="AN34" i="40"/>
  <c r="AV34" i="44"/>
  <c r="AV34" i="40"/>
  <c r="AV34" i="35"/>
  <c r="AN34" i="42"/>
  <c r="AN34" i="36"/>
  <c r="AN34" i="38"/>
  <c r="AV34" i="41"/>
  <c r="AV34" i="45"/>
  <c r="AV34" i="42"/>
  <c r="AV34" i="39"/>
  <c r="AV34" i="36"/>
  <c r="AN34" i="39"/>
  <c r="AN34" i="45"/>
  <c r="AN34" i="44"/>
  <c r="AO34" i="15"/>
  <c r="AN34" i="41"/>
  <c r="AR34" i="43"/>
  <c r="AR34" i="36"/>
  <c r="AR34" i="41"/>
  <c r="AD34" i="36"/>
  <c r="AD34" i="42"/>
  <c r="AD34" i="44"/>
  <c r="AR34" i="45"/>
  <c r="AS34" i="15"/>
  <c r="AR34" i="40"/>
  <c r="AR34" i="39"/>
  <c r="AR34" i="38"/>
  <c r="AD34"/>
  <c r="AD34" i="40"/>
  <c r="AD34" i="35"/>
  <c r="AD34" i="37"/>
  <c r="AE34" i="15"/>
  <c r="AT34" i="42"/>
  <c r="AT34" i="43"/>
  <c r="AT34" i="36"/>
  <c r="AT34" i="38"/>
  <c r="AT34" i="35"/>
  <c r="AU34" i="15"/>
  <c r="AT34" i="40"/>
  <c r="AT34" i="44"/>
  <c r="AT34" i="37"/>
  <c r="AT34" i="41"/>
  <c r="AT34" i="39"/>
  <c r="AT34" i="45"/>
  <c r="AP34" i="37"/>
  <c r="AP34" i="38"/>
  <c r="AP34" i="45"/>
  <c r="AP34" i="43"/>
  <c r="AP34" i="41"/>
  <c r="AQ34" i="15"/>
  <c r="AP34" i="39"/>
  <c r="AP34" i="40"/>
  <c r="AP34" i="36"/>
  <c r="AP34" i="42"/>
  <c r="AP34" i="35"/>
  <c r="AP34" i="44"/>
  <c r="AL34" i="35"/>
  <c r="AL34" i="36"/>
  <c r="AL34" i="39"/>
  <c r="AL34" i="37"/>
  <c r="AL34" i="44"/>
  <c r="AL34" i="40"/>
  <c r="AL34" i="42"/>
  <c r="AL34" i="45"/>
  <c r="AM34" i="15"/>
  <c r="AL34" i="41"/>
  <c r="AL34" i="43"/>
  <c r="AL34" i="38"/>
  <c r="AG34" i="15"/>
  <c r="AF34" i="39"/>
  <c r="AF34" i="44"/>
  <c r="AF34" i="38"/>
  <c r="AF34" i="41"/>
  <c r="AF34" i="35"/>
  <c r="AF34" i="43"/>
  <c r="AF34" i="40"/>
  <c r="AF34" i="45"/>
  <c r="AF34" i="37"/>
  <c r="AF34" i="42"/>
  <c r="AF34" i="36"/>
  <c r="D396" i="2"/>
  <c r="K396"/>
  <c r="B397"/>
  <c r="A398"/>
  <c r="E397"/>
  <c r="C397"/>
  <c r="F397"/>
  <c r="J395"/>
  <c r="D397" l="1"/>
  <c r="K397"/>
  <c r="F398"/>
  <c r="E398"/>
  <c r="A399"/>
  <c r="B398"/>
  <c r="C398"/>
  <c r="J396"/>
  <c r="E399" l="1"/>
  <c r="C399"/>
  <c r="B399"/>
  <c r="F399"/>
  <c r="A400"/>
  <c r="K398"/>
  <c r="D398"/>
  <c r="J397"/>
  <c r="D399" l="1"/>
  <c r="K399"/>
  <c r="J398"/>
  <c r="B400"/>
  <c r="A401"/>
  <c r="E400"/>
  <c r="F400"/>
  <c r="C400"/>
  <c r="D400" l="1"/>
  <c r="K400"/>
  <c r="A402"/>
  <c r="C401"/>
  <c r="F401"/>
  <c r="E401"/>
  <c r="J400" s="1"/>
  <c r="B401"/>
  <c r="J399"/>
  <c r="K401" l="1"/>
  <c r="C402"/>
  <c r="A403"/>
  <c r="F402"/>
  <c r="B402"/>
  <c r="E402"/>
  <c r="D401"/>
  <c r="K402" l="1"/>
  <c r="A404"/>
  <c r="E403"/>
  <c r="B403"/>
  <c r="F403"/>
  <c r="C403"/>
  <c r="D402"/>
  <c r="J401"/>
  <c r="D403" l="1"/>
  <c r="K403"/>
  <c r="E404"/>
  <c r="C404"/>
  <c r="A405"/>
  <c r="F404"/>
  <c r="B404"/>
  <c r="J402"/>
  <c r="B405" l="1"/>
  <c r="A406"/>
  <c r="C405"/>
  <c r="F405"/>
  <c r="E405"/>
  <c r="J404" s="1"/>
  <c r="D404"/>
  <c r="K404"/>
  <c r="J403"/>
  <c r="D405" l="1"/>
  <c r="C406"/>
  <c r="E406"/>
  <c r="J405" s="1"/>
  <c r="F406"/>
  <c r="B406"/>
  <c r="A407"/>
  <c r="K405"/>
  <c r="D406" l="1"/>
  <c r="A408"/>
  <c r="B407"/>
  <c r="F407"/>
  <c r="C407"/>
  <c r="E407"/>
  <c r="K406"/>
  <c r="D407" l="1"/>
  <c r="K407"/>
  <c r="J406"/>
  <c r="F408"/>
  <c r="B408"/>
  <c r="E408"/>
  <c r="A409"/>
  <c r="C408"/>
  <c r="D408" l="1"/>
  <c r="K408"/>
  <c r="C409"/>
  <c r="B409"/>
  <c r="E409"/>
  <c r="F409"/>
  <c r="A410"/>
  <c r="J407"/>
  <c r="K409" l="1"/>
  <c r="E410"/>
  <c r="B410"/>
  <c r="A411"/>
  <c r="F410"/>
  <c r="C410"/>
  <c r="D409"/>
  <c r="J408"/>
  <c r="D410" l="1"/>
  <c r="A412"/>
  <c r="E411"/>
  <c r="C411"/>
  <c r="B411"/>
  <c r="F411"/>
  <c r="J410"/>
  <c r="K410"/>
  <c r="J409"/>
  <c r="D411" l="1"/>
  <c r="K411"/>
  <c r="B412"/>
  <c r="C412"/>
  <c r="E412"/>
  <c r="A413"/>
  <c r="F412"/>
  <c r="K412" l="1"/>
  <c r="A414"/>
  <c r="F413"/>
  <c r="E413"/>
  <c r="B413"/>
  <c r="C413"/>
  <c r="J411"/>
  <c r="D412"/>
  <c r="D413" l="1"/>
  <c r="K413"/>
  <c r="F414"/>
  <c r="A415"/>
  <c r="B414"/>
  <c r="C414"/>
  <c r="E414"/>
  <c r="J412"/>
  <c r="D414" l="1"/>
  <c r="B415"/>
  <c r="F415"/>
  <c r="E415"/>
  <c r="J414" s="1"/>
  <c r="C415"/>
  <c r="A416"/>
  <c r="K414"/>
  <c r="J413"/>
  <c r="D415" l="1"/>
  <c r="F416"/>
  <c r="C416"/>
  <c r="E416"/>
  <c r="J415" s="1"/>
  <c r="B416"/>
  <c r="K415"/>
  <c r="K416" l="1"/>
  <c r="M52" s="1"/>
  <c r="J416"/>
  <c r="D416"/>
  <c r="M35" l="1"/>
  <c r="M43"/>
  <c r="M30"/>
  <c r="M37"/>
  <c r="M42"/>
  <c r="M63"/>
  <c r="M51"/>
  <c r="M62"/>
  <c r="M19"/>
  <c r="M61"/>
  <c r="M49"/>
  <c r="M53"/>
  <c r="M38"/>
  <c r="M50"/>
  <c r="M27"/>
  <c r="M29"/>
  <c r="M68"/>
  <c r="M44"/>
  <c r="M57"/>
  <c r="M32"/>
  <c r="M20"/>
  <c r="M65"/>
  <c r="M69"/>
  <c r="M60"/>
  <c r="M70"/>
  <c r="M64"/>
  <c r="M31"/>
  <c r="M41"/>
  <c r="M36"/>
  <c r="M21"/>
  <c r="M48"/>
  <c r="M67"/>
  <c r="M66"/>
  <c r="M55"/>
  <c r="M47"/>
  <c r="M25"/>
  <c r="M23"/>
  <c r="M58"/>
  <c r="M24"/>
  <c r="M56"/>
  <c r="M22"/>
  <c r="M34"/>
  <c r="M26"/>
  <c r="M45"/>
  <c r="M18"/>
  <c r="M59"/>
  <c r="M33"/>
  <c r="M46"/>
  <c r="M39"/>
  <c r="M28"/>
  <c r="M54"/>
  <c r="M40"/>
</calcChain>
</file>

<file path=xl/sharedStrings.xml><?xml version="1.0" encoding="utf-8"?>
<sst xmlns="http://schemas.openxmlformats.org/spreadsheetml/2006/main" count="2081" uniqueCount="1463">
  <si>
    <t xml:space="preserve">TOTAL ANNUEL D'HEURES TRAVAILLEES: </t>
  </si>
  <si>
    <t>Hiver</t>
  </si>
  <si>
    <t>Printemps</t>
  </si>
  <si>
    <t>Été</t>
  </si>
  <si>
    <t>Automne</t>
  </si>
  <si>
    <t>Fin d'année</t>
  </si>
  <si>
    <t>I</t>
  </si>
  <si>
    <t>Noël</t>
  </si>
  <si>
    <t>au</t>
  </si>
  <si>
    <t>1er mai</t>
  </si>
  <si>
    <t>Jour de l'an</t>
  </si>
  <si>
    <t>Jeudi de l'ascension</t>
  </si>
  <si>
    <t>Lundi de Pentecôte</t>
  </si>
  <si>
    <t>Jour de la Toussaint</t>
  </si>
  <si>
    <t>1. Saisir ici les dates extrêmes de chaque période de vacances de l'année scolaire:</t>
  </si>
  <si>
    <t>Automne : du</t>
  </si>
  <si>
    <t>Noël: du</t>
  </si>
  <si>
    <t>Hiver: du</t>
  </si>
  <si>
    <t>Printemps: du</t>
  </si>
  <si>
    <t>Eté: du</t>
  </si>
  <si>
    <t>Début Vacances</t>
  </si>
  <si>
    <t>Fin Vacances</t>
  </si>
  <si>
    <t>Date</t>
  </si>
  <si>
    <t>Autres jours fériés éventuels:</t>
  </si>
  <si>
    <t>Jours Fériés</t>
  </si>
  <si>
    <t>Test Vacances</t>
  </si>
  <si>
    <t>Test jour férié</t>
  </si>
  <si>
    <t>F</t>
  </si>
  <si>
    <t>PARAMETRAGE DES JOURS SPECIFIQUES</t>
  </si>
  <si>
    <t>Horaires de travail en période scolaire:</t>
  </si>
  <si>
    <t xml:space="preserve">NOMBRE DE SEMAINES SUR LA PERIODE: </t>
  </si>
  <si>
    <t xml:space="preserve">TEMPS PLEIN SUR LA PERIODE: </t>
  </si>
  <si>
    <t>a</t>
  </si>
  <si>
    <t>b</t>
  </si>
  <si>
    <t>ECRAN DE CONTRÔLE</t>
  </si>
  <si>
    <t>Ajuster le nombre d'heures par jour travaillé selon la méthode suivante:</t>
  </si>
  <si>
    <t>Saisie manuelle des heures directement dans le planning</t>
  </si>
  <si>
    <t xml:space="preserve">Salarié(e) : </t>
  </si>
  <si>
    <t>Info sur les fonctions des boutons:</t>
  </si>
  <si>
    <t>Annotations diverses pour mémo interne (se situe en dehors de la zone d'impression):</t>
  </si>
  <si>
    <t>SAISIE AUTOMATIQUE DES HEURES</t>
  </si>
  <si>
    <t>Lundi de Pâques</t>
  </si>
  <si>
    <t>Nom du jour</t>
  </si>
  <si>
    <t>2. Saisir les dates précises du jour de Pâques, de l'Ascension et de la Pentecôte:</t>
  </si>
  <si>
    <t>- Saisir un nombre d'heures sur un jour scolaire: le programme automatise la saisie d'un nombre d'heure par jour précisé (par exemple: 1h tous les lundis scolaires)</t>
  </si>
  <si>
    <t>- Saisir nombre d'heures les jours de vacances: le programme automatise la saisie d'un nombre d'heure pour tous les jours de vacances scolaires (par exemple: 7h tous les jours de vacances),</t>
  </si>
  <si>
    <t>- Réinitialiser le planning complet: le programme remet à zéro automatiquement le planning complet (uniquement les heures saisies dans le planning - ne remet pas à zéro le paramétrage des jours fériés, vacances, etc…)</t>
  </si>
  <si>
    <t>- Réinitialiser le planning complet hors période d'annualisation: idem que le point précédent et ce, uniquement en dehors de la période d'annualisation saisie par l'utilisateur</t>
  </si>
  <si>
    <t>Pâques</t>
  </si>
  <si>
    <t>Horaires de travail pendant les vacances:</t>
  </si>
  <si>
    <t>HORAIRE MENSUEL PAYE:</t>
  </si>
  <si>
    <t>SIGNATURE DU SALARIE:</t>
  </si>
  <si>
    <t>LEGENDE:</t>
  </si>
  <si>
    <t>VACANCES SCOLAIRES</t>
  </si>
  <si>
    <t>JOURS FERIES</t>
  </si>
  <si>
    <t>CONGES PAYES</t>
  </si>
  <si>
    <t>Tot.</t>
  </si>
  <si>
    <t>Planning de travail</t>
  </si>
  <si>
    <t>Variations en réel</t>
  </si>
  <si>
    <t>CDI Intermittent</t>
  </si>
  <si>
    <t>Contrat</t>
  </si>
  <si>
    <t>CDI Annualisé Mod.a</t>
  </si>
  <si>
    <t>CDI Annualisé Mod.b</t>
  </si>
  <si>
    <t>ETP:</t>
  </si>
  <si>
    <t>TOTAL ANNUEL D'HEURES PAYEES</t>
  </si>
  <si>
    <t>CDD Annualisé Mod.a</t>
  </si>
  <si>
    <t>CDD Annualisé Mod.b</t>
  </si>
  <si>
    <t>ETP travaillé Standart</t>
  </si>
  <si>
    <t>Alertes</t>
  </si>
  <si>
    <t>Congés</t>
  </si>
  <si>
    <t xml:space="preserve"> Région ou Nom du salarié ou Horaires non renseigné(s) /</t>
  </si>
  <si>
    <t xml:space="preserve"> Vacacances ou Jours fériés manquants /</t>
  </si>
  <si>
    <t xml:space="preserve"> Période non saisie ou erronée /</t>
  </si>
  <si>
    <t xml:space="preserve"> La période d'annualisation n'est pas saisie</t>
  </si>
  <si>
    <t xml:space="preserve"> correctement (voir date de début et de fin de la période d'annualisation) /</t>
  </si>
  <si>
    <t xml:space="preserve"> L'année des jours fériés saisis est erronée /</t>
  </si>
  <si>
    <t>Etat de fonctionnalité</t>
  </si>
  <si>
    <t>OK</t>
  </si>
  <si>
    <t>NOK</t>
  </si>
  <si>
    <t>PLANNING</t>
  </si>
  <si>
    <t>DATE</t>
  </si>
  <si>
    <t>Début</t>
  </si>
  <si>
    <t>Fin</t>
  </si>
  <si>
    <t>Date de début du planning</t>
  </si>
  <si>
    <t>Date de fin du planning</t>
  </si>
  <si>
    <t>Date de début du contrat</t>
  </si>
  <si>
    <t>Date de fin du contrat</t>
  </si>
  <si>
    <t>Base temps plein</t>
  </si>
  <si>
    <t>Mois 13?</t>
  </si>
  <si>
    <t>NON</t>
  </si>
  <si>
    <t>OUI</t>
  </si>
  <si>
    <t>HEURES TRAVAILLEES PLANNIFIEES:</t>
  </si>
  <si>
    <t>Heures Prévues</t>
  </si>
  <si>
    <t>H. Trav.</t>
  </si>
  <si>
    <t>Si majoration CP, taux:</t>
  </si>
  <si>
    <t>Semaine</t>
  </si>
  <si>
    <t>Total H / S</t>
  </si>
  <si>
    <t>Num Semaine</t>
  </si>
  <si>
    <t>N°Semaine</t>
  </si>
  <si>
    <t>H/Jour</t>
  </si>
  <si>
    <t>Recap Semaine</t>
  </si>
  <si>
    <t>C</t>
  </si>
  <si>
    <t>ANIMATEUR(TRICE)</t>
  </si>
  <si>
    <t>A</t>
  </si>
  <si>
    <t>Employé</t>
  </si>
  <si>
    <t>REFERENT(E) ANIMATION JEUNESSE</t>
  </si>
  <si>
    <t>B</t>
  </si>
  <si>
    <t>TAM</t>
  </si>
  <si>
    <t>COORDONNATEUR(TRICE) D'ANIMATION</t>
  </si>
  <si>
    <t>Cadre</t>
  </si>
  <si>
    <t>REFERENT(E) ANIMATION TERRITORIALE</t>
  </si>
  <si>
    <t>D</t>
  </si>
  <si>
    <t>FORMATEUR(TRICE) ACCOMPAGNATEUR(TRICE)</t>
  </si>
  <si>
    <t>E</t>
  </si>
  <si>
    <t>BOURGOGNE / FRANCHE COMTE</t>
  </si>
  <si>
    <t>REFERENT(E) FORMATION</t>
  </si>
  <si>
    <t>G</t>
  </si>
  <si>
    <t>BRETAGNE</t>
  </si>
  <si>
    <t>COORDONNATEUR(TRICE) FORMATION</t>
  </si>
  <si>
    <t>H</t>
  </si>
  <si>
    <t>AGENT DE CRECHE</t>
  </si>
  <si>
    <t>AUXILIAIRE DE PUERICULTURE</t>
  </si>
  <si>
    <t>EDUCATEUR/TRICE - INFIRMIER/E</t>
  </si>
  <si>
    <t>ANIMATEUR/TRICE RELAIS</t>
  </si>
  <si>
    <t>DIRECTEUR/TRICE DE CRECHE</t>
  </si>
  <si>
    <t>HOTE/ESSE D'ACCUEIL</t>
  </si>
  <si>
    <t>AGENT DE SERVICE</t>
  </si>
  <si>
    <t>ASSISTANT/E DES ACTIVITES</t>
  </si>
  <si>
    <t>PAYS DE LA LOIRE</t>
  </si>
  <si>
    <t>LOGISTICIEN/NE</t>
  </si>
  <si>
    <t>COORDONNATEUR/TRICE ADMINISTRATIF</t>
  </si>
  <si>
    <t>CUISINIER/E</t>
  </si>
  <si>
    <t>COMPTABLE</t>
  </si>
  <si>
    <t>SIEGE - DAF</t>
  </si>
  <si>
    <t>COORDONNATEUR/TRICE SERVICE COMPTABLE</t>
  </si>
  <si>
    <t>SIEGE - DG</t>
  </si>
  <si>
    <t>RESPONSABLE DES SERVICES ADMINISTRATIFS</t>
  </si>
  <si>
    <t>SIEGE - Dir Dvpmt</t>
  </si>
  <si>
    <t>RESPONSABLE D'ACTIVITE</t>
  </si>
  <si>
    <t>SIEGE - DRH</t>
  </si>
  <si>
    <t>DELEGUE/E REGIONAL/E</t>
  </si>
  <si>
    <t>SIEGE - DSI</t>
  </si>
  <si>
    <t>COORDONNATEUR/TRICE NATIONAL/E</t>
  </si>
  <si>
    <t>CADRE NATIONAL</t>
  </si>
  <si>
    <t>RESPONSABLE DE DEPARTEMENT</t>
  </si>
  <si>
    <t>DIRECTEUR/TRICE GENERAL/E</t>
  </si>
  <si>
    <t>Le planning</t>
  </si>
  <si>
    <t>Renseigner les nom et prénom du collaborateur</t>
  </si>
  <si>
    <t>Renseigner le type de planning. Selon le planning, des éléments sont à renseigner (comme début du cycle, etc…)</t>
  </si>
  <si>
    <t>Renseigner les horaires de travail</t>
  </si>
  <si>
    <t>Clic sur les boutons [dès BO39] pour automatiser la saisie</t>
  </si>
  <si>
    <t>-&gt; Il convient d'ajuster manuellement les congés et autre jour non travaillé,</t>
  </si>
  <si>
    <t>Mois contrat</t>
  </si>
  <si>
    <t>Congés par mois travaille</t>
  </si>
  <si>
    <t xml:space="preserve"> Congés erreur /</t>
  </si>
  <si>
    <t>Version:</t>
  </si>
  <si>
    <t>SIGNATURE DU SALARIE</t>
  </si>
  <si>
    <t>VENTILATIONS ANALYTIQUES</t>
  </si>
  <si>
    <t>ACTIONS COMPLEMENTAIRES</t>
  </si>
  <si>
    <t>Valeur du point</t>
  </si>
  <si>
    <t>Valeur SMIC</t>
  </si>
  <si>
    <t>E16</t>
  </si>
  <si>
    <t>E17</t>
  </si>
  <si>
    <t>E18</t>
  </si>
  <si>
    <t>E19</t>
  </si>
  <si>
    <t>E20</t>
  </si>
  <si>
    <t>E21</t>
  </si>
  <si>
    <t>E22</t>
  </si>
  <si>
    <t>E23</t>
  </si>
  <si>
    <t>E24</t>
  </si>
  <si>
    <t>E25</t>
  </si>
  <si>
    <t>E26</t>
  </si>
  <si>
    <t>E27</t>
  </si>
  <si>
    <t>E28</t>
  </si>
  <si>
    <t>E29</t>
  </si>
  <si>
    <t>E30</t>
  </si>
  <si>
    <t>E31</t>
  </si>
  <si>
    <t>E32</t>
  </si>
  <si>
    <t>E33</t>
  </si>
  <si>
    <t>E34</t>
  </si>
  <si>
    <t>E35</t>
  </si>
  <si>
    <t>E36</t>
  </si>
  <si>
    <t>E37</t>
  </si>
  <si>
    <t>E38</t>
  </si>
  <si>
    <t>E39</t>
  </si>
  <si>
    <t>E40</t>
  </si>
  <si>
    <t>E41</t>
  </si>
  <si>
    <t>E42</t>
  </si>
  <si>
    <t>E43</t>
  </si>
  <si>
    <t>E44</t>
  </si>
  <si>
    <t>E45</t>
  </si>
  <si>
    <t>E46</t>
  </si>
  <si>
    <t>J16</t>
  </si>
  <si>
    <t>O16</t>
  </si>
  <si>
    <t>T16</t>
  </si>
  <si>
    <t>Y16</t>
  </si>
  <si>
    <t>AD16</t>
  </si>
  <si>
    <t>AI16</t>
  </si>
  <si>
    <t>AN16</t>
  </si>
  <si>
    <t>AS16</t>
  </si>
  <si>
    <t>AX16</t>
  </si>
  <si>
    <t>BC16</t>
  </si>
  <si>
    <t>BH16</t>
  </si>
  <si>
    <t>J17</t>
  </si>
  <si>
    <t>O17</t>
  </si>
  <si>
    <t>T17</t>
  </si>
  <si>
    <t>Y17</t>
  </si>
  <si>
    <t>AD17</t>
  </si>
  <si>
    <t>AI17</t>
  </si>
  <si>
    <t>AN17</t>
  </si>
  <si>
    <t>AS17</t>
  </si>
  <si>
    <t>AX17</t>
  </si>
  <si>
    <t>BC17</t>
  </si>
  <si>
    <t>BH17</t>
  </si>
  <si>
    <t>J18</t>
  </si>
  <si>
    <t>O18</t>
  </si>
  <si>
    <t>T18</t>
  </si>
  <si>
    <t>Y18</t>
  </si>
  <si>
    <t>AD18</t>
  </si>
  <si>
    <t>AI18</t>
  </si>
  <si>
    <t>AN18</t>
  </si>
  <si>
    <t>AS18</t>
  </si>
  <si>
    <t>AX18</t>
  </si>
  <si>
    <t>BC18</t>
  </si>
  <si>
    <t>BH18</t>
  </si>
  <si>
    <t>J19</t>
  </si>
  <si>
    <t>O19</t>
  </si>
  <si>
    <t>T19</t>
  </si>
  <si>
    <t>Y19</t>
  </si>
  <si>
    <t>AD19</t>
  </si>
  <si>
    <t>AI19</t>
  </si>
  <si>
    <t>AN19</t>
  </si>
  <si>
    <t>AS19</t>
  </si>
  <si>
    <t>AX19</t>
  </si>
  <si>
    <t>BC19</t>
  </si>
  <si>
    <t>BH19</t>
  </si>
  <si>
    <t>J20</t>
  </si>
  <si>
    <t>O20</t>
  </si>
  <si>
    <t>T20</t>
  </si>
  <si>
    <t>Y20</t>
  </si>
  <si>
    <t>AD20</t>
  </si>
  <si>
    <t>AI20</t>
  </si>
  <si>
    <t>AN20</t>
  </si>
  <si>
    <t>AS20</t>
  </si>
  <si>
    <t>AX20</t>
  </si>
  <si>
    <t>BC20</t>
  </si>
  <si>
    <t>BH20</t>
  </si>
  <si>
    <t>J21</t>
  </si>
  <si>
    <t>O21</t>
  </si>
  <si>
    <t>T21</t>
  </si>
  <si>
    <t>Y21</t>
  </si>
  <si>
    <t>AD21</t>
  </si>
  <si>
    <t>AI21</t>
  </si>
  <si>
    <t>AN21</t>
  </si>
  <si>
    <t>AS21</t>
  </si>
  <si>
    <t>AX21</t>
  </si>
  <si>
    <t>BC21</t>
  </si>
  <si>
    <t>BH21</t>
  </si>
  <si>
    <t>J22</t>
  </si>
  <si>
    <t>O22</t>
  </si>
  <si>
    <t>T22</t>
  </si>
  <si>
    <t>Y22</t>
  </si>
  <si>
    <t>AD22</t>
  </si>
  <si>
    <t>AI22</t>
  </si>
  <si>
    <t>AN22</t>
  </si>
  <si>
    <t>AS22</t>
  </si>
  <si>
    <t>AX22</t>
  </si>
  <si>
    <t>BC22</t>
  </si>
  <si>
    <t>BH22</t>
  </si>
  <si>
    <t>J23</t>
  </si>
  <si>
    <t>O23</t>
  </si>
  <si>
    <t>T23</t>
  </si>
  <si>
    <t>Y23</t>
  </si>
  <si>
    <t>AD23</t>
  </si>
  <si>
    <t>AI23</t>
  </si>
  <si>
    <t>AN23</t>
  </si>
  <si>
    <t>AS23</t>
  </si>
  <si>
    <t>AX23</t>
  </si>
  <si>
    <t>BC23</t>
  </si>
  <si>
    <t>BH23</t>
  </si>
  <si>
    <t>J24</t>
  </si>
  <si>
    <t>O24</t>
  </si>
  <si>
    <t>T24</t>
  </si>
  <si>
    <t>Y24</t>
  </si>
  <si>
    <t>AD24</t>
  </si>
  <si>
    <t>AI24</t>
  </si>
  <si>
    <t>AN24</t>
  </si>
  <si>
    <t>AS24</t>
  </si>
  <si>
    <t>AX24</t>
  </si>
  <si>
    <t>BC24</t>
  </si>
  <si>
    <t>BH24</t>
  </si>
  <si>
    <t>J25</t>
  </si>
  <si>
    <t>O25</t>
  </si>
  <si>
    <t>T25</t>
  </si>
  <si>
    <t>Y25</t>
  </si>
  <si>
    <t>AD25</t>
  </si>
  <si>
    <t>AI25</t>
  </si>
  <si>
    <t>AN25</t>
  </si>
  <si>
    <t>AS25</t>
  </si>
  <si>
    <t>AX25</t>
  </si>
  <si>
    <t>BC25</t>
  </si>
  <si>
    <t>BH25</t>
  </si>
  <si>
    <t>J26</t>
  </si>
  <si>
    <t>O26</t>
  </si>
  <si>
    <t>T26</t>
  </si>
  <si>
    <t>Y26</t>
  </si>
  <si>
    <t>AD26</t>
  </si>
  <si>
    <t>AI26</t>
  </si>
  <si>
    <t>AN26</t>
  </si>
  <si>
    <t>AS26</t>
  </si>
  <si>
    <t>AX26</t>
  </si>
  <si>
    <t>BC26</t>
  </si>
  <si>
    <t>BH26</t>
  </si>
  <si>
    <t>J27</t>
  </si>
  <si>
    <t>O27</t>
  </si>
  <si>
    <t>T27</t>
  </si>
  <si>
    <t>Y27</t>
  </si>
  <si>
    <t>AD27</t>
  </si>
  <si>
    <t>AI27</t>
  </si>
  <si>
    <t>AN27</t>
  </si>
  <si>
    <t>AS27</t>
  </si>
  <si>
    <t>AX27</t>
  </si>
  <si>
    <t>BC27</t>
  </si>
  <si>
    <t>BH27</t>
  </si>
  <si>
    <t>J28</t>
  </si>
  <si>
    <t>O28</t>
  </si>
  <si>
    <t>T28</t>
  </si>
  <si>
    <t>Y28</t>
  </si>
  <si>
    <t>AD28</t>
  </si>
  <si>
    <t>AI28</t>
  </si>
  <si>
    <t>AN28</t>
  </si>
  <si>
    <t>AS28</t>
  </si>
  <si>
    <t>AX28</t>
  </si>
  <si>
    <t>BC28</t>
  </si>
  <si>
    <t>BH28</t>
  </si>
  <si>
    <t>J29</t>
  </si>
  <si>
    <t>O29</t>
  </si>
  <si>
    <t>T29</t>
  </si>
  <si>
    <t>Y29</t>
  </si>
  <si>
    <t>AD29</t>
  </si>
  <si>
    <t>AI29</t>
  </si>
  <si>
    <t>AN29</t>
  </si>
  <si>
    <t>AS29</t>
  </si>
  <si>
    <t>AX29</t>
  </si>
  <si>
    <t>BC29</t>
  </si>
  <si>
    <t>BH29</t>
  </si>
  <si>
    <t>J30</t>
  </si>
  <si>
    <t>O30</t>
  </si>
  <si>
    <t>T30</t>
  </si>
  <si>
    <t>Y30</t>
  </si>
  <si>
    <t>AD30</t>
  </si>
  <si>
    <t>AI30</t>
  </si>
  <si>
    <t>AN30</t>
  </si>
  <si>
    <t>AS30</t>
  </si>
  <si>
    <t>AX30</t>
  </si>
  <si>
    <t>BC30</t>
  </si>
  <si>
    <t>BH30</t>
  </si>
  <si>
    <t>J31</t>
  </si>
  <si>
    <t>O31</t>
  </si>
  <si>
    <t>T31</t>
  </si>
  <si>
    <t>Y31</t>
  </si>
  <si>
    <t>AD31</t>
  </si>
  <si>
    <t>AI31</t>
  </si>
  <si>
    <t>AN31</t>
  </si>
  <si>
    <t>AS31</t>
  </si>
  <si>
    <t>AX31</t>
  </si>
  <si>
    <t>BC31</t>
  </si>
  <si>
    <t>BH31</t>
  </si>
  <si>
    <t>J32</t>
  </si>
  <si>
    <t>O32</t>
  </si>
  <si>
    <t>T32</t>
  </si>
  <si>
    <t>Y32</t>
  </si>
  <si>
    <t>AD32</t>
  </si>
  <si>
    <t>AI32</t>
  </si>
  <si>
    <t>AN32</t>
  </si>
  <si>
    <t>AS32</t>
  </si>
  <si>
    <t>AX32</t>
  </si>
  <si>
    <t>BC32</t>
  </si>
  <si>
    <t>BH32</t>
  </si>
  <si>
    <t>J33</t>
  </si>
  <si>
    <t>O33</t>
  </si>
  <si>
    <t>T33</t>
  </si>
  <si>
    <t>Y33</t>
  </si>
  <si>
    <t>AD33</t>
  </si>
  <si>
    <t>AI33</t>
  </si>
  <si>
    <t>AN33</t>
  </si>
  <si>
    <t>AS33</t>
  </si>
  <si>
    <t>AX33</t>
  </si>
  <si>
    <t>BC33</t>
  </si>
  <si>
    <t>BH33</t>
  </si>
  <si>
    <t>J34</t>
  </si>
  <si>
    <t>O34</t>
  </si>
  <si>
    <t>T34</t>
  </si>
  <si>
    <t>Y34</t>
  </si>
  <si>
    <t>AD34</t>
  </si>
  <si>
    <t>AI34</t>
  </si>
  <si>
    <t>AN34</t>
  </si>
  <si>
    <t>AS34</t>
  </si>
  <si>
    <t>AX34</t>
  </si>
  <si>
    <t>BC34</t>
  </si>
  <si>
    <t>BH34</t>
  </si>
  <si>
    <t>J35</t>
  </si>
  <si>
    <t>O35</t>
  </si>
  <si>
    <t>T35</t>
  </si>
  <si>
    <t>Y35</t>
  </si>
  <si>
    <t>AD35</t>
  </si>
  <si>
    <t>AI35</t>
  </si>
  <si>
    <t>AN35</t>
  </si>
  <si>
    <t>AS35</t>
  </si>
  <si>
    <t>AX35</t>
  </si>
  <si>
    <t>BC35</t>
  </si>
  <si>
    <t>BH35</t>
  </si>
  <si>
    <t>J36</t>
  </si>
  <si>
    <t>O36</t>
  </si>
  <si>
    <t>T36</t>
  </si>
  <si>
    <t>Y36</t>
  </si>
  <si>
    <t>AD36</t>
  </si>
  <si>
    <t>AI36</t>
  </si>
  <si>
    <t>AN36</t>
  </si>
  <si>
    <t>AS36</t>
  </si>
  <si>
    <t>AX36</t>
  </si>
  <si>
    <t>BC36</t>
  </si>
  <si>
    <t>BH36</t>
  </si>
  <si>
    <t>J37</t>
  </si>
  <si>
    <t>O37</t>
  </si>
  <si>
    <t>T37</t>
  </si>
  <si>
    <t>Y37</t>
  </si>
  <si>
    <t>AD37</t>
  </si>
  <si>
    <t>AI37</t>
  </si>
  <si>
    <t>AN37</t>
  </si>
  <si>
    <t>AS37</t>
  </si>
  <si>
    <t>AX37</t>
  </si>
  <si>
    <t>BC37</t>
  </si>
  <si>
    <t>BH37</t>
  </si>
  <si>
    <t>J38</t>
  </si>
  <si>
    <t>O38</t>
  </si>
  <si>
    <t>T38</t>
  </si>
  <si>
    <t>Y38</t>
  </si>
  <si>
    <t>AD38</t>
  </si>
  <si>
    <t>AI38</t>
  </si>
  <si>
    <t>AN38</t>
  </si>
  <si>
    <t>AS38</t>
  </si>
  <si>
    <t>AX38</t>
  </si>
  <si>
    <t>BC38</t>
  </si>
  <si>
    <t>BH38</t>
  </si>
  <si>
    <t>J39</t>
  </si>
  <si>
    <t>O39</t>
  </si>
  <si>
    <t>T39</t>
  </si>
  <si>
    <t>Y39</t>
  </si>
  <si>
    <t>AD39</t>
  </si>
  <si>
    <t>AI39</t>
  </si>
  <si>
    <t>AN39</t>
  </si>
  <si>
    <t>AS39</t>
  </si>
  <si>
    <t>AX39</t>
  </si>
  <si>
    <t>BC39</t>
  </si>
  <si>
    <t>BH39</t>
  </si>
  <si>
    <t>J40</t>
  </si>
  <si>
    <t>O40</t>
  </si>
  <si>
    <t>T40</t>
  </si>
  <si>
    <t>Y40</t>
  </si>
  <si>
    <t>AD40</t>
  </si>
  <si>
    <t>AI40</t>
  </si>
  <si>
    <t>AN40</t>
  </si>
  <si>
    <t>AS40</t>
  </si>
  <si>
    <t>AX40</t>
  </si>
  <si>
    <t>BC40</t>
  </si>
  <si>
    <t>BH40</t>
  </si>
  <si>
    <t>J41</t>
  </si>
  <si>
    <t>O41</t>
  </si>
  <si>
    <t>T41</t>
  </si>
  <si>
    <t>Y41</t>
  </si>
  <si>
    <t>AD41</t>
  </si>
  <si>
    <t>AI41</t>
  </si>
  <si>
    <t>AN41</t>
  </si>
  <si>
    <t>AS41</t>
  </si>
  <si>
    <t>AX41</t>
  </si>
  <si>
    <t>BC41</t>
  </si>
  <si>
    <t>BH41</t>
  </si>
  <si>
    <t>J42</t>
  </si>
  <si>
    <t>O42</t>
  </si>
  <si>
    <t>T42</t>
  </si>
  <si>
    <t>Y42</t>
  </si>
  <si>
    <t>AD42</t>
  </si>
  <si>
    <t>AI42</t>
  </si>
  <si>
    <t>AN42</t>
  </si>
  <si>
    <t>AS42</t>
  </si>
  <si>
    <t>AX42</t>
  </si>
  <si>
    <t>BC42</t>
  </si>
  <si>
    <t>BH42</t>
  </si>
  <si>
    <t>J43</t>
  </si>
  <si>
    <t>O43</t>
  </si>
  <si>
    <t>T43</t>
  </si>
  <si>
    <t>Y43</t>
  </si>
  <si>
    <t>AD43</t>
  </si>
  <si>
    <t>AI43</t>
  </si>
  <si>
    <t>AN43</t>
  </si>
  <si>
    <t>AS43</t>
  </si>
  <si>
    <t>AX43</t>
  </si>
  <si>
    <t>BC43</t>
  </si>
  <si>
    <t>BH43</t>
  </si>
  <si>
    <t>J44</t>
  </si>
  <si>
    <t>O44</t>
  </si>
  <si>
    <t>T44</t>
  </si>
  <si>
    <t>Y44</t>
  </si>
  <si>
    <t>AD44</t>
  </si>
  <si>
    <t>AI44</t>
  </si>
  <si>
    <t>AN44</t>
  </si>
  <si>
    <t>AS44</t>
  </si>
  <si>
    <t>AX44</t>
  </si>
  <si>
    <t>BC44</t>
  </si>
  <si>
    <t>BH44</t>
  </si>
  <si>
    <t>J45</t>
  </si>
  <si>
    <t>O45</t>
  </si>
  <si>
    <t>T45</t>
  </si>
  <si>
    <t>Y45</t>
  </si>
  <si>
    <t>AD45</t>
  </si>
  <si>
    <t>AI45</t>
  </si>
  <si>
    <t>AN45</t>
  </si>
  <si>
    <t>AS45</t>
  </si>
  <si>
    <t>AX45</t>
  </si>
  <si>
    <t>BC45</t>
  </si>
  <si>
    <t>BH45</t>
  </si>
  <si>
    <t>J46</t>
  </si>
  <si>
    <t>O46</t>
  </si>
  <si>
    <t>T46</t>
  </si>
  <si>
    <t>Y46</t>
  </si>
  <si>
    <t>AD46</t>
  </si>
  <si>
    <t>AI46</t>
  </si>
  <si>
    <t>AN46</t>
  </si>
  <si>
    <t>AS46</t>
  </si>
  <si>
    <t>AX46</t>
  </si>
  <si>
    <t>BC46</t>
  </si>
  <si>
    <t>BH46</t>
  </si>
  <si>
    <t>Planning servant de référence pour le suivi des heures</t>
  </si>
  <si>
    <t>test</t>
  </si>
  <si>
    <t>mdp suivi</t>
  </si>
  <si>
    <t>SUIVI</t>
  </si>
  <si>
    <t>SIGNATURE DU RESPONSABLE:</t>
  </si>
  <si>
    <t>Mois:</t>
  </si>
  <si>
    <t>Reservé salarié</t>
  </si>
  <si>
    <t>Signature:</t>
  </si>
  <si>
    <t>Date:</t>
  </si>
  <si>
    <t>Nom &amp; signature:</t>
  </si>
  <si>
    <t>Reservé N+1</t>
  </si>
  <si>
    <t>E10</t>
  </si>
  <si>
    <t>E11</t>
  </si>
  <si>
    <t>E12</t>
  </si>
  <si>
    <t>E13</t>
  </si>
  <si>
    <t>E14</t>
  </si>
  <si>
    <t>E15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</si>
  <si>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</si>
  <si>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</si>
  <si>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</si>
  <si>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</si>
  <si>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</si>
  <si>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</si>
  <si>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</si>
  <si>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</si>
  <si>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</si>
  <si>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</si>
  <si>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</si>
  <si>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</si>
  <si>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PlanningCyclePartiel</t>
  </si>
  <si>
    <t>Don't Touch</t>
  </si>
  <si>
    <t>Renseigner les vatiations d'horaires dans les fiches mensuelles de 1 à 12. Il est possible d'en exporter une version PDF pour décentraliser le suivi.</t>
  </si>
  <si>
    <t>Ne renseigner dans le suivi que les modifications (nombres d'heures d'absences et nombre d'heures travaillées en plus)</t>
  </si>
  <si>
    <t>REGION</t>
  </si>
  <si>
    <t>F3</t>
  </si>
  <si>
    <t>SALARIE</t>
  </si>
  <si>
    <t>F5</t>
  </si>
  <si>
    <t>AI3</t>
  </si>
  <si>
    <t>BI5</t>
  </si>
  <si>
    <t>BI7</t>
  </si>
  <si>
    <t>CONTRATDEB</t>
  </si>
  <si>
    <t>CONTRATFIN</t>
  </si>
  <si>
    <t>CONTRATTYPE</t>
  </si>
  <si>
    <t>F7</t>
  </si>
  <si>
    <t>Z7</t>
  </si>
  <si>
    <t>CONTRATHORAIREVACANCES</t>
  </si>
  <si>
    <t>CONTRATHORAIRESCOLAIRE</t>
  </si>
  <si>
    <t>BQ5</t>
  </si>
  <si>
    <t>BS5</t>
  </si>
  <si>
    <t>DATEVACAUTOMNE</t>
  </si>
  <si>
    <t>DATEVACHIVER</t>
  </si>
  <si>
    <t>DATEVACPRINTEMPS</t>
  </si>
  <si>
    <t>DATEVACETE</t>
  </si>
  <si>
    <t>DATEVACFINDANNEE</t>
  </si>
  <si>
    <t>BQ6</t>
  </si>
  <si>
    <t>BQ7</t>
  </si>
  <si>
    <t>BQ8</t>
  </si>
  <si>
    <t>BQ9</t>
  </si>
  <si>
    <t>BS6</t>
  </si>
  <si>
    <t>BS7</t>
  </si>
  <si>
    <t>BS8</t>
  </si>
  <si>
    <t>BS9</t>
  </si>
  <si>
    <t>BQ19</t>
  </si>
  <si>
    <t>BQ22</t>
  </si>
  <si>
    <t>BQ23</t>
  </si>
  <si>
    <t>BQ28</t>
  </si>
  <si>
    <t>BQ29</t>
  </si>
  <si>
    <t>BQ30</t>
  </si>
  <si>
    <t>BP29</t>
  </si>
  <si>
    <t>BP28</t>
  </si>
  <si>
    <t>BP30</t>
  </si>
  <si>
    <t>DATEFERIELUNPAQUES</t>
  </si>
  <si>
    <t>DATEFERIEASCENSSION</t>
  </si>
  <si>
    <t>DATEFERIEPENTECOTE</t>
  </si>
  <si>
    <t>JOURFERIE1</t>
  </si>
  <si>
    <t>JOURFERIE2</t>
  </si>
  <si>
    <t>JOURFERIE3</t>
  </si>
  <si>
    <t>DATEFERIE1</t>
  </si>
  <si>
    <t>DATEFERIE2</t>
  </si>
  <si>
    <t>DATEFERIE3</t>
  </si>
  <si>
    <t>CONGESNOMBRE</t>
  </si>
  <si>
    <t>BR34</t>
  </si>
  <si>
    <t>BASEETP</t>
  </si>
  <si>
    <t>BI9</t>
  </si>
  <si>
    <t>BM16</t>
  </si>
  <si>
    <t>BM17</t>
  </si>
  <si>
    <t>BM18</t>
  </si>
  <si>
    <t>BM19</t>
  </si>
  <si>
    <t>BM20</t>
  </si>
  <si>
    <t>BM21</t>
  </si>
  <si>
    <t>BM22</t>
  </si>
  <si>
    <t>BM23</t>
  </si>
  <si>
    <t>BM24</t>
  </si>
  <si>
    <t>BM25</t>
  </si>
  <si>
    <t>BM26</t>
  </si>
  <si>
    <t>BM27</t>
  </si>
  <si>
    <t>BM28</t>
  </si>
  <si>
    <t>BM29</t>
  </si>
  <si>
    <t>BM30</t>
  </si>
  <si>
    <t>BM31</t>
  </si>
  <si>
    <t>BM32</t>
  </si>
  <si>
    <t>BM33</t>
  </si>
  <si>
    <t>BM34</t>
  </si>
  <si>
    <t>BM35</t>
  </si>
  <si>
    <t>BM36</t>
  </si>
  <si>
    <t>BM37</t>
  </si>
  <si>
    <t>BM38</t>
  </si>
  <si>
    <t>BM39</t>
  </si>
  <si>
    <t>BM40</t>
  </si>
  <si>
    <t>BM41</t>
  </si>
  <si>
    <t>BM42</t>
  </si>
  <si>
    <t>BM43</t>
  </si>
  <si>
    <t>BM44</t>
  </si>
  <si>
    <t>BM45</t>
  </si>
  <si>
    <t>BM46</t>
  </si>
  <si>
    <t>J1</t>
  </si>
  <si>
    <t>J2</t>
  </si>
  <si>
    <t>J3</t>
  </si>
  <si>
    <t>J4</t>
  </si>
  <si>
    <t>J5</t>
  </si>
  <si>
    <t>J6</t>
  </si>
  <si>
    <t>J7</t>
  </si>
  <si>
    <t>J8</t>
  </si>
  <si>
    <t>J9</t>
  </si>
  <si>
    <t>J10</t>
  </si>
  <si>
    <t>J11</t>
  </si>
  <si>
    <t>J12</t>
  </si>
  <si>
    <t>J13</t>
  </si>
  <si>
    <t>J14</t>
  </si>
  <si>
    <t>J15</t>
  </si>
  <si>
    <t>J47</t>
  </si>
  <si>
    <t>J48</t>
  </si>
  <si>
    <t>J49</t>
  </si>
  <si>
    <t>J50</t>
  </si>
  <si>
    <t>J51</t>
  </si>
  <si>
    <t>J52</t>
  </si>
  <si>
    <t>J53</t>
  </si>
  <si>
    <t>J54</t>
  </si>
  <si>
    <t>J55</t>
  </si>
  <si>
    <t>J56</t>
  </si>
  <si>
    <t>J57</t>
  </si>
  <si>
    <t>J58</t>
  </si>
  <si>
    <t>J59</t>
  </si>
  <si>
    <t>J60</t>
  </si>
  <si>
    <t>J61</t>
  </si>
  <si>
    <t>J62</t>
  </si>
  <si>
    <t>J63</t>
  </si>
  <si>
    <t>J64</t>
  </si>
  <si>
    <t>J65</t>
  </si>
  <si>
    <t>J66</t>
  </si>
  <si>
    <t>J67</t>
  </si>
  <si>
    <t>J68</t>
  </si>
  <si>
    <t>J69</t>
  </si>
  <si>
    <t>J70</t>
  </si>
  <si>
    <t>J71</t>
  </si>
  <si>
    <t>J72</t>
  </si>
  <si>
    <t>J73</t>
  </si>
  <si>
    <t>J74</t>
  </si>
  <si>
    <t>J75</t>
  </si>
  <si>
    <t>J76</t>
  </si>
  <si>
    <t>J77</t>
  </si>
  <si>
    <t>J78</t>
  </si>
  <si>
    <t>J79</t>
  </si>
  <si>
    <t>J80</t>
  </si>
  <si>
    <t>J81</t>
  </si>
  <si>
    <t>J82</t>
  </si>
  <si>
    <t>J83</t>
  </si>
  <si>
    <t>J84</t>
  </si>
  <si>
    <t>J85</t>
  </si>
  <si>
    <t>J86</t>
  </si>
  <si>
    <t>J87</t>
  </si>
  <si>
    <t>J88</t>
  </si>
  <si>
    <t>J89</t>
  </si>
  <si>
    <t>J90</t>
  </si>
  <si>
    <t>J91</t>
  </si>
  <si>
    <t>J92</t>
  </si>
  <si>
    <t>J93</t>
  </si>
  <si>
    <t>J94</t>
  </si>
  <si>
    <t>J95</t>
  </si>
  <si>
    <t>J96</t>
  </si>
  <si>
    <t>J97</t>
  </si>
  <si>
    <t>J98</t>
  </si>
  <si>
    <t>J99</t>
  </si>
  <si>
    <t>J100</t>
  </si>
  <si>
    <t>J101</t>
  </si>
  <si>
    <t>J102</t>
  </si>
  <si>
    <t>J103</t>
  </si>
  <si>
    <t>J104</t>
  </si>
  <si>
    <t>J105</t>
  </si>
  <si>
    <t>J106</t>
  </si>
  <si>
    <t>J107</t>
  </si>
  <si>
    <t>J108</t>
  </si>
  <si>
    <t>J109</t>
  </si>
  <si>
    <t>J110</t>
  </si>
  <si>
    <t>J111</t>
  </si>
  <si>
    <t>J112</t>
  </si>
  <si>
    <t>J113</t>
  </si>
  <si>
    <t>J114</t>
  </si>
  <si>
    <t>J115</t>
  </si>
  <si>
    <t>J116</t>
  </si>
  <si>
    <t>J117</t>
  </si>
  <si>
    <t>J118</t>
  </si>
  <si>
    <t>J119</t>
  </si>
  <si>
    <t>J120</t>
  </si>
  <si>
    <t>J121</t>
  </si>
  <si>
    <t>J122</t>
  </si>
  <si>
    <t>J123</t>
  </si>
  <si>
    <t>J124</t>
  </si>
  <si>
    <t>J125</t>
  </si>
  <si>
    <t>J126</t>
  </si>
  <si>
    <t>J127</t>
  </si>
  <si>
    <t>J128</t>
  </si>
  <si>
    <t>J129</t>
  </si>
  <si>
    <t>J130</t>
  </si>
  <si>
    <t>J131</t>
  </si>
  <si>
    <t>J132</t>
  </si>
  <si>
    <t>J133</t>
  </si>
  <si>
    <t>J134</t>
  </si>
  <si>
    <t>J135</t>
  </si>
  <si>
    <t>J136</t>
  </si>
  <si>
    <t>J137</t>
  </si>
  <si>
    <t>J138</t>
  </si>
  <si>
    <t>J139</t>
  </si>
  <si>
    <t>J140</t>
  </si>
  <si>
    <t>J141</t>
  </si>
  <si>
    <t>J142</t>
  </si>
  <si>
    <t>J143</t>
  </si>
  <si>
    <t>J144</t>
  </si>
  <si>
    <t>J145</t>
  </si>
  <si>
    <t>J146</t>
  </si>
  <si>
    <t>J147</t>
  </si>
  <si>
    <t>J148</t>
  </si>
  <si>
    <t>J149</t>
  </si>
  <si>
    <t>J150</t>
  </si>
  <si>
    <t>J151</t>
  </si>
  <si>
    <t>J152</t>
  </si>
  <si>
    <t>J153</t>
  </si>
  <si>
    <t>J154</t>
  </si>
  <si>
    <t>J155</t>
  </si>
  <si>
    <t>J156</t>
  </si>
  <si>
    <t>J157</t>
  </si>
  <si>
    <t>J158</t>
  </si>
  <si>
    <t>J159</t>
  </si>
  <si>
    <t>J160</t>
  </si>
  <si>
    <t>J161</t>
  </si>
  <si>
    <t>J162</t>
  </si>
  <si>
    <t>J163</t>
  </si>
  <si>
    <t>J164</t>
  </si>
  <si>
    <t>J165</t>
  </si>
  <si>
    <t>J166</t>
  </si>
  <si>
    <t>J167</t>
  </si>
  <si>
    <t>J168</t>
  </si>
  <si>
    <t>J169</t>
  </si>
  <si>
    <t>J170</t>
  </si>
  <si>
    <t>J171</t>
  </si>
  <si>
    <t>J172</t>
  </si>
  <si>
    <t>J173</t>
  </si>
  <si>
    <t>J174</t>
  </si>
  <si>
    <t>J175</t>
  </si>
  <si>
    <t>J176</t>
  </si>
  <si>
    <t>J177</t>
  </si>
  <si>
    <t>J178</t>
  </si>
  <si>
    <t>J179</t>
  </si>
  <si>
    <t>J180</t>
  </si>
  <si>
    <t>J181</t>
  </si>
  <si>
    <t>J182</t>
  </si>
  <si>
    <t>J183</t>
  </si>
  <si>
    <t>J184</t>
  </si>
  <si>
    <t>J185</t>
  </si>
  <si>
    <t>J186</t>
  </si>
  <si>
    <t>J187</t>
  </si>
  <si>
    <t>J188</t>
  </si>
  <si>
    <t>J189</t>
  </si>
  <si>
    <t>J190</t>
  </si>
  <si>
    <t>J191</t>
  </si>
  <si>
    <t>J192</t>
  </si>
  <si>
    <t>J193</t>
  </si>
  <si>
    <t>J194</t>
  </si>
  <si>
    <t>J195</t>
  </si>
  <si>
    <t>J196</t>
  </si>
  <si>
    <t>J197</t>
  </si>
  <si>
    <t>J198</t>
  </si>
  <si>
    <t>J199</t>
  </si>
  <si>
    <t>J200</t>
  </si>
  <si>
    <t>J201</t>
  </si>
  <si>
    <t>J202</t>
  </si>
  <si>
    <t>J203</t>
  </si>
  <si>
    <t>J204</t>
  </si>
  <si>
    <t>J205</t>
  </si>
  <si>
    <t>J206</t>
  </si>
  <si>
    <t>J207</t>
  </si>
  <si>
    <t>J208</t>
  </si>
  <si>
    <t>J209</t>
  </si>
  <si>
    <t>J210</t>
  </si>
  <si>
    <t>J211</t>
  </si>
  <si>
    <t>J212</t>
  </si>
  <si>
    <t>J213</t>
  </si>
  <si>
    <t>J214</t>
  </si>
  <si>
    <t>J215</t>
  </si>
  <si>
    <t>J216</t>
  </si>
  <si>
    <t>J217</t>
  </si>
  <si>
    <t>J218</t>
  </si>
  <si>
    <t>J219</t>
  </si>
  <si>
    <t>J220</t>
  </si>
  <si>
    <t>J221</t>
  </si>
  <si>
    <t>J222</t>
  </si>
  <si>
    <t>J223</t>
  </si>
  <si>
    <t>J224</t>
  </si>
  <si>
    <t>J225</t>
  </si>
  <si>
    <t>J226</t>
  </si>
  <si>
    <t>J227</t>
  </si>
  <si>
    <t>J228</t>
  </si>
  <si>
    <t>J229</t>
  </si>
  <si>
    <t>J230</t>
  </si>
  <si>
    <t>J231</t>
  </si>
  <si>
    <t>J232</t>
  </si>
  <si>
    <t>J233</t>
  </si>
  <si>
    <t>J234</t>
  </si>
  <si>
    <t>J235</t>
  </si>
  <si>
    <t>J236</t>
  </si>
  <si>
    <t>J237</t>
  </si>
  <si>
    <t>J238</t>
  </si>
  <si>
    <t>J239</t>
  </si>
  <si>
    <t>J240</t>
  </si>
  <si>
    <t>J241</t>
  </si>
  <si>
    <t>J242</t>
  </si>
  <si>
    <t>J243</t>
  </si>
  <si>
    <t>J244</t>
  </si>
  <si>
    <t>J245</t>
  </si>
  <si>
    <t>J246</t>
  </si>
  <si>
    <t>J247</t>
  </si>
  <si>
    <t>J248</t>
  </si>
  <si>
    <t>J249</t>
  </si>
  <si>
    <t>J250</t>
  </si>
  <si>
    <t>J251</t>
  </si>
  <si>
    <t>J252</t>
  </si>
  <si>
    <t>J253</t>
  </si>
  <si>
    <t>J254</t>
  </si>
  <si>
    <t>J255</t>
  </si>
  <si>
    <t>J256</t>
  </si>
  <si>
    <t>J257</t>
  </si>
  <si>
    <t>J258</t>
  </si>
  <si>
    <t>J259</t>
  </si>
  <si>
    <t>J260</t>
  </si>
  <si>
    <t>J261</t>
  </si>
  <si>
    <t>J262</t>
  </si>
  <si>
    <t>J263</t>
  </si>
  <si>
    <t>J264</t>
  </si>
  <si>
    <t>J265</t>
  </si>
  <si>
    <t>J266</t>
  </si>
  <si>
    <t>J267</t>
  </si>
  <si>
    <t>J268</t>
  </si>
  <si>
    <t>J269</t>
  </si>
  <si>
    <t>J270</t>
  </si>
  <si>
    <t>J271</t>
  </si>
  <si>
    <t>J272</t>
  </si>
  <si>
    <t>J273</t>
  </si>
  <si>
    <t>J274</t>
  </si>
  <si>
    <t>J275</t>
  </si>
  <si>
    <t>J276</t>
  </si>
  <si>
    <t>J277</t>
  </si>
  <si>
    <t>J278</t>
  </si>
  <si>
    <t>J279</t>
  </si>
  <si>
    <t>J280</t>
  </si>
  <si>
    <t>J281</t>
  </si>
  <si>
    <t>J282</t>
  </si>
  <si>
    <t>J283</t>
  </si>
  <si>
    <t>J284</t>
  </si>
  <si>
    <t>J285</t>
  </si>
  <si>
    <t>J286</t>
  </si>
  <si>
    <t>J287</t>
  </si>
  <si>
    <t>J288</t>
  </si>
  <si>
    <t>J289</t>
  </si>
  <si>
    <t>J290</t>
  </si>
  <si>
    <t>J291</t>
  </si>
  <si>
    <t>J292</t>
  </si>
  <si>
    <t>J293</t>
  </si>
  <si>
    <t>J294</t>
  </si>
  <si>
    <t>J295</t>
  </si>
  <si>
    <t>J296</t>
  </si>
  <si>
    <t>J297</t>
  </si>
  <si>
    <t>J298</t>
  </si>
  <si>
    <t>J299</t>
  </si>
  <si>
    <t>J300</t>
  </si>
  <si>
    <t>J301</t>
  </si>
  <si>
    <t>J302</t>
  </si>
  <si>
    <t>J303</t>
  </si>
  <si>
    <t>J304</t>
  </si>
  <si>
    <t>J305</t>
  </si>
  <si>
    <t>J306</t>
  </si>
  <si>
    <t>J307</t>
  </si>
  <si>
    <t>J308</t>
  </si>
  <si>
    <t>J309</t>
  </si>
  <si>
    <t>J310</t>
  </si>
  <si>
    <t>J311</t>
  </si>
  <si>
    <t>J312</t>
  </si>
  <si>
    <t>J313</t>
  </si>
  <si>
    <t>J314</t>
  </si>
  <si>
    <t>J315</t>
  </si>
  <si>
    <t>J316</t>
  </si>
  <si>
    <t>J317</t>
  </si>
  <si>
    <t>J318</t>
  </si>
  <si>
    <t>J319</t>
  </si>
  <si>
    <t>J320</t>
  </si>
  <si>
    <t>J321</t>
  </si>
  <si>
    <t>J322</t>
  </si>
  <si>
    <t>J323</t>
  </si>
  <si>
    <t>J324</t>
  </si>
  <si>
    <t>J325</t>
  </si>
  <si>
    <t>J326</t>
  </si>
  <si>
    <t>J327</t>
  </si>
  <si>
    <t>J328</t>
  </si>
  <si>
    <t>J329</t>
  </si>
  <si>
    <t>J330</t>
  </si>
  <si>
    <t>J331</t>
  </si>
  <si>
    <t>J332</t>
  </si>
  <si>
    <t>J333</t>
  </si>
  <si>
    <t>J334</t>
  </si>
  <si>
    <t>J335</t>
  </si>
  <si>
    <t>J336</t>
  </si>
  <si>
    <t>J337</t>
  </si>
  <si>
    <t>J338</t>
  </si>
  <si>
    <t>J339</t>
  </si>
  <si>
    <t>J340</t>
  </si>
  <si>
    <t>J341</t>
  </si>
  <si>
    <t>J342</t>
  </si>
  <si>
    <t>J343</t>
  </si>
  <si>
    <t>J344</t>
  </si>
  <si>
    <t>J345</t>
  </si>
  <si>
    <t>J346</t>
  </si>
  <si>
    <t>J347</t>
  </si>
  <si>
    <t>J348</t>
  </si>
  <si>
    <t>J349</t>
  </si>
  <si>
    <t>J350</t>
  </si>
  <si>
    <t>J351</t>
  </si>
  <si>
    <t>J352</t>
  </si>
  <si>
    <t>J353</t>
  </si>
  <si>
    <t>J354</t>
  </si>
  <si>
    <t>J355</t>
  </si>
  <si>
    <t>J356</t>
  </si>
  <si>
    <t>J357</t>
  </si>
  <si>
    <t>J358</t>
  </si>
  <si>
    <t>J359</t>
  </si>
  <si>
    <t>J360</t>
  </si>
  <si>
    <t>J361</t>
  </si>
  <si>
    <t>J362</t>
  </si>
  <si>
    <t>J363</t>
  </si>
  <si>
    <t>J364</t>
  </si>
  <si>
    <t>J365</t>
  </si>
  <si>
    <t>J366</t>
  </si>
  <si>
    <t>J367</t>
  </si>
  <si>
    <t>J368</t>
  </si>
  <si>
    <t>J369</t>
  </si>
  <si>
    <t>J370</t>
  </si>
  <si>
    <t>J371</t>
  </si>
  <si>
    <t>J372</t>
  </si>
  <si>
    <t>J373</t>
  </si>
  <si>
    <t>J374</t>
  </si>
  <si>
    <t>J375</t>
  </si>
  <si>
    <t>J376</t>
  </si>
  <si>
    <t>J377</t>
  </si>
  <si>
    <t>J378</t>
  </si>
  <si>
    <t>J379</t>
  </si>
  <si>
    <t>J380</t>
  </si>
  <si>
    <t>J381</t>
  </si>
  <si>
    <t>J382</t>
  </si>
  <si>
    <t>J383</t>
  </si>
  <si>
    <t>J384</t>
  </si>
  <si>
    <t>J385</t>
  </si>
  <si>
    <t>J386</t>
  </si>
  <si>
    <t>J387</t>
  </si>
  <si>
    <t>J388</t>
  </si>
  <si>
    <t>J389</t>
  </si>
  <si>
    <t>J390</t>
  </si>
  <si>
    <t>J391</t>
  </si>
  <si>
    <t>J392</t>
  </si>
  <si>
    <t>J393</t>
  </si>
  <si>
    <t>J394</t>
  </si>
  <si>
    <t>J395</t>
  </si>
  <si>
    <t>J396</t>
  </si>
  <si>
    <t>J397</t>
  </si>
  <si>
    <t>J398</t>
  </si>
  <si>
    <t>J399</t>
  </si>
  <si>
    <t>J400</t>
  </si>
  <si>
    <t>J401</t>
  </si>
  <si>
    <t>J402</t>
  </si>
  <si>
    <t>J403</t>
  </si>
  <si>
    <t>U51</t>
  </si>
  <si>
    <t>HEURESNONSPLANIFIEES</t>
  </si>
  <si>
    <t>ONGLET</t>
  </si>
  <si>
    <t>PlanningCycleComplet</t>
  </si>
  <si>
    <t>BAM</t>
  </si>
  <si>
    <t>FINLIGNEICI</t>
  </si>
  <si>
    <t>Ongets Export/Imports</t>
  </si>
  <si>
    <t>N'utiliser cet onglet qu'en cas de demande de la part de la direction des ressources humaines.</t>
  </si>
  <si>
    <t>NOMBRE D'HEURES NON PLANNIFIEES RESTANT A TRAVAILLER (1)</t>
  </si>
  <si>
    <t>CONT S</t>
  </si>
  <si>
    <t>CONT R</t>
  </si>
  <si>
    <t xml:space="preserve">Les heures comptabilisées dans le volume horaire mais non plannifiées sont à renseigner dans les fiches mensuelles, colonne "Présence INCLUSE </t>
  </si>
  <si>
    <t>dans volume non plannifié"</t>
  </si>
  <si>
    <t>F10</t>
  </si>
  <si>
    <t>F11</t>
  </si>
  <si>
    <t>F12</t>
  </si>
  <si>
    <t>F13</t>
  </si>
  <si>
    <t>F14</t>
  </si>
  <si>
    <t>F15</t>
  </si>
  <si>
    <t>F16</t>
  </si>
  <si>
    <t>F17</t>
  </si>
  <si>
    <t>F18</t>
  </si>
  <si>
    <t>F19</t>
  </si>
  <si>
    <t>F20</t>
  </si>
  <si>
    <t>F21</t>
  </si>
  <si>
    <t>F22</t>
  </si>
  <si>
    <t>F23</t>
  </si>
  <si>
    <t>F24</t>
  </si>
  <si>
    <t>F25</t>
  </si>
  <si>
    <t>F26</t>
  </si>
  <si>
    <t>F27</t>
  </si>
  <si>
    <t>F28</t>
  </si>
  <si>
    <t>F29</t>
  </si>
  <si>
    <t>F30</t>
  </si>
  <si>
    <t>F31</t>
  </si>
  <si>
    <t>F32</t>
  </si>
  <si>
    <t>F33</t>
  </si>
  <si>
    <t>F34</t>
  </si>
  <si>
    <t>F35</t>
  </si>
  <si>
    <t>F36</t>
  </si>
  <si>
    <t>F37</t>
  </si>
  <si>
    <t>F38</t>
  </si>
  <si>
    <t>F39</t>
  </si>
  <si>
    <t>F40</t>
  </si>
  <si>
    <t>F41</t>
  </si>
  <si>
    <t>&gt;</t>
  </si>
  <si>
    <t>CALCUL HEURES EN +</t>
  </si>
  <si>
    <t>I10</t>
  </si>
  <si>
    <t>I11</t>
  </si>
  <si>
    <t>I12</t>
  </si>
  <si>
    <t>I13</t>
  </si>
  <si>
    <t>I14</t>
  </si>
  <si>
    <t>I15</t>
  </si>
  <si>
    <t>I16</t>
  </si>
  <si>
    <t>I17</t>
  </si>
  <si>
    <t>I18</t>
  </si>
  <si>
    <t>I19</t>
  </si>
  <si>
    <t>I20</t>
  </si>
  <si>
    <t>I21</t>
  </si>
  <si>
    <t>I22</t>
  </si>
  <si>
    <t>I23</t>
  </si>
  <si>
    <t>I24</t>
  </si>
  <si>
    <t>I25</t>
  </si>
  <si>
    <t>I26</t>
  </si>
  <si>
    <t>I27</t>
  </si>
  <si>
    <t>I28</t>
  </si>
  <si>
    <t>I29</t>
  </si>
  <si>
    <t>I30</t>
  </si>
  <si>
    <t>I31</t>
  </si>
  <si>
    <t>I32</t>
  </si>
  <si>
    <t>I33</t>
  </si>
  <si>
    <t>I34</t>
  </si>
  <si>
    <t>I35</t>
  </si>
  <si>
    <t>I36</t>
  </si>
  <si>
    <t>I37</t>
  </si>
  <si>
    <t>I38</t>
  </si>
  <si>
    <t>I39</t>
  </si>
  <si>
    <t>I40</t>
  </si>
  <si>
    <t>I41</t>
  </si>
  <si>
    <t>OCCITANIE</t>
  </si>
  <si>
    <t>NOUVELLE AQUITAINE</t>
  </si>
  <si>
    <t>NORMANDIE</t>
  </si>
  <si>
    <t>AUVERGNE-RHONE-ALPES</t>
  </si>
  <si>
    <t>CENTRE VAL DE LOIRE</t>
  </si>
  <si>
    <t>GRAND EST</t>
  </si>
  <si>
    <t>PACA</t>
  </si>
  <si>
    <t>CORSE</t>
  </si>
  <si>
    <t>SIGNATURE DU RESPONSABLE</t>
  </si>
  <si>
    <t>CP</t>
  </si>
  <si>
    <t>Source planning</t>
  </si>
  <si>
    <t>Liste des plannings</t>
  </si>
  <si>
    <t>PlanningAvenant1</t>
  </si>
  <si>
    <t>PlanningAvenant2</t>
  </si>
  <si>
    <t>PlanningAvenant3</t>
  </si>
  <si>
    <t>Source:</t>
  </si>
  <si>
    <t>Si source différente, la renseigner ci-dessous</t>
  </si>
  <si>
    <t xml:space="preserve">Suivi mensuel des absences et des heures de travail supplémentaires </t>
  </si>
  <si>
    <t>Cycle annualisé:</t>
  </si>
  <si>
    <t>Source du planning:</t>
  </si>
  <si>
    <t>Heure travaillées</t>
  </si>
  <si>
    <t>CONTIN R</t>
  </si>
  <si>
    <t>HEUR REEL</t>
  </si>
  <si>
    <t>INFOS EVENTUELLES SUR CP</t>
  </si>
  <si>
    <t>plus 1 car enfant malade</t>
  </si>
  <si>
    <t>Titulaire</t>
  </si>
  <si>
    <t>Non titulaire</t>
  </si>
  <si>
    <t>Heures de congés saisis:</t>
  </si>
  <si>
    <t>RELIQUAT N-1</t>
  </si>
  <si>
    <t>HEURES A RECUPERER</t>
  </si>
  <si>
    <t>HEURES A TRAVAILLER</t>
  </si>
  <si>
    <t>CONGES RESTANT</t>
  </si>
  <si>
    <t>DROITS N</t>
  </si>
  <si>
    <t>TEMPS DE TRAVAIL</t>
  </si>
  <si>
    <t>Nbre d'heures à faire</t>
  </si>
  <si>
    <t>Nbre d'heures à planifier</t>
  </si>
  <si>
    <t>Droits congés N</t>
  </si>
  <si>
    <t>Congés total à planifier</t>
  </si>
  <si>
    <t>PLANNING N</t>
  </si>
  <si>
    <t>Nbre d'heures planifiées</t>
  </si>
  <si>
    <t>CPP</t>
  </si>
  <si>
    <t>Nbre d'heures non planifiées</t>
  </si>
  <si>
    <t>Nbre total d'heures à effectuer</t>
  </si>
  <si>
    <t>Congés planifiés</t>
  </si>
  <si>
    <t xml:space="preserve">Service: </t>
  </si>
  <si>
    <t>K16</t>
  </si>
  <si>
    <t>K17</t>
  </si>
  <si>
    <t>K18</t>
  </si>
  <si>
    <t>K19</t>
  </si>
  <si>
    <t>K20</t>
  </si>
  <si>
    <t>K21</t>
  </si>
  <si>
    <t>K22</t>
  </si>
  <si>
    <t>K23</t>
  </si>
  <si>
    <t>K24</t>
  </si>
  <si>
    <t>K25</t>
  </si>
  <si>
    <t>K26</t>
  </si>
  <si>
    <t>K27</t>
  </si>
  <si>
    <t>K28</t>
  </si>
  <si>
    <t>K29</t>
  </si>
  <si>
    <t>K30</t>
  </si>
  <si>
    <t>K31</t>
  </si>
  <si>
    <t>K32</t>
  </si>
  <si>
    <t>K33</t>
  </si>
  <si>
    <t>K34</t>
  </si>
  <si>
    <t>K35</t>
  </si>
  <si>
    <t>K36</t>
  </si>
  <si>
    <t>K37</t>
  </si>
  <si>
    <t>K38</t>
  </si>
  <si>
    <t>K39</t>
  </si>
  <si>
    <t>K40</t>
  </si>
  <si>
    <t>K41</t>
  </si>
  <si>
    <t>K42</t>
  </si>
  <si>
    <t>K43</t>
  </si>
  <si>
    <t>K44</t>
  </si>
  <si>
    <t>K45</t>
  </si>
  <si>
    <t>K46</t>
  </si>
  <si>
    <t>Q16</t>
  </si>
  <si>
    <t>Q17</t>
  </si>
  <si>
    <t>Q18</t>
  </si>
  <si>
    <t>Q19</t>
  </si>
  <si>
    <t>Q20</t>
  </si>
  <si>
    <t>Q21</t>
  </si>
  <si>
    <t>Q22</t>
  </si>
  <si>
    <t>Q23</t>
  </si>
  <si>
    <t>Q24</t>
  </si>
  <si>
    <t>Q25</t>
  </si>
  <si>
    <t>Q26</t>
  </si>
  <si>
    <t>Q27</t>
  </si>
  <si>
    <t>Q28</t>
  </si>
  <si>
    <t>Q29</t>
  </si>
  <si>
    <t>Q30</t>
  </si>
  <si>
    <t>Q31</t>
  </si>
  <si>
    <t>Q32</t>
  </si>
  <si>
    <t>Q33</t>
  </si>
  <si>
    <t>Q34</t>
  </si>
  <si>
    <t>Q35</t>
  </si>
  <si>
    <t>Q36</t>
  </si>
  <si>
    <t>Q37</t>
  </si>
  <si>
    <t>Q38</t>
  </si>
  <si>
    <t>Q39</t>
  </si>
  <si>
    <t>Q40</t>
  </si>
  <si>
    <t>Q41</t>
  </si>
  <si>
    <t>Q42</t>
  </si>
  <si>
    <t>Q43</t>
  </si>
  <si>
    <t>Q44</t>
  </si>
  <si>
    <t>Q45</t>
  </si>
  <si>
    <t>Q46</t>
  </si>
  <si>
    <t>W16</t>
  </si>
  <si>
    <t>W17</t>
  </si>
  <si>
    <t>W18</t>
  </si>
  <si>
    <t>W19</t>
  </si>
  <si>
    <t>W20</t>
  </si>
  <si>
    <t>W21</t>
  </si>
  <si>
    <t>W22</t>
  </si>
  <si>
    <t>W23</t>
  </si>
  <si>
    <t>W24</t>
  </si>
  <si>
    <t>W25</t>
  </si>
  <si>
    <t>W26</t>
  </si>
  <si>
    <t>W27</t>
  </si>
  <si>
    <t>W28</t>
  </si>
  <si>
    <t>W29</t>
  </si>
  <si>
    <t>W30</t>
  </si>
  <si>
    <t>W31</t>
  </si>
  <si>
    <t>W32</t>
  </si>
  <si>
    <t>W33</t>
  </si>
  <si>
    <t>W34</t>
  </si>
  <si>
    <t>W35</t>
  </si>
  <si>
    <t>W36</t>
  </si>
  <si>
    <t>W37</t>
  </si>
  <si>
    <t>W38</t>
  </si>
  <si>
    <t>W39</t>
  </si>
  <si>
    <t>W40</t>
  </si>
  <si>
    <t>W41</t>
  </si>
  <si>
    <t>W42</t>
  </si>
  <si>
    <t>W43</t>
  </si>
  <si>
    <t>W44</t>
  </si>
  <si>
    <t>W45</t>
  </si>
  <si>
    <t>W46</t>
  </si>
  <si>
    <t>AC16</t>
  </si>
  <si>
    <t>AO16</t>
  </si>
  <si>
    <t>AU16</t>
  </si>
  <si>
    <t>BA16</t>
  </si>
  <si>
    <t>BG16</t>
  </si>
  <si>
    <t>BS16</t>
  </si>
  <si>
    <t>AO17</t>
  </si>
  <si>
    <t>AU17</t>
  </si>
  <si>
    <t>BA17</t>
  </si>
  <si>
    <t>BG17</t>
  </si>
  <si>
    <t>BS17</t>
  </si>
  <si>
    <t>AO18</t>
  </si>
  <si>
    <t>AU18</t>
  </si>
  <si>
    <t>BA18</t>
  </si>
  <si>
    <t>BG18</t>
  </si>
  <si>
    <t>BS18</t>
  </si>
  <si>
    <t>AO19</t>
  </si>
  <si>
    <t>AU19</t>
  </si>
  <si>
    <t>BA19</t>
  </si>
  <si>
    <t>BG19</t>
  </si>
  <si>
    <t>BS19</t>
  </si>
  <si>
    <t>AO20</t>
  </si>
  <si>
    <t>AU20</t>
  </si>
  <si>
    <t>BA20</t>
  </si>
  <si>
    <t>BG20</t>
  </si>
  <si>
    <t>BS20</t>
  </si>
  <si>
    <t>AO21</t>
  </si>
  <si>
    <t>AU21</t>
  </si>
  <si>
    <t>BA21</t>
  </si>
  <si>
    <t>BG21</t>
  </si>
  <si>
    <t>BS21</t>
  </si>
  <si>
    <t>AO22</t>
  </si>
  <si>
    <t>AU22</t>
  </si>
  <si>
    <t>BA22</t>
  </si>
  <si>
    <t>BG22</t>
  </si>
  <si>
    <t>BS22</t>
  </si>
  <si>
    <t>AO23</t>
  </si>
  <si>
    <t>AU23</t>
  </si>
  <si>
    <t>BA23</t>
  </si>
  <si>
    <t>BG23</t>
  </si>
  <si>
    <t>BS23</t>
  </si>
  <si>
    <t>AO24</t>
  </si>
  <si>
    <t>AU24</t>
  </si>
  <si>
    <t>BA24</t>
  </si>
  <si>
    <t>BG24</t>
  </si>
  <si>
    <t>BS24</t>
  </si>
  <si>
    <t>AO25</t>
  </si>
  <si>
    <t>AU25</t>
  </si>
  <si>
    <t>BA25</t>
  </si>
  <si>
    <t>BG25</t>
  </si>
  <si>
    <t>BS25</t>
  </si>
  <si>
    <t>AO26</t>
  </si>
  <si>
    <t>AU26</t>
  </si>
  <si>
    <t>BA26</t>
  </si>
  <si>
    <t>BG26</t>
  </si>
  <si>
    <t>BS26</t>
  </si>
  <si>
    <t>AO27</t>
  </si>
  <si>
    <t>AU27</t>
  </si>
  <si>
    <t>BA27</t>
  </si>
  <si>
    <t>BG27</t>
  </si>
  <si>
    <t>BS27</t>
  </si>
  <si>
    <t>AO28</t>
  </si>
  <si>
    <t>AU28</t>
  </si>
  <si>
    <t>BA28</t>
  </si>
  <si>
    <t>BG28</t>
  </si>
  <si>
    <t>BS28</t>
  </si>
  <si>
    <t>AO29</t>
  </si>
  <si>
    <t>AU29</t>
  </si>
  <si>
    <t>BA29</t>
  </si>
  <si>
    <t>BG29</t>
  </si>
  <si>
    <t>BS29</t>
  </si>
  <si>
    <t>AO30</t>
  </si>
  <si>
    <t>AU30</t>
  </si>
  <si>
    <t>BA30</t>
  </si>
  <si>
    <t>BG30</t>
  </si>
  <si>
    <t>BS30</t>
  </si>
  <si>
    <t>AO31</t>
  </si>
  <si>
    <t>AU31</t>
  </si>
  <si>
    <t>BA31</t>
  </si>
  <si>
    <t>BG31</t>
  </si>
  <si>
    <t>BS31</t>
  </si>
  <si>
    <t>AO32</t>
  </si>
  <si>
    <t>AU32</t>
  </si>
  <si>
    <t>BA32</t>
  </si>
  <si>
    <t>BG32</t>
  </si>
  <si>
    <t>BS32</t>
  </si>
  <si>
    <t>AO33</t>
  </si>
  <si>
    <t>AU33</t>
  </si>
  <si>
    <t>BA33</t>
  </si>
  <si>
    <t>BG33</t>
  </si>
  <si>
    <t>BS33</t>
  </si>
  <si>
    <t>AO34</t>
  </si>
  <si>
    <t>AU34</t>
  </si>
  <si>
    <t>BA34</t>
  </si>
  <si>
    <t>BG34</t>
  </si>
  <si>
    <t>BS34</t>
  </si>
  <si>
    <t>AO35</t>
  </si>
  <si>
    <t>AU35</t>
  </si>
  <si>
    <t>BA35</t>
  </si>
  <si>
    <t>BG35</t>
  </si>
  <si>
    <t>BS35</t>
  </si>
  <si>
    <t>AO36</t>
  </si>
  <si>
    <t>AU36</t>
  </si>
  <si>
    <t>BA36</t>
  </si>
  <si>
    <t>BG36</t>
  </si>
  <si>
    <t>BS36</t>
  </si>
  <si>
    <t>AO37</t>
  </si>
  <si>
    <t>AU37</t>
  </si>
  <si>
    <t>BA37</t>
  </si>
  <si>
    <t>BG37</t>
  </si>
  <si>
    <t>BS37</t>
  </si>
  <si>
    <t>AO38</t>
  </si>
  <si>
    <t>AU38</t>
  </si>
  <si>
    <t>BA38</t>
  </si>
  <si>
    <t>BG38</t>
  </si>
  <si>
    <t>BS38</t>
  </si>
  <si>
    <t>AO39</t>
  </si>
  <si>
    <t>AU39</t>
  </si>
  <si>
    <t>BA39</t>
  </si>
  <si>
    <t>BG39</t>
  </si>
  <si>
    <t>BS39</t>
  </si>
  <si>
    <t>AO40</t>
  </si>
  <si>
    <t>AU40</t>
  </si>
  <si>
    <t>BA40</t>
  </si>
  <si>
    <t>BG40</t>
  </si>
  <si>
    <t>BS40</t>
  </si>
  <si>
    <t>AO41</t>
  </si>
  <si>
    <t>AU41</t>
  </si>
  <si>
    <t>BA41</t>
  </si>
  <si>
    <t>BG41</t>
  </si>
  <si>
    <t>BS41</t>
  </si>
  <si>
    <t>AO42</t>
  </si>
  <si>
    <t>AU42</t>
  </si>
  <si>
    <t>BA42</t>
  </si>
  <si>
    <t>BG42</t>
  </si>
  <si>
    <t>BS42</t>
  </si>
  <si>
    <t>AO43</t>
  </si>
  <si>
    <t>AU43</t>
  </si>
  <si>
    <t>BA43</t>
  </si>
  <si>
    <t>BG43</t>
  </si>
  <si>
    <t>BS43</t>
  </si>
  <si>
    <t>AO44</t>
  </si>
  <si>
    <t>AU44</t>
  </si>
  <si>
    <t>BA44</t>
  </si>
  <si>
    <t>BG44</t>
  </si>
  <si>
    <t>BS44</t>
  </si>
  <si>
    <t>AO45</t>
  </si>
  <si>
    <t>AU45</t>
  </si>
  <si>
    <t>BA45</t>
  </si>
  <si>
    <t>BG45</t>
  </si>
  <si>
    <t>BS45</t>
  </si>
  <si>
    <t>AO46</t>
  </si>
  <si>
    <t>AU46</t>
  </si>
  <si>
    <t>BA46</t>
  </si>
  <si>
    <t>BG46</t>
  </si>
  <si>
    <t>BS46</t>
  </si>
  <si>
    <t>AC17</t>
  </si>
  <si>
    <t>AC18</t>
  </si>
  <si>
    <t>AC19</t>
  </si>
  <si>
    <t>AC20</t>
  </si>
  <si>
    <t>AC21</t>
  </si>
  <si>
    <t>AC22</t>
  </si>
  <si>
    <t>AC23</t>
  </si>
  <si>
    <t>AC24</t>
  </si>
  <si>
    <t>AC25</t>
  </si>
  <si>
    <t>AC26</t>
  </si>
  <si>
    <t>AC27</t>
  </si>
  <si>
    <t>AC28</t>
  </si>
  <si>
    <t>AC29</t>
  </si>
  <si>
    <t>AC30</t>
  </si>
  <si>
    <t>AC31</t>
  </si>
  <si>
    <t>AC32</t>
  </si>
  <si>
    <t>AC33</t>
  </si>
  <si>
    <t>AC34</t>
  </si>
  <si>
    <t>AC35</t>
  </si>
  <si>
    <t>AC36</t>
  </si>
  <si>
    <t>AC37</t>
  </si>
  <si>
    <t>AC38</t>
  </si>
  <si>
    <t>AC39</t>
  </si>
  <si>
    <t>AC40</t>
  </si>
  <si>
    <t>AC41</t>
  </si>
  <si>
    <t>AC42</t>
  </si>
  <si>
    <t>AC43</t>
  </si>
  <si>
    <t>AC44</t>
  </si>
  <si>
    <t>AC45</t>
  </si>
  <si>
    <t>AC46</t>
  </si>
  <si>
    <t>Présence INCLUSE dans le contingent d'heures non planifiées ou à poser
HEURES EN PLUS PREVUS DANS "A PLANIFIER"</t>
  </si>
  <si>
    <t>Présence supplémentaire HORS contigent d'heures non planifiées ou à poser 
A RECUPERER</t>
  </si>
  <si>
    <t>Nombre d'heures d'absence non rémunérée (non justifiée, sans solde, récupéré ...)
A RATTRAPER</t>
  </si>
  <si>
    <t>Nombre d'heures d'absence rémunérée (maladie …)</t>
  </si>
  <si>
    <t>Congés payés</t>
  </si>
  <si>
    <t>Motif et Commentaires</t>
  </si>
  <si>
    <t xml:space="preserve">Période du </t>
  </si>
  <si>
    <t>NOMBRE D'HEURES A RATTRAPER (2)</t>
  </si>
  <si>
    <t>NOMBRE D'HEURES A RECUPERER (3)</t>
  </si>
  <si>
    <t xml:space="preserve">CONGES PAYES PRIS </t>
  </si>
  <si>
    <t>CONGES PAYES RESTANTS</t>
  </si>
  <si>
    <t>PRESENCES SUPPLEMENTAIRES</t>
  </si>
  <si>
    <t>ABSENCES</t>
  </si>
  <si>
    <r>
      <t xml:space="preserve">Présence supplémentaire HORS contigent d'heures non planifiées ou à poser 
</t>
    </r>
    <r>
      <rPr>
        <b/>
        <sz val="8"/>
        <rFont val="Calibri"/>
        <family val="2"/>
        <scheme val="minor"/>
      </rPr>
      <t>A RECUPERER</t>
    </r>
  </si>
  <si>
    <r>
      <t xml:space="preserve">Présence INCLUSE dans le contingent d'heures non planifiées 
</t>
    </r>
    <r>
      <rPr>
        <b/>
        <sz val="8"/>
        <rFont val="Calibri"/>
        <family val="2"/>
        <scheme val="minor"/>
      </rPr>
      <t>HEURES EN PLUS PREVUS DANS "A PLANIFIER"</t>
    </r>
  </si>
  <si>
    <t xml:space="preserve">Status de l'agent </t>
  </si>
  <si>
    <t>Jours ouvrés</t>
  </si>
  <si>
    <t>Congès ordinaires</t>
  </si>
  <si>
    <t>Congès exceptionnels</t>
  </si>
  <si>
    <t>(journée de solidarité incluse)</t>
  </si>
  <si>
    <t>(journées du maire)</t>
  </si>
  <si>
    <t>(sur une base de temps plein)</t>
  </si>
  <si>
    <t xml:space="preserve">Date de signature </t>
  </si>
  <si>
    <t>CONGES PREVISIONNELS</t>
  </si>
  <si>
    <t>CDD Annualisé</t>
  </si>
  <si>
    <t>Les congés sont à positionner dans le planning MANUELLEMENT en renseignant le nombre d'heures dans les case CPP</t>
  </si>
  <si>
    <t>Attention, penser à effacer le contenu de Janvier de l'année N+1 si le mois n'est pas comptabilisé dans la période d'annulation</t>
  </si>
  <si>
    <t>Si un salarié dispose de temps de préparation non plannifié dans son temps de travail, le renseigner dans la cellule [BD52]</t>
  </si>
  <si>
    <t>Le suivi des heures</t>
  </si>
  <si>
    <t>Les absences (autorisées ou non) doivent être communiquées à la comptabilité</t>
  </si>
  <si>
    <t>Le planning de suivi permet de déterminer le nombre d'heures de congés restant, à récupérer ou à rattraper</t>
  </si>
  <si>
    <t>Les reliquats de l'année précédente sont à ajouter manuellement</t>
  </si>
  <si>
    <t>Les droits au congés sont basés sur les congès dus pour une année. Veiller à modifier les congès exceptionnels si changement.</t>
  </si>
  <si>
    <t>Le temps de travail est à modifier en fonction de l'agent.</t>
  </si>
  <si>
    <t>Les heures non planifiées sont des heures qui doivent etre faites mais qui ne sont pas encore placées dans le planning.</t>
  </si>
  <si>
    <t>L'écran de contrôle en [BV47] informe des principales erreurs ou manques.</t>
  </si>
  <si>
    <t>Saisir les dates extrêmes des vacances scolaires de l'académie [à partir de BX5]</t>
  </si>
  <si>
    <t>Saisir les jours fériés non fixes d'année en année (lundi de Pâques, jeudi de l'Ascension et lundi de Pentecôte) [en BX18 et BX 19]</t>
  </si>
  <si>
    <t>Congés cumulés sur la période</t>
  </si>
  <si>
    <t>Bas du tableau</t>
  </si>
</sst>
</file>

<file path=xl/styles.xml><?xml version="1.0" encoding="utf-8"?>
<styleSheet xmlns="http://schemas.openxmlformats.org/spreadsheetml/2006/main">
  <numFmts count="5">
    <numFmt numFmtId="164" formatCode="[$-40C]mmmm;@"/>
    <numFmt numFmtId="165" formatCode="[$-F800]dddd\,\ mmmm\ dd\,\ yyyy"/>
    <numFmt numFmtId="166" formatCode="mmmm"/>
    <numFmt numFmtId="167" formatCode="0.0000"/>
    <numFmt numFmtId="168" formatCode="mmmm\ yyyy"/>
  </numFmts>
  <fonts count="75">
    <font>
      <sz val="10"/>
      <name val="Arial"/>
    </font>
    <font>
      <sz val="8"/>
      <name val="Arial"/>
      <family val="2"/>
    </font>
    <font>
      <sz val="10"/>
      <name val="Arial"/>
      <family val="2"/>
    </font>
    <font>
      <sz val="14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b/>
      <sz val="14"/>
      <name val="Arial"/>
      <family val="2"/>
    </font>
    <font>
      <u/>
      <sz val="10"/>
      <name val="Arial"/>
      <family val="2"/>
    </font>
    <font>
      <sz val="12"/>
      <name val="Arial"/>
      <family val="2"/>
    </font>
    <font>
      <i/>
      <sz val="8"/>
      <name val="Arial"/>
      <family val="2"/>
    </font>
    <font>
      <u/>
      <sz val="9"/>
      <name val="Arial"/>
      <family val="2"/>
    </font>
    <font>
      <b/>
      <sz val="8"/>
      <name val="Arial"/>
      <family val="2"/>
    </font>
    <font>
      <b/>
      <sz val="11"/>
      <color theme="0"/>
      <name val="Calibri"/>
      <family val="2"/>
      <scheme val="minor"/>
    </font>
    <font>
      <sz val="10"/>
      <name val="Calibri"/>
      <family val="2"/>
      <scheme val="minor"/>
    </font>
    <font>
      <b/>
      <i/>
      <sz val="10"/>
      <name val="Calibri"/>
      <family val="2"/>
      <scheme val="minor"/>
    </font>
    <font>
      <sz val="8"/>
      <name val="Calibri"/>
      <family val="2"/>
      <scheme val="minor"/>
    </font>
    <font>
      <b/>
      <sz val="6"/>
      <name val="Calibri"/>
      <family val="2"/>
      <scheme val="minor"/>
    </font>
    <font>
      <sz val="10"/>
      <color theme="0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indexed="10"/>
      <name val="Calibri"/>
      <family val="2"/>
      <scheme val="minor"/>
    </font>
    <font>
      <b/>
      <sz val="9"/>
      <name val="Calibri"/>
      <family val="2"/>
      <scheme val="minor"/>
    </font>
    <font>
      <b/>
      <u/>
      <sz val="8"/>
      <name val="Calibri"/>
      <family val="2"/>
      <scheme val="minor"/>
    </font>
    <font>
      <sz val="14"/>
      <name val="Calibri"/>
      <family val="2"/>
      <scheme val="minor"/>
    </font>
    <font>
      <b/>
      <u/>
      <sz val="14"/>
      <name val="Calibri"/>
      <family val="2"/>
      <scheme val="minor"/>
    </font>
    <font>
      <u/>
      <sz val="8"/>
      <name val="Calibri"/>
      <family val="2"/>
      <scheme val="minor"/>
    </font>
    <font>
      <i/>
      <sz val="1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u/>
      <sz val="10"/>
      <name val="Calibri"/>
      <family val="2"/>
      <scheme val="minor"/>
    </font>
    <font>
      <b/>
      <u/>
      <sz val="12"/>
      <name val="Calibri"/>
      <family val="2"/>
      <scheme val="minor"/>
    </font>
    <font>
      <sz val="18"/>
      <name val="Calibri"/>
      <family val="2"/>
      <scheme val="minor"/>
    </font>
    <font>
      <b/>
      <sz val="14"/>
      <name val="Calibri"/>
      <family val="2"/>
      <scheme val="minor"/>
    </font>
    <font>
      <sz val="6"/>
      <color theme="0"/>
      <name val="Calibri"/>
      <family val="2"/>
      <scheme val="minor"/>
    </font>
    <font>
      <b/>
      <sz val="6"/>
      <color theme="0"/>
      <name val="Calibri"/>
      <family val="2"/>
      <scheme val="minor"/>
    </font>
    <font>
      <b/>
      <sz val="11"/>
      <name val="Calibri"/>
      <family val="2"/>
      <scheme val="minor"/>
    </font>
    <font>
      <i/>
      <sz val="9"/>
      <name val="Calibri"/>
      <family val="2"/>
      <scheme val="minor"/>
    </font>
    <font>
      <i/>
      <sz val="9"/>
      <color rgb="FFFF0000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i/>
      <sz val="14"/>
      <name val="Calibri"/>
      <family val="2"/>
      <scheme val="minor"/>
    </font>
    <font>
      <b/>
      <sz val="18"/>
      <name val="Calibri"/>
      <family val="2"/>
      <scheme val="minor"/>
    </font>
    <font>
      <b/>
      <sz val="16"/>
      <name val="Calibri"/>
      <family val="2"/>
      <scheme val="minor"/>
    </font>
    <font>
      <b/>
      <sz val="9"/>
      <color theme="0"/>
      <name val="Calibri"/>
      <family val="2"/>
      <scheme val="minor"/>
    </font>
    <font>
      <sz val="10"/>
      <color rgb="FF002060"/>
      <name val="Arial"/>
      <family val="2"/>
    </font>
    <font>
      <b/>
      <sz val="16"/>
      <color theme="0"/>
      <name val="Arial"/>
      <family val="2"/>
    </font>
    <font>
      <sz val="8"/>
      <color theme="0"/>
      <name val="Calibri"/>
      <family val="2"/>
      <scheme val="minor"/>
    </font>
    <font>
      <sz val="10"/>
      <color theme="0"/>
      <name val="Arial"/>
      <family val="2"/>
    </font>
    <font>
      <b/>
      <i/>
      <sz val="10"/>
      <color theme="0"/>
      <name val="Arial"/>
      <family val="2"/>
    </font>
    <font>
      <sz val="10"/>
      <color rgb="FFFF0000"/>
      <name val="Calibri"/>
      <family val="2"/>
      <scheme val="minor"/>
    </font>
    <font>
      <sz val="18"/>
      <color rgb="FFFF0000"/>
      <name val="Calibri"/>
      <family val="2"/>
      <scheme val="minor"/>
    </font>
    <font>
      <sz val="9"/>
      <color theme="0"/>
      <name val="Calibri"/>
      <family val="2"/>
      <scheme val="minor"/>
    </font>
    <font>
      <i/>
      <sz val="8"/>
      <name val="Calibri"/>
      <family val="2"/>
      <scheme val="minor"/>
    </font>
    <font>
      <b/>
      <i/>
      <sz val="10"/>
      <color theme="0"/>
      <name val="Calibri"/>
      <family val="2"/>
      <scheme val="minor"/>
    </font>
    <font>
      <i/>
      <sz val="9"/>
      <color theme="0" tint="-0.249977111117893"/>
      <name val="Arial"/>
      <family val="2"/>
    </font>
    <font>
      <sz val="10"/>
      <color theme="0" tint="-0.249977111117893"/>
      <name val="Arial"/>
      <family val="2"/>
    </font>
    <font>
      <sz val="10"/>
      <color rgb="FFFF0000"/>
      <name val="Arial"/>
      <family val="2"/>
    </font>
    <font>
      <b/>
      <sz val="10"/>
      <color rgb="FFFF0000"/>
      <name val="Arial"/>
      <family val="2"/>
    </font>
    <font>
      <b/>
      <i/>
      <sz val="16"/>
      <color rgb="FFFF0000"/>
      <name val="Calibri"/>
      <family val="2"/>
      <scheme val="minor"/>
    </font>
    <font>
      <b/>
      <sz val="14"/>
      <color theme="0"/>
      <name val="Arial"/>
      <family val="2"/>
    </font>
    <font>
      <sz val="9"/>
      <color theme="0"/>
      <name val="Arial"/>
      <family val="2"/>
    </font>
    <font>
      <b/>
      <sz val="7"/>
      <color theme="0"/>
      <name val="Calibri"/>
      <family val="2"/>
      <scheme val="minor"/>
    </font>
    <font>
      <b/>
      <sz val="8"/>
      <color theme="0"/>
      <name val="Calibri"/>
      <family val="2"/>
      <scheme val="minor"/>
    </font>
    <font>
      <b/>
      <u/>
      <sz val="10"/>
      <name val="Calibri"/>
      <family val="2"/>
      <scheme val="minor"/>
    </font>
    <font>
      <b/>
      <sz val="9"/>
      <color rgb="FFFF0000"/>
      <name val="Calibri"/>
      <family val="2"/>
      <scheme val="minor"/>
    </font>
    <font>
      <sz val="7"/>
      <name val="Calibri"/>
      <family val="2"/>
      <scheme val="minor"/>
    </font>
    <font>
      <u/>
      <sz val="10"/>
      <color rgb="FF002060"/>
      <name val="Arial"/>
      <family val="2"/>
    </font>
    <font>
      <sz val="8"/>
      <color rgb="FF000000"/>
      <name val="Tahoma"/>
      <family val="2"/>
    </font>
    <font>
      <sz val="10"/>
      <name val="Arial"/>
      <family val="2"/>
    </font>
    <font>
      <b/>
      <u/>
      <sz val="10"/>
      <color theme="1"/>
      <name val="Calibri"/>
      <family val="2"/>
      <scheme val="minor"/>
    </font>
    <font>
      <sz val="8"/>
      <color rgb="FFFF0000"/>
      <name val="Calibri"/>
      <family val="2"/>
      <scheme val="minor"/>
    </font>
    <font>
      <i/>
      <sz val="10"/>
      <color rgb="FFFF0000"/>
      <name val="Calibri"/>
      <family val="2"/>
      <scheme val="minor"/>
    </font>
    <font>
      <i/>
      <sz val="10"/>
      <color theme="0"/>
      <name val="Calibri"/>
      <family val="2"/>
      <scheme val="minor"/>
    </font>
    <font>
      <b/>
      <sz val="12"/>
      <name val="Calibri"/>
      <family val="2"/>
      <scheme val="minor"/>
    </font>
    <font>
      <b/>
      <sz val="8"/>
      <name val="Calibri"/>
      <family val="2"/>
      <scheme val="minor"/>
    </font>
    <font>
      <sz val="18"/>
      <color theme="0"/>
      <name val="Calibri"/>
      <family val="2"/>
      <scheme val="minor"/>
    </font>
    <font>
      <b/>
      <sz val="18"/>
      <color theme="0"/>
      <name val="Calibri"/>
      <family val="2"/>
      <scheme val="minor"/>
    </font>
  </fonts>
  <fills count="25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33D7"/>
        <bgColor indexed="64"/>
      </patternFill>
    </fill>
    <fill>
      <patternFill patternType="solid">
        <fgColor rgb="FFFFFF33"/>
        <bgColor indexed="64"/>
      </patternFill>
    </fill>
    <fill>
      <patternFill patternType="solid">
        <fgColor rgb="FFB2F4B8"/>
        <bgColor indexed="64"/>
      </patternFill>
    </fill>
    <fill>
      <patternFill patternType="solid">
        <fgColor rgb="FFFB807D"/>
        <bgColor indexed="64"/>
      </patternFill>
    </fill>
  </fills>
  <borders count="5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ashed">
        <color theme="0" tint="-0.499984740745262"/>
      </right>
      <top style="dashed">
        <color theme="0" tint="-0.499984740745262"/>
      </top>
      <bottom style="thin">
        <color indexed="64"/>
      </bottom>
      <diagonal/>
    </border>
    <border>
      <left style="dashed">
        <color theme="0" tint="-0.499984740745262"/>
      </left>
      <right style="thin">
        <color indexed="64"/>
      </right>
      <top style="dashed">
        <color theme="0" tint="-0.499984740745262"/>
      </top>
      <bottom style="thin">
        <color indexed="64"/>
      </bottom>
      <diagonal/>
    </border>
    <border>
      <left style="dashed">
        <color theme="0" tint="-0.499984740745262"/>
      </left>
      <right style="thin">
        <color indexed="64"/>
      </right>
      <top/>
      <bottom style="thin">
        <color indexed="64"/>
      </bottom>
      <diagonal/>
    </border>
    <border>
      <left/>
      <right style="dashed">
        <color theme="0" tint="-0.499984740745262"/>
      </right>
      <top/>
      <bottom style="thin">
        <color indexed="64"/>
      </bottom>
      <diagonal/>
    </border>
    <border>
      <left/>
      <right style="thin">
        <color theme="0" tint="-0.499984740745262"/>
      </right>
      <top/>
      <bottom/>
      <diagonal/>
    </border>
    <border>
      <left/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indexed="64"/>
      </left>
      <right style="dashed">
        <color theme="0" tint="-0.499984740745262"/>
      </right>
      <top style="thin">
        <color indexed="64"/>
      </top>
      <bottom style="dashed">
        <color theme="0" tint="-0.499984740745262"/>
      </bottom>
      <diagonal/>
    </border>
    <border>
      <left style="dashed">
        <color theme="0" tint="-0.499984740745262"/>
      </left>
      <right style="thin">
        <color indexed="64"/>
      </right>
      <top style="thin">
        <color indexed="64"/>
      </top>
      <bottom style="dashed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/>
      <diagonal/>
    </border>
    <border>
      <left/>
      <right/>
      <top style="thin">
        <color theme="0" tint="-0.499984740745262"/>
      </top>
      <bottom/>
      <diagonal/>
    </border>
    <border>
      <left/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/>
      <top/>
      <bottom/>
      <diagonal/>
    </border>
    <border>
      <left style="thin">
        <color theme="0" tint="-0.499984740745262"/>
      </left>
      <right/>
      <top/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  <border>
      <left style="thin">
        <color indexed="64"/>
      </left>
      <right style="dashed">
        <color theme="0" tint="-0.499984740745262"/>
      </right>
      <top style="thin">
        <color indexed="64"/>
      </top>
      <bottom/>
      <diagonal/>
    </border>
    <border>
      <left style="dashed">
        <color theme="0" tint="-0.499984740745262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dotted">
        <color rgb="FF002060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2" fillId="0" borderId="0"/>
    <xf numFmtId="9" fontId="66" fillId="0" borderId="0" applyFont="0" applyFill="0" applyBorder="0" applyAlignment="0" applyProtection="0"/>
  </cellStyleXfs>
  <cellXfs count="579">
    <xf numFmtId="0" fontId="0" fillId="0" borderId="0" xfId="0"/>
    <xf numFmtId="0" fontId="14" fillId="4" borderId="0" xfId="0" applyFont="1" applyFill="1" applyProtection="1"/>
    <xf numFmtId="0" fontId="14" fillId="4" borderId="0" xfId="0" applyFont="1" applyFill="1" applyBorder="1" applyProtection="1"/>
    <xf numFmtId="0" fontId="14" fillId="4" borderId="0" xfId="0" applyFont="1" applyFill="1" applyBorder="1" applyAlignment="1" applyProtection="1">
      <alignment horizontal="center"/>
    </xf>
    <xf numFmtId="0" fontId="14" fillId="4" borderId="0" xfId="0" applyFont="1" applyFill="1" applyAlignment="1" applyProtection="1">
      <alignment horizontal="center"/>
    </xf>
    <xf numFmtId="0" fontId="15" fillId="4" borderId="0" xfId="0" applyFont="1" applyFill="1" applyAlignment="1" applyProtection="1"/>
    <xf numFmtId="0" fontId="14" fillId="4" borderId="0" xfId="0" applyFont="1" applyFill="1" applyBorder="1" applyAlignment="1" applyProtection="1">
      <alignment horizontal="right"/>
    </xf>
    <xf numFmtId="14" fontId="14" fillId="4" borderId="0" xfId="0" applyNumberFormat="1" applyFont="1" applyFill="1" applyBorder="1" applyProtection="1"/>
    <xf numFmtId="0" fontId="16" fillId="4" borderId="0" xfId="0" applyFont="1" applyFill="1" applyProtection="1"/>
    <xf numFmtId="14" fontId="17" fillId="4" borderId="1" xfId="0" applyNumberFormat="1" applyFont="1" applyFill="1" applyBorder="1" applyAlignment="1" applyProtection="1">
      <alignment vertical="center"/>
    </xf>
    <xf numFmtId="0" fontId="17" fillId="4" borderId="2" xfId="0" applyFont="1" applyFill="1" applyBorder="1" applyAlignment="1" applyProtection="1">
      <alignment vertical="center"/>
    </xf>
    <xf numFmtId="0" fontId="17" fillId="4" borderId="3" xfId="0" applyFont="1" applyFill="1" applyBorder="1" applyAlignment="1" applyProtection="1">
      <alignment vertical="center"/>
    </xf>
    <xf numFmtId="0" fontId="17" fillId="4" borderId="2" xfId="0" applyFont="1" applyFill="1" applyBorder="1" applyAlignment="1" applyProtection="1">
      <alignment horizontal="center" vertical="center"/>
    </xf>
    <xf numFmtId="14" fontId="18" fillId="4" borderId="4" xfId="0" applyNumberFormat="1" applyFont="1" applyFill="1" applyBorder="1" applyAlignment="1" applyProtection="1">
      <alignment horizontal="center" vertical="center"/>
    </xf>
    <xf numFmtId="0" fontId="14" fillId="4" borderId="4" xfId="0" applyNumberFormat="1" applyFont="1" applyFill="1" applyBorder="1" applyAlignment="1" applyProtection="1">
      <alignment horizontal="center" vertical="center"/>
    </xf>
    <xf numFmtId="16" fontId="14" fillId="4" borderId="0" xfId="0" applyNumberFormat="1" applyFont="1" applyFill="1" applyBorder="1" applyAlignment="1" applyProtection="1">
      <alignment horizontal="right"/>
    </xf>
    <xf numFmtId="14" fontId="18" fillId="4" borderId="4" xfId="0" applyNumberFormat="1" applyFont="1" applyFill="1" applyBorder="1" applyProtection="1"/>
    <xf numFmtId="0" fontId="19" fillId="4" borderId="0" xfId="0" applyFont="1" applyFill="1" applyAlignment="1" applyProtection="1">
      <alignment vertical="center"/>
    </xf>
    <xf numFmtId="0" fontId="20" fillId="4" borderId="0" xfId="0" applyFont="1" applyFill="1" applyAlignment="1" applyProtection="1">
      <alignment horizontal="left"/>
    </xf>
    <xf numFmtId="0" fontId="20" fillId="4" borderId="0" xfId="0" applyFont="1" applyFill="1" applyAlignment="1" applyProtection="1">
      <alignment horizontal="right" vertical="center"/>
    </xf>
    <xf numFmtId="0" fontId="20" fillId="5" borderId="4" xfId="0" applyFont="1" applyFill="1" applyBorder="1" applyAlignment="1" applyProtection="1">
      <alignment horizontal="right" vertical="center"/>
    </xf>
    <xf numFmtId="0" fontId="14" fillId="4" borderId="5" xfId="0" applyFont="1" applyFill="1" applyBorder="1" applyProtection="1"/>
    <xf numFmtId="0" fontId="20" fillId="4" borderId="6" xfId="0" applyFont="1" applyFill="1" applyBorder="1" applyAlignment="1" applyProtection="1">
      <alignment horizontal="left"/>
    </xf>
    <xf numFmtId="0" fontId="14" fillId="4" borderId="7" xfId="0" applyFont="1" applyFill="1" applyBorder="1" applyProtection="1"/>
    <xf numFmtId="0" fontId="20" fillId="6" borderId="4" xfId="0" applyFont="1" applyFill="1" applyBorder="1" applyAlignment="1" applyProtection="1">
      <alignment horizontal="right" vertical="center"/>
    </xf>
    <xf numFmtId="0" fontId="14" fillId="4" borderId="6" xfId="0" applyFont="1" applyFill="1" applyBorder="1" applyProtection="1"/>
    <xf numFmtId="0" fontId="20" fillId="7" borderId="4" xfId="0" applyFont="1" applyFill="1" applyBorder="1" applyAlignment="1" applyProtection="1">
      <alignment horizontal="right" vertical="center"/>
    </xf>
    <xf numFmtId="0" fontId="14" fillId="4" borderId="8" xfId="0" applyFont="1" applyFill="1" applyBorder="1" applyProtection="1"/>
    <xf numFmtId="0" fontId="14" fillId="4" borderId="9" xfId="0" applyFont="1" applyFill="1" applyBorder="1" applyProtection="1"/>
    <xf numFmtId="0" fontId="16" fillId="4" borderId="0" xfId="0" applyFont="1" applyFill="1" applyAlignment="1" applyProtection="1">
      <alignment horizontal="center"/>
    </xf>
    <xf numFmtId="0" fontId="21" fillId="8" borderId="1" xfId="0" applyFont="1" applyFill="1" applyBorder="1" applyProtection="1"/>
    <xf numFmtId="0" fontId="21" fillId="8" borderId="2" xfId="0" applyFont="1" applyFill="1" applyBorder="1" applyProtection="1"/>
    <xf numFmtId="2" fontId="21" fillId="8" borderId="1" xfId="0" applyNumberFormat="1" applyFont="1" applyFill="1" applyBorder="1" applyAlignment="1" applyProtection="1">
      <alignment horizontal="center"/>
    </xf>
    <xf numFmtId="2" fontId="21" fillId="8" borderId="2" xfId="0" applyNumberFormat="1" applyFont="1" applyFill="1" applyBorder="1" applyAlignment="1" applyProtection="1">
      <alignment horizontal="center"/>
    </xf>
    <xf numFmtId="0" fontId="19" fillId="4" borderId="0" xfId="0" applyFont="1" applyFill="1" applyAlignment="1" applyProtection="1">
      <alignment horizontal="right" vertical="center"/>
    </xf>
    <xf numFmtId="0" fontId="19" fillId="4" borderId="0" xfId="0" applyFont="1" applyFill="1" applyProtection="1"/>
    <xf numFmtId="0" fontId="22" fillId="4" borderId="0" xfId="0" applyFont="1" applyFill="1" applyAlignment="1" applyProtection="1"/>
    <xf numFmtId="0" fontId="23" fillId="4" borderId="0" xfId="0" applyFont="1" applyFill="1" applyAlignment="1" applyProtection="1">
      <alignment horizontal="center"/>
    </xf>
    <xf numFmtId="0" fontId="24" fillId="4" borderId="0" xfId="0" applyFont="1" applyFill="1" applyAlignment="1" applyProtection="1"/>
    <xf numFmtId="0" fontId="24" fillId="4" borderId="0" xfId="0" applyFont="1" applyFill="1" applyProtection="1"/>
    <xf numFmtId="0" fontId="23" fillId="4" borderId="0" xfId="0" applyFont="1" applyFill="1" applyProtection="1"/>
    <xf numFmtId="0" fontId="25" fillId="4" borderId="0" xfId="0" applyFont="1" applyFill="1" applyAlignment="1" applyProtection="1"/>
    <xf numFmtId="0" fontId="15" fillId="4" borderId="0" xfId="0" applyFont="1" applyFill="1" applyAlignment="1" applyProtection="1">
      <alignment horizontal="left"/>
    </xf>
    <xf numFmtId="0" fontId="14" fillId="4" borderId="0" xfId="0" applyFont="1" applyFill="1" applyAlignment="1" applyProtection="1">
      <alignment horizontal="left"/>
    </xf>
    <xf numFmtId="0" fontId="14" fillId="4" borderId="0" xfId="0" applyFont="1" applyFill="1"/>
    <xf numFmtId="0" fontId="19" fillId="4" borderId="10" xfId="0" applyFont="1" applyFill="1" applyBorder="1" applyAlignment="1" applyProtection="1">
      <alignment vertical="top" wrapText="1"/>
    </xf>
    <xf numFmtId="0" fontId="14" fillId="4" borderId="11" xfId="0" applyFont="1" applyFill="1" applyBorder="1" applyProtection="1"/>
    <xf numFmtId="0" fontId="14" fillId="4" borderId="12" xfId="0" applyFont="1" applyFill="1" applyBorder="1" applyProtection="1"/>
    <xf numFmtId="0" fontId="14" fillId="4" borderId="12" xfId="0" applyFont="1" applyFill="1" applyBorder="1" applyAlignment="1" applyProtection="1">
      <alignment horizontal="center"/>
    </xf>
    <xf numFmtId="14" fontId="26" fillId="6" borderId="4" xfId="0" applyNumberFormat="1" applyFont="1" applyFill="1" applyBorder="1" applyAlignment="1" applyProtection="1">
      <alignment horizontal="center"/>
      <protection locked="0"/>
    </xf>
    <xf numFmtId="0" fontId="26" fillId="4" borderId="4" xfId="0" applyFont="1" applyFill="1" applyBorder="1" applyAlignment="1" applyProtection="1">
      <alignment horizontal="right" vertical="center"/>
      <protection locked="0"/>
    </xf>
    <xf numFmtId="0" fontId="27" fillId="4" borderId="4" xfId="0" applyFont="1" applyFill="1" applyBorder="1" applyAlignment="1" applyProtection="1">
      <alignment horizontal="center" vertical="center"/>
    </xf>
    <xf numFmtId="14" fontId="19" fillId="9" borderId="4" xfId="0" applyNumberFormat="1" applyFont="1" applyFill="1" applyBorder="1" applyAlignment="1" applyProtection="1">
      <alignment horizontal="center"/>
    </xf>
    <xf numFmtId="0" fontId="27" fillId="4" borderId="0" xfId="0" applyFont="1" applyFill="1" applyBorder="1" applyAlignment="1" applyProtection="1">
      <alignment horizontal="left"/>
    </xf>
    <xf numFmtId="0" fontId="27" fillId="4" borderId="0" xfId="0" applyFont="1" applyFill="1" applyBorder="1" applyAlignment="1" applyProtection="1">
      <alignment horizontal="center"/>
    </xf>
    <xf numFmtId="0" fontId="14" fillId="4" borderId="0" xfId="0" applyFont="1" applyFill="1" applyAlignment="1" applyProtection="1">
      <alignment horizontal="right"/>
    </xf>
    <xf numFmtId="0" fontId="28" fillId="4" borderId="0" xfId="0" applyFont="1" applyFill="1" applyBorder="1" applyProtection="1"/>
    <xf numFmtId="0" fontId="20" fillId="4" borderId="0" xfId="0" applyFont="1" applyFill="1" applyBorder="1" applyAlignment="1" applyProtection="1">
      <alignment horizontal="center" vertical="center"/>
    </xf>
    <xf numFmtId="0" fontId="14" fillId="4" borderId="0" xfId="0" applyFont="1" applyFill="1" applyBorder="1" applyAlignment="1" applyProtection="1">
      <alignment horizontal="right" vertical="top"/>
    </xf>
    <xf numFmtId="14" fontId="26" fillId="5" borderId="4" xfId="0" applyNumberFormat="1" applyFont="1" applyFill="1" applyBorder="1" applyAlignment="1" applyProtection="1">
      <alignment horizontal="center"/>
      <protection locked="0"/>
    </xf>
    <xf numFmtId="0" fontId="19" fillId="4" borderId="0" xfId="0" applyFont="1" applyFill="1" applyAlignment="1" applyProtection="1"/>
    <xf numFmtId="0" fontId="19" fillId="4" borderId="0" xfId="0" applyFont="1" applyFill="1" applyBorder="1" applyAlignment="1" applyProtection="1">
      <alignment vertical="center" wrapText="1"/>
    </xf>
    <xf numFmtId="0" fontId="19" fillId="4" borderId="0" xfId="0" applyFont="1" applyFill="1" applyAlignment="1" applyProtection="1">
      <alignment horizontal="left" vertical="center"/>
    </xf>
    <xf numFmtId="0" fontId="19" fillId="4" borderId="10" xfId="0" applyFont="1" applyFill="1" applyBorder="1" applyAlignment="1" applyProtection="1">
      <alignment vertical="center" wrapText="1"/>
    </xf>
    <xf numFmtId="0" fontId="29" fillId="4" borderId="0" xfId="0" applyFont="1" applyFill="1" applyAlignment="1" applyProtection="1"/>
    <xf numFmtId="0" fontId="30" fillId="4" borderId="0" xfId="0" applyFont="1" applyFill="1" applyProtection="1"/>
    <xf numFmtId="2" fontId="14" fillId="4" borderId="0" xfId="0" applyNumberFormat="1" applyFont="1" applyFill="1" applyAlignment="1">
      <alignment horizontal="center"/>
    </xf>
    <xf numFmtId="2" fontId="14" fillId="4" borderId="0" xfId="0" applyNumberFormat="1" applyFont="1" applyFill="1"/>
    <xf numFmtId="0" fontId="14" fillId="4" borderId="0" xfId="0" applyFont="1" applyFill="1" applyAlignment="1">
      <alignment horizontal="center"/>
    </xf>
    <xf numFmtId="168" fontId="21" fillId="4" borderId="0" xfId="0" applyNumberFormat="1" applyFont="1" applyFill="1"/>
    <xf numFmtId="0" fontId="31" fillId="4" borderId="0" xfId="0" applyFont="1" applyFill="1" applyAlignment="1">
      <alignment horizontal="center"/>
    </xf>
    <xf numFmtId="0" fontId="32" fillId="10" borderId="4" xfId="0" applyFont="1" applyFill="1" applyBorder="1" applyAlignment="1" applyProtection="1">
      <alignment horizontal="center" vertical="center"/>
    </xf>
    <xf numFmtId="0" fontId="33" fillId="10" borderId="4" xfId="0" applyFont="1" applyFill="1" applyBorder="1" applyAlignment="1" applyProtection="1">
      <alignment horizontal="center" vertical="center"/>
    </xf>
    <xf numFmtId="0" fontId="19" fillId="4" borderId="0" xfId="0" applyFont="1" applyFill="1" applyAlignment="1" applyProtection="1">
      <alignment vertical="top" wrapText="1"/>
    </xf>
    <xf numFmtId="0" fontId="19" fillId="4" borderId="0" xfId="0" applyFont="1" applyFill="1" applyAlignment="1" applyProtection="1">
      <alignment horizontal="right" vertical="top" wrapText="1"/>
    </xf>
    <xf numFmtId="0" fontId="19" fillId="4" borderId="0" xfId="0" applyFont="1" applyFill="1" applyBorder="1" applyAlignment="1" applyProtection="1">
      <alignment horizontal="right" vertical="center"/>
    </xf>
    <xf numFmtId="0" fontId="19" fillId="4" borderId="0" xfId="0" applyFont="1" applyFill="1" applyBorder="1" applyAlignment="1" applyProtection="1">
      <alignment horizontal="right" vertical="top" wrapText="1"/>
    </xf>
    <xf numFmtId="0" fontId="34" fillId="4" borderId="0" xfId="0" applyFont="1" applyFill="1" applyAlignment="1" applyProtection="1"/>
    <xf numFmtId="0" fontId="34" fillId="4" borderId="0" xfId="0" applyFont="1" applyFill="1" applyAlignment="1" applyProtection="1">
      <alignment horizontal="center"/>
    </xf>
    <xf numFmtId="0" fontId="16" fillId="4" borderId="0" xfId="0" applyFont="1" applyFill="1" applyAlignment="1" applyProtection="1">
      <alignment horizontal="left"/>
    </xf>
    <xf numFmtId="0" fontId="19" fillId="4" borderId="0" xfId="0" applyFont="1" applyFill="1" applyBorder="1" applyAlignment="1" applyProtection="1">
      <alignment vertical="top"/>
    </xf>
    <xf numFmtId="0" fontId="19" fillId="4" borderId="0" xfId="0" applyFont="1" applyFill="1" applyBorder="1" applyAlignment="1" applyProtection="1">
      <alignment vertical="center"/>
    </xf>
    <xf numFmtId="0" fontId="19" fillId="4" borderId="6" xfId="0" applyFont="1" applyFill="1" applyBorder="1" applyAlignment="1" applyProtection="1">
      <alignment vertical="center" wrapText="1"/>
    </xf>
    <xf numFmtId="0" fontId="36" fillId="4" borderId="0" xfId="0" applyFont="1" applyFill="1" applyBorder="1" applyAlignment="1" applyProtection="1">
      <alignment horizontal="right" vertical="center"/>
    </xf>
    <xf numFmtId="0" fontId="19" fillId="4" borderId="0" xfId="0" applyFont="1" applyFill="1" applyBorder="1" applyAlignment="1" applyProtection="1">
      <alignment vertical="top" wrapText="1"/>
    </xf>
    <xf numFmtId="0" fontId="37" fillId="11" borderId="4" xfId="0" applyFont="1" applyFill="1" applyBorder="1" applyAlignment="1" applyProtection="1">
      <alignment horizontal="center"/>
    </xf>
    <xf numFmtId="2" fontId="15" fillId="12" borderId="13" xfId="0" applyNumberFormat="1" applyFont="1" applyFill="1" applyBorder="1" applyAlignment="1" applyProtection="1">
      <alignment horizontal="center"/>
    </xf>
    <xf numFmtId="2" fontId="37" fillId="11" borderId="14" xfId="0" applyNumberFormat="1" applyFont="1" applyFill="1" applyBorder="1" applyProtection="1"/>
    <xf numFmtId="2" fontId="14" fillId="4" borderId="0" xfId="0" applyNumberFormat="1" applyFont="1" applyFill="1" applyProtection="1"/>
    <xf numFmtId="0" fontId="14" fillId="4" borderId="15" xfId="0" applyFont="1" applyFill="1" applyBorder="1" applyProtection="1"/>
    <xf numFmtId="0" fontId="14" fillId="4" borderId="15" xfId="0" applyFont="1" applyFill="1" applyBorder="1" applyAlignment="1" applyProtection="1">
      <alignment horizontal="center"/>
    </xf>
    <xf numFmtId="2" fontId="14" fillId="4" borderId="0" xfId="0" applyNumberFormat="1" applyFont="1" applyFill="1" applyAlignment="1" applyProtection="1">
      <alignment horizontal="center"/>
    </xf>
    <xf numFmtId="2" fontId="14" fillId="4" borderId="0" xfId="0" applyNumberFormat="1" applyFont="1" applyFill="1" applyAlignment="1" applyProtection="1">
      <alignment horizontal="left"/>
    </xf>
    <xf numFmtId="0" fontId="38" fillId="4" borderId="0" xfId="0" applyFont="1" applyFill="1" applyAlignment="1" applyProtection="1">
      <alignment vertical="center"/>
    </xf>
    <xf numFmtId="0" fontId="18" fillId="4" borderId="0" xfId="0" applyFont="1" applyFill="1" applyProtection="1"/>
    <xf numFmtId="0" fontId="18" fillId="4" borderId="0" xfId="0" applyFont="1" applyFill="1" applyAlignment="1" applyProtection="1">
      <alignment horizontal="center"/>
    </xf>
    <xf numFmtId="0" fontId="37" fillId="4" borderId="0" xfId="0" applyFont="1" applyFill="1" applyProtection="1"/>
    <xf numFmtId="0" fontId="18" fillId="4" borderId="0" xfId="0" applyFont="1" applyFill="1"/>
    <xf numFmtId="168" fontId="41" fillId="4" borderId="0" xfId="0" applyNumberFormat="1" applyFont="1" applyFill="1"/>
    <xf numFmtId="2" fontId="37" fillId="4" borderId="0" xfId="0" applyNumberFormat="1" applyFont="1" applyFill="1" applyProtection="1"/>
    <xf numFmtId="168" fontId="21" fillId="4" borderId="0" xfId="0" applyNumberFormat="1" applyFont="1" applyFill="1" applyAlignment="1" applyProtection="1">
      <alignment horizontal="center"/>
    </xf>
    <xf numFmtId="168" fontId="41" fillId="4" borderId="0" xfId="0" applyNumberFormat="1" applyFont="1" applyFill="1" applyProtection="1"/>
    <xf numFmtId="0" fontId="18" fillId="11" borderId="4" xfId="0" applyFont="1" applyFill="1" applyBorder="1" applyAlignment="1" applyProtection="1">
      <alignment horizontal="center"/>
    </xf>
    <xf numFmtId="2" fontId="26" fillId="13" borderId="13" xfId="0" applyNumberFormat="1" applyFont="1" applyFill="1" applyBorder="1" applyAlignment="1" applyProtection="1">
      <alignment horizontal="center"/>
    </xf>
    <xf numFmtId="0" fontId="42" fillId="14" borderId="0" xfId="0" applyFont="1" applyFill="1"/>
    <xf numFmtId="0" fontId="42" fillId="4" borderId="0" xfId="0" applyFont="1" applyFill="1"/>
    <xf numFmtId="0" fontId="42" fillId="4" borderId="0" xfId="0" applyFont="1" applyFill="1" applyAlignment="1">
      <alignment horizontal="center" vertical="top"/>
    </xf>
    <xf numFmtId="0" fontId="42" fillId="14" borderId="0" xfId="0" applyFont="1" applyFill="1" applyAlignment="1">
      <alignment vertical="top"/>
    </xf>
    <xf numFmtId="0" fontId="42" fillId="4" borderId="0" xfId="0" applyFont="1" applyFill="1" applyAlignment="1">
      <alignment vertical="top"/>
    </xf>
    <xf numFmtId="0" fontId="42" fillId="14" borderId="0" xfId="0" applyFont="1" applyFill="1" applyAlignment="1">
      <alignment horizontal="center" vertical="top"/>
    </xf>
    <xf numFmtId="0" fontId="42" fillId="4" borderId="0" xfId="0" applyFont="1" applyFill="1" applyAlignment="1">
      <alignment horizontal="left" vertical="top" wrapText="1"/>
    </xf>
    <xf numFmtId="0" fontId="43" fillId="14" borderId="0" xfId="0" applyFont="1" applyFill="1" applyAlignment="1">
      <alignment horizontal="left" vertical="top"/>
    </xf>
    <xf numFmtId="168" fontId="16" fillId="4" borderId="0" xfId="0" applyNumberFormat="1" applyFont="1" applyFill="1" applyAlignment="1" applyProtection="1">
      <alignment horizontal="center" vertical="center"/>
    </xf>
    <xf numFmtId="2" fontId="44" fillId="11" borderId="31" xfId="0" applyNumberFormat="1" applyFont="1" applyFill="1" applyBorder="1" applyAlignment="1" applyProtection="1">
      <alignment horizontal="center" vertical="center" wrapText="1"/>
    </xf>
    <xf numFmtId="2" fontId="44" fillId="11" borderId="32" xfId="0" applyNumberFormat="1" applyFont="1" applyFill="1" applyBorder="1" applyAlignment="1" applyProtection="1">
      <alignment vertical="center" wrapText="1"/>
    </xf>
    <xf numFmtId="168" fontId="44" fillId="4" borderId="0" xfId="0" applyNumberFormat="1" applyFont="1" applyFill="1" applyAlignment="1">
      <alignment vertical="center"/>
    </xf>
    <xf numFmtId="168" fontId="16" fillId="4" borderId="0" xfId="0" applyNumberFormat="1" applyFont="1" applyFill="1" applyAlignment="1">
      <alignment vertical="center"/>
    </xf>
    <xf numFmtId="0" fontId="0" fillId="4" borderId="0" xfId="0" applyFill="1" applyBorder="1"/>
    <xf numFmtId="0" fontId="0" fillId="4" borderId="0" xfId="0" applyFill="1"/>
    <xf numFmtId="0" fontId="45" fillId="4" borderId="0" xfId="0" applyFont="1" applyFill="1"/>
    <xf numFmtId="14" fontId="14" fillId="4" borderId="0" xfId="0" applyNumberFormat="1" applyFont="1" applyFill="1" applyProtection="1"/>
    <xf numFmtId="0" fontId="46" fillId="14" borderId="0" xfId="0" applyFont="1" applyFill="1"/>
    <xf numFmtId="0" fontId="19" fillId="4" borderId="0" xfId="0" applyFont="1" applyFill="1" applyBorder="1" applyAlignment="1" applyProtection="1"/>
    <xf numFmtId="0" fontId="47" fillId="4" borderId="0" xfId="0" applyFont="1" applyFill="1" applyProtection="1"/>
    <xf numFmtId="0" fontId="48" fillId="4" borderId="0" xfId="0" applyFont="1" applyFill="1" applyProtection="1"/>
    <xf numFmtId="0" fontId="42" fillId="4" borderId="0" xfId="0" applyFont="1" applyFill="1" applyAlignment="1">
      <alignment horizontal="right" vertical="top" wrapText="1"/>
    </xf>
    <xf numFmtId="2" fontId="26" fillId="13" borderId="13" xfId="0" applyNumberFormat="1" applyFont="1" applyFill="1" applyBorder="1" applyAlignment="1" applyProtection="1">
      <alignment horizontal="center" vertical="center"/>
    </xf>
    <xf numFmtId="2" fontId="26" fillId="4" borderId="14" xfId="0" applyNumberFormat="1" applyFont="1" applyFill="1" applyBorder="1" applyAlignment="1" applyProtection="1">
      <alignment horizontal="center" vertical="center"/>
    </xf>
    <xf numFmtId="0" fontId="8" fillId="4" borderId="0" xfId="0" applyFont="1" applyFill="1"/>
    <xf numFmtId="0" fontId="5" fillId="4" borderId="0" xfId="0" applyFont="1" applyFill="1"/>
    <xf numFmtId="0" fontId="6" fillId="4" borderId="0" xfId="0" applyFont="1" applyFill="1"/>
    <xf numFmtId="2" fontId="4" fillId="4" borderId="0" xfId="0" applyNumberFormat="1" applyFont="1" applyFill="1"/>
    <xf numFmtId="0" fontId="9" fillId="4" borderId="0" xfId="0" applyFont="1" applyFill="1" applyAlignment="1"/>
    <xf numFmtId="2" fontId="49" fillId="11" borderId="19" xfId="0" applyNumberFormat="1" applyFont="1" applyFill="1" applyBorder="1" applyAlignment="1" applyProtection="1">
      <alignment horizontal="center" vertical="center" wrapText="1"/>
    </xf>
    <xf numFmtId="2" fontId="26" fillId="4" borderId="20" xfId="0" applyNumberFormat="1" applyFont="1" applyFill="1" applyBorder="1" applyAlignment="1" applyProtection="1">
      <alignment horizontal="center" vertical="center" wrapText="1"/>
    </xf>
    <xf numFmtId="0" fontId="11" fillId="4" borderId="8" xfId="0" applyFont="1" applyFill="1" applyBorder="1" applyAlignment="1">
      <alignment vertical="top" wrapText="1"/>
    </xf>
    <xf numFmtId="2" fontId="50" fillId="12" borderId="21" xfId="0" applyNumberFormat="1" applyFont="1" applyFill="1" applyBorder="1" applyAlignment="1" applyProtection="1">
      <alignment horizontal="center" vertical="center" wrapText="1"/>
    </xf>
    <xf numFmtId="2" fontId="50" fillId="12" borderId="22" xfId="0" applyNumberFormat="1" applyFont="1" applyFill="1" applyBorder="1" applyAlignment="1" applyProtection="1">
      <alignment horizontal="center" vertical="center" wrapText="1"/>
    </xf>
    <xf numFmtId="0" fontId="18" fillId="11" borderId="4" xfId="0" applyFont="1" applyFill="1" applyBorder="1" applyAlignment="1" applyProtection="1">
      <alignment horizontal="center" vertical="center"/>
    </xf>
    <xf numFmtId="0" fontId="37" fillId="11" borderId="4" xfId="0" applyFont="1" applyFill="1" applyBorder="1" applyAlignment="1" applyProtection="1">
      <alignment horizontal="center" vertical="center"/>
    </xf>
    <xf numFmtId="2" fontId="15" fillId="12" borderId="13" xfId="0" applyNumberFormat="1" applyFont="1" applyFill="1" applyBorder="1" applyAlignment="1" applyProtection="1">
      <alignment horizontal="center" vertical="center"/>
    </xf>
    <xf numFmtId="2" fontId="37" fillId="11" borderId="19" xfId="0" applyNumberFormat="1" applyFont="1" applyFill="1" applyBorder="1" applyAlignment="1" applyProtection="1">
      <alignment vertical="center"/>
    </xf>
    <xf numFmtId="2" fontId="37" fillId="11" borderId="23" xfId="0" applyNumberFormat="1" applyFont="1" applyFill="1" applyBorder="1" applyAlignment="1" applyProtection="1">
      <alignment vertical="center"/>
    </xf>
    <xf numFmtId="0" fontId="11" fillId="4" borderId="11" xfId="0" applyFont="1" applyFill="1" applyBorder="1" applyAlignment="1">
      <alignment vertical="top" wrapText="1"/>
    </xf>
    <xf numFmtId="0" fontId="5" fillId="4" borderId="5" xfId="0" applyFont="1" applyFill="1" applyBorder="1" applyAlignment="1" applyProtection="1">
      <alignment vertical="top" wrapText="1"/>
      <protection locked="0"/>
    </xf>
    <xf numFmtId="0" fontId="5" fillId="4" borderId="9" xfId="0" applyFont="1" applyFill="1" applyBorder="1" applyAlignment="1" applyProtection="1">
      <alignment vertical="center" wrapText="1"/>
      <protection locked="0"/>
    </xf>
    <xf numFmtId="0" fontId="37" fillId="4" borderId="0" xfId="0" applyFont="1" applyFill="1" applyBorder="1" applyAlignment="1" applyProtection="1">
      <alignment horizontal="center"/>
    </xf>
    <xf numFmtId="2" fontId="51" fillId="4" borderId="0" xfId="0" applyNumberFormat="1" applyFont="1" applyFill="1" applyBorder="1" applyAlignment="1" applyProtection="1">
      <alignment horizontal="center"/>
    </xf>
    <xf numFmtId="2" fontId="37" fillId="4" borderId="0" xfId="0" applyNumberFormat="1" applyFont="1" applyFill="1" applyBorder="1" applyProtection="1"/>
    <xf numFmtId="2" fontId="44" fillId="4" borderId="0" xfId="0" applyNumberFormat="1" applyFont="1" applyFill="1"/>
    <xf numFmtId="0" fontId="18" fillId="4" borderId="0" xfId="0" applyFont="1" applyFill="1" applyAlignment="1">
      <alignment horizontal="center"/>
    </xf>
    <xf numFmtId="2" fontId="18" fillId="4" borderId="0" xfId="0" applyNumberFormat="1" applyFont="1" applyFill="1"/>
    <xf numFmtId="2" fontId="26" fillId="4" borderId="24" xfId="0" applyNumberFormat="1" applyFont="1" applyFill="1" applyBorder="1" applyAlignment="1" applyProtection="1">
      <alignment horizontal="center" vertical="center"/>
      <protection locked="0"/>
    </xf>
    <xf numFmtId="2" fontId="26" fillId="4" borderId="25" xfId="0" applyNumberFormat="1" applyFont="1" applyFill="1" applyBorder="1" applyAlignment="1" applyProtection="1">
      <alignment horizontal="center" vertical="center"/>
      <protection locked="0"/>
    </xf>
    <xf numFmtId="2" fontId="26" fillId="4" borderId="19" xfId="0" applyNumberFormat="1" applyFont="1" applyFill="1" applyBorder="1" applyAlignment="1" applyProtection="1">
      <alignment horizontal="center" vertical="center"/>
      <protection locked="0"/>
    </xf>
    <xf numFmtId="2" fontId="26" fillId="4" borderId="23" xfId="0" applyNumberFormat="1" applyFont="1" applyFill="1" applyBorder="1" applyAlignment="1" applyProtection="1">
      <alignment horizontal="center" vertical="center"/>
      <protection locked="0"/>
    </xf>
    <xf numFmtId="2" fontId="26" fillId="4" borderId="20" xfId="0" applyNumberFormat="1" applyFont="1" applyFill="1" applyBorder="1" applyAlignment="1" applyProtection="1">
      <alignment horizontal="center" vertical="center" wrapText="1"/>
      <protection locked="0"/>
    </xf>
    <xf numFmtId="2" fontId="26" fillId="4" borderId="25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Fill="1"/>
    <xf numFmtId="165" fontId="52" fillId="0" borderId="4" xfId="0" applyNumberFormat="1" applyFont="1" applyFill="1" applyBorder="1" applyAlignment="1" applyProtection="1">
      <alignment horizontal="center" vertical="center" wrapText="1"/>
    </xf>
    <xf numFmtId="165" fontId="52" fillId="0" borderId="4" xfId="0" applyNumberFormat="1" applyFont="1" applyFill="1" applyBorder="1" applyAlignment="1" applyProtection="1">
      <alignment horizontal="right" vertical="center" wrapText="1"/>
    </xf>
    <xf numFmtId="165" fontId="52" fillId="0" borderId="4" xfId="0" applyNumberFormat="1" applyFont="1" applyFill="1" applyBorder="1" applyAlignment="1" applyProtection="1">
      <alignment horizontal="left" vertical="center" wrapText="1"/>
    </xf>
    <xf numFmtId="165" fontId="52" fillId="0" borderId="0" xfId="0" applyNumberFormat="1" applyFont="1" applyFill="1" applyAlignment="1" applyProtection="1">
      <alignment horizontal="center" vertical="center" wrapText="1"/>
    </xf>
    <xf numFmtId="0" fontId="52" fillId="0" borderId="0" xfId="0" applyFont="1" applyFill="1" applyAlignment="1" applyProtection="1">
      <alignment horizontal="center" vertical="center" wrapText="1"/>
    </xf>
    <xf numFmtId="165" fontId="52" fillId="0" borderId="0" xfId="0" applyNumberFormat="1" applyFont="1" applyFill="1" applyAlignment="1" applyProtection="1">
      <alignment horizontal="left" vertical="center" wrapText="1"/>
    </xf>
    <xf numFmtId="0" fontId="45" fillId="0" borderId="0" xfId="0" applyFont="1" applyFill="1" applyAlignment="1">
      <alignment horizontal="center"/>
    </xf>
    <xf numFmtId="0" fontId="52" fillId="0" borderId="4" xfId="0" applyNumberFormat="1" applyFont="1" applyFill="1" applyBorder="1" applyAlignment="1" applyProtection="1">
      <alignment horizontal="center" vertical="center"/>
    </xf>
    <xf numFmtId="0" fontId="52" fillId="0" borderId="4" xfId="0" applyNumberFormat="1" applyFont="1" applyFill="1" applyBorder="1" applyAlignment="1" applyProtection="1">
      <alignment horizontal="right" vertical="center"/>
    </xf>
    <xf numFmtId="0" fontId="52" fillId="0" borderId="4" xfId="0" applyNumberFormat="1" applyFont="1" applyFill="1" applyBorder="1" applyAlignment="1" applyProtection="1">
      <alignment horizontal="left" vertical="center"/>
    </xf>
    <xf numFmtId="0" fontId="52" fillId="0" borderId="0" xfId="0" applyFont="1" applyFill="1" applyAlignment="1" applyProtection="1">
      <alignment horizontal="center" vertical="center"/>
    </xf>
    <xf numFmtId="165" fontId="52" fillId="0" borderId="0" xfId="0" applyNumberFormat="1" applyFont="1" applyFill="1" applyAlignment="1" applyProtection="1">
      <alignment horizontal="center" vertical="center"/>
    </xf>
    <xf numFmtId="0" fontId="52" fillId="0" borderId="17" xfId="0" applyFont="1" applyFill="1" applyBorder="1" applyAlignment="1" applyProtection="1">
      <alignment horizontal="left" vertical="center"/>
    </xf>
    <xf numFmtId="164" fontId="52" fillId="0" borderId="4" xfId="0" applyNumberFormat="1" applyFont="1" applyFill="1" applyBorder="1" applyAlignment="1" applyProtection="1">
      <alignment horizontal="center" vertical="center"/>
    </xf>
    <xf numFmtId="164" fontId="52" fillId="0" borderId="4" xfId="0" applyNumberFormat="1" applyFont="1" applyFill="1" applyBorder="1" applyAlignment="1" applyProtection="1">
      <alignment horizontal="right" vertical="center"/>
    </xf>
    <xf numFmtId="164" fontId="52" fillId="0" borderId="4" xfId="0" applyNumberFormat="1" applyFont="1" applyFill="1" applyBorder="1" applyAlignment="1" applyProtection="1">
      <alignment horizontal="left" vertical="center"/>
    </xf>
    <xf numFmtId="0" fontId="52" fillId="0" borderId="18" xfId="0" applyFont="1" applyFill="1" applyBorder="1" applyAlignment="1" applyProtection="1">
      <alignment horizontal="left" vertical="center"/>
    </xf>
    <xf numFmtId="0" fontId="52" fillId="0" borderId="0" xfId="0" applyFont="1" applyFill="1" applyAlignment="1" applyProtection="1">
      <alignment horizontal="left" vertical="center"/>
    </xf>
    <xf numFmtId="0" fontId="52" fillId="0" borderId="4" xfId="0" applyFont="1" applyFill="1" applyBorder="1" applyAlignment="1" applyProtection="1">
      <alignment horizontal="center" vertical="center"/>
    </xf>
    <xf numFmtId="0" fontId="52" fillId="0" borderId="4" xfId="0" applyFont="1" applyFill="1" applyBorder="1" applyAlignment="1" applyProtection="1">
      <alignment horizontal="right" vertical="center"/>
    </xf>
    <xf numFmtId="0" fontId="52" fillId="0" borderId="4" xfId="0" applyFont="1" applyFill="1" applyBorder="1" applyAlignment="1" applyProtection="1">
      <alignment horizontal="left" vertical="center"/>
    </xf>
    <xf numFmtId="0" fontId="53" fillId="0" borderId="18" xfId="0" applyFont="1" applyFill="1" applyBorder="1" applyProtection="1"/>
    <xf numFmtId="0" fontId="53" fillId="0" borderId="0" xfId="0" applyFont="1" applyFill="1" applyProtection="1"/>
    <xf numFmtId="0" fontId="53" fillId="0" borderId="0" xfId="0" applyFont="1" applyFill="1" applyAlignment="1" applyProtection="1">
      <alignment horizontal="right"/>
    </xf>
    <xf numFmtId="0" fontId="53" fillId="0" borderId="0" xfId="0" applyFont="1" applyFill="1" applyAlignment="1" applyProtection="1">
      <alignment horizontal="left"/>
    </xf>
    <xf numFmtId="165" fontId="53" fillId="0" borderId="0" xfId="0" applyNumberFormat="1" applyFont="1" applyFill="1" applyProtection="1"/>
    <xf numFmtId="0" fontId="53" fillId="0" borderId="4" xfId="0" applyFont="1" applyFill="1" applyBorder="1" applyProtection="1"/>
    <xf numFmtId="14" fontId="53" fillId="0" borderId="4" xfId="0" applyNumberFormat="1" applyFont="1" applyFill="1" applyBorder="1" applyAlignment="1" applyProtection="1">
      <alignment horizontal="center"/>
    </xf>
    <xf numFmtId="0" fontId="53" fillId="0" borderId="4" xfId="0" applyFont="1" applyFill="1" applyBorder="1" applyAlignment="1" applyProtection="1">
      <alignment horizontal="center"/>
    </xf>
    <xf numFmtId="0" fontId="53" fillId="0" borderId="4" xfId="0" applyFont="1" applyFill="1" applyBorder="1" applyAlignment="1" applyProtection="1">
      <alignment horizontal="right"/>
    </xf>
    <xf numFmtId="14" fontId="53" fillId="0" borderId="0" xfId="0" applyNumberFormat="1" applyFont="1" applyFill="1" applyProtection="1"/>
    <xf numFmtId="14" fontId="53" fillId="0" borderId="4" xfId="0" applyNumberFormat="1" applyFont="1" applyFill="1" applyBorder="1" applyAlignment="1" applyProtection="1">
      <alignment horizontal="right"/>
    </xf>
    <xf numFmtId="0" fontId="27" fillId="0" borderId="0" xfId="0" applyFont="1" applyFill="1" applyProtection="1"/>
    <xf numFmtId="16" fontId="53" fillId="0" borderId="0" xfId="0" applyNumberFormat="1" applyFont="1" applyFill="1" applyProtection="1"/>
    <xf numFmtId="2" fontId="53" fillId="0" borderId="0" xfId="0" applyNumberFormat="1" applyFont="1" applyFill="1" applyProtection="1"/>
    <xf numFmtId="2" fontId="53" fillId="0" borderId="0" xfId="0" applyNumberFormat="1" applyFont="1" applyFill="1" applyAlignment="1" applyProtection="1">
      <alignment horizontal="left"/>
    </xf>
    <xf numFmtId="0" fontId="54" fillId="0" borderId="0" xfId="0" applyFont="1" applyFill="1" applyProtection="1"/>
    <xf numFmtId="0" fontId="2" fillId="0" borderId="0" xfId="0" applyFont="1" applyFill="1"/>
    <xf numFmtId="0" fontId="0" fillId="0" borderId="0" xfId="0" applyFill="1" applyAlignment="1">
      <alignment horizontal="right"/>
    </xf>
    <xf numFmtId="0" fontId="0" fillId="0" borderId="0" xfId="0" applyFill="1" applyProtection="1">
      <protection locked="0"/>
    </xf>
    <xf numFmtId="2" fontId="49" fillId="11" borderId="26" xfId="0" applyNumberFormat="1" applyFont="1" applyFill="1" applyBorder="1" applyAlignment="1" applyProtection="1">
      <alignment horizontal="center" vertical="center" wrapText="1"/>
    </xf>
    <xf numFmtId="14" fontId="45" fillId="4" borderId="0" xfId="0" applyNumberFormat="1" applyFont="1" applyFill="1"/>
    <xf numFmtId="0" fontId="19" fillId="4" borderId="11" xfId="0" applyFont="1" applyFill="1" applyBorder="1" applyAlignment="1" applyProtection="1"/>
    <xf numFmtId="0" fontId="19" fillId="4" borderId="12" xfId="0" applyFont="1" applyFill="1" applyBorder="1" applyAlignment="1" applyProtection="1"/>
    <xf numFmtId="0" fontId="19" fillId="4" borderId="5" xfId="0" applyFont="1" applyFill="1" applyBorder="1" applyAlignment="1" applyProtection="1"/>
    <xf numFmtId="0" fontId="19" fillId="4" borderId="6" xfId="0" applyFont="1" applyFill="1" applyBorder="1" applyAlignment="1" applyProtection="1"/>
    <xf numFmtId="0" fontId="19" fillId="4" borderId="7" xfId="0" applyFont="1" applyFill="1" applyBorder="1" applyAlignment="1" applyProtection="1"/>
    <xf numFmtId="0" fontId="19" fillId="4" borderId="8" xfId="0" applyFont="1" applyFill="1" applyBorder="1" applyAlignment="1" applyProtection="1"/>
    <xf numFmtId="0" fontId="19" fillId="4" borderId="10" xfId="0" applyFont="1" applyFill="1" applyBorder="1" applyAlignment="1" applyProtection="1"/>
    <xf numFmtId="0" fontId="19" fillId="4" borderId="9" xfId="0" applyFont="1" applyFill="1" applyBorder="1" applyAlignment="1" applyProtection="1"/>
    <xf numFmtId="2" fontId="26" fillId="4" borderId="20" xfId="0" applyNumberFormat="1" applyFont="1" applyFill="1" applyBorder="1" applyAlignment="1" applyProtection="1">
      <alignment horizontal="center" vertical="center"/>
      <protection locked="0"/>
    </xf>
    <xf numFmtId="2" fontId="26" fillId="4" borderId="27" xfId="0" applyNumberFormat="1" applyFont="1" applyFill="1" applyBorder="1" applyAlignment="1" applyProtection="1">
      <alignment horizontal="center" vertical="center"/>
      <protection locked="0"/>
    </xf>
    <xf numFmtId="2" fontId="37" fillId="11" borderId="27" xfId="0" applyNumberFormat="1" applyFont="1" applyFill="1" applyBorder="1" applyAlignment="1" applyProtection="1">
      <alignment vertical="center"/>
    </xf>
    <xf numFmtId="0" fontId="14" fillId="4" borderId="15" xfId="0" applyFont="1" applyFill="1" applyBorder="1" applyAlignment="1" applyProtection="1">
      <alignment horizontal="right"/>
    </xf>
    <xf numFmtId="0" fontId="0" fillId="0" borderId="0" xfId="0" applyFont="1"/>
    <xf numFmtId="1" fontId="44" fillId="4" borderId="0" xfId="0" applyNumberFormat="1" applyFont="1" applyFill="1" applyAlignment="1" applyProtection="1">
      <alignment vertical="center"/>
    </xf>
    <xf numFmtId="0" fontId="45" fillId="0" borderId="0" xfId="0" applyFont="1"/>
    <xf numFmtId="0" fontId="27" fillId="4" borderId="0" xfId="0" applyFont="1" applyFill="1" applyProtection="1"/>
    <xf numFmtId="0" fontId="19" fillId="4" borderId="0" xfId="0" applyFont="1" applyFill="1" applyBorder="1" applyAlignment="1" applyProtection="1">
      <alignment horizontal="right" vertical="center"/>
    </xf>
    <xf numFmtId="0" fontId="10" fillId="4" borderId="0" xfId="0" applyFont="1" applyFill="1" applyAlignment="1">
      <alignment horizontal="right"/>
    </xf>
    <xf numFmtId="2" fontId="49" fillId="11" borderId="26" xfId="0" applyNumberFormat="1" applyFont="1" applyFill="1" applyBorder="1" applyAlignment="1" applyProtection="1">
      <alignment horizontal="center" vertical="center" wrapText="1"/>
    </xf>
    <xf numFmtId="0" fontId="56" fillId="4" borderId="0" xfId="0" applyFont="1" applyFill="1" applyAlignment="1" applyProtection="1">
      <alignment wrapText="1"/>
    </xf>
    <xf numFmtId="0" fontId="14" fillId="17" borderId="11" xfId="0" applyFont="1" applyFill="1" applyBorder="1" applyProtection="1"/>
    <xf numFmtId="0" fontId="14" fillId="17" borderId="12" xfId="0" applyFont="1" applyFill="1" applyBorder="1" applyProtection="1"/>
    <xf numFmtId="0" fontId="14" fillId="17" borderId="12" xfId="0" applyFont="1" applyFill="1" applyBorder="1" applyAlignment="1" applyProtection="1">
      <alignment horizontal="center"/>
    </xf>
    <xf numFmtId="0" fontId="14" fillId="17" borderId="5" xfId="0" applyFont="1" applyFill="1" applyBorder="1" applyProtection="1"/>
    <xf numFmtId="0" fontId="14" fillId="17" borderId="6" xfId="0" applyFont="1" applyFill="1" applyBorder="1" applyProtection="1"/>
    <xf numFmtId="0" fontId="14" fillId="17" borderId="0" xfId="0" applyFont="1" applyFill="1" applyBorder="1" applyProtection="1"/>
    <xf numFmtId="0" fontId="14" fillId="17" borderId="0" xfId="0" applyFont="1" applyFill="1" applyBorder="1" applyAlignment="1" applyProtection="1">
      <alignment horizontal="center"/>
    </xf>
    <xf numFmtId="0" fontId="14" fillId="17" borderId="7" xfId="0" applyFont="1" applyFill="1" applyBorder="1" applyProtection="1"/>
    <xf numFmtId="0" fontId="20" fillId="17" borderId="0" xfId="0" applyFont="1" applyFill="1" applyBorder="1" applyAlignment="1" applyProtection="1">
      <alignment horizontal="left"/>
    </xf>
    <xf numFmtId="0" fontId="20" fillId="17" borderId="7" xfId="0" applyFont="1" applyFill="1" applyBorder="1" applyAlignment="1" applyProtection="1">
      <alignment horizontal="left"/>
    </xf>
    <xf numFmtId="0" fontId="14" fillId="17" borderId="8" xfId="0" applyFont="1" applyFill="1" applyBorder="1" applyProtection="1"/>
    <xf numFmtId="0" fontId="14" fillId="17" borderId="10" xfId="0" applyFont="1" applyFill="1" applyBorder="1" applyProtection="1"/>
    <xf numFmtId="0" fontId="14" fillId="17" borderId="10" xfId="0" applyFont="1" applyFill="1" applyBorder="1" applyAlignment="1" applyProtection="1">
      <alignment horizontal="center"/>
    </xf>
    <xf numFmtId="0" fontId="14" fillId="17" borderId="9" xfId="0" applyFont="1" applyFill="1" applyBorder="1" applyProtection="1"/>
    <xf numFmtId="0" fontId="57" fillId="4" borderId="0" xfId="0" applyFont="1" applyFill="1" applyBorder="1" applyAlignment="1">
      <alignment vertical="center"/>
    </xf>
    <xf numFmtId="2" fontId="37" fillId="4" borderId="0" xfId="0" applyNumberFormat="1" applyFont="1" applyFill="1" applyBorder="1" applyAlignment="1" applyProtection="1">
      <alignment vertical="center" wrapText="1"/>
    </xf>
    <xf numFmtId="2" fontId="49" fillId="4" borderId="0" xfId="0" applyNumberFormat="1" applyFont="1" applyFill="1" applyBorder="1" applyAlignment="1" applyProtection="1">
      <alignment vertical="center" wrapText="1"/>
    </xf>
    <xf numFmtId="2" fontId="26" fillId="4" borderId="0" xfId="0" applyNumberFormat="1" applyFont="1" applyFill="1" applyBorder="1" applyAlignment="1" applyProtection="1">
      <alignment vertical="center"/>
      <protection locked="0"/>
    </xf>
    <xf numFmtId="2" fontId="37" fillId="4" borderId="0" xfId="0" applyNumberFormat="1" applyFont="1" applyFill="1" applyBorder="1" applyAlignment="1" applyProtection="1">
      <alignment vertical="center"/>
    </xf>
    <xf numFmtId="2" fontId="50" fillId="4" borderId="0" xfId="0" applyNumberFormat="1" applyFont="1" applyFill="1" applyBorder="1" applyAlignment="1" applyProtection="1">
      <alignment vertical="center" wrapText="1"/>
    </xf>
    <xf numFmtId="2" fontId="26" fillId="4" borderId="0" xfId="0" applyNumberFormat="1" applyFont="1" applyFill="1" applyBorder="1" applyAlignment="1" applyProtection="1">
      <alignment vertical="center" wrapText="1"/>
    </xf>
    <xf numFmtId="2" fontId="37" fillId="11" borderId="28" xfId="0" applyNumberFormat="1" applyFont="1" applyFill="1" applyBorder="1" applyAlignment="1" applyProtection="1">
      <alignment vertical="center"/>
    </xf>
    <xf numFmtId="2" fontId="50" fillId="12" borderId="29" xfId="0" applyNumberFormat="1" applyFont="1" applyFill="1" applyBorder="1" applyAlignment="1" applyProtection="1">
      <alignment vertical="center" wrapText="1"/>
    </xf>
    <xf numFmtId="2" fontId="26" fillId="4" borderId="24" xfId="0" applyNumberFormat="1" applyFont="1" applyFill="1" applyBorder="1" applyAlignment="1" applyProtection="1">
      <alignment horizontal="center" vertical="center" wrapText="1"/>
    </xf>
    <xf numFmtId="2" fontId="26" fillId="12" borderId="30" xfId="0" applyNumberFormat="1" applyFont="1" applyFill="1" applyBorder="1" applyAlignment="1" applyProtection="1">
      <alignment vertical="center" wrapText="1"/>
    </xf>
    <xf numFmtId="2" fontId="26" fillId="4" borderId="24" xfId="0" applyNumberFormat="1" applyFont="1" applyFill="1" applyBorder="1" applyAlignment="1" applyProtection="1">
      <alignment horizontal="center" vertical="center" wrapText="1"/>
      <protection locked="0"/>
    </xf>
    <xf numFmtId="0" fontId="9" fillId="4" borderId="0" xfId="0" applyFont="1" applyFill="1" applyBorder="1" applyAlignment="1"/>
    <xf numFmtId="168" fontId="7" fillId="4" borderId="0" xfId="0" applyNumberFormat="1" applyFont="1" applyFill="1" applyBorder="1" applyAlignment="1">
      <alignment vertical="center"/>
    </xf>
    <xf numFmtId="168" fontId="12" fillId="4" borderId="0" xfId="0" applyNumberFormat="1" applyFont="1" applyFill="1" applyBorder="1" applyAlignment="1">
      <alignment horizontal="center" vertical="top"/>
    </xf>
    <xf numFmtId="0" fontId="1" fillId="4" borderId="0" xfId="0" applyFont="1" applyFill="1" applyBorder="1" applyAlignment="1">
      <alignment horizontal="center"/>
    </xf>
    <xf numFmtId="2" fontId="44" fillId="11" borderId="33" xfId="0" applyNumberFormat="1" applyFont="1" applyFill="1" applyBorder="1" applyAlignment="1" applyProtection="1">
      <alignment vertical="center" wrapText="1"/>
    </xf>
    <xf numFmtId="2" fontId="44" fillId="11" borderId="34" xfId="0" applyNumberFormat="1" applyFont="1" applyFill="1" applyBorder="1" applyAlignment="1" applyProtection="1">
      <alignment horizontal="center" vertical="center" wrapText="1"/>
    </xf>
    <xf numFmtId="0" fontId="18" fillId="11" borderId="16" xfId="0" applyFont="1" applyFill="1" applyBorder="1" applyAlignment="1" applyProtection="1">
      <alignment horizontal="center"/>
    </xf>
    <xf numFmtId="168" fontId="16" fillId="11" borderId="16" xfId="0" applyNumberFormat="1" applyFont="1" applyFill="1" applyBorder="1" applyAlignment="1" applyProtection="1">
      <alignment horizontal="center" vertical="center"/>
    </xf>
    <xf numFmtId="0" fontId="16" fillId="4" borderId="0" xfId="0" applyFont="1" applyFill="1" applyBorder="1" applyAlignment="1" applyProtection="1">
      <alignment horizontal="center"/>
    </xf>
    <xf numFmtId="0" fontId="16" fillId="4" borderId="0" xfId="0" applyFont="1" applyFill="1" applyBorder="1" applyAlignment="1">
      <alignment vertical="center"/>
    </xf>
    <xf numFmtId="0" fontId="16" fillId="4" borderId="35" xfId="0" applyFont="1" applyFill="1" applyBorder="1" applyAlignment="1">
      <alignment vertical="center"/>
    </xf>
    <xf numFmtId="0" fontId="16" fillId="4" borderId="36" xfId="0" applyFont="1" applyFill="1" applyBorder="1" applyAlignment="1">
      <alignment vertical="center"/>
    </xf>
    <xf numFmtId="0" fontId="16" fillId="4" borderId="0" xfId="0" applyFont="1" applyFill="1" applyBorder="1" applyAlignment="1"/>
    <xf numFmtId="0" fontId="3" fillId="4" borderId="1" xfId="0" applyFont="1" applyFill="1" applyBorder="1" applyAlignment="1">
      <alignment vertical="center"/>
    </xf>
    <xf numFmtId="0" fontId="3" fillId="4" borderId="2" xfId="0" applyFont="1" applyFill="1" applyBorder="1" applyAlignment="1">
      <alignment vertical="center"/>
    </xf>
    <xf numFmtId="0" fontId="5" fillId="4" borderId="0" xfId="0" applyFont="1" applyFill="1" applyAlignment="1"/>
    <xf numFmtId="0" fontId="6" fillId="4" borderId="0" xfId="0" applyFont="1" applyFill="1" applyAlignment="1"/>
    <xf numFmtId="0" fontId="58" fillId="4" borderId="0" xfId="0" applyFont="1" applyFill="1" applyBorder="1" applyAlignment="1">
      <alignment vertical="center"/>
    </xf>
    <xf numFmtId="165" fontId="45" fillId="4" borderId="0" xfId="0" applyNumberFormat="1" applyFont="1" applyFill="1"/>
    <xf numFmtId="0" fontId="44" fillId="4" borderId="35" xfId="0" applyFont="1" applyFill="1" applyBorder="1" applyAlignment="1">
      <alignment vertical="center"/>
    </xf>
    <xf numFmtId="0" fontId="44" fillId="4" borderId="0" xfId="0" applyFont="1" applyFill="1" applyBorder="1" applyAlignment="1">
      <alignment vertical="center"/>
    </xf>
    <xf numFmtId="0" fontId="44" fillId="4" borderId="36" xfId="0" applyFont="1" applyFill="1" applyBorder="1" applyAlignment="1">
      <alignment vertical="center"/>
    </xf>
    <xf numFmtId="49" fontId="26" fillId="4" borderId="28" xfId="0" applyNumberFormat="1" applyFont="1" applyFill="1" applyBorder="1" applyAlignment="1" applyProtection="1">
      <alignment vertical="center"/>
      <protection locked="0"/>
    </xf>
    <xf numFmtId="49" fontId="51" fillId="4" borderId="0" xfId="0" applyNumberFormat="1" applyFont="1" applyFill="1" applyBorder="1" applyAlignment="1" applyProtection="1">
      <alignment horizontal="center" vertical="center"/>
    </xf>
    <xf numFmtId="0" fontId="26" fillId="4" borderId="0" xfId="0" applyFont="1" applyFill="1" applyAlignment="1">
      <alignment horizontal="right"/>
    </xf>
    <xf numFmtId="0" fontId="59" fillId="10" borderId="2" xfId="0" applyFont="1" applyFill="1" applyBorder="1" applyAlignment="1" applyProtection="1">
      <alignment horizontal="center" vertical="center"/>
    </xf>
    <xf numFmtId="0" fontId="17" fillId="4" borderId="2" xfId="0" applyFont="1" applyFill="1" applyBorder="1" applyAlignment="1" applyProtection="1">
      <alignment horizontal="center" vertical="center"/>
    </xf>
    <xf numFmtId="166" fontId="60" fillId="10" borderId="2" xfId="0" applyNumberFormat="1" applyFont="1" applyFill="1" applyBorder="1" applyAlignment="1" applyProtection="1">
      <alignment horizontal="center" vertical="center"/>
    </xf>
    <xf numFmtId="0" fontId="19" fillId="4" borderId="0" xfId="0" applyFont="1" applyFill="1" applyBorder="1" applyAlignment="1" applyProtection="1">
      <alignment horizontal="right" vertical="top" wrapText="1"/>
    </xf>
    <xf numFmtId="0" fontId="19" fillId="4" borderId="0" xfId="0" applyFont="1" applyFill="1" applyBorder="1" applyAlignment="1" applyProtection="1">
      <alignment horizontal="right" vertical="center" wrapText="1"/>
    </xf>
    <xf numFmtId="0" fontId="19" fillId="4" borderId="0" xfId="0" applyFont="1" applyFill="1" applyBorder="1" applyAlignment="1" applyProtection="1">
      <alignment horizontal="center"/>
    </xf>
    <xf numFmtId="0" fontId="19" fillId="4" borderId="0" xfId="0" applyFont="1" applyFill="1" applyAlignment="1" applyProtection="1">
      <alignment horizontal="right" vertical="center"/>
    </xf>
    <xf numFmtId="0" fontId="19" fillId="4" borderId="7" xfId="0" applyFont="1" applyFill="1" applyBorder="1" applyAlignment="1" applyProtection="1">
      <alignment horizontal="right" vertical="center"/>
    </xf>
    <xf numFmtId="0" fontId="61" fillId="4" borderId="0" xfId="0" applyFont="1" applyFill="1" applyAlignment="1" applyProtection="1">
      <alignment horizontal="left" vertical="center"/>
    </xf>
    <xf numFmtId="2" fontId="26" fillId="4" borderId="26" xfId="0" applyNumberFormat="1" applyFont="1" applyFill="1" applyBorder="1" applyAlignment="1" applyProtection="1">
      <alignment horizontal="center" vertical="center"/>
      <protection locked="0"/>
    </xf>
    <xf numFmtId="0" fontId="47" fillId="4" borderId="0" xfId="0" applyFont="1" applyFill="1" applyAlignment="1" applyProtection="1">
      <alignment horizontal="center"/>
    </xf>
    <xf numFmtId="0" fontId="36" fillId="4" borderId="0" xfId="0" applyFont="1" applyFill="1" applyBorder="1" applyAlignment="1" applyProtection="1">
      <alignment vertical="center" wrapText="1"/>
    </xf>
    <xf numFmtId="0" fontId="14" fillId="4" borderId="0" xfId="0" applyFont="1" applyFill="1" applyBorder="1" applyAlignment="1" applyProtection="1">
      <alignment vertical="top" wrapText="1"/>
      <protection locked="0"/>
    </xf>
    <xf numFmtId="0" fontId="61" fillId="4" borderId="0" xfId="0" applyFont="1" applyFill="1" applyProtection="1"/>
    <xf numFmtId="0" fontId="14" fillId="4" borderId="0" xfId="0" applyFont="1" applyFill="1" applyBorder="1" applyAlignment="1" applyProtection="1">
      <alignment vertical="center"/>
    </xf>
    <xf numFmtId="0" fontId="35" fillId="4" borderId="0" xfId="0" applyFont="1" applyFill="1" applyBorder="1" applyAlignment="1" applyProtection="1">
      <alignment vertical="center"/>
    </xf>
    <xf numFmtId="0" fontId="36" fillId="4" borderId="0" xfId="0" applyFont="1" applyFill="1" applyBorder="1" applyAlignment="1" applyProtection="1">
      <alignment vertical="center"/>
      <protection locked="0"/>
    </xf>
    <xf numFmtId="0" fontId="62" fillId="4" borderId="0" xfId="0" applyFont="1" applyFill="1" applyBorder="1" applyAlignment="1" applyProtection="1">
      <alignment vertical="center"/>
      <protection locked="0"/>
    </xf>
    <xf numFmtId="0" fontId="67" fillId="4" borderId="0" xfId="0" applyFont="1" applyFill="1" applyProtection="1"/>
    <xf numFmtId="167" fontId="19" fillId="4" borderId="0" xfId="0" applyNumberFormat="1" applyFont="1" applyFill="1" applyBorder="1" applyAlignment="1" applyProtection="1">
      <alignment vertical="center"/>
    </xf>
    <xf numFmtId="2" fontId="19" fillId="4" borderId="0" xfId="0" applyNumberFormat="1" applyFont="1" applyFill="1" applyBorder="1" applyAlignment="1" applyProtection="1">
      <alignment vertical="center"/>
    </xf>
    <xf numFmtId="1" fontId="19" fillId="4" borderId="0" xfId="0" applyNumberFormat="1" applyFont="1" applyFill="1" applyBorder="1" applyAlignment="1" applyProtection="1"/>
    <xf numFmtId="2" fontId="19" fillId="4" borderId="0" xfId="0" applyNumberFormat="1" applyFont="1" applyFill="1" applyBorder="1" applyAlignment="1" applyProtection="1"/>
    <xf numFmtId="0" fontId="14" fillId="4" borderId="0" xfId="0" applyFont="1" applyFill="1" applyBorder="1" applyAlignment="1" applyProtection="1">
      <alignment vertical="top"/>
      <protection locked="0"/>
    </xf>
    <xf numFmtId="0" fontId="34" fillId="4" borderId="0" xfId="0" applyFont="1" applyFill="1" applyBorder="1" applyAlignment="1" applyProtection="1">
      <alignment horizontal="right" vertical="center"/>
    </xf>
    <xf numFmtId="0" fontId="19" fillId="4" borderId="0" xfId="0" applyFont="1" applyFill="1" applyBorder="1" applyAlignment="1" applyProtection="1">
      <alignment wrapText="1"/>
    </xf>
    <xf numFmtId="0" fontId="37" fillId="7" borderId="12" xfId="0" applyFont="1" applyFill="1" applyBorder="1" applyProtection="1"/>
    <xf numFmtId="0" fontId="51" fillId="7" borderId="12" xfId="0" applyFont="1" applyFill="1" applyBorder="1" applyProtection="1"/>
    <xf numFmtId="2" fontId="37" fillId="7" borderId="12" xfId="0" applyNumberFormat="1" applyFont="1" applyFill="1" applyBorder="1" applyAlignment="1" applyProtection="1">
      <alignment horizontal="center"/>
    </xf>
    <xf numFmtId="2" fontId="14" fillId="4" borderId="4" xfId="0" applyNumberFormat="1" applyFont="1" applyFill="1" applyBorder="1" applyAlignment="1" applyProtection="1">
      <alignment horizontal="center" vertical="center"/>
      <protection locked="0"/>
    </xf>
    <xf numFmtId="167" fontId="14" fillId="4" borderId="0" xfId="0" applyNumberFormat="1" applyFont="1" applyFill="1" applyBorder="1" applyAlignment="1" applyProtection="1">
      <alignment vertical="center"/>
    </xf>
    <xf numFmtId="0" fontId="14" fillId="4" borderId="0" xfId="0" applyFont="1" applyFill="1" applyBorder="1" applyAlignment="1" applyProtection="1"/>
    <xf numFmtId="0" fontId="14" fillId="4" borderId="0" xfId="0" applyFont="1" applyFill="1" applyAlignment="1" applyProtection="1"/>
    <xf numFmtId="0" fontId="56" fillId="4" borderId="0" xfId="0" applyFont="1" applyFill="1" applyBorder="1" applyAlignment="1" applyProtection="1">
      <alignment wrapText="1"/>
    </xf>
    <xf numFmtId="0" fontId="47" fillId="4" borderId="0" xfId="0" applyFont="1" applyFill="1"/>
    <xf numFmtId="168" fontId="62" fillId="4" borderId="0" xfId="0" applyNumberFormat="1" applyFont="1" applyFill="1"/>
    <xf numFmtId="168" fontId="68" fillId="4" borderId="0" xfId="0" applyNumberFormat="1" applyFont="1" applyFill="1" applyAlignment="1">
      <alignment vertical="center"/>
    </xf>
    <xf numFmtId="2" fontId="47" fillId="4" borderId="0" xfId="0" applyNumberFormat="1" applyFont="1" applyFill="1" applyProtection="1"/>
    <xf numFmtId="2" fontId="47" fillId="4" borderId="0" xfId="0" applyNumberFormat="1" applyFont="1" applyFill="1" applyAlignment="1" applyProtection="1">
      <alignment horizontal="left"/>
    </xf>
    <xf numFmtId="0" fontId="47" fillId="4" borderId="0" xfId="0" applyFont="1" applyFill="1" applyAlignment="1">
      <alignment horizontal="center"/>
    </xf>
    <xf numFmtId="2" fontId="47" fillId="4" borderId="0" xfId="0" applyNumberFormat="1" applyFont="1" applyFill="1" applyAlignment="1">
      <alignment horizontal="center"/>
    </xf>
    <xf numFmtId="2" fontId="47" fillId="4" borderId="0" xfId="0" applyNumberFormat="1" applyFont="1" applyFill="1"/>
    <xf numFmtId="2" fontId="26" fillId="4" borderId="48" xfId="0" applyNumberFormat="1" applyFont="1" applyFill="1" applyBorder="1" applyAlignment="1" applyProtection="1">
      <alignment horizontal="center" vertical="center"/>
      <protection locked="0"/>
    </xf>
    <xf numFmtId="2" fontId="37" fillId="11" borderId="26" xfId="0" applyNumberFormat="1" applyFont="1" applyFill="1" applyBorder="1" applyAlignment="1" applyProtection="1">
      <alignment vertical="center"/>
    </xf>
    <xf numFmtId="2" fontId="50" fillId="12" borderId="12" xfId="0" applyNumberFormat="1" applyFont="1" applyFill="1" applyBorder="1" applyAlignment="1" applyProtection="1">
      <alignment horizontal="center" vertical="center" wrapText="1"/>
    </xf>
    <xf numFmtId="2" fontId="26" fillId="4" borderId="48" xfId="0" applyNumberFormat="1" applyFont="1" applyFill="1" applyBorder="1" applyAlignment="1" applyProtection="1">
      <alignment horizontal="center" vertical="center" wrapText="1"/>
      <protection locked="0"/>
    </xf>
    <xf numFmtId="2" fontId="16" fillId="23" borderId="19" xfId="0" applyNumberFormat="1" applyFont="1" applyFill="1" applyBorder="1" applyAlignment="1" applyProtection="1">
      <alignment horizontal="center" vertical="center" wrapText="1"/>
    </xf>
    <xf numFmtId="2" fontId="16" fillId="23" borderId="23" xfId="0" applyNumberFormat="1" applyFont="1" applyFill="1" applyBorder="1" applyAlignment="1" applyProtection="1">
      <alignment horizontal="center" vertical="center" wrapText="1"/>
    </xf>
    <xf numFmtId="2" fontId="44" fillId="24" borderId="23" xfId="0" applyNumberFormat="1" applyFont="1" applyFill="1" applyBorder="1" applyAlignment="1" applyProtection="1">
      <alignment horizontal="center" vertical="center" wrapText="1"/>
    </xf>
    <xf numFmtId="2" fontId="16" fillId="17" borderId="26" xfId="0" applyNumberFormat="1" applyFont="1" applyFill="1" applyBorder="1" applyAlignment="1" applyProtection="1">
      <alignment horizontal="center" vertical="center" wrapText="1"/>
    </xf>
    <xf numFmtId="0" fontId="2" fillId="0" borderId="0" xfId="0" applyFont="1" applyFill="1" applyProtection="1">
      <protection locked="0"/>
    </xf>
    <xf numFmtId="0" fontId="71" fillId="4" borderId="0" xfId="0" applyFont="1" applyFill="1" applyAlignment="1">
      <alignment horizontal="center"/>
    </xf>
    <xf numFmtId="0" fontId="71" fillId="4" borderId="0" xfId="0" applyFont="1" applyFill="1" applyAlignment="1">
      <alignment horizontal="left"/>
    </xf>
    <xf numFmtId="168" fontId="41" fillId="4" borderId="0" xfId="0" applyNumberFormat="1" applyFont="1" applyFill="1" applyAlignment="1" applyProtection="1">
      <alignment horizontal="right"/>
    </xf>
    <xf numFmtId="168" fontId="44" fillId="4" borderId="0" xfId="0" applyNumberFormat="1" applyFont="1" applyFill="1" applyAlignment="1" applyProtection="1">
      <alignment vertical="center"/>
    </xf>
    <xf numFmtId="2" fontId="70" fillId="3" borderId="14" xfId="0" applyNumberFormat="1" applyFont="1" applyFill="1" applyBorder="1" applyAlignment="1" applyProtection="1">
      <alignment horizontal="center" vertical="center"/>
    </xf>
    <xf numFmtId="2" fontId="70" fillId="2" borderId="14" xfId="0" applyNumberFormat="1" applyFont="1" applyFill="1" applyBorder="1" applyAlignment="1" applyProtection="1">
      <alignment horizontal="center" vertical="center"/>
    </xf>
    <xf numFmtId="2" fontId="70" fillId="13" borderId="13" xfId="0" applyNumberFormat="1" applyFont="1" applyFill="1" applyBorder="1" applyAlignment="1" applyProtection="1">
      <alignment horizontal="center" vertical="center"/>
    </xf>
    <xf numFmtId="2" fontId="70" fillId="4" borderId="14" xfId="0" applyNumberFormat="1" applyFont="1" applyFill="1" applyBorder="1" applyAlignment="1" applyProtection="1">
      <alignment horizontal="center" vertical="center"/>
    </xf>
    <xf numFmtId="2" fontId="18" fillId="4" borderId="0" xfId="0" applyNumberFormat="1" applyFont="1" applyFill="1" applyAlignment="1">
      <alignment horizontal="center"/>
    </xf>
    <xf numFmtId="0" fontId="18" fillId="4" borderId="0" xfId="0" applyFont="1" applyFill="1" applyAlignment="1">
      <alignment horizontal="left"/>
    </xf>
    <xf numFmtId="2" fontId="37" fillId="11" borderId="3" xfId="0" applyNumberFormat="1" applyFont="1" applyFill="1" applyBorder="1" applyAlignment="1" applyProtection="1">
      <alignment vertical="center" wrapText="1"/>
    </xf>
    <xf numFmtId="2" fontId="49" fillId="11" borderId="28" xfId="0" applyNumberFormat="1" applyFont="1" applyFill="1" applyBorder="1" applyAlignment="1" applyProtection="1">
      <alignment horizontal="center" vertical="center" wrapText="1"/>
    </xf>
    <xf numFmtId="14" fontId="6" fillId="4" borderId="0" xfId="0" applyNumberFormat="1" applyFont="1" applyFill="1"/>
    <xf numFmtId="0" fontId="54" fillId="4" borderId="0" xfId="0" applyFont="1" applyFill="1"/>
    <xf numFmtId="2" fontId="69" fillId="4" borderId="24" xfId="0" applyNumberFormat="1" applyFont="1" applyFill="1" applyBorder="1" applyAlignment="1" applyProtection="1">
      <alignment horizontal="center" vertical="center"/>
      <protection locked="0"/>
    </xf>
    <xf numFmtId="2" fontId="69" fillId="4" borderId="25" xfId="0" applyNumberFormat="1" applyFont="1" applyFill="1" applyBorder="1" applyAlignment="1" applyProtection="1">
      <alignment horizontal="center" vertical="center"/>
      <protection locked="0"/>
    </xf>
    <xf numFmtId="2" fontId="69" fillId="4" borderId="19" xfId="0" applyNumberFormat="1" applyFont="1" applyFill="1" applyBorder="1" applyAlignment="1" applyProtection="1">
      <alignment horizontal="center" vertical="center"/>
      <protection locked="0"/>
    </xf>
    <xf numFmtId="2" fontId="69" fillId="4" borderId="23" xfId="0" applyNumberFormat="1" applyFont="1" applyFill="1" applyBorder="1" applyAlignment="1" applyProtection="1">
      <alignment horizontal="center" vertical="center"/>
      <protection locked="0"/>
    </xf>
    <xf numFmtId="0" fontId="3" fillId="4" borderId="49" xfId="0" applyFont="1" applyFill="1" applyBorder="1" applyAlignment="1">
      <alignment vertical="center"/>
    </xf>
    <xf numFmtId="0" fontId="38" fillId="4" borderId="1" xfId="0" applyFont="1" applyFill="1" applyBorder="1" applyAlignment="1" applyProtection="1">
      <alignment vertical="center" shrinkToFit="1"/>
      <protection locked="0"/>
    </xf>
    <xf numFmtId="0" fontId="38" fillId="4" borderId="2" xfId="0" applyFont="1" applyFill="1" applyBorder="1" applyAlignment="1" applyProtection="1">
      <alignment vertical="center" shrinkToFit="1"/>
      <protection locked="0"/>
    </xf>
    <xf numFmtId="0" fontId="14" fillId="4" borderId="2" xfId="0" applyFont="1" applyFill="1" applyBorder="1" applyProtection="1"/>
    <xf numFmtId="0" fontId="14" fillId="4" borderId="3" xfId="0" applyFont="1" applyFill="1" applyBorder="1" applyProtection="1"/>
    <xf numFmtId="0" fontId="35" fillId="4" borderId="7" xfId="0" applyFont="1" applyFill="1" applyBorder="1" applyAlignment="1" applyProtection="1">
      <alignment vertical="center"/>
    </xf>
    <xf numFmtId="0" fontId="14" fillId="4" borderId="7" xfId="0" applyFont="1" applyFill="1" applyBorder="1" applyAlignment="1" applyProtection="1">
      <alignment horizontal="right"/>
    </xf>
    <xf numFmtId="0" fontId="19" fillId="4" borderId="7" xfId="0" applyFont="1" applyFill="1" applyBorder="1" applyAlignment="1" applyProtection="1">
      <alignment vertical="center"/>
    </xf>
    <xf numFmtId="0" fontId="36" fillId="4" borderId="7" xfId="0" applyFont="1" applyFill="1" applyBorder="1" applyAlignment="1" applyProtection="1">
      <alignment vertical="center" wrapText="1"/>
    </xf>
    <xf numFmtId="0" fontId="26" fillId="4" borderId="0" xfId="0" applyFont="1" applyFill="1" applyProtection="1"/>
    <xf numFmtId="0" fontId="69" fillId="4" borderId="0" xfId="0" applyFont="1" applyFill="1" applyBorder="1" applyAlignment="1" applyProtection="1"/>
    <xf numFmtId="9" fontId="19" fillId="4" borderId="7" xfId="2" applyFont="1" applyFill="1" applyBorder="1" applyAlignment="1" applyProtection="1">
      <alignment vertical="center"/>
    </xf>
    <xf numFmtId="0" fontId="19" fillId="4" borderId="7" xfId="0" applyFont="1" applyFill="1" applyBorder="1" applyAlignment="1" applyProtection="1">
      <alignment vertical="center" wrapText="1"/>
    </xf>
    <xf numFmtId="0" fontId="14" fillId="4" borderId="7" xfId="0" applyFont="1" applyFill="1" applyBorder="1" applyAlignment="1" applyProtection="1"/>
    <xf numFmtId="0" fontId="42" fillId="4" borderId="0" xfId="0" applyFont="1" applyFill="1" applyAlignment="1">
      <alignment horizontal="left" wrapText="1"/>
    </xf>
    <xf numFmtId="14" fontId="14" fillId="4" borderId="0" xfId="0" applyNumberFormat="1" applyFont="1" applyFill="1" applyBorder="1" applyAlignment="1" applyProtection="1">
      <alignment vertical="top"/>
    </xf>
    <xf numFmtId="0" fontId="14" fillId="4" borderId="7" xfId="0" applyFont="1" applyFill="1" applyBorder="1" applyAlignment="1" applyProtection="1">
      <alignment vertical="top" wrapText="1"/>
      <protection locked="0"/>
    </xf>
    <xf numFmtId="0" fontId="22" fillId="4" borderId="7" xfId="0" applyFont="1" applyFill="1" applyBorder="1" applyAlignment="1" applyProtection="1"/>
    <xf numFmtId="0" fontId="73" fillId="4" borderId="0" xfId="0" applyFont="1" applyFill="1" applyProtection="1"/>
    <xf numFmtId="0" fontId="74" fillId="4" borderId="0" xfId="0" applyFont="1" applyFill="1" applyProtection="1"/>
    <xf numFmtId="0" fontId="37" fillId="4" borderId="0" xfId="0" applyFont="1" applyFill="1" applyBorder="1" applyAlignment="1" applyProtection="1">
      <alignment horizontal="left" vertical="center"/>
    </xf>
    <xf numFmtId="14" fontId="18" fillId="4" borderId="0" xfId="0" applyNumberFormat="1" applyFont="1" applyFill="1" applyProtection="1"/>
    <xf numFmtId="0" fontId="18" fillId="4" borderId="0" xfId="0" applyFont="1" applyFill="1" applyAlignment="1" applyProtection="1">
      <alignment horizontal="left"/>
    </xf>
    <xf numFmtId="14" fontId="37" fillId="4" borderId="0" xfId="0" applyNumberFormat="1" applyFont="1" applyFill="1" applyProtection="1"/>
    <xf numFmtId="0" fontId="37" fillId="4" borderId="4" xfId="0" applyFont="1" applyFill="1" applyBorder="1" applyProtection="1"/>
    <xf numFmtId="0" fontId="37" fillId="4" borderId="17" xfId="0" applyFont="1" applyFill="1" applyBorder="1" applyProtection="1"/>
    <xf numFmtId="0" fontId="37" fillId="4" borderId="18" xfId="0" applyFont="1" applyFill="1" applyBorder="1" applyProtection="1"/>
    <xf numFmtId="0" fontId="37" fillId="4" borderId="0" xfId="0" applyFont="1" applyFill="1" applyAlignment="1" applyProtection="1">
      <alignment horizontal="left"/>
    </xf>
    <xf numFmtId="0" fontId="37" fillId="4" borderId="18" xfId="0" applyFont="1" applyFill="1" applyBorder="1" applyAlignment="1" applyProtection="1">
      <alignment horizontal="left"/>
    </xf>
    <xf numFmtId="0" fontId="37" fillId="4" borderId="16" xfId="0" applyFont="1" applyFill="1" applyBorder="1" applyAlignment="1" applyProtection="1">
      <alignment horizontal="left"/>
    </xf>
    <xf numFmtId="0" fontId="37" fillId="4" borderId="0" xfId="0" applyFont="1" applyFill="1" applyAlignment="1" applyProtection="1">
      <alignment vertical="center"/>
    </xf>
    <xf numFmtId="0" fontId="2" fillId="0" borderId="0" xfId="1" applyFont="1"/>
    <xf numFmtId="0" fontId="2" fillId="0" borderId="0" xfId="1" applyFont="1" applyAlignment="1">
      <alignment horizontal="center"/>
    </xf>
    <xf numFmtId="0" fontId="2" fillId="15" borderId="0" xfId="1" applyFill="1" applyProtection="1">
      <protection locked="0"/>
    </xf>
    <xf numFmtId="0" fontId="2" fillId="0" borderId="0" xfId="1"/>
    <xf numFmtId="0" fontId="2" fillId="15" borderId="0" xfId="1" applyFont="1" applyFill="1" applyProtection="1">
      <protection locked="0"/>
    </xf>
    <xf numFmtId="0" fontId="55" fillId="0" borderId="0" xfId="1" applyFont="1"/>
    <xf numFmtId="14" fontId="2" fillId="15" borderId="0" xfId="1" applyNumberFormat="1" applyFill="1" applyProtection="1">
      <protection locked="0"/>
    </xf>
    <xf numFmtId="0" fontId="2" fillId="0" borderId="0" xfId="1" applyAlignment="1">
      <alignment horizontal="center"/>
    </xf>
    <xf numFmtId="0" fontId="18" fillId="4" borderId="17" xfId="0" applyFont="1" applyFill="1" applyBorder="1" applyAlignment="1" applyProtection="1">
      <alignment horizontal="left" vertical="top"/>
      <protection locked="0"/>
    </xf>
    <xf numFmtId="0" fontId="18" fillId="4" borderId="18" xfId="0" applyFont="1" applyFill="1" applyBorder="1" applyAlignment="1" applyProtection="1">
      <alignment horizontal="left" vertical="top"/>
      <protection locked="0"/>
    </xf>
    <xf numFmtId="0" fontId="18" fillId="4" borderId="16" xfId="0" applyFont="1" applyFill="1" applyBorder="1" applyAlignment="1" applyProtection="1">
      <alignment horizontal="left" vertical="top"/>
      <protection locked="0"/>
    </xf>
    <xf numFmtId="2" fontId="19" fillId="4" borderId="8" xfId="0" applyNumberFormat="1" applyFont="1" applyFill="1" applyBorder="1" applyAlignment="1" applyProtection="1">
      <alignment horizontal="center"/>
    </xf>
    <xf numFmtId="2" fontId="19" fillId="4" borderId="10" xfId="0" applyNumberFormat="1" applyFont="1" applyFill="1" applyBorder="1" applyAlignment="1" applyProtection="1">
      <alignment horizontal="center"/>
    </xf>
    <xf numFmtId="2" fontId="19" fillId="4" borderId="9" xfId="0" applyNumberFormat="1" applyFont="1" applyFill="1" applyBorder="1" applyAlignment="1" applyProtection="1">
      <alignment horizontal="center"/>
    </xf>
    <xf numFmtId="2" fontId="14" fillId="4" borderId="1" xfId="0" applyNumberFormat="1" applyFont="1" applyFill="1" applyBorder="1" applyAlignment="1" applyProtection="1">
      <alignment horizontal="center" vertical="top" wrapText="1"/>
    </xf>
    <xf numFmtId="0" fontId="14" fillId="4" borderId="2" xfId="0" applyFont="1" applyFill="1" applyBorder="1" applyAlignment="1" applyProtection="1">
      <alignment horizontal="center" vertical="top" wrapText="1"/>
    </xf>
    <xf numFmtId="0" fontId="14" fillId="4" borderId="3" xfId="0" applyFont="1" applyFill="1" applyBorder="1" applyAlignment="1" applyProtection="1">
      <alignment horizontal="center" vertical="top" wrapText="1"/>
    </xf>
    <xf numFmtId="0" fontId="47" fillId="4" borderId="0" xfId="0" applyFont="1" applyFill="1" applyAlignment="1" applyProtection="1">
      <alignment horizontal="center"/>
    </xf>
    <xf numFmtId="0" fontId="35" fillId="4" borderId="1" xfId="0" applyFont="1" applyFill="1" applyBorder="1" applyAlignment="1" applyProtection="1">
      <alignment horizontal="center" vertical="center"/>
      <protection locked="0"/>
    </xf>
    <xf numFmtId="0" fontId="35" fillId="4" borderId="2" xfId="0" applyFont="1" applyFill="1" applyBorder="1" applyAlignment="1" applyProtection="1">
      <alignment horizontal="center" vertical="center"/>
      <protection locked="0"/>
    </xf>
    <xf numFmtId="0" fontId="35" fillId="4" borderId="3" xfId="0" applyFont="1" applyFill="1" applyBorder="1" applyAlignment="1" applyProtection="1">
      <alignment horizontal="center" vertical="center"/>
      <protection locked="0"/>
    </xf>
    <xf numFmtId="0" fontId="35" fillId="4" borderId="1" xfId="0" applyFont="1" applyFill="1" applyBorder="1" applyAlignment="1" applyProtection="1">
      <alignment horizontal="center" vertical="center"/>
    </xf>
    <xf numFmtId="0" fontId="35" fillId="4" borderId="2" xfId="0" applyFont="1" applyFill="1" applyBorder="1" applyAlignment="1" applyProtection="1">
      <alignment horizontal="center" vertical="center"/>
    </xf>
    <xf numFmtId="0" fontId="35" fillId="4" borderId="3" xfId="0" applyFont="1" applyFill="1" applyBorder="1" applyAlignment="1" applyProtection="1">
      <alignment horizontal="center" vertical="center"/>
    </xf>
    <xf numFmtId="9" fontId="19" fillId="4" borderId="1" xfId="2" applyFont="1" applyFill="1" applyBorder="1" applyAlignment="1" applyProtection="1">
      <alignment horizontal="center" vertical="center"/>
      <protection locked="0"/>
    </xf>
    <xf numFmtId="9" fontId="19" fillId="4" borderId="2" xfId="2" applyFont="1" applyFill="1" applyBorder="1" applyAlignment="1" applyProtection="1">
      <alignment horizontal="center" vertical="center"/>
      <protection locked="0"/>
    </xf>
    <xf numFmtId="9" fontId="19" fillId="4" borderId="3" xfId="2" applyFont="1" applyFill="1" applyBorder="1" applyAlignment="1" applyProtection="1">
      <alignment horizontal="center" vertical="center"/>
      <protection locked="0"/>
    </xf>
    <xf numFmtId="0" fontId="14" fillId="4" borderId="1" xfId="0" applyFont="1" applyFill="1" applyBorder="1" applyAlignment="1" applyProtection="1">
      <alignment horizontal="center"/>
    </xf>
    <xf numFmtId="0" fontId="14" fillId="4" borderId="2" xfId="0" applyFont="1" applyFill="1" applyBorder="1" applyAlignment="1" applyProtection="1">
      <alignment horizontal="center"/>
    </xf>
    <xf numFmtId="0" fontId="14" fillId="4" borderId="3" xfId="0" applyFont="1" applyFill="1" applyBorder="1" applyAlignment="1" applyProtection="1">
      <alignment horizontal="center"/>
    </xf>
    <xf numFmtId="0" fontId="47" fillId="4" borderId="11" xfId="0" applyFont="1" applyFill="1" applyBorder="1" applyAlignment="1" applyProtection="1">
      <alignment horizontal="left" vertical="top"/>
      <protection locked="0"/>
    </xf>
    <xf numFmtId="0" fontId="47" fillId="4" borderId="12" xfId="0" applyFont="1" applyFill="1" applyBorder="1" applyAlignment="1" applyProtection="1">
      <alignment horizontal="left" vertical="top"/>
      <protection locked="0"/>
    </xf>
    <xf numFmtId="0" fontId="47" fillId="4" borderId="6" xfId="0" applyFont="1" applyFill="1" applyBorder="1" applyAlignment="1" applyProtection="1">
      <alignment horizontal="left" vertical="top"/>
      <protection locked="0"/>
    </xf>
    <xf numFmtId="0" fontId="47" fillId="4" borderId="0" xfId="0" applyFont="1" applyFill="1" applyBorder="1" applyAlignment="1" applyProtection="1">
      <alignment horizontal="left" vertical="top"/>
      <protection locked="0"/>
    </xf>
    <xf numFmtId="0" fontId="47" fillId="4" borderId="8" xfId="0" applyFont="1" applyFill="1" applyBorder="1" applyAlignment="1" applyProtection="1">
      <alignment horizontal="left" vertical="top"/>
      <protection locked="0"/>
    </xf>
    <xf numFmtId="0" fontId="47" fillId="4" borderId="10" xfId="0" applyFont="1" applyFill="1" applyBorder="1" applyAlignment="1" applyProtection="1">
      <alignment horizontal="left" vertical="top"/>
      <protection locked="0"/>
    </xf>
    <xf numFmtId="0" fontId="27" fillId="4" borderId="6" xfId="0" applyFont="1" applyFill="1" applyBorder="1" applyAlignment="1" applyProtection="1">
      <alignment horizontal="center" vertical="center" wrapText="1"/>
    </xf>
    <xf numFmtId="0" fontId="27" fillId="4" borderId="0" xfId="0" applyFont="1" applyFill="1" applyBorder="1" applyAlignment="1" applyProtection="1">
      <alignment horizontal="center" vertical="center" wrapText="1"/>
    </xf>
    <xf numFmtId="0" fontId="27" fillId="4" borderId="7" xfId="0" applyFont="1" applyFill="1" applyBorder="1" applyAlignment="1" applyProtection="1">
      <alignment horizontal="center" vertical="center" wrapText="1"/>
    </xf>
    <xf numFmtId="0" fontId="27" fillId="4" borderId="8" xfId="0" applyFont="1" applyFill="1" applyBorder="1" applyAlignment="1" applyProtection="1">
      <alignment horizontal="center" vertical="center" wrapText="1"/>
    </xf>
    <xf numFmtId="0" fontId="27" fillId="4" borderId="10" xfId="0" applyFont="1" applyFill="1" applyBorder="1" applyAlignment="1" applyProtection="1">
      <alignment horizontal="center" vertical="center" wrapText="1"/>
    </xf>
    <xf numFmtId="0" fontId="27" fillId="4" borderId="9" xfId="0" applyFont="1" applyFill="1" applyBorder="1" applyAlignment="1" applyProtection="1">
      <alignment horizontal="center" vertical="center" wrapText="1"/>
    </xf>
    <xf numFmtId="165" fontId="14" fillId="4" borderId="0" xfId="0" applyNumberFormat="1" applyFont="1" applyFill="1" applyBorder="1" applyAlignment="1" applyProtection="1">
      <alignment horizontal="left" vertical="top"/>
      <protection locked="0"/>
    </xf>
    <xf numFmtId="0" fontId="19" fillId="4" borderId="1" xfId="0" applyFont="1" applyFill="1" applyBorder="1" applyAlignment="1" applyProtection="1">
      <alignment horizontal="center" vertical="center" wrapText="1"/>
    </xf>
    <xf numFmtId="0" fontId="19" fillId="4" borderId="2" xfId="0" applyFont="1" applyFill="1" applyBorder="1" applyAlignment="1" applyProtection="1">
      <alignment horizontal="center" vertical="center" wrapText="1"/>
    </xf>
    <xf numFmtId="0" fontId="19" fillId="4" borderId="3" xfId="0" applyFont="1" applyFill="1" applyBorder="1" applyAlignment="1" applyProtection="1">
      <alignment horizontal="center" vertical="center" wrapText="1"/>
    </xf>
    <xf numFmtId="0" fontId="14" fillId="4" borderId="1" xfId="0" applyFont="1" applyFill="1" applyBorder="1" applyAlignment="1" applyProtection="1">
      <alignment horizontal="center" vertical="top" wrapText="1"/>
      <protection locked="0"/>
    </xf>
    <xf numFmtId="0" fontId="14" fillId="4" borderId="2" xfId="0" applyFont="1" applyFill="1" applyBorder="1" applyAlignment="1" applyProtection="1">
      <alignment horizontal="center" vertical="top" wrapText="1"/>
      <protection locked="0"/>
    </xf>
    <xf numFmtId="0" fontId="14" fillId="4" borderId="3" xfId="0" applyFont="1" applyFill="1" applyBorder="1" applyAlignment="1" applyProtection="1">
      <alignment horizontal="center" vertical="top" wrapText="1"/>
      <protection locked="0"/>
    </xf>
    <xf numFmtId="2" fontId="19" fillId="4" borderId="1" xfId="0" applyNumberFormat="1" applyFont="1" applyFill="1" applyBorder="1" applyAlignment="1" applyProtection="1">
      <alignment horizontal="center" vertical="center"/>
    </xf>
    <xf numFmtId="0" fontId="19" fillId="4" borderId="2" xfId="0" applyFont="1" applyFill="1" applyBorder="1" applyAlignment="1" applyProtection="1">
      <alignment horizontal="center" vertical="center"/>
    </xf>
    <xf numFmtId="0" fontId="19" fillId="4" borderId="3" xfId="0" applyFont="1" applyFill="1" applyBorder="1" applyAlignment="1" applyProtection="1">
      <alignment horizontal="center" vertical="center"/>
    </xf>
    <xf numFmtId="166" fontId="60" fillId="10" borderId="4" xfId="0" applyNumberFormat="1" applyFont="1" applyFill="1" applyBorder="1" applyAlignment="1" applyProtection="1">
      <alignment horizontal="center" vertical="center"/>
    </xf>
    <xf numFmtId="0" fontId="13" fillId="6" borderId="11" xfId="0" applyFont="1" applyFill="1" applyBorder="1" applyAlignment="1" applyProtection="1">
      <alignment horizontal="center" vertical="center"/>
    </xf>
    <xf numFmtId="0" fontId="13" fillId="6" borderId="12" xfId="0" applyFont="1" applyFill="1" applyBorder="1" applyAlignment="1" applyProtection="1">
      <alignment horizontal="center" vertical="center"/>
    </xf>
    <xf numFmtId="0" fontId="13" fillId="6" borderId="5" xfId="0" applyFont="1" applyFill="1" applyBorder="1" applyAlignment="1" applyProtection="1">
      <alignment horizontal="center" vertical="center"/>
    </xf>
    <xf numFmtId="0" fontId="13" fillId="6" borderId="8" xfId="0" applyFont="1" applyFill="1" applyBorder="1" applyAlignment="1" applyProtection="1">
      <alignment horizontal="center" vertical="center"/>
    </xf>
    <xf numFmtId="0" fontId="13" fillId="6" borderId="10" xfId="0" applyFont="1" applyFill="1" applyBorder="1" applyAlignment="1" applyProtection="1">
      <alignment horizontal="center" vertical="center"/>
    </xf>
    <xf numFmtId="0" fontId="13" fillId="6" borderId="9" xfId="0" applyFont="1" applyFill="1" applyBorder="1" applyAlignment="1" applyProtection="1">
      <alignment horizontal="center" vertical="center"/>
    </xf>
    <xf numFmtId="0" fontId="59" fillId="10" borderId="1" xfId="0" applyFont="1" applyFill="1" applyBorder="1" applyAlignment="1" applyProtection="1">
      <alignment horizontal="center" vertical="center"/>
    </xf>
    <xf numFmtId="0" fontId="59" fillId="10" borderId="2" xfId="0" applyFont="1" applyFill="1" applyBorder="1" applyAlignment="1" applyProtection="1">
      <alignment horizontal="center" vertical="center"/>
    </xf>
    <xf numFmtId="0" fontId="59" fillId="10" borderId="3" xfId="0" applyFont="1" applyFill="1" applyBorder="1" applyAlignment="1" applyProtection="1">
      <alignment horizontal="center" vertical="center"/>
    </xf>
    <xf numFmtId="166" fontId="60" fillId="10" borderId="1" xfId="0" applyNumberFormat="1" applyFont="1" applyFill="1" applyBorder="1" applyAlignment="1" applyProtection="1">
      <alignment horizontal="center" vertical="center"/>
    </xf>
    <xf numFmtId="166" fontId="60" fillId="10" borderId="2" xfId="0" applyNumberFormat="1" applyFont="1" applyFill="1" applyBorder="1" applyAlignment="1" applyProtection="1">
      <alignment horizontal="center" vertical="center"/>
    </xf>
    <xf numFmtId="166" fontId="60" fillId="10" borderId="3" xfId="0" applyNumberFormat="1" applyFont="1" applyFill="1" applyBorder="1" applyAlignment="1" applyProtection="1">
      <alignment horizontal="center" vertical="center"/>
    </xf>
    <xf numFmtId="0" fontId="13" fillId="16" borderId="1" xfId="0" applyFont="1" applyFill="1" applyBorder="1" applyAlignment="1" applyProtection="1">
      <alignment horizontal="center"/>
    </xf>
    <xf numFmtId="0" fontId="13" fillId="16" borderId="2" xfId="0" applyFont="1" applyFill="1" applyBorder="1" applyAlignment="1" applyProtection="1">
      <alignment horizontal="center"/>
    </xf>
    <xf numFmtId="0" fontId="13" fillId="16" borderId="3" xfId="0" applyFont="1" applyFill="1" applyBorder="1" applyAlignment="1" applyProtection="1">
      <alignment horizontal="center"/>
    </xf>
    <xf numFmtId="2" fontId="21" fillId="8" borderId="2" xfId="0" applyNumberFormat="1" applyFont="1" applyFill="1" applyBorder="1" applyAlignment="1" applyProtection="1">
      <alignment horizontal="center"/>
    </xf>
    <xf numFmtId="2" fontId="21" fillId="8" borderId="3" xfId="0" applyNumberFormat="1" applyFont="1" applyFill="1" applyBorder="1" applyAlignment="1" applyProtection="1">
      <alignment horizontal="center"/>
    </xf>
    <xf numFmtId="2" fontId="37" fillId="7" borderId="12" xfId="0" applyNumberFormat="1" applyFont="1" applyFill="1" applyBorder="1" applyAlignment="1" applyProtection="1">
      <alignment horizontal="center"/>
    </xf>
    <xf numFmtId="14" fontId="17" fillId="4" borderId="1" xfId="0" applyNumberFormat="1" applyFont="1" applyFill="1" applyBorder="1" applyAlignment="1" applyProtection="1">
      <alignment horizontal="center" vertical="center"/>
    </xf>
    <xf numFmtId="0" fontId="17" fillId="4" borderId="2" xfId="0" applyFont="1" applyFill="1" applyBorder="1" applyAlignment="1" applyProtection="1">
      <alignment horizontal="center" vertical="center"/>
    </xf>
    <xf numFmtId="0" fontId="17" fillId="4" borderId="3" xfId="0" applyFont="1" applyFill="1" applyBorder="1" applyAlignment="1" applyProtection="1">
      <alignment horizontal="center" vertical="center"/>
    </xf>
    <xf numFmtId="0" fontId="19" fillId="4" borderId="0" xfId="0" applyFont="1" applyFill="1" applyBorder="1" applyAlignment="1" applyProtection="1">
      <alignment horizontal="right" vertical="center" wrapText="1"/>
    </xf>
    <xf numFmtId="0" fontId="16" fillId="4" borderId="11" xfId="0" applyFont="1" applyFill="1" applyBorder="1" applyAlignment="1" applyProtection="1">
      <alignment horizontal="center" vertical="center" wrapText="1"/>
      <protection locked="0"/>
    </xf>
    <xf numFmtId="0" fontId="16" fillId="4" borderId="12" xfId="0" applyFont="1" applyFill="1" applyBorder="1" applyAlignment="1" applyProtection="1">
      <alignment horizontal="center" vertical="center" wrapText="1"/>
      <protection locked="0"/>
    </xf>
    <xf numFmtId="0" fontId="16" fillId="4" borderId="5" xfId="0" applyFont="1" applyFill="1" applyBorder="1" applyAlignment="1" applyProtection="1">
      <alignment horizontal="center" vertical="center" wrapText="1"/>
      <protection locked="0"/>
    </xf>
    <xf numFmtId="0" fontId="16" fillId="4" borderId="6" xfId="0" applyFont="1" applyFill="1" applyBorder="1" applyAlignment="1" applyProtection="1">
      <alignment horizontal="center" vertical="center" wrapText="1"/>
      <protection locked="0"/>
    </xf>
    <xf numFmtId="0" fontId="16" fillId="4" borderId="0" xfId="0" applyFont="1" applyFill="1" applyBorder="1" applyAlignment="1" applyProtection="1">
      <alignment horizontal="center" vertical="center" wrapText="1"/>
      <protection locked="0"/>
    </xf>
    <xf numFmtId="0" fontId="16" fillId="4" borderId="7" xfId="0" applyFont="1" applyFill="1" applyBorder="1" applyAlignment="1" applyProtection="1">
      <alignment horizontal="center" vertical="center" wrapText="1"/>
      <protection locked="0"/>
    </xf>
    <xf numFmtId="0" fontId="16" fillId="4" borderId="8" xfId="0" applyFont="1" applyFill="1" applyBorder="1" applyAlignment="1" applyProtection="1">
      <alignment horizontal="center" vertical="center" wrapText="1"/>
      <protection locked="0"/>
    </xf>
    <xf numFmtId="0" fontId="16" fillId="4" borderId="10" xfId="0" applyFont="1" applyFill="1" applyBorder="1" applyAlignment="1" applyProtection="1">
      <alignment horizontal="center" vertical="center" wrapText="1"/>
      <protection locked="0"/>
    </xf>
    <xf numFmtId="0" fontId="16" fillId="4" borderId="9" xfId="0" applyFont="1" applyFill="1" applyBorder="1" applyAlignment="1" applyProtection="1">
      <alignment horizontal="center" vertical="center" wrapText="1"/>
      <protection locked="0"/>
    </xf>
    <xf numFmtId="0" fontId="39" fillId="4" borderId="1" xfId="0" applyFont="1" applyFill="1" applyBorder="1" applyAlignment="1" applyProtection="1">
      <alignment horizontal="center"/>
    </xf>
    <xf numFmtId="0" fontId="39" fillId="4" borderId="2" xfId="0" applyFont="1" applyFill="1" applyBorder="1" applyAlignment="1" applyProtection="1">
      <alignment horizontal="center"/>
    </xf>
    <xf numFmtId="0" fontId="16" fillId="4" borderId="12" xfId="0" applyFont="1" applyFill="1" applyBorder="1" applyAlignment="1" applyProtection="1">
      <alignment horizontal="center" vertical="center"/>
      <protection locked="0"/>
    </xf>
    <xf numFmtId="0" fontId="16" fillId="4" borderId="5" xfId="0" applyFont="1" applyFill="1" applyBorder="1" applyAlignment="1" applyProtection="1">
      <alignment horizontal="center" vertical="center"/>
      <protection locked="0"/>
    </xf>
    <xf numFmtId="0" fontId="16" fillId="4" borderId="6" xfId="0" applyFont="1" applyFill="1" applyBorder="1" applyAlignment="1" applyProtection="1">
      <alignment horizontal="center" vertical="center"/>
      <protection locked="0"/>
    </xf>
    <xf numFmtId="0" fontId="16" fillId="4" borderId="0" xfId="0" applyFont="1" applyFill="1" applyBorder="1" applyAlignment="1" applyProtection="1">
      <alignment horizontal="center" vertical="center"/>
      <protection locked="0"/>
    </xf>
    <xf numFmtId="0" fontId="16" fillId="4" borderId="7" xfId="0" applyFont="1" applyFill="1" applyBorder="1" applyAlignment="1" applyProtection="1">
      <alignment horizontal="center" vertical="center"/>
      <protection locked="0"/>
    </xf>
    <xf numFmtId="0" fontId="16" fillId="4" borderId="8" xfId="0" applyFont="1" applyFill="1" applyBorder="1" applyAlignment="1" applyProtection="1">
      <alignment horizontal="center" vertical="center"/>
      <protection locked="0"/>
    </xf>
    <xf numFmtId="0" fontId="16" fillId="4" borderId="10" xfId="0" applyFont="1" applyFill="1" applyBorder="1" applyAlignment="1" applyProtection="1">
      <alignment horizontal="center" vertical="center"/>
      <protection locked="0"/>
    </xf>
    <xf numFmtId="0" fontId="16" fillId="4" borderId="9" xfId="0" applyFont="1" applyFill="1" applyBorder="1" applyAlignment="1" applyProtection="1">
      <alignment horizontal="center" vertical="center"/>
      <protection locked="0"/>
    </xf>
    <xf numFmtId="14" fontId="19" fillId="4" borderId="1" xfId="0" applyNumberFormat="1" applyFont="1" applyFill="1" applyBorder="1" applyAlignment="1" applyProtection="1">
      <alignment horizontal="center" vertical="top"/>
      <protection locked="0"/>
    </xf>
    <xf numFmtId="14" fontId="19" fillId="4" borderId="2" xfId="0" applyNumberFormat="1" applyFont="1" applyFill="1" applyBorder="1" applyAlignment="1" applyProtection="1">
      <alignment horizontal="center" vertical="top"/>
      <protection locked="0"/>
    </xf>
    <xf numFmtId="14" fontId="19" fillId="4" borderId="3" xfId="0" applyNumberFormat="1" applyFont="1" applyFill="1" applyBorder="1" applyAlignment="1" applyProtection="1">
      <alignment horizontal="center" vertical="top"/>
      <protection locked="0"/>
    </xf>
    <xf numFmtId="0" fontId="38" fillId="4" borderId="1" xfId="0" applyFont="1" applyFill="1" applyBorder="1" applyAlignment="1" applyProtection="1">
      <alignment horizontal="left" vertical="center"/>
      <protection locked="0"/>
    </xf>
    <xf numFmtId="0" fontId="38" fillId="4" borderId="2" xfId="0" applyFont="1" applyFill="1" applyBorder="1" applyAlignment="1" applyProtection="1">
      <alignment horizontal="left" vertical="center"/>
      <protection locked="0"/>
    </xf>
    <xf numFmtId="0" fontId="38" fillId="4" borderId="3" xfId="0" applyFont="1" applyFill="1" applyBorder="1" applyAlignment="1" applyProtection="1">
      <alignment horizontal="left" vertical="center"/>
      <protection locked="0"/>
    </xf>
    <xf numFmtId="0" fontId="19" fillId="4" borderId="1" xfId="0" applyFont="1" applyFill="1" applyBorder="1" applyAlignment="1" applyProtection="1">
      <alignment horizontal="center"/>
      <protection locked="0"/>
    </xf>
    <xf numFmtId="0" fontId="19" fillId="4" borderId="2" xfId="0" applyFont="1" applyFill="1" applyBorder="1" applyAlignment="1" applyProtection="1">
      <alignment horizontal="center"/>
      <protection locked="0"/>
    </xf>
    <xf numFmtId="0" fontId="19" fillId="4" borderId="3" xfId="0" applyFont="1" applyFill="1" applyBorder="1" applyAlignment="1" applyProtection="1">
      <alignment horizontal="center"/>
      <protection locked="0"/>
    </xf>
    <xf numFmtId="0" fontId="34" fillId="4" borderId="0" xfId="0" applyFont="1" applyFill="1" applyBorder="1" applyAlignment="1" applyProtection="1">
      <alignment horizontal="center"/>
    </xf>
    <xf numFmtId="0" fontId="34" fillId="4" borderId="7" xfId="0" applyFont="1" applyFill="1" applyBorder="1" applyAlignment="1" applyProtection="1">
      <alignment horizontal="center"/>
    </xf>
    <xf numFmtId="0" fontId="19" fillId="4" borderId="0" xfId="0" applyFont="1" applyFill="1" applyBorder="1" applyAlignment="1" applyProtection="1">
      <alignment horizontal="center" vertical="top" wrapText="1"/>
    </xf>
    <xf numFmtId="0" fontId="34" fillId="4" borderId="6" xfId="0" applyFont="1" applyFill="1" applyBorder="1" applyAlignment="1" applyProtection="1">
      <alignment horizontal="right" vertical="center"/>
    </xf>
    <xf numFmtId="0" fontId="34" fillId="4" borderId="0" xfId="0" applyFont="1" applyFill="1" applyAlignment="1" applyProtection="1">
      <alignment horizontal="right" vertical="center"/>
    </xf>
    <xf numFmtId="0" fontId="34" fillId="4" borderId="0" xfId="0" applyFont="1" applyFill="1" applyBorder="1" applyAlignment="1" applyProtection="1">
      <alignment horizontal="right" vertical="center"/>
    </xf>
    <xf numFmtId="49" fontId="38" fillId="4" borderId="0" xfId="0" applyNumberFormat="1" applyFont="1" applyFill="1" applyBorder="1" applyAlignment="1" applyProtection="1">
      <alignment horizontal="center" vertical="center" wrapText="1"/>
      <protection locked="0"/>
    </xf>
    <xf numFmtId="0" fontId="37" fillId="4" borderId="17" xfId="0" applyFont="1" applyFill="1" applyBorder="1" applyAlignment="1" applyProtection="1">
      <alignment horizontal="left" vertical="top" wrapText="1"/>
      <protection locked="0"/>
    </xf>
    <xf numFmtId="0" fontId="37" fillId="4" borderId="18" xfId="0" applyFont="1" applyFill="1" applyBorder="1" applyAlignment="1" applyProtection="1">
      <alignment horizontal="left" vertical="top" wrapText="1"/>
      <protection locked="0"/>
    </xf>
    <xf numFmtId="0" fontId="37" fillId="4" borderId="16" xfId="0" applyFont="1" applyFill="1" applyBorder="1" applyAlignment="1" applyProtection="1">
      <alignment horizontal="left" vertical="top" wrapText="1"/>
      <protection locked="0"/>
    </xf>
    <xf numFmtId="0" fontId="26" fillId="4" borderId="12" xfId="0" applyFont="1" applyFill="1" applyBorder="1" applyAlignment="1" applyProtection="1">
      <alignment horizontal="right"/>
    </xf>
    <xf numFmtId="0" fontId="19" fillId="0" borderId="0" xfId="0" applyFont="1" applyFill="1" applyBorder="1" applyAlignment="1" applyProtection="1">
      <alignment horizontal="center" vertical="top" wrapText="1"/>
    </xf>
    <xf numFmtId="0" fontId="13" fillId="18" borderId="1" xfId="0" applyFont="1" applyFill="1" applyBorder="1" applyAlignment="1" applyProtection="1">
      <alignment horizontal="center"/>
    </xf>
    <xf numFmtId="0" fontId="13" fillId="18" borderId="2" xfId="0" applyFont="1" applyFill="1" applyBorder="1" applyAlignment="1" applyProtection="1">
      <alignment horizontal="center"/>
    </xf>
    <xf numFmtId="0" fontId="13" fillId="18" borderId="3" xfId="0" applyFont="1" applyFill="1" applyBorder="1" applyAlignment="1" applyProtection="1">
      <alignment horizontal="center"/>
    </xf>
    <xf numFmtId="0" fontId="19" fillId="4" borderId="0" xfId="0" applyFont="1" applyFill="1" applyBorder="1" applyAlignment="1" applyProtection="1">
      <alignment horizontal="left" wrapText="1"/>
    </xf>
    <xf numFmtId="0" fontId="37" fillId="7" borderId="1" xfId="0" applyFont="1" applyFill="1" applyBorder="1" applyAlignment="1" applyProtection="1">
      <alignment horizontal="center" vertical="top" wrapText="1"/>
      <protection locked="0"/>
    </xf>
    <xf numFmtId="0" fontId="37" fillId="7" borderId="3" xfId="0" applyFont="1" applyFill="1" applyBorder="1" applyAlignment="1" applyProtection="1">
      <alignment horizontal="center" vertical="top" wrapText="1"/>
      <protection locked="0"/>
    </xf>
    <xf numFmtId="0" fontId="19" fillId="4" borderId="0" xfId="0" applyFont="1" applyFill="1" applyBorder="1" applyAlignment="1" applyProtection="1">
      <alignment horizontal="left" vertical="top" wrapText="1"/>
    </xf>
    <xf numFmtId="0" fontId="19" fillId="4" borderId="6" xfId="0" applyFont="1" applyFill="1" applyBorder="1" applyAlignment="1" applyProtection="1">
      <alignment horizontal="right" vertical="center" wrapText="1"/>
    </xf>
    <xf numFmtId="0" fontId="19" fillId="4" borderId="7" xfId="0" applyFont="1" applyFill="1" applyBorder="1" applyAlignment="1" applyProtection="1">
      <alignment horizontal="right" vertical="center" wrapText="1"/>
    </xf>
    <xf numFmtId="0" fontId="19" fillId="4" borderId="7" xfId="0" applyFont="1" applyFill="1" applyBorder="1" applyAlignment="1" applyProtection="1">
      <alignment horizontal="center" vertical="top" wrapText="1"/>
    </xf>
    <xf numFmtId="14" fontId="14" fillId="4" borderId="4" xfId="0" applyNumberFormat="1" applyFont="1" applyFill="1" applyBorder="1" applyAlignment="1" applyProtection="1">
      <alignment horizontal="center" vertical="top"/>
    </xf>
    <xf numFmtId="2" fontId="14" fillId="4" borderId="0" xfId="0" applyNumberFormat="1" applyFont="1" applyFill="1" applyBorder="1" applyAlignment="1" applyProtection="1">
      <alignment horizontal="center"/>
    </xf>
    <xf numFmtId="0" fontId="14" fillId="4" borderId="0" xfId="0" applyFont="1" applyFill="1" applyBorder="1" applyAlignment="1" applyProtection="1">
      <alignment horizontal="center"/>
    </xf>
    <xf numFmtId="14" fontId="71" fillId="4" borderId="0" xfId="0" applyNumberFormat="1" applyFont="1" applyFill="1" applyAlignment="1">
      <alignment horizontal="center"/>
    </xf>
    <xf numFmtId="2" fontId="63" fillId="4" borderId="1" xfId="0" applyNumberFormat="1" applyFont="1" applyFill="1" applyBorder="1" applyAlignment="1" applyProtection="1">
      <alignment horizontal="center"/>
    </xf>
    <xf numFmtId="2" fontId="63" fillId="4" borderId="3" xfId="0" applyNumberFormat="1" applyFont="1" applyFill="1" applyBorder="1" applyAlignment="1" applyProtection="1">
      <alignment horizontal="center"/>
    </xf>
    <xf numFmtId="2" fontId="19" fillId="5" borderId="1" xfId="0" applyNumberFormat="1" applyFont="1" applyFill="1" applyBorder="1" applyAlignment="1" applyProtection="1">
      <alignment horizontal="center"/>
    </xf>
    <xf numFmtId="2" fontId="19" fillId="5" borderId="3" xfId="0" applyNumberFormat="1" applyFont="1" applyFill="1" applyBorder="1" applyAlignment="1" applyProtection="1">
      <alignment horizontal="center"/>
    </xf>
    <xf numFmtId="168" fontId="41" fillId="11" borderId="37" xfId="0" applyNumberFormat="1" applyFont="1" applyFill="1" applyBorder="1" applyAlignment="1" applyProtection="1">
      <alignment horizontal="center"/>
    </xf>
    <xf numFmtId="168" fontId="41" fillId="11" borderId="38" xfId="0" applyNumberFormat="1" applyFont="1" applyFill="1" applyBorder="1" applyAlignment="1" applyProtection="1">
      <alignment horizontal="center"/>
    </xf>
    <xf numFmtId="0" fontId="19" fillId="4" borderId="0" xfId="0" applyFont="1" applyFill="1" applyAlignment="1" applyProtection="1">
      <alignment horizontal="right" vertical="center"/>
    </xf>
    <xf numFmtId="0" fontId="19" fillId="4" borderId="7" xfId="0" applyFont="1" applyFill="1" applyBorder="1" applyAlignment="1" applyProtection="1">
      <alignment horizontal="right" vertical="center"/>
    </xf>
    <xf numFmtId="0" fontId="26" fillId="4" borderId="0" xfId="0" applyFont="1" applyFill="1" applyAlignment="1">
      <alignment horizontal="left"/>
    </xf>
    <xf numFmtId="0" fontId="40" fillId="4" borderId="1" xfId="0" applyFont="1" applyFill="1" applyBorder="1" applyAlignment="1">
      <alignment horizontal="center"/>
    </xf>
    <xf numFmtId="0" fontId="40" fillId="4" borderId="2" xfId="0" applyFont="1" applyFill="1" applyBorder="1" applyAlignment="1">
      <alignment horizontal="center"/>
    </xf>
    <xf numFmtId="0" fontId="40" fillId="4" borderId="3" xfId="0" applyFont="1" applyFill="1" applyBorder="1" applyAlignment="1">
      <alignment horizontal="center"/>
    </xf>
    <xf numFmtId="2" fontId="31" fillId="4" borderId="0" xfId="0" applyNumberFormat="1" applyFont="1" applyFill="1" applyAlignment="1">
      <alignment horizontal="left"/>
    </xf>
    <xf numFmtId="168" fontId="41" fillId="11" borderId="45" xfId="0" applyNumberFormat="1" applyFont="1" applyFill="1" applyBorder="1" applyAlignment="1" applyProtection="1">
      <alignment horizontal="center"/>
    </xf>
    <xf numFmtId="168" fontId="41" fillId="11" borderId="46" xfId="0" applyNumberFormat="1" applyFont="1" applyFill="1" applyBorder="1" applyAlignment="1" applyProtection="1">
      <alignment horizontal="center"/>
    </xf>
    <xf numFmtId="0" fontId="44" fillId="12" borderId="39" xfId="0" applyFont="1" applyFill="1" applyBorder="1" applyAlignment="1">
      <alignment horizontal="center" vertical="center" wrapText="1"/>
    </xf>
    <xf numFmtId="0" fontId="44" fillId="12" borderId="40" xfId="0" applyFont="1" applyFill="1" applyBorder="1" applyAlignment="1">
      <alignment horizontal="center" vertical="center" wrapText="1"/>
    </xf>
    <xf numFmtId="0" fontId="44" fillId="12" borderId="41" xfId="0" applyFont="1" applyFill="1" applyBorder="1" applyAlignment="1">
      <alignment horizontal="center" vertical="center" wrapText="1"/>
    </xf>
    <xf numFmtId="0" fontId="44" fillId="12" borderId="42" xfId="0" applyFont="1" applyFill="1" applyBorder="1" applyAlignment="1">
      <alignment horizontal="center" vertical="center" wrapText="1"/>
    </xf>
    <xf numFmtId="0" fontId="44" fillId="12" borderId="0" xfId="0" applyFont="1" applyFill="1" applyBorder="1" applyAlignment="1">
      <alignment horizontal="center" vertical="center" wrapText="1"/>
    </xf>
    <xf numFmtId="0" fontId="44" fillId="12" borderId="35" xfId="0" applyFont="1" applyFill="1" applyBorder="1" applyAlignment="1">
      <alignment horizontal="center" vertical="center" wrapText="1"/>
    </xf>
    <xf numFmtId="0" fontId="44" fillId="21" borderId="42" xfId="0" applyFont="1" applyFill="1" applyBorder="1" applyAlignment="1">
      <alignment horizontal="center" vertical="center"/>
    </xf>
    <xf numFmtId="0" fontId="44" fillId="4" borderId="0" xfId="0" applyFont="1" applyFill="1" applyBorder="1" applyAlignment="1">
      <alignment horizontal="center" vertical="center"/>
    </xf>
    <xf numFmtId="0" fontId="44" fillId="4" borderId="35" xfId="0" applyFont="1" applyFill="1" applyBorder="1" applyAlignment="1">
      <alignment horizontal="center" vertical="center"/>
    </xf>
    <xf numFmtId="0" fontId="44" fillId="22" borderId="43" xfId="0" applyFont="1" applyFill="1" applyBorder="1" applyAlignment="1">
      <alignment horizontal="center" vertical="center"/>
    </xf>
    <xf numFmtId="0" fontId="44" fillId="4" borderId="44" xfId="0" applyFont="1" applyFill="1" applyBorder="1" applyAlignment="1">
      <alignment horizontal="center" vertical="center"/>
    </xf>
    <xf numFmtId="0" fontId="44" fillId="4" borderId="36" xfId="0" applyFont="1" applyFill="1" applyBorder="1" applyAlignment="1">
      <alignment horizontal="center" vertical="center"/>
    </xf>
    <xf numFmtId="0" fontId="19" fillId="4" borderId="11" xfId="0" applyFont="1" applyFill="1" applyBorder="1" applyAlignment="1" applyProtection="1">
      <alignment horizontal="center"/>
    </xf>
    <xf numFmtId="0" fontId="19" fillId="4" borderId="12" xfId="0" applyFont="1" applyFill="1" applyBorder="1" applyAlignment="1" applyProtection="1">
      <alignment horizontal="center"/>
    </xf>
    <xf numFmtId="0" fontId="19" fillId="4" borderId="5" xfId="0" applyFont="1" applyFill="1" applyBorder="1" applyAlignment="1" applyProtection="1">
      <alignment horizontal="center"/>
    </xf>
    <xf numFmtId="0" fontId="19" fillId="4" borderId="6" xfId="0" applyFont="1" applyFill="1" applyBorder="1" applyAlignment="1" applyProtection="1">
      <alignment horizontal="center"/>
    </xf>
    <xf numFmtId="0" fontId="19" fillId="4" borderId="0" xfId="0" applyFont="1" applyFill="1" applyBorder="1" applyAlignment="1" applyProtection="1">
      <alignment horizontal="center"/>
    </xf>
    <xf numFmtId="0" fontId="19" fillId="4" borderId="7" xfId="0" applyFont="1" applyFill="1" applyBorder="1" applyAlignment="1" applyProtection="1">
      <alignment horizontal="center"/>
    </xf>
    <xf numFmtId="0" fontId="19" fillId="4" borderId="8" xfId="0" applyFont="1" applyFill="1" applyBorder="1" applyAlignment="1" applyProtection="1">
      <alignment horizontal="center"/>
    </xf>
    <xf numFmtId="0" fontId="19" fillId="4" borderId="10" xfId="0" applyFont="1" applyFill="1" applyBorder="1" applyAlignment="1" applyProtection="1">
      <alignment horizontal="center"/>
    </xf>
    <xf numFmtId="0" fontId="19" fillId="4" borderId="9" xfId="0" applyFont="1" applyFill="1" applyBorder="1" applyAlignment="1" applyProtection="1">
      <alignment horizontal="center"/>
    </xf>
    <xf numFmtId="0" fontId="19" fillId="4" borderId="6" xfId="0" applyFont="1" applyFill="1" applyBorder="1" applyAlignment="1" applyProtection="1">
      <alignment horizontal="right"/>
    </xf>
    <xf numFmtId="0" fontId="19" fillId="4" borderId="0" xfId="0" applyFont="1" applyFill="1" applyAlignment="1" applyProtection="1">
      <alignment horizontal="right"/>
    </xf>
    <xf numFmtId="0" fontId="19" fillId="4" borderId="7" xfId="0" applyFont="1" applyFill="1" applyBorder="1" applyAlignment="1" applyProtection="1">
      <alignment horizontal="right"/>
    </xf>
    <xf numFmtId="2" fontId="19" fillId="19" borderId="1" xfId="0" applyNumberFormat="1" applyFont="1" applyFill="1" applyBorder="1" applyAlignment="1" applyProtection="1">
      <alignment horizontal="center"/>
    </xf>
    <xf numFmtId="2" fontId="19" fillId="19" borderId="3" xfId="0" applyNumberFormat="1" applyFont="1" applyFill="1" applyBorder="1" applyAlignment="1" applyProtection="1">
      <alignment horizontal="center"/>
    </xf>
    <xf numFmtId="2" fontId="37" fillId="6" borderId="1" xfId="0" applyNumberFormat="1" applyFont="1" applyFill="1" applyBorder="1" applyAlignment="1" applyProtection="1">
      <alignment horizontal="center"/>
    </xf>
    <xf numFmtId="2" fontId="37" fillId="6" borderId="3" xfId="0" applyNumberFormat="1" applyFont="1" applyFill="1" applyBorder="1" applyAlignment="1" applyProtection="1">
      <alignment horizontal="center"/>
    </xf>
    <xf numFmtId="2" fontId="37" fillId="20" borderId="1" xfId="0" applyNumberFormat="1" applyFont="1" applyFill="1" applyBorder="1" applyAlignment="1" applyProtection="1">
      <alignment horizontal="center"/>
    </xf>
    <xf numFmtId="2" fontId="37" fillId="20" borderId="3" xfId="0" applyNumberFormat="1" applyFont="1" applyFill="1" applyBorder="1" applyAlignment="1" applyProtection="1">
      <alignment horizontal="center"/>
    </xf>
    <xf numFmtId="0" fontId="9" fillId="4" borderId="11" xfId="0" applyFont="1" applyFill="1" applyBorder="1" applyAlignment="1">
      <alignment horizontal="center"/>
    </xf>
    <xf numFmtId="0" fontId="9" fillId="4" borderId="5" xfId="0" applyFont="1" applyFill="1" applyBorder="1" applyAlignment="1">
      <alignment horizontal="center"/>
    </xf>
    <xf numFmtId="168" fontId="7" fillId="4" borderId="8" xfId="0" applyNumberFormat="1" applyFont="1" applyFill="1" applyBorder="1" applyAlignment="1" applyProtection="1">
      <alignment horizontal="center" vertical="center"/>
    </xf>
    <xf numFmtId="168" fontId="7" fillId="4" borderId="9" xfId="0" applyNumberFormat="1" applyFont="1" applyFill="1" applyBorder="1" applyAlignment="1" applyProtection="1">
      <alignment horizontal="center" vertical="center"/>
    </xf>
    <xf numFmtId="0" fontId="19" fillId="21" borderId="1" xfId="0" applyFont="1" applyFill="1" applyBorder="1" applyAlignment="1">
      <alignment horizontal="center" vertical="center"/>
    </xf>
    <xf numFmtId="0" fontId="19" fillId="21" borderId="2" xfId="0" applyFont="1" applyFill="1" applyBorder="1" applyAlignment="1">
      <alignment horizontal="center" vertical="center"/>
    </xf>
    <xf numFmtId="0" fontId="19" fillId="21" borderId="3" xfId="0" applyFont="1" applyFill="1" applyBorder="1" applyAlignment="1">
      <alignment horizontal="center" vertical="center"/>
    </xf>
    <xf numFmtId="2" fontId="37" fillId="11" borderId="1" xfId="0" applyNumberFormat="1" applyFont="1" applyFill="1" applyBorder="1" applyAlignment="1" applyProtection="1">
      <alignment horizontal="center" vertical="center" wrapText="1"/>
    </xf>
    <xf numFmtId="2" fontId="37" fillId="11" borderId="2" xfId="0" applyNumberFormat="1" applyFont="1" applyFill="1" applyBorder="1" applyAlignment="1" applyProtection="1">
      <alignment horizontal="center" vertical="center" wrapText="1"/>
    </xf>
    <xf numFmtId="2" fontId="37" fillId="11" borderId="3" xfId="0" applyNumberFormat="1" applyFont="1" applyFill="1" applyBorder="1" applyAlignment="1" applyProtection="1">
      <alignment horizontal="center" vertical="center" wrapText="1"/>
    </xf>
    <xf numFmtId="0" fontId="7" fillId="4" borderId="2" xfId="0" applyFont="1" applyFill="1" applyBorder="1" applyAlignment="1">
      <alignment horizontal="center" vertical="center"/>
    </xf>
    <xf numFmtId="0" fontId="7" fillId="4" borderId="3" xfId="0" applyFont="1" applyFill="1" applyBorder="1" applyAlignment="1">
      <alignment horizontal="center" vertical="center"/>
    </xf>
    <xf numFmtId="0" fontId="57" fillId="11" borderId="17" xfId="0" applyFont="1" applyFill="1" applyBorder="1" applyAlignment="1">
      <alignment horizontal="center" vertical="center" textRotation="90" wrapText="1"/>
    </xf>
    <xf numFmtId="0" fontId="57" fillId="11" borderId="16" xfId="0" applyFont="1" applyFill="1" applyBorder="1" applyAlignment="1">
      <alignment horizontal="center" vertical="center" textRotation="90" wrapText="1"/>
    </xf>
    <xf numFmtId="2" fontId="26" fillId="4" borderId="26" xfId="0" applyNumberFormat="1" applyFont="1" applyFill="1" applyBorder="1" applyAlignment="1" applyProtection="1">
      <alignment horizontal="center" vertical="center"/>
      <protection locked="0"/>
    </xf>
    <xf numFmtId="2" fontId="26" fillId="4" borderId="3" xfId="0" applyNumberFormat="1" applyFont="1" applyFill="1" applyBorder="1" applyAlignment="1" applyProtection="1">
      <alignment horizontal="center" vertical="center"/>
      <protection locked="0"/>
    </xf>
    <xf numFmtId="0" fontId="7" fillId="4" borderId="49" xfId="0" applyFont="1" applyFill="1" applyBorder="1" applyAlignment="1">
      <alignment horizontal="center" vertical="center"/>
    </xf>
    <xf numFmtId="0" fontId="7" fillId="4" borderId="50" xfId="0" applyFont="1" applyFill="1" applyBorder="1" applyAlignment="1">
      <alignment horizontal="center" vertical="center"/>
    </xf>
    <xf numFmtId="0" fontId="7" fillId="4" borderId="51" xfId="0" applyFont="1" applyFill="1" applyBorder="1" applyAlignment="1">
      <alignment horizontal="center" vertical="center"/>
    </xf>
    <xf numFmtId="168" fontId="7" fillId="4" borderId="8" xfId="0" applyNumberFormat="1" applyFont="1" applyFill="1" applyBorder="1" applyAlignment="1">
      <alignment horizontal="center" vertical="center"/>
    </xf>
    <xf numFmtId="168" fontId="7" fillId="4" borderId="9" xfId="0" applyNumberFormat="1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7" fillId="4" borderId="0" xfId="0" applyFont="1" applyFill="1" applyBorder="1" applyAlignment="1">
      <alignment horizontal="center" vertical="center"/>
    </xf>
    <xf numFmtId="0" fontId="0" fillId="0" borderId="2" xfId="0" applyBorder="1"/>
    <xf numFmtId="0" fontId="0" fillId="0" borderId="3" xfId="0" applyBorder="1"/>
    <xf numFmtId="2" fontId="69" fillId="4" borderId="26" xfId="0" applyNumberFormat="1" applyFont="1" applyFill="1" applyBorder="1" applyAlignment="1" applyProtection="1">
      <alignment horizontal="center" vertical="center"/>
      <protection locked="0"/>
    </xf>
    <xf numFmtId="2" fontId="69" fillId="4" borderId="3" xfId="0" applyNumberFormat="1" applyFont="1" applyFill="1" applyBorder="1" applyAlignment="1" applyProtection="1">
      <alignment horizontal="center" vertical="center"/>
      <protection locked="0"/>
    </xf>
    <xf numFmtId="0" fontId="42" fillId="4" borderId="0" xfId="0" applyFont="1" applyFill="1" applyAlignment="1">
      <alignment horizontal="left" wrapText="1"/>
    </xf>
    <xf numFmtId="0" fontId="42" fillId="4" borderId="0" xfId="0" applyFont="1" applyFill="1" applyAlignment="1">
      <alignment horizontal="left" vertical="top" wrapText="1"/>
    </xf>
    <xf numFmtId="0" fontId="42" fillId="4" borderId="47" xfId="0" applyFont="1" applyFill="1" applyBorder="1" applyAlignment="1">
      <alignment horizontal="left" vertical="top" wrapText="1"/>
    </xf>
    <xf numFmtId="0" fontId="64" fillId="4" borderId="0" xfId="0" applyFont="1" applyFill="1" applyAlignment="1">
      <alignment horizontal="left" vertical="top" wrapText="1"/>
    </xf>
    <xf numFmtId="0" fontId="42" fillId="4" borderId="0" xfId="0" quotePrefix="1" applyFont="1" applyFill="1" applyAlignment="1">
      <alignment horizontal="left" vertical="top" wrapText="1"/>
    </xf>
    <xf numFmtId="0" fontId="19" fillId="4" borderId="1" xfId="0" applyFont="1" applyFill="1" applyBorder="1" applyAlignment="1" applyProtection="1">
      <alignment horizontal="center" vertical="center"/>
    </xf>
  </cellXfs>
  <cellStyles count="3">
    <cellStyle name="Normal" xfId="0" builtinId="0"/>
    <cellStyle name="Normal 2" xfId="1"/>
    <cellStyle name="Pourcentage" xfId="2" builtinId="5"/>
  </cellStyles>
  <dxfs count="141">
    <dxf>
      <fill>
        <patternFill>
          <bgColor rgb="FFFF33CC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theme="0"/>
        </patternFill>
      </fill>
    </dxf>
    <dxf>
      <font>
        <color theme="0" tint="-0.499984740745262"/>
      </font>
    </dxf>
    <dxf>
      <fill>
        <patternFill>
          <bgColor rgb="FFFF33CC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theme="0"/>
        </patternFill>
      </fill>
    </dxf>
    <dxf>
      <font>
        <color theme="0" tint="-0.499984740745262"/>
      </font>
    </dxf>
    <dxf>
      <fill>
        <patternFill>
          <bgColor rgb="FFFF33CC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theme="0"/>
        </patternFill>
      </fill>
    </dxf>
    <dxf>
      <font>
        <color theme="0" tint="-0.499984740745262"/>
      </font>
    </dxf>
    <dxf>
      <fill>
        <patternFill>
          <bgColor rgb="FFFF33CC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theme="0"/>
        </patternFill>
      </fill>
    </dxf>
    <dxf>
      <font>
        <color theme="0" tint="-0.499984740745262"/>
      </font>
    </dxf>
    <dxf>
      <fill>
        <patternFill>
          <bgColor rgb="FFFF33CC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theme="0"/>
        </patternFill>
      </fill>
    </dxf>
    <dxf>
      <font>
        <color theme="0" tint="-0.499984740745262"/>
      </font>
    </dxf>
    <dxf>
      <font>
        <color theme="0"/>
      </font>
      <fill>
        <patternFill>
          <bgColor theme="0"/>
        </patternFill>
      </fill>
    </dxf>
    <dxf>
      <font>
        <color theme="0" tint="-0.499984740745262"/>
      </font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 tint="-0.499984740745262"/>
      </font>
    </dxf>
    <dxf>
      <font>
        <color theme="0" tint="-0.499984740745262"/>
      </font>
    </dxf>
    <dxf>
      <font>
        <color theme="0" tint="-0.499984740745262"/>
      </font>
    </dxf>
    <dxf>
      <fill>
        <patternFill>
          <bgColor rgb="FFFF33CC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 tint="-0.499984740745262"/>
      </font>
    </dxf>
    <dxf>
      <font>
        <color theme="0" tint="-0.499984740745262"/>
      </font>
    </dxf>
    <dxf>
      <font>
        <color theme="0" tint="-0.499984740745262"/>
      </font>
    </dxf>
    <dxf>
      <fill>
        <patternFill>
          <bgColor rgb="FFFF33CC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theme="0"/>
        </patternFill>
      </fill>
    </dxf>
    <dxf>
      <font>
        <color theme="0" tint="-0.499984740745262"/>
      </font>
    </dxf>
    <dxf>
      <fill>
        <patternFill>
          <bgColor rgb="FFFF33CC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theme="0"/>
        </patternFill>
      </fill>
    </dxf>
    <dxf>
      <font>
        <color theme="0" tint="-0.499984740745262"/>
      </font>
    </dxf>
    <dxf>
      <fill>
        <patternFill>
          <bgColor rgb="FFFF33CC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theme="0"/>
        </patternFill>
      </fill>
    </dxf>
    <dxf>
      <font>
        <color theme="0" tint="-0.499984740745262"/>
      </font>
    </dxf>
    <dxf>
      <fill>
        <patternFill>
          <bgColor rgb="FFFF33CC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theme="0"/>
        </patternFill>
      </fill>
    </dxf>
    <dxf>
      <font>
        <color theme="0" tint="-0.499984740745262"/>
      </font>
    </dxf>
    <dxf>
      <fill>
        <patternFill>
          <bgColor rgb="FFFF33CC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theme="0"/>
        </patternFill>
      </fill>
    </dxf>
    <dxf>
      <font>
        <color theme="0" tint="-0.499984740745262"/>
      </font>
    </dxf>
    <dxf>
      <fill>
        <patternFill>
          <bgColor rgb="FFFF33CC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theme="0"/>
        </patternFill>
      </fill>
    </dxf>
    <dxf>
      <font>
        <color theme="0" tint="-0.499984740745262"/>
      </font>
    </dxf>
    <dxf>
      <fill>
        <patternFill>
          <bgColor rgb="FFFF33CC"/>
        </patternFill>
      </fill>
    </dxf>
    <dxf>
      <fill>
        <patternFill>
          <bgColor rgb="FFFFFF00"/>
        </patternFill>
      </fill>
    </dxf>
    <dxf>
      <font>
        <color theme="0"/>
      </font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ont>
        <color theme="0" tint="-4.9989318521683403E-2"/>
        <name val="Cambria"/>
        <scheme val="none"/>
      </font>
    </dxf>
    <dxf>
      <font>
        <color theme="0" tint="-4.9989318521683403E-2"/>
        <name val="Cambria"/>
        <scheme val="none"/>
      </font>
    </dxf>
    <dxf>
      <font>
        <color rgb="FFFF0000"/>
      </font>
      <fill>
        <patternFill>
          <bgColor theme="5" tint="0.39994506668294322"/>
        </patternFill>
      </fill>
    </dxf>
    <dxf>
      <font>
        <color rgb="FFFF0000"/>
      </font>
      <fill>
        <patternFill>
          <bgColor theme="5" tint="0.39994506668294322"/>
        </patternFill>
      </fill>
    </dxf>
    <dxf>
      <border>
        <left/>
        <right/>
        <top/>
        <bottom/>
      </border>
    </dxf>
    <dxf>
      <font>
        <color rgb="FF0070C0"/>
      </font>
      <fill>
        <patternFill>
          <bgColor rgb="FF0070C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0000"/>
      </font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B2F4B8"/>
      <color rgb="FFFB807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Relationship Id="rId27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activeX1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3.xml><?xml version="1.0" encoding="utf-8"?>
<formControlPr xmlns="http://schemas.microsoft.com/office/spreadsheetml/2009/9/main" objectType="CheckBox" lockText="1" noThreeD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png"/><Relationship Id="rId2" Type="http://schemas.openxmlformats.org/officeDocument/2006/relationships/image" Target="../media/image6.png"/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5.emf"/><Relationship Id="rId2" Type="http://schemas.openxmlformats.org/officeDocument/2006/relationships/image" Target="../media/image4.emf"/><Relationship Id="rId1" Type="http://schemas.openxmlformats.org/officeDocument/2006/relationships/image" Target="../media/image3.emf"/></Relationships>
</file>

<file path=xl/drawings/_rels/vmlDrawing4.vml.rels><?xml version="1.0" encoding="UTF-8" standalone="yes"?>
<Relationships xmlns="http://schemas.openxmlformats.org/package/2006/relationships"><Relationship Id="rId2" Type="http://schemas.openxmlformats.org/officeDocument/2006/relationships/image" Target="../media/image9.emf"/><Relationship Id="rId1" Type="http://schemas.openxmlformats.org/officeDocument/2006/relationships/image" Target="../media/image8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73</xdr:col>
      <xdr:colOff>124767</xdr:colOff>
      <xdr:row>37</xdr:row>
      <xdr:rowOff>92864</xdr:rowOff>
    </xdr:from>
    <xdr:to>
      <xdr:col>78</xdr:col>
      <xdr:colOff>1467</xdr:colOff>
      <xdr:row>38</xdr:row>
      <xdr:rowOff>135727</xdr:rowOff>
    </xdr:to>
    <xdr:sp macro="[0]!JourSemaine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/>
      </xdr:nvSpPr>
      <xdr:spPr>
        <a:xfrm>
          <a:off x="12926367" y="5950739"/>
          <a:ext cx="3420000" cy="204788"/>
        </a:xfrm>
        <a:prstGeom prst="roundRect">
          <a:avLst/>
        </a:prstGeom>
        <a:solidFill>
          <a:schemeClr val="accent4">
            <a:lumMod val="60000"/>
            <a:lumOff val="40000"/>
          </a:schemeClr>
        </a:solidFill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fr-FR" sz="1100" b="1">
              <a:solidFill>
                <a:schemeClr val="accent4">
                  <a:lumMod val="50000"/>
                </a:schemeClr>
              </a:solidFill>
            </a:rPr>
            <a:t>Saisir nombre d'heures sur un jour</a:t>
          </a:r>
        </a:p>
      </xdr:txBody>
    </xdr:sp>
    <xdr:clientData/>
  </xdr:twoCellAnchor>
  <xdr:twoCellAnchor>
    <xdr:from>
      <xdr:col>73</xdr:col>
      <xdr:colOff>130806</xdr:colOff>
      <xdr:row>39</xdr:row>
      <xdr:rowOff>54761</xdr:rowOff>
    </xdr:from>
    <xdr:to>
      <xdr:col>78</xdr:col>
      <xdr:colOff>7506</xdr:colOff>
      <xdr:row>40</xdr:row>
      <xdr:rowOff>102387</xdr:rowOff>
    </xdr:to>
    <xdr:sp macro="[0]!JourVacances" textlink="">
      <xdr:nvSpPr>
        <xdr:cNvPr id="8" name="Rectangle à coins arrondis 7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/>
      </xdr:nvSpPr>
      <xdr:spPr>
        <a:xfrm>
          <a:off x="12932406" y="6236486"/>
          <a:ext cx="3420000" cy="209551"/>
        </a:xfrm>
        <a:prstGeom prst="roundRect">
          <a:avLst/>
        </a:prstGeom>
        <a:solidFill>
          <a:schemeClr val="accent4">
            <a:lumMod val="60000"/>
            <a:lumOff val="40000"/>
          </a:schemeClr>
        </a:solidFill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fr-FR" sz="1100" b="1">
              <a:solidFill>
                <a:schemeClr val="accent4">
                  <a:lumMod val="50000"/>
                </a:schemeClr>
              </a:solidFill>
            </a:rPr>
            <a:t>Saisir nombre d'heures les jours de vacances scolaires</a:t>
          </a:r>
        </a:p>
      </xdr:txBody>
    </xdr:sp>
    <xdr:clientData/>
  </xdr:twoCellAnchor>
  <xdr:twoCellAnchor>
    <xdr:from>
      <xdr:col>73</xdr:col>
      <xdr:colOff>128428</xdr:colOff>
      <xdr:row>41</xdr:row>
      <xdr:rowOff>16658</xdr:rowOff>
    </xdr:from>
    <xdr:to>
      <xdr:col>78</xdr:col>
      <xdr:colOff>5128</xdr:colOff>
      <xdr:row>42</xdr:row>
      <xdr:rowOff>64284</xdr:rowOff>
    </xdr:to>
    <xdr:sp macro="[0]!Reset" textlink="">
      <xdr:nvSpPr>
        <xdr:cNvPr id="9" name="Rectangle à coins arrondis 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/>
      </xdr:nvSpPr>
      <xdr:spPr>
        <a:xfrm>
          <a:off x="12930028" y="6522233"/>
          <a:ext cx="3420000" cy="209551"/>
        </a:xfrm>
        <a:prstGeom prst="roundRect">
          <a:avLst/>
        </a:prstGeom>
        <a:solidFill>
          <a:schemeClr val="accent4">
            <a:lumMod val="60000"/>
            <a:lumOff val="40000"/>
          </a:schemeClr>
        </a:solidFill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fr-FR" sz="1100" b="1">
              <a:solidFill>
                <a:schemeClr val="accent4">
                  <a:lumMod val="50000"/>
                </a:schemeClr>
              </a:solidFill>
            </a:rPr>
            <a:t>Réinitialiser le planning complet</a:t>
          </a:r>
        </a:p>
      </xdr:txBody>
    </xdr:sp>
    <xdr:clientData/>
  </xdr:twoCellAnchor>
  <xdr:twoCellAnchor>
    <xdr:from>
      <xdr:col>73</xdr:col>
      <xdr:colOff>127489</xdr:colOff>
      <xdr:row>43</xdr:row>
      <xdr:rowOff>2367</xdr:rowOff>
    </xdr:from>
    <xdr:to>
      <xdr:col>78</xdr:col>
      <xdr:colOff>4189</xdr:colOff>
      <xdr:row>44</xdr:row>
      <xdr:rowOff>49993</xdr:rowOff>
    </xdr:to>
    <xdr:sp macro="[0]!ResetPartiel" textlink="">
      <xdr:nvSpPr>
        <xdr:cNvPr id="10" name="Rectangle à coins arrondis 9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/>
      </xdr:nvSpPr>
      <xdr:spPr>
        <a:xfrm>
          <a:off x="12929089" y="6831792"/>
          <a:ext cx="3420000" cy="209551"/>
        </a:xfrm>
        <a:prstGeom prst="roundRect">
          <a:avLst/>
        </a:prstGeom>
        <a:solidFill>
          <a:schemeClr val="accent4">
            <a:lumMod val="60000"/>
            <a:lumOff val="40000"/>
          </a:schemeClr>
        </a:solidFill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fr-FR" sz="1100" b="1">
              <a:solidFill>
                <a:schemeClr val="accent4">
                  <a:lumMod val="50000"/>
                </a:schemeClr>
              </a:solidFill>
            </a:rPr>
            <a:t>Réinitialiser le planning hors période du cycle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104775</xdr:colOff>
      <xdr:row>9</xdr:row>
      <xdr:rowOff>57150</xdr:rowOff>
    </xdr:from>
    <xdr:to>
      <xdr:col>3</xdr:col>
      <xdr:colOff>1295400</xdr:colOff>
      <xdr:row>13</xdr:row>
      <xdr:rowOff>0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xmlns="" id="{00000000-0008-0000-0400-000004000000}"/>
            </a:ext>
          </a:extLst>
        </xdr:cNvPr>
        <xdr:cNvSpPr/>
      </xdr:nvSpPr>
      <xdr:spPr>
        <a:xfrm>
          <a:off x="4619625" y="1724025"/>
          <a:ext cx="1190625" cy="590550"/>
        </a:xfrm>
        <a:prstGeom prst="rect">
          <a:avLst/>
        </a:prstGeom>
        <a:noFill/>
        <a:ln>
          <a:solidFill>
            <a:schemeClr val="accent3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endParaRPr lang="fr-FR" sz="1050">
            <a:solidFill>
              <a:srgbClr val="92D050"/>
            </a:solidFill>
          </a:endParaRPr>
        </a:p>
      </xdr:txBody>
    </xdr:sp>
    <xdr:clientData/>
  </xdr:twoCellAnchor>
  <xdr:twoCellAnchor editAs="oneCell">
    <xdr:from>
      <xdr:col>3</xdr:col>
      <xdr:colOff>152400</xdr:colOff>
      <xdr:row>6</xdr:row>
      <xdr:rowOff>123825</xdr:rowOff>
    </xdr:from>
    <xdr:to>
      <xdr:col>3</xdr:col>
      <xdr:colOff>514350</xdr:colOff>
      <xdr:row>9</xdr:row>
      <xdr:rowOff>123825</xdr:rowOff>
    </xdr:to>
    <xdr:pic>
      <xdr:nvPicPr>
        <xdr:cNvPr id="2281" name="Image 7" descr="Résultat de recherche d'images pour &quot;pdf excel icon&quot;">
          <a:extLst>
            <a:ext uri="{FF2B5EF4-FFF2-40B4-BE49-F238E27FC236}">
              <a16:creationId xmlns:a16="http://schemas.microsoft.com/office/drawing/2014/main" xmlns="" id="{00000000-0008-0000-0400-0000E9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 l="60889" t="48891" r="1778" b="887"/>
        <a:stretch>
          <a:fillRect/>
        </a:stretch>
      </xdr:blipFill>
      <xdr:spPr bwMode="auto">
        <a:xfrm>
          <a:off x="4667250" y="1304925"/>
          <a:ext cx="36195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25</xdr:col>
      <xdr:colOff>228600</xdr:colOff>
      <xdr:row>9</xdr:row>
      <xdr:rowOff>133350</xdr:rowOff>
    </xdr:from>
    <xdr:to>
      <xdr:col>138</xdr:col>
      <xdr:colOff>238125</xdr:colOff>
      <xdr:row>16</xdr:row>
      <xdr:rowOff>57150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xmlns="" id="{00000000-0008-0000-0C00-000002000000}"/>
            </a:ext>
          </a:extLst>
        </xdr:cNvPr>
        <xdr:cNvSpPr/>
      </xdr:nvSpPr>
      <xdr:spPr>
        <a:xfrm>
          <a:off x="12201525" y="1695450"/>
          <a:ext cx="2066925" cy="1057275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 editAs="oneCell">
    <xdr:from>
      <xdr:col>25</xdr:col>
      <xdr:colOff>276225</xdr:colOff>
      <xdr:row>6</xdr:row>
      <xdr:rowOff>123825</xdr:rowOff>
    </xdr:from>
    <xdr:to>
      <xdr:col>26</xdr:col>
      <xdr:colOff>0</xdr:colOff>
      <xdr:row>9</xdr:row>
      <xdr:rowOff>123825</xdr:rowOff>
    </xdr:to>
    <xdr:pic>
      <xdr:nvPicPr>
        <xdr:cNvPr id="121295" name="Image 6" descr="Résultat de recherche d'images pour &quot;pdf excel icon&quot;">
          <a:extLst>
            <a:ext uri="{FF2B5EF4-FFF2-40B4-BE49-F238E27FC236}">
              <a16:creationId xmlns:a16="http://schemas.microsoft.com/office/drawing/2014/main" xmlns="" id="{00000000-0008-0000-0C00-0000CFD9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 l="4887" t="4889" r="57777" b="44888"/>
        <a:stretch>
          <a:fillRect/>
        </a:stretch>
      </xdr:blipFill>
      <xdr:spPr bwMode="auto">
        <a:xfrm>
          <a:off x="12249150" y="1200150"/>
          <a:ext cx="36195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25</xdr:col>
      <xdr:colOff>352424</xdr:colOff>
      <xdr:row>10</xdr:row>
      <xdr:rowOff>76200</xdr:rowOff>
    </xdr:from>
    <xdr:to>
      <xdr:col>138</xdr:col>
      <xdr:colOff>131024</xdr:colOff>
      <xdr:row>12</xdr:row>
      <xdr:rowOff>4350</xdr:rowOff>
    </xdr:to>
    <xdr:sp macro="[0]!exportpdf_Click" textlink="">
      <xdr:nvSpPr>
        <xdr:cNvPr id="3" name="Rectangle 2">
          <a:extLst>
            <a:ext uri="{FF2B5EF4-FFF2-40B4-BE49-F238E27FC236}">
              <a16:creationId xmlns:a16="http://schemas.microsoft.com/office/drawing/2014/main" xmlns="" id="{00000000-0008-0000-0C00-000003000000}"/>
            </a:ext>
          </a:extLst>
        </xdr:cNvPr>
        <xdr:cNvSpPr/>
      </xdr:nvSpPr>
      <xdr:spPr>
        <a:xfrm>
          <a:off x="12325349" y="1800225"/>
          <a:ext cx="1836000" cy="252000"/>
        </a:xfrm>
        <a:prstGeom prst="rect">
          <a:avLst/>
        </a:prstGeom>
        <a:solidFill>
          <a:srgbClr val="FF00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Planning annuel</a:t>
          </a:r>
        </a:p>
      </xdr:txBody>
    </xdr:sp>
    <xdr:clientData/>
  </xdr:twoCellAnchor>
  <xdr:twoCellAnchor>
    <xdr:from>
      <xdr:col>25</xdr:col>
      <xdr:colOff>352424</xdr:colOff>
      <xdr:row>12</xdr:row>
      <xdr:rowOff>57150</xdr:rowOff>
    </xdr:from>
    <xdr:to>
      <xdr:col>138</xdr:col>
      <xdr:colOff>131024</xdr:colOff>
      <xdr:row>13</xdr:row>
      <xdr:rowOff>147225</xdr:rowOff>
    </xdr:to>
    <xdr:sp macro="[0]!exportPDFMensuel_Click" textlink="">
      <xdr:nvSpPr>
        <xdr:cNvPr id="8" name="Rectangle 7">
          <a:extLst>
            <a:ext uri="{FF2B5EF4-FFF2-40B4-BE49-F238E27FC236}">
              <a16:creationId xmlns:a16="http://schemas.microsoft.com/office/drawing/2014/main" xmlns="" id="{00000000-0008-0000-0C00-000008000000}"/>
            </a:ext>
          </a:extLst>
        </xdr:cNvPr>
        <xdr:cNvSpPr/>
      </xdr:nvSpPr>
      <xdr:spPr>
        <a:xfrm>
          <a:off x="12325349" y="2105025"/>
          <a:ext cx="1836000" cy="252000"/>
        </a:xfrm>
        <a:prstGeom prst="rect">
          <a:avLst/>
        </a:prstGeom>
        <a:solidFill>
          <a:srgbClr val="FF00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Fiches mensuelles</a:t>
          </a:r>
        </a:p>
      </xdr:txBody>
    </xdr:sp>
    <xdr:clientData/>
  </xdr:twoCellAnchor>
  <xdr:twoCellAnchor>
    <xdr:from>
      <xdr:col>25</xdr:col>
      <xdr:colOff>352424</xdr:colOff>
      <xdr:row>14</xdr:row>
      <xdr:rowOff>47625</xdr:rowOff>
    </xdr:from>
    <xdr:to>
      <xdr:col>138</xdr:col>
      <xdr:colOff>131024</xdr:colOff>
      <xdr:row>15</xdr:row>
      <xdr:rowOff>137700</xdr:rowOff>
    </xdr:to>
    <xdr:sp macro="[0]!export2PDF_Click" textlink="">
      <xdr:nvSpPr>
        <xdr:cNvPr id="9" name="Rectangle 8">
          <a:extLst>
            <a:ext uri="{FF2B5EF4-FFF2-40B4-BE49-F238E27FC236}">
              <a16:creationId xmlns:a16="http://schemas.microsoft.com/office/drawing/2014/main" xmlns="" id="{00000000-0008-0000-0C00-000009000000}"/>
            </a:ext>
          </a:extLst>
        </xdr:cNvPr>
        <xdr:cNvSpPr/>
      </xdr:nvSpPr>
      <xdr:spPr>
        <a:xfrm>
          <a:off x="12325349" y="2419350"/>
          <a:ext cx="1836000" cy="252000"/>
        </a:xfrm>
        <a:prstGeom prst="rect">
          <a:avLst/>
        </a:prstGeom>
        <a:solidFill>
          <a:srgbClr val="FF00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Planning + Fiches</a:t>
          </a:r>
        </a:p>
      </xdr:txBody>
    </xdr:sp>
    <xdr:clientData/>
  </xdr:twoCellAnchor>
  <xdr:twoCellAnchor>
    <xdr:from>
      <xdr:col>25</xdr:col>
      <xdr:colOff>247650</xdr:colOff>
      <xdr:row>20</xdr:row>
      <xdr:rowOff>114301</xdr:rowOff>
    </xdr:from>
    <xdr:to>
      <xdr:col>138</xdr:col>
      <xdr:colOff>247650</xdr:colOff>
      <xdr:row>27</xdr:row>
      <xdr:rowOff>66676</xdr:rowOff>
    </xdr:to>
    <xdr:sp macro="" textlink="">
      <xdr:nvSpPr>
        <xdr:cNvPr id="10" name="Rectangle 9">
          <a:extLst>
            <a:ext uri="{FF2B5EF4-FFF2-40B4-BE49-F238E27FC236}">
              <a16:creationId xmlns:a16="http://schemas.microsoft.com/office/drawing/2014/main" xmlns="" id="{00000000-0008-0000-0C00-00000A000000}"/>
            </a:ext>
          </a:extLst>
        </xdr:cNvPr>
        <xdr:cNvSpPr/>
      </xdr:nvSpPr>
      <xdr:spPr>
        <a:xfrm>
          <a:off x="12220575" y="3457576"/>
          <a:ext cx="2057400" cy="1085850"/>
        </a:xfrm>
        <a:prstGeom prst="rect">
          <a:avLst/>
        </a:prstGeom>
        <a:noFill/>
        <a:ln>
          <a:solidFill>
            <a:schemeClr val="accent3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25</xdr:col>
      <xdr:colOff>542925</xdr:colOff>
      <xdr:row>8</xdr:row>
      <xdr:rowOff>57150</xdr:rowOff>
    </xdr:from>
    <xdr:to>
      <xdr:col>29</xdr:col>
      <xdr:colOff>190500</xdr:colOff>
      <xdr:row>10</xdr:row>
      <xdr:rowOff>95250</xdr:rowOff>
    </xdr:to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xmlns="" id="{00000000-0008-0000-0C00-000005000000}"/>
            </a:ext>
          </a:extLst>
        </xdr:cNvPr>
        <xdr:cNvSpPr txBox="1"/>
      </xdr:nvSpPr>
      <xdr:spPr>
        <a:xfrm>
          <a:off x="12515850" y="1457325"/>
          <a:ext cx="1133475" cy="3619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>
              <a:solidFill>
                <a:srgbClr val="FF0000"/>
              </a:solidFill>
            </a:rPr>
            <a:t>EXPORT</a:t>
          </a:r>
          <a:r>
            <a:rPr lang="fr-FR" sz="1200" b="1" baseline="0">
              <a:solidFill>
                <a:srgbClr val="FF0000"/>
              </a:solidFill>
            </a:rPr>
            <a:t> PDF</a:t>
          </a:r>
          <a:endParaRPr lang="fr-FR" sz="1200" b="1">
            <a:solidFill>
              <a:srgbClr val="FF0000"/>
            </a:solidFill>
          </a:endParaRPr>
        </a:p>
      </xdr:txBody>
    </xdr:sp>
    <xdr:clientData/>
  </xdr:twoCellAnchor>
  <xdr:twoCellAnchor>
    <xdr:from>
      <xdr:col>25</xdr:col>
      <xdr:colOff>542925</xdr:colOff>
      <xdr:row>19</xdr:row>
      <xdr:rowOff>47625</xdr:rowOff>
    </xdr:from>
    <xdr:to>
      <xdr:col>29</xdr:col>
      <xdr:colOff>190500</xdr:colOff>
      <xdr:row>21</xdr:row>
      <xdr:rowOff>85725</xdr:rowOff>
    </xdr:to>
    <xdr:sp macro="" textlink="">
      <xdr:nvSpPr>
        <xdr:cNvPr id="13" name="ZoneTexte 12">
          <a:extLst>
            <a:ext uri="{FF2B5EF4-FFF2-40B4-BE49-F238E27FC236}">
              <a16:creationId xmlns:a16="http://schemas.microsoft.com/office/drawing/2014/main" xmlns="" id="{00000000-0008-0000-0C00-00000D000000}"/>
            </a:ext>
          </a:extLst>
        </xdr:cNvPr>
        <xdr:cNvSpPr txBox="1"/>
      </xdr:nvSpPr>
      <xdr:spPr>
        <a:xfrm>
          <a:off x="12515850" y="3228975"/>
          <a:ext cx="1133475" cy="3619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>
              <a:solidFill>
                <a:schemeClr val="accent3"/>
              </a:solidFill>
            </a:rPr>
            <a:t>AVENANT</a:t>
          </a:r>
        </a:p>
      </xdr:txBody>
    </xdr:sp>
    <xdr:clientData/>
  </xdr:twoCellAnchor>
  <xdr:twoCellAnchor editAs="oneCell">
    <xdr:from>
      <xdr:col>25</xdr:col>
      <xdr:colOff>180975</xdr:colOff>
      <xdr:row>17</xdr:row>
      <xdr:rowOff>95250</xdr:rowOff>
    </xdr:from>
    <xdr:to>
      <xdr:col>26</xdr:col>
      <xdr:colOff>85725</xdr:colOff>
      <xdr:row>20</xdr:row>
      <xdr:rowOff>142875</xdr:rowOff>
    </xdr:to>
    <xdr:pic>
      <xdr:nvPicPr>
        <xdr:cNvPr id="14" name="Image 13" descr="RÃ©sultat de recherche d'images pour &quot;DOCUMENT DESSIN ICON&quot;">
          <a:extLst>
            <a:ext uri="{FF2B5EF4-FFF2-40B4-BE49-F238E27FC236}">
              <a16:creationId xmlns:a16="http://schemas.microsoft.com/office/drawing/2014/main" xmlns="" id="{00000000-0008-0000-0C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duotone>
            <a:schemeClr val="accent3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53900" y="2952750"/>
          <a:ext cx="533400" cy="5334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25</xdr:col>
      <xdr:colOff>352425</xdr:colOff>
      <xdr:row>21</xdr:row>
      <xdr:rowOff>38100</xdr:rowOff>
    </xdr:from>
    <xdr:to>
      <xdr:col>28</xdr:col>
      <xdr:colOff>232275</xdr:colOff>
      <xdr:row>22</xdr:row>
      <xdr:rowOff>128175</xdr:rowOff>
    </xdr:to>
    <xdr:sp macro="[0]!ActivAvenant1" textlink="">
      <xdr:nvSpPr>
        <xdr:cNvPr id="16" name="Rectangle 15">
          <a:extLst>
            <a:ext uri="{FF2B5EF4-FFF2-40B4-BE49-F238E27FC236}">
              <a16:creationId xmlns:a16="http://schemas.microsoft.com/office/drawing/2014/main" xmlns="" id="{00000000-0008-0000-0C00-000010000000}"/>
            </a:ext>
          </a:extLst>
        </xdr:cNvPr>
        <xdr:cNvSpPr/>
      </xdr:nvSpPr>
      <xdr:spPr>
        <a:xfrm>
          <a:off x="12325350" y="3543300"/>
          <a:ext cx="1080000" cy="252000"/>
        </a:xfrm>
        <a:prstGeom prst="rect">
          <a:avLst/>
        </a:prstGeom>
        <a:solidFill>
          <a:schemeClr val="accent3">
            <a:lumMod val="75000"/>
          </a:schemeClr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 baseline="0"/>
            <a:t>AVENANT 1</a:t>
          </a:r>
          <a:endParaRPr lang="fr-FR" sz="1000" b="1"/>
        </a:p>
      </xdr:txBody>
    </xdr:sp>
    <xdr:clientData/>
  </xdr:twoCellAnchor>
  <xdr:twoCellAnchor>
    <xdr:from>
      <xdr:col>25</xdr:col>
      <xdr:colOff>361950</xdr:colOff>
      <xdr:row>23</xdr:row>
      <xdr:rowOff>38100</xdr:rowOff>
    </xdr:from>
    <xdr:to>
      <xdr:col>28</xdr:col>
      <xdr:colOff>241800</xdr:colOff>
      <xdr:row>24</xdr:row>
      <xdr:rowOff>128175</xdr:rowOff>
    </xdr:to>
    <xdr:sp macro="[0]!ActivAvenant2" textlink="">
      <xdr:nvSpPr>
        <xdr:cNvPr id="17" name="Rectangle 16">
          <a:extLst>
            <a:ext uri="{FF2B5EF4-FFF2-40B4-BE49-F238E27FC236}">
              <a16:creationId xmlns:a16="http://schemas.microsoft.com/office/drawing/2014/main" xmlns="" id="{00000000-0008-0000-0C00-000011000000}"/>
            </a:ext>
          </a:extLst>
        </xdr:cNvPr>
        <xdr:cNvSpPr/>
      </xdr:nvSpPr>
      <xdr:spPr>
        <a:xfrm>
          <a:off x="12334875" y="3867150"/>
          <a:ext cx="1080000" cy="252000"/>
        </a:xfrm>
        <a:prstGeom prst="rect">
          <a:avLst/>
        </a:prstGeom>
        <a:solidFill>
          <a:schemeClr val="accent3">
            <a:lumMod val="75000"/>
          </a:schemeClr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 baseline="0"/>
            <a:t>AVENANT 2</a:t>
          </a:r>
          <a:endParaRPr lang="fr-FR" sz="1000" b="1"/>
        </a:p>
      </xdr:txBody>
    </xdr:sp>
    <xdr:clientData/>
  </xdr:twoCellAnchor>
  <xdr:twoCellAnchor>
    <xdr:from>
      <xdr:col>25</xdr:col>
      <xdr:colOff>361950</xdr:colOff>
      <xdr:row>25</xdr:row>
      <xdr:rowOff>47625</xdr:rowOff>
    </xdr:from>
    <xdr:to>
      <xdr:col>28</xdr:col>
      <xdr:colOff>241800</xdr:colOff>
      <xdr:row>26</xdr:row>
      <xdr:rowOff>137700</xdr:rowOff>
    </xdr:to>
    <xdr:sp macro="[0]!ActivAvenant3" textlink="">
      <xdr:nvSpPr>
        <xdr:cNvPr id="18" name="Rectangle 17">
          <a:extLst>
            <a:ext uri="{FF2B5EF4-FFF2-40B4-BE49-F238E27FC236}">
              <a16:creationId xmlns:a16="http://schemas.microsoft.com/office/drawing/2014/main" xmlns="" id="{00000000-0008-0000-0C00-000012000000}"/>
            </a:ext>
          </a:extLst>
        </xdr:cNvPr>
        <xdr:cNvSpPr/>
      </xdr:nvSpPr>
      <xdr:spPr>
        <a:xfrm>
          <a:off x="12334875" y="4200525"/>
          <a:ext cx="1080000" cy="252000"/>
        </a:xfrm>
        <a:prstGeom prst="rect">
          <a:avLst/>
        </a:prstGeom>
        <a:solidFill>
          <a:schemeClr val="accent3">
            <a:lumMod val="75000"/>
          </a:schemeClr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 baseline="0"/>
            <a:t>AVENANT 3</a:t>
          </a:r>
          <a:endParaRPr lang="fr-FR" sz="1000" b="1"/>
        </a:p>
      </xdr:txBody>
    </xdr:sp>
    <xdr:clientData/>
  </xdr:twoCellAnchor>
  <xdr:twoCellAnchor>
    <xdr:from>
      <xdr:col>25</xdr:col>
      <xdr:colOff>247650</xdr:colOff>
      <xdr:row>31</xdr:row>
      <xdr:rowOff>104775</xdr:rowOff>
    </xdr:from>
    <xdr:to>
      <xdr:col>138</xdr:col>
      <xdr:colOff>238125</xdr:colOff>
      <xdr:row>34</xdr:row>
      <xdr:rowOff>104775</xdr:rowOff>
    </xdr:to>
    <xdr:sp macro="" textlink="">
      <xdr:nvSpPr>
        <xdr:cNvPr id="20" name="Rectangle 19">
          <a:extLst>
            <a:ext uri="{FF2B5EF4-FFF2-40B4-BE49-F238E27FC236}">
              <a16:creationId xmlns:a16="http://schemas.microsoft.com/office/drawing/2014/main" xmlns="" id="{00000000-0008-0000-0C00-000014000000}"/>
            </a:ext>
          </a:extLst>
        </xdr:cNvPr>
        <xdr:cNvSpPr/>
      </xdr:nvSpPr>
      <xdr:spPr>
        <a:xfrm>
          <a:off x="12220575" y="5229225"/>
          <a:ext cx="2047875" cy="485775"/>
        </a:xfrm>
        <a:prstGeom prst="rect">
          <a:avLst/>
        </a:prstGeom>
        <a:noFill/>
        <a:ln>
          <a:solidFill>
            <a:srgbClr val="703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25</xdr:col>
      <xdr:colOff>571500</xdr:colOff>
      <xdr:row>29</xdr:row>
      <xdr:rowOff>9524</xdr:rowOff>
    </xdr:from>
    <xdr:to>
      <xdr:col>30</xdr:col>
      <xdr:colOff>209550</xdr:colOff>
      <xdr:row>32</xdr:row>
      <xdr:rowOff>9524</xdr:rowOff>
    </xdr:to>
    <xdr:sp macro="" textlink="">
      <xdr:nvSpPr>
        <xdr:cNvPr id="21" name="ZoneTexte 20">
          <a:extLst>
            <a:ext uri="{FF2B5EF4-FFF2-40B4-BE49-F238E27FC236}">
              <a16:creationId xmlns:a16="http://schemas.microsoft.com/office/drawing/2014/main" xmlns="" id="{00000000-0008-0000-0C00-000015000000}"/>
            </a:ext>
          </a:extLst>
        </xdr:cNvPr>
        <xdr:cNvSpPr txBox="1"/>
      </xdr:nvSpPr>
      <xdr:spPr>
        <a:xfrm>
          <a:off x="12544425" y="4810124"/>
          <a:ext cx="1409700" cy="4857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 rtl="0">
            <a:defRPr sz="1000"/>
          </a:pPr>
          <a:r>
            <a:rPr lang="fr-FR" sz="1200" b="1" i="0" u="none" strike="noStrike" baseline="0">
              <a:solidFill>
                <a:srgbClr val="800080"/>
              </a:solidFill>
              <a:latin typeface="Calibri"/>
            </a:rPr>
            <a:t>RUPTURE ANTICIPEE</a:t>
          </a:r>
        </a:p>
      </xdr:txBody>
    </xdr:sp>
    <xdr:clientData/>
  </xdr:twoCellAnchor>
  <xdr:twoCellAnchor editAs="oneCell">
    <xdr:from>
      <xdr:col>25</xdr:col>
      <xdr:colOff>219075</xdr:colOff>
      <xdr:row>29</xdr:row>
      <xdr:rowOff>19050</xdr:rowOff>
    </xdr:from>
    <xdr:to>
      <xdr:col>26</xdr:col>
      <xdr:colOff>0</xdr:colOff>
      <xdr:row>31</xdr:row>
      <xdr:rowOff>114300</xdr:rowOff>
    </xdr:to>
    <xdr:pic>
      <xdr:nvPicPr>
        <xdr:cNvPr id="23" name="Image 22" descr="RÃ©sultat de recherche d'images pour &quot;croix icon&quot;">
          <a:extLst>
            <a:ext uri="{FF2B5EF4-FFF2-40B4-BE49-F238E27FC236}">
              <a16:creationId xmlns:a16="http://schemas.microsoft.com/office/drawing/2014/main" xmlns="" id="{00000000-0008-0000-0C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duotone>
            <a:schemeClr val="accent4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0" y="4819650"/>
          <a:ext cx="419100" cy="4191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25</xdr:col>
      <xdr:colOff>371475</xdr:colOff>
      <xdr:row>32</xdr:row>
      <xdr:rowOff>47625</xdr:rowOff>
    </xdr:from>
    <xdr:to>
      <xdr:col>28</xdr:col>
      <xdr:colOff>251325</xdr:colOff>
      <xdr:row>33</xdr:row>
      <xdr:rowOff>137700</xdr:rowOff>
    </xdr:to>
    <xdr:sp macro="[0]!ActivRupture" textlink="">
      <xdr:nvSpPr>
        <xdr:cNvPr id="24" name="Rectangle 23">
          <a:extLst>
            <a:ext uri="{FF2B5EF4-FFF2-40B4-BE49-F238E27FC236}">
              <a16:creationId xmlns:a16="http://schemas.microsoft.com/office/drawing/2014/main" xmlns="" id="{00000000-0008-0000-0C00-000018000000}"/>
            </a:ext>
          </a:extLst>
        </xdr:cNvPr>
        <xdr:cNvSpPr/>
      </xdr:nvSpPr>
      <xdr:spPr>
        <a:xfrm>
          <a:off x="12344400" y="5334000"/>
          <a:ext cx="1080000" cy="252000"/>
        </a:xfrm>
        <a:prstGeom prst="rect">
          <a:avLst/>
        </a:prstGeom>
        <a:solidFill>
          <a:srgbClr val="7030A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RUPTURE</a:t>
          </a:r>
        </a:p>
      </xdr:txBody>
    </xdr:sp>
    <xdr:clientData/>
  </xdr:twoCellAnchor>
  <xdr:twoCellAnchor>
    <xdr:from>
      <xdr:col>29</xdr:col>
      <xdr:colOff>19050</xdr:colOff>
      <xdr:row>21</xdr:row>
      <xdr:rowOff>38100</xdr:rowOff>
    </xdr:from>
    <xdr:to>
      <xdr:col>138</xdr:col>
      <xdr:colOff>123825</xdr:colOff>
      <xdr:row>22</xdr:row>
      <xdr:rowOff>128175</xdr:rowOff>
    </xdr:to>
    <xdr:sp macro="[0]!DesactivAvenant1" textlink="">
      <xdr:nvSpPr>
        <xdr:cNvPr id="25" name="Rectangle 24">
          <a:extLst>
            <a:ext uri="{FF2B5EF4-FFF2-40B4-BE49-F238E27FC236}">
              <a16:creationId xmlns:a16="http://schemas.microsoft.com/office/drawing/2014/main" xmlns="" id="{00000000-0008-0000-0C00-000019000000}"/>
            </a:ext>
          </a:extLst>
        </xdr:cNvPr>
        <xdr:cNvSpPr/>
      </xdr:nvSpPr>
      <xdr:spPr>
        <a:xfrm>
          <a:off x="13477875" y="3543300"/>
          <a:ext cx="676275" cy="252000"/>
        </a:xfrm>
        <a:prstGeom prst="rect">
          <a:avLst/>
        </a:prstGeom>
        <a:solidFill>
          <a:schemeClr val="accent3">
            <a:lumMod val="50000"/>
          </a:schemeClr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800" b="1" baseline="0"/>
            <a:t>Désactiver</a:t>
          </a:r>
          <a:endParaRPr lang="fr-FR" sz="800" b="1"/>
        </a:p>
      </xdr:txBody>
    </xdr:sp>
    <xdr:clientData/>
  </xdr:twoCellAnchor>
  <xdr:twoCellAnchor>
    <xdr:from>
      <xdr:col>29</xdr:col>
      <xdr:colOff>28575</xdr:colOff>
      <xdr:row>23</xdr:row>
      <xdr:rowOff>38100</xdr:rowOff>
    </xdr:from>
    <xdr:to>
      <xdr:col>138</xdr:col>
      <xdr:colOff>133350</xdr:colOff>
      <xdr:row>24</xdr:row>
      <xdr:rowOff>128175</xdr:rowOff>
    </xdr:to>
    <xdr:sp macro="[0]!DesactivAvenant2" textlink="">
      <xdr:nvSpPr>
        <xdr:cNvPr id="26" name="Rectangle 25">
          <a:extLst>
            <a:ext uri="{FF2B5EF4-FFF2-40B4-BE49-F238E27FC236}">
              <a16:creationId xmlns:a16="http://schemas.microsoft.com/office/drawing/2014/main" xmlns="" id="{00000000-0008-0000-0C00-00001A000000}"/>
            </a:ext>
          </a:extLst>
        </xdr:cNvPr>
        <xdr:cNvSpPr/>
      </xdr:nvSpPr>
      <xdr:spPr>
        <a:xfrm>
          <a:off x="13487400" y="3867150"/>
          <a:ext cx="676275" cy="252000"/>
        </a:xfrm>
        <a:prstGeom prst="rect">
          <a:avLst/>
        </a:prstGeom>
        <a:solidFill>
          <a:schemeClr val="accent3">
            <a:lumMod val="50000"/>
          </a:schemeClr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800" b="1" baseline="0"/>
            <a:t>Désactiver</a:t>
          </a:r>
          <a:endParaRPr lang="fr-FR" sz="800" b="1"/>
        </a:p>
      </xdr:txBody>
    </xdr:sp>
    <xdr:clientData/>
  </xdr:twoCellAnchor>
  <xdr:twoCellAnchor>
    <xdr:from>
      <xdr:col>29</xdr:col>
      <xdr:colOff>28575</xdr:colOff>
      <xdr:row>25</xdr:row>
      <xdr:rowOff>47625</xdr:rowOff>
    </xdr:from>
    <xdr:to>
      <xdr:col>138</xdr:col>
      <xdr:colOff>133350</xdr:colOff>
      <xdr:row>26</xdr:row>
      <xdr:rowOff>137700</xdr:rowOff>
    </xdr:to>
    <xdr:sp macro="[0]!DesactivAvenant3" textlink="">
      <xdr:nvSpPr>
        <xdr:cNvPr id="27" name="Rectangle 26">
          <a:extLst>
            <a:ext uri="{FF2B5EF4-FFF2-40B4-BE49-F238E27FC236}">
              <a16:creationId xmlns:a16="http://schemas.microsoft.com/office/drawing/2014/main" xmlns="" id="{00000000-0008-0000-0C00-00001B000000}"/>
            </a:ext>
          </a:extLst>
        </xdr:cNvPr>
        <xdr:cNvSpPr/>
      </xdr:nvSpPr>
      <xdr:spPr>
        <a:xfrm>
          <a:off x="13487400" y="4200525"/>
          <a:ext cx="676275" cy="252000"/>
        </a:xfrm>
        <a:prstGeom prst="rect">
          <a:avLst/>
        </a:prstGeom>
        <a:solidFill>
          <a:schemeClr val="accent3">
            <a:lumMod val="50000"/>
          </a:schemeClr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r>
            <a:rPr lang="fr-FR" sz="800" b="1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Désactiver</a:t>
          </a:r>
          <a:endParaRPr lang="fr-FR" sz="600">
            <a:effectLst/>
          </a:endParaRPr>
        </a:p>
      </xdr:txBody>
    </xdr:sp>
    <xdr:clientData/>
  </xdr:twoCellAnchor>
  <xdr:twoCellAnchor>
    <xdr:from>
      <xdr:col>29</xdr:col>
      <xdr:colOff>28575</xdr:colOff>
      <xdr:row>32</xdr:row>
      <xdr:rowOff>47625</xdr:rowOff>
    </xdr:from>
    <xdr:to>
      <xdr:col>138</xdr:col>
      <xdr:colOff>133350</xdr:colOff>
      <xdr:row>33</xdr:row>
      <xdr:rowOff>137700</xdr:rowOff>
    </xdr:to>
    <xdr:sp macro="[0]!DesactivRupture" textlink="">
      <xdr:nvSpPr>
        <xdr:cNvPr id="28" name="Rectangle 27">
          <a:extLst>
            <a:ext uri="{FF2B5EF4-FFF2-40B4-BE49-F238E27FC236}">
              <a16:creationId xmlns:a16="http://schemas.microsoft.com/office/drawing/2014/main" xmlns="" id="{00000000-0008-0000-0C00-00001C000000}"/>
            </a:ext>
          </a:extLst>
        </xdr:cNvPr>
        <xdr:cNvSpPr/>
      </xdr:nvSpPr>
      <xdr:spPr>
        <a:xfrm>
          <a:off x="13487400" y="5334000"/>
          <a:ext cx="676275" cy="252000"/>
        </a:xfrm>
        <a:prstGeom prst="rect">
          <a:avLst/>
        </a:prstGeom>
        <a:solidFill>
          <a:schemeClr val="accent4">
            <a:lumMod val="50000"/>
          </a:schemeClr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800" b="1" baseline="0"/>
            <a:t>Désactiver</a:t>
          </a:r>
          <a:endParaRPr lang="fr-FR" sz="800" b="1"/>
        </a:p>
      </xdr:txBody>
    </xdr:sp>
    <xdr:clientData/>
  </xdr:twoCellAnchor>
  <xdr:twoCellAnchor editAs="oneCell">
    <xdr:from>
      <xdr:col>25</xdr:col>
      <xdr:colOff>276225</xdr:colOff>
      <xdr:row>42</xdr:row>
      <xdr:rowOff>123825</xdr:rowOff>
    </xdr:from>
    <xdr:to>
      <xdr:col>26</xdr:col>
      <xdr:colOff>0</xdr:colOff>
      <xdr:row>46</xdr:row>
      <xdr:rowOff>4233</xdr:rowOff>
    </xdr:to>
    <xdr:pic>
      <xdr:nvPicPr>
        <xdr:cNvPr id="39" name="Image 6" descr="Résultat de recherche d'images pour &quot;pdf excel icon&quot;">
          <a:extLst>
            <a:ext uri="{FF2B5EF4-FFF2-40B4-BE49-F238E27FC236}">
              <a16:creationId xmlns:a16="http://schemas.microsoft.com/office/drawing/2014/main" xmlns="" id="{00000000-0008-0000-0C00-0000CFD9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 l="4887" t="4889" r="57777" b="44888"/>
        <a:stretch>
          <a:fillRect/>
        </a:stretch>
      </xdr:blipFill>
      <xdr:spPr bwMode="auto">
        <a:xfrm>
          <a:off x="12277725" y="1203325"/>
          <a:ext cx="357717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25</xdr:col>
      <xdr:colOff>542925</xdr:colOff>
      <xdr:row>44</xdr:row>
      <xdr:rowOff>57150</xdr:rowOff>
    </xdr:from>
    <xdr:to>
      <xdr:col>29</xdr:col>
      <xdr:colOff>190500</xdr:colOff>
      <xdr:row>46</xdr:row>
      <xdr:rowOff>95250</xdr:rowOff>
    </xdr:to>
    <xdr:sp macro="" textlink="">
      <xdr:nvSpPr>
        <xdr:cNvPr id="40" name="ZoneTexte 39">
          <a:extLst>
            <a:ext uri="{FF2B5EF4-FFF2-40B4-BE49-F238E27FC236}">
              <a16:creationId xmlns:a16="http://schemas.microsoft.com/office/drawing/2014/main" xmlns="" id="{00000000-0008-0000-0C00-000005000000}"/>
            </a:ext>
          </a:extLst>
        </xdr:cNvPr>
        <xdr:cNvSpPr txBox="1"/>
      </xdr:nvSpPr>
      <xdr:spPr>
        <a:xfrm>
          <a:off x="12544425" y="1454150"/>
          <a:ext cx="1129242" cy="3556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>
              <a:solidFill>
                <a:srgbClr val="FF0000"/>
              </a:solidFill>
            </a:rPr>
            <a:t>EXPORT</a:t>
          </a:r>
          <a:r>
            <a:rPr lang="fr-FR" sz="1200" b="1" baseline="0">
              <a:solidFill>
                <a:srgbClr val="FF0000"/>
              </a:solidFill>
            </a:rPr>
            <a:t> PDF</a:t>
          </a:r>
          <a:endParaRPr lang="fr-FR" sz="1200" b="1">
            <a:solidFill>
              <a:srgbClr val="FF0000"/>
            </a:solidFill>
          </a:endParaRPr>
        </a:p>
      </xdr:txBody>
    </xdr:sp>
    <xdr:clientData/>
  </xdr:twoCellAnchor>
  <xdr:twoCellAnchor>
    <xdr:from>
      <xdr:col>25</xdr:col>
      <xdr:colOff>542925</xdr:colOff>
      <xdr:row>55</xdr:row>
      <xdr:rowOff>47625</xdr:rowOff>
    </xdr:from>
    <xdr:to>
      <xdr:col>29</xdr:col>
      <xdr:colOff>190500</xdr:colOff>
      <xdr:row>57</xdr:row>
      <xdr:rowOff>85725</xdr:rowOff>
    </xdr:to>
    <xdr:sp macro="" textlink="">
      <xdr:nvSpPr>
        <xdr:cNvPr id="41" name="ZoneTexte 40">
          <a:extLst>
            <a:ext uri="{FF2B5EF4-FFF2-40B4-BE49-F238E27FC236}">
              <a16:creationId xmlns:a16="http://schemas.microsoft.com/office/drawing/2014/main" xmlns="" id="{00000000-0008-0000-0C00-00000D000000}"/>
            </a:ext>
          </a:extLst>
        </xdr:cNvPr>
        <xdr:cNvSpPr txBox="1"/>
      </xdr:nvSpPr>
      <xdr:spPr>
        <a:xfrm>
          <a:off x="12544425" y="3190875"/>
          <a:ext cx="1129242" cy="3556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>
              <a:solidFill>
                <a:schemeClr val="accent3"/>
              </a:solidFill>
            </a:rPr>
            <a:t>AVENANT</a:t>
          </a:r>
        </a:p>
      </xdr:txBody>
    </xdr:sp>
    <xdr:clientData/>
  </xdr:twoCellAnchor>
  <xdr:twoCellAnchor editAs="oneCell">
    <xdr:from>
      <xdr:col>25</xdr:col>
      <xdr:colOff>180975</xdr:colOff>
      <xdr:row>53</xdr:row>
      <xdr:rowOff>95250</xdr:rowOff>
    </xdr:from>
    <xdr:to>
      <xdr:col>26</xdr:col>
      <xdr:colOff>85725</xdr:colOff>
      <xdr:row>56</xdr:row>
      <xdr:rowOff>142875</xdr:rowOff>
    </xdr:to>
    <xdr:pic>
      <xdr:nvPicPr>
        <xdr:cNvPr id="42" name="Image 41" descr="RÃ©sultat de recherche d'images pour &quot;DOCUMENT DESSIN ICON&quot;">
          <a:extLst>
            <a:ext uri="{FF2B5EF4-FFF2-40B4-BE49-F238E27FC236}">
              <a16:creationId xmlns:a16="http://schemas.microsoft.com/office/drawing/2014/main" xmlns="" id="{00000000-0008-0000-0C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duotone>
            <a:schemeClr val="accent3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82475" y="2921000"/>
          <a:ext cx="529167" cy="52387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25</xdr:col>
      <xdr:colOff>352425</xdr:colOff>
      <xdr:row>57</xdr:row>
      <xdr:rowOff>38100</xdr:rowOff>
    </xdr:from>
    <xdr:to>
      <xdr:col>28</xdr:col>
      <xdr:colOff>232275</xdr:colOff>
      <xdr:row>58</xdr:row>
      <xdr:rowOff>128175</xdr:rowOff>
    </xdr:to>
    <xdr:sp macro="[0]!ActivAvenant1" textlink="">
      <xdr:nvSpPr>
        <xdr:cNvPr id="43" name="Rectangle 42">
          <a:extLst>
            <a:ext uri="{FF2B5EF4-FFF2-40B4-BE49-F238E27FC236}">
              <a16:creationId xmlns:a16="http://schemas.microsoft.com/office/drawing/2014/main" xmlns="" id="{00000000-0008-0000-0C00-000010000000}"/>
            </a:ext>
          </a:extLst>
        </xdr:cNvPr>
        <xdr:cNvSpPr/>
      </xdr:nvSpPr>
      <xdr:spPr>
        <a:xfrm>
          <a:off x="12353925" y="3498850"/>
          <a:ext cx="1075767" cy="248825"/>
        </a:xfrm>
        <a:prstGeom prst="rect">
          <a:avLst/>
        </a:prstGeom>
        <a:solidFill>
          <a:schemeClr val="accent3">
            <a:lumMod val="75000"/>
          </a:schemeClr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 baseline="0"/>
            <a:t>AVENANT 1</a:t>
          </a:r>
          <a:endParaRPr lang="fr-FR" sz="1000" b="1"/>
        </a:p>
      </xdr:txBody>
    </xdr:sp>
    <xdr:clientData/>
  </xdr:twoCellAnchor>
  <xdr:twoCellAnchor>
    <xdr:from>
      <xdr:col>25</xdr:col>
      <xdr:colOff>361950</xdr:colOff>
      <xdr:row>59</xdr:row>
      <xdr:rowOff>38100</xdr:rowOff>
    </xdr:from>
    <xdr:to>
      <xdr:col>28</xdr:col>
      <xdr:colOff>241800</xdr:colOff>
      <xdr:row>60</xdr:row>
      <xdr:rowOff>128175</xdr:rowOff>
    </xdr:to>
    <xdr:sp macro="[0]!ActivAvenant2" textlink="">
      <xdr:nvSpPr>
        <xdr:cNvPr id="44" name="Rectangle 43">
          <a:extLst>
            <a:ext uri="{FF2B5EF4-FFF2-40B4-BE49-F238E27FC236}">
              <a16:creationId xmlns:a16="http://schemas.microsoft.com/office/drawing/2014/main" xmlns="" id="{00000000-0008-0000-0C00-000011000000}"/>
            </a:ext>
          </a:extLst>
        </xdr:cNvPr>
        <xdr:cNvSpPr/>
      </xdr:nvSpPr>
      <xdr:spPr>
        <a:xfrm>
          <a:off x="12363450" y="3816350"/>
          <a:ext cx="1075767" cy="248825"/>
        </a:xfrm>
        <a:prstGeom prst="rect">
          <a:avLst/>
        </a:prstGeom>
        <a:solidFill>
          <a:schemeClr val="accent3">
            <a:lumMod val="75000"/>
          </a:schemeClr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 baseline="0"/>
            <a:t>AVENANT 2</a:t>
          </a:r>
          <a:endParaRPr lang="fr-FR" sz="1000" b="1"/>
        </a:p>
      </xdr:txBody>
    </xdr:sp>
    <xdr:clientData/>
  </xdr:twoCellAnchor>
  <xdr:twoCellAnchor>
    <xdr:from>
      <xdr:col>25</xdr:col>
      <xdr:colOff>361950</xdr:colOff>
      <xdr:row>61</xdr:row>
      <xdr:rowOff>47625</xdr:rowOff>
    </xdr:from>
    <xdr:to>
      <xdr:col>28</xdr:col>
      <xdr:colOff>241800</xdr:colOff>
      <xdr:row>62</xdr:row>
      <xdr:rowOff>137700</xdr:rowOff>
    </xdr:to>
    <xdr:sp macro="[0]!ActivAvenant3" textlink="">
      <xdr:nvSpPr>
        <xdr:cNvPr id="45" name="Rectangle 44">
          <a:extLst>
            <a:ext uri="{FF2B5EF4-FFF2-40B4-BE49-F238E27FC236}">
              <a16:creationId xmlns:a16="http://schemas.microsoft.com/office/drawing/2014/main" xmlns="" id="{00000000-0008-0000-0C00-000012000000}"/>
            </a:ext>
          </a:extLst>
        </xdr:cNvPr>
        <xdr:cNvSpPr/>
      </xdr:nvSpPr>
      <xdr:spPr>
        <a:xfrm>
          <a:off x="12363450" y="4143375"/>
          <a:ext cx="1075767" cy="248825"/>
        </a:xfrm>
        <a:prstGeom prst="rect">
          <a:avLst/>
        </a:prstGeom>
        <a:solidFill>
          <a:schemeClr val="accent3">
            <a:lumMod val="75000"/>
          </a:schemeClr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 baseline="0"/>
            <a:t>AVENANT 3</a:t>
          </a:r>
          <a:endParaRPr lang="fr-FR" sz="1000" b="1"/>
        </a:p>
      </xdr:txBody>
    </xdr:sp>
    <xdr:clientData/>
  </xdr:twoCellAnchor>
  <xdr:twoCellAnchor>
    <xdr:from>
      <xdr:col>25</xdr:col>
      <xdr:colOff>571500</xdr:colOff>
      <xdr:row>65</xdr:row>
      <xdr:rowOff>9524</xdr:rowOff>
    </xdr:from>
    <xdr:to>
      <xdr:col>30</xdr:col>
      <xdr:colOff>209550</xdr:colOff>
      <xdr:row>68</xdr:row>
      <xdr:rowOff>9524</xdr:rowOff>
    </xdr:to>
    <xdr:sp macro="" textlink="">
      <xdr:nvSpPr>
        <xdr:cNvPr id="46" name="ZoneTexte 45">
          <a:extLst>
            <a:ext uri="{FF2B5EF4-FFF2-40B4-BE49-F238E27FC236}">
              <a16:creationId xmlns:a16="http://schemas.microsoft.com/office/drawing/2014/main" xmlns="" id="{00000000-0008-0000-0C00-000015000000}"/>
            </a:ext>
          </a:extLst>
        </xdr:cNvPr>
        <xdr:cNvSpPr txBox="1"/>
      </xdr:nvSpPr>
      <xdr:spPr>
        <a:xfrm>
          <a:off x="12573000" y="4740274"/>
          <a:ext cx="1405467" cy="4762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 rtl="0">
            <a:defRPr sz="1000"/>
          </a:pPr>
          <a:r>
            <a:rPr lang="fr-FR" sz="1200" b="1" i="0" u="none" strike="noStrike" baseline="0">
              <a:solidFill>
                <a:srgbClr val="800080"/>
              </a:solidFill>
              <a:latin typeface="Calibri"/>
            </a:rPr>
            <a:t>RUPTURE ANTICIPEE</a:t>
          </a:r>
        </a:p>
      </xdr:txBody>
    </xdr:sp>
    <xdr:clientData/>
  </xdr:twoCellAnchor>
  <xdr:twoCellAnchor editAs="oneCell">
    <xdr:from>
      <xdr:col>25</xdr:col>
      <xdr:colOff>219075</xdr:colOff>
      <xdr:row>65</xdr:row>
      <xdr:rowOff>19050</xdr:rowOff>
    </xdr:from>
    <xdr:to>
      <xdr:col>26</xdr:col>
      <xdr:colOff>0</xdr:colOff>
      <xdr:row>67</xdr:row>
      <xdr:rowOff>114300</xdr:rowOff>
    </xdr:to>
    <xdr:pic>
      <xdr:nvPicPr>
        <xdr:cNvPr id="47" name="Image 46" descr="RÃ©sultat de recherche d'images pour &quot;croix icon&quot;">
          <a:extLst>
            <a:ext uri="{FF2B5EF4-FFF2-40B4-BE49-F238E27FC236}">
              <a16:creationId xmlns:a16="http://schemas.microsoft.com/office/drawing/2014/main" xmlns="" id="{00000000-0008-0000-0C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duotone>
            <a:schemeClr val="accent4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20575" y="4749800"/>
          <a:ext cx="414867" cy="41275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25</xdr:col>
      <xdr:colOff>371475</xdr:colOff>
      <xdr:row>68</xdr:row>
      <xdr:rowOff>47625</xdr:rowOff>
    </xdr:from>
    <xdr:to>
      <xdr:col>28</xdr:col>
      <xdr:colOff>251325</xdr:colOff>
      <xdr:row>69</xdr:row>
      <xdr:rowOff>137700</xdr:rowOff>
    </xdr:to>
    <xdr:sp macro="[0]!ActivRupture" textlink="">
      <xdr:nvSpPr>
        <xdr:cNvPr id="48" name="Rectangle 47">
          <a:extLst>
            <a:ext uri="{FF2B5EF4-FFF2-40B4-BE49-F238E27FC236}">
              <a16:creationId xmlns:a16="http://schemas.microsoft.com/office/drawing/2014/main" xmlns="" id="{00000000-0008-0000-0C00-000018000000}"/>
            </a:ext>
          </a:extLst>
        </xdr:cNvPr>
        <xdr:cNvSpPr/>
      </xdr:nvSpPr>
      <xdr:spPr>
        <a:xfrm>
          <a:off x="12372975" y="5254625"/>
          <a:ext cx="1075767" cy="248825"/>
        </a:xfrm>
        <a:prstGeom prst="rect">
          <a:avLst/>
        </a:prstGeom>
        <a:solidFill>
          <a:srgbClr val="7030A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RUPTURE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28</xdr:col>
      <xdr:colOff>57150</xdr:colOff>
      <xdr:row>1</xdr:row>
      <xdr:rowOff>152400</xdr:rowOff>
    </xdr:from>
    <xdr:to>
      <xdr:col>29</xdr:col>
      <xdr:colOff>561975</xdr:colOff>
      <xdr:row>5</xdr:row>
      <xdr:rowOff>19050</xdr:rowOff>
    </xdr:to>
    <xdr:sp macro="[0]!EffDonneesPlanningMensuel_Click" textlink="">
      <xdr:nvSpPr>
        <xdr:cNvPr id="2" name="Rectangle 1">
          <a:extLst>
            <a:ext uri="{FF2B5EF4-FFF2-40B4-BE49-F238E27FC236}">
              <a16:creationId xmlns:a16="http://schemas.microsoft.com/office/drawing/2014/main" xmlns="" id="{00000000-0008-0000-0E00-000002000000}"/>
            </a:ext>
          </a:extLst>
        </xdr:cNvPr>
        <xdr:cNvSpPr/>
      </xdr:nvSpPr>
      <xdr:spPr>
        <a:xfrm>
          <a:off x="10991850" y="514350"/>
          <a:ext cx="1266825" cy="657225"/>
        </a:xfrm>
        <a:prstGeom prst="rect">
          <a:avLst/>
        </a:prstGeom>
        <a:solidFill>
          <a:schemeClr val="bg1">
            <a:lumMod val="50000"/>
          </a:schemeClr>
        </a:solidFill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Effacer le contenu du tableau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28</xdr:col>
      <xdr:colOff>57150</xdr:colOff>
      <xdr:row>1</xdr:row>
      <xdr:rowOff>152400</xdr:rowOff>
    </xdr:from>
    <xdr:to>
      <xdr:col>29</xdr:col>
      <xdr:colOff>561975</xdr:colOff>
      <xdr:row>5</xdr:row>
      <xdr:rowOff>19050</xdr:rowOff>
    </xdr:to>
    <xdr:sp macro="[0]!EffDonneesPlanningMensuel_Click" textlink="">
      <xdr:nvSpPr>
        <xdr:cNvPr id="2" name="Rectangle 1">
          <a:extLst>
            <a:ext uri="{FF2B5EF4-FFF2-40B4-BE49-F238E27FC236}">
              <a16:creationId xmlns:a16="http://schemas.microsoft.com/office/drawing/2014/main" xmlns="" id="{00000000-0008-0000-0F00-000002000000}"/>
            </a:ext>
          </a:extLst>
        </xdr:cNvPr>
        <xdr:cNvSpPr/>
      </xdr:nvSpPr>
      <xdr:spPr>
        <a:xfrm>
          <a:off x="10991850" y="638175"/>
          <a:ext cx="1266825" cy="647700"/>
        </a:xfrm>
        <a:prstGeom prst="rect">
          <a:avLst/>
        </a:prstGeom>
        <a:solidFill>
          <a:schemeClr val="bg1">
            <a:lumMod val="50000"/>
          </a:schemeClr>
        </a:solidFill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Effacer le contenu du tableau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28</xdr:col>
      <xdr:colOff>57150</xdr:colOff>
      <xdr:row>1</xdr:row>
      <xdr:rowOff>152400</xdr:rowOff>
    </xdr:from>
    <xdr:to>
      <xdr:col>29</xdr:col>
      <xdr:colOff>561975</xdr:colOff>
      <xdr:row>5</xdr:row>
      <xdr:rowOff>19050</xdr:rowOff>
    </xdr:to>
    <xdr:sp macro="[0]!EffDonneesPlanningMensuel_Click" textlink="">
      <xdr:nvSpPr>
        <xdr:cNvPr id="2" name="Rectangle 1">
          <a:extLst>
            <a:ext uri="{FF2B5EF4-FFF2-40B4-BE49-F238E27FC236}">
              <a16:creationId xmlns:a16="http://schemas.microsoft.com/office/drawing/2014/main" xmlns="" id="{00000000-0008-0000-1000-000002000000}"/>
            </a:ext>
          </a:extLst>
        </xdr:cNvPr>
        <xdr:cNvSpPr/>
      </xdr:nvSpPr>
      <xdr:spPr>
        <a:xfrm>
          <a:off x="10991850" y="638175"/>
          <a:ext cx="1266825" cy="647700"/>
        </a:xfrm>
        <a:prstGeom prst="rect">
          <a:avLst/>
        </a:prstGeom>
        <a:solidFill>
          <a:schemeClr val="bg1">
            <a:lumMod val="50000"/>
          </a:schemeClr>
        </a:solidFill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Effacer le contenu du tableau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28</xdr:col>
      <xdr:colOff>57150</xdr:colOff>
      <xdr:row>1</xdr:row>
      <xdr:rowOff>152400</xdr:rowOff>
    </xdr:from>
    <xdr:to>
      <xdr:col>29</xdr:col>
      <xdr:colOff>561975</xdr:colOff>
      <xdr:row>5</xdr:row>
      <xdr:rowOff>19050</xdr:rowOff>
    </xdr:to>
    <xdr:sp macro="[0]!EffDonneesPlanningMensuel_Click" textlink="">
      <xdr:nvSpPr>
        <xdr:cNvPr id="2" name="Rectangle 1">
          <a:extLst>
            <a:ext uri="{FF2B5EF4-FFF2-40B4-BE49-F238E27FC236}">
              <a16:creationId xmlns:a16="http://schemas.microsoft.com/office/drawing/2014/main" xmlns="" id="{00000000-0008-0000-1100-000002000000}"/>
            </a:ext>
          </a:extLst>
        </xdr:cNvPr>
        <xdr:cNvSpPr/>
      </xdr:nvSpPr>
      <xdr:spPr>
        <a:xfrm>
          <a:off x="10991850" y="638175"/>
          <a:ext cx="1266825" cy="647700"/>
        </a:xfrm>
        <a:prstGeom prst="rect">
          <a:avLst/>
        </a:prstGeom>
        <a:solidFill>
          <a:schemeClr val="bg1">
            <a:lumMod val="50000"/>
          </a:schemeClr>
        </a:solidFill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Effacer le contenu du tableau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28</xdr:col>
      <xdr:colOff>57150</xdr:colOff>
      <xdr:row>1</xdr:row>
      <xdr:rowOff>152400</xdr:rowOff>
    </xdr:from>
    <xdr:to>
      <xdr:col>29</xdr:col>
      <xdr:colOff>561975</xdr:colOff>
      <xdr:row>5</xdr:row>
      <xdr:rowOff>19050</xdr:rowOff>
    </xdr:to>
    <xdr:sp macro="[0]!EffDonneesPlanningMensuel_Click" textlink="">
      <xdr:nvSpPr>
        <xdr:cNvPr id="2" name="Rectangle 1">
          <a:extLst>
            <a:ext uri="{FF2B5EF4-FFF2-40B4-BE49-F238E27FC236}">
              <a16:creationId xmlns:a16="http://schemas.microsoft.com/office/drawing/2014/main" xmlns="" id="{00000000-0008-0000-1200-000002000000}"/>
            </a:ext>
          </a:extLst>
        </xdr:cNvPr>
        <xdr:cNvSpPr/>
      </xdr:nvSpPr>
      <xdr:spPr>
        <a:xfrm>
          <a:off x="10991850" y="638175"/>
          <a:ext cx="1266825" cy="647700"/>
        </a:xfrm>
        <a:prstGeom prst="rect">
          <a:avLst/>
        </a:prstGeom>
        <a:solidFill>
          <a:schemeClr val="bg1">
            <a:lumMod val="50000"/>
          </a:schemeClr>
        </a:solidFill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Effacer le contenu du tableau</a:t>
          </a: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28</xdr:col>
      <xdr:colOff>57150</xdr:colOff>
      <xdr:row>1</xdr:row>
      <xdr:rowOff>152400</xdr:rowOff>
    </xdr:from>
    <xdr:to>
      <xdr:col>29</xdr:col>
      <xdr:colOff>561975</xdr:colOff>
      <xdr:row>5</xdr:row>
      <xdr:rowOff>19050</xdr:rowOff>
    </xdr:to>
    <xdr:sp macro="[0]!EffDonneesPlanningMensuel_Click" textlink="">
      <xdr:nvSpPr>
        <xdr:cNvPr id="2" name="Rectangle 1">
          <a:extLst>
            <a:ext uri="{FF2B5EF4-FFF2-40B4-BE49-F238E27FC236}">
              <a16:creationId xmlns:a16="http://schemas.microsoft.com/office/drawing/2014/main" xmlns="" id="{00000000-0008-0000-1300-000002000000}"/>
            </a:ext>
          </a:extLst>
        </xdr:cNvPr>
        <xdr:cNvSpPr/>
      </xdr:nvSpPr>
      <xdr:spPr>
        <a:xfrm>
          <a:off x="10991850" y="638175"/>
          <a:ext cx="1266825" cy="647700"/>
        </a:xfrm>
        <a:prstGeom prst="rect">
          <a:avLst/>
        </a:prstGeom>
        <a:solidFill>
          <a:schemeClr val="bg1">
            <a:lumMod val="50000"/>
          </a:schemeClr>
        </a:solidFill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Effacer le contenu du tableau</a:t>
          </a: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28</xdr:col>
      <xdr:colOff>57150</xdr:colOff>
      <xdr:row>1</xdr:row>
      <xdr:rowOff>152400</xdr:rowOff>
    </xdr:from>
    <xdr:to>
      <xdr:col>29</xdr:col>
      <xdr:colOff>561975</xdr:colOff>
      <xdr:row>5</xdr:row>
      <xdr:rowOff>19050</xdr:rowOff>
    </xdr:to>
    <xdr:sp macro="[0]!EffDonneesPlanningMensuel_Click" textlink="">
      <xdr:nvSpPr>
        <xdr:cNvPr id="2" name="Rectangle 1">
          <a:extLst>
            <a:ext uri="{FF2B5EF4-FFF2-40B4-BE49-F238E27FC236}">
              <a16:creationId xmlns:a16="http://schemas.microsoft.com/office/drawing/2014/main" xmlns="" id="{00000000-0008-0000-1400-000002000000}"/>
            </a:ext>
          </a:extLst>
        </xdr:cNvPr>
        <xdr:cNvSpPr/>
      </xdr:nvSpPr>
      <xdr:spPr>
        <a:xfrm>
          <a:off x="10991850" y="638175"/>
          <a:ext cx="1266825" cy="647700"/>
        </a:xfrm>
        <a:prstGeom prst="rect">
          <a:avLst/>
        </a:prstGeom>
        <a:solidFill>
          <a:schemeClr val="bg1">
            <a:lumMod val="50000"/>
          </a:schemeClr>
        </a:solidFill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Effacer le contenu du tableau</a:t>
          </a: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57150</xdr:colOff>
      <xdr:row>1</xdr:row>
      <xdr:rowOff>152400</xdr:rowOff>
    </xdr:from>
    <xdr:to>
      <xdr:col>28</xdr:col>
      <xdr:colOff>561975</xdr:colOff>
      <xdr:row>5</xdr:row>
      <xdr:rowOff>19050</xdr:rowOff>
    </xdr:to>
    <xdr:sp macro="[0]!EffDonneesPlanningMensuel_Click" textlink="">
      <xdr:nvSpPr>
        <xdr:cNvPr id="2" name="Rectangle 1">
          <a:extLst>
            <a:ext uri="{FF2B5EF4-FFF2-40B4-BE49-F238E27FC236}">
              <a16:creationId xmlns:a16="http://schemas.microsoft.com/office/drawing/2014/main" xmlns="" id="{00000000-0008-0000-1500-000002000000}"/>
            </a:ext>
          </a:extLst>
        </xdr:cNvPr>
        <xdr:cNvSpPr/>
      </xdr:nvSpPr>
      <xdr:spPr>
        <a:xfrm>
          <a:off x="10991850" y="638175"/>
          <a:ext cx="1266825" cy="647700"/>
        </a:xfrm>
        <a:prstGeom prst="rect">
          <a:avLst/>
        </a:prstGeom>
        <a:solidFill>
          <a:schemeClr val="bg1">
            <a:lumMod val="50000"/>
          </a:schemeClr>
        </a:solidFill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Effacer le contenu du tableau</a:t>
          </a: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28</xdr:col>
      <xdr:colOff>57150</xdr:colOff>
      <xdr:row>1</xdr:row>
      <xdr:rowOff>152400</xdr:rowOff>
    </xdr:from>
    <xdr:to>
      <xdr:col>29</xdr:col>
      <xdr:colOff>561975</xdr:colOff>
      <xdr:row>5</xdr:row>
      <xdr:rowOff>19050</xdr:rowOff>
    </xdr:to>
    <xdr:sp macro="[0]!EffDonneesPlanningMensuel_Click" textlink="">
      <xdr:nvSpPr>
        <xdr:cNvPr id="2" name="Rectangle 1">
          <a:extLst>
            <a:ext uri="{FF2B5EF4-FFF2-40B4-BE49-F238E27FC236}">
              <a16:creationId xmlns:a16="http://schemas.microsoft.com/office/drawing/2014/main" xmlns="" id="{00000000-0008-0000-1600-000002000000}"/>
            </a:ext>
          </a:extLst>
        </xdr:cNvPr>
        <xdr:cNvSpPr/>
      </xdr:nvSpPr>
      <xdr:spPr>
        <a:xfrm>
          <a:off x="10991850" y="638175"/>
          <a:ext cx="1266825" cy="647700"/>
        </a:xfrm>
        <a:prstGeom prst="rect">
          <a:avLst/>
        </a:prstGeom>
        <a:solidFill>
          <a:schemeClr val="bg1">
            <a:lumMod val="50000"/>
          </a:schemeClr>
        </a:solidFill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Effacer le contenu du tableau</a:t>
          </a:r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28</xdr:col>
      <xdr:colOff>57150</xdr:colOff>
      <xdr:row>1</xdr:row>
      <xdr:rowOff>152400</xdr:rowOff>
    </xdr:from>
    <xdr:to>
      <xdr:col>29</xdr:col>
      <xdr:colOff>561975</xdr:colOff>
      <xdr:row>5</xdr:row>
      <xdr:rowOff>19050</xdr:rowOff>
    </xdr:to>
    <xdr:sp macro="[0]!EffDonneesPlanningMensuel_Click" textlink="">
      <xdr:nvSpPr>
        <xdr:cNvPr id="2" name="Rectangle 1">
          <a:extLst>
            <a:ext uri="{FF2B5EF4-FFF2-40B4-BE49-F238E27FC236}">
              <a16:creationId xmlns:a16="http://schemas.microsoft.com/office/drawing/2014/main" xmlns="" id="{00000000-0008-0000-1700-000002000000}"/>
            </a:ext>
          </a:extLst>
        </xdr:cNvPr>
        <xdr:cNvSpPr/>
      </xdr:nvSpPr>
      <xdr:spPr>
        <a:xfrm>
          <a:off x="10991850" y="638175"/>
          <a:ext cx="1266825" cy="647700"/>
        </a:xfrm>
        <a:prstGeom prst="rect">
          <a:avLst/>
        </a:prstGeom>
        <a:solidFill>
          <a:schemeClr val="bg1">
            <a:lumMod val="50000"/>
          </a:schemeClr>
        </a:solidFill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Effacer le contenu du tableau</a:t>
          </a:r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28</xdr:col>
      <xdr:colOff>57150</xdr:colOff>
      <xdr:row>1</xdr:row>
      <xdr:rowOff>152400</xdr:rowOff>
    </xdr:from>
    <xdr:to>
      <xdr:col>29</xdr:col>
      <xdr:colOff>561975</xdr:colOff>
      <xdr:row>5</xdr:row>
      <xdr:rowOff>19050</xdr:rowOff>
    </xdr:to>
    <xdr:sp macro="[0]!EffDonneesPlanningMensuel_Click" textlink="">
      <xdr:nvSpPr>
        <xdr:cNvPr id="2" name="Rectangle 1">
          <a:extLst>
            <a:ext uri="{FF2B5EF4-FFF2-40B4-BE49-F238E27FC236}">
              <a16:creationId xmlns:a16="http://schemas.microsoft.com/office/drawing/2014/main" xmlns="" id="{00000000-0008-0000-1800-000002000000}"/>
            </a:ext>
          </a:extLst>
        </xdr:cNvPr>
        <xdr:cNvSpPr/>
      </xdr:nvSpPr>
      <xdr:spPr>
        <a:xfrm>
          <a:off x="10991850" y="638175"/>
          <a:ext cx="1266825" cy="647700"/>
        </a:xfrm>
        <a:prstGeom prst="rect">
          <a:avLst/>
        </a:prstGeom>
        <a:solidFill>
          <a:schemeClr val="bg1">
            <a:lumMod val="50000"/>
          </a:schemeClr>
        </a:solidFill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Effacer le contenu du tableau</a:t>
          </a:r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28</xdr:col>
      <xdr:colOff>57150</xdr:colOff>
      <xdr:row>1</xdr:row>
      <xdr:rowOff>152400</xdr:rowOff>
    </xdr:from>
    <xdr:to>
      <xdr:col>29</xdr:col>
      <xdr:colOff>561975</xdr:colOff>
      <xdr:row>5</xdr:row>
      <xdr:rowOff>19050</xdr:rowOff>
    </xdr:to>
    <xdr:sp macro="[0]!EffDonneesPlanningMensuel_Click" textlink="">
      <xdr:nvSpPr>
        <xdr:cNvPr id="2" name="Rectangle 1">
          <a:extLst>
            <a:ext uri="{FF2B5EF4-FFF2-40B4-BE49-F238E27FC236}">
              <a16:creationId xmlns:a16="http://schemas.microsoft.com/office/drawing/2014/main" xmlns="" id="{00000000-0008-0000-1900-000002000000}"/>
            </a:ext>
          </a:extLst>
        </xdr:cNvPr>
        <xdr:cNvSpPr/>
      </xdr:nvSpPr>
      <xdr:spPr>
        <a:xfrm>
          <a:off x="10991850" y="638175"/>
          <a:ext cx="1266825" cy="647700"/>
        </a:xfrm>
        <a:prstGeom prst="rect">
          <a:avLst/>
        </a:prstGeom>
        <a:solidFill>
          <a:schemeClr val="bg1">
            <a:lumMod val="50000"/>
          </a:schemeClr>
        </a:solidFill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Effacer le contenu du tableau</a:t>
          </a:r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95250</xdr:rowOff>
    </xdr:from>
    <xdr:to>
      <xdr:col>15</xdr:col>
      <xdr:colOff>28575</xdr:colOff>
      <xdr:row>22</xdr:row>
      <xdr:rowOff>19050</xdr:rowOff>
    </xdr:to>
    <xdr:sp macro="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xmlns="" id="{00000000-0008-0000-1A00-000002000000}"/>
            </a:ext>
          </a:extLst>
        </xdr:cNvPr>
        <xdr:cNvSpPr/>
      </xdr:nvSpPr>
      <xdr:spPr>
        <a:xfrm>
          <a:off x="152400" y="323850"/>
          <a:ext cx="9496425" cy="5448300"/>
        </a:xfrm>
        <a:prstGeom prst="roundRect">
          <a:avLst>
            <a:gd name="adj" fmla="val 2371"/>
          </a:avLst>
        </a:prstGeom>
        <a:noFill/>
        <a:ln w="76200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1</xdr:col>
      <xdr:colOff>9525</xdr:colOff>
      <xdr:row>33</xdr:row>
      <xdr:rowOff>123825</xdr:rowOff>
    </xdr:from>
    <xdr:to>
      <xdr:col>15</xdr:col>
      <xdr:colOff>38100</xdr:colOff>
      <xdr:row>40</xdr:row>
      <xdr:rowOff>38099</xdr:rowOff>
    </xdr:to>
    <xdr:sp macro="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xmlns="" id="{00000000-0008-0000-1A00-000003000000}"/>
            </a:ext>
          </a:extLst>
        </xdr:cNvPr>
        <xdr:cNvSpPr/>
      </xdr:nvSpPr>
      <xdr:spPr>
        <a:xfrm>
          <a:off x="161925" y="6296025"/>
          <a:ext cx="9963150" cy="1066799"/>
        </a:xfrm>
        <a:prstGeom prst="roundRect">
          <a:avLst>
            <a:gd name="adj" fmla="val 6273"/>
          </a:avLst>
        </a:prstGeom>
        <a:noFill/>
        <a:ln w="76200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0</xdr:col>
      <xdr:colOff>142875</xdr:colOff>
      <xdr:row>25</xdr:row>
      <xdr:rowOff>152400</xdr:rowOff>
    </xdr:from>
    <xdr:to>
      <xdr:col>15</xdr:col>
      <xdr:colOff>19050</xdr:colOff>
      <xdr:row>31</xdr:row>
      <xdr:rowOff>142875</xdr:rowOff>
    </xdr:to>
    <xdr:sp macro="" textlink="">
      <xdr:nvSpPr>
        <xdr:cNvPr id="6" name="Rectangle à coins arrondis 5">
          <a:extLst>
            <a:ext uri="{FF2B5EF4-FFF2-40B4-BE49-F238E27FC236}">
              <a16:creationId xmlns:a16="http://schemas.microsoft.com/office/drawing/2014/main" xmlns="" id="{00000000-0008-0000-1A00-000002000000}"/>
            </a:ext>
          </a:extLst>
        </xdr:cNvPr>
        <xdr:cNvSpPr/>
      </xdr:nvSpPr>
      <xdr:spPr>
        <a:xfrm>
          <a:off x="142875" y="5095875"/>
          <a:ext cx="9963150" cy="962025"/>
        </a:xfrm>
        <a:prstGeom prst="roundRect">
          <a:avLst>
            <a:gd name="adj" fmla="val 2371"/>
          </a:avLst>
        </a:prstGeom>
        <a:noFill/>
        <a:ln w="76200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lanning%20annualis&#233;%20TEST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PlanningCycleComplet"/>
      <sheetName val="Paramétrage"/>
      <sheetName val="Data"/>
      <sheetName val="Suivi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Notice"/>
      <sheetName val="Extra"/>
      <sheetName val="RéservéDRH"/>
      <sheetName val="Export"/>
    </sheetNames>
    <sheetDataSet>
      <sheetData sheetId="0"/>
      <sheetData sheetId="1">
        <row r="3">
          <cell r="U3" t="str">
            <v>CDI Annualisé</v>
          </cell>
        </row>
        <row r="4">
          <cell r="U4" t="str">
            <v>CDD Annualisé</v>
          </cell>
        </row>
      </sheetData>
      <sheetData sheetId="2">
        <row r="2">
          <cell r="A2" t="str">
            <v>AUVERGNE-RHONE-ALPES</v>
          </cell>
        </row>
        <row r="3">
          <cell r="A3" t="str">
            <v>BOURGOGNE / FRANCHE COMTE</v>
          </cell>
        </row>
        <row r="4">
          <cell r="A4" t="str">
            <v>BRETAGNE</v>
          </cell>
        </row>
        <row r="5">
          <cell r="A5" t="str">
            <v>CENTRE VAL DE LOIRE</v>
          </cell>
        </row>
        <row r="6">
          <cell r="A6" t="str">
            <v>CORSE</v>
          </cell>
        </row>
        <row r="7">
          <cell r="A7" t="str">
            <v>GRAND EST</v>
          </cell>
        </row>
        <row r="8">
          <cell r="A8" t="str">
            <v>HAUTS DE FRANCE</v>
          </cell>
        </row>
        <row r="9">
          <cell r="A9" t="str">
            <v>ILE DE FRANCE</v>
          </cell>
        </row>
        <row r="10">
          <cell r="A10" t="str">
            <v>NORMANDIE</v>
          </cell>
        </row>
        <row r="11">
          <cell r="A11" t="str">
            <v>NOUVELLE AQUITAINE</v>
          </cell>
        </row>
        <row r="12">
          <cell r="A12" t="str">
            <v>OCCITANIE</v>
          </cell>
        </row>
        <row r="13">
          <cell r="A13" t="str">
            <v>PACA</v>
          </cell>
        </row>
        <row r="14">
          <cell r="A14" t="str">
            <v>PAYS DE LA LOIRE</v>
          </cell>
        </row>
        <row r="15">
          <cell r="A15" t="str">
            <v>SIEGE - DAF</v>
          </cell>
        </row>
        <row r="16">
          <cell r="A16" t="str">
            <v>SIEGE - DG</v>
          </cell>
        </row>
        <row r="17">
          <cell r="A17" t="str">
            <v>SIEGE - Dir Dvpmt</v>
          </cell>
          <cell r="G17" t="str">
            <v>PlanningCycleComplet</v>
          </cell>
        </row>
        <row r="18">
          <cell r="A18" t="str">
            <v>SIEGE - DRH</v>
          </cell>
          <cell r="G18" t="str">
            <v>PlanningCyclePartiel</v>
          </cell>
        </row>
        <row r="19">
          <cell r="A19" t="str">
            <v>SIEGE - DSI</v>
          </cell>
          <cell r="G19" t="str">
            <v>PlanningAvenant1</v>
          </cell>
        </row>
        <row r="20">
          <cell r="G20" t="str">
            <v>PlanningAvenant2</v>
          </cell>
        </row>
        <row r="21">
          <cell r="G21" t="str">
            <v>PlanningAvenant3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4.xml"/><Relationship Id="rId5" Type="http://schemas.openxmlformats.org/officeDocument/2006/relationships/control" Target="../activeX/activeX3.xml"/><Relationship Id="rId4" Type="http://schemas.openxmlformats.org/officeDocument/2006/relationships/control" Target="../activeX/activeX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5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18.bin"/><Relationship Id="rId4" Type="http://schemas.openxmlformats.org/officeDocument/2006/relationships/control" Target="../activeX/activeX6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rgb="FFB2F4B8"/>
    <pageSetUpPr fitToPage="1"/>
  </sheetPr>
  <dimension ref="A1:DP163"/>
  <sheetViews>
    <sheetView tabSelected="1" zoomScaleNormal="100" workbookViewId="0">
      <selection activeCell="V57" sqref="V57"/>
    </sheetView>
  </sheetViews>
  <sheetFormatPr baseColWidth="10" defaultRowHeight="12.75"/>
  <cols>
    <col min="1" max="1" width="2.5703125" style="1" customWidth="1"/>
    <col min="2" max="2" width="1.85546875" style="1" customWidth="1"/>
    <col min="3" max="3" width="1.85546875" style="1" hidden="1" customWidth="1"/>
    <col min="4" max="4" width="1.85546875" style="1" customWidth="1"/>
    <col min="5" max="6" width="4.42578125" style="1" customWidth="1"/>
    <col min="7" max="8" width="2.5703125" style="1" customWidth="1"/>
    <col min="9" max="9" width="0.140625" style="1" customWidth="1"/>
    <col min="10" max="10" width="1.7109375" style="1" customWidth="1"/>
    <col min="11" max="12" width="4.42578125" style="1" customWidth="1"/>
    <col min="13" max="14" width="2.5703125" style="1" customWidth="1"/>
    <col min="15" max="15" width="0.140625" style="1" customWidth="1"/>
    <col min="16" max="16" width="1.7109375" style="1" customWidth="1"/>
    <col min="17" max="18" width="4.42578125" style="1" customWidth="1"/>
    <col min="19" max="19" width="2.5703125" style="1" customWidth="1"/>
    <col min="20" max="20" width="4" style="1" customWidth="1"/>
    <col min="21" max="21" width="2.28515625" style="1" hidden="1" customWidth="1"/>
    <col min="22" max="22" width="1.7109375" style="1" customWidth="1"/>
    <col min="23" max="24" width="4.42578125" style="1" customWidth="1"/>
    <col min="25" max="26" width="2.5703125" style="1" customWidth="1"/>
    <col min="27" max="27" width="0.140625" style="1" customWidth="1"/>
    <col min="28" max="28" width="1.7109375" style="1" customWidth="1"/>
    <col min="29" max="30" width="4.42578125" style="1" customWidth="1"/>
    <col min="31" max="32" width="2.5703125" style="1" customWidth="1"/>
    <col min="33" max="33" width="0.140625" style="1" customWidth="1"/>
    <col min="34" max="34" width="1.7109375" style="1" customWidth="1"/>
    <col min="35" max="36" width="4.42578125" style="1" customWidth="1"/>
    <col min="37" max="38" width="2.5703125" style="1" customWidth="1"/>
    <col min="39" max="39" width="0.140625" style="1" customWidth="1"/>
    <col min="40" max="40" width="1.7109375" style="1" customWidth="1"/>
    <col min="41" max="42" width="4.42578125" style="1" customWidth="1"/>
    <col min="43" max="44" width="2.5703125" style="1" customWidth="1"/>
    <col min="45" max="45" width="0.140625" style="1" customWidth="1"/>
    <col min="46" max="46" width="1.7109375" style="1" customWidth="1"/>
    <col min="47" max="48" width="4.42578125" style="1" customWidth="1"/>
    <col min="49" max="50" width="2.5703125" style="1" customWidth="1"/>
    <col min="51" max="51" width="0.140625" style="1" customWidth="1"/>
    <col min="52" max="52" width="1.7109375" style="1" customWidth="1"/>
    <col min="53" max="54" width="4.42578125" style="1" customWidth="1"/>
    <col min="55" max="56" width="2.5703125" style="1" customWidth="1"/>
    <col min="57" max="57" width="0.140625" style="1" customWidth="1"/>
    <col min="58" max="58" width="1.7109375" style="1" customWidth="1"/>
    <col min="59" max="60" width="4.42578125" style="1" customWidth="1"/>
    <col min="61" max="62" width="2.5703125" style="1" customWidth="1"/>
    <col min="63" max="63" width="0.140625" style="1" customWidth="1"/>
    <col min="64" max="64" width="1.7109375" style="1" customWidth="1"/>
    <col min="65" max="66" width="4.42578125" style="1" customWidth="1"/>
    <col min="67" max="68" width="2.5703125" style="1" customWidth="1"/>
    <col min="69" max="69" width="0.140625" style="1" customWidth="1"/>
    <col min="70" max="70" width="1.7109375" style="1" customWidth="1"/>
    <col min="71" max="72" width="4.42578125" style="1" customWidth="1"/>
    <col min="73" max="73" width="0.7109375" style="1" customWidth="1"/>
    <col min="74" max="74" width="4.28515625" style="1" customWidth="1"/>
    <col min="75" max="75" width="21.140625" style="1" customWidth="1"/>
    <col min="76" max="76" width="12.85546875" style="1" customWidth="1"/>
    <col min="77" max="77" width="3.42578125" style="4" customWidth="1"/>
    <col min="78" max="78" width="11.42578125" style="1" customWidth="1"/>
    <col min="79" max="79" width="3" style="1" customWidth="1"/>
    <col min="80" max="80" width="2.85546875" style="94" customWidth="1"/>
    <col min="81" max="81" width="4.42578125" style="94" hidden="1" customWidth="1"/>
    <col min="82" max="82" width="25.7109375" style="96" hidden="1" customWidth="1"/>
    <col min="83" max="83" width="35.140625" style="94" hidden="1" customWidth="1"/>
    <col min="84" max="84" width="21" style="94" hidden="1" customWidth="1"/>
    <col min="85" max="85" width="35.5703125" style="94" hidden="1" customWidth="1"/>
    <col min="86" max="86" width="9" style="94" hidden="1" customWidth="1"/>
    <col min="87" max="87" width="33.5703125" style="94" hidden="1" customWidth="1"/>
    <col min="88" max="88" width="11.5703125" style="94" hidden="1" customWidth="1"/>
    <col min="89" max="89" width="36.28515625" style="94" hidden="1" customWidth="1"/>
    <col min="90" max="90" width="30.7109375" style="94" hidden="1" customWidth="1"/>
    <col min="91" max="91" width="18" style="94" hidden="1" customWidth="1"/>
    <col min="92" max="92" width="4.42578125" style="123" customWidth="1"/>
    <col min="93" max="93" width="3.7109375" style="123" customWidth="1"/>
    <col min="94" max="103" width="11.42578125" style="123"/>
    <col min="104" max="16384" width="11.42578125" style="1"/>
  </cols>
  <sheetData>
    <row r="1" spans="1:120" s="65" customFormat="1" ht="18.75" customHeight="1">
      <c r="A1" s="456" t="s">
        <v>57</v>
      </c>
      <c r="B1" s="457"/>
      <c r="C1" s="457"/>
      <c r="D1" s="457"/>
      <c r="E1" s="457"/>
      <c r="F1" s="457"/>
      <c r="G1" s="457"/>
      <c r="H1" s="457"/>
      <c r="I1" s="457"/>
      <c r="J1" s="457"/>
      <c r="K1" s="457"/>
      <c r="L1" s="457"/>
      <c r="M1" s="457"/>
      <c r="N1" s="457"/>
      <c r="O1" s="457"/>
      <c r="P1" s="457"/>
      <c r="Q1" s="457"/>
      <c r="R1" s="457"/>
      <c r="S1" s="457"/>
      <c r="T1" s="457"/>
      <c r="U1" s="457"/>
      <c r="V1" s="457"/>
      <c r="W1" s="457"/>
      <c r="X1" s="457"/>
      <c r="Y1" s="457"/>
      <c r="Z1" s="457"/>
      <c r="AA1" s="457"/>
      <c r="AB1" s="457"/>
      <c r="AC1" s="457"/>
      <c r="AD1" s="457"/>
      <c r="AE1" s="457"/>
      <c r="AF1" s="457"/>
      <c r="AG1" s="457"/>
      <c r="AH1" s="457"/>
      <c r="AI1" s="457"/>
      <c r="AJ1" s="457"/>
      <c r="AK1" s="457"/>
      <c r="AL1" s="457"/>
      <c r="AM1" s="457"/>
      <c r="AN1" s="457"/>
      <c r="AO1" s="457"/>
      <c r="AP1" s="457"/>
      <c r="AQ1" s="457"/>
      <c r="AR1" s="457"/>
      <c r="AS1" s="457"/>
      <c r="AT1" s="457"/>
      <c r="AU1" s="457"/>
      <c r="AV1" s="457"/>
      <c r="AW1" s="457"/>
      <c r="AX1" s="457"/>
      <c r="AY1" s="457"/>
      <c r="AZ1" s="457"/>
      <c r="BA1" s="457"/>
      <c r="BB1" s="457"/>
      <c r="BC1" s="457"/>
      <c r="BD1" s="457"/>
      <c r="BE1" s="457"/>
      <c r="BF1" s="457"/>
      <c r="BG1" s="457"/>
      <c r="BH1" s="457"/>
      <c r="BI1" s="457"/>
      <c r="BJ1" s="457"/>
      <c r="BK1" s="457"/>
      <c r="BL1" s="457"/>
      <c r="BM1" s="457"/>
      <c r="BN1" s="457"/>
      <c r="BO1" s="457"/>
      <c r="BP1" s="457"/>
      <c r="BQ1" s="457"/>
      <c r="BR1" s="457"/>
      <c r="BS1" s="457"/>
      <c r="BT1" s="457"/>
      <c r="CB1" s="359"/>
      <c r="CC1" s="359"/>
      <c r="CD1" s="360"/>
      <c r="CE1" s="94" t="s">
        <v>1125</v>
      </c>
      <c r="CF1" s="94" t="str">
        <f>CE1&amp;" V"</f>
        <v>Non titulaire V</v>
      </c>
      <c r="CG1" s="94" t="s">
        <v>1124</v>
      </c>
      <c r="CH1" s="94" t="str">
        <f>CG1&amp;" V"</f>
        <v>Titulaire V</v>
      </c>
      <c r="CI1" s="94" t="s">
        <v>59</v>
      </c>
      <c r="CJ1" s="94" t="str">
        <f>CI1&amp;" V"</f>
        <v>CDI Intermittent V</v>
      </c>
      <c r="CK1" s="94" t="s">
        <v>62</v>
      </c>
      <c r="CL1" s="94" t="str">
        <f>CK1&amp;" V"</f>
        <v>CDI Annualisé Mod.b V</v>
      </c>
      <c r="CM1" s="94"/>
      <c r="CN1" s="124"/>
      <c r="CO1" s="124"/>
      <c r="CP1" s="124"/>
      <c r="CQ1" s="124"/>
      <c r="CR1" s="124"/>
      <c r="CS1" s="124"/>
      <c r="CT1" s="124"/>
      <c r="CU1" s="124"/>
      <c r="CV1" s="124"/>
      <c r="CW1" s="124"/>
      <c r="CX1" s="124"/>
      <c r="CY1" s="124"/>
      <c r="DP1" s="124"/>
    </row>
    <row r="2" spans="1:120" ht="15" customHeight="1">
      <c r="BR2" s="485"/>
      <c r="BS2" s="485"/>
      <c r="BT2" s="485"/>
      <c r="BV2" s="487" t="s">
        <v>28</v>
      </c>
      <c r="BW2" s="488"/>
      <c r="BX2" s="488"/>
      <c r="BY2" s="488"/>
      <c r="BZ2" s="488"/>
      <c r="CA2" s="489"/>
      <c r="CE2" s="361" t="s">
        <v>0</v>
      </c>
      <c r="CF2" s="361">
        <f>SUM(A47:BT47)+Y52</f>
        <v>0</v>
      </c>
      <c r="CG2" s="94" t="s">
        <v>0</v>
      </c>
      <c r="CH2" s="94">
        <f>SUM(A47:BT47)+Y52</f>
        <v>0</v>
      </c>
      <c r="CI2" s="361" t="s">
        <v>0</v>
      </c>
      <c r="CJ2" s="361">
        <f>SUM(A47:BT47)+Y52</f>
        <v>0</v>
      </c>
      <c r="CK2" s="361" t="s">
        <v>0</v>
      </c>
      <c r="CL2" s="94">
        <f>SUM(A47:BT47)+Y52</f>
        <v>0</v>
      </c>
      <c r="DP2" s="123"/>
    </row>
    <row r="3" spans="1:120" ht="14.25" customHeight="1">
      <c r="A3" s="475" t="s">
        <v>1143</v>
      </c>
      <c r="B3" s="475"/>
      <c r="C3" s="475"/>
      <c r="D3" s="475"/>
      <c r="E3" s="476"/>
      <c r="F3" s="41"/>
      <c r="G3" s="342"/>
      <c r="H3" s="343"/>
      <c r="I3" s="343"/>
      <c r="J3" s="343"/>
      <c r="K3" s="343"/>
      <c r="L3" s="343"/>
      <c r="M3" s="343"/>
      <c r="N3" s="343"/>
      <c r="O3" s="343"/>
      <c r="P3" s="343"/>
      <c r="Q3" s="343"/>
      <c r="R3" s="344"/>
      <c r="S3" s="344"/>
      <c r="T3" s="344"/>
      <c r="U3" s="344"/>
      <c r="V3" s="344"/>
      <c r="W3" s="344"/>
      <c r="X3" s="344"/>
      <c r="Y3" s="345"/>
      <c r="AG3" s="93"/>
      <c r="AH3" s="475" t="s">
        <v>1438</v>
      </c>
      <c r="AI3" s="475"/>
      <c r="AJ3" s="475"/>
      <c r="AK3" s="475"/>
      <c r="AL3" s="476"/>
      <c r="AM3" s="475"/>
      <c r="AN3" s="475"/>
      <c r="AO3" s="472" t="s">
        <v>1124</v>
      </c>
      <c r="AP3" s="473"/>
      <c r="AQ3" s="473"/>
      <c r="AR3" s="473"/>
      <c r="AS3" s="473"/>
      <c r="AT3" s="473"/>
      <c r="AU3" s="473"/>
      <c r="AV3" s="473"/>
      <c r="AW3" s="474"/>
      <c r="AX3" s="73"/>
      <c r="AY3" s="486"/>
      <c r="AZ3" s="486"/>
      <c r="BA3" s="486"/>
      <c r="BB3" s="486"/>
      <c r="BC3" s="486"/>
      <c r="BD3" s="486"/>
      <c r="BE3" s="486"/>
      <c r="BF3" s="76"/>
      <c r="BV3" s="25"/>
      <c r="BW3" s="490" t="s">
        <v>14</v>
      </c>
      <c r="BX3" s="490"/>
      <c r="BY3" s="490"/>
      <c r="BZ3" s="490"/>
      <c r="CA3" s="23" t="str">
        <f>IF(BX4&lt;&gt;""," au "&amp;DAY(BY4)&amp;"/"&amp;MONTH(BY4)&amp;"/"&amp;YEAR(BY4),"")</f>
        <v/>
      </c>
      <c r="CE3" s="361" t="s">
        <v>30</v>
      </c>
      <c r="CF3" s="361" t="str">
        <f>IF(OR(BP5&gt;(BP5+365),BP7&lt;=BP5,BP5="",BP7="",BP5&lt;BP5,BP7&gt;(BP5+365+30))=TRUE,"ERREUR PERIODE",IF(IF(BP5="",ROUND((BP7-BP5+1)/7,2))&lt;0,"ERREUR PERIODE",IF(BP5="",0,ROUND((BP7-BP5+1)/7,2))))</f>
        <v>ERREUR PERIODE</v>
      </c>
      <c r="CG3" s="94" t="s">
        <v>30</v>
      </c>
      <c r="CH3" s="94" t="str">
        <f>CF3</f>
        <v>ERREUR PERIODE</v>
      </c>
      <c r="CI3" s="94" t="s">
        <v>64</v>
      </c>
      <c r="CJ3" s="361">
        <f>+CJ2</f>
        <v>0</v>
      </c>
      <c r="CK3" s="361" t="s">
        <v>30</v>
      </c>
      <c r="CL3" s="94" t="str">
        <f>IF(OR(BP5&gt;(BP5+365),BP7&lt;=BP5,BP5="",BP7="",BP5&lt;BP5,BP7&gt;(BP5+365+30))=TRUE,"ERREUR PERIODE",IF(IF(BP5="",ROUND((BP7-BP5+1)/7,2))&lt;0,"ERREUR PERIODE",IF(BP5="",0,ROUND((BP7-BP5+1)/7,2))))</f>
        <v>ERREUR PERIODE</v>
      </c>
      <c r="DP3" s="123"/>
    </row>
    <row r="4" spans="1:120" ht="12.75" customHeight="1">
      <c r="A4" s="78"/>
      <c r="B4" s="37"/>
      <c r="C4" s="29"/>
      <c r="D4" s="29"/>
      <c r="E4" s="29"/>
      <c r="F4" s="29"/>
      <c r="G4" s="79"/>
      <c r="H4" s="79"/>
      <c r="I4" s="79"/>
      <c r="J4" s="79"/>
      <c r="K4" s="42"/>
      <c r="L4" s="42"/>
      <c r="M4" s="42"/>
      <c r="N4" s="42"/>
      <c r="O4" s="42"/>
      <c r="P4" s="42"/>
      <c r="Q4" s="42"/>
      <c r="R4" s="42"/>
      <c r="S4" s="42"/>
      <c r="T4" s="42"/>
      <c r="U4" s="42"/>
      <c r="V4" s="42"/>
      <c r="W4" s="43"/>
      <c r="X4" s="43"/>
      <c r="Y4" s="43"/>
      <c r="Z4" s="43"/>
      <c r="AA4" s="220"/>
      <c r="AB4" s="220"/>
      <c r="AC4" s="220"/>
      <c r="AD4" s="220"/>
      <c r="AE4" s="220"/>
      <c r="AF4" s="220"/>
      <c r="AG4" s="220"/>
      <c r="AH4" s="220"/>
      <c r="AI4" s="220"/>
      <c r="AJ4" s="220"/>
      <c r="AK4" s="220"/>
      <c r="AL4" s="220"/>
      <c r="AM4" s="220"/>
      <c r="AN4" s="220"/>
      <c r="AO4" s="220"/>
      <c r="AP4" s="220"/>
      <c r="AQ4" s="220"/>
      <c r="AR4" s="220"/>
      <c r="AS4" s="220"/>
      <c r="AT4" s="220"/>
      <c r="AU4" s="220"/>
      <c r="AV4" s="220"/>
      <c r="AW4" s="55"/>
      <c r="AX4" s="55"/>
      <c r="AY4" s="55"/>
      <c r="AZ4" s="55"/>
      <c r="BA4" s="55"/>
      <c r="BB4" s="55"/>
      <c r="BC4" s="55"/>
      <c r="BD4" s="55"/>
      <c r="BE4" s="55"/>
      <c r="BF4" s="55"/>
      <c r="BG4" s="55"/>
      <c r="BH4" s="55"/>
      <c r="BI4" s="55"/>
      <c r="BJ4" s="55"/>
      <c r="BK4" s="55"/>
      <c r="BL4" s="55"/>
      <c r="BM4" s="55"/>
      <c r="BN4" s="55"/>
      <c r="BV4" s="25"/>
      <c r="BW4" s="490"/>
      <c r="BX4" s="490"/>
      <c r="BY4" s="490"/>
      <c r="BZ4" s="490"/>
      <c r="CA4" s="23"/>
      <c r="CE4" s="361" t="s">
        <v>31</v>
      </c>
      <c r="CF4" s="361" t="str">
        <f>IF(CF3="ERREUR PERIODE","ERREUR PERIODE",ROUNDDOWN(IF(#REF!&lt;&gt;"",#REF!,"1561")*MIN(CF3,52)/52,0))</f>
        <v>ERREUR PERIODE</v>
      </c>
      <c r="CG4" s="94" t="s">
        <v>31</v>
      </c>
      <c r="CH4" s="94" t="str">
        <f>CF4</f>
        <v>ERREUR PERIODE</v>
      </c>
      <c r="CI4" s="361"/>
      <c r="CJ4" s="361"/>
      <c r="CK4" s="361" t="s">
        <v>31</v>
      </c>
      <c r="CL4" s="94">
        <v>770</v>
      </c>
      <c r="DP4" s="123"/>
    </row>
    <row r="5" spans="1:120" ht="13.5" customHeight="1">
      <c r="A5" s="77" t="s">
        <v>37</v>
      </c>
      <c r="B5" s="38"/>
      <c r="C5" s="36"/>
      <c r="D5" s="36"/>
      <c r="E5" s="358"/>
      <c r="F5" s="36"/>
      <c r="G5" s="469"/>
      <c r="H5" s="470"/>
      <c r="I5" s="470"/>
      <c r="J5" s="470"/>
      <c r="K5" s="470"/>
      <c r="L5" s="470"/>
      <c r="M5" s="470"/>
      <c r="N5" s="470"/>
      <c r="O5" s="470"/>
      <c r="P5" s="470"/>
      <c r="Q5" s="470"/>
      <c r="R5" s="470"/>
      <c r="S5" s="470"/>
      <c r="T5" s="470"/>
      <c r="U5" s="470"/>
      <c r="V5" s="470"/>
      <c r="W5" s="470"/>
      <c r="X5" s="470"/>
      <c r="Y5" s="471"/>
      <c r="Z5" s="478"/>
      <c r="AA5" s="479"/>
      <c r="AB5" s="479"/>
      <c r="AC5" s="480"/>
      <c r="AD5" s="296"/>
      <c r="AE5" s="481"/>
      <c r="AF5" s="481"/>
      <c r="AG5" s="481"/>
      <c r="AH5" s="481"/>
      <c r="AI5" s="481"/>
      <c r="AJ5" s="481"/>
      <c r="AK5" s="481"/>
      <c r="AL5" s="481"/>
      <c r="AM5" s="481"/>
      <c r="AN5" s="481"/>
      <c r="AO5" s="305"/>
      <c r="AP5" s="305"/>
      <c r="AQ5" s="220"/>
      <c r="AR5" s="220"/>
      <c r="AS5" s="220"/>
      <c r="AT5" s="220"/>
      <c r="AU5" s="220"/>
      <c r="AV5" s="220"/>
      <c r="AX5" s="73"/>
      <c r="AY5" s="73"/>
      <c r="AZ5" s="73"/>
      <c r="BA5" s="73"/>
      <c r="BB5" s="73"/>
      <c r="BC5" s="73"/>
      <c r="BD5" s="73"/>
      <c r="BE5" s="73"/>
      <c r="BF5" s="73"/>
      <c r="BG5" s="73"/>
      <c r="BH5" s="477" t="s">
        <v>83</v>
      </c>
      <c r="BI5" s="477"/>
      <c r="BJ5" s="477"/>
      <c r="BK5" s="477"/>
      <c r="BL5" s="477"/>
      <c r="BM5" s="477"/>
      <c r="BN5" s="496"/>
      <c r="BO5" s="275"/>
      <c r="BP5" s="466"/>
      <c r="BQ5" s="467"/>
      <c r="BR5" s="467"/>
      <c r="BS5" s="467"/>
      <c r="BT5" s="468"/>
      <c r="BV5" s="25"/>
      <c r="BW5" s="6" t="s">
        <v>15</v>
      </c>
      <c r="BX5" s="59">
        <v>43759</v>
      </c>
      <c r="BY5" s="3" t="s">
        <v>8</v>
      </c>
      <c r="BZ5" s="59">
        <f>+BX5+13</f>
        <v>43772</v>
      </c>
      <c r="CA5" s="23"/>
      <c r="CC5" s="362">
        <f>+BP5</f>
        <v>0</v>
      </c>
      <c r="CE5" s="361" t="s">
        <v>50</v>
      </c>
      <c r="CF5" s="361" t="str">
        <f>IF(CF4=0,"",IF(CF3="ERREUR PERIODE","ERREUR PERIODE",CF6*151.67))</f>
        <v>ERREUR PERIODE</v>
      </c>
      <c r="CG5" s="94" t="s">
        <v>50</v>
      </c>
      <c r="CH5" s="94" t="str">
        <f>CF5</f>
        <v>ERREUR PERIODE</v>
      </c>
      <c r="CJ5" s="361"/>
      <c r="CK5" s="361" t="s">
        <v>50</v>
      </c>
      <c r="CL5" s="361" t="str">
        <f>IF(CL4=0,"",IF(CL3="ERREUR PERIODE","ERREUR PERIODE",CL6*151.67))</f>
        <v>ERREUR PERIODE</v>
      </c>
      <c r="DP5" s="123"/>
    </row>
    <row r="6" spans="1:120" ht="12.75" customHeight="1">
      <c r="A6" s="39"/>
      <c r="B6" s="40"/>
      <c r="C6" s="8"/>
      <c r="D6" s="8"/>
      <c r="E6" s="8"/>
      <c r="F6" s="8"/>
      <c r="G6" s="8"/>
      <c r="H6" s="8"/>
      <c r="I6" s="8"/>
      <c r="J6" s="8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220"/>
      <c r="AB6" s="220"/>
      <c r="AC6" s="220"/>
      <c r="AD6" s="220"/>
      <c r="AE6" s="220"/>
      <c r="AF6" s="220"/>
      <c r="AG6" s="220"/>
      <c r="AH6" s="220"/>
      <c r="AI6" s="220"/>
      <c r="AJ6" s="220"/>
      <c r="AK6" s="220"/>
      <c r="AL6" s="220"/>
      <c r="AM6" s="220"/>
      <c r="AN6" s="220"/>
      <c r="AO6" s="220"/>
      <c r="AP6" s="220"/>
      <c r="AQ6" s="220"/>
      <c r="AR6" s="220"/>
      <c r="AS6" s="220"/>
      <c r="AT6" s="220"/>
      <c r="AU6" s="220"/>
      <c r="AV6" s="220"/>
      <c r="AW6" s="55"/>
      <c r="AX6" s="55"/>
      <c r="AY6" s="55"/>
      <c r="AZ6" s="74"/>
      <c r="BA6" s="76"/>
      <c r="BB6" s="58"/>
      <c r="BC6" s="58"/>
      <c r="BD6" s="58"/>
      <c r="BE6" s="58"/>
      <c r="BF6" s="58"/>
      <c r="BG6" s="58"/>
      <c r="BH6" s="58"/>
      <c r="BI6" s="58"/>
      <c r="BP6" s="80"/>
      <c r="BQ6" s="80"/>
      <c r="BR6" s="80"/>
      <c r="BS6" s="80"/>
      <c r="BT6" s="80"/>
      <c r="BV6" s="25"/>
      <c r="BW6" s="6" t="s">
        <v>16</v>
      </c>
      <c r="BX6" s="59">
        <v>43822</v>
      </c>
      <c r="BY6" s="3" t="s">
        <v>8</v>
      </c>
      <c r="BZ6" s="59">
        <f>+BX6+13</f>
        <v>43835</v>
      </c>
      <c r="CA6" s="23"/>
      <c r="CE6" s="363" t="s">
        <v>63</v>
      </c>
      <c r="CF6" s="363" t="str">
        <f>IF(CF4=0,"",IF(CF3="ERREUR PERIODE","ERREUR PERIODE",ROUND(CF2/CF4,4)))</f>
        <v>ERREUR PERIODE</v>
      </c>
      <c r="CG6" s="94" t="s">
        <v>63</v>
      </c>
      <c r="CH6" s="94" t="str">
        <f>CF6</f>
        <v>ERREUR PERIODE</v>
      </c>
      <c r="CI6" s="363" t="s">
        <v>63</v>
      </c>
      <c r="CJ6" s="363">
        <f>CJ2/(151.67*12)</f>
        <v>0</v>
      </c>
      <c r="CK6" s="363" t="s">
        <v>63</v>
      </c>
      <c r="CL6" s="94" t="e">
        <f>CL2/IF(AND(#REF!&lt;785,#REF!&lt;&gt;""),#REF!,VLOOKUP(CK1,Paramétrage!U2:V12,2,FALSE))</f>
        <v>#REF!</v>
      </c>
      <c r="DP6" s="123"/>
    </row>
    <row r="7" spans="1:120" ht="12.75" customHeight="1">
      <c r="A7" s="446" t="s">
        <v>29</v>
      </c>
      <c r="B7" s="446"/>
      <c r="C7" s="446"/>
      <c r="D7" s="446"/>
      <c r="E7" s="446"/>
      <c r="F7" s="276"/>
      <c r="G7" s="447"/>
      <c r="H7" s="458"/>
      <c r="I7" s="458"/>
      <c r="J7" s="458"/>
      <c r="K7" s="458"/>
      <c r="L7" s="458"/>
      <c r="M7" s="458"/>
      <c r="N7" s="458"/>
      <c r="O7" s="458"/>
      <c r="P7" s="458"/>
      <c r="Q7" s="458"/>
      <c r="R7" s="458"/>
      <c r="S7" s="458"/>
      <c r="T7" s="458"/>
      <c r="U7" s="458"/>
      <c r="V7" s="458"/>
      <c r="W7" s="458"/>
      <c r="X7" s="458"/>
      <c r="Y7" s="459"/>
      <c r="Z7" s="446" t="s">
        <v>49</v>
      </c>
      <c r="AA7" s="446"/>
      <c r="AB7" s="446"/>
      <c r="AC7" s="446"/>
      <c r="AD7" s="276"/>
      <c r="AE7" s="447"/>
      <c r="AF7" s="448"/>
      <c r="AG7" s="448"/>
      <c r="AH7" s="448"/>
      <c r="AI7" s="448"/>
      <c r="AJ7" s="448"/>
      <c r="AK7" s="448"/>
      <c r="AL7" s="448"/>
      <c r="AM7" s="448"/>
      <c r="AN7" s="448"/>
      <c r="AO7" s="448"/>
      <c r="AP7" s="448"/>
      <c r="AQ7" s="448"/>
      <c r="AR7" s="448"/>
      <c r="AS7" s="448"/>
      <c r="AT7" s="448"/>
      <c r="AU7" s="448"/>
      <c r="AV7" s="448"/>
      <c r="AW7" s="449"/>
      <c r="AY7" s="84"/>
      <c r="AZ7" s="84"/>
      <c r="BA7" s="84"/>
      <c r="BB7" s="84"/>
      <c r="BC7" s="84"/>
      <c r="BD7" s="84"/>
      <c r="BE7" s="84"/>
      <c r="BF7" s="84"/>
      <c r="BG7" s="84"/>
      <c r="BH7" s="477" t="s">
        <v>84</v>
      </c>
      <c r="BI7" s="477"/>
      <c r="BJ7" s="477"/>
      <c r="BK7" s="477"/>
      <c r="BL7" s="477"/>
      <c r="BM7" s="477"/>
      <c r="BN7" s="496"/>
      <c r="BO7" s="275"/>
      <c r="BP7" s="466"/>
      <c r="BQ7" s="467"/>
      <c r="BR7" s="467"/>
      <c r="BS7" s="467"/>
      <c r="BT7" s="468"/>
      <c r="BV7" s="25"/>
      <c r="BW7" s="6" t="s">
        <v>17</v>
      </c>
      <c r="BX7" s="59">
        <v>43871</v>
      </c>
      <c r="BY7" s="3" t="s">
        <v>8</v>
      </c>
      <c r="BZ7" s="59">
        <v>43884</v>
      </c>
      <c r="CA7" s="23"/>
      <c r="CC7" s="362">
        <f>+BP7</f>
        <v>0</v>
      </c>
      <c r="CD7" s="364">
        <f>IF(+A13="","",A13)</f>
        <v>1</v>
      </c>
      <c r="CE7" s="94" t="s">
        <v>91</v>
      </c>
      <c r="CF7" s="94">
        <f>SUM(A47:BT47)</f>
        <v>0</v>
      </c>
      <c r="CG7" s="94" t="s">
        <v>91</v>
      </c>
      <c r="CH7" s="94">
        <f>SUM(A47:BT47)</f>
        <v>0</v>
      </c>
      <c r="CI7" s="94" t="s">
        <v>91</v>
      </c>
      <c r="CJ7" s="94">
        <f>SUM(A47:BT47)</f>
        <v>0</v>
      </c>
      <c r="CK7" s="94" t="s">
        <v>91</v>
      </c>
      <c r="CL7" s="94">
        <f>SUM(A47:BT47)</f>
        <v>0</v>
      </c>
      <c r="DP7" s="123"/>
    </row>
    <row r="8" spans="1:120" ht="12.75" customHeight="1">
      <c r="A8" s="446"/>
      <c r="B8" s="446"/>
      <c r="C8" s="446"/>
      <c r="D8" s="446"/>
      <c r="E8" s="446"/>
      <c r="F8" s="276"/>
      <c r="G8" s="460"/>
      <c r="H8" s="461"/>
      <c r="I8" s="461"/>
      <c r="J8" s="461"/>
      <c r="K8" s="461"/>
      <c r="L8" s="461"/>
      <c r="M8" s="461"/>
      <c r="N8" s="461"/>
      <c r="O8" s="461"/>
      <c r="P8" s="461"/>
      <c r="Q8" s="461"/>
      <c r="R8" s="461"/>
      <c r="S8" s="461"/>
      <c r="T8" s="461"/>
      <c r="U8" s="461"/>
      <c r="V8" s="461"/>
      <c r="W8" s="461"/>
      <c r="X8" s="461"/>
      <c r="Y8" s="462"/>
      <c r="Z8" s="446"/>
      <c r="AA8" s="446"/>
      <c r="AB8" s="446"/>
      <c r="AC8" s="446"/>
      <c r="AD8" s="276"/>
      <c r="AE8" s="450"/>
      <c r="AF8" s="451"/>
      <c r="AG8" s="451"/>
      <c r="AH8" s="451"/>
      <c r="AI8" s="451"/>
      <c r="AJ8" s="451"/>
      <c r="AK8" s="451"/>
      <c r="AL8" s="451"/>
      <c r="AM8" s="451"/>
      <c r="AN8" s="451"/>
      <c r="AO8" s="451"/>
      <c r="AP8" s="451"/>
      <c r="AQ8" s="451"/>
      <c r="AR8" s="451"/>
      <c r="AS8" s="451"/>
      <c r="AT8" s="451"/>
      <c r="AU8" s="451"/>
      <c r="AV8" s="451"/>
      <c r="AW8" s="452"/>
      <c r="AY8" s="61"/>
      <c r="AZ8" s="61"/>
      <c r="BA8" s="61"/>
      <c r="BC8" s="276"/>
      <c r="BD8" s="276"/>
      <c r="BE8" s="276"/>
      <c r="BF8" s="276"/>
      <c r="BG8" s="276"/>
      <c r="BH8" s="276"/>
      <c r="BI8" s="276"/>
      <c r="BJ8" s="276"/>
      <c r="BK8" s="276"/>
      <c r="BL8" s="276"/>
      <c r="BM8" s="276"/>
      <c r="BN8" s="276"/>
      <c r="BO8" s="276"/>
      <c r="BP8" s="35"/>
      <c r="BQ8" s="35"/>
      <c r="BR8" s="35"/>
      <c r="BS8" s="35"/>
      <c r="BT8" s="35"/>
      <c r="BV8" s="25"/>
      <c r="BW8" s="6" t="s">
        <v>18</v>
      </c>
      <c r="BX8" s="59">
        <v>43927</v>
      </c>
      <c r="BY8" s="3" t="s">
        <v>8</v>
      </c>
      <c r="BZ8" s="59">
        <v>43940</v>
      </c>
      <c r="CA8" s="23"/>
      <c r="CE8" s="94" t="s">
        <v>153</v>
      </c>
      <c r="CF8" s="94">
        <v>2.33</v>
      </c>
      <c r="CG8" s="94" t="s">
        <v>153</v>
      </c>
      <c r="CH8" s="94">
        <v>2.33</v>
      </c>
      <c r="CI8" s="94" t="s">
        <v>153</v>
      </c>
      <c r="CJ8" s="94">
        <v>2.33</v>
      </c>
      <c r="DP8" s="123"/>
    </row>
    <row r="9" spans="1:120" ht="12.75" customHeight="1">
      <c r="A9" s="446"/>
      <c r="B9" s="446"/>
      <c r="C9" s="446"/>
      <c r="D9" s="446"/>
      <c r="E9" s="446"/>
      <c r="F9" s="276"/>
      <c r="G9" s="460"/>
      <c r="H9" s="461"/>
      <c r="I9" s="461"/>
      <c r="J9" s="461"/>
      <c r="K9" s="461"/>
      <c r="L9" s="461"/>
      <c r="M9" s="461"/>
      <c r="N9" s="461"/>
      <c r="O9" s="461"/>
      <c r="P9" s="461"/>
      <c r="Q9" s="461"/>
      <c r="R9" s="461"/>
      <c r="S9" s="461"/>
      <c r="T9" s="461"/>
      <c r="U9" s="461"/>
      <c r="V9" s="461"/>
      <c r="W9" s="461"/>
      <c r="X9" s="461"/>
      <c r="Y9" s="462"/>
      <c r="Z9" s="446"/>
      <c r="AA9" s="446"/>
      <c r="AB9" s="446"/>
      <c r="AC9" s="446"/>
      <c r="AD9" s="276"/>
      <c r="AE9" s="450"/>
      <c r="AF9" s="451"/>
      <c r="AG9" s="451"/>
      <c r="AH9" s="451"/>
      <c r="AI9" s="451"/>
      <c r="AJ9" s="451"/>
      <c r="AK9" s="451"/>
      <c r="AL9" s="451"/>
      <c r="AM9" s="451"/>
      <c r="AN9" s="451"/>
      <c r="AO9" s="451"/>
      <c r="AP9" s="451"/>
      <c r="AQ9" s="451"/>
      <c r="AR9" s="451"/>
      <c r="AS9" s="451"/>
      <c r="AT9" s="451"/>
      <c r="AU9" s="451"/>
      <c r="AV9" s="451"/>
      <c r="AW9" s="452"/>
      <c r="AX9" s="82"/>
      <c r="AY9" s="61"/>
      <c r="AZ9" s="61"/>
      <c r="BA9" s="61"/>
      <c r="BB9" s="276"/>
      <c r="BC9" s="276"/>
      <c r="BD9" s="276"/>
      <c r="BE9" s="276"/>
      <c r="BF9" s="276"/>
      <c r="BG9" s="76"/>
      <c r="BH9" s="477" t="s">
        <v>1445</v>
      </c>
      <c r="BI9" s="477"/>
      <c r="BJ9" s="477"/>
      <c r="BK9" s="477"/>
      <c r="BL9" s="477"/>
      <c r="BM9" s="477"/>
      <c r="BN9" s="477"/>
      <c r="BO9" s="356"/>
      <c r="BP9" s="497"/>
      <c r="BQ9" s="497"/>
      <c r="BR9" s="497"/>
      <c r="BS9" s="497"/>
      <c r="BT9" s="497"/>
      <c r="BV9" s="25"/>
      <c r="BW9" s="6" t="s">
        <v>19</v>
      </c>
      <c r="BX9" s="59">
        <v>44018</v>
      </c>
      <c r="BY9" s="3" t="s">
        <v>8</v>
      </c>
      <c r="BZ9" s="59">
        <v>44073</v>
      </c>
      <c r="CA9" s="23"/>
      <c r="CD9" s="364" t="str">
        <f>IF(+BP5="","",BP5)</f>
        <v/>
      </c>
      <c r="DP9" s="123"/>
    </row>
    <row r="10" spans="1:120" ht="12.75" customHeight="1">
      <c r="A10" s="446"/>
      <c r="B10" s="446"/>
      <c r="C10" s="446"/>
      <c r="D10" s="446"/>
      <c r="E10" s="446"/>
      <c r="F10" s="276"/>
      <c r="G10" s="460"/>
      <c r="H10" s="461"/>
      <c r="I10" s="461"/>
      <c r="J10" s="461"/>
      <c r="K10" s="461"/>
      <c r="L10" s="461"/>
      <c r="M10" s="461"/>
      <c r="N10" s="461"/>
      <c r="O10" s="461"/>
      <c r="P10" s="461"/>
      <c r="Q10" s="461"/>
      <c r="R10" s="461"/>
      <c r="S10" s="461"/>
      <c r="T10" s="461"/>
      <c r="U10" s="461"/>
      <c r="V10" s="461"/>
      <c r="W10" s="461"/>
      <c r="X10" s="461"/>
      <c r="Y10" s="462"/>
      <c r="Z10" s="446"/>
      <c r="AA10" s="446"/>
      <c r="AB10" s="446"/>
      <c r="AC10" s="446"/>
      <c r="AD10" s="276"/>
      <c r="AE10" s="450"/>
      <c r="AF10" s="451"/>
      <c r="AG10" s="451"/>
      <c r="AH10" s="451"/>
      <c r="AI10" s="451"/>
      <c r="AJ10" s="451"/>
      <c r="AK10" s="451"/>
      <c r="AL10" s="451"/>
      <c r="AM10" s="451"/>
      <c r="AN10" s="451"/>
      <c r="AO10" s="451"/>
      <c r="AP10" s="451"/>
      <c r="AQ10" s="451"/>
      <c r="AR10" s="451"/>
      <c r="AS10" s="451"/>
      <c r="AT10" s="451"/>
      <c r="AU10" s="451"/>
      <c r="AV10" s="451"/>
      <c r="AW10" s="452"/>
      <c r="AX10" s="82"/>
      <c r="AY10" s="61"/>
      <c r="AZ10" s="61"/>
      <c r="BA10" s="61"/>
      <c r="BB10" s="276"/>
      <c r="BC10" s="276"/>
      <c r="BD10" s="276"/>
      <c r="BE10" s="276"/>
      <c r="BF10" s="276"/>
      <c r="BG10" s="276"/>
      <c r="BH10" s="276"/>
      <c r="BI10" s="276"/>
      <c r="BJ10" s="276"/>
      <c r="BK10" s="276"/>
      <c r="BL10" s="276"/>
      <c r="BM10" s="276"/>
      <c r="BN10" s="276"/>
      <c r="BO10" s="276"/>
      <c r="BV10" s="25"/>
      <c r="BW10" s="2"/>
      <c r="BX10" s="7"/>
      <c r="BY10" s="3"/>
      <c r="BZ10" s="2"/>
      <c r="CA10" s="23" t="str">
        <f>IF(BX10&lt;&gt;""," au "&amp;DAY(BY10)&amp;"/"&amp;MONTH(BY10)&amp;"/"&amp;YEAR(BY10),"")</f>
        <v/>
      </c>
      <c r="DP10" s="123"/>
    </row>
    <row r="11" spans="1:120" ht="15" customHeight="1">
      <c r="A11" s="446"/>
      <c r="B11" s="446"/>
      <c r="C11" s="446"/>
      <c r="D11" s="446"/>
      <c r="E11" s="446"/>
      <c r="F11" s="276"/>
      <c r="G11" s="463"/>
      <c r="H11" s="464"/>
      <c r="I11" s="464"/>
      <c r="J11" s="464"/>
      <c r="K11" s="464"/>
      <c r="L11" s="464"/>
      <c r="M11" s="464"/>
      <c r="N11" s="464"/>
      <c r="O11" s="464"/>
      <c r="P11" s="464"/>
      <c r="Q11" s="464"/>
      <c r="R11" s="464"/>
      <c r="S11" s="464"/>
      <c r="T11" s="464"/>
      <c r="U11" s="464"/>
      <c r="V11" s="464"/>
      <c r="W11" s="464"/>
      <c r="X11" s="464"/>
      <c r="Y11" s="465"/>
      <c r="Z11" s="446"/>
      <c r="AA11" s="446"/>
      <c r="AB11" s="446"/>
      <c r="AC11" s="446"/>
      <c r="AD11" s="276"/>
      <c r="AE11" s="453"/>
      <c r="AF11" s="454"/>
      <c r="AG11" s="454"/>
      <c r="AH11" s="454"/>
      <c r="AI11" s="454"/>
      <c r="AJ11" s="454"/>
      <c r="AK11" s="454"/>
      <c r="AL11" s="454"/>
      <c r="AM11" s="454"/>
      <c r="AN11" s="454"/>
      <c r="AO11" s="454"/>
      <c r="AP11" s="454"/>
      <c r="AQ11" s="454"/>
      <c r="AR11" s="454"/>
      <c r="AS11" s="454"/>
      <c r="AT11" s="454"/>
      <c r="AU11" s="454"/>
      <c r="AV11" s="454"/>
      <c r="AW11" s="455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V11" s="25"/>
      <c r="BW11" s="490" t="s">
        <v>43</v>
      </c>
      <c r="BX11" s="490"/>
      <c r="BY11" s="490"/>
      <c r="BZ11" s="490"/>
      <c r="CA11" s="23" t="str">
        <f>IF(BX11&lt;&gt;""," au "&amp;DAY(BY11)&amp;"/"&amp;MONTH(BY11)&amp;"/"&amp;YEAR(BY11),"")</f>
        <v/>
      </c>
      <c r="CD11" s="364" t="str">
        <f>IF(+BP7="","",BP7)</f>
        <v/>
      </c>
      <c r="DP11" s="123"/>
    </row>
    <row r="12" spans="1:120" ht="15" customHeight="1">
      <c r="A12" s="8"/>
      <c r="G12" s="8"/>
      <c r="BU12" s="120" t="e">
        <f>#REF!+30</f>
        <v>#REF!</v>
      </c>
      <c r="BV12" s="25"/>
      <c r="BW12" s="490"/>
      <c r="BX12" s="490"/>
      <c r="BY12" s="490"/>
      <c r="BZ12" s="490"/>
      <c r="CA12" s="23" t="str">
        <f>IF(BX12&lt;&gt;""," au "&amp;DAY(BY12)&amp;"/"&amp;MONTH(BY12)&amp;"/"&amp;YEAR(BY12),"")</f>
        <v/>
      </c>
      <c r="DP12" s="123"/>
    </row>
    <row r="13" spans="1:120" ht="15" hidden="1" customHeight="1">
      <c r="A13" s="9">
        <f>IF(VLOOKUP(AO3,Paramétrage!U2:Y14,5,FALSE)="scolaire",DATE(IF(MONTH(BP5)&lt;9,YEAR(BP5)-1,YEAR(BP5)),9,1),DATE(YEAR(BP5),MONTH(BP5),1))</f>
        <v>1</v>
      </c>
      <c r="B13" s="10"/>
      <c r="C13" s="11"/>
      <c r="D13" s="12"/>
      <c r="E13" s="12"/>
      <c r="F13" s="273"/>
      <c r="G13" s="443">
        <f>IF(AND(MONTH(A13)=2,OR(YEAR(A13)=2016,YEAR(A13)=2020)),A13+29,IF(OR(MONTH(A13)=1,MONTH(A13)=3,MONTH(A13)=5,MONTH(A13)=7,MONTH(A13)=8,MONTH(A13)=10,MONTH(A13)=12),A13+31,IF(MONTH(A13)=2,A13+28,A13+30)))</f>
        <v>32</v>
      </c>
      <c r="H13" s="444"/>
      <c r="I13" s="445"/>
      <c r="J13" s="12"/>
      <c r="K13" s="12"/>
      <c r="L13" s="273"/>
      <c r="M13" s="443">
        <f>IF(AND(MONTH(G13)=2,OR(YEAR(G13)=2016,YEAR(G13)=2020)),G13+29,IF(OR(MONTH(G13)=1,MONTH(G13)=3,MONTH(G13)=5,MONTH(G13)=7,MONTH(G13)=8,MONTH(G13)=10,MONTH(G13)=12),G13+31,IF(MONTH(G13)=2,G13+28,G13+30)))</f>
        <v>60</v>
      </c>
      <c r="N13" s="444"/>
      <c r="O13" s="445"/>
      <c r="P13" s="12"/>
      <c r="Q13" s="12"/>
      <c r="R13" s="273"/>
      <c r="S13" s="443">
        <f>IF(AND(MONTH(M13)=2,OR(YEAR(M13)=2016,YEAR(M13)=2020)),M13+29,IF(OR(MONTH(M13)=1,MONTH(M13)=3,MONTH(M13)=5,MONTH(M13)=7,MONTH(M13)=8,MONTH(M13)=10,MONTH(M13)=12),M13+31,IF(MONTH(M13)=2,M13+28,M13+30)))</f>
        <v>88</v>
      </c>
      <c r="T13" s="444"/>
      <c r="U13" s="445"/>
      <c r="V13" s="12"/>
      <c r="W13" s="12"/>
      <c r="X13" s="273"/>
      <c r="Y13" s="443">
        <f>IF(AND(MONTH(S13)=2,OR(YEAR(S13)=2016,YEAR(S13)=2020)),S13+29,IF(OR(MONTH(S13)=1,MONTH(S13)=3,MONTH(S13)=5,MONTH(S13)=7,MONTH(S13)=8,MONTH(S13)=10,MONTH(S13)=12),S13+31,IF(MONTH(S13)=2,S13+28,S13+30)))</f>
        <v>119</v>
      </c>
      <c r="Z13" s="444"/>
      <c r="AA13" s="445"/>
      <c r="AB13" s="12"/>
      <c r="AC13" s="12"/>
      <c r="AD13" s="273"/>
      <c r="AE13" s="443">
        <f>IF(AND(MONTH(Y13)=2,OR(YEAR(Y13)=2016,YEAR(Y13)=2020)),Y13+29,IF(OR(MONTH(Y13)=1,MONTH(Y13)=3,MONTH(Y13)=5,MONTH(Y13)=7,MONTH(Y13)=8,MONTH(Y13)=10,MONTH(Y13)=12),Y13+31,IF(MONTH(Y13)=2,Y13+28,Y13+30)))</f>
        <v>149</v>
      </c>
      <c r="AF13" s="444"/>
      <c r="AG13" s="445"/>
      <c r="AH13" s="12"/>
      <c r="AI13" s="12"/>
      <c r="AJ13" s="273"/>
      <c r="AK13" s="443">
        <f>IF(AND(MONTH(AE13)=2,OR(YEAR(AE13)=2016,YEAR(AE13)=2020)),AE13+29,IF(OR(MONTH(AE13)=1,MONTH(AE13)=3,MONTH(AE13)=5,MONTH(AE13)=7,MONTH(AE13)=8,MONTH(AE13)=10,MONTH(AE13)=12),AE13+31,IF(MONTH(AE13)=2,AE13+28,AE13+30)))</f>
        <v>180</v>
      </c>
      <c r="AL13" s="444"/>
      <c r="AM13" s="445"/>
      <c r="AN13" s="12"/>
      <c r="AO13" s="12"/>
      <c r="AP13" s="273"/>
      <c r="AQ13" s="443">
        <f>IF(AND(MONTH(AK13)=2,OR(YEAR(AK13)=2016,YEAR(AK13)=2020)),AK13+29,IF(OR(MONTH(AK13)=1,MONTH(AK13)=3,MONTH(AK13)=5,MONTH(AK13)=7,MONTH(AK13)=8,MONTH(AK13)=10,MONTH(AK13)=12),AK13+31,IF(MONTH(AK13)=2,AK13+28,AK13+30)))</f>
        <v>210</v>
      </c>
      <c r="AR13" s="444"/>
      <c r="AS13" s="445"/>
      <c r="AT13" s="12"/>
      <c r="AU13" s="12"/>
      <c r="AV13" s="273"/>
      <c r="AW13" s="443">
        <f>IF(AND(MONTH(AQ13)=2,OR(YEAR(AQ13)=2016,YEAR(AQ13)=2020)),AQ13+29,IF(OR(MONTH(AQ13)=1,MONTH(AQ13)=3,MONTH(AQ13)=5,MONTH(AQ13)=7,MONTH(AQ13)=8,MONTH(AQ13)=10,MONTH(AQ13)=12),AQ13+31,IF(MONTH(AQ13)=2,AQ13+28,AQ13+30)))</f>
        <v>241</v>
      </c>
      <c r="AX13" s="444"/>
      <c r="AY13" s="445"/>
      <c r="AZ13" s="12"/>
      <c r="BA13" s="12"/>
      <c r="BB13" s="273"/>
      <c r="BC13" s="443">
        <f>IF(AND(MONTH(AW13)=2,OR(YEAR(AW13)=2016,YEAR(AW13)=2020)),AW13+29,IF(OR(MONTH(AW13)=1,MONTH(AW13)=3,MONTH(AW13)=5,MONTH(AW13)=7,MONTH(AW13)=8,MONTH(AW13)=10,MONTH(AW13)=12),AW13+31,IF(MONTH(AW13)=2,AW13+28,AW13+30)))</f>
        <v>272</v>
      </c>
      <c r="BD13" s="444"/>
      <c r="BE13" s="445"/>
      <c r="BF13" s="12"/>
      <c r="BG13" s="12"/>
      <c r="BH13" s="273"/>
      <c r="BI13" s="443">
        <f>IF(AND(MONTH(BC13)=2,OR(YEAR(BC13)=2016,YEAR(BC13)=2020)),BC13+29,IF(OR(MONTH(BC13)=1,MONTH(BC13)=3,MONTH(BC13)=5,MONTH(BC13)=7,MONTH(BC13)=8,MONTH(BC13)=10,MONTH(BC13)=12),BC13+31,IF(MONTH(BC13)=2,BC13+28,BC13+30)))</f>
        <v>302</v>
      </c>
      <c r="BJ13" s="444"/>
      <c r="BK13" s="445"/>
      <c r="BL13" s="12"/>
      <c r="BM13" s="12"/>
      <c r="BN13" s="273"/>
      <c r="BO13" s="443">
        <f>IF(AND(MONTH(BI13)=2,OR(YEAR(BI13)=2016,YEAR(BI13)=2020)),BI13+29,IF(OR(MONTH(BI13)=1,MONTH(BI13)=3,MONTH(BI13)=5,MONTH(BI13)=7,MONTH(BI13)=8,MONTH(BI13)=10,MONTH(BI13)=12),BI13+31,IF(MONTH(BI13)=2,BI13+28,BI13+30)))</f>
        <v>333</v>
      </c>
      <c r="BP13" s="444"/>
      <c r="BQ13" s="445"/>
      <c r="BR13" s="12"/>
      <c r="BS13" s="12"/>
      <c r="BT13" s="273"/>
      <c r="BV13" s="25"/>
      <c r="BW13" s="2"/>
      <c r="BX13" s="2"/>
      <c r="BY13" s="3"/>
      <c r="BZ13" s="2"/>
      <c r="CA13" s="23" t="str">
        <f>IF(BX13&lt;&gt;""," au "&amp;DAY(BY13)&amp;"/"&amp;MONTH(BY13)&amp;"/"&amp;YEAR(BY13),"")</f>
        <v/>
      </c>
      <c r="DP13" s="123"/>
    </row>
    <row r="14" spans="1:120" ht="15" customHeight="1">
      <c r="A14" s="431">
        <f>YEAR(A13)</f>
        <v>1900</v>
      </c>
      <c r="B14" s="432"/>
      <c r="C14" s="432"/>
      <c r="D14" s="432"/>
      <c r="E14" s="433"/>
      <c r="F14" s="272"/>
      <c r="G14" s="431">
        <f>YEAR(G13)</f>
        <v>1900</v>
      </c>
      <c r="H14" s="432"/>
      <c r="I14" s="432"/>
      <c r="J14" s="432"/>
      <c r="K14" s="433"/>
      <c r="L14" s="272"/>
      <c r="M14" s="431">
        <f>YEAR(M13)</f>
        <v>1900</v>
      </c>
      <c r="N14" s="432"/>
      <c r="O14" s="432"/>
      <c r="P14" s="432"/>
      <c r="Q14" s="433"/>
      <c r="R14" s="272"/>
      <c r="S14" s="431">
        <f>YEAR(S13)</f>
        <v>1900</v>
      </c>
      <c r="T14" s="432"/>
      <c r="U14" s="432"/>
      <c r="V14" s="432"/>
      <c r="W14" s="433"/>
      <c r="X14" s="272"/>
      <c r="Y14" s="431">
        <f>YEAR(Y13)</f>
        <v>1900</v>
      </c>
      <c r="Z14" s="432"/>
      <c r="AA14" s="432"/>
      <c r="AB14" s="432"/>
      <c r="AC14" s="433"/>
      <c r="AD14" s="272"/>
      <c r="AE14" s="431">
        <f>YEAR(AE13)</f>
        <v>1900</v>
      </c>
      <c r="AF14" s="432"/>
      <c r="AG14" s="432"/>
      <c r="AH14" s="432"/>
      <c r="AI14" s="433"/>
      <c r="AJ14" s="272"/>
      <c r="AK14" s="431">
        <f>YEAR(AK13)</f>
        <v>1900</v>
      </c>
      <c r="AL14" s="432"/>
      <c r="AM14" s="432"/>
      <c r="AN14" s="432"/>
      <c r="AO14" s="433"/>
      <c r="AP14" s="272"/>
      <c r="AQ14" s="431">
        <f>YEAR(AQ13)</f>
        <v>1900</v>
      </c>
      <c r="AR14" s="432"/>
      <c r="AS14" s="432"/>
      <c r="AT14" s="432"/>
      <c r="AU14" s="433"/>
      <c r="AV14" s="272"/>
      <c r="AW14" s="431">
        <f>YEAR(AW13)</f>
        <v>1900</v>
      </c>
      <c r="AX14" s="432"/>
      <c r="AY14" s="432"/>
      <c r="AZ14" s="432"/>
      <c r="BA14" s="433"/>
      <c r="BB14" s="272"/>
      <c r="BC14" s="431">
        <f>YEAR(BC13)</f>
        <v>1900</v>
      </c>
      <c r="BD14" s="432"/>
      <c r="BE14" s="432"/>
      <c r="BF14" s="432"/>
      <c r="BG14" s="433"/>
      <c r="BH14" s="272"/>
      <c r="BI14" s="431">
        <f>YEAR(BI13)</f>
        <v>1900</v>
      </c>
      <c r="BJ14" s="432"/>
      <c r="BK14" s="432"/>
      <c r="BL14" s="432"/>
      <c r="BM14" s="433"/>
      <c r="BN14" s="272"/>
      <c r="BO14" s="431">
        <f>YEAR(BO13)</f>
        <v>1900</v>
      </c>
      <c r="BP14" s="432"/>
      <c r="BQ14" s="432"/>
      <c r="BR14" s="432"/>
      <c r="BS14" s="433"/>
      <c r="BT14" s="272"/>
      <c r="BV14" s="25"/>
      <c r="BW14" s="6"/>
      <c r="BY14" s="3"/>
      <c r="BZ14" s="2"/>
      <c r="CA14" s="23"/>
      <c r="DP14" s="123"/>
    </row>
    <row r="15" spans="1:120">
      <c r="A15" s="434">
        <f>A13</f>
        <v>1</v>
      </c>
      <c r="B15" s="435"/>
      <c r="C15" s="435"/>
      <c r="D15" s="435"/>
      <c r="E15" s="436"/>
      <c r="F15" s="274" t="s">
        <v>1139</v>
      </c>
      <c r="G15" s="434">
        <f>G13</f>
        <v>32</v>
      </c>
      <c r="H15" s="435"/>
      <c r="I15" s="435"/>
      <c r="J15" s="435"/>
      <c r="K15" s="436"/>
      <c r="L15" s="274" t="s">
        <v>1139</v>
      </c>
      <c r="M15" s="434">
        <f>M13</f>
        <v>60</v>
      </c>
      <c r="N15" s="435"/>
      <c r="O15" s="435"/>
      <c r="P15" s="435"/>
      <c r="Q15" s="436"/>
      <c r="R15" s="274" t="s">
        <v>1139</v>
      </c>
      <c r="S15" s="434">
        <f>S13</f>
        <v>88</v>
      </c>
      <c r="T15" s="435"/>
      <c r="U15" s="435"/>
      <c r="V15" s="435"/>
      <c r="W15" s="436"/>
      <c r="X15" s="274" t="s">
        <v>1139</v>
      </c>
      <c r="Y15" s="434">
        <f>Y13</f>
        <v>119</v>
      </c>
      <c r="Z15" s="435"/>
      <c r="AA15" s="435"/>
      <c r="AB15" s="435"/>
      <c r="AC15" s="436"/>
      <c r="AD15" s="274" t="s">
        <v>1139</v>
      </c>
      <c r="AE15" s="434">
        <f>AE13</f>
        <v>149</v>
      </c>
      <c r="AF15" s="435"/>
      <c r="AG15" s="435"/>
      <c r="AH15" s="435"/>
      <c r="AI15" s="436"/>
      <c r="AJ15" s="274" t="s">
        <v>1139</v>
      </c>
      <c r="AK15" s="434">
        <f>AK13</f>
        <v>180</v>
      </c>
      <c r="AL15" s="435"/>
      <c r="AM15" s="435"/>
      <c r="AN15" s="435"/>
      <c r="AO15" s="436"/>
      <c r="AP15" s="274" t="s">
        <v>1139</v>
      </c>
      <c r="AQ15" s="434">
        <f>AQ13</f>
        <v>210</v>
      </c>
      <c r="AR15" s="435"/>
      <c r="AS15" s="435"/>
      <c r="AT15" s="435"/>
      <c r="AU15" s="436"/>
      <c r="AV15" s="274" t="s">
        <v>1139</v>
      </c>
      <c r="AW15" s="434">
        <f>AW13</f>
        <v>241</v>
      </c>
      <c r="AX15" s="435"/>
      <c r="AY15" s="435"/>
      <c r="AZ15" s="435"/>
      <c r="BA15" s="436"/>
      <c r="BB15" s="274" t="s">
        <v>1139</v>
      </c>
      <c r="BC15" s="434">
        <f>BC13</f>
        <v>272</v>
      </c>
      <c r="BD15" s="435"/>
      <c r="BE15" s="435"/>
      <c r="BF15" s="435"/>
      <c r="BG15" s="436"/>
      <c r="BH15" s="274" t="s">
        <v>1139</v>
      </c>
      <c r="BI15" s="434">
        <f>BI13</f>
        <v>302</v>
      </c>
      <c r="BJ15" s="435"/>
      <c r="BK15" s="435"/>
      <c r="BL15" s="435"/>
      <c r="BM15" s="436"/>
      <c r="BN15" s="274" t="s">
        <v>1139</v>
      </c>
      <c r="BO15" s="434">
        <f>BO13</f>
        <v>333</v>
      </c>
      <c r="BP15" s="435"/>
      <c r="BQ15" s="435"/>
      <c r="BR15" s="435"/>
      <c r="BS15" s="436"/>
      <c r="BT15" s="274" t="s">
        <v>1139</v>
      </c>
      <c r="BV15" s="25"/>
      <c r="BW15" s="6" t="s">
        <v>13</v>
      </c>
      <c r="BX15" s="52">
        <f>DATE(IF(MONTH(A13)&lt;=11,YEAR(A13),YEAR(A13)+1),11,1)</f>
        <v>306</v>
      </c>
      <c r="BY15" s="3"/>
      <c r="BZ15" s="2"/>
      <c r="CA15" s="23"/>
      <c r="CE15" s="94" t="s">
        <v>68</v>
      </c>
      <c r="DP15" s="123"/>
    </row>
    <row r="16" spans="1:120">
      <c r="A16" s="71" t="str">
        <f>IF(WEEKDAY(A13)=1,"D",IF(WEEKDAY(A13)=2,"L",IF(WEEKDAY(A13)=3,"Ma",IF(WEEKDAY(A13)=4,"Me",IF(WEEKDAY(A13)=5,"J",IF(WEEKDAY(A13)=6,"V","S"))))))</f>
        <v>D</v>
      </c>
      <c r="B16" s="72">
        <v>1</v>
      </c>
      <c r="C16" s="13">
        <f>A13</f>
        <v>1</v>
      </c>
      <c r="D16" s="14" t="str">
        <f>IF(A16="","",IFERROR(VLOOKUP(C16,Paramétrage!$A$18:$D$393,4,FALSE),0))</f>
        <v/>
      </c>
      <c r="E16" s="301"/>
      <c r="F16" s="301"/>
      <c r="G16" s="72" t="str">
        <f>IF(WEEKDAY(G13)=1,"D",IF(WEEKDAY(G13)=2,"L",IF(WEEKDAY(G13)=3,"Ma",IF(WEEKDAY(G13)=4,"Me",IF(WEEKDAY(G13)=5,"J",IF(WEEKDAY(G13)=6,"V","S"))))))</f>
        <v>Me</v>
      </c>
      <c r="H16" s="72">
        <v>1</v>
      </c>
      <c r="I16" s="13">
        <f>G13</f>
        <v>32</v>
      </c>
      <c r="J16" s="14" t="str">
        <f>IF(G16="","",IFERROR(VLOOKUP(I16,Paramétrage!$A$18:$D$393,4,FALSE),0))</f>
        <v/>
      </c>
      <c r="K16" s="301"/>
      <c r="L16" s="301"/>
      <c r="M16" s="72" t="str">
        <f>IF(WEEKDAY(M13)=1,"D",IF(WEEKDAY(M13)=2,"L",IF(WEEKDAY(M13)=3,"Ma",IF(WEEKDAY(M13)=4,"Me",IF(WEEKDAY(M13)=5,"J",IF(WEEKDAY(M13)=6,"V","S"))))))</f>
        <v>Me</v>
      </c>
      <c r="N16" s="72">
        <v>1</v>
      </c>
      <c r="O16" s="13">
        <f>M13</f>
        <v>60</v>
      </c>
      <c r="P16" s="14" t="str">
        <f>IF(M16="","",IFERROR(VLOOKUP(O16,Paramétrage!$A$18:$D$393,4,FALSE),0))</f>
        <v/>
      </c>
      <c r="Q16" s="301"/>
      <c r="R16" s="301"/>
      <c r="S16" s="72" t="str">
        <f>IF(WEEKDAY(S13)=1,"D",IF(WEEKDAY(S13)=2,"L",IF(WEEKDAY(S13)=3,"Ma",IF(WEEKDAY(S13)=4,"Me",IF(WEEKDAY(S13)=5,"J",IF(WEEKDAY(S13)=6,"V","S"))))))</f>
        <v>Me</v>
      </c>
      <c r="T16" s="72">
        <v>1</v>
      </c>
      <c r="U16" s="13">
        <f>S13</f>
        <v>88</v>
      </c>
      <c r="V16" s="14" t="str">
        <f>IF(S16="","",IFERROR(VLOOKUP(U16,Paramétrage!$A$18:$D$393,4,FALSE),0))</f>
        <v/>
      </c>
      <c r="W16" s="301"/>
      <c r="X16" s="301"/>
      <c r="Y16" s="72" t="str">
        <f>IF(WEEKDAY(Y13)=1,"D",IF(WEEKDAY(Y13)=2,"L",IF(WEEKDAY(Y13)=3,"Ma",IF(WEEKDAY(Y13)=4,"Me",IF(WEEKDAY(Y13)=5,"J",IF(WEEKDAY(Y13)=6,"V","S"))))))</f>
        <v>S</v>
      </c>
      <c r="Z16" s="72">
        <v>1</v>
      </c>
      <c r="AA16" s="13">
        <f>Y13</f>
        <v>119</v>
      </c>
      <c r="AB16" s="14" t="str">
        <f>IF(Y16="","",IFERROR(VLOOKUP(AA16,Paramétrage!$A$18:$D$393,4,FALSE),0))</f>
        <v/>
      </c>
      <c r="AC16" s="301"/>
      <c r="AD16" s="301"/>
      <c r="AE16" s="72" t="str">
        <f>IF(WEEKDAY(AE13)=1,"D",IF(WEEKDAY(AE13)=2,"L",IF(WEEKDAY(AE13)=3,"Ma",IF(WEEKDAY(AE13)=4,"Me",IF(WEEKDAY(AE13)=5,"J",IF(WEEKDAY(AE13)=6,"V","S"))))))</f>
        <v>L</v>
      </c>
      <c r="AF16" s="72">
        <v>1</v>
      </c>
      <c r="AG16" s="13">
        <f>AE13</f>
        <v>149</v>
      </c>
      <c r="AH16" s="14" t="str">
        <f>IF(AE16="","",IFERROR(VLOOKUP(AG16,Paramétrage!$A$18:$D$393,4,FALSE),0))</f>
        <v/>
      </c>
      <c r="AI16" s="301"/>
      <c r="AJ16" s="301"/>
      <c r="AK16" s="72" t="str">
        <f>IF(WEEKDAY(AK13)=1,"D",IF(WEEKDAY(AK13)=2,"L",IF(WEEKDAY(AK13)=3,"Ma",IF(WEEKDAY(AK13)=4,"Me",IF(WEEKDAY(AK13)=5,"J",IF(WEEKDAY(AK13)=6,"V","S"))))))</f>
        <v>J</v>
      </c>
      <c r="AL16" s="72">
        <f>AL15+1</f>
        <v>1</v>
      </c>
      <c r="AM16" s="13">
        <f>AK13</f>
        <v>180</v>
      </c>
      <c r="AN16" s="14" t="str">
        <f>IF(AK16="","",IFERROR(VLOOKUP(AM16,Paramétrage!$A$18:$D$393,4,FALSE),0))</f>
        <v/>
      </c>
      <c r="AO16" s="301"/>
      <c r="AP16" s="301"/>
      <c r="AQ16" s="72" t="str">
        <f>IF(WEEKDAY(AQ13)=1,"D",IF(WEEKDAY(AQ13)=2,"L",IF(WEEKDAY(AQ13)=3,"Ma",IF(WEEKDAY(AQ13)=4,"Me",IF(WEEKDAY(AQ13)=5,"J",IF(WEEKDAY(AQ13)=6,"V","S"))))))</f>
        <v>S</v>
      </c>
      <c r="AR16" s="72">
        <f>AR15+1</f>
        <v>1</v>
      </c>
      <c r="AS16" s="13">
        <f>AQ13</f>
        <v>210</v>
      </c>
      <c r="AT16" s="14" t="str">
        <f>IF(AQ16="","",IFERROR(VLOOKUP(AS16,Paramétrage!$A$18:$D$393,4,FALSE),0))</f>
        <v/>
      </c>
      <c r="AU16" s="301"/>
      <c r="AV16" s="301"/>
      <c r="AW16" s="72" t="str">
        <f>IF(WEEKDAY(AW13)=1,"D",IF(WEEKDAY(AW13)=2,"L",IF(WEEKDAY(AW13)=3,"Ma",IF(WEEKDAY(AW13)=4,"Me",IF(WEEKDAY(AW13)=5,"J",IF(WEEKDAY(AW13)=6,"V","S"))))))</f>
        <v>Ma</v>
      </c>
      <c r="AX16" s="72">
        <f>AX15+1</f>
        <v>1</v>
      </c>
      <c r="AY16" s="13">
        <f>AW13</f>
        <v>241</v>
      </c>
      <c r="AZ16" s="14" t="str">
        <f>IF(AW16="","",IFERROR(VLOOKUP(AY16,Paramétrage!$A$18:$D$393,4,FALSE),0))</f>
        <v/>
      </c>
      <c r="BA16" s="301"/>
      <c r="BB16" s="301"/>
      <c r="BC16" s="72" t="str">
        <f>IF(WEEKDAY(BC13)=1,"D",IF(WEEKDAY(BC13)=2,"L",IF(WEEKDAY(BC13)=3,"Ma",IF(WEEKDAY(BC13)=4,"Me",IF(WEEKDAY(BC13)=5,"J",IF(WEEKDAY(BC13)=6,"V","S"))))))</f>
        <v>V</v>
      </c>
      <c r="BD16" s="72">
        <f>BD15+1</f>
        <v>1</v>
      </c>
      <c r="BE16" s="13">
        <f>BC13</f>
        <v>272</v>
      </c>
      <c r="BF16" s="14" t="str">
        <f>IF(BC16="","",IFERROR(VLOOKUP(BE16,Paramétrage!$A$18:$D$393,4,FALSE),0))</f>
        <v/>
      </c>
      <c r="BG16" s="301"/>
      <c r="BH16" s="301"/>
      <c r="BI16" s="72" t="str">
        <f>IF(WEEKDAY(BI13)=1,"D",IF(WEEKDAY(BI13)=2,"L",IF(WEEKDAY(BI13)=3,"Ma",IF(WEEKDAY(BI13)=4,"Me",IF(WEEKDAY(BI13)=5,"J",IF(WEEKDAY(BI13)=6,"V","S"))))))</f>
        <v>D</v>
      </c>
      <c r="BJ16" s="72">
        <f>BJ15+1</f>
        <v>1</v>
      </c>
      <c r="BK16" s="13">
        <f>BI13</f>
        <v>302</v>
      </c>
      <c r="BL16" s="14" t="str">
        <f>IF(BI16="","",IFERROR(VLOOKUP(BK16,Paramétrage!$A$18:$D$393,4,FALSE),0))</f>
        <v/>
      </c>
      <c r="BM16" s="301"/>
      <c r="BN16" s="301"/>
      <c r="BO16" s="72" t="str">
        <f>IF(WEEKDAY(BO13)=1,"D",IF(WEEKDAY(BO13)=2,"L",IF(WEEKDAY(BO13)=3,"Ma",IF(WEEKDAY(BO13)=4,"Me",IF(WEEKDAY(BO13)=5,"J",IF(WEEKDAY(BO13)=6,"V","S"))))))</f>
        <v>Me</v>
      </c>
      <c r="BP16" s="72">
        <f>BP15+1</f>
        <v>1</v>
      </c>
      <c r="BQ16" s="13">
        <f>BO13</f>
        <v>333</v>
      </c>
      <c r="BR16" s="14" t="str">
        <f>IF(BO16="","",IFERROR(VLOOKUP(BQ16,Paramétrage!$A$18:$D$393,4,FALSE),0))</f>
        <v/>
      </c>
      <c r="BS16" s="301"/>
      <c r="BT16" s="301"/>
      <c r="BV16" s="25"/>
      <c r="BW16" s="6" t="str">
        <f>"11 novembre"</f>
        <v>11 novembre</v>
      </c>
      <c r="BX16" s="52">
        <f>DATE(IF(MONTH(A13)&lt;=11,YEAR(A13),YEAR(A13)+1),11,11)</f>
        <v>316</v>
      </c>
      <c r="BY16" s="3"/>
      <c r="BZ16" s="2"/>
      <c r="CA16" s="23"/>
      <c r="DP16" s="123"/>
    </row>
    <row r="17" spans="1:120">
      <c r="A17" s="72" t="str">
        <f t="shared" ref="A17:A22" si="0">IF(A16="D","L",IF(A16="L","Ma",IF(A16="Ma","Me",IF(A16="Me","J",IF(A16="J","V",IF(A16="V","S","D"))))))</f>
        <v>L</v>
      </c>
      <c r="B17" s="72">
        <v>2</v>
      </c>
      <c r="C17" s="13">
        <f>C16+1</f>
        <v>2</v>
      </c>
      <c r="D17" s="14" t="str">
        <f>IF(A17="","",IFERROR(VLOOKUP(C17,Paramétrage!$A$18:$D$393,4,FALSE),0))</f>
        <v/>
      </c>
      <c r="E17" s="301"/>
      <c r="F17" s="301"/>
      <c r="G17" s="72" t="str">
        <f t="shared" ref="G17:G22" si="1">IF(G16="D","L",IF(G16="L","Ma",IF(G16="Ma","Me",IF(G16="Me","J",IF(G16="J","V",IF(G16="V","S","D"))))))</f>
        <v>J</v>
      </c>
      <c r="H17" s="72">
        <v>2</v>
      </c>
      <c r="I17" s="13">
        <f>I16+1</f>
        <v>33</v>
      </c>
      <c r="J17" s="14" t="str">
        <f>IF(G17="","",IFERROR(VLOOKUP(I17,Paramétrage!$A$18:$D$393,4,FALSE),0))</f>
        <v/>
      </c>
      <c r="K17" s="301"/>
      <c r="L17" s="301"/>
      <c r="M17" s="72" t="str">
        <f t="shared" ref="M17:M22" si="2">IF(M16="D","L",IF(M16="L","Ma",IF(M16="Ma","Me",IF(M16="Me","J",IF(M16="J","V",IF(M16="V","S","D"))))))</f>
        <v>J</v>
      </c>
      <c r="N17" s="72">
        <v>2</v>
      </c>
      <c r="O17" s="13">
        <f>O16+1</f>
        <v>61</v>
      </c>
      <c r="P17" s="14" t="str">
        <f>IF(M17="","",IFERROR(VLOOKUP(O17,Paramétrage!$A$18:$D$393,4,FALSE),0))</f>
        <v/>
      </c>
      <c r="Q17" s="301"/>
      <c r="R17" s="301"/>
      <c r="S17" s="72" t="str">
        <f t="shared" ref="S17:S22" si="3">IF(S16="D","L",IF(S16="L","Ma",IF(S16="Ma","Me",IF(S16="Me","J",IF(S16="J","V",IF(S16="V","S","D"))))))</f>
        <v>J</v>
      </c>
      <c r="T17" s="72">
        <v>2</v>
      </c>
      <c r="U17" s="13">
        <f>U16+1</f>
        <v>89</v>
      </c>
      <c r="V17" s="14" t="str">
        <f>IF(S17="","",IFERROR(VLOOKUP(U17,Paramétrage!$A$18:$D$393,4,FALSE),0))</f>
        <v/>
      </c>
      <c r="W17" s="301"/>
      <c r="X17" s="301"/>
      <c r="Y17" s="72" t="str">
        <f t="shared" ref="Y17:Y22" si="4">IF(Y16="D","L",IF(Y16="L","Ma",IF(Y16="Ma","Me",IF(Y16="Me","J",IF(Y16="J","V",IF(Y16="V","S","D"))))))</f>
        <v>D</v>
      </c>
      <c r="Z17" s="72">
        <v>2</v>
      </c>
      <c r="AA17" s="13">
        <f>AA16+1</f>
        <v>120</v>
      </c>
      <c r="AB17" s="14" t="str">
        <f>IF(Y17="","",IFERROR(VLOOKUP(AA17,Paramétrage!$A$18:$D$393,4,FALSE),0))</f>
        <v/>
      </c>
      <c r="AC17" s="301"/>
      <c r="AD17" s="301"/>
      <c r="AE17" s="72" t="str">
        <f t="shared" ref="AE17:AE22" si="5">IF(AE16="D","L",IF(AE16="L","Ma",IF(AE16="Ma","Me",IF(AE16="Me","J",IF(AE16="J","V",IF(AE16="V","S","D"))))))</f>
        <v>Ma</v>
      </c>
      <c r="AF17" s="72">
        <f>AF16+1</f>
        <v>2</v>
      </c>
      <c r="AG17" s="13">
        <f>AG16+1</f>
        <v>150</v>
      </c>
      <c r="AH17" s="14" t="str">
        <f>IF(AE17="","",IFERROR(VLOOKUP(AG17,Paramétrage!$A$18:$D$393,4,FALSE),0))</f>
        <v/>
      </c>
      <c r="AI17" s="301"/>
      <c r="AJ17" s="301"/>
      <c r="AK17" s="72" t="str">
        <f t="shared" ref="AK17:AK22" si="6">IF(AK16="D","L",IF(AK16="L","Ma",IF(AK16="Ma","Me",IF(AK16="Me","J",IF(AK16="J","V",IF(AK16="V","S","D"))))))</f>
        <v>V</v>
      </c>
      <c r="AL17" s="72">
        <f t="shared" ref="AL17:AM42" si="7">AL16+1</f>
        <v>2</v>
      </c>
      <c r="AM17" s="13">
        <f>AM16+1</f>
        <v>181</v>
      </c>
      <c r="AN17" s="14" t="str">
        <f>IF(AK17="","",IFERROR(VLOOKUP(AM17,Paramétrage!$A$18:$D$393,4,FALSE),0))</f>
        <v/>
      </c>
      <c r="AO17" s="301"/>
      <c r="AP17" s="301"/>
      <c r="AQ17" s="72" t="str">
        <f t="shared" ref="AQ17:AQ22" si="8">IF(AQ16="D","L",IF(AQ16="L","Ma",IF(AQ16="Ma","Me",IF(AQ16="Me","J",IF(AQ16="J","V",IF(AQ16="V","S","D"))))))</f>
        <v>D</v>
      </c>
      <c r="AR17" s="72">
        <f t="shared" ref="AR17:AS43" si="9">AR16+1</f>
        <v>2</v>
      </c>
      <c r="AS17" s="13">
        <f>AS16+1</f>
        <v>211</v>
      </c>
      <c r="AT17" s="14" t="str">
        <f>IF(AQ17="","",IFERROR(VLOOKUP(AS17,Paramétrage!$A$18:$D$393,4,FALSE),0))</f>
        <v/>
      </c>
      <c r="AU17" s="301"/>
      <c r="AV17" s="301"/>
      <c r="AW17" s="72" t="str">
        <f t="shared" ref="AW17:AW22" si="10">IF(AW16="D","L",IF(AW16="L","Ma",IF(AW16="Ma","Me",IF(AW16="Me","J",IF(AW16="J","V",IF(AW16="V","S","D"))))))</f>
        <v>Me</v>
      </c>
      <c r="AX17" s="72">
        <f t="shared" ref="AX17:AY43" si="11">AX16+1</f>
        <v>2</v>
      </c>
      <c r="AY17" s="13">
        <f>AY16+1</f>
        <v>242</v>
      </c>
      <c r="AZ17" s="14" t="str">
        <f>IF(AW17="","",IFERROR(VLOOKUP(AY17,Paramétrage!$A$18:$D$393,4,FALSE),0))</f>
        <v/>
      </c>
      <c r="BA17" s="301"/>
      <c r="BB17" s="301"/>
      <c r="BC17" s="72" t="str">
        <f t="shared" ref="BC17:BC22" si="12">IF(BC16="D","L",IF(BC16="L","Ma",IF(BC16="Ma","Me",IF(BC16="Me","J",IF(BC16="J","V",IF(BC16="V","S","D"))))))</f>
        <v>S</v>
      </c>
      <c r="BD17" s="72">
        <f t="shared" ref="BD17:BE43" si="13">BD16+1</f>
        <v>2</v>
      </c>
      <c r="BE17" s="13">
        <f>BE16+1</f>
        <v>273</v>
      </c>
      <c r="BF17" s="14" t="str">
        <f>IF(BC17="","",IFERROR(VLOOKUP(BE17,Paramétrage!$A$18:$D$393,4,FALSE),0))</f>
        <v/>
      </c>
      <c r="BG17" s="301"/>
      <c r="BH17" s="301"/>
      <c r="BI17" s="72" t="str">
        <f t="shared" ref="BI17:BI22" si="14">IF(BI16="D","L",IF(BI16="L","Ma",IF(BI16="Ma","Me",IF(BI16="Me","J",IF(BI16="J","V",IF(BI16="V","S","D"))))))</f>
        <v>L</v>
      </c>
      <c r="BJ17" s="72">
        <f t="shared" ref="BJ17:BK43" si="15">BJ16+1</f>
        <v>2</v>
      </c>
      <c r="BK17" s="13">
        <f>BK16+1</f>
        <v>303</v>
      </c>
      <c r="BL17" s="14" t="str">
        <f>IF(BI17="","",IFERROR(VLOOKUP(BK17,Paramétrage!$A$18:$D$393,4,FALSE),0))</f>
        <v/>
      </c>
      <c r="BM17" s="301"/>
      <c r="BN17" s="301"/>
      <c r="BO17" s="72" t="str">
        <f t="shared" ref="BO17:BO22" si="16">IF(BO16="D","L",IF(BO16="L","Ma",IF(BO16="Ma","Me",IF(BO16="Me","J",IF(BO16="J","V",IF(BO16="V","S","D"))))))</f>
        <v>J</v>
      </c>
      <c r="BP17" s="72">
        <f t="shared" ref="BP17:BQ43" si="17">BP16+1</f>
        <v>2</v>
      </c>
      <c r="BQ17" s="13">
        <f>BQ16+1</f>
        <v>334</v>
      </c>
      <c r="BR17" s="14" t="str">
        <f>IF(BO17="","",IFERROR(VLOOKUP(BQ17,Paramétrage!$A$18:$D$393,4,FALSE),0))</f>
        <v/>
      </c>
      <c r="BS17" s="301"/>
      <c r="BT17" s="301"/>
      <c r="BV17" s="25"/>
      <c r="BW17" s="6" t="s">
        <v>7</v>
      </c>
      <c r="BX17" s="52">
        <f>DATE(IF(MONTH(A13)&lt;=11,YEAR(A13),YEAR(A13)+1),12,25)</f>
        <v>360</v>
      </c>
      <c r="BY17" s="3"/>
      <c r="BZ17" s="2"/>
      <c r="CA17" s="23"/>
      <c r="CE17" s="94" t="e">
        <f>OR(#REF!="",G5="",AND(G7="",AE7=""))</f>
        <v>#REF!</v>
      </c>
      <c r="CF17" s="94" t="s">
        <v>70</v>
      </c>
      <c r="DP17" s="123"/>
    </row>
    <row r="18" spans="1:120">
      <c r="A18" s="72" t="str">
        <f t="shared" si="0"/>
        <v>Ma</v>
      </c>
      <c r="B18" s="72">
        <v>3</v>
      </c>
      <c r="C18" s="13">
        <f t="shared" ref="C18:C46" si="18">C17+1</f>
        <v>3</v>
      </c>
      <c r="D18" s="14" t="str">
        <f>IF(A18="","",IFERROR(VLOOKUP(C18,Paramétrage!$A$18:$D$393,4,FALSE),0))</f>
        <v/>
      </c>
      <c r="E18" s="301"/>
      <c r="F18" s="301"/>
      <c r="G18" s="72" t="str">
        <f t="shared" si="1"/>
        <v>V</v>
      </c>
      <c r="H18" s="72">
        <v>3</v>
      </c>
      <c r="I18" s="13">
        <f t="shared" ref="I18:I46" si="19">I17+1</f>
        <v>34</v>
      </c>
      <c r="J18" s="14" t="str">
        <f>IF(G18="","",IFERROR(VLOOKUP(I18,Paramétrage!$A$18:$D$393,4,FALSE),0))</f>
        <v/>
      </c>
      <c r="K18" s="301"/>
      <c r="L18" s="301"/>
      <c r="M18" s="72" t="str">
        <f t="shared" si="2"/>
        <v>V</v>
      </c>
      <c r="N18" s="72">
        <v>3</v>
      </c>
      <c r="O18" s="13">
        <f t="shared" ref="O18:O46" si="20">O17+1</f>
        <v>62</v>
      </c>
      <c r="P18" s="14" t="str">
        <f>IF(M18="","",IFERROR(VLOOKUP(O18,Paramétrage!$A$18:$D$393,4,FALSE),0))</f>
        <v/>
      </c>
      <c r="Q18" s="301"/>
      <c r="R18" s="301"/>
      <c r="S18" s="72" t="str">
        <f t="shared" si="3"/>
        <v>V</v>
      </c>
      <c r="T18" s="72">
        <v>3</v>
      </c>
      <c r="U18" s="13">
        <f t="shared" ref="U18:U46" si="21">U17+1</f>
        <v>90</v>
      </c>
      <c r="V18" s="14" t="str">
        <f>IF(S18="","",IFERROR(VLOOKUP(U18,Paramétrage!$A$18:$D$393,4,FALSE),0))</f>
        <v/>
      </c>
      <c r="W18" s="301"/>
      <c r="X18" s="301"/>
      <c r="Y18" s="72" t="str">
        <f t="shared" si="4"/>
        <v>L</v>
      </c>
      <c r="Z18" s="72">
        <v>3</v>
      </c>
      <c r="AA18" s="13">
        <f t="shared" ref="AA18:AA46" si="22">AA17+1</f>
        <v>121</v>
      </c>
      <c r="AB18" s="14" t="str">
        <f>IF(Y18="","",IFERROR(VLOOKUP(AA18,Paramétrage!$A$18:$D$393,4,FALSE),0))</f>
        <v/>
      </c>
      <c r="AC18" s="301"/>
      <c r="AD18" s="301"/>
      <c r="AE18" s="72" t="str">
        <f t="shared" si="5"/>
        <v>Me</v>
      </c>
      <c r="AF18" s="72">
        <f>AF17+1</f>
        <v>3</v>
      </c>
      <c r="AG18" s="13">
        <f t="shared" ref="AG18:AG46" si="23">AG17+1</f>
        <v>151</v>
      </c>
      <c r="AH18" s="14" t="str">
        <f>IF(AE18="","",IFERROR(VLOOKUP(AG18,Paramétrage!$A$18:$D$393,4,FALSE),0))</f>
        <v/>
      </c>
      <c r="AI18" s="301"/>
      <c r="AJ18" s="301"/>
      <c r="AK18" s="72" t="str">
        <f t="shared" si="6"/>
        <v>S</v>
      </c>
      <c r="AL18" s="72">
        <f t="shared" si="7"/>
        <v>3</v>
      </c>
      <c r="AM18" s="13">
        <f t="shared" si="7"/>
        <v>182</v>
      </c>
      <c r="AN18" s="14" t="str">
        <f>IF(AK18="","",IFERROR(VLOOKUP(AM18,Paramétrage!$A$18:$D$393,4,FALSE),0))</f>
        <v/>
      </c>
      <c r="AO18" s="301"/>
      <c r="AP18" s="301"/>
      <c r="AQ18" s="72" t="str">
        <f t="shared" si="8"/>
        <v>L</v>
      </c>
      <c r="AR18" s="72">
        <f t="shared" si="9"/>
        <v>3</v>
      </c>
      <c r="AS18" s="13">
        <f t="shared" si="9"/>
        <v>212</v>
      </c>
      <c r="AT18" s="14" t="str">
        <f>IF(AQ18="","",IFERROR(VLOOKUP(AS18,Paramétrage!$A$18:$D$393,4,FALSE),0))</f>
        <v/>
      </c>
      <c r="AU18" s="301"/>
      <c r="AV18" s="301"/>
      <c r="AW18" s="72" t="str">
        <f t="shared" si="10"/>
        <v>J</v>
      </c>
      <c r="AX18" s="72">
        <f t="shared" si="11"/>
        <v>3</v>
      </c>
      <c r="AY18" s="13">
        <f t="shared" si="11"/>
        <v>243</v>
      </c>
      <c r="AZ18" s="14" t="str">
        <f>IF(AW18="","",IFERROR(VLOOKUP(AY18,Paramétrage!$A$18:$D$393,4,FALSE),0))</f>
        <v/>
      </c>
      <c r="BA18" s="301"/>
      <c r="BB18" s="301"/>
      <c r="BC18" s="72" t="str">
        <f t="shared" si="12"/>
        <v>D</v>
      </c>
      <c r="BD18" s="72">
        <f t="shared" si="13"/>
        <v>3</v>
      </c>
      <c r="BE18" s="13">
        <f t="shared" si="13"/>
        <v>274</v>
      </c>
      <c r="BF18" s="14" t="str">
        <f>IF(BC18="","",IFERROR(VLOOKUP(BE18,Paramétrage!$A$18:$D$393,4,FALSE),0))</f>
        <v/>
      </c>
      <c r="BG18" s="301"/>
      <c r="BH18" s="301"/>
      <c r="BI18" s="72" t="str">
        <f t="shared" si="14"/>
        <v>Ma</v>
      </c>
      <c r="BJ18" s="72">
        <f t="shared" si="15"/>
        <v>3</v>
      </c>
      <c r="BK18" s="13">
        <f t="shared" si="15"/>
        <v>304</v>
      </c>
      <c r="BL18" s="14" t="str">
        <f>IF(BI18="","",IFERROR(VLOOKUP(BK18,Paramétrage!$A$18:$D$393,4,FALSE),0))</f>
        <v/>
      </c>
      <c r="BM18" s="301"/>
      <c r="BN18" s="301"/>
      <c r="BO18" s="72" t="str">
        <f t="shared" si="16"/>
        <v>V</v>
      </c>
      <c r="BP18" s="72">
        <f t="shared" si="17"/>
        <v>3</v>
      </c>
      <c r="BQ18" s="13">
        <f t="shared" si="17"/>
        <v>335</v>
      </c>
      <c r="BR18" s="14" t="str">
        <f>IF(BO18="","",IFERROR(VLOOKUP(BQ18,Paramétrage!$A$18:$D$393,4,FALSE),0))</f>
        <v/>
      </c>
      <c r="BS18" s="301"/>
      <c r="BT18" s="301"/>
      <c r="BV18" s="25"/>
      <c r="BW18" s="6" t="s">
        <v>10</v>
      </c>
      <c r="BX18" s="52">
        <f>IF(VLOOKUP(AO3,Paramétrage!U2:Y14,5,FALSE)="scolaire",DATE(IF(MONTH(BP5)&lt;9,YEAR(BP5)-1,YEAR(BP5)+1),1,1),DATE(YEAR(BP5)+1,1,1))</f>
        <v>367</v>
      </c>
      <c r="BY18" s="53"/>
      <c r="BZ18" s="2"/>
      <c r="CA18" s="23"/>
      <c r="CE18" s="94" t="b">
        <f>OR(BX5="",BZ5="",BX6="",BZ6="",BX7="",BZ7="",BX8="",BZ8="",BX9="",BZ9="",BX19="",BX22="",BX23="")</f>
        <v>0</v>
      </c>
      <c r="CF18" s="94" t="s">
        <v>71</v>
      </c>
      <c r="DP18" s="123"/>
    </row>
    <row r="19" spans="1:120">
      <c r="A19" s="72" t="str">
        <f t="shared" si="0"/>
        <v>Me</v>
      </c>
      <c r="B19" s="72">
        <v>4</v>
      </c>
      <c r="C19" s="13">
        <f t="shared" si="18"/>
        <v>4</v>
      </c>
      <c r="D19" s="14" t="str">
        <f>IF(A19="","",IFERROR(VLOOKUP(C19,Paramétrage!$A$18:$D$393,4,FALSE),0))</f>
        <v/>
      </c>
      <c r="E19" s="301"/>
      <c r="F19" s="301"/>
      <c r="G19" s="72" t="str">
        <f t="shared" si="1"/>
        <v>S</v>
      </c>
      <c r="H19" s="72">
        <v>4</v>
      </c>
      <c r="I19" s="13">
        <f t="shared" si="19"/>
        <v>35</v>
      </c>
      <c r="J19" s="14" t="str">
        <f>IF(G19="","",IFERROR(VLOOKUP(I19,Paramétrage!$A$18:$D$393,4,FALSE),0))</f>
        <v/>
      </c>
      <c r="K19" s="301"/>
      <c r="L19" s="301"/>
      <c r="M19" s="72" t="str">
        <f t="shared" si="2"/>
        <v>S</v>
      </c>
      <c r="N19" s="72">
        <v>4</v>
      </c>
      <c r="O19" s="13">
        <f t="shared" si="20"/>
        <v>63</v>
      </c>
      <c r="P19" s="14" t="str">
        <f>IF(M19="","",IFERROR(VLOOKUP(O19,Paramétrage!$A$18:$D$393,4,FALSE),0))</f>
        <v/>
      </c>
      <c r="Q19" s="301"/>
      <c r="R19" s="301"/>
      <c r="S19" s="72" t="str">
        <f t="shared" si="3"/>
        <v>S</v>
      </c>
      <c r="T19" s="72">
        <v>4</v>
      </c>
      <c r="U19" s="13">
        <f t="shared" si="21"/>
        <v>91</v>
      </c>
      <c r="V19" s="14" t="str">
        <f>IF(S19="","",IFERROR(VLOOKUP(U19,Paramétrage!$A$18:$D$393,4,FALSE),0))</f>
        <v/>
      </c>
      <c r="W19" s="301"/>
      <c r="X19" s="301"/>
      <c r="Y19" s="72" t="str">
        <f t="shared" si="4"/>
        <v>Ma</v>
      </c>
      <c r="Z19" s="72">
        <v>4</v>
      </c>
      <c r="AA19" s="13">
        <f t="shared" si="22"/>
        <v>122</v>
      </c>
      <c r="AB19" s="14" t="str">
        <f>IF(Y19="","",IFERROR(VLOOKUP(AA19,Paramétrage!$A$18:$D$393,4,FALSE),0))</f>
        <v>F</v>
      </c>
      <c r="AC19" s="301"/>
      <c r="AD19" s="301"/>
      <c r="AE19" s="72" t="str">
        <f t="shared" si="5"/>
        <v>J</v>
      </c>
      <c r="AF19" s="72">
        <f>AF18+1</f>
        <v>4</v>
      </c>
      <c r="AG19" s="13">
        <f t="shared" si="23"/>
        <v>152</v>
      </c>
      <c r="AH19" s="14" t="str">
        <f>IF(AE19="","",IFERROR(VLOOKUP(AG19,Paramétrage!$A$18:$D$393,4,FALSE),0))</f>
        <v/>
      </c>
      <c r="AI19" s="301"/>
      <c r="AJ19" s="301"/>
      <c r="AK19" s="72" t="str">
        <f t="shared" si="6"/>
        <v>D</v>
      </c>
      <c r="AL19" s="72">
        <f t="shared" si="7"/>
        <v>4</v>
      </c>
      <c r="AM19" s="13">
        <f t="shared" si="7"/>
        <v>183</v>
      </c>
      <c r="AN19" s="14" t="str">
        <f>IF(AK19="","",IFERROR(VLOOKUP(AM19,Paramétrage!$A$18:$D$393,4,FALSE),0))</f>
        <v/>
      </c>
      <c r="AO19" s="301"/>
      <c r="AP19" s="301"/>
      <c r="AQ19" s="72" t="str">
        <f t="shared" si="8"/>
        <v>Ma</v>
      </c>
      <c r="AR19" s="72">
        <f t="shared" si="9"/>
        <v>4</v>
      </c>
      <c r="AS19" s="13">
        <f t="shared" si="9"/>
        <v>213</v>
      </c>
      <c r="AT19" s="14" t="str">
        <f>IF(AQ19="","",IFERROR(VLOOKUP(AS19,Paramétrage!$A$18:$D$393,4,FALSE),0))</f>
        <v/>
      </c>
      <c r="AU19" s="301"/>
      <c r="AV19" s="301"/>
      <c r="AW19" s="72" t="str">
        <f t="shared" si="10"/>
        <v>V</v>
      </c>
      <c r="AX19" s="72">
        <f t="shared" si="11"/>
        <v>4</v>
      </c>
      <c r="AY19" s="13">
        <f t="shared" si="11"/>
        <v>244</v>
      </c>
      <c r="AZ19" s="14" t="str">
        <f>IF(AW19="","",IFERROR(VLOOKUP(AY19,Paramétrage!$A$18:$D$393,4,FALSE),0))</f>
        <v/>
      </c>
      <c r="BA19" s="301"/>
      <c r="BB19" s="301"/>
      <c r="BC19" s="72" t="str">
        <f t="shared" si="12"/>
        <v>L</v>
      </c>
      <c r="BD19" s="72">
        <f t="shared" si="13"/>
        <v>4</v>
      </c>
      <c r="BE19" s="13">
        <f t="shared" si="13"/>
        <v>275</v>
      </c>
      <c r="BF19" s="14" t="str">
        <f>IF(BC19="","",IFERROR(VLOOKUP(BE19,Paramétrage!$A$18:$D$393,4,FALSE),0))</f>
        <v/>
      </c>
      <c r="BG19" s="301"/>
      <c r="BH19" s="301"/>
      <c r="BI19" s="72" t="str">
        <f t="shared" si="14"/>
        <v>Me</v>
      </c>
      <c r="BJ19" s="72">
        <f t="shared" si="15"/>
        <v>4</v>
      </c>
      <c r="BK19" s="13">
        <f t="shared" si="15"/>
        <v>305</v>
      </c>
      <c r="BL19" s="14" t="str">
        <f>IF(BI19="","",IFERROR(VLOOKUP(BK19,Paramétrage!$A$18:$D$393,4,FALSE),0))</f>
        <v/>
      </c>
      <c r="BM19" s="301"/>
      <c r="BN19" s="301"/>
      <c r="BO19" s="72" t="str">
        <f t="shared" si="16"/>
        <v>S</v>
      </c>
      <c r="BP19" s="72">
        <f t="shared" si="17"/>
        <v>4</v>
      </c>
      <c r="BQ19" s="13">
        <f t="shared" si="17"/>
        <v>336</v>
      </c>
      <c r="BR19" s="14" t="str">
        <f>IF(BO19="","",IFERROR(VLOOKUP(BQ19,Paramétrage!$A$18:$D$393,4,FALSE),0))</f>
        <v/>
      </c>
      <c r="BS19" s="301"/>
      <c r="BT19" s="301"/>
      <c r="BV19" s="25"/>
      <c r="BW19" s="6" t="s">
        <v>41</v>
      </c>
      <c r="BX19" s="49">
        <v>43934</v>
      </c>
      <c r="BY19" s="53" t="str">
        <f>IF(BX19="","&lt;&lt;&lt;à renseigner!","")</f>
        <v/>
      </c>
      <c r="BZ19" s="2"/>
      <c r="CA19" s="23"/>
      <c r="CE19" s="94" t="e">
        <f>IF(#REF!&lt;&gt;MAX(#REF!,PlanningCycleComplet!BY34),TRUE,FALSE)</f>
        <v>#REF!</v>
      </c>
      <c r="CF19" s="94" t="s">
        <v>154</v>
      </c>
      <c r="DP19" s="123"/>
    </row>
    <row r="20" spans="1:120">
      <c r="A20" s="72" t="str">
        <f t="shared" si="0"/>
        <v>J</v>
      </c>
      <c r="B20" s="72">
        <v>5</v>
      </c>
      <c r="C20" s="13">
        <f t="shared" si="18"/>
        <v>5</v>
      </c>
      <c r="D20" s="14" t="str">
        <f>IF(A20="","",IFERROR(VLOOKUP(C20,Paramétrage!$A$18:$D$393,4,FALSE),0))</f>
        <v/>
      </c>
      <c r="E20" s="301"/>
      <c r="F20" s="301"/>
      <c r="G20" s="72" t="str">
        <f t="shared" si="1"/>
        <v>D</v>
      </c>
      <c r="H20" s="72">
        <v>5</v>
      </c>
      <c r="I20" s="13">
        <f t="shared" si="19"/>
        <v>36</v>
      </c>
      <c r="J20" s="14" t="str">
        <f>IF(G20="","",IFERROR(VLOOKUP(I20,Paramétrage!$A$18:$D$393,4,FALSE),0))</f>
        <v/>
      </c>
      <c r="K20" s="301"/>
      <c r="L20" s="301"/>
      <c r="M20" s="72" t="str">
        <f t="shared" si="2"/>
        <v>D</v>
      </c>
      <c r="N20" s="72">
        <v>5</v>
      </c>
      <c r="O20" s="13">
        <f t="shared" si="20"/>
        <v>64</v>
      </c>
      <c r="P20" s="14" t="str">
        <f>IF(M20="","",IFERROR(VLOOKUP(O20,Paramétrage!$A$18:$D$393,4,FALSE),0))</f>
        <v/>
      </c>
      <c r="Q20" s="301"/>
      <c r="R20" s="301"/>
      <c r="S20" s="72" t="str">
        <f t="shared" si="3"/>
        <v>D</v>
      </c>
      <c r="T20" s="72">
        <v>5</v>
      </c>
      <c r="U20" s="13">
        <f t="shared" si="21"/>
        <v>92</v>
      </c>
      <c r="V20" s="14" t="str">
        <f>IF(S20="","",IFERROR(VLOOKUP(U20,Paramétrage!$A$18:$D$393,4,FALSE),0))</f>
        <v/>
      </c>
      <c r="W20" s="301"/>
      <c r="X20" s="301"/>
      <c r="Y20" s="72" t="str">
        <f t="shared" si="4"/>
        <v>Me</v>
      </c>
      <c r="Z20" s="72">
        <v>5</v>
      </c>
      <c r="AA20" s="13">
        <f t="shared" si="22"/>
        <v>123</v>
      </c>
      <c r="AB20" s="14" t="str">
        <f>IF(Y20="","",IFERROR(VLOOKUP(AA20,Paramétrage!$A$18:$D$393,4,FALSE),0))</f>
        <v/>
      </c>
      <c r="AC20" s="301"/>
      <c r="AD20" s="301"/>
      <c r="AE20" s="72" t="str">
        <f t="shared" si="5"/>
        <v>V</v>
      </c>
      <c r="AF20" s="72">
        <f>AF19+1</f>
        <v>5</v>
      </c>
      <c r="AG20" s="13">
        <f t="shared" si="23"/>
        <v>153</v>
      </c>
      <c r="AH20" s="14" t="str">
        <f>IF(AE20="","",IFERROR(VLOOKUP(AG20,Paramétrage!$A$18:$D$393,4,FALSE),0))</f>
        <v/>
      </c>
      <c r="AI20" s="301"/>
      <c r="AJ20" s="301"/>
      <c r="AK20" s="72" t="str">
        <f t="shared" si="6"/>
        <v>L</v>
      </c>
      <c r="AL20" s="72">
        <f t="shared" si="7"/>
        <v>5</v>
      </c>
      <c r="AM20" s="13">
        <f t="shared" si="7"/>
        <v>184</v>
      </c>
      <c r="AN20" s="14" t="str">
        <f>IF(AK20="","",IFERROR(VLOOKUP(AM20,Paramétrage!$A$18:$D$393,4,FALSE),0))</f>
        <v/>
      </c>
      <c r="AO20" s="301"/>
      <c r="AP20" s="301"/>
      <c r="AQ20" s="72" t="str">
        <f t="shared" si="8"/>
        <v>Me</v>
      </c>
      <c r="AR20" s="72">
        <f t="shared" si="9"/>
        <v>5</v>
      </c>
      <c r="AS20" s="13">
        <f t="shared" si="9"/>
        <v>214</v>
      </c>
      <c r="AT20" s="14" t="str">
        <f>IF(AQ20="","",IFERROR(VLOOKUP(AS20,Paramétrage!$A$18:$D$393,4,FALSE),0))</f>
        <v/>
      </c>
      <c r="AU20" s="301"/>
      <c r="AV20" s="301"/>
      <c r="AW20" s="72" t="str">
        <f t="shared" si="10"/>
        <v>S</v>
      </c>
      <c r="AX20" s="72">
        <f t="shared" si="11"/>
        <v>5</v>
      </c>
      <c r="AY20" s="13">
        <f t="shared" si="11"/>
        <v>245</v>
      </c>
      <c r="AZ20" s="14" t="str">
        <f>IF(AW20="","",IFERROR(VLOOKUP(AY20,Paramétrage!$A$18:$D$393,4,FALSE),0))</f>
        <v/>
      </c>
      <c r="BA20" s="301"/>
      <c r="BB20" s="301"/>
      <c r="BC20" s="72" t="str">
        <f t="shared" si="12"/>
        <v>Ma</v>
      </c>
      <c r="BD20" s="72">
        <f t="shared" si="13"/>
        <v>5</v>
      </c>
      <c r="BE20" s="13">
        <f t="shared" si="13"/>
        <v>276</v>
      </c>
      <c r="BF20" s="14" t="str">
        <f>IF(BC20="","",IFERROR(VLOOKUP(BE20,Paramétrage!$A$18:$D$393,4,FALSE),0))</f>
        <v/>
      </c>
      <c r="BG20" s="301"/>
      <c r="BH20" s="301"/>
      <c r="BI20" s="72" t="str">
        <f t="shared" si="14"/>
        <v>J</v>
      </c>
      <c r="BJ20" s="72">
        <f t="shared" si="15"/>
        <v>5</v>
      </c>
      <c r="BK20" s="13">
        <f t="shared" si="15"/>
        <v>306</v>
      </c>
      <c r="BL20" s="14" t="str">
        <f>IF(BI20="","",IFERROR(VLOOKUP(BK20,Paramétrage!$A$18:$D$393,4,FALSE),0))</f>
        <v>F</v>
      </c>
      <c r="BM20" s="301"/>
      <c r="BN20" s="301"/>
      <c r="BO20" s="72" t="str">
        <f t="shared" si="16"/>
        <v>D</v>
      </c>
      <c r="BP20" s="72">
        <f t="shared" si="17"/>
        <v>5</v>
      </c>
      <c r="BQ20" s="13">
        <f t="shared" si="17"/>
        <v>337</v>
      </c>
      <c r="BR20" s="14" t="str">
        <f>IF(BO20="","",IFERROR(VLOOKUP(BQ20,Paramétrage!$A$18:$D$393,4,FALSE),0))</f>
        <v/>
      </c>
      <c r="BS20" s="301"/>
      <c r="BT20" s="301"/>
      <c r="BV20" s="25"/>
      <c r="BW20" s="6" t="s">
        <v>9</v>
      </c>
      <c r="BX20" s="52">
        <f>DATE(IF(MONTH(A13)&lt;=5,YEAR(A13),YEAR(A13)+1),5,1)</f>
        <v>122</v>
      </c>
      <c r="BY20" s="54"/>
      <c r="BZ20" s="2"/>
      <c r="CA20" s="23"/>
      <c r="CE20" s="94" t="b">
        <f>OR(BP5="",BP7="",BP5&gt;BP7)</f>
        <v>1</v>
      </c>
      <c r="CF20" s="94" t="s">
        <v>72</v>
      </c>
      <c r="DP20" s="123"/>
    </row>
    <row r="21" spans="1:120">
      <c r="A21" s="72" t="str">
        <f t="shared" si="0"/>
        <v>V</v>
      </c>
      <c r="B21" s="72">
        <v>6</v>
      </c>
      <c r="C21" s="13">
        <f t="shared" si="18"/>
        <v>6</v>
      </c>
      <c r="D21" s="14" t="str">
        <f>IF(A21="","",IFERROR(VLOOKUP(C21,Paramétrage!$A$18:$D$393,4,FALSE),0))</f>
        <v/>
      </c>
      <c r="E21" s="301"/>
      <c r="F21" s="301"/>
      <c r="G21" s="72" t="str">
        <f t="shared" si="1"/>
        <v>L</v>
      </c>
      <c r="H21" s="72">
        <v>6</v>
      </c>
      <c r="I21" s="13">
        <f t="shared" si="19"/>
        <v>37</v>
      </c>
      <c r="J21" s="14" t="str">
        <f>IF(G21="","",IFERROR(VLOOKUP(I21,Paramétrage!$A$18:$D$393,4,FALSE),0))</f>
        <v/>
      </c>
      <c r="K21" s="301"/>
      <c r="L21" s="301"/>
      <c r="M21" s="72" t="str">
        <f t="shared" si="2"/>
        <v>L</v>
      </c>
      <c r="N21" s="72">
        <v>6</v>
      </c>
      <c r="O21" s="13">
        <f t="shared" si="20"/>
        <v>65</v>
      </c>
      <c r="P21" s="14" t="str">
        <f>IF(M21="","",IFERROR(VLOOKUP(O21,Paramétrage!$A$18:$D$393,4,FALSE),0))</f>
        <v/>
      </c>
      <c r="Q21" s="301"/>
      <c r="R21" s="301"/>
      <c r="S21" s="72" t="str">
        <f t="shared" si="3"/>
        <v>L</v>
      </c>
      <c r="T21" s="72">
        <v>6</v>
      </c>
      <c r="U21" s="13">
        <f t="shared" si="21"/>
        <v>93</v>
      </c>
      <c r="V21" s="14" t="str">
        <f>IF(S21="","",IFERROR(VLOOKUP(U21,Paramétrage!$A$18:$D$393,4,FALSE),0))</f>
        <v/>
      </c>
      <c r="W21" s="301"/>
      <c r="X21" s="301"/>
      <c r="Y21" s="72" t="str">
        <f t="shared" si="4"/>
        <v>J</v>
      </c>
      <c r="Z21" s="72">
        <v>6</v>
      </c>
      <c r="AA21" s="13">
        <f t="shared" si="22"/>
        <v>124</v>
      </c>
      <c r="AB21" s="14" t="str">
        <f>IF(Y21="","",IFERROR(VLOOKUP(AA21,Paramétrage!$A$18:$D$393,4,FALSE),0))</f>
        <v/>
      </c>
      <c r="AC21" s="301"/>
      <c r="AD21" s="301"/>
      <c r="AE21" s="72" t="str">
        <f t="shared" si="5"/>
        <v>S</v>
      </c>
      <c r="AF21" s="72">
        <f>AF20+1</f>
        <v>6</v>
      </c>
      <c r="AG21" s="13">
        <f t="shared" si="23"/>
        <v>154</v>
      </c>
      <c r="AH21" s="14" t="str">
        <f>IF(AE21="","",IFERROR(VLOOKUP(AG21,Paramétrage!$A$18:$D$393,4,FALSE),0))</f>
        <v/>
      </c>
      <c r="AI21" s="301"/>
      <c r="AJ21" s="301"/>
      <c r="AK21" s="72" t="str">
        <f t="shared" si="6"/>
        <v>Ma</v>
      </c>
      <c r="AL21" s="72">
        <f t="shared" si="7"/>
        <v>6</v>
      </c>
      <c r="AM21" s="13">
        <f t="shared" si="7"/>
        <v>185</v>
      </c>
      <c r="AN21" s="14" t="str">
        <f>IF(AK21="","",IFERROR(VLOOKUP(AM21,Paramétrage!$A$18:$D$393,4,FALSE),0))</f>
        <v/>
      </c>
      <c r="AO21" s="301"/>
      <c r="AP21" s="301"/>
      <c r="AQ21" s="72" t="str">
        <f t="shared" si="8"/>
        <v>J</v>
      </c>
      <c r="AR21" s="72">
        <f t="shared" si="9"/>
        <v>6</v>
      </c>
      <c r="AS21" s="13">
        <f t="shared" si="9"/>
        <v>215</v>
      </c>
      <c r="AT21" s="14" t="str">
        <f>IF(AQ21="","",IFERROR(VLOOKUP(AS21,Paramétrage!$A$18:$D$393,4,FALSE),0))</f>
        <v/>
      </c>
      <c r="AU21" s="301"/>
      <c r="AV21" s="301"/>
      <c r="AW21" s="72" t="str">
        <f t="shared" si="10"/>
        <v>D</v>
      </c>
      <c r="AX21" s="72">
        <f t="shared" si="11"/>
        <v>6</v>
      </c>
      <c r="AY21" s="13">
        <f t="shared" si="11"/>
        <v>246</v>
      </c>
      <c r="AZ21" s="14" t="str">
        <f>IF(AW21="","",IFERROR(VLOOKUP(AY21,Paramétrage!$A$18:$D$393,4,FALSE),0))</f>
        <v/>
      </c>
      <c r="BA21" s="301"/>
      <c r="BB21" s="301"/>
      <c r="BC21" s="72" t="str">
        <f t="shared" si="12"/>
        <v>Me</v>
      </c>
      <c r="BD21" s="72">
        <f t="shared" si="13"/>
        <v>6</v>
      </c>
      <c r="BE21" s="13">
        <f t="shared" si="13"/>
        <v>277</v>
      </c>
      <c r="BF21" s="14" t="str">
        <f>IF(BC21="","",IFERROR(VLOOKUP(BE21,Paramétrage!$A$18:$D$393,4,FALSE),0))</f>
        <v/>
      </c>
      <c r="BG21" s="301"/>
      <c r="BH21" s="301"/>
      <c r="BI21" s="72" t="str">
        <f t="shared" si="14"/>
        <v>V</v>
      </c>
      <c r="BJ21" s="72">
        <f t="shared" si="15"/>
        <v>6</v>
      </c>
      <c r="BK21" s="13">
        <f t="shared" si="15"/>
        <v>307</v>
      </c>
      <c r="BL21" s="14" t="str">
        <f>IF(BI21="","",IFERROR(VLOOKUP(BK21,Paramétrage!$A$18:$D$393,4,FALSE),0))</f>
        <v/>
      </c>
      <c r="BM21" s="301"/>
      <c r="BN21" s="301"/>
      <c r="BO21" s="72" t="str">
        <f t="shared" si="16"/>
        <v>L</v>
      </c>
      <c r="BP21" s="72">
        <f t="shared" si="17"/>
        <v>6</v>
      </c>
      <c r="BQ21" s="13">
        <f t="shared" si="17"/>
        <v>338</v>
      </c>
      <c r="BR21" s="14" t="str">
        <f>IF(BO21="","",IFERROR(VLOOKUP(BQ21,Paramétrage!$A$18:$D$393,4,FALSE),0))</f>
        <v/>
      </c>
      <c r="BS21" s="301"/>
      <c r="BT21" s="301"/>
      <c r="BV21" s="25"/>
      <c r="BW21" s="15" t="str">
        <f>"8 mai"</f>
        <v>8 mai</v>
      </c>
      <c r="BX21" s="52">
        <f>DATE(IF(MONTH(A13)&lt;=5,YEAR(A13),YEAR(A13)+1),5,8)</f>
        <v>129</v>
      </c>
      <c r="BY21" s="54"/>
      <c r="BZ21" s="2"/>
      <c r="CA21" s="23"/>
      <c r="CF21" s="94" t="s">
        <v>73</v>
      </c>
      <c r="DP21" s="123"/>
    </row>
    <row r="22" spans="1:120">
      <c r="A22" s="72" t="str">
        <f t="shared" si="0"/>
        <v>S</v>
      </c>
      <c r="B22" s="72">
        <v>7</v>
      </c>
      <c r="C22" s="13">
        <f t="shared" si="18"/>
        <v>7</v>
      </c>
      <c r="D22" s="14" t="str">
        <f>IF(A22="","",IFERROR(VLOOKUP(C22,Paramétrage!$A$18:$D$393,4,FALSE),0))</f>
        <v/>
      </c>
      <c r="E22" s="301"/>
      <c r="F22" s="301"/>
      <c r="G22" s="72" t="str">
        <f t="shared" si="1"/>
        <v>Ma</v>
      </c>
      <c r="H22" s="72">
        <v>7</v>
      </c>
      <c r="I22" s="13">
        <f t="shared" si="19"/>
        <v>38</v>
      </c>
      <c r="J22" s="14" t="str">
        <f>IF(G22="","",IFERROR(VLOOKUP(I22,Paramétrage!$A$18:$D$393,4,FALSE),0))</f>
        <v/>
      </c>
      <c r="K22" s="301"/>
      <c r="L22" s="301"/>
      <c r="M22" s="72" t="str">
        <f t="shared" si="2"/>
        <v>Ma</v>
      </c>
      <c r="N22" s="72">
        <v>7</v>
      </c>
      <c r="O22" s="13">
        <f t="shared" si="20"/>
        <v>66</v>
      </c>
      <c r="P22" s="14" t="str">
        <f>IF(M22="","",IFERROR(VLOOKUP(O22,Paramétrage!$A$18:$D$393,4,FALSE),0))</f>
        <v/>
      </c>
      <c r="Q22" s="301"/>
      <c r="R22" s="301"/>
      <c r="S22" s="72" t="str">
        <f t="shared" si="3"/>
        <v>Ma</v>
      </c>
      <c r="T22" s="72">
        <v>7</v>
      </c>
      <c r="U22" s="13">
        <f t="shared" si="21"/>
        <v>94</v>
      </c>
      <c r="V22" s="14" t="str">
        <f>IF(S22="","",IFERROR(VLOOKUP(U22,Paramétrage!$A$18:$D$393,4,FALSE),0))</f>
        <v/>
      </c>
      <c r="W22" s="301"/>
      <c r="X22" s="301"/>
      <c r="Y22" s="72" t="str">
        <f t="shared" si="4"/>
        <v>V</v>
      </c>
      <c r="Z22" s="72">
        <v>7</v>
      </c>
      <c r="AA22" s="13">
        <f t="shared" si="22"/>
        <v>125</v>
      </c>
      <c r="AB22" s="14" t="str">
        <f>IF(Y22="","",IFERROR(VLOOKUP(AA22,Paramétrage!$A$18:$D$393,4,FALSE),0))</f>
        <v/>
      </c>
      <c r="AC22" s="301"/>
      <c r="AD22" s="301"/>
      <c r="AE22" s="72" t="str">
        <f t="shared" si="5"/>
        <v>D</v>
      </c>
      <c r="AF22" s="72">
        <f t="shared" ref="AF22:AF43" si="24">AF21+1</f>
        <v>7</v>
      </c>
      <c r="AG22" s="13">
        <f t="shared" si="23"/>
        <v>155</v>
      </c>
      <c r="AH22" s="14" t="str">
        <f>IF(AE22="","",IFERROR(VLOOKUP(AG22,Paramétrage!$A$18:$D$393,4,FALSE),0))</f>
        <v/>
      </c>
      <c r="AI22" s="301"/>
      <c r="AJ22" s="301"/>
      <c r="AK22" s="72" t="str">
        <f t="shared" si="6"/>
        <v>Me</v>
      </c>
      <c r="AL22" s="72">
        <f t="shared" si="7"/>
        <v>7</v>
      </c>
      <c r="AM22" s="13">
        <f t="shared" si="7"/>
        <v>186</v>
      </c>
      <c r="AN22" s="14" t="str">
        <f>IF(AK22="","",IFERROR(VLOOKUP(AM22,Paramétrage!$A$18:$D$393,4,FALSE),0))</f>
        <v/>
      </c>
      <c r="AO22" s="301"/>
      <c r="AP22" s="301"/>
      <c r="AQ22" s="72" t="str">
        <f t="shared" si="8"/>
        <v>V</v>
      </c>
      <c r="AR22" s="72">
        <f t="shared" si="9"/>
        <v>7</v>
      </c>
      <c r="AS22" s="13">
        <f t="shared" si="9"/>
        <v>216</v>
      </c>
      <c r="AT22" s="14" t="str">
        <f>IF(AQ22="","",IFERROR(VLOOKUP(AS22,Paramétrage!$A$18:$D$393,4,FALSE),0))</f>
        <v/>
      </c>
      <c r="AU22" s="301"/>
      <c r="AV22" s="301"/>
      <c r="AW22" s="72" t="str">
        <f t="shared" si="10"/>
        <v>L</v>
      </c>
      <c r="AX22" s="72">
        <f t="shared" si="11"/>
        <v>7</v>
      </c>
      <c r="AY22" s="13">
        <f t="shared" si="11"/>
        <v>247</v>
      </c>
      <c r="AZ22" s="14" t="str">
        <f>IF(AW22="","",IFERROR(VLOOKUP(AY22,Paramétrage!$A$18:$D$393,4,FALSE),0))</f>
        <v/>
      </c>
      <c r="BA22" s="301"/>
      <c r="BB22" s="301"/>
      <c r="BC22" s="72" t="str">
        <f t="shared" si="12"/>
        <v>J</v>
      </c>
      <c r="BD22" s="72">
        <f t="shared" si="13"/>
        <v>7</v>
      </c>
      <c r="BE22" s="13">
        <f t="shared" si="13"/>
        <v>278</v>
      </c>
      <c r="BF22" s="14" t="str">
        <f>IF(BC22="","",IFERROR(VLOOKUP(BE22,Paramétrage!$A$18:$D$393,4,FALSE),0))</f>
        <v/>
      </c>
      <c r="BG22" s="301"/>
      <c r="BH22" s="301"/>
      <c r="BI22" s="72" t="str">
        <f t="shared" si="14"/>
        <v>S</v>
      </c>
      <c r="BJ22" s="72">
        <f t="shared" si="15"/>
        <v>7</v>
      </c>
      <c r="BK22" s="13">
        <f t="shared" si="15"/>
        <v>308</v>
      </c>
      <c r="BL22" s="14" t="str">
        <f>IF(BI22="","",IFERROR(VLOOKUP(BK22,Paramétrage!$A$18:$D$393,4,FALSE),0))</f>
        <v/>
      </c>
      <c r="BM22" s="301"/>
      <c r="BN22" s="301"/>
      <c r="BO22" s="72" t="str">
        <f t="shared" si="16"/>
        <v>Ma</v>
      </c>
      <c r="BP22" s="72">
        <f t="shared" si="17"/>
        <v>7</v>
      </c>
      <c r="BQ22" s="13">
        <f t="shared" si="17"/>
        <v>339</v>
      </c>
      <c r="BR22" s="14" t="str">
        <f>IF(BO22="","",IFERROR(VLOOKUP(BQ22,Paramétrage!$A$18:$D$393,4,FALSE),0))</f>
        <v/>
      </c>
      <c r="BS22" s="301"/>
      <c r="BT22" s="301"/>
      <c r="BV22" s="25"/>
      <c r="BW22" s="6" t="s">
        <v>11</v>
      </c>
      <c r="BX22" s="52">
        <f>BX19+38</f>
        <v>43972</v>
      </c>
      <c r="BY22" s="53" t="str">
        <f>IF(BX22="","&lt;&lt;&lt;à renseigner!","")</f>
        <v/>
      </c>
      <c r="BZ22" s="2"/>
      <c r="CA22" s="23"/>
      <c r="CF22" s="94" t="s">
        <v>74</v>
      </c>
      <c r="DP22" s="123"/>
    </row>
    <row r="23" spans="1:120">
      <c r="A23" s="72" t="str">
        <f t="shared" ref="A23:A43" si="25">IF(A22="D","L",IF(A22="L","Ma",IF(A22="Ma","Me",IF(A22="Me","J",IF(A22="J","V",IF(A22="V","S","D"))))))</f>
        <v>D</v>
      </c>
      <c r="B23" s="72">
        <v>8</v>
      </c>
      <c r="C23" s="13">
        <f t="shared" si="18"/>
        <v>8</v>
      </c>
      <c r="D23" s="14" t="str">
        <f>IF(A23="","",IFERROR(VLOOKUP(C23,Paramétrage!$A$18:$D$393,4,FALSE),0))</f>
        <v/>
      </c>
      <c r="E23" s="301"/>
      <c r="F23" s="301"/>
      <c r="G23" s="72" t="str">
        <f t="shared" ref="G23:G43" si="26">IF(G22="D","L",IF(G22="L","Ma",IF(G22="Ma","Me",IF(G22="Me","J",IF(G22="J","V",IF(G22="V","S","D"))))))</f>
        <v>Me</v>
      </c>
      <c r="H23" s="72">
        <v>8</v>
      </c>
      <c r="I23" s="13">
        <f t="shared" si="19"/>
        <v>39</v>
      </c>
      <c r="J23" s="14" t="str">
        <f>IF(G23="","",IFERROR(VLOOKUP(I23,Paramétrage!$A$18:$D$393,4,FALSE),0))</f>
        <v/>
      </c>
      <c r="K23" s="301"/>
      <c r="L23" s="301"/>
      <c r="M23" s="72" t="str">
        <f t="shared" ref="M23:M43" si="27">IF(M22="D","L",IF(M22="L","Ma",IF(M22="Ma","Me",IF(M22="Me","J",IF(M22="J","V",IF(M22="V","S","D"))))))</f>
        <v>Me</v>
      </c>
      <c r="N23" s="72">
        <v>8</v>
      </c>
      <c r="O23" s="13">
        <f t="shared" si="20"/>
        <v>67</v>
      </c>
      <c r="P23" s="14" t="str">
        <f>IF(M23="","",IFERROR(VLOOKUP(O23,Paramétrage!$A$18:$D$393,4,FALSE),0))</f>
        <v/>
      </c>
      <c r="Q23" s="301"/>
      <c r="R23" s="301"/>
      <c r="S23" s="72" t="str">
        <f t="shared" ref="S23:S43" si="28">IF(S22="D","L",IF(S22="L","Ma",IF(S22="Ma","Me",IF(S22="Me","J",IF(S22="J","V",IF(S22="V","S","D"))))))</f>
        <v>Me</v>
      </c>
      <c r="T23" s="72">
        <v>8</v>
      </c>
      <c r="U23" s="13">
        <f t="shared" si="21"/>
        <v>95</v>
      </c>
      <c r="V23" s="14" t="str">
        <f>IF(S23="","",IFERROR(VLOOKUP(U23,Paramétrage!$A$18:$D$393,4,FALSE),0))</f>
        <v/>
      </c>
      <c r="W23" s="301"/>
      <c r="X23" s="301"/>
      <c r="Y23" s="72" t="str">
        <f t="shared" ref="Y23:Y43" si="29">IF(Y22="D","L",IF(Y22="L","Ma",IF(Y22="Ma","Me",IF(Y22="Me","J",IF(Y22="J","V",IF(Y22="V","S","D"))))))</f>
        <v>S</v>
      </c>
      <c r="Z23" s="72">
        <v>8</v>
      </c>
      <c r="AA23" s="13">
        <f t="shared" si="22"/>
        <v>126</v>
      </c>
      <c r="AB23" s="14" t="str">
        <f>IF(Y23="","",IFERROR(VLOOKUP(AA23,Paramétrage!$A$18:$D$393,4,FALSE),0))</f>
        <v/>
      </c>
      <c r="AC23" s="301"/>
      <c r="AD23" s="301"/>
      <c r="AE23" s="72" t="str">
        <f t="shared" ref="AE23:AE43" si="30">IF(AE22="D","L",IF(AE22="L","Ma",IF(AE22="Ma","Me",IF(AE22="Me","J",IF(AE22="J","V",IF(AE22="V","S","D"))))))</f>
        <v>L</v>
      </c>
      <c r="AF23" s="72">
        <f t="shared" si="24"/>
        <v>8</v>
      </c>
      <c r="AG23" s="13">
        <f t="shared" si="23"/>
        <v>156</v>
      </c>
      <c r="AH23" s="14" t="str">
        <f>IF(AE23="","",IFERROR(VLOOKUP(AG23,Paramétrage!$A$18:$D$393,4,FALSE),0))</f>
        <v/>
      </c>
      <c r="AI23" s="301"/>
      <c r="AJ23" s="301"/>
      <c r="AK23" s="72" t="str">
        <f t="shared" ref="AK23:AK43" si="31">IF(AK22="D","L",IF(AK22="L","Ma",IF(AK22="Ma","Me",IF(AK22="Me","J",IF(AK22="J","V",IF(AK22="V","S","D"))))))</f>
        <v>J</v>
      </c>
      <c r="AL23" s="72">
        <f t="shared" si="7"/>
        <v>8</v>
      </c>
      <c r="AM23" s="13">
        <f t="shared" si="7"/>
        <v>187</v>
      </c>
      <c r="AN23" s="14" t="str">
        <f>IF(AK23="","",IFERROR(VLOOKUP(AM23,Paramétrage!$A$18:$D$393,4,FALSE),0))</f>
        <v/>
      </c>
      <c r="AO23" s="301"/>
      <c r="AP23" s="301"/>
      <c r="AQ23" s="72" t="str">
        <f t="shared" ref="AQ23:AQ43" si="32">IF(AQ22="D","L",IF(AQ22="L","Ma",IF(AQ22="Ma","Me",IF(AQ22="Me","J",IF(AQ22="J","V",IF(AQ22="V","S","D"))))))</f>
        <v>S</v>
      </c>
      <c r="AR23" s="72">
        <f t="shared" si="9"/>
        <v>8</v>
      </c>
      <c r="AS23" s="13">
        <f t="shared" si="9"/>
        <v>217</v>
      </c>
      <c r="AT23" s="14" t="str">
        <f>IF(AQ23="","",IFERROR(VLOOKUP(AS23,Paramétrage!$A$18:$D$393,4,FALSE),0))</f>
        <v/>
      </c>
      <c r="AU23" s="301"/>
      <c r="AV23" s="301"/>
      <c r="AW23" s="72" t="str">
        <f t="shared" ref="AW23:AW43" si="33">IF(AW22="D","L",IF(AW22="L","Ma",IF(AW22="Ma","Me",IF(AW22="Me","J",IF(AW22="J","V",IF(AW22="V","S","D"))))))</f>
        <v>Ma</v>
      </c>
      <c r="AX23" s="72">
        <f t="shared" si="11"/>
        <v>8</v>
      </c>
      <c r="AY23" s="13">
        <f t="shared" si="11"/>
        <v>248</v>
      </c>
      <c r="AZ23" s="14" t="str">
        <f>IF(AW23="","",IFERROR(VLOOKUP(AY23,Paramétrage!$A$18:$D$393,4,FALSE),0))</f>
        <v/>
      </c>
      <c r="BA23" s="301"/>
      <c r="BB23" s="301"/>
      <c r="BC23" s="72" t="str">
        <f t="shared" ref="BC23:BC43" si="34">IF(BC22="D","L",IF(BC22="L","Ma",IF(BC22="Ma","Me",IF(BC22="Me","J",IF(BC22="J","V",IF(BC22="V","S","D"))))))</f>
        <v>V</v>
      </c>
      <c r="BD23" s="72">
        <f t="shared" si="13"/>
        <v>8</v>
      </c>
      <c r="BE23" s="13">
        <f t="shared" si="13"/>
        <v>279</v>
      </c>
      <c r="BF23" s="14" t="str">
        <f>IF(BC23="","",IFERROR(VLOOKUP(BE23,Paramétrage!$A$18:$D$393,4,FALSE),0))</f>
        <v/>
      </c>
      <c r="BG23" s="301"/>
      <c r="BH23" s="301"/>
      <c r="BI23" s="72" t="str">
        <f t="shared" ref="BI23:BI43" si="35">IF(BI22="D","L",IF(BI22="L","Ma",IF(BI22="Ma","Me",IF(BI22="Me","J",IF(BI22="J","V",IF(BI22="V","S","D"))))))</f>
        <v>D</v>
      </c>
      <c r="BJ23" s="72">
        <f t="shared" si="15"/>
        <v>8</v>
      </c>
      <c r="BK23" s="13">
        <f t="shared" si="15"/>
        <v>309</v>
      </c>
      <c r="BL23" s="14" t="str">
        <f>IF(BI23="","",IFERROR(VLOOKUP(BK23,Paramétrage!$A$18:$D$393,4,FALSE),0))</f>
        <v/>
      </c>
      <c r="BM23" s="301"/>
      <c r="BN23" s="301"/>
      <c r="BO23" s="72" t="str">
        <f t="shared" ref="BO23:BO43" si="36">IF(BO22="D","L",IF(BO22="L","Ma",IF(BO22="Ma","Me",IF(BO22="Me","J",IF(BO22="J","V",IF(BO22="V","S","D"))))))</f>
        <v>Me</v>
      </c>
      <c r="BP23" s="72">
        <f t="shared" si="17"/>
        <v>8</v>
      </c>
      <c r="BQ23" s="13">
        <f t="shared" si="17"/>
        <v>340</v>
      </c>
      <c r="BR23" s="14" t="str">
        <f>IF(BO23="","",IFERROR(VLOOKUP(BQ23,Paramétrage!$A$18:$D$393,4,FALSE),0))</f>
        <v/>
      </c>
      <c r="BS23" s="301"/>
      <c r="BT23" s="301"/>
      <c r="BV23" s="25"/>
      <c r="BW23" s="6" t="s">
        <v>12</v>
      </c>
      <c r="BX23" s="52">
        <f>+BX19+49</f>
        <v>43983</v>
      </c>
      <c r="BY23" s="53" t="str">
        <f>IF(BX23="","&lt;&lt;&lt;à renseigner!","")</f>
        <v/>
      </c>
      <c r="BZ23" s="2"/>
      <c r="CA23" s="23"/>
      <c r="CF23" s="94" t="s">
        <v>75</v>
      </c>
      <c r="DP23" s="123"/>
    </row>
    <row r="24" spans="1:120">
      <c r="A24" s="72" t="str">
        <f t="shared" si="25"/>
        <v>L</v>
      </c>
      <c r="B24" s="72">
        <v>9</v>
      </c>
      <c r="C24" s="13">
        <f t="shared" si="18"/>
        <v>9</v>
      </c>
      <c r="D24" s="14" t="str">
        <f>IF(A24="","",IFERROR(VLOOKUP(C24,Paramétrage!$A$18:$D$393,4,FALSE),0))</f>
        <v/>
      </c>
      <c r="E24" s="301"/>
      <c r="F24" s="301"/>
      <c r="G24" s="72" t="str">
        <f t="shared" si="26"/>
        <v>J</v>
      </c>
      <c r="H24" s="72">
        <v>9</v>
      </c>
      <c r="I24" s="13">
        <f t="shared" si="19"/>
        <v>40</v>
      </c>
      <c r="J24" s="14" t="str">
        <f>IF(G24="","",IFERROR(VLOOKUP(I24,Paramétrage!$A$18:$D$393,4,FALSE),0))</f>
        <v/>
      </c>
      <c r="K24" s="301"/>
      <c r="L24" s="301"/>
      <c r="M24" s="72" t="str">
        <f t="shared" si="27"/>
        <v>J</v>
      </c>
      <c r="N24" s="72">
        <v>9</v>
      </c>
      <c r="O24" s="13">
        <f t="shared" si="20"/>
        <v>68</v>
      </c>
      <c r="P24" s="14" t="str">
        <f>IF(M24="","",IFERROR(VLOOKUP(O24,Paramétrage!$A$18:$D$393,4,FALSE),0))</f>
        <v/>
      </c>
      <c r="Q24" s="301"/>
      <c r="R24" s="301"/>
      <c r="S24" s="72" t="str">
        <f t="shared" si="28"/>
        <v>J</v>
      </c>
      <c r="T24" s="72">
        <v>9</v>
      </c>
      <c r="U24" s="13">
        <f t="shared" si="21"/>
        <v>96</v>
      </c>
      <c r="V24" s="14" t="str">
        <f>IF(S24="","",IFERROR(VLOOKUP(U24,Paramétrage!$A$18:$D$393,4,FALSE),0))</f>
        <v/>
      </c>
      <c r="W24" s="301"/>
      <c r="X24" s="301"/>
      <c r="Y24" s="72" t="str">
        <f t="shared" si="29"/>
        <v>D</v>
      </c>
      <c r="Z24" s="72">
        <v>9</v>
      </c>
      <c r="AA24" s="13">
        <f t="shared" si="22"/>
        <v>127</v>
      </c>
      <c r="AB24" s="14" t="str">
        <f>IF(Y24="","",IFERROR(VLOOKUP(AA24,Paramétrage!$A$18:$D$393,4,FALSE),0))</f>
        <v/>
      </c>
      <c r="AC24" s="301"/>
      <c r="AD24" s="301"/>
      <c r="AE24" s="72" t="str">
        <f t="shared" si="30"/>
        <v>Ma</v>
      </c>
      <c r="AF24" s="72">
        <f t="shared" si="24"/>
        <v>9</v>
      </c>
      <c r="AG24" s="13">
        <f t="shared" si="23"/>
        <v>157</v>
      </c>
      <c r="AH24" s="14" t="str">
        <f>IF(AE24="","",IFERROR(VLOOKUP(AG24,Paramétrage!$A$18:$D$393,4,FALSE),0))</f>
        <v/>
      </c>
      <c r="AI24" s="301"/>
      <c r="AJ24" s="301"/>
      <c r="AK24" s="72" t="str">
        <f t="shared" si="31"/>
        <v>V</v>
      </c>
      <c r="AL24" s="72">
        <f t="shared" si="7"/>
        <v>9</v>
      </c>
      <c r="AM24" s="13">
        <f t="shared" si="7"/>
        <v>188</v>
      </c>
      <c r="AN24" s="14" t="str">
        <f>IF(AK24="","",IFERROR(VLOOKUP(AM24,Paramétrage!$A$18:$D$393,4,FALSE),0))</f>
        <v/>
      </c>
      <c r="AO24" s="301"/>
      <c r="AP24" s="301"/>
      <c r="AQ24" s="72" t="str">
        <f t="shared" si="32"/>
        <v>D</v>
      </c>
      <c r="AR24" s="72">
        <f t="shared" si="9"/>
        <v>9</v>
      </c>
      <c r="AS24" s="13">
        <f t="shared" si="9"/>
        <v>218</v>
      </c>
      <c r="AT24" s="14" t="str">
        <f>IF(AQ24="","",IFERROR(VLOOKUP(AS24,Paramétrage!$A$18:$D$393,4,FALSE),0))</f>
        <v/>
      </c>
      <c r="AU24" s="301"/>
      <c r="AV24" s="301"/>
      <c r="AW24" s="72" t="str">
        <f t="shared" si="33"/>
        <v>Me</v>
      </c>
      <c r="AX24" s="72">
        <f t="shared" si="11"/>
        <v>9</v>
      </c>
      <c r="AY24" s="13">
        <f t="shared" si="11"/>
        <v>249</v>
      </c>
      <c r="AZ24" s="14" t="str">
        <f>IF(AW24="","",IFERROR(VLOOKUP(AY24,Paramétrage!$A$18:$D$393,4,FALSE),0))</f>
        <v/>
      </c>
      <c r="BA24" s="301"/>
      <c r="BB24" s="301"/>
      <c r="BC24" s="72" t="str">
        <f t="shared" si="34"/>
        <v>S</v>
      </c>
      <c r="BD24" s="72">
        <f t="shared" si="13"/>
        <v>9</v>
      </c>
      <c r="BE24" s="13">
        <f t="shared" si="13"/>
        <v>280</v>
      </c>
      <c r="BF24" s="14" t="str">
        <f>IF(BC24="","",IFERROR(VLOOKUP(BE24,Paramétrage!$A$18:$D$393,4,FALSE),0))</f>
        <v/>
      </c>
      <c r="BG24" s="301"/>
      <c r="BH24" s="301"/>
      <c r="BI24" s="72" t="str">
        <f t="shared" si="35"/>
        <v>L</v>
      </c>
      <c r="BJ24" s="72">
        <f t="shared" si="15"/>
        <v>9</v>
      </c>
      <c r="BK24" s="13">
        <f t="shared" si="15"/>
        <v>310</v>
      </c>
      <c r="BL24" s="14" t="str">
        <f>IF(BI24="","",IFERROR(VLOOKUP(BK24,Paramétrage!$A$18:$D$393,4,FALSE),0))</f>
        <v/>
      </c>
      <c r="BM24" s="301"/>
      <c r="BN24" s="301"/>
      <c r="BO24" s="72" t="str">
        <f t="shared" si="36"/>
        <v>J</v>
      </c>
      <c r="BP24" s="72">
        <f t="shared" si="17"/>
        <v>9</v>
      </c>
      <c r="BQ24" s="13">
        <f t="shared" si="17"/>
        <v>341</v>
      </c>
      <c r="BR24" s="14" t="str">
        <f>IF(BO24="","",IFERROR(VLOOKUP(BQ24,Paramétrage!$A$18:$D$393,4,FALSE),0))</f>
        <v/>
      </c>
      <c r="BS24" s="301"/>
      <c r="BT24" s="301"/>
      <c r="BV24" s="25"/>
      <c r="BW24" s="15" t="str">
        <f>"14 juillet"</f>
        <v>14 juillet</v>
      </c>
      <c r="BX24" s="52">
        <f>DATE(IF(MONTH(A13)&lt;=5,YEAR(A13),YEAR(A13)+1),7,14)</f>
        <v>196</v>
      </c>
      <c r="BY24" s="3"/>
      <c r="BZ24" s="2"/>
      <c r="CA24" s="23"/>
      <c r="DP24" s="123"/>
    </row>
    <row r="25" spans="1:120">
      <c r="A25" s="72" t="str">
        <f t="shared" si="25"/>
        <v>Ma</v>
      </c>
      <c r="B25" s="72">
        <v>10</v>
      </c>
      <c r="C25" s="13">
        <f t="shared" si="18"/>
        <v>10</v>
      </c>
      <c r="D25" s="14" t="str">
        <f>IF(A25="","",IFERROR(VLOOKUP(C25,Paramétrage!$A$18:$D$393,4,FALSE),0))</f>
        <v/>
      </c>
      <c r="E25" s="301"/>
      <c r="F25" s="301"/>
      <c r="G25" s="72" t="str">
        <f t="shared" si="26"/>
        <v>V</v>
      </c>
      <c r="H25" s="72">
        <v>10</v>
      </c>
      <c r="I25" s="13">
        <f t="shared" si="19"/>
        <v>41</v>
      </c>
      <c r="J25" s="14" t="str">
        <f>IF(G25="","",IFERROR(VLOOKUP(I25,Paramétrage!$A$18:$D$393,4,FALSE),0))</f>
        <v/>
      </c>
      <c r="K25" s="301"/>
      <c r="L25" s="301"/>
      <c r="M25" s="72" t="str">
        <f t="shared" si="27"/>
        <v>V</v>
      </c>
      <c r="N25" s="72">
        <v>10</v>
      </c>
      <c r="O25" s="13">
        <f t="shared" si="20"/>
        <v>69</v>
      </c>
      <c r="P25" s="14" t="str">
        <f>IF(M25="","",IFERROR(VLOOKUP(O25,Paramétrage!$A$18:$D$393,4,FALSE),0))</f>
        <v/>
      </c>
      <c r="Q25" s="301"/>
      <c r="R25" s="301"/>
      <c r="S25" s="72" t="str">
        <f t="shared" si="28"/>
        <v>V</v>
      </c>
      <c r="T25" s="72">
        <v>10</v>
      </c>
      <c r="U25" s="13">
        <f t="shared" si="21"/>
        <v>97</v>
      </c>
      <c r="V25" s="14" t="str">
        <f>IF(S25="","",IFERROR(VLOOKUP(U25,Paramétrage!$A$18:$D$393,4,FALSE),0))</f>
        <v/>
      </c>
      <c r="W25" s="301"/>
      <c r="X25" s="301"/>
      <c r="Y25" s="72" t="str">
        <f t="shared" si="29"/>
        <v>L</v>
      </c>
      <c r="Z25" s="72">
        <v>10</v>
      </c>
      <c r="AA25" s="13">
        <f t="shared" si="22"/>
        <v>128</v>
      </c>
      <c r="AB25" s="14" t="str">
        <f>IF(Y25="","",IFERROR(VLOOKUP(AA25,Paramétrage!$A$18:$D$393,4,FALSE),0))</f>
        <v/>
      </c>
      <c r="AC25" s="301"/>
      <c r="AD25" s="301"/>
      <c r="AE25" s="72" t="str">
        <f t="shared" si="30"/>
        <v>Me</v>
      </c>
      <c r="AF25" s="72">
        <f t="shared" si="24"/>
        <v>10</v>
      </c>
      <c r="AG25" s="13">
        <f t="shared" si="23"/>
        <v>158</v>
      </c>
      <c r="AH25" s="14" t="str">
        <f>IF(AE25="","",IFERROR(VLOOKUP(AG25,Paramétrage!$A$18:$D$393,4,FALSE),0))</f>
        <v/>
      </c>
      <c r="AI25" s="301"/>
      <c r="AJ25" s="301"/>
      <c r="AK25" s="72" t="str">
        <f t="shared" si="31"/>
        <v>S</v>
      </c>
      <c r="AL25" s="72">
        <f t="shared" si="7"/>
        <v>10</v>
      </c>
      <c r="AM25" s="13">
        <f t="shared" si="7"/>
        <v>189</v>
      </c>
      <c r="AN25" s="14" t="str">
        <f>IF(AK25="","",IFERROR(VLOOKUP(AM25,Paramétrage!$A$18:$D$393,4,FALSE),0))</f>
        <v/>
      </c>
      <c r="AO25" s="301"/>
      <c r="AP25" s="301"/>
      <c r="AQ25" s="72" t="str">
        <f t="shared" si="32"/>
        <v>L</v>
      </c>
      <c r="AR25" s="72">
        <f t="shared" si="9"/>
        <v>10</v>
      </c>
      <c r="AS25" s="13">
        <f t="shared" si="9"/>
        <v>219</v>
      </c>
      <c r="AT25" s="14" t="str">
        <f>IF(AQ25="","",IFERROR(VLOOKUP(AS25,Paramétrage!$A$18:$D$393,4,FALSE),0))</f>
        <v/>
      </c>
      <c r="AU25" s="301"/>
      <c r="AV25" s="301"/>
      <c r="AW25" s="72" t="str">
        <f t="shared" si="33"/>
        <v>J</v>
      </c>
      <c r="AX25" s="72">
        <f t="shared" si="11"/>
        <v>10</v>
      </c>
      <c r="AY25" s="13">
        <f t="shared" si="11"/>
        <v>250</v>
      </c>
      <c r="AZ25" s="14" t="str">
        <f>IF(AW25="","",IFERROR(VLOOKUP(AY25,Paramétrage!$A$18:$D$393,4,FALSE),0))</f>
        <v/>
      </c>
      <c r="BA25" s="301"/>
      <c r="BB25" s="301"/>
      <c r="BC25" s="72" t="str">
        <f t="shared" si="34"/>
        <v>D</v>
      </c>
      <c r="BD25" s="72">
        <f t="shared" si="13"/>
        <v>10</v>
      </c>
      <c r="BE25" s="13">
        <f t="shared" si="13"/>
        <v>281</v>
      </c>
      <c r="BF25" s="14" t="str">
        <f>IF(BC25="","",IFERROR(VLOOKUP(BE25,Paramétrage!$A$18:$D$393,4,FALSE),0))</f>
        <v/>
      </c>
      <c r="BG25" s="301"/>
      <c r="BH25" s="301"/>
      <c r="BI25" s="72" t="str">
        <f t="shared" si="35"/>
        <v>Ma</v>
      </c>
      <c r="BJ25" s="72">
        <f t="shared" si="15"/>
        <v>10</v>
      </c>
      <c r="BK25" s="13">
        <f t="shared" si="15"/>
        <v>311</v>
      </c>
      <c r="BL25" s="14" t="str">
        <f>IF(BI25="","",IFERROR(VLOOKUP(BK25,Paramétrage!$A$18:$D$393,4,FALSE),0))</f>
        <v/>
      </c>
      <c r="BM25" s="301"/>
      <c r="BN25" s="301"/>
      <c r="BO25" s="72" t="str">
        <f t="shared" si="36"/>
        <v>V</v>
      </c>
      <c r="BP25" s="72">
        <f t="shared" si="17"/>
        <v>10</v>
      </c>
      <c r="BQ25" s="13">
        <f t="shared" si="17"/>
        <v>342</v>
      </c>
      <c r="BR25" s="14" t="str">
        <f>IF(BO25="","",IFERROR(VLOOKUP(BQ25,Paramétrage!$A$18:$D$393,4,FALSE),0))</f>
        <v/>
      </c>
      <c r="BS25" s="301"/>
      <c r="BT25" s="301"/>
      <c r="BV25" s="25"/>
      <c r="BW25" s="6" t="str">
        <f>"15 août"</f>
        <v>15 août</v>
      </c>
      <c r="BX25" s="52">
        <f>DATE(IF(MONTH(A13)&lt;=8,YEAR(A13),YEAR(A13)+1),8,15)</f>
        <v>228</v>
      </c>
      <c r="BY25" s="3"/>
      <c r="BZ25" s="2"/>
      <c r="CA25" s="23"/>
      <c r="DP25" s="123"/>
    </row>
    <row r="26" spans="1:120">
      <c r="A26" s="72" t="str">
        <f t="shared" si="25"/>
        <v>Me</v>
      </c>
      <c r="B26" s="72">
        <v>11</v>
      </c>
      <c r="C26" s="13">
        <f t="shared" si="18"/>
        <v>11</v>
      </c>
      <c r="D26" s="14"/>
      <c r="E26" s="301"/>
      <c r="F26" s="301"/>
      <c r="G26" s="72" t="str">
        <f t="shared" si="26"/>
        <v>S</v>
      </c>
      <c r="H26" s="72">
        <v>11</v>
      </c>
      <c r="I26" s="13">
        <f t="shared" si="19"/>
        <v>42</v>
      </c>
      <c r="J26" s="14" t="str">
        <f>IF(G26="","",IFERROR(VLOOKUP(I26,Paramétrage!$A$18:$D$393,4,FALSE),0))</f>
        <v/>
      </c>
      <c r="K26" s="301"/>
      <c r="L26" s="301"/>
      <c r="M26" s="72" t="str">
        <f t="shared" si="27"/>
        <v>S</v>
      </c>
      <c r="N26" s="72">
        <v>11</v>
      </c>
      <c r="O26" s="13">
        <f t="shared" si="20"/>
        <v>70</v>
      </c>
      <c r="P26" s="14" t="str">
        <f>IF(M26="","",IFERROR(VLOOKUP(O26,Paramétrage!$A$18:$D$393,4,FALSE),0))</f>
        <v/>
      </c>
      <c r="Q26" s="301"/>
      <c r="R26" s="301"/>
      <c r="S26" s="72" t="str">
        <f t="shared" si="28"/>
        <v>S</v>
      </c>
      <c r="T26" s="72">
        <v>11</v>
      </c>
      <c r="U26" s="13">
        <f t="shared" si="21"/>
        <v>98</v>
      </c>
      <c r="V26" s="14" t="str">
        <f>IF(S26="","",IFERROR(VLOOKUP(U26,Paramétrage!$A$18:$D$393,4,FALSE),0))</f>
        <v/>
      </c>
      <c r="W26" s="301"/>
      <c r="X26" s="301"/>
      <c r="Y26" s="72" t="str">
        <f t="shared" si="29"/>
        <v>Ma</v>
      </c>
      <c r="Z26" s="72">
        <v>11</v>
      </c>
      <c r="AA26" s="13">
        <f t="shared" si="22"/>
        <v>129</v>
      </c>
      <c r="AB26" s="14" t="str">
        <f>IF(Y26="","",IFERROR(VLOOKUP(AA26,Paramétrage!$A$18:$D$393,4,FALSE),0))</f>
        <v>F</v>
      </c>
      <c r="AC26" s="301"/>
      <c r="AD26" s="301"/>
      <c r="AE26" s="72" t="str">
        <f t="shared" si="30"/>
        <v>J</v>
      </c>
      <c r="AF26" s="72">
        <f t="shared" si="24"/>
        <v>11</v>
      </c>
      <c r="AG26" s="13">
        <f t="shared" si="23"/>
        <v>159</v>
      </c>
      <c r="AH26" s="14" t="str">
        <f>IF(AE26="","",IFERROR(VLOOKUP(AG26,Paramétrage!$A$18:$D$393,4,FALSE),0))</f>
        <v/>
      </c>
      <c r="AI26" s="301"/>
      <c r="AJ26" s="301"/>
      <c r="AK26" s="72" t="str">
        <f t="shared" si="31"/>
        <v>D</v>
      </c>
      <c r="AL26" s="72">
        <f t="shared" si="7"/>
        <v>11</v>
      </c>
      <c r="AM26" s="13">
        <f t="shared" si="7"/>
        <v>190</v>
      </c>
      <c r="AN26" s="14" t="str">
        <f>IF(AK26="","",IFERROR(VLOOKUP(AM26,Paramétrage!$A$18:$D$393,4,FALSE),0))</f>
        <v/>
      </c>
      <c r="AO26" s="301"/>
      <c r="AP26" s="301"/>
      <c r="AQ26" s="72" t="str">
        <f t="shared" si="32"/>
        <v>Ma</v>
      </c>
      <c r="AR26" s="72">
        <f t="shared" si="9"/>
        <v>11</v>
      </c>
      <c r="AS26" s="13">
        <f t="shared" si="9"/>
        <v>220</v>
      </c>
      <c r="AT26" s="14" t="str">
        <f>IF(AQ26="","",IFERROR(VLOOKUP(AS26,Paramétrage!$A$18:$D$393,4,FALSE),0))</f>
        <v/>
      </c>
      <c r="AU26" s="301"/>
      <c r="AV26" s="301"/>
      <c r="AW26" s="72" t="str">
        <f t="shared" si="33"/>
        <v>V</v>
      </c>
      <c r="AX26" s="72">
        <f t="shared" si="11"/>
        <v>11</v>
      </c>
      <c r="AY26" s="13">
        <f t="shared" si="11"/>
        <v>251</v>
      </c>
      <c r="AZ26" s="14" t="str">
        <f>IF(AW26="","",IFERROR(VLOOKUP(AY26,Paramétrage!$A$18:$D$393,4,FALSE),0))</f>
        <v/>
      </c>
      <c r="BA26" s="301"/>
      <c r="BB26" s="301"/>
      <c r="BC26" s="72" t="str">
        <f t="shared" si="34"/>
        <v>L</v>
      </c>
      <c r="BD26" s="72">
        <f t="shared" si="13"/>
        <v>11</v>
      </c>
      <c r="BE26" s="13">
        <f t="shared" si="13"/>
        <v>282</v>
      </c>
      <c r="BF26" s="14" t="str">
        <f>IF(BC26="","",IFERROR(VLOOKUP(BE26,Paramétrage!$A$18:$D$393,4,FALSE),0))</f>
        <v/>
      </c>
      <c r="BG26" s="301"/>
      <c r="BH26" s="301"/>
      <c r="BI26" s="72" t="str">
        <f t="shared" si="35"/>
        <v>Me</v>
      </c>
      <c r="BJ26" s="72">
        <f t="shared" si="15"/>
        <v>11</v>
      </c>
      <c r="BK26" s="13">
        <f t="shared" si="15"/>
        <v>312</v>
      </c>
      <c r="BL26" s="14" t="str">
        <f>IF(BI26="","",IFERROR(VLOOKUP(BK26,Paramétrage!$A$18:$D$393,4,FALSE),0))</f>
        <v/>
      </c>
      <c r="BM26" s="301"/>
      <c r="BN26" s="301"/>
      <c r="BO26" s="72" t="str">
        <f t="shared" si="36"/>
        <v>S</v>
      </c>
      <c r="BP26" s="72">
        <f t="shared" si="17"/>
        <v>11</v>
      </c>
      <c r="BQ26" s="13">
        <f t="shared" si="17"/>
        <v>343</v>
      </c>
      <c r="BR26" s="14" t="str">
        <f>IF(BO26="","",IFERROR(VLOOKUP(BQ26,Paramétrage!$A$18:$D$393,4,FALSE),0))</f>
        <v/>
      </c>
      <c r="BS26" s="301"/>
      <c r="BT26" s="301"/>
      <c r="BV26" s="25"/>
      <c r="BW26" s="56" t="s">
        <v>23</v>
      </c>
      <c r="BX26" s="3"/>
      <c r="BY26" s="3"/>
      <c r="BZ26" s="2"/>
      <c r="CA26" s="23"/>
      <c r="DP26" s="123"/>
    </row>
    <row r="27" spans="1:120">
      <c r="A27" s="72" t="str">
        <f t="shared" si="25"/>
        <v>J</v>
      </c>
      <c r="B27" s="72">
        <v>12</v>
      </c>
      <c r="C27" s="13">
        <f t="shared" si="18"/>
        <v>12</v>
      </c>
      <c r="D27" s="14"/>
      <c r="E27" s="301"/>
      <c r="F27" s="301"/>
      <c r="G27" s="72" t="str">
        <f t="shared" si="26"/>
        <v>D</v>
      </c>
      <c r="H27" s="72">
        <v>12</v>
      </c>
      <c r="I27" s="13">
        <f t="shared" si="19"/>
        <v>43</v>
      </c>
      <c r="J27" s="14" t="str">
        <f>IF(G27="","",IFERROR(VLOOKUP(I27,Paramétrage!$A$18:$D$393,4,FALSE),0))</f>
        <v/>
      </c>
      <c r="K27" s="301"/>
      <c r="L27" s="301"/>
      <c r="M27" s="72" t="str">
        <f t="shared" si="27"/>
        <v>D</v>
      </c>
      <c r="N27" s="72">
        <v>12</v>
      </c>
      <c r="O27" s="13">
        <f t="shared" si="20"/>
        <v>71</v>
      </c>
      <c r="P27" s="14" t="str">
        <f>IF(M27="","",IFERROR(VLOOKUP(O27,Paramétrage!$A$18:$D$393,4,FALSE),0))</f>
        <v/>
      </c>
      <c r="Q27" s="301"/>
      <c r="R27" s="301"/>
      <c r="S27" s="72" t="str">
        <f t="shared" si="28"/>
        <v>D</v>
      </c>
      <c r="T27" s="72">
        <v>12</v>
      </c>
      <c r="U27" s="13">
        <f t="shared" si="21"/>
        <v>99</v>
      </c>
      <c r="V27" s="14" t="str">
        <f>IF(S27="","",IFERROR(VLOOKUP(U27,Paramétrage!$A$18:$D$393,4,FALSE),0))</f>
        <v/>
      </c>
      <c r="W27" s="301"/>
      <c r="X27" s="301"/>
      <c r="Y27" s="72" t="str">
        <f t="shared" si="29"/>
        <v>Me</v>
      </c>
      <c r="Z27" s="72">
        <v>12</v>
      </c>
      <c r="AA27" s="13">
        <f t="shared" si="22"/>
        <v>130</v>
      </c>
      <c r="AB27" s="14" t="str">
        <f>IF(Y27="","",IFERROR(VLOOKUP(AA27,Paramétrage!$A$18:$D$393,4,FALSE),0))</f>
        <v/>
      </c>
      <c r="AC27" s="301"/>
      <c r="AD27" s="301"/>
      <c r="AE27" s="72" t="str">
        <f t="shared" si="30"/>
        <v>V</v>
      </c>
      <c r="AF27" s="72">
        <f t="shared" si="24"/>
        <v>12</v>
      </c>
      <c r="AG27" s="13">
        <f t="shared" si="23"/>
        <v>160</v>
      </c>
      <c r="AH27" s="14" t="str">
        <f>IF(AE27="","",IFERROR(VLOOKUP(AG27,Paramétrage!$A$18:$D$393,4,FALSE),0))</f>
        <v/>
      </c>
      <c r="AI27" s="301"/>
      <c r="AJ27" s="301"/>
      <c r="AK27" s="72" t="str">
        <f t="shared" si="31"/>
        <v>L</v>
      </c>
      <c r="AL27" s="72">
        <f t="shared" si="7"/>
        <v>12</v>
      </c>
      <c r="AM27" s="13">
        <f t="shared" si="7"/>
        <v>191</v>
      </c>
      <c r="AN27" s="14" t="str">
        <f>IF(AK27="","",IFERROR(VLOOKUP(AM27,Paramétrage!$A$18:$D$393,4,FALSE),0))</f>
        <v/>
      </c>
      <c r="AO27" s="301"/>
      <c r="AP27" s="301"/>
      <c r="AQ27" s="72" t="str">
        <f t="shared" si="32"/>
        <v>Me</v>
      </c>
      <c r="AR27" s="72">
        <f t="shared" si="9"/>
        <v>12</v>
      </c>
      <c r="AS27" s="13">
        <f t="shared" si="9"/>
        <v>221</v>
      </c>
      <c r="AT27" s="14" t="str">
        <f>IF(AQ27="","",IFERROR(VLOOKUP(AS27,Paramétrage!$A$18:$D$393,4,FALSE),0))</f>
        <v/>
      </c>
      <c r="AU27" s="301"/>
      <c r="AV27" s="301"/>
      <c r="AW27" s="72" t="str">
        <f t="shared" si="33"/>
        <v>S</v>
      </c>
      <c r="AX27" s="72">
        <f t="shared" si="11"/>
        <v>12</v>
      </c>
      <c r="AY27" s="13">
        <f t="shared" si="11"/>
        <v>252</v>
      </c>
      <c r="AZ27" s="14" t="str">
        <f>IF(AW27="","",IFERROR(VLOOKUP(AY27,Paramétrage!$A$18:$D$393,4,FALSE),0))</f>
        <v/>
      </c>
      <c r="BA27" s="301"/>
      <c r="BB27" s="301"/>
      <c r="BC27" s="72" t="str">
        <f t="shared" si="34"/>
        <v>Ma</v>
      </c>
      <c r="BD27" s="72">
        <f t="shared" si="13"/>
        <v>12</v>
      </c>
      <c r="BE27" s="13">
        <f t="shared" si="13"/>
        <v>283</v>
      </c>
      <c r="BF27" s="14" t="str">
        <f>IF(BC27="","",IFERROR(VLOOKUP(BE27,Paramétrage!$A$18:$D$393,4,FALSE),0))</f>
        <v/>
      </c>
      <c r="BG27" s="301"/>
      <c r="BH27" s="301"/>
      <c r="BI27" s="72" t="str">
        <f t="shared" si="35"/>
        <v>J</v>
      </c>
      <c r="BJ27" s="72">
        <f t="shared" si="15"/>
        <v>12</v>
      </c>
      <c r="BK27" s="13">
        <f t="shared" si="15"/>
        <v>313</v>
      </c>
      <c r="BL27" s="14" t="str">
        <f>IF(BI27="","",IFERROR(VLOOKUP(BK27,Paramétrage!$A$18:$D$393,4,FALSE),0))</f>
        <v/>
      </c>
      <c r="BM27" s="301"/>
      <c r="BN27" s="301"/>
      <c r="BO27" s="72" t="str">
        <f t="shared" si="36"/>
        <v>D</v>
      </c>
      <c r="BP27" s="72">
        <f t="shared" si="17"/>
        <v>12</v>
      </c>
      <c r="BQ27" s="13">
        <f t="shared" si="17"/>
        <v>344</v>
      </c>
      <c r="BR27" s="14" t="str">
        <f>IF(BO27="","",IFERROR(VLOOKUP(BQ27,Paramétrage!$A$18:$D$393,4,FALSE),0))</f>
        <v/>
      </c>
      <c r="BS27" s="301"/>
      <c r="BT27" s="301"/>
      <c r="BV27" s="25"/>
      <c r="BW27" s="3" t="s">
        <v>42</v>
      </c>
      <c r="BX27" s="3" t="s">
        <v>22</v>
      </c>
      <c r="BY27" s="3"/>
      <c r="BZ27" s="2"/>
      <c r="CA27" s="23"/>
      <c r="DP27" s="123"/>
    </row>
    <row r="28" spans="1:120">
      <c r="A28" s="72" t="str">
        <f t="shared" si="25"/>
        <v>V</v>
      </c>
      <c r="B28" s="72">
        <v>13</v>
      </c>
      <c r="C28" s="13">
        <f t="shared" si="18"/>
        <v>13</v>
      </c>
      <c r="D28" s="14" t="str">
        <f>IF(A28="","",IFERROR(VLOOKUP(C28,Paramétrage!$A$18:$D$393,4,FALSE),0))</f>
        <v/>
      </c>
      <c r="E28" s="301"/>
      <c r="F28" s="301"/>
      <c r="G28" s="72" t="str">
        <f t="shared" si="26"/>
        <v>L</v>
      </c>
      <c r="H28" s="72">
        <v>13</v>
      </c>
      <c r="I28" s="13">
        <f t="shared" si="19"/>
        <v>44</v>
      </c>
      <c r="J28" s="14" t="str">
        <f>IF(G28="","",IFERROR(VLOOKUP(I28,Paramétrage!$A$18:$D$393,4,FALSE),0))</f>
        <v/>
      </c>
      <c r="K28" s="301"/>
      <c r="L28" s="301"/>
      <c r="M28" s="72" t="str">
        <f t="shared" si="27"/>
        <v>L</v>
      </c>
      <c r="N28" s="72">
        <v>13</v>
      </c>
      <c r="O28" s="13">
        <f t="shared" si="20"/>
        <v>72</v>
      </c>
      <c r="P28" s="14" t="str">
        <f>IF(M28="","",IFERROR(VLOOKUP(O28,Paramétrage!$A$18:$D$393,4,FALSE),0))</f>
        <v/>
      </c>
      <c r="Q28" s="301"/>
      <c r="R28" s="301"/>
      <c r="S28" s="72" t="str">
        <f t="shared" si="28"/>
        <v>L</v>
      </c>
      <c r="T28" s="72">
        <v>13</v>
      </c>
      <c r="U28" s="13">
        <f t="shared" si="21"/>
        <v>100</v>
      </c>
      <c r="V28" s="14" t="str">
        <f>IF(S28="","",IFERROR(VLOOKUP(U28,Paramétrage!$A$18:$D$393,4,FALSE),0))</f>
        <v/>
      </c>
      <c r="W28" s="301"/>
      <c r="X28" s="301"/>
      <c r="Y28" s="72" t="str">
        <f t="shared" si="29"/>
        <v>J</v>
      </c>
      <c r="Z28" s="72">
        <v>13</v>
      </c>
      <c r="AA28" s="13">
        <f t="shared" si="22"/>
        <v>131</v>
      </c>
      <c r="AB28" s="14" t="str">
        <f>IF(Y28="","",IFERROR(VLOOKUP(AA28,Paramétrage!$A$18:$D$393,4,FALSE),0))</f>
        <v/>
      </c>
      <c r="AC28" s="301"/>
      <c r="AD28" s="301"/>
      <c r="AE28" s="72" t="str">
        <f t="shared" si="30"/>
        <v>S</v>
      </c>
      <c r="AF28" s="72">
        <f t="shared" si="24"/>
        <v>13</v>
      </c>
      <c r="AG28" s="13">
        <f t="shared" si="23"/>
        <v>161</v>
      </c>
      <c r="AH28" s="14" t="str">
        <f>IF(AE28="","",IFERROR(VLOOKUP(AG28,Paramétrage!$A$18:$D$393,4,FALSE),0))</f>
        <v/>
      </c>
      <c r="AI28" s="301"/>
      <c r="AJ28" s="301"/>
      <c r="AK28" s="72" t="str">
        <f t="shared" si="31"/>
        <v>Ma</v>
      </c>
      <c r="AL28" s="72">
        <f t="shared" si="7"/>
        <v>13</v>
      </c>
      <c r="AM28" s="13">
        <f t="shared" si="7"/>
        <v>192</v>
      </c>
      <c r="AN28" s="14" t="str">
        <f>IF(AK28="","",IFERROR(VLOOKUP(AM28,Paramétrage!$A$18:$D$393,4,FALSE),0))</f>
        <v/>
      </c>
      <c r="AO28" s="301"/>
      <c r="AP28" s="301"/>
      <c r="AQ28" s="72" t="str">
        <f t="shared" si="32"/>
        <v>J</v>
      </c>
      <c r="AR28" s="72">
        <f t="shared" si="9"/>
        <v>13</v>
      </c>
      <c r="AS28" s="13">
        <f t="shared" si="9"/>
        <v>222</v>
      </c>
      <c r="AT28" s="14" t="str">
        <f>IF(AQ28="","",IFERROR(VLOOKUP(AS28,Paramétrage!$A$18:$D$393,4,FALSE),0))</f>
        <v/>
      </c>
      <c r="AU28" s="301"/>
      <c r="AV28" s="301"/>
      <c r="AW28" s="72" t="str">
        <f t="shared" si="33"/>
        <v>D</v>
      </c>
      <c r="AX28" s="72">
        <f t="shared" si="11"/>
        <v>13</v>
      </c>
      <c r="AY28" s="13">
        <f t="shared" si="11"/>
        <v>253</v>
      </c>
      <c r="AZ28" s="14" t="str">
        <f>IF(AW28="","",IFERROR(VLOOKUP(AY28,Paramétrage!$A$18:$D$393,4,FALSE),0))</f>
        <v/>
      </c>
      <c r="BA28" s="301"/>
      <c r="BB28" s="301"/>
      <c r="BC28" s="72" t="str">
        <f t="shared" si="34"/>
        <v>Me</v>
      </c>
      <c r="BD28" s="72">
        <f t="shared" si="13"/>
        <v>13</v>
      </c>
      <c r="BE28" s="13">
        <f t="shared" si="13"/>
        <v>284</v>
      </c>
      <c r="BF28" s="14" t="str">
        <f>IF(BC28="","",IFERROR(VLOOKUP(BE28,Paramétrage!$A$18:$D$393,4,FALSE),0))</f>
        <v/>
      </c>
      <c r="BG28" s="301"/>
      <c r="BH28" s="301"/>
      <c r="BI28" s="72" t="str">
        <f t="shared" si="35"/>
        <v>V</v>
      </c>
      <c r="BJ28" s="72">
        <f t="shared" si="15"/>
        <v>13</v>
      </c>
      <c r="BK28" s="13">
        <f t="shared" si="15"/>
        <v>314</v>
      </c>
      <c r="BL28" s="14" t="str">
        <f>IF(BI28="","",IFERROR(VLOOKUP(BK28,Paramétrage!$A$18:$D$393,4,FALSE),0))</f>
        <v/>
      </c>
      <c r="BM28" s="301"/>
      <c r="BN28" s="301"/>
      <c r="BO28" s="72" t="str">
        <f t="shared" si="36"/>
        <v>L</v>
      </c>
      <c r="BP28" s="72">
        <f t="shared" si="17"/>
        <v>13</v>
      </c>
      <c r="BQ28" s="13">
        <f t="shared" si="17"/>
        <v>345</v>
      </c>
      <c r="BR28" s="14" t="str">
        <f>IF(BO28="","",IFERROR(VLOOKUP(BQ28,Paramétrage!$A$18:$D$393,4,FALSE),0))</f>
        <v/>
      </c>
      <c r="BS28" s="301"/>
      <c r="BT28" s="301"/>
      <c r="BV28" s="25"/>
      <c r="BW28" s="50"/>
      <c r="BX28" s="49"/>
      <c r="BY28" s="3"/>
      <c r="BZ28" s="2"/>
      <c r="CA28" s="23"/>
      <c r="DP28" s="123"/>
    </row>
    <row r="29" spans="1:120">
      <c r="A29" s="72" t="str">
        <f t="shared" si="25"/>
        <v>S</v>
      </c>
      <c r="B29" s="72">
        <v>14</v>
      </c>
      <c r="C29" s="16">
        <f t="shared" si="18"/>
        <v>14</v>
      </c>
      <c r="D29" s="14" t="str">
        <f>IF(A29="","",IFERROR(VLOOKUP(C29,Paramétrage!$A$18:$D$393,4,FALSE),0))</f>
        <v/>
      </c>
      <c r="E29" s="301"/>
      <c r="F29" s="301"/>
      <c r="G29" s="72" t="str">
        <f t="shared" si="26"/>
        <v>Ma</v>
      </c>
      <c r="H29" s="72">
        <v>14</v>
      </c>
      <c r="I29" s="16">
        <f t="shared" si="19"/>
        <v>45</v>
      </c>
      <c r="J29" s="14" t="str">
        <f>IF(G29="","",IFERROR(VLOOKUP(I29,Paramétrage!$A$18:$D$393,4,FALSE),0))</f>
        <v/>
      </c>
      <c r="K29" s="301"/>
      <c r="L29" s="301"/>
      <c r="M29" s="72" t="str">
        <f t="shared" si="27"/>
        <v>Ma</v>
      </c>
      <c r="N29" s="72">
        <v>14</v>
      </c>
      <c r="O29" s="16">
        <f t="shared" si="20"/>
        <v>73</v>
      </c>
      <c r="P29" s="14" t="str">
        <f>IF(M29="","",IFERROR(VLOOKUP(O29,Paramétrage!$A$18:$D$393,4,FALSE),0))</f>
        <v/>
      </c>
      <c r="Q29" s="301"/>
      <c r="R29" s="301"/>
      <c r="S29" s="72" t="str">
        <f t="shared" si="28"/>
        <v>Ma</v>
      </c>
      <c r="T29" s="72">
        <v>14</v>
      </c>
      <c r="U29" s="16">
        <f t="shared" si="21"/>
        <v>101</v>
      </c>
      <c r="V29" s="14" t="str">
        <f>IF(S29="","",IFERROR(VLOOKUP(U29,Paramétrage!$A$18:$D$393,4,FALSE),0))</f>
        <v/>
      </c>
      <c r="W29" s="301"/>
      <c r="X29" s="301"/>
      <c r="Y29" s="72" t="str">
        <f t="shared" si="29"/>
        <v>V</v>
      </c>
      <c r="Z29" s="72">
        <v>14</v>
      </c>
      <c r="AA29" s="16">
        <f t="shared" si="22"/>
        <v>132</v>
      </c>
      <c r="AB29" s="14" t="str">
        <f>IF(Y29="","",IFERROR(VLOOKUP(AA29,Paramétrage!$A$18:$D$393,4,FALSE),0))</f>
        <v/>
      </c>
      <c r="AC29" s="301"/>
      <c r="AD29" s="301"/>
      <c r="AE29" s="72" t="str">
        <f t="shared" si="30"/>
        <v>D</v>
      </c>
      <c r="AF29" s="72">
        <f t="shared" si="24"/>
        <v>14</v>
      </c>
      <c r="AG29" s="16">
        <f t="shared" si="23"/>
        <v>162</v>
      </c>
      <c r="AH29" s="14" t="str">
        <f>IF(AE29="","",IFERROR(VLOOKUP(AG29,Paramétrage!$A$18:$D$393,4,FALSE),0))</f>
        <v/>
      </c>
      <c r="AI29" s="301"/>
      <c r="AJ29" s="301"/>
      <c r="AK29" s="72" t="str">
        <f t="shared" si="31"/>
        <v>Me</v>
      </c>
      <c r="AL29" s="72">
        <f t="shared" si="7"/>
        <v>14</v>
      </c>
      <c r="AM29" s="16">
        <f t="shared" si="7"/>
        <v>193</v>
      </c>
      <c r="AN29" s="14" t="str">
        <f>IF(AK29="","",IFERROR(VLOOKUP(AM29,Paramétrage!$A$18:$D$393,4,FALSE),0))</f>
        <v/>
      </c>
      <c r="AO29" s="301"/>
      <c r="AP29" s="301"/>
      <c r="AQ29" s="72" t="str">
        <f t="shared" si="32"/>
        <v>V</v>
      </c>
      <c r="AR29" s="72">
        <f t="shared" si="9"/>
        <v>14</v>
      </c>
      <c r="AS29" s="16">
        <f t="shared" si="9"/>
        <v>223</v>
      </c>
      <c r="AT29" s="14" t="str">
        <f>IF(AQ29="","",IFERROR(VLOOKUP(AS29,Paramétrage!$A$18:$D$393,4,FALSE),0))</f>
        <v/>
      </c>
      <c r="AU29" s="301"/>
      <c r="AV29" s="301"/>
      <c r="AW29" s="72" t="str">
        <f t="shared" si="33"/>
        <v>L</v>
      </c>
      <c r="AX29" s="72">
        <f t="shared" si="11"/>
        <v>14</v>
      </c>
      <c r="AY29" s="16">
        <f t="shared" si="11"/>
        <v>254</v>
      </c>
      <c r="AZ29" s="14" t="str">
        <f>IF(AW29="","",IFERROR(VLOOKUP(AY29,Paramétrage!$A$18:$D$393,4,FALSE),0))</f>
        <v/>
      </c>
      <c r="BA29" s="301"/>
      <c r="BB29" s="301"/>
      <c r="BC29" s="72" t="str">
        <f t="shared" si="34"/>
        <v>J</v>
      </c>
      <c r="BD29" s="72">
        <f t="shared" si="13"/>
        <v>14</v>
      </c>
      <c r="BE29" s="16">
        <f t="shared" si="13"/>
        <v>285</v>
      </c>
      <c r="BF29" s="14" t="str">
        <f>IF(BC29="","",IFERROR(VLOOKUP(BE29,Paramétrage!$A$18:$D$393,4,FALSE),0))</f>
        <v/>
      </c>
      <c r="BG29" s="301"/>
      <c r="BH29" s="301"/>
      <c r="BI29" s="72" t="str">
        <f t="shared" si="35"/>
        <v>S</v>
      </c>
      <c r="BJ29" s="72">
        <f t="shared" si="15"/>
        <v>14</v>
      </c>
      <c r="BK29" s="16">
        <f t="shared" si="15"/>
        <v>315</v>
      </c>
      <c r="BL29" s="14" t="str">
        <f>IF(BI29="","",IFERROR(VLOOKUP(BK29,Paramétrage!$A$18:$D$393,4,FALSE),0))</f>
        <v/>
      </c>
      <c r="BM29" s="301"/>
      <c r="BN29" s="301"/>
      <c r="BO29" s="72" t="str">
        <f t="shared" si="36"/>
        <v>Ma</v>
      </c>
      <c r="BP29" s="72">
        <f t="shared" si="17"/>
        <v>14</v>
      </c>
      <c r="BQ29" s="16">
        <f t="shared" si="17"/>
        <v>346</v>
      </c>
      <c r="BR29" s="14" t="str">
        <f>IF(BO29="","",IFERROR(VLOOKUP(BQ29,Paramétrage!$A$18:$D$393,4,FALSE),0))</f>
        <v/>
      </c>
      <c r="BS29" s="301"/>
      <c r="BT29" s="301"/>
      <c r="BV29" s="25"/>
      <c r="BW29" s="50"/>
      <c r="BX29" s="49"/>
      <c r="BY29" s="3"/>
      <c r="BZ29" s="2"/>
      <c r="CA29" s="23"/>
      <c r="DP29" s="123"/>
    </row>
    <row r="30" spans="1:120">
      <c r="A30" s="72" t="str">
        <f t="shared" si="25"/>
        <v>D</v>
      </c>
      <c r="B30" s="72">
        <v>15</v>
      </c>
      <c r="C30" s="13">
        <f t="shared" si="18"/>
        <v>15</v>
      </c>
      <c r="D30" s="14" t="str">
        <f>IF(A30="","",IFERROR(VLOOKUP(C30,Paramétrage!$A$18:$D$393,4,FALSE),0))</f>
        <v/>
      </c>
      <c r="E30" s="301"/>
      <c r="F30" s="301"/>
      <c r="G30" s="72" t="str">
        <f t="shared" si="26"/>
        <v>Me</v>
      </c>
      <c r="H30" s="72">
        <v>15</v>
      </c>
      <c r="I30" s="13">
        <f t="shared" si="19"/>
        <v>46</v>
      </c>
      <c r="J30" s="14" t="str">
        <f>IF(G30="","",IFERROR(VLOOKUP(I30,Paramétrage!$A$18:$D$393,4,FALSE),0))</f>
        <v/>
      </c>
      <c r="K30" s="301"/>
      <c r="L30" s="301"/>
      <c r="M30" s="72" t="str">
        <f t="shared" si="27"/>
        <v>Me</v>
      </c>
      <c r="N30" s="72">
        <v>15</v>
      </c>
      <c r="O30" s="13">
        <f t="shared" si="20"/>
        <v>74</v>
      </c>
      <c r="P30" s="14" t="str">
        <f>IF(M30="","",IFERROR(VLOOKUP(O30,Paramétrage!$A$18:$D$393,4,FALSE),0))</f>
        <v/>
      </c>
      <c r="Q30" s="301"/>
      <c r="R30" s="301"/>
      <c r="S30" s="72" t="str">
        <f t="shared" si="28"/>
        <v>Me</v>
      </c>
      <c r="T30" s="72">
        <v>15</v>
      </c>
      <c r="U30" s="13">
        <f t="shared" si="21"/>
        <v>102</v>
      </c>
      <c r="V30" s="14" t="str">
        <f>IF(S30="","",IFERROR(VLOOKUP(U30,Paramétrage!$A$18:$D$393,4,FALSE),0))</f>
        <v/>
      </c>
      <c r="W30" s="301"/>
      <c r="X30" s="301"/>
      <c r="Y30" s="72" t="str">
        <f t="shared" si="29"/>
        <v>S</v>
      </c>
      <c r="Z30" s="72">
        <v>15</v>
      </c>
      <c r="AA30" s="13">
        <f t="shared" si="22"/>
        <v>133</v>
      </c>
      <c r="AB30" s="14" t="str">
        <f>IF(Y30="","",IFERROR(VLOOKUP(AA30,Paramétrage!$A$18:$D$393,4,FALSE),0))</f>
        <v/>
      </c>
      <c r="AC30" s="301"/>
      <c r="AD30" s="301"/>
      <c r="AE30" s="72" t="str">
        <f t="shared" si="30"/>
        <v>L</v>
      </c>
      <c r="AF30" s="72">
        <f t="shared" si="24"/>
        <v>15</v>
      </c>
      <c r="AG30" s="13">
        <f t="shared" si="23"/>
        <v>163</v>
      </c>
      <c r="AH30" s="14" t="str">
        <f>IF(AE30="","",IFERROR(VLOOKUP(AG30,Paramétrage!$A$18:$D$393,4,FALSE),0))</f>
        <v/>
      </c>
      <c r="AI30" s="301"/>
      <c r="AJ30" s="301"/>
      <c r="AK30" s="72" t="str">
        <f t="shared" si="31"/>
        <v>J</v>
      </c>
      <c r="AL30" s="72">
        <f t="shared" si="7"/>
        <v>15</v>
      </c>
      <c r="AM30" s="13">
        <f t="shared" si="7"/>
        <v>194</v>
      </c>
      <c r="AN30" s="14" t="str">
        <f>IF(AK30="","",IFERROR(VLOOKUP(AM30,Paramétrage!$A$18:$D$393,4,FALSE),0))</f>
        <v/>
      </c>
      <c r="AO30" s="301"/>
      <c r="AP30" s="301"/>
      <c r="AQ30" s="72" t="str">
        <f t="shared" si="32"/>
        <v>S</v>
      </c>
      <c r="AR30" s="72">
        <f t="shared" si="9"/>
        <v>15</v>
      </c>
      <c r="AS30" s="13">
        <f t="shared" si="9"/>
        <v>224</v>
      </c>
      <c r="AT30" s="14" t="str">
        <f>IF(AQ30="","",IFERROR(VLOOKUP(AS30,Paramétrage!$A$18:$D$393,4,FALSE),0))</f>
        <v/>
      </c>
      <c r="AU30" s="301"/>
      <c r="AV30" s="301"/>
      <c r="AW30" s="72" t="str">
        <f t="shared" si="33"/>
        <v>Ma</v>
      </c>
      <c r="AX30" s="72">
        <f t="shared" si="11"/>
        <v>15</v>
      </c>
      <c r="AY30" s="13">
        <f t="shared" si="11"/>
        <v>255</v>
      </c>
      <c r="AZ30" s="14" t="str">
        <f>IF(AW30="","",IFERROR(VLOOKUP(AY30,Paramétrage!$A$18:$D$393,4,FALSE),0))</f>
        <v/>
      </c>
      <c r="BA30" s="301"/>
      <c r="BB30" s="301"/>
      <c r="BC30" s="72" t="str">
        <f t="shared" si="34"/>
        <v>V</v>
      </c>
      <c r="BD30" s="72">
        <f t="shared" si="13"/>
        <v>15</v>
      </c>
      <c r="BE30" s="13">
        <f t="shared" si="13"/>
        <v>286</v>
      </c>
      <c r="BF30" s="14" t="str">
        <f>IF(BC30="","",IFERROR(VLOOKUP(BE30,Paramétrage!$A$18:$D$393,4,FALSE),0))</f>
        <v/>
      </c>
      <c r="BG30" s="301"/>
      <c r="BH30" s="301"/>
      <c r="BI30" s="72" t="str">
        <f t="shared" si="35"/>
        <v>D</v>
      </c>
      <c r="BJ30" s="72">
        <f t="shared" si="15"/>
        <v>15</v>
      </c>
      <c r="BK30" s="13">
        <f t="shared" si="15"/>
        <v>316</v>
      </c>
      <c r="BL30" s="14" t="str">
        <f>IF(BI30="","",IFERROR(VLOOKUP(BK30,Paramétrage!$A$18:$D$393,4,FALSE),0))</f>
        <v>F</v>
      </c>
      <c r="BM30" s="301"/>
      <c r="BN30" s="301"/>
      <c r="BO30" s="72" t="str">
        <f t="shared" si="36"/>
        <v>Me</v>
      </c>
      <c r="BP30" s="72">
        <f t="shared" si="17"/>
        <v>15</v>
      </c>
      <c r="BQ30" s="13">
        <f t="shared" si="17"/>
        <v>347</v>
      </c>
      <c r="BR30" s="14" t="str">
        <f>IF(BO30="","",IFERROR(VLOOKUP(BQ30,Paramétrage!$A$18:$D$393,4,FALSE),0))</f>
        <v/>
      </c>
      <c r="BS30" s="301"/>
      <c r="BT30" s="301"/>
      <c r="BV30" s="25"/>
      <c r="BW30" s="50"/>
      <c r="BX30" s="49"/>
      <c r="BY30" s="3"/>
      <c r="BZ30" s="2"/>
      <c r="CA30" s="23"/>
      <c r="CD30" s="365" t="s">
        <v>1122</v>
      </c>
      <c r="DP30" s="123"/>
    </row>
    <row r="31" spans="1:120">
      <c r="A31" s="72" t="str">
        <f t="shared" si="25"/>
        <v>L</v>
      </c>
      <c r="B31" s="72">
        <v>16</v>
      </c>
      <c r="C31" s="13">
        <f t="shared" si="18"/>
        <v>16</v>
      </c>
      <c r="D31" s="14" t="str">
        <f>IF(A31="","",IFERROR(VLOOKUP(C31,Paramétrage!$A$18:$D$393,4,FALSE),0))</f>
        <v/>
      </c>
      <c r="E31" s="301"/>
      <c r="F31" s="301"/>
      <c r="G31" s="72" t="str">
        <f t="shared" si="26"/>
        <v>J</v>
      </c>
      <c r="H31" s="72">
        <v>16</v>
      </c>
      <c r="I31" s="13">
        <f t="shared" si="19"/>
        <v>47</v>
      </c>
      <c r="J31" s="14" t="str">
        <f>IF(G31="","",IFERROR(VLOOKUP(I31,Paramétrage!$A$18:$D$393,4,FALSE),0))</f>
        <v/>
      </c>
      <c r="K31" s="301"/>
      <c r="L31" s="301"/>
      <c r="M31" s="72" t="str">
        <f t="shared" si="27"/>
        <v>J</v>
      </c>
      <c r="N31" s="72">
        <v>16</v>
      </c>
      <c r="O31" s="13">
        <f t="shared" si="20"/>
        <v>75</v>
      </c>
      <c r="P31" s="14" t="str">
        <f>IF(M31="","",IFERROR(VLOOKUP(O31,Paramétrage!$A$18:$D$393,4,FALSE),0))</f>
        <v/>
      </c>
      <c r="Q31" s="301"/>
      <c r="R31" s="301"/>
      <c r="S31" s="72" t="str">
        <f t="shared" si="28"/>
        <v>J</v>
      </c>
      <c r="T31" s="72">
        <v>16</v>
      </c>
      <c r="U31" s="13">
        <f t="shared" si="21"/>
        <v>103</v>
      </c>
      <c r="V31" s="14" t="str">
        <f>IF(S31="","",IFERROR(VLOOKUP(U31,Paramétrage!$A$18:$D$393,4,FALSE),0))</f>
        <v/>
      </c>
      <c r="W31" s="301"/>
      <c r="X31" s="301"/>
      <c r="Y31" s="72" t="str">
        <f t="shared" si="29"/>
        <v>D</v>
      </c>
      <c r="Z31" s="72">
        <v>16</v>
      </c>
      <c r="AA31" s="13">
        <f t="shared" si="22"/>
        <v>134</v>
      </c>
      <c r="AB31" s="14" t="str">
        <f>IF(Y31="","",IFERROR(VLOOKUP(AA31,Paramétrage!$A$18:$D$393,4,FALSE),0))</f>
        <v/>
      </c>
      <c r="AC31" s="301"/>
      <c r="AD31" s="301"/>
      <c r="AE31" s="72" t="str">
        <f t="shared" si="30"/>
        <v>Ma</v>
      </c>
      <c r="AF31" s="72">
        <f t="shared" si="24"/>
        <v>16</v>
      </c>
      <c r="AG31" s="13">
        <f t="shared" si="23"/>
        <v>164</v>
      </c>
      <c r="AH31" s="14" t="str">
        <f>IF(AE31="","",IFERROR(VLOOKUP(AG31,Paramétrage!$A$18:$D$393,4,FALSE),0))</f>
        <v/>
      </c>
      <c r="AI31" s="301"/>
      <c r="AJ31" s="301"/>
      <c r="AK31" s="72" t="str">
        <f t="shared" si="31"/>
        <v>V</v>
      </c>
      <c r="AL31" s="72">
        <f t="shared" si="7"/>
        <v>16</v>
      </c>
      <c r="AM31" s="13">
        <f t="shared" si="7"/>
        <v>195</v>
      </c>
      <c r="AN31" s="14" t="str">
        <f>IF(AK31="","",IFERROR(VLOOKUP(AM31,Paramétrage!$A$18:$D$393,4,FALSE),0))</f>
        <v/>
      </c>
      <c r="AO31" s="301"/>
      <c r="AP31" s="301"/>
      <c r="AQ31" s="72" t="str">
        <f t="shared" si="32"/>
        <v>D</v>
      </c>
      <c r="AR31" s="72">
        <f t="shared" si="9"/>
        <v>16</v>
      </c>
      <c r="AS31" s="13">
        <f t="shared" si="9"/>
        <v>225</v>
      </c>
      <c r="AT31" s="14" t="str">
        <f>IF(AQ31="","",IFERROR(VLOOKUP(AS31,Paramétrage!$A$18:$D$393,4,FALSE),0))</f>
        <v/>
      </c>
      <c r="AU31" s="301"/>
      <c r="AV31" s="301"/>
      <c r="AW31" s="72" t="str">
        <f t="shared" si="33"/>
        <v>Me</v>
      </c>
      <c r="AX31" s="72">
        <f t="shared" si="11"/>
        <v>16</v>
      </c>
      <c r="AY31" s="13">
        <f t="shared" si="11"/>
        <v>256</v>
      </c>
      <c r="AZ31" s="14" t="str">
        <f>IF(AW31="","",IFERROR(VLOOKUP(AY31,Paramétrage!$A$18:$D$393,4,FALSE),0))</f>
        <v/>
      </c>
      <c r="BA31" s="301"/>
      <c r="BB31" s="301"/>
      <c r="BC31" s="72" t="str">
        <f t="shared" si="34"/>
        <v>S</v>
      </c>
      <c r="BD31" s="72">
        <f t="shared" si="13"/>
        <v>16</v>
      </c>
      <c r="BE31" s="13">
        <f t="shared" si="13"/>
        <v>287</v>
      </c>
      <c r="BF31" s="14" t="str">
        <f>IF(BC31="","",IFERROR(VLOOKUP(BE31,Paramétrage!$A$18:$D$393,4,FALSE),0))</f>
        <v/>
      </c>
      <c r="BG31" s="301"/>
      <c r="BH31" s="301"/>
      <c r="BI31" s="72" t="str">
        <f t="shared" si="35"/>
        <v>L</v>
      </c>
      <c r="BJ31" s="72">
        <f t="shared" si="15"/>
        <v>16</v>
      </c>
      <c r="BK31" s="13">
        <f t="shared" si="15"/>
        <v>317</v>
      </c>
      <c r="BL31" s="14" t="str">
        <f>IF(BI31="","",IFERROR(VLOOKUP(BK31,Paramétrage!$A$18:$D$393,4,FALSE),0))</f>
        <v/>
      </c>
      <c r="BM31" s="301"/>
      <c r="BN31" s="301"/>
      <c r="BO31" s="72" t="str">
        <f t="shared" si="36"/>
        <v>J</v>
      </c>
      <c r="BP31" s="72">
        <f t="shared" si="17"/>
        <v>16</v>
      </c>
      <c r="BQ31" s="13">
        <f t="shared" si="17"/>
        <v>348</v>
      </c>
      <c r="BR31" s="14" t="str">
        <f>IF(BO31="","",IFERROR(VLOOKUP(BQ31,Paramétrage!$A$18:$D$393,4,FALSE),0))</f>
        <v/>
      </c>
      <c r="BS31" s="301"/>
      <c r="BT31" s="301"/>
      <c r="BV31" s="25"/>
      <c r="BY31" s="3"/>
      <c r="BZ31" s="2"/>
      <c r="CA31" s="23"/>
      <c r="CD31" s="482" t="s">
        <v>1123</v>
      </c>
      <c r="DP31" s="123"/>
    </row>
    <row r="32" spans="1:120" ht="12.75" customHeight="1">
      <c r="A32" s="72" t="str">
        <f t="shared" si="25"/>
        <v>Ma</v>
      </c>
      <c r="B32" s="72">
        <v>17</v>
      </c>
      <c r="C32" s="13">
        <f t="shared" si="18"/>
        <v>17</v>
      </c>
      <c r="D32" s="14" t="str">
        <f>IF(A32="","",IFERROR(VLOOKUP(C32,Paramétrage!$A$18:$D$393,4,FALSE),0))</f>
        <v/>
      </c>
      <c r="E32" s="301"/>
      <c r="F32" s="301"/>
      <c r="G32" s="72" t="str">
        <f t="shared" si="26"/>
        <v>V</v>
      </c>
      <c r="H32" s="72">
        <v>17</v>
      </c>
      <c r="I32" s="13">
        <f t="shared" si="19"/>
        <v>48</v>
      </c>
      <c r="J32" s="14" t="str">
        <f>IF(G32="","",IFERROR(VLOOKUP(I32,Paramétrage!$A$18:$D$393,4,FALSE),0))</f>
        <v/>
      </c>
      <c r="K32" s="301"/>
      <c r="L32" s="301"/>
      <c r="M32" s="72" t="str">
        <f t="shared" si="27"/>
        <v>V</v>
      </c>
      <c r="N32" s="72">
        <v>17</v>
      </c>
      <c r="O32" s="13">
        <f t="shared" si="20"/>
        <v>76</v>
      </c>
      <c r="P32" s="14" t="str">
        <f>IF(M32="","",IFERROR(VLOOKUP(O32,Paramétrage!$A$18:$D$393,4,FALSE),0))</f>
        <v/>
      </c>
      <c r="Q32" s="301"/>
      <c r="R32" s="301"/>
      <c r="S32" s="72" t="str">
        <f t="shared" si="28"/>
        <v>V</v>
      </c>
      <c r="T32" s="72">
        <v>17</v>
      </c>
      <c r="U32" s="13">
        <f t="shared" si="21"/>
        <v>104</v>
      </c>
      <c r="V32" s="14" t="str">
        <f>IF(S32="","",IFERROR(VLOOKUP(U32,Paramétrage!$A$18:$D$393,4,FALSE),0))</f>
        <v/>
      </c>
      <c r="W32" s="301"/>
      <c r="X32" s="301"/>
      <c r="Y32" s="72" t="str">
        <f t="shared" si="29"/>
        <v>L</v>
      </c>
      <c r="Z32" s="72">
        <v>17</v>
      </c>
      <c r="AA32" s="13">
        <f t="shared" si="22"/>
        <v>135</v>
      </c>
      <c r="AB32" s="14" t="str">
        <f>IF(Y32="","",IFERROR(VLOOKUP(AA32,Paramétrage!$A$18:$D$393,4,FALSE),0))</f>
        <v/>
      </c>
      <c r="AC32" s="301"/>
      <c r="AD32" s="301"/>
      <c r="AE32" s="72" t="str">
        <f t="shared" si="30"/>
        <v>Me</v>
      </c>
      <c r="AF32" s="72">
        <f t="shared" si="24"/>
        <v>17</v>
      </c>
      <c r="AG32" s="13">
        <f t="shared" si="23"/>
        <v>165</v>
      </c>
      <c r="AH32" s="14" t="str">
        <f>IF(AE32="","",IFERROR(VLOOKUP(AG32,Paramétrage!$A$18:$D$393,4,FALSE),0))</f>
        <v/>
      </c>
      <c r="AI32" s="301"/>
      <c r="AJ32" s="301"/>
      <c r="AK32" s="72" t="str">
        <f t="shared" si="31"/>
        <v>S</v>
      </c>
      <c r="AL32" s="72">
        <f t="shared" si="7"/>
        <v>17</v>
      </c>
      <c r="AM32" s="13">
        <f t="shared" si="7"/>
        <v>196</v>
      </c>
      <c r="AN32" s="14" t="str">
        <f>IF(AK32="","",IFERROR(VLOOKUP(AM32,Paramétrage!$A$18:$D$393,4,FALSE),0))</f>
        <v>F</v>
      </c>
      <c r="AO32" s="301"/>
      <c r="AP32" s="301"/>
      <c r="AQ32" s="72" t="str">
        <f t="shared" si="32"/>
        <v>L</v>
      </c>
      <c r="AR32" s="72">
        <f t="shared" si="9"/>
        <v>17</v>
      </c>
      <c r="AS32" s="13">
        <f t="shared" si="9"/>
        <v>226</v>
      </c>
      <c r="AT32" s="14" t="str">
        <f>IF(AQ32="","",IFERROR(VLOOKUP(AS32,Paramétrage!$A$18:$D$393,4,FALSE),0))</f>
        <v/>
      </c>
      <c r="AU32" s="301"/>
      <c r="AV32" s="301"/>
      <c r="AW32" s="72" t="str">
        <f t="shared" si="33"/>
        <v>J</v>
      </c>
      <c r="AX32" s="72">
        <f t="shared" si="11"/>
        <v>17</v>
      </c>
      <c r="AY32" s="13">
        <f t="shared" si="11"/>
        <v>257</v>
      </c>
      <c r="AZ32" s="14" t="str">
        <f>IF(AW32="","",IFERROR(VLOOKUP(AY32,Paramétrage!$A$18:$D$393,4,FALSE),0))</f>
        <v/>
      </c>
      <c r="BA32" s="301"/>
      <c r="BB32" s="301"/>
      <c r="BC32" s="72" t="str">
        <f t="shared" si="34"/>
        <v>D</v>
      </c>
      <c r="BD32" s="72">
        <f t="shared" si="13"/>
        <v>17</v>
      </c>
      <c r="BE32" s="13">
        <f t="shared" si="13"/>
        <v>288</v>
      </c>
      <c r="BF32" s="14" t="str">
        <f>IF(BC32="","",IFERROR(VLOOKUP(BE32,Paramétrage!$A$18:$D$393,4,FALSE),0))</f>
        <v/>
      </c>
      <c r="BG32" s="301"/>
      <c r="BH32" s="301"/>
      <c r="BI32" s="72" t="str">
        <f t="shared" si="35"/>
        <v>Ma</v>
      </c>
      <c r="BJ32" s="72">
        <f t="shared" si="15"/>
        <v>17</v>
      </c>
      <c r="BK32" s="13">
        <f t="shared" si="15"/>
        <v>318</v>
      </c>
      <c r="BL32" s="14" t="str">
        <f>IF(BI32="","",IFERROR(VLOOKUP(BK32,Paramétrage!$A$18:$D$393,4,FALSE),0))</f>
        <v/>
      </c>
      <c r="BM32" s="301"/>
      <c r="BN32" s="301"/>
      <c r="BO32" s="72" t="str">
        <f t="shared" si="36"/>
        <v>V</v>
      </c>
      <c r="BP32" s="72">
        <f t="shared" si="17"/>
        <v>17</v>
      </c>
      <c r="BQ32" s="13">
        <f t="shared" si="17"/>
        <v>349</v>
      </c>
      <c r="BR32" s="14" t="str">
        <f>IF(BO32="","",IFERROR(VLOOKUP(BQ32,Paramétrage!$A$18:$D$393,4,FALSE),0))</f>
        <v/>
      </c>
      <c r="BS32" s="301"/>
      <c r="BT32" s="301"/>
      <c r="BV32" s="25"/>
      <c r="BW32" s="493" t="str">
        <f>"3. Indiquer les heures de congés du salarié dans les cases CPP"</f>
        <v>3. Indiquer les heures de congés du salarié dans les cases CPP</v>
      </c>
      <c r="BX32" s="493"/>
      <c r="BY32" s="493"/>
      <c r="BZ32" s="493"/>
      <c r="CA32" s="23"/>
      <c r="CD32" s="483"/>
      <c r="DP32" s="123"/>
    </row>
    <row r="33" spans="1:120" ht="12.75" customHeight="1">
      <c r="A33" s="72" t="str">
        <f t="shared" si="25"/>
        <v>Me</v>
      </c>
      <c r="B33" s="72">
        <v>18</v>
      </c>
      <c r="C33" s="13">
        <f t="shared" si="18"/>
        <v>18</v>
      </c>
      <c r="D33" s="14" t="str">
        <f>IF(A33="","",IFERROR(VLOOKUP(C33,Paramétrage!$A$18:$D$393,4,FALSE),0))</f>
        <v/>
      </c>
      <c r="E33" s="301"/>
      <c r="F33" s="301"/>
      <c r="G33" s="72" t="str">
        <f t="shared" si="26"/>
        <v>S</v>
      </c>
      <c r="H33" s="72">
        <v>18</v>
      </c>
      <c r="I33" s="13">
        <f t="shared" si="19"/>
        <v>49</v>
      </c>
      <c r="J33" s="14" t="str">
        <f>IF(G33="","",IFERROR(VLOOKUP(I33,Paramétrage!$A$18:$D$393,4,FALSE),0))</f>
        <v/>
      </c>
      <c r="K33" s="301"/>
      <c r="L33" s="301"/>
      <c r="M33" s="72" t="str">
        <f t="shared" si="27"/>
        <v>S</v>
      </c>
      <c r="N33" s="72">
        <v>18</v>
      </c>
      <c r="O33" s="13">
        <f t="shared" si="20"/>
        <v>77</v>
      </c>
      <c r="P33" s="14" t="str">
        <f>IF(M33="","",IFERROR(VLOOKUP(O33,Paramétrage!$A$18:$D$393,4,FALSE),0))</f>
        <v/>
      </c>
      <c r="Q33" s="301"/>
      <c r="R33" s="301"/>
      <c r="S33" s="72" t="str">
        <f t="shared" si="28"/>
        <v>S</v>
      </c>
      <c r="T33" s="72">
        <v>18</v>
      </c>
      <c r="U33" s="13">
        <f t="shared" si="21"/>
        <v>105</v>
      </c>
      <c r="V33" s="14" t="str">
        <f>IF(S33="","",IFERROR(VLOOKUP(U33,Paramétrage!$A$18:$D$393,4,FALSE),0))</f>
        <v/>
      </c>
      <c r="W33" s="301"/>
      <c r="X33" s="301"/>
      <c r="Y33" s="72" t="str">
        <f t="shared" si="29"/>
        <v>Ma</v>
      </c>
      <c r="Z33" s="72">
        <v>18</v>
      </c>
      <c r="AA33" s="13">
        <f t="shared" si="22"/>
        <v>136</v>
      </c>
      <c r="AB33" s="14" t="str">
        <f>IF(Y33="","",IFERROR(VLOOKUP(AA33,Paramétrage!$A$18:$D$393,4,FALSE),0))</f>
        <v/>
      </c>
      <c r="AC33" s="301"/>
      <c r="AD33" s="301"/>
      <c r="AE33" s="72" t="str">
        <f t="shared" si="30"/>
        <v>J</v>
      </c>
      <c r="AF33" s="72">
        <f t="shared" si="24"/>
        <v>18</v>
      </c>
      <c r="AG33" s="13">
        <f t="shared" si="23"/>
        <v>166</v>
      </c>
      <c r="AH33" s="14" t="str">
        <f>IF(AE33="","",IFERROR(VLOOKUP(AG33,Paramétrage!$A$18:$D$393,4,FALSE),0))</f>
        <v/>
      </c>
      <c r="AI33" s="301"/>
      <c r="AJ33" s="301"/>
      <c r="AK33" s="72" t="str">
        <f t="shared" si="31"/>
        <v>D</v>
      </c>
      <c r="AL33" s="72">
        <f t="shared" si="7"/>
        <v>18</v>
      </c>
      <c r="AM33" s="13">
        <f t="shared" si="7"/>
        <v>197</v>
      </c>
      <c r="AN33" s="14" t="str">
        <f>IF(AK33="","",IFERROR(VLOOKUP(AM33,Paramétrage!$A$18:$D$393,4,FALSE),0))</f>
        <v/>
      </c>
      <c r="AO33" s="301"/>
      <c r="AP33" s="301"/>
      <c r="AQ33" s="72" t="str">
        <f t="shared" si="32"/>
        <v>Ma</v>
      </c>
      <c r="AR33" s="72">
        <f t="shared" si="9"/>
        <v>18</v>
      </c>
      <c r="AS33" s="13">
        <f t="shared" si="9"/>
        <v>227</v>
      </c>
      <c r="AT33" s="14" t="str">
        <f>IF(AQ33="","",IFERROR(VLOOKUP(AS33,Paramétrage!$A$18:$D$393,4,FALSE),0))</f>
        <v/>
      </c>
      <c r="AU33" s="301"/>
      <c r="AV33" s="301"/>
      <c r="AW33" s="72" t="str">
        <f t="shared" si="33"/>
        <v>V</v>
      </c>
      <c r="AX33" s="72">
        <f t="shared" si="11"/>
        <v>18</v>
      </c>
      <c r="AY33" s="13">
        <f t="shared" si="11"/>
        <v>258</v>
      </c>
      <c r="AZ33" s="14" t="str">
        <f>IF(AW33="","",IFERROR(VLOOKUP(AY33,Paramétrage!$A$18:$D$393,4,FALSE),0))</f>
        <v/>
      </c>
      <c r="BA33" s="301"/>
      <c r="BB33" s="301"/>
      <c r="BC33" s="72" t="str">
        <f t="shared" si="34"/>
        <v>L</v>
      </c>
      <c r="BD33" s="72">
        <f t="shared" si="13"/>
        <v>18</v>
      </c>
      <c r="BE33" s="13">
        <f t="shared" si="13"/>
        <v>289</v>
      </c>
      <c r="BF33" s="14" t="str">
        <f>IF(BC33="","",IFERROR(VLOOKUP(BE33,Paramétrage!$A$18:$D$393,4,FALSE),0))</f>
        <v/>
      </c>
      <c r="BG33" s="301"/>
      <c r="BH33" s="301"/>
      <c r="BI33" s="72" t="str">
        <f t="shared" si="35"/>
        <v>Me</v>
      </c>
      <c r="BJ33" s="72">
        <f t="shared" si="15"/>
        <v>18</v>
      </c>
      <c r="BK33" s="13">
        <f t="shared" si="15"/>
        <v>319</v>
      </c>
      <c r="BL33" s="14" t="str">
        <f>IF(BI33="","",IFERROR(VLOOKUP(BK33,Paramétrage!$A$18:$D$393,4,FALSE),0))</f>
        <v/>
      </c>
      <c r="BM33" s="301"/>
      <c r="BN33" s="301"/>
      <c r="BO33" s="72" t="str">
        <f t="shared" si="36"/>
        <v>S</v>
      </c>
      <c r="BP33" s="72">
        <f t="shared" si="17"/>
        <v>18</v>
      </c>
      <c r="BQ33" s="13">
        <f t="shared" si="17"/>
        <v>350</v>
      </c>
      <c r="BR33" s="14" t="str">
        <f>IF(BO33="","",IFERROR(VLOOKUP(BQ33,Paramétrage!$A$18:$D$393,4,FALSE),0))</f>
        <v/>
      </c>
      <c r="BS33" s="301"/>
      <c r="BT33" s="301"/>
      <c r="BV33" s="25"/>
      <c r="BW33" s="493"/>
      <c r="BX33" s="493"/>
      <c r="BY33" s="493"/>
      <c r="BZ33" s="493"/>
      <c r="CA33" s="23"/>
      <c r="CD33" s="483"/>
      <c r="DP33" s="123"/>
    </row>
    <row r="34" spans="1:120" ht="12.75" customHeight="1">
      <c r="A34" s="72" t="str">
        <f t="shared" si="25"/>
        <v>J</v>
      </c>
      <c r="B34" s="72">
        <v>19</v>
      </c>
      <c r="C34" s="13">
        <f t="shared" si="18"/>
        <v>19</v>
      </c>
      <c r="D34" s="14" t="str">
        <f>IF(A34="","",IFERROR(VLOOKUP(C34,Paramétrage!$A$18:$D$393,4,FALSE),0))</f>
        <v/>
      </c>
      <c r="E34" s="301"/>
      <c r="F34" s="301"/>
      <c r="G34" s="72" t="str">
        <f t="shared" si="26"/>
        <v>D</v>
      </c>
      <c r="H34" s="72">
        <v>19</v>
      </c>
      <c r="I34" s="13">
        <f t="shared" si="19"/>
        <v>50</v>
      </c>
      <c r="J34" s="14" t="str">
        <f>IF(G34="","",IFERROR(VLOOKUP(I34,Paramétrage!$A$18:$D$393,4,FALSE),0))</f>
        <v/>
      </c>
      <c r="K34" s="301"/>
      <c r="L34" s="301"/>
      <c r="M34" s="72" t="str">
        <f t="shared" si="27"/>
        <v>D</v>
      </c>
      <c r="N34" s="72">
        <v>19</v>
      </c>
      <c r="O34" s="13">
        <f t="shared" si="20"/>
        <v>78</v>
      </c>
      <c r="P34" s="14" t="str">
        <f>IF(M34="","",IFERROR(VLOOKUP(O34,Paramétrage!$A$18:$D$393,4,FALSE),0))</f>
        <v/>
      </c>
      <c r="Q34" s="301"/>
      <c r="R34" s="301"/>
      <c r="S34" s="72" t="str">
        <f t="shared" si="28"/>
        <v>D</v>
      </c>
      <c r="T34" s="72">
        <v>19</v>
      </c>
      <c r="U34" s="13">
        <f t="shared" si="21"/>
        <v>106</v>
      </c>
      <c r="V34" s="14" t="str">
        <f>IF(S34="","",IFERROR(VLOOKUP(U34,Paramétrage!$A$18:$D$393,4,FALSE),0))</f>
        <v/>
      </c>
      <c r="W34" s="301"/>
      <c r="X34" s="301"/>
      <c r="Y34" s="72" t="str">
        <f t="shared" si="29"/>
        <v>Me</v>
      </c>
      <c r="Z34" s="72">
        <v>19</v>
      </c>
      <c r="AA34" s="13">
        <f t="shared" si="22"/>
        <v>137</v>
      </c>
      <c r="AB34" s="14" t="str">
        <f>IF(Y34="","",IFERROR(VLOOKUP(AA34,Paramétrage!$A$18:$D$393,4,FALSE),0))</f>
        <v/>
      </c>
      <c r="AC34" s="301"/>
      <c r="AD34" s="301"/>
      <c r="AE34" s="72" t="str">
        <f t="shared" si="30"/>
        <v>V</v>
      </c>
      <c r="AF34" s="72">
        <f t="shared" si="24"/>
        <v>19</v>
      </c>
      <c r="AG34" s="13">
        <f t="shared" si="23"/>
        <v>167</v>
      </c>
      <c r="AH34" s="14" t="str">
        <f>IF(AE34="","",IFERROR(VLOOKUP(AG34,Paramétrage!$A$18:$D$393,4,FALSE),0))</f>
        <v/>
      </c>
      <c r="AI34" s="301"/>
      <c r="AJ34" s="301"/>
      <c r="AK34" s="72" t="str">
        <f t="shared" si="31"/>
        <v>L</v>
      </c>
      <c r="AL34" s="72">
        <f t="shared" si="7"/>
        <v>19</v>
      </c>
      <c r="AM34" s="13">
        <f t="shared" si="7"/>
        <v>198</v>
      </c>
      <c r="AN34" s="14" t="str">
        <f>IF(AK34="","",IFERROR(VLOOKUP(AM34,Paramétrage!$A$18:$D$393,4,FALSE),0))</f>
        <v/>
      </c>
      <c r="AO34" s="301"/>
      <c r="AP34" s="301"/>
      <c r="AQ34" s="72" t="str">
        <f t="shared" si="32"/>
        <v>Me</v>
      </c>
      <c r="AR34" s="72">
        <f t="shared" si="9"/>
        <v>19</v>
      </c>
      <c r="AS34" s="13">
        <f t="shared" si="9"/>
        <v>228</v>
      </c>
      <c r="AT34" s="14" t="str">
        <f>IF(AQ34="","",IFERROR(VLOOKUP(AS34,Paramétrage!$A$18:$D$393,4,FALSE),0))</f>
        <v>F</v>
      </c>
      <c r="AU34" s="301"/>
      <c r="AV34" s="301"/>
      <c r="AW34" s="72" t="str">
        <f t="shared" si="33"/>
        <v>S</v>
      </c>
      <c r="AX34" s="72">
        <f t="shared" si="11"/>
        <v>19</v>
      </c>
      <c r="AY34" s="13">
        <f t="shared" si="11"/>
        <v>259</v>
      </c>
      <c r="AZ34" s="14" t="str">
        <f>IF(AW34="","",IFERROR(VLOOKUP(AY34,Paramétrage!$A$18:$D$393,4,FALSE),0))</f>
        <v/>
      </c>
      <c r="BA34" s="301"/>
      <c r="BB34" s="301"/>
      <c r="BC34" s="72" t="str">
        <f t="shared" si="34"/>
        <v>Ma</v>
      </c>
      <c r="BD34" s="72">
        <f t="shared" si="13"/>
        <v>19</v>
      </c>
      <c r="BE34" s="13">
        <f t="shared" si="13"/>
        <v>290</v>
      </c>
      <c r="BF34" s="14" t="str">
        <f>IF(BC34="","",IFERROR(VLOOKUP(BE34,Paramétrage!$A$18:$D$393,4,FALSE),0))</f>
        <v/>
      </c>
      <c r="BG34" s="301"/>
      <c r="BH34" s="301"/>
      <c r="BI34" s="72" t="str">
        <f t="shared" si="35"/>
        <v>J</v>
      </c>
      <c r="BJ34" s="72">
        <f t="shared" si="15"/>
        <v>19</v>
      </c>
      <c r="BK34" s="13">
        <f t="shared" si="15"/>
        <v>320</v>
      </c>
      <c r="BL34" s="14" t="str">
        <f>IF(BI34="","",IFERROR(VLOOKUP(BK34,Paramétrage!$A$18:$D$393,4,FALSE),0))</f>
        <v/>
      </c>
      <c r="BM34" s="301"/>
      <c r="BN34" s="301"/>
      <c r="BO34" s="72" t="str">
        <f t="shared" si="36"/>
        <v>D</v>
      </c>
      <c r="BP34" s="72">
        <f t="shared" si="17"/>
        <v>19</v>
      </c>
      <c r="BQ34" s="13">
        <f t="shared" si="17"/>
        <v>351</v>
      </c>
      <c r="BR34" s="14" t="str">
        <f>IF(BO34="","",IFERROR(VLOOKUP(BQ34,Paramétrage!$A$18:$D$393,4,FALSE),0))</f>
        <v/>
      </c>
      <c r="BS34" s="301"/>
      <c r="BT34" s="301"/>
      <c r="BV34" s="494" t="s">
        <v>1461</v>
      </c>
      <c r="BW34" s="446"/>
      <c r="BX34" s="495"/>
      <c r="BY34" s="491">
        <f>+AN55</f>
        <v>196</v>
      </c>
      <c r="BZ34" s="492"/>
      <c r="CA34" s="23"/>
      <c r="CD34" s="483"/>
      <c r="DP34" s="123"/>
    </row>
    <row r="35" spans="1:120">
      <c r="A35" s="72" t="str">
        <f t="shared" si="25"/>
        <v>V</v>
      </c>
      <c r="B35" s="72">
        <v>20</v>
      </c>
      <c r="C35" s="13">
        <f t="shared" si="18"/>
        <v>20</v>
      </c>
      <c r="D35" s="14" t="str">
        <f>IF(A35="","",IFERROR(VLOOKUP(C35,Paramétrage!$A$18:$D$393,4,FALSE),0))</f>
        <v/>
      </c>
      <c r="E35" s="301"/>
      <c r="F35" s="301"/>
      <c r="G35" s="72" t="str">
        <f t="shared" si="26"/>
        <v>L</v>
      </c>
      <c r="H35" s="72">
        <v>20</v>
      </c>
      <c r="I35" s="13">
        <f t="shared" si="19"/>
        <v>51</v>
      </c>
      <c r="J35" s="14" t="str">
        <f>IF(G35="","",IFERROR(VLOOKUP(I35,Paramétrage!$A$18:$D$393,4,FALSE),0))</f>
        <v/>
      </c>
      <c r="K35" s="301"/>
      <c r="L35" s="301"/>
      <c r="M35" s="72" t="str">
        <f t="shared" si="27"/>
        <v>L</v>
      </c>
      <c r="N35" s="72">
        <v>20</v>
      </c>
      <c r="O35" s="13">
        <f t="shared" si="20"/>
        <v>79</v>
      </c>
      <c r="P35" s="14" t="str">
        <f>IF(M35="","",IFERROR(VLOOKUP(O35,Paramétrage!$A$18:$D$393,4,FALSE),0))</f>
        <v/>
      </c>
      <c r="Q35" s="301"/>
      <c r="R35" s="301"/>
      <c r="S35" s="72" t="str">
        <f t="shared" si="28"/>
        <v>L</v>
      </c>
      <c r="T35" s="72">
        <v>20</v>
      </c>
      <c r="U35" s="13">
        <f t="shared" si="21"/>
        <v>107</v>
      </c>
      <c r="V35" s="14" t="str">
        <f>IF(S35="","",IFERROR(VLOOKUP(U35,Paramétrage!$A$18:$D$393,4,FALSE),0))</f>
        <v/>
      </c>
      <c r="W35" s="301"/>
      <c r="X35" s="301"/>
      <c r="Y35" s="72" t="str">
        <f t="shared" si="29"/>
        <v>J</v>
      </c>
      <c r="Z35" s="72">
        <v>20</v>
      </c>
      <c r="AA35" s="13">
        <f t="shared" si="22"/>
        <v>138</v>
      </c>
      <c r="AB35" s="14" t="str">
        <f>IF(Y35="","",IFERROR(VLOOKUP(AA35,Paramétrage!$A$18:$D$393,4,FALSE),0))</f>
        <v/>
      </c>
      <c r="AC35" s="301"/>
      <c r="AD35" s="301"/>
      <c r="AE35" s="72" t="str">
        <f t="shared" si="30"/>
        <v>S</v>
      </c>
      <c r="AF35" s="72">
        <f t="shared" si="24"/>
        <v>20</v>
      </c>
      <c r="AG35" s="13">
        <f t="shared" si="23"/>
        <v>168</v>
      </c>
      <c r="AH35" s="14" t="str">
        <f>IF(AE35="","",IFERROR(VLOOKUP(AG35,Paramétrage!$A$18:$D$393,4,FALSE),0))</f>
        <v/>
      </c>
      <c r="AI35" s="301"/>
      <c r="AJ35" s="301"/>
      <c r="AK35" s="72" t="str">
        <f t="shared" si="31"/>
        <v>Ma</v>
      </c>
      <c r="AL35" s="72">
        <f t="shared" si="7"/>
        <v>20</v>
      </c>
      <c r="AM35" s="13">
        <f t="shared" si="7"/>
        <v>199</v>
      </c>
      <c r="AN35" s="14" t="str">
        <f>IF(AK35="","",IFERROR(VLOOKUP(AM35,Paramétrage!$A$18:$D$393,4,FALSE),0))</f>
        <v/>
      </c>
      <c r="AO35" s="301"/>
      <c r="AP35" s="301"/>
      <c r="AQ35" s="72" t="str">
        <f t="shared" si="32"/>
        <v>J</v>
      </c>
      <c r="AR35" s="72">
        <f t="shared" si="9"/>
        <v>20</v>
      </c>
      <c r="AS35" s="13">
        <f t="shared" si="9"/>
        <v>229</v>
      </c>
      <c r="AT35" s="14" t="str">
        <f>IF(AQ35="","",IFERROR(VLOOKUP(AS35,Paramétrage!$A$18:$D$393,4,FALSE),0))</f>
        <v/>
      </c>
      <c r="AU35" s="301"/>
      <c r="AV35" s="301"/>
      <c r="AW35" s="72" t="str">
        <f t="shared" si="33"/>
        <v>D</v>
      </c>
      <c r="AX35" s="72">
        <f t="shared" si="11"/>
        <v>20</v>
      </c>
      <c r="AY35" s="13">
        <f t="shared" si="11"/>
        <v>260</v>
      </c>
      <c r="AZ35" s="14" t="str">
        <f>IF(AW35="","",IFERROR(VLOOKUP(AY35,Paramétrage!$A$18:$D$393,4,FALSE),0))</f>
        <v/>
      </c>
      <c r="BA35" s="301"/>
      <c r="BB35" s="301"/>
      <c r="BC35" s="72" t="str">
        <f t="shared" si="34"/>
        <v>Me</v>
      </c>
      <c r="BD35" s="72">
        <f t="shared" si="13"/>
        <v>20</v>
      </c>
      <c r="BE35" s="13">
        <f t="shared" si="13"/>
        <v>291</v>
      </c>
      <c r="BF35" s="14" t="str">
        <f>IF(BC35="","",IFERROR(VLOOKUP(BE35,Paramétrage!$A$18:$D$393,4,FALSE),0))</f>
        <v/>
      </c>
      <c r="BG35" s="301"/>
      <c r="BH35" s="301"/>
      <c r="BI35" s="72" t="str">
        <f t="shared" si="35"/>
        <v>V</v>
      </c>
      <c r="BJ35" s="72">
        <f t="shared" si="15"/>
        <v>20</v>
      </c>
      <c r="BK35" s="13">
        <f t="shared" si="15"/>
        <v>321</v>
      </c>
      <c r="BL35" s="14" t="str">
        <f>IF(BI35="","",IFERROR(VLOOKUP(BK35,Paramétrage!$A$18:$D$393,4,FALSE),0))</f>
        <v/>
      </c>
      <c r="BM35" s="301"/>
      <c r="BN35" s="301"/>
      <c r="BO35" s="72" t="str">
        <f t="shared" si="36"/>
        <v>L</v>
      </c>
      <c r="BP35" s="72">
        <f t="shared" si="17"/>
        <v>20</v>
      </c>
      <c r="BQ35" s="13">
        <f t="shared" si="17"/>
        <v>352</v>
      </c>
      <c r="BR35" s="14" t="str">
        <f>IF(BO35="","",IFERROR(VLOOKUP(BQ35,Paramétrage!$A$18:$D$393,4,FALSE),0))</f>
        <v/>
      </c>
      <c r="BS35" s="301"/>
      <c r="BT35" s="301"/>
      <c r="BV35" s="27"/>
      <c r="BW35" s="63"/>
      <c r="BX35" s="63"/>
      <c r="BY35" s="45"/>
      <c r="BZ35" s="45"/>
      <c r="CA35" s="28"/>
      <c r="CD35" s="484"/>
      <c r="CI35" s="94">
        <f>1820-28*7</f>
        <v>1624</v>
      </c>
    </row>
    <row r="36" spans="1:120">
      <c r="A36" s="72" t="str">
        <f t="shared" si="25"/>
        <v>S</v>
      </c>
      <c r="B36" s="72">
        <v>21</v>
      </c>
      <c r="C36" s="13">
        <f t="shared" si="18"/>
        <v>21</v>
      </c>
      <c r="D36" s="14" t="str">
        <f>IF(A36="","",IFERROR(VLOOKUP(C36,Paramétrage!$A$18:$D$393,4,FALSE),0))</f>
        <v/>
      </c>
      <c r="E36" s="301"/>
      <c r="F36" s="301"/>
      <c r="G36" s="72" t="str">
        <f t="shared" si="26"/>
        <v>Ma</v>
      </c>
      <c r="H36" s="72">
        <v>21</v>
      </c>
      <c r="I36" s="13">
        <f t="shared" si="19"/>
        <v>52</v>
      </c>
      <c r="J36" s="14" t="str">
        <f>IF(G36="","",IFERROR(VLOOKUP(I36,Paramétrage!$A$18:$D$393,4,FALSE),0))</f>
        <v/>
      </c>
      <c r="K36" s="301"/>
      <c r="L36" s="301"/>
      <c r="M36" s="72" t="str">
        <f t="shared" si="27"/>
        <v>Ma</v>
      </c>
      <c r="N36" s="72">
        <v>21</v>
      </c>
      <c r="O36" s="13">
        <f t="shared" si="20"/>
        <v>80</v>
      </c>
      <c r="P36" s="14" t="str">
        <f>IF(M36="","",IFERROR(VLOOKUP(O36,Paramétrage!$A$18:$D$393,4,FALSE),0))</f>
        <v/>
      </c>
      <c r="Q36" s="301"/>
      <c r="R36" s="301"/>
      <c r="S36" s="72" t="str">
        <f t="shared" si="28"/>
        <v>Ma</v>
      </c>
      <c r="T36" s="72">
        <v>21</v>
      </c>
      <c r="U36" s="13">
        <f t="shared" si="21"/>
        <v>108</v>
      </c>
      <c r="V36" s="14" t="str">
        <f>IF(S36="","",IFERROR(VLOOKUP(U36,Paramétrage!$A$18:$D$393,4,FALSE),0))</f>
        <v/>
      </c>
      <c r="W36" s="301"/>
      <c r="X36" s="301"/>
      <c r="Y36" s="72" t="str">
        <f t="shared" si="29"/>
        <v>V</v>
      </c>
      <c r="Z36" s="72">
        <v>21</v>
      </c>
      <c r="AA36" s="13">
        <f t="shared" si="22"/>
        <v>139</v>
      </c>
      <c r="AB36" s="14" t="str">
        <f>IF(Y36="","",IFERROR(VLOOKUP(AA36,Paramétrage!$A$18:$D$393,4,FALSE),0))</f>
        <v/>
      </c>
      <c r="AC36" s="301"/>
      <c r="AD36" s="301"/>
      <c r="AE36" s="72" t="str">
        <f t="shared" si="30"/>
        <v>D</v>
      </c>
      <c r="AF36" s="72">
        <f t="shared" si="24"/>
        <v>21</v>
      </c>
      <c r="AG36" s="13">
        <f t="shared" si="23"/>
        <v>169</v>
      </c>
      <c r="AH36" s="14" t="str">
        <f>IF(AE36="","",IFERROR(VLOOKUP(AG36,Paramétrage!$A$18:$D$393,4,FALSE),0))</f>
        <v/>
      </c>
      <c r="AI36" s="301"/>
      <c r="AJ36" s="301"/>
      <c r="AK36" s="72" t="str">
        <f t="shared" si="31"/>
        <v>Me</v>
      </c>
      <c r="AL36" s="72">
        <f t="shared" si="7"/>
        <v>21</v>
      </c>
      <c r="AM36" s="13">
        <f t="shared" si="7"/>
        <v>200</v>
      </c>
      <c r="AN36" s="14" t="str">
        <f>IF(AK36="","",IFERROR(VLOOKUP(AM36,Paramétrage!$A$18:$D$393,4,FALSE),0))</f>
        <v/>
      </c>
      <c r="AO36" s="301"/>
      <c r="AP36" s="301"/>
      <c r="AQ36" s="72" t="str">
        <f t="shared" si="32"/>
        <v>V</v>
      </c>
      <c r="AR36" s="72">
        <f t="shared" si="9"/>
        <v>21</v>
      </c>
      <c r="AS36" s="13">
        <f t="shared" si="9"/>
        <v>230</v>
      </c>
      <c r="AT36" s="14" t="str">
        <f>IF(AQ36="","",IFERROR(VLOOKUP(AS36,Paramétrage!$A$18:$D$393,4,FALSE),0))</f>
        <v/>
      </c>
      <c r="AU36" s="301"/>
      <c r="AV36" s="301"/>
      <c r="AW36" s="72" t="str">
        <f t="shared" si="33"/>
        <v>L</v>
      </c>
      <c r="AX36" s="72">
        <f t="shared" si="11"/>
        <v>21</v>
      </c>
      <c r="AY36" s="13">
        <f t="shared" si="11"/>
        <v>261</v>
      </c>
      <c r="AZ36" s="14" t="str">
        <f>IF(AW36="","",IFERROR(VLOOKUP(AY36,Paramétrage!$A$18:$D$393,4,FALSE),0))</f>
        <v/>
      </c>
      <c r="BA36" s="301"/>
      <c r="BB36" s="301"/>
      <c r="BC36" s="72" t="str">
        <f t="shared" si="34"/>
        <v>J</v>
      </c>
      <c r="BD36" s="72">
        <f t="shared" si="13"/>
        <v>21</v>
      </c>
      <c r="BE36" s="13">
        <f t="shared" si="13"/>
        <v>292</v>
      </c>
      <c r="BF36" s="14" t="str">
        <f>IF(BC36="","",IFERROR(VLOOKUP(BE36,Paramétrage!$A$18:$D$393,4,FALSE),0))</f>
        <v/>
      </c>
      <c r="BG36" s="301"/>
      <c r="BH36" s="301"/>
      <c r="BI36" s="72" t="str">
        <f t="shared" si="35"/>
        <v>S</v>
      </c>
      <c r="BJ36" s="72">
        <f t="shared" si="15"/>
        <v>21</v>
      </c>
      <c r="BK36" s="13">
        <f t="shared" si="15"/>
        <v>322</v>
      </c>
      <c r="BL36" s="14" t="str">
        <f>IF(BI36="","",IFERROR(VLOOKUP(BK36,Paramétrage!$A$18:$D$393,4,FALSE),0))</f>
        <v/>
      </c>
      <c r="BM36" s="301"/>
      <c r="BN36" s="301"/>
      <c r="BO36" s="72" t="str">
        <f t="shared" si="36"/>
        <v>Ma</v>
      </c>
      <c r="BP36" s="72">
        <f t="shared" si="17"/>
        <v>21</v>
      </c>
      <c r="BQ36" s="13">
        <f t="shared" si="17"/>
        <v>353</v>
      </c>
      <c r="BR36" s="14" t="str">
        <f>IF(BO36="","",IFERROR(VLOOKUP(BQ36,Paramétrage!$A$18:$D$393,4,FALSE),0))</f>
        <v/>
      </c>
      <c r="BS36" s="301"/>
      <c r="BT36" s="301"/>
    </row>
    <row r="37" spans="1:120" ht="13.5" customHeight="1">
      <c r="A37" s="72" t="str">
        <f t="shared" si="25"/>
        <v>D</v>
      </c>
      <c r="B37" s="72">
        <v>22</v>
      </c>
      <c r="C37" s="13">
        <f t="shared" si="18"/>
        <v>22</v>
      </c>
      <c r="D37" s="14" t="str">
        <f>IF(A37="","",IFERROR(VLOOKUP(C37,Paramétrage!$A$18:$D$393,4,FALSE),0))</f>
        <v/>
      </c>
      <c r="E37" s="301"/>
      <c r="F37" s="301"/>
      <c r="G37" s="72" t="str">
        <f t="shared" si="26"/>
        <v>Me</v>
      </c>
      <c r="H37" s="72">
        <v>22</v>
      </c>
      <c r="I37" s="13">
        <f t="shared" si="19"/>
        <v>53</v>
      </c>
      <c r="J37" s="14" t="str">
        <f>IF(G37="","",IFERROR(VLOOKUP(I37,Paramétrage!$A$18:$D$393,4,FALSE),0))</f>
        <v/>
      </c>
      <c r="K37" s="301"/>
      <c r="L37" s="301"/>
      <c r="M37" s="72" t="str">
        <f t="shared" si="27"/>
        <v>Me</v>
      </c>
      <c r="N37" s="72">
        <v>22</v>
      </c>
      <c r="O37" s="13">
        <f t="shared" si="20"/>
        <v>81</v>
      </c>
      <c r="P37" s="14" t="str">
        <f>IF(M37="","",IFERROR(VLOOKUP(O37,Paramétrage!$A$18:$D$393,4,FALSE),0))</f>
        <v/>
      </c>
      <c r="Q37" s="301"/>
      <c r="R37" s="301"/>
      <c r="S37" s="72" t="str">
        <f t="shared" si="28"/>
        <v>Me</v>
      </c>
      <c r="T37" s="72">
        <v>22</v>
      </c>
      <c r="U37" s="13">
        <f t="shared" si="21"/>
        <v>109</v>
      </c>
      <c r="V37" s="14" t="str">
        <f>IF(S37="","",IFERROR(VLOOKUP(U37,Paramétrage!$A$18:$D$393,4,FALSE),0))</f>
        <v/>
      </c>
      <c r="W37" s="301"/>
      <c r="X37" s="301"/>
      <c r="Y37" s="72" t="str">
        <f t="shared" si="29"/>
        <v>S</v>
      </c>
      <c r="Z37" s="72">
        <v>22</v>
      </c>
      <c r="AA37" s="13">
        <f t="shared" si="22"/>
        <v>140</v>
      </c>
      <c r="AB37" s="14" t="str">
        <f>IF(Y37="","",IFERROR(VLOOKUP(AA37,Paramétrage!$A$18:$D$393,4,FALSE),0))</f>
        <v/>
      </c>
      <c r="AC37" s="301"/>
      <c r="AD37" s="301"/>
      <c r="AE37" s="72" t="str">
        <f t="shared" si="30"/>
        <v>L</v>
      </c>
      <c r="AF37" s="72">
        <f t="shared" si="24"/>
        <v>22</v>
      </c>
      <c r="AG37" s="13">
        <f t="shared" si="23"/>
        <v>170</v>
      </c>
      <c r="AH37" s="14" t="str">
        <f>IF(AE37="","",IFERROR(VLOOKUP(AG37,Paramétrage!$A$18:$D$393,4,FALSE),0))</f>
        <v/>
      </c>
      <c r="AI37" s="301"/>
      <c r="AJ37" s="301"/>
      <c r="AK37" s="72" t="str">
        <f t="shared" si="31"/>
        <v>J</v>
      </c>
      <c r="AL37" s="72">
        <f t="shared" si="7"/>
        <v>22</v>
      </c>
      <c r="AM37" s="13">
        <f t="shared" si="7"/>
        <v>201</v>
      </c>
      <c r="AN37" s="14" t="str">
        <f>IF(AK37="","",IFERROR(VLOOKUP(AM37,Paramétrage!$A$18:$D$393,4,FALSE),0))</f>
        <v/>
      </c>
      <c r="AO37" s="301"/>
      <c r="AP37" s="301"/>
      <c r="AQ37" s="72" t="str">
        <f t="shared" si="32"/>
        <v>S</v>
      </c>
      <c r="AR37" s="72">
        <f t="shared" si="9"/>
        <v>22</v>
      </c>
      <c r="AS37" s="13">
        <f t="shared" si="9"/>
        <v>231</v>
      </c>
      <c r="AT37" s="14" t="str">
        <f>IF(AQ37="","",IFERROR(VLOOKUP(AS37,Paramétrage!$A$18:$D$393,4,FALSE),0))</f>
        <v/>
      </c>
      <c r="AU37" s="301"/>
      <c r="AV37" s="301"/>
      <c r="AW37" s="72" t="str">
        <f t="shared" si="33"/>
        <v>Ma</v>
      </c>
      <c r="AX37" s="72">
        <f t="shared" si="11"/>
        <v>22</v>
      </c>
      <c r="AY37" s="13">
        <f t="shared" si="11"/>
        <v>262</v>
      </c>
      <c r="AZ37" s="14" t="str">
        <f>IF(AW37="","",IFERROR(VLOOKUP(AY37,Paramétrage!$A$18:$D$393,4,FALSE),0))</f>
        <v/>
      </c>
      <c r="BA37" s="301"/>
      <c r="BB37" s="301"/>
      <c r="BC37" s="72" t="str">
        <f t="shared" si="34"/>
        <v>V</v>
      </c>
      <c r="BD37" s="72">
        <f t="shared" si="13"/>
        <v>22</v>
      </c>
      <c r="BE37" s="13">
        <f t="shared" si="13"/>
        <v>293</v>
      </c>
      <c r="BF37" s="14" t="str">
        <f>IF(BC37="","",IFERROR(VLOOKUP(BE37,Paramétrage!$A$18:$D$393,4,FALSE),0))</f>
        <v/>
      </c>
      <c r="BG37" s="301"/>
      <c r="BH37" s="301"/>
      <c r="BI37" s="72" t="str">
        <f t="shared" si="35"/>
        <v>D</v>
      </c>
      <c r="BJ37" s="72">
        <f t="shared" si="15"/>
        <v>22</v>
      </c>
      <c r="BK37" s="13">
        <f t="shared" si="15"/>
        <v>323</v>
      </c>
      <c r="BL37" s="14" t="str">
        <f>IF(BI37="","",IFERROR(VLOOKUP(BK37,Paramétrage!$A$18:$D$393,4,FALSE),0))</f>
        <v/>
      </c>
      <c r="BM37" s="301"/>
      <c r="BN37" s="301"/>
      <c r="BO37" s="72" t="str">
        <f t="shared" si="36"/>
        <v>Me</v>
      </c>
      <c r="BP37" s="72">
        <f t="shared" si="17"/>
        <v>22</v>
      </c>
      <c r="BQ37" s="13">
        <f t="shared" si="17"/>
        <v>354</v>
      </c>
      <c r="BR37" s="14" t="str">
        <f>IF(BO37="","",IFERROR(VLOOKUP(BQ37,Paramétrage!$A$18:$D$393,4,FALSE),0))</f>
        <v/>
      </c>
      <c r="BS37" s="301"/>
      <c r="BT37" s="301"/>
      <c r="BV37" s="437" t="s">
        <v>40</v>
      </c>
      <c r="BW37" s="438"/>
      <c r="BX37" s="438"/>
      <c r="BY37" s="438"/>
      <c r="BZ37" s="438"/>
      <c r="CA37" s="439"/>
      <c r="CD37" s="366" t="s">
        <v>158</v>
      </c>
    </row>
    <row r="38" spans="1:120">
      <c r="A38" s="72" t="str">
        <f t="shared" si="25"/>
        <v>L</v>
      </c>
      <c r="B38" s="72">
        <v>23</v>
      </c>
      <c r="C38" s="13">
        <f t="shared" si="18"/>
        <v>23</v>
      </c>
      <c r="D38" s="14" t="str">
        <f>IF(A38="","",IFERROR(VLOOKUP(C38,Paramétrage!$A$18:$D$393,4,FALSE),0))</f>
        <v/>
      </c>
      <c r="E38" s="301"/>
      <c r="F38" s="301"/>
      <c r="G38" s="72" t="str">
        <f t="shared" si="26"/>
        <v>J</v>
      </c>
      <c r="H38" s="72">
        <v>23</v>
      </c>
      <c r="I38" s="13">
        <f t="shared" si="19"/>
        <v>54</v>
      </c>
      <c r="J38" s="14" t="str">
        <f>IF(G38="","",IFERROR(VLOOKUP(I38,Paramétrage!$A$18:$D$393,4,FALSE),0))</f>
        <v/>
      </c>
      <c r="K38" s="301"/>
      <c r="L38" s="301"/>
      <c r="M38" s="72" t="str">
        <f t="shared" si="27"/>
        <v>J</v>
      </c>
      <c r="N38" s="72">
        <v>23</v>
      </c>
      <c r="O38" s="13">
        <f t="shared" si="20"/>
        <v>82</v>
      </c>
      <c r="P38" s="14" t="str">
        <f>IF(M38="","",IFERROR(VLOOKUP(O38,Paramétrage!$A$18:$D$393,4,FALSE),0))</f>
        <v/>
      </c>
      <c r="Q38" s="301"/>
      <c r="R38" s="301"/>
      <c r="S38" s="72" t="str">
        <f t="shared" si="28"/>
        <v>J</v>
      </c>
      <c r="T38" s="72">
        <v>23</v>
      </c>
      <c r="U38" s="13">
        <f t="shared" si="21"/>
        <v>110</v>
      </c>
      <c r="V38" s="14" t="str">
        <f>IF(S38="","",IFERROR(VLOOKUP(U38,Paramétrage!$A$18:$D$393,4,FALSE),0))</f>
        <v/>
      </c>
      <c r="W38" s="301"/>
      <c r="X38" s="301"/>
      <c r="Y38" s="72" t="str">
        <f t="shared" si="29"/>
        <v>D</v>
      </c>
      <c r="Z38" s="72">
        <v>23</v>
      </c>
      <c r="AA38" s="13">
        <f t="shared" si="22"/>
        <v>141</v>
      </c>
      <c r="AB38" s="14" t="str">
        <f>IF(Y38="","",IFERROR(VLOOKUP(AA38,Paramétrage!$A$18:$D$393,4,FALSE),0))</f>
        <v/>
      </c>
      <c r="AC38" s="301"/>
      <c r="AD38" s="301"/>
      <c r="AE38" s="72" t="str">
        <f t="shared" si="30"/>
        <v>Ma</v>
      </c>
      <c r="AF38" s="72">
        <f t="shared" si="24"/>
        <v>23</v>
      </c>
      <c r="AG38" s="13">
        <f t="shared" si="23"/>
        <v>171</v>
      </c>
      <c r="AH38" s="14" t="str">
        <f>IF(AE38="","",IFERROR(VLOOKUP(AG38,Paramétrage!$A$18:$D$393,4,FALSE),0))</f>
        <v/>
      </c>
      <c r="AI38" s="301"/>
      <c r="AJ38" s="301"/>
      <c r="AK38" s="72" t="str">
        <f t="shared" si="31"/>
        <v>V</v>
      </c>
      <c r="AL38" s="72">
        <f t="shared" si="7"/>
        <v>23</v>
      </c>
      <c r="AM38" s="13">
        <f t="shared" si="7"/>
        <v>202</v>
      </c>
      <c r="AN38" s="14" t="str">
        <f>IF(AK38="","",IFERROR(VLOOKUP(AM38,Paramétrage!$A$18:$D$393,4,FALSE),0))</f>
        <v/>
      </c>
      <c r="AO38" s="301"/>
      <c r="AP38" s="301"/>
      <c r="AQ38" s="72" t="str">
        <f t="shared" si="32"/>
        <v>D</v>
      </c>
      <c r="AR38" s="72">
        <f t="shared" si="9"/>
        <v>23</v>
      </c>
      <c r="AS38" s="13">
        <f t="shared" si="9"/>
        <v>232</v>
      </c>
      <c r="AT38" s="14" t="str">
        <f>IF(AQ38="","",IFERROR(VLOOKUP(AS38,Paramétrage!$A$18:$D$393,4,FALSE),0))</f>
        <v/>
      </c>
      <c r="AU38" s="301"/>
      <c r="AV38" s="301"/>
      <c r="AW38" s="72" t="str">
        <f t="shared" si="33"/>
        <v>Me</v>
      </c>
      <c r="AX38" s="72">
        <f t="shared" si="11"/>
        <v>23</v>
      </c>
      <c r="AY38" s="13">
        <f t="shared" si="11"/>
        <v>263</v>
      </c>
      <c r="AZ38" s="14" t="str">
        <f>IF(AW38="","",IFERROR(VLOOKUP(AY38,Paramétrage!$A$18:$D$393,4,FALSE),0))</f>
        <v/>
      </c>
      <c r="BA38" s="301"/>
      <c r="BB38" s="301"/>
      <c r="BC38" s="72" t="str">
        <f t="shared" si="34"/>
        <v>S</v>
      </c>
      <c r="BD38" s="72">
        <f t="shared" si="13"/>
        <v>23</v>
      </c>
      <c r="BE38" s="13">
        <f t="shared" si="13"/>
        <v>294</v>
      </c>
      <c r="BF38" s="14" t="str">
        <f>IF(BC38="","",IFERROR(VLOOKUP(BE38,Paramétrage!$A$18:$D$393,4,FALSE),0))</f>
        <v/>
      </c>
      <c r="BG38" s="301"/>
      <c r="BH38" s="301"/>
      <c r="BI38" s="72" t="str">
        <f t="shared" si="35"/>
        <v>L</v>
      </c>
      <c r="BJ38" s="72">
        <f t="shared" si="15"/>
        <v>23</v>
      </c>
      <c r="BK38" s="13">
        <f t="shared" si="15"/>
        <v>324</v>
      </c>
      <c r="BL38" s="14" t="str">
        <f>IF(BI38="","",IFERROR(VLOOKUP(BK38,Paramétrage!$A$18:$D$393,4,FALSE),0))</f>
        <v/>
      </c>
      <c r="BM38" s="301"/>
      <c r="BN38" s="301"/>
      <c r="BO38" s="72" t="str">
        <f t="shared" si="36"/>
        <v>J</v>
      </c>
      <c r="BP38" s="72">
        <f t="shared" si="17"/>
        <v>23</v>
      </c>
      <c r="BQ38" s="13">
        <f t="shared" si="17"/>
        <v>355</v>
      </c>
      <c r="BR38" s="14" t="str">
        <f>IF(BO38="","",IFERROR(VLOOKUP(BQ38,Paramétrage!$A$18:$D$393,4,FALSE),0))</f>
        <v/>
      </c>
      <c r="BS38" s="301"/>
      <c r="BT38" s="301"/>
      <c r="BV38" s="221"/>
      <c r="BW38" s="222"/>
      <c r="BX38" s="222"/>
      <c r="BY38" s="223"/>
      <c r="BZ38" s="222"/>
      <c r="CA38" s="224"/>
      <c r="CD38" s="367"/>
    </row>
    <row r="39" spans="1:120">
      <c r="A39" s="72" t="str">
        <f t="shared" si="25"/>
        <v>Ma</v>
      </c>
      <c r="B39" s="72">
        <v>24</v>
      </c>
      <c r="C39" s="13">
        <f t="shared" si="18"/>
        <v>24</v>
      </c>
      <c r="D39" s="14" t="str">
        <f>IF(A39="","",IFERROR(VLOOKUP(C39,Paramétrage!$A$18:$D$393,4,FALSE),0))</f>
        <v/>
      </c>
      <c r="E39" s="301"/>
      <c r="F39" s="301"/>
      <c r="G39" s="72" t="str">
        <f t="shared" si="26"/>
        <v>V</v>
      </c>
      <c r="H39" s="72">
        <v>24</v>
      </c>
      <c r="I39" s="13">
        <f t="shared" si="19"/>
        <v>55</v>
      </c>
      <c r="J39" s="14" t="str">
        <f>IF(G39="","",IFERROR(VLOOKUP(I39,Paramétrage!$A$18:$D$393,4,FALSE),0))</f>
        <v/>
      </c>
      <c r="K39" s="301"/>
      <c r="L39" s="301"/>
      <c r="M39" s="72" t="str">
        <f t="shared" si="27"/>
        <v>V</v>
      </c>
      <c r="N39" s="72">
        <v>24</v>
      </c>
      <c r="O39" s="13">
        <f t="shared" si="20"/>
        <v>83</v>
      </c>
      <c r="P39" s="14" t="str">
        <f>IF(M39="","",IFERROR(VLOOKUP(O39,Paramétrage!$A$18:$D$393,4,FALSE),0))</f>
        <v/>
      </c>
      <c r="Q39" s="301"/>
      <c r="R39" s="301"/>
      <c r="S39" s="72" t="str">
        <f t="shared" si="28"/>
        <v>V</v>
      </c>
      <c r="T39" s="72">
        <v>24</v>
      </c>
      <c r="U39" s="13">
        <f t="shared" si="21"/>
        <v>111</v>
      </c>
      <c r="V39" s="14" t="str">
        <f>IF(S39="","",IFERROR(VLOOKUP(U39,Paramétrage!$A$18:$D$393,4,FALSE),0))</f>
        <v/>
      </c>
      <c r="W39" s="301"/>
      <c r="X39" s="301"/>
      <c r="Y39" s="72" t="str">
        <f t="shared" si="29"/>
        <v>L</v>
      </c>
      <c r="Z39" s="72">
        <v>24</v>
      </c>
      <c r="AA39" s="13">
        <f t="shared" si="22"/>
        <v>142</v>
      </c>
      <c r="AB39" s="14" t="str">
        <f>IF(Y39="","",IFERROR(VLOOKUP(AA39,Paramétrage!$A$18:$D$393,4,FALSE),0))</f>
        <v/>
      </c>
      <c r="AC39" s="301"/>
      <c r="AD39" s="301"/>
      <c r="AE39" s="72" t="str">
        <f t="shared" si="30"/>
        <v>Me</v>
      </c>
      <c r="AF39" s="72">
        <f t="shared" si="24"/>
        <v>24</v>
      </c>
      <c r="AG39" s="13">
        <f t="shared" si="23"/>
        <v>172</v>
      </c>
      <c r="AH39" s="14" t="str">
        <f>IF(AE39="","",IFERROR(VLOOKUP(AG39,Paramétrage!$A$18:$D$393,4,FALSE),0))</f>
        <v/>
      </c>
      <c r="AI39" s="301"/>
      <c r="AJ39" s="301"/>
      <c r="AK39" s="72" t="str">
        <f t="shared" si="31"/>
        <v>S</v>
      </c>
      <c r="AL39" s="72">
        <f t="shared" si="7"/>
        <v>24</v>
      </c>
      <c r="AM39" s="13">
        <f t="shared" si="7"/>
        <v>203</v>
      </c>
      <c r="AN39" s="14" t="str">
        <f>IF(AK39="","",IFERROR(VLOOKUP(AM39,Paramétrage!$A$18:$D$393,4,FALSE),0))</f>
        <v/>
      </c>
      <c r="AO39" s="301"/>
      <c r="AP39" s="301"/>
      <c r="AQ39" s="72" t="str">
        <f t="shared" si="32"/>
        <v>L</v>
      </c>
      <c r="AR39" s="72">
        <f t="shared" si="9"/>
        <v>24</v>
      </c>
      <c r="AS39" s="13">
        <f t="shared" si="9"/>
        <v>233</v>
      </c>
      <c r="AT39" s="14" t="str">
        <f>IF(AQ39="","",IFERROR(VLOOKUP(AS39,Paramétrage!$A$18:$D$393,4,FALSE),0))</f>
        <v/>
      </c>
      <c r="AU39" s="301"/>
      <c r="AV39" s="301"/>
      <c r="AW39" s="72" t="str">
        <f t="shared" si="33"/>
        <v>J</v>
      </c>
      <c r="AX39" s="72">
        <f t="shared" si="11"/>
        <v>24</v>
      </c>
      <c r="AY39" s="13">
        <f t="shared" si="11"/>
        <v>264</v>
      </c>
      <c r="AZ39" s="14" t="str">
        <f>IF(AW39="","",IFERROR(VLOOKUP(AY39,Paramétrage!$A$18:$D$393,4,FALSE),0))</f>
        <v/>
      </c>
      <c r="BA39" s="301"/>
      <c r="BB39" s="301"/>
      <c r="BC39" s="72" t="str">
        <f t="shared" si="34"/>
        <v>D</v>
      </c>
      <c r="BD39" s="72">
        <f t="shared" si="13"/>
        <v>24</v>
      </c>
      <c r="BE39" s="13">
        <f t="shared" si="13"/>
        <v>295</v>
      </c>
      <c r="BF39" s="14" t="str">
        <f>IF(BC39="","",IFERROR(VLOOKUP(BE39,Paramétrage!$A$18:$D$393,4,FALSE),0))</f>
        <v/>
      </c>
      <c r="BG39" s="301"/>
      <c r="BH39" s="301"/>
      <c r="BI39" s="72" t="str">
        <f t="shared" si="35"/>
        <v>Ma</v>
      </c>
      <c r="BJ39" s="72">
        <f t="shared" si="15"/>
        <v>24</v>
      </c>
      <c r="BK39" s="13">
        <f t="shared" si="15"/>
        <v>325</v>
      </c>
      <c r="BL39" s="14" t="str">
        <f>IF(BI39="","",IFERROR(VLOOKUP(BK39,Paramétrage!$A$18:$D$393,4,FALSE),0))</f>
        <v/>
      </c>
      <c r="BM39" s="301"/>
      <c r="BN39" s="301"/>
      <c r="BO39" s="72" t="str">
        <f t="shared" si="36"/>
        <v>V</v>
      </c>
      <c r="BP39" s="72">
        <f t="shared" si="17"/>
        <v>24</v>
      </c>
      <c r="BQ39" s="13">
        <f t="shared" si="17"/>
        <v>356</v>
      </c>
      <c r="BR39" s="14" t="str">
        <f>IF(BO39="","",IFERROR(VLOOKUP(BQ39,Paramétrage!$A$18:$D$393,4,FALSE),0))</f>
        <v/>
      </c>
      <c r="BS39" s="301"/>
      <c r="BT39" s="301"/>
      <c r="BV39" s="225"/>
      <c r="BW39" s="226"/>
      <c r="BX39" s="226"/>
      <c r="BY39" s="227"/>
      <c r="BZ39" s="226"/>
      <c r="CA39" s="228"/>
      <c r="CD39" s="367"/>
    </row>
    <row r="40" spans="1:120">
      <c r="A40" s="72" t="str">
        <f t="shared" si="25"/>
        <v>Me</v>
      </c>
      <c r="B40" s="72">
        <v>25</v>
      </c>
      <c r="C40" s="13">
        <f t="shared" si="18"/>
        <v>25</v>
      </c>
      <c r="D40" s="14" t="str">
        <f>IF(A40="","",IFERROR(VLOOKUP(C40,Paramétrage!$A$18:$D$393,4,FALSE),0))</f>
        <v/>
      </c>
      <c r="E40" s="301"/>
      <c r="F40" s="301"/>
      <c r="G40" s="72" t="str">
        <f t="shared" si="26"/>
        <v>S</v>
      </c>
      <c r="H40" s="72">
        <v>25</v>
      </c>
      <c r="I40" s="13">
        <f t="shared" si="19"/>
        <v>56</v>
      </c>
      <c r="J40" s="14" t="str">
        <f>IF(G40="","",IFERROR(VLOOKUP(I40,Paramétrage!$A$18:$D$393,4,FALSE),0))</f>
        <v/>
      </c>
      <c r="K40" s="301"/>
      <c r="L40" s="301"/>
      <c r="M40" s="72" t="str">
        <f t="shared" si="27"/>
        <v>S</v>
      </c>
      <c r="N40" s="72">
        <v>25</v>
      </c>
      <c r="O40" s="13">
        <f t="shared" si="20"/>
        <v>84</v>
      </c>
      <c r="P40" s="14" t="str">
        <f>IF(M40="","",IFERROR(VLOOKUP(O40,Paramétrage!$A$18:$D$393,4,FALSE),0))</f>
        <v/>
      </c>
      <c r="Q40" s="301"/>
      <c r="R40" s="301"/>
      <c r="S40" s="72" t="str">
        <f t="shared" si="28"/>
        <v>S</v>
      </c>
      <c r="T40" s="72">
        <v>25</v>
      </c>
      <c r="U40" s="13">
        <f t="shared" si="21"/>
        <v>112</v>
      </c>
      <c r="V40" s="14" t="str">
        <f>IF(S40="","",IFERROR(VLOOKUP(U40,Paramétrage!$A$18:$D$393,4,FALSE),0))</f>
        <v/>
      </c>
      <c r="W40" s="301"/>
      <c r="X40" s="301"/>
      <c r="Y40" s="72" t="str">
        <f t="shared" si="29"/>
        <v>Ma</v>
      </c>
      <c r="Z40" s="72">
        <v>25</v>
      </c>
      <c r="AA40" s="13">
        <f t="shared" si="22"/>
        <v>143</v>
      </c>
      <c r="AB40" s="14" t="str">
        <f>IF(Y40="","",IFERROR(VLOOKUP(AA40,Paramétrage!$A$18:$D$393,4,FALSE),0))</f>
        <v/>
      </c>
      <c r="AC40" s="301"/>
      <c r="AD40" s="301"/>
      <c r="AE40" s="72" t="str">
        <f t="shared" si="30"/>
        <v>J</v>
      </c>
      <c r="AF40" s="72">
        <f t="shared" si="24"/>
        <v>25</v>
      </c>
      <c r="AG40" s="13">
        <f t="shared" si="23"/>
        <v>173</v>
      </c>
      <c r="AH40" s="14" t="str">
        <f>IF(AE40="","",IFERROR(VLOOKUP(AG40,Paramétrage!$A$18:$D$393,4,FALSE),0))</f>
        <v/>
      </c>
      <c r="AI40" s="301"/>
      <c r="AJ40" s="301"/>
      <c r="AK40" s="72" t="str">
        <f t="shared" si="31"/>
        <v>D</v>
      </c>
      <c r="AL40" s="72">
        <f t="shared" si="7"/>
        <v>25</v>
      </c>
      <c r="AM40" s="13">
        <f t="shared" si="7"/>
        <v>204</v>
      </c>
      <c r="AN40" s="14" t="str">
        <f>IF(AK40="","",IFERROR(VLOOKUP(AM40,Paramétrage!$A$18:$D$393,4,FALSE),0))</f>
        <v/>
      </c>
      <c r="AO40" s="301"/>
      <c r="AP40" s="301"/>
      <c r="AQ40" s="72" t="str">
        <f t="shared" si="32"/>
        <v>Ma</v>
      </c>
      <c r="AR40" s="72">
        <f t="shared" si="9"/>
        <v>25</v>
      </c>
      <c r="AS40" s="13">
        <f t="shared" si="9"/>
        <v>234</v>
      </c>
      <c r="AT40" s="14" t="str">
        <f>IF(AQ40="","",IFERROR(VLOOKUP(AS40,Paramétrage!$A$18:$D$393,4,FALSE),0))</f>
        <v/>
      </c>
      <c r="AU40" s="301"/>
      <c r="AV40" s="301"/>
      <c r="AW40" s="72" t="str">
        <f t="shared" si="33"/>
        <v>V</v>
      </c>
      <c r="AX40" s="72">
        <f t="shared" si="11"/>
        <v>25</v>
      </c>
      <c r="AY40" s="13">
        <f t="shared" si="11"/>
        <v>265</v>
      </c>
      <c r="AZ40" s="14" t="str">
        <f>IF(AW40="","",IFERROR(VLOOKUP(AY40,Paramétrage!$A$18:$D$393,4,FALSE),0))</f>
        <v/>
      </c>
      <c r="BA40" s="301"/>
      <c r="BB40" s="301"/>
      <c r="BC40" s="72" t="str">
        <f t="shared" si="34"/>
        <v>L</v>
      </c>
      <c r="BD40" s="72">
        <f t="shared" si="13"/>
        <v>25</v>
      </c>
      <c r="BE40" s="13">
        <f t="shared" si="13"/>
        <v>296</v>
      </c>
      <c r="BF40" s="14" t="str">
        <f>IF(BC40="","",IFERROR(VLOOKUP(BE40,Paramétrage!$A$18:$D$393,4,FALSE),0))</f>
        <v/>
      </c>
      <c r="BG40" s="301"/>
      <c r="BH40" s="301"/>
      <c r="BI40" s="72" t="str">
        <f t="shared" si="35"/>
        <v>Me</v>
      </c>
      <c r="BJ40" s="72">
        <f t="shared" si="15"/>
        <v>25</v>
      </c>
      <c r="BK40" s="13">
        <f t="shared" si="15"/>
        <v>326</v>
      </c>
      <c r="BL40" s="14" t="str">
        <f>IF(BI40="","",IFERROR(VLOOKUP(BK40,Paramétrage!$A$18:$D$393,4,FALSE),0))</f>
        <v/>
      </c>
      <c r="BM40" s="301"/>
      <c r="BN40" s="301"/>
      <c r="BO40" s="72" t="str">
        <f t="shared" si="36"/>
        <v>S</v>
      </c>
      <c r="BP40" s="72">
        <f t="shared" si="17"/>
        <v>25</v>
      </c>
      <c r="BQ40" s="13">
        <f t="shared" si="17"/>
        <v>357</v>
      </c>
      <c r="BR40" s="14" t="str">
        <f>IF(BO40="","",IFERROR(VLOOKUP(BQ40,Paramétrage!$A$18:$D$393,4,FALSE),0))</f>
        <v/>
      </c>
      <c r="BS40" s="301"/>
      <c r="BT40" s="301"/>
      <c r="BV40" s="225"/>
      <c r="BW40" s="226"/>
      <c r="BX40" s="226"/>
      <c r="BY40" s="227"/>
      <c r="BZ40" s="226"/>
      <c r="CA40" s="228"/>
      <c r="CD40" s="367"/>
    </row>
    <row r="41" spans="1:120">
      <c r="A41" s="72" t="str">
        <f t="shared" si="25"/>
        <v>J</v>
      </c>
      <c r="B41" s="72">
        <v>26</v>
      </c>
      <c r="C41" s="13">
        <f t="shared" si="18"/>
        <v>26</v>
      </c>
      <c r="D41" s="14" t="str">
        <f>IF(A41="","",IFERROR(VLOOKUP(C41,Paramétrage!$A$18:$D$393,4,FALSE),0))</f>
        <v/>
      </c>
      <c r="E41" s="301"/>
      <c r="F41" s="301"/>
      <c r="G41" s="72" t="str">
        <f t="shared" si="26"/>
        <v>D</v>
      </c>
      <c r="H41" s="72">
        <v>26</v>
      </c>
      <c r="I41" s="13">
        <f t="shared" si="19"/>
        <v>57</v>
      </c>
      <c r="J41" s="14" t="str">
        <f>IF(G41="","",IFERROR(VLOOKUP(I41,Paramétrage!$A$18:$D$393,4,FALSE),0))</f>
        <v/>
      </c>
      <c r="K41" s="301"/>
      <c r="L41" s="301"/>
      <c r="M41" s="72" t="str">
        <f t="shared" si="27"/>
        <v>D</v>
      </c>
      <c r="N41" s="72">
        <v>26</v>
      </c>
      <c r="O41" s="13">
        <f t="shared" si="20"/>
        <v>85</v>
      </c>
      <c r="P41" s="14" t="str">
        <f>IF(M41="","",IFERROR(VLOOKUP(O41,Paramétrage!$A$18:$D$393,4,FALSE),0))</f>
        <v/>
      </c>
      <c r="Q41" s="301"/>
      <c r="R41" s="301"/>
      <c r="S41" s="72" t="str">
        <f t="shared" si="28"/>
        <v>D</v>
      </c>
      <c r="T41" s="72">
        <v>26</v>
      </c>
      <c r="U41" s="13">
        <f t="shared" si="21"/>
        <v>113</v>
      </c>
      <c r="V41" s="14" t="str">
        <f>IF(S41="","",IFERROR(VLOOKUP(U41,Paramétrage!$A$18:$D$393,4,FALSE),0))</f>
        <v/>
      </c>
      <c r="W41" s="301"/>
      <c r="X41" s="301"/>
      <c r="Y41" s="72" t="str">
        <f t="shared" si="29"/>
        <v>Me</v>
      </c>
      <c r="Z41" s="72">
        <v>26</v>
      </c>
      <c r="AA41" s="13">
        <f t="shared" si="22"/>
        <v>144</v>
      </c>
      <c r="AB41" s="14" t="str">
        <f>IF(Y41="","",IFERROR(VLOOKUP(AA41,Paramétrage!$A$18:$D$393,4,FALSE),0))</f>
        <v/>
      </c>
      <c r="AC41" s="301"/>
      <c r="AD41" s="301"/>
      <c r="AE41" s="72" t="str">
        <f t="shared" si="30"/>
        <v>V</v>
      </c>
      <c r="AF41" s="72">
        <f t="shared" si="24"/>
        <v>26</v>
      </c>
      <c r="AG41" s="13">
        <f t="shared" si="23"/>
        <v>174</v>
      </c>
      <c r="AH41" s="14" t="str">
        <f>IF(AE41="","",IFERROR(VLOOKUP(AG41,Paramétrage!$A$18:$D$393,4,FALSE),0))</f>
        <v/>
      </c>
      <c r="AI41" s="301"/>
      <c r="AJ41" s="301"/>
      <c r="AK41" s="72" t="str">
        <f t="shared" si="31"/>
        <v>L</v>
      </c>
      <c r="AL41" s="72">
        <f t="shared" si="7"/>
        <v>26</v>
      </c>
      <c r="AM41" s="13">
        <f t="shared" si="7"/>
        <v>205</v>
      </c>
      <c r="AN41" s="14" t="str">
        <f>IF(AK41="","",IFERROR(VLOOKUP(AM41,Paramétrage!$A$18:$D$393,4,FALSE),0))</f>
        <v/>
      </c>
      <c r="AO41" s="301"/>
      <c r="AP41" s="301"/>
      <c r="AQ41" s="72" t="str">
        <f t="shared" si="32"/>
        <v>Me</v>
      </c>
      <c r="AR41" s="72">
        <f t="shared" si="9"/>
        <v>26</v>
      </c>
      <c r="AS41" s="13">
        <f t="shared" si="9"/>
        <v>235</v>
      </c>
      <c r="AT41" s="14" t="str">
        <f>IF(AQ41="","",IFERROR(VLOOKUP(AS41,Paramétrage!$A$18:$D$393,4,FALSE),0))</f>
        <v/>
      </c>
      <c r="AU41" s="301"/>
      <c r="AV41" s="301"/>
      <c r="AW41" s="72" t="str">
        <f t="shared" si="33"/>
        <v>S</v>
      </c>
      <c r="AX41" s="72">
        <f t="shared" si="11"/>
        <v>26</v>
      </c>
      <c r="AY41" s="13">
        <f t="shared" si="11"/>
        <v>266</v>
      </c>
      <c r="AZ41" s="14" t="str">
        <f>IF(AW41="","",IFERROR(VLOOKUP(AY41,Paramétrage!$A$18:$D$393,4,FALSE),0))</f>
        <v/>
      </c>
      <c r="BA41" s="301"/>
      <c r="BB41" s="301"/>
      <c r="BC41" s="72" t="str">
        <f t="shared" si="34"/>
        <v>Ma</v>
      </c>
      <c r="BD41" s="72">
        <f t="shared" si="13"/>
        <v>26</v>
      </c>
      <c r="BE41" s="13">
        <f t="shared" si="13"/>
        <v>297</v>
      </c>
      <c r="BF41" s="14" t="str">
        <f>IF(BC41="","",IFERROR(VLOOKUP(BE41,Paramétrage!$A$18:$D$393,4,FALSE),0))</f>
        <v/>
      </c>
      <c r="BG41" s="301"/>
      <c r="BH41" s="301"/>
      <c r="BI41" s="72" t="str">
        <f t="shared" si="35"/>
        <v>J</v>
      </c>
      <c r="BJ41" s="72">
        <f t="shared" si="15"/>
        <v>26</v>
      </c>
      <c r="BK41" s="13">
        <f t="shared" si="15"/>
        <v>327</v>
      </c>
      <c r="BL41" s="14" t="str">
        <f>IF(BI41="","",IFERROR(VLOOKUP(BK41,Paramétrage!$A$18:$D$393,4,FALSE),0))</f>
        <v/>
      </c>
      <c r="BM41" s="301"/>
      <c r="BN41" s="301"/>
      <c r="BO41" s="72" t="str">
        <f t="shared" si="36"/>
        <v>D</v>
      </c>
      <c r="BP41" s="72">
        <f t="shared" si="17"/>
        <v>26</v>
      </c>
      <c r="BQ41" s="13">
        <f t="shared" si="17"/>
        <v>358</v>
      </c>
      <c r="BR41" s="14" t="str">
        <f>IF(BO41="","",IFERROR(VLOOKUP(BQ41,Paramétrage!$A$18:$D$393,4,FALSE),0))</f>
        <v/>
      </c>
      <c r="BS41" s="301"/>
      <c r="BT41" s="301"/>
      <c r="BV41" s="225"/>
      <c r="BW41" s="226"/>
      <c r="BX41" s="226"/>
      <c r="BY41" s="227"/>
      <c r="BZ41" s="226"/>
      <c r="CA41" s="228"/>
      <c r="CD41" s="367"/>
    </row>
    <row r="42" spans="1:120">
      <c r="A42" s="72" t="str">
        <f t="shared" si="25"/>
        <v>V</v>
      </c>
      <c r="B42" s="72">
        <v>27</v>
      </c>
      <c r="C42" s="13">
        <f t="shared" si="18"/>
        <v>27</v>
      </c>
      <c r="D42" s="14" t="str">
        <f>IF(A42="","",IFERROR(VLOOKUP(C42,Paramétrage!$A$18:$D$393,4,FALSE),0))</f>
        <v/>
      </c>
      <c r="E42" s="301"/>
      <c r="F42" s="301"/>
      <c r="G42" s="72" t="str">
        <f t="shared" si="26"/>
        <v>L</v>
      </c>
      <c r="H42" s="72">
        <v>27</v>
      </c>
      <c r="I42" s="13">
        <f t="shared" si="19"/>
        <v>58</v>
      </c>
      <c r="J42" s="14" t="str">
        <f>IF(G42="","",IFERROR(VLOOKUP(I42,Paramétrage!$A$18:$D$393,4,FALSE),0))</f>
        <v/>
      </c>
      <c r="K42" s="301"/>
      <c r="L42" s="301"/>
      <c r="M42" s="72" t="str">
        <f t="shared" si="27"/>
        <v>L</v>
      </c>
      <c r="N42" s="72">
        <v>27</v>
      </c>
      <c r="O42" s="13">
        <f t="shared" si="20"/>
        <v>86</v>
      </c>
      <c r="P42" s="14" t="str">
        <f>IF(M42="","",IFERROR(VLOOKUP(O42,Paramétrage!$A$18:$D$393,4,FALSE),0))</f>
        <v/>
      </c>
      <c r="Q42" s="301"/>
      <c r="R42" s="301"/>
      <c r="S42" s="72" t="str">
        <f t="shared" si="28"/>
        <v>L</v>
      </c>
      <c r="T42" s="72">
        <v>27</v>
      </c>
      <c r="U42" s="13">
        <f t="shared" si="21"/>
        <v>114</v>
      </c>
      <c r="V42" s="14" t="str">
        <f>IF(S42="","",IFERROR(VLOOKUP(U42,Paramétrage!$A$18:$D$393,4,FALSE),0))</f>
        <v/>
      </c>
      <c r="W42" s="301"/>
      <c r="X42" s="301"/>
      <c r="Y42" s="72" t="str">
        <f t="shared" si="29"/>
        <v>J</v>
      </c>
      <c r="Z42" s="72">
        <v>27</v>
      </c>
      <c r="AA42" s="13">
        <f t="shared" si="22"/>
        <v>145</v>
      </c>
      <c r="AB42" s="14" t="str">
        <f>IF(Y42="","",IFERROR(VLOOKUP(AA42,Paramétrage!$A$18:$D$393,4,FALSE),0))</f>
        <v/>
      </c>
      <c r="AC42" s="301"/>
      <c r="AD42" s="301"/>
      <c r="AE42" s="72" t="str">
        <f t="shared" si="30"/>
        <v>S</v>
      </c>
      <c r="AF42" s="72">
        <f t="shared" si="24"/>
        <v>27</v>
      </c>
      <c r="AG42" s="13">
        <f t="shared" si="23"/>
        <v>175</v>
      </c>
      <c r="AH42" s="14" t="str">
        <f>IF(AE42="","",IFERROR(VLOOKUP(AG42,Paramétrage!$A$18:$D$393,4,FALSE),0))</f>
        <v/>
      </c>
      <c r="AI42" s="301"/>
      <c r="AJ42" s="301"/>
      <c r="AK42" s="72" t="str">
        <f t="shared" si="31"/>
        <v>Ma</v>
      </c>
      <c r="AL42" s="72">
        <f t="shared" si="7"/>
        <v>27</v>
      </c>
      <c r="AM42" s="13">
        <f t="shared" si="7"/>
        <v>206</v>
      </c>
      <c r="AN42" s="14" t="str">
        <f>IF(AK42="","",IFERROR(VLOOKUP(AM42,Paramétrage!$A$18:$D$393,4,FALSE),0))</f>
        <v/>
      </c>
      <c r="AO42" s="301"/>
      <c r="AP42" s="301"/>
      <c r="AQ42" s="72" t="str">
        <f t="shared" si="32"/>
        <v>J</v>
      </c>
      <c r="AR42" s="72">
        <f t="shared" si="9"/>
        <v>27</v>
      </c>
      <c r="AS42" s="13">
        <f t="shared" si="9"/>
        <v>236</v>
      </c>
      <c r="AT42" s="14" t="str">
        <f>IF(AQ42="","",IFERROR(VLOOKUP(AS42,Paramétrage!$A$18:$D$393,4,FALSE),0))</f>
        <v/>
      </c>
      <c r="AU42" s="301"/>
      <c r="AV42" s="301"/>
      <c r="AW42" s="72" t="str">
        <f t="shared" si="33"/>
        <v>D</v>
      </c>
      <c r="AX42" s="72">
        <f t="shared" si="11"/>
        <v>27</v>
      </c>
      <c r="AY42" s="13">
        <f t="shared" si="11"/>
        <v>267</v>
      </c>
      <c r="AZ42" s="14" t="str">
        <f>IF(AW42="","",IFERROR(VLOOKUP(AY42,Paramétrage!$A$18:$D$393,4,FALSE),0))</f>
        <v/>
      </c>
      <c r="BA42" s="301"/>
      <c r="BB42" s="301"/>
      <c r="BC42" s="72" t="str">
        <f t="shared" si="34"/>
        <v>Me</v>
      </c>
      <c r="BD42" s="72">
        <f t="shared" si="13"/>
        <v>27</v>
      </c>
      <c r="BE42" s="13">
        <f t="shared" si="13"/>
        <v>298</v>
      </c>
      <c r="BF42" s="14" t="str">
        <f>IF(BC42="","",IFERROR(VLOOKUP(BE42,Paramétrage!$A$18:$D$393,4,FALSE),0))</f>
        <v/>
      </c>
      <c r="BG42" s="301"/>
      <c r="BH42" s="301"/>
      <c r="BI42" s="72" t="str">
        <f t="shared" si="35"/>
        <v>V</v>
      </c>
      <c r="BJ42" s="72">
        <f t="shared" si="15"/>
        <v>27</v>
      </c>
      <c r="BK42" s="13">
        <f t="shared" si="15"/>
        <v>328</v>
      </c>
      <c r="BL42" s="14" t="str">
        <f>IF(BI42="","",IFERROR(VLOOKUP(BK42,Paramétrage!$A$18:$D$393,4,FALSE),0))</f>
        <v/>
      </c>
      <c r="BM42" s="301"/>
      <c r="BN42" s="301"/>
      <c r="BO42" s="72" t="str">
        <f t="shared" si="36"/>
        <v>L</v>
      </c>
      <c r="BP42" s="72">
        <f t="shared" si="17"/>
        <v>27</v>
      </c>
      <c r="BQ42" s="13">
        <f t="shared" si="17"/>
        <v>359</v>
      </c>
      <c r="BR42" s="14" t="str">
        <f>IF(BO42="","",IFERROR(VLOOKUP(BQ42,Paramétrage!$A$18:$D$393,4,FALSE),0))</f>
        <v/>
      </c>
      <c r="BS42" s="301"/>
      <c r="BT42" s="301"/>
      <c r="BV42" s="225"/>
      <c r="BW42" s="226"/>
      <c r="BX42" s="226"/>
      <c r="BY42" s="227"/>
      <c r="BZ42" s="226"/>
      <c r="CA42" s="228"/>
      <c r="CD42" s="367"/>
    </row>
    <row r="43" spans="1:120">
      <c r="A43" s="72" t="str">
        <f t="shared" si="25"/>
        <v>S</v>
      </c>
      <c r="B43" s="72">
        <v>28</v>
      </c>
      <c r="C43" s="13">
        <f t="shared" si="18"/>
        <v>28</v>
      </c>
      <c r="D43" s="14" t="str">
        <f>IF(A43="","",IFERROR(VLOOKUP(C43,Paramétrage!$A$18:$D$393,4,FALSE),0))</f>
        <v/>
      </c>
      <c r="E43" s="301"/>
      <c r="F43" s="301"/>
      <c r="G43" s="72" t="str">
        <f t="shared" si="26"/>
        <v>Ma</v>
      </c>
      <c r="H43" s="72">
        <v>28</v>
      </c>
      <c r="I43" s="13">
        <f t="shared" si="19"/>
        <v>59</v>
      </c>
      <c r="J43" s="14" t="str">
        <f>IF(G43="","",IFERROR(VLOOKUP(I43,Paramétrage!$A$18:$D$393,4,FALSE),0))</f>
        <v/>
      </c>
      <c r="K43" s="301"/>
      <c r="L43" s="301"/>
      <c r="M43" s="72" t="str">
        <f t="shared" si="27"/>
        <v>Ma</v>
      </c>
      <c r="N43" s="72">
        <v>28</v>
      </c>
      <c r="O43" s="13">
        <f t="shared" si="20"/>
        <v>87</v>
      </c>
      <c r="P43" s="14" t="str">
        <f>IF(M43="","",IFERROR(VLOOKUP(O43,Paramétrage!$A$18:$D$393,4,FALSE),0))</f>
        <v/>
      </c>
      <c r="Q43" s="301"/>
      <c r="R43" s="301"/>
      <c r="S43" s="72" t="str">
        <f t="shared" si="28"/>
        <v>Ma</v>
      </c>
      <c r="T43" s="72">
        <v>28</v>
      </c>
      <c r="U43" s="13">
        <f t="shared" si="21"/>
        <v>115</v>
      </c>
      <c r="V43" s="14" t="str">
        <f>IF(S43="","",IFERROR(VLOOKUP(U43,Paramétrage!$A$18:$D$393,4,FALSE),0))</f>
        <v/>
      </c>
      <c r="W43" s="301"/>
      <c r="X43" s="301"/>
      <c r="Y43" s="72" t="str">
        <f t="shared" si="29"/>
        <v>V</v>
      </c>
      <c r="Z43" s="72">
        <v>28</v>
      </c>
      <c r="AA43" s="13">
        <f t="shared" si="22"/>
        <v>146</v>
      </c>
      <c r="AB43" s="14" t="str">
        <f>IF(Y43="","",IFERROR(VLOOKUP(AA43,Paramétrage!$A$18:$D$393,4,FALSE),0))</f>
        <v/>
      </c>
      <c r="AC43" s="301"/>
      <c r="AD43" s="301"/>
      <c r="AE43" s="72" t="str">
        <f t="shared" si="30"/>
        <v>D</v>
      </c>
      <c r="AF43" s="72">
        <f t="shared" si="24"/>
        <v>28</v>
      </c>
      <c r="AG43" s="13">
        <f t="shared" si="23"/>
        <v>176</v>
      </c>
      <c r="AH43" s="14" t="str">
        <f>IF(AE43="","",IFERROR(VLOOKUP(AG43,Paramétrage!$A$18:$D$393,4,FALSE),0))</f>
        <v/>
      </c>
      <c r="AI43" s="301"/>
      <c r="AJ43" s="301"/>
      <c r="AK43" s="72" t="str">
        <f t="shared" si="31"/>
        <v>Me</v>
      </c>
      <c r="AL43" s="72">
        <f>AL42+1</f>
        <v>28</v>
      </c>
      <c r="AM43" s="13">
        <f>AM42+1</f>
        <v>207</v>
      </c>
      <c r="AN43" s="14" t="str">
        <f>IF(AK43="","",IFERROR(VLOOKUP(AM43,Paramétrage!$A$18:$D$393,4,FALSE),0))</f>
        <v/>
      </c>
      <c r="AO43" s="301"/>
      <c r="AP43" s="301"/>
      <c r="AQ43" s="72" t="str">
        <f t="shared" si="32"/>
        <v>V</v>
      </c>
      <c r="AR43" s="72">
        <f t="shared" si="9"/>
        <v>28</v>
      </c>
      <c r="AS43" s="13">
        <f t="shared" si="9"/>
        <v>237</v>
      </c>
      <c r="AT43" s="14" t="str">
        <f>IF(AQ43="","",IFERROR(VLOOKUP(AS43,Paramétrage!$A$18:$D$393,4,FALSE),0))</f>
        <v/>
      </c>
      <c r="AU43" s="301"/>
      <c r="AV43" s="301"/>
      <c r="AW43" s="72" t="str">
        <f t="shared" si="33"/>
        <v>L</v>
      </c>
      <c r="AX43" s="72">
        <f t="shared" si="11"/>
        <v>28</v>
      </c>
      <c r="AY43" s="13">
        <f t="shared" si="11"/>
        <v>268</v>
      </c>
      <c r="AZ43" s="14" t="str">
        <f>IF(AW43="","",IFERROR(VLOOKUP(AY43,Paramétrage!$A$18:$D$393,4,FALSE),0))</f>
        <v/>
      </c>
      <c r="BA43" s="301"/>
      <c r="BB43" s="301"/>
      <c r="BC43" s="72" t="str">
        <f t="shared" si="34"/>
        <v>J</v>
      </c>
      <c r="BD43" s="72">
        <f t="shared" si="13"/>
        <v>28</v>
      </c>
      <c r="BE43" s="13">
        <f t="shared" si="13"/>
        <v>299</v>
      </c>
      <c r="BF43" s="14" t="str">
        <f>IF(BC43="","",IFERROR(VLOOKUP(BE43,Paramétrage!$A$18:$D$393,4,FALSE),0))</f>
        <v/>
      </c>
      <c r="BG43" s="301"/>
      <c r="BH43" s="301"/>
      <c r="BI43" s="72" t="str">
        <f t="shared" si="35"/>
        <v>S</v>
      </c>
      <c r="BJ43" s="72">
        <f t="shared" si="15"/>
        <v>28</v>
      </c>
      <c r="BK43" s="13">
        <f t="shared" si="15"/>
        <v>329</v>
      </c>
      <c r="BL43" s="14" t="str">
        <f>IF(BI43="","",IFERROR(VLOOKUP(BK43,Paramétrage!$A$18:$D$393,4,FALSE),0))</f>
        <v/>
      </c>
      <c r="BM43" s="301"/>
      <c r="BN43" s="301"/>
      <c r="BO43" s="72" t="str">
        <f t="shared" si="36"/>
        <v>Ma</v>
      </c>
      <c r="BP43" s="72">
        <f t="shared" si="17"/>
        <v>28</v>
      </c>
      <c r="BQ43" s="13">
        <f t="shared" si="17"/>
        <v>360</v>
      </c>
      <c r="BR43" s="14" t="str">
        <f>IF(BO43="","",IFERROR(VLOOKUP(BQ43,Paramétrage!$A$18:$D$393,4,FALSE),0))</f>
        <v>F</v>
      </c>
      <c r="BS43" s="301"/>
      <c r="BT43" s="301"/>
      <c r="BV43" s="225"/>
      <c r="BW43" s="226"/>
      <c r="BX43" s="226"/>
      <c r="BY43" s="227"/>
      <c r="BZ43" s="226"/>
      <c r="CA43" s="228"/>
      <c r="CD43" s="367"/>
    </row>
    <row r="44" spans="1:120">
      <c r="A44" s="72" t="str">
        <f>IF(B44="","",IF(A43="D","L",IF(A43="L","Ma",IF(A43="Ma","Me",IF(A43="Me","J",IF(A43="J","V",IF(A43="V","S","D")))))))</f>
        <v>D</v>
      </c>
      <c r="B44" s="72">
        <f>IF(MONTH(A15)=2,IF(OR(A14=2016,A14=2020,A14=2024,A14=2028),B43+1,""),B43+1)</f>
        <v>29</v>
      </c>
      <c r="C44" s="13">
        <f t="shared" si="18"/>
        <v>29</v>
      </c>
      <c r="D44" s="14" t="str">
        <f>IF(A44="","",IFERROR(VLOOKUP(C44,Paramétrage!$A$18:$D$393,4,FALSE),0))</f>
        <v/>
      </c>
      <c r="E44" s="301"/>
      <c r="F44" s="301"/>
      <c r="G44" s="72" t="str">
        <f>IF(H44="","",IF(G43="D","L",IF(G43="L","Ma",IF(G43="Ma","Me",IF(G43="Me","J",IF(G43="J","V",IF(G43="V","S","D")))))))</f>
        <v/>
      </c>
      <c r="H44" s="72" t="str">
        <f>IF(MONTH(G15)=2,IF(OR(G14=2016,G14=2020,G14=2024,G14=2028),H43+1,""),H43+1)</f>
        <v/>
      </c>
      <c r="I44" s="13">
        <f t="shared" si="19"/>
        <v>60</v>
      </c>
      <c r="J44" s="14" t="str">
        <f>IF(G44="","",IFERROR(VLOOKUP(I44,Paramétrage!$A$18:$D$393,4,FALSE),0))</f>
        <v/>
      </c>
      <c r="K44" s="301"/>
      <c r="L44" s="301"/>
      <c r="M44" s="72" t="str">
        <f>IF(N44="","",IF(M43="D","L",IF(M43="L","Ma",IF(M43="Ma","Me",IF(M43="Me","J",IF(M43="J","V",IF(M43="V","S","D")))))))</f>
        <v/>
      </c>
      <c r="N44" s="72" t="str">
        <f>IF(MONTH(M15)=2,IF(OR(M14=2016,M14=2020,M14=2024,M14=2028),N43+1,""),N43+1)</f>
        <v/>
      </c>
      <c r="O44" s="13">
        <f t="shared" si="20"/>
        <v>88</v>
      </c>
      <c r="P44" s="14" t="str">
        <f>IF(M44="","",IFERROR(VLOOKUP(O44,Paramétrage!$A$18:$D$393,4,FALSE),0))</f>
        <v/>
      </c>
      <c r="Q44" s="301"/>
      <c r="R44" s="301"/>
      <c r="S44" s="72" t="str">
        <f>IF(T44="","",IF(S43="D","L",IF(S43="L","Ma",IF(S43="Ma","Me",IF(S43="Me","J",IF(S43="J","V",IF(S43="V","S","D")))))))</f>
        <v>Me</v>
      </c>
      <c r="T44" s="72">
        <f>IF(MONTH(S15)=2,IF(OR(S14=2016,S14=2020,S14=2024,S14=2028),T43+1,""),T43+1)</f>
        <v>29</v>
      </c>
      <c r="U44" s="13">
        <f t="shared" si="21"/>
        <v>116</v>
      </c>
      <c r="V44" s="14" t="str">
        <f>IF(S44="","",IFERROR(VLOOKUP(U44,Paramétrage!$A$18:$D$393,4,FALSE),0))</f>
        <v/>
      </c>
      <c r="W44" s="301"/>
      <c r="X44" s="301"/>
      <c r="Y44" s="72" t="str">
        <f>IF(Z44="","",IF(Y43="D","L",IF(Y43="L","Ma",IF(Y43="Ma","Me",IF(Y43="Me","J",IF(Y43="J","V",IF(Y43="V","S","D")))))))</f>
        <v>S</v>
      </c>
      <c r="Z44" s="72">
        <f>IF(MONTH(Y15)=2,IF(OR(Y14=2016,Y14=2020,Y14=2024,Y14=2028),Z43+1,""),Z43+1)</f>
        <v>29</v>
      </c>
      <c r="AA44" s="13">
        <f t="shared" si="22"/>
        <v>147</v>
      </c>
      <c r="AB44" s="14" t="str">
        <f>IF(Y44="","",IFERROR(VLOOKUP(AA44,Paramétrage!$A$18:$D$393,4,FALSE),0))</f>
        <v/>
      </c>
      <c r="AC44" s="301"/>
      <c r="AD44" s="301"/>
      <c r="AE44" s="72" t="str">
        <f>IF(AF44="","",IF(AE43="D","L",IF(AE43="L","Ma",IF(AE43="Ma","Me",IF(AE43="Me","J",IF(AE43="J","V",IF(AE43="V","S","D")))))))</f>
        <v>L</v>
      </c>
      <c r="AF44" s="72">
        <f>IF(MONTH(AE15)=2,IF(OR(AE14=2016,AE14=2020,AE14=2024,AE14=2028),AF43+1,""),AF43+1)</f>
        <v>29</v>
      </c>
      <c r="AG44" s="13">
        <f t="shared" si="23"/>
        <v>177</v>
      </c>
      <c r="AH44" s="14" t="str">
        <f>IF(AE44="","",IFERROR(VLOOKUP(AG44,Paramétrage!$A$18:$D$393,4,FALSE),0))</f>
        <v/>
      </c>
      <c r="AI44" s="301"/>
      <c r="AJ44" s="301"/>
      <c r="AK44" s="72" t="str">
        <f>IF(AL44="","",IF(AK43="D","L",IF(AK43="L","Ma",IF(AK43="Ma","Me",IF(AK43="Me","J",IF(AK43="J","V",IF(AK43="V","S","D")))))))</f>
        <v>J</v>
      </c>
      <c r="AL44" s="72">
        <f>IF(MONTH(AK15)=2,IF(OR(AK14=2016,AK14=2020,AK14=2024,AK14=2028),AL43+1,""),AL43+1)</f>
        <v>29</v>
      </c>
      <c r="AM44" s="13">
        <f>AM43+1</f>
        <v>208</v>
      </c>
      <c r="AN44" s="14" t="str">
        <f>IF(AK44="","",IFERROR(VLOOKUP(AM44,Paramétrage!$A$18:$D$393,4,FALSE),0))</f>
        <v/>
      </c>
      <c r="AO44" s="301"/>
      <c r="AP44" s="301"/>
      <c r="AQ44" s="72" t="str">
        <f>IF(AR44="","",IF(AQ43="D","L",IF(AQ43="L","Ma",IF(AQ43="Ma","Me",IF(AQ43="Me","J",IF(AQ43="J","V",IF(AQ43="V","S","D")))))))</f>
        <v>S</v>
      </c>
      <c r="AR44" s="72">
        <f>IF(MONTH(AQ15)=2,IF(OR(AQ14=2016,AQ14=2020,AQ14=2024,AQ14=2028),AR43+1,""),AR43+1)</f>
        <v>29</v>
      </c>
      <c r="AS44" s="13">
        <f>AS43+1</f>
        <v>238</v>
      </c>
      <c r="AT44" s="14" t="str">
        <f>IF(AQ44="","",IFERROR(VLOOKUP(AS44,Paramétrage!$A$18:$D$393,4,FALSE),0))</f>
        <v/>
      </c>
      <c r="AU44" s="301"/>
      <c r="AV44" s="301"/>
      <c r="AW44" s="72" t="str">
        <f>IF(AX44="","",IF(AW43="D","L",IF(AW43="L","Ma",IF(AW43="Ma","Me",IF(AW43="Me","J",IF(AW43="J","V",IF(AW43="V","S","D")))))))</f>
        <v>Ma</v>
      </c>
      <c r="AX44" s="72">
        <f>IF(MONTH(AW15)=2,IF(OR(AW14=2016,AW14=2020,AW14=2024,AW14=2028),AX43+1,""),AX43+1)</f>
        <v>29</v>
      </c>
      <c r="AY44" s="13">
        <f>AY43+1</f>
        <v>269</v>
      </c>
      <c r="AZ44" s="14" t="str">
        <f>IF(AW44="","",IFERROR(VLOOKUP(AY44,Paramétrage!$A$18:$D$393,4,FALSE),0))</f>
        <v/>
      </c>
      <c r="BA44" s="301"/>
      <c r="BB44" s="301"/>
      <c r="BC44" s="72" t="str">
        <f>IF(BD44="","",IF(BC43="D","L",IF(BC43="L","Ma",IF(BC43="Ma","Me",IF(BC43="Me","J",IF(BC43="J","V",IF(BC43="V","S","D")))))))</f>
        <v>V</v>
      </c>
      <c r="BD44" s="72">
        <f>IF(MONTH(BC15)=2,IF(OR(BC14=2016,BC14=2020,BC14=2024,BC14=2028),BD43+1,""),BD43+1)</f>
        <v>29</v>
      </c>
      <c r="BE44" s="13">
        <f>BE43+1</f>
        <v>300</v>
      </c>
      <c r="BF44" s="14" t="str">
        <f>IF(BC44="","",IFERROR(VLOOKUP(BE44,Paramétrage!$A$18:$D$393,4,FALSE),0))</f>
        <v/>
      </c>
      <c r="BG44" s="301"/>
      <c r="BH44" s="301"/>
      <c r="BI44" s="72" t="str">
        <f>IF(BJ44="","",IF(BI43="D","L",IF(BI43="L","Ma",IF(BI43="Ma","Me",IF(BI43="Me","J",IF(BI43="J","V",IF(BI43="V","S","D")))))))</f>
        <v>D</v>
      </c>
      <c r="BJ44" s="72">
        <f>IF(MONTH(BI15)=2,IF(OR(BI14=2016,BI14=2020,BI14=2024,BI14=2028),BJ43+1,""),BJ43+1)</f>
        <v>29</v>
      </c>
      <c r="BK44" s="13">
        <f>BK43+1</f>
        <v>330</v>
      </c>
      <c r="BL44" s="14" t="str">
        <f>IF(BI44="","",IFERROR(VLOOKUP(BK44,Paramétrage!$A$18:$D$393,4,FALSE),0))</f>
        <v/>
      </c>
      <c r="BM44" s="301"/>
      <c r="BN44" s="301"/>
      <c r="BO44" s="72" t="str">
        <f>IF(BP44="","",IF(BO43="D","L",IF(BO43="L","Ma",IF(BO43="Ma","Me",IF(BO43="Me","J",IF(BO43="J","V",IF(BO43="V","S","D")))))))</f>
        <v>Me</v>
      </c>
      <c r="BP44" s="72">
        <f>IF(MONTH(BO15)=2,IF(OR(BO14=2016,BO14=2020,BO14=2024,BO14=2028),BP43+1,""),BP43+1)</f>
        <v>29</v>
      </c>
      <c r="BQ44" s="13">
        <f>BQ43+1</f>
        <v>361</v>
      </c>
      <c r="BR44" s="14" t="str">
        <f>IF(BO44="","",IFERROR(VLOOKUP(BQ44,Paramétrage!$A$18:$D$393,4,FALSE),0))</f>
        <v/>
      </c>
      <c r="BS44" s="301"/>
      <c r="BT44" s="301"/>
      <c r="BV44" s="225"/>
      <c r="BW44" s="229"/>
      <c r="BX44" s="229"/>
      <c r="BY44" s="229"/>
      <c r="BZ44" s="229"/>
      <c r="CA44" s="230"/>
      <c r="CB44" s="368"/>
      <c r="CC44" s="368"/>
      <c r="CD44" s="369"/>
      <c r="CE44" s="368"/>
      <c r="CF44" s="368"/>
      <c r="CG44" s="368"/>
    </row>
    <row r="45" spans="1:120">
      <c r="A45" s="72" t="str">
        <f>IF(B45="","",IF(A44="D","L",IF(A44="L","Ma",IF(A44="Ma","Me",IF(A44="Me","J",IF(A44="J","V",IF(A44="V","S","D")))))))</f>
        <v>L</v>
      </c>
      <c r="B45" s="72">
        <f>IF(MONTH(A15)=2,"",B44+1)</f>
        <v>30</v>
      </c>
      <c r="C45" s="13">
        <f t="shared" si="18"/>
        <v>30</v>
      </c>
      <c r="D45" s="14" t="str">
        <f>IF(A45="","",IFERROR(VLOOKUP(C45,Paramétrage!$A$18:$D$393,4,FALSE),0))</f>
        <v/>
      </c>
      <c r="E45" s="301"/>
      <c r="F45" s="301"/>
      <c r="G45" s="72" t="str">
        <f>IF(H45="","",IF(G44="D","L",IF(G44="L","Ma",IF(G44="Ma","Me",IF(G44="Me","J",IF(G44="J","V",IF(G44="V","S","D")))))))</f>
        <v/>
      </c>
      <c r="H45" s="72" t="str">
        <f>IF(MONTH(G15)=2,"",H44+1)</f>
        <v/>
      </c>
      <c r="I45" s="13">
        <f t="shared" si="19"/>
        <v>61</v>
      </c>
      <c r="J45" s="14" t="str">
        <f>IF(G45="","",IFERROR(VLOOKUP(I45,Paramétrage!$A$18:$D$393,4,FALSE),0))</f>
        <v/>
      </c>
      <c r="K45" s="301"/>
      <c r="L45" s="301"/>
      <c r="M45" s="72" t="str">
        <f>IF(N45="","",IF(M44="D","L",IF(M44="L","Ma",IF(M44="Ma","Me",IF(M44="Me","J",IF(M44="J","V",IF(M44="V","S","D")))))))</f>
        <v/>
      </c>
      <c r="N45" s="72" t="str">
        <f>IF(MONTH(M15)=2,"",N44+1)</f>
        <v/>
      </c>
      <c r="O45" s="13">
        <f t="shared" si="20"/>
        <v>89</v>
      </c>
      <c r="P45" s="14" t="str">
        <f>IF(M45="","",IFERROR(VLOOKUP(O45,Paramétrage!$A$18:$D$393,4,FALSE),0))</f>
        <v/>
      </c>
      <c r="Q45" s="301"/>
      <c r="R45" s="301"/>
      <c r="S45" s="72" t="str">
        <f>IF(T45="","",IF(S44="D","L",IF(S44="L","Ma",IF(S44="Ma","Me",IF(S44="Me","J",IF(S44="J","V",IF(S44="V","S","D")))))))</f>
        <v>J</v>
      </c>
      <c r="T45" s="72">
        <f>IF(MONTH(S15)=2,"",T44+1)</f>
        <v>30</v>
      </c>
      <c r="U45" s="13">
        <f t="shared" si="21"/>
        <v>117</v>
      </c>
      <c r="V45" s="14" t="str">
        <f>IF(S45="","",IFERROR(VLOOKUP(U45,Paramétrage!$A$18:$D$393,4,FALSE),0))</f>
        <v/>
      </c>
      <c r="W45" s="301"/>
      <c r="X45" s="301"/>
      <c r="Y45" s="72" t="str">
        <f>IF(Z45="","",IF(Y44="D","L",IF(Y44="L","Ma",IF(Y44="Ma","Me",IF(Y44="Me","J",IF(Y44="J","V",IF(Y44="V","S","D")))))))</f>
        <v>D</v>
      </c>
      <c r="Z45" s="72">
        <f>IF(MONTH(Y15)=2,"",Z44+1)</f>
        <v>30</v>
      </c>
      <c r="AA45" s="13">
        <f t="shared" si="22"/>
        <v>148</v>
      </c>
      <c r="AB45" s="14" t="str">
        <f>IF(Y45="","",IFERROR(VLOOKUP(AA45,Paramétrage!$A$18:$D$393,4,FALSE),0))</f>
        <v/>
      </c>
      <c r="AC45" s="301"/>
      <c r="AD45" s="301"/>
      <c r="AE45" s="72" t="str">
        <f>IF(AF45="","",IF(AE44="D","L",IF(AE44="L","Ma",IF(AE44="Ma","Me",IF(AE44="Me","J",IF(AE44="J","V",IF(AE44="V","S","D")))))))</f>
        <v>Ma</v>
      </c>
      <c r="AF45" s="72">
        <f>IF(MONTH(AE15)=2,"",AF44+1)</f>
        <v>30</v>
      </c>
      <c r="AG45" s="13">
        <f t="shared" si="23"/>
        <v>178</v>
      </c>
      <c r="AH45" s="14" t="str">
        <f>IF(AE45="","",IFERROR(VLOOKUP(AG45,Paramétrage!$A$18:$D$393,4,FALSE),0))</f>
        <v/>
      </c>
      <c r="AI45" s="301"/>
      <c r="AJ45" s="301"/>
      <c r="AK45" s="72" t="str">
        <f>IF(AL45="","",IF(AK44="D","L",IF(AK44="L","Ma",IF(AK44="Ma","Me",IF(AK44="Me","J",IF(AK44="J","V",IF(AK44="V","S","D")))))))</f>
        <v>V</v>
      </c>
      <c r="AL45" s="72">
        <f>IF(MONTH(AK15)=2,"",AL44+1)</f>
        <v>30</v>
      </c>
      <c r="AM45" s="13">
        <f>AM44+1</f>
        <v>209</v>
      </c>
      <c r="AN45" s="14" t="str">
        <f>IF(AK45="","",IFERROR(VLOOKUP(AM45,Paramétrage!$A$18:$D$393,4,FALSE),0))</f>
        <v/>
      </c>
      <c r="AO45" s="301"/>
      <c r="AP45" s="301"/>
      <c r="AQ45" s="72" t="str">
        <f>IF(AR45="","",IF(AQ44="D","L",IF(AQ44="L","Ma",IF(AQ44="Ma","Me",IF(AQ44="Me","J",IF(AQ44="J","V",IF(AQ44="V","S","D")))))))</f>
        <v>D</v>
      </c>
      <c r="AR45" s="72">
        <f>IF(MONTH(AQ15)=2,"",AR44+1)</f>
        <v>30</v>
      </c>
      <c r="AS45" s="13">
        <f>AS44+1</f>
        <v>239</v>
      </c>
      <c r="AT45" s="14" t="str">
        <f>IF(AQ45="","",IFERROR(VLOOKUP(AS45,Paramétrage!$A$18:$D$393,4,FALSE),0))</f>
        <v/>
      </c>
      <c r="AU45" s="301"/>
      <c r="AV45" s="301"/>
      <c r="AW45" s="72" t="str">
        <f>IF(AX45="","",IF(AW44="D","L",IF(AW44="L","Ma",IF(AW44="Ma","Me",IF(AW44="Me","J",IF(AW44="J","V",IF(AW44="V","S","D")))))))</f>
        <v>Me</v>
      </c>
      <c r="AX45" s="72">
        <f>IF(MONTH(AW15)=2,"",AX44+1)</f>
        <v>30</v>
      </c>
      <c r="AY45" s="13">
        <f>AY44+1</f>
        <v>270</v>
      </c>
      <c r="AZ45" s="14" t="str">
        <f>IF(AW45="","",IFERROR(VLOOKUP(AY45,Paramétrage!$A$18:$D$393,4,FALSE),0))</f>
        <v/>
      </c>
      <c r="BA45" s="301"/>
      <c r="BB45" s="301"/>
      <c r="BC45" s="72" t="str">
        <f>IF(BD45="","",IF(BC44="D","L",IF(BC44="L","Ma",IF(BC44="Ma","Me",IF(BC44="Me","J",IF(BC44="J","V",IF(BC44="V","S","D")))))))</f>
        <v>S</v>
      </c>
      <c r="BD45" s="72">
        <f>IF(MONTH(BC15)=2,"",BD44+1)</f>
        <v>30</v>
      </c>
      <c r="BE45" s="13">
        <f>BE44+1</f>
        <v>301</v>
      </c>
      <c r="BF45" s="14" t="str">
        <f>IF(BC45="","",IFERROR(VLOOKUP(BE45,Paramétrage!$A$18:$D$393,4,FALSE),0))</f>
        <v/>
      </c>
      <c r="BG45" s="301"/>
      <c r="BH45" s="301"/>
      <c r="BI45" s="72" t="str">
        <f>IF(BJ45="","",IF(BI44="D","L",IF(BI44="L","Ma",IF(BI44="Ma","Me",IF(BI44="Me","J",IF(BI44="J","V",IF(BI44="V","S","D")))))))</f>
        <v>L</v>
      </c>
      <c r="BJ45" s="72">
        <f>IF(MONTH(BI15)=2,"",BJ44+1)</f>
        <v>30</v>
      </c>
      <c r="BK45" s="13">
        <f>BK44+1</f>
        <v>331</v>
      </c>
      <c r="BL45" s="14" t="str">
        <f>IF(BI45="","",IFERROR(VLOOKUP(BK45,Paramétrage!$A$18:$D$393,4,FALSE),0))</f>
        <v/>
      </c>
      <c r="BM45" s="301"/>
      <c r="BN45" s="301"/>
      <c r="BO45" s="72" t="str">
        <f>IF(BP45="","",IF(BO44="D","L",IF(BO44="L","Ma",IF(BO44="Ma","Me",IF(BO44="Me","J",IF(BO44="J","V",IF(BO44="V","S","D")))))))</f>
        <v>J</v>
      </c>
      <c r="BP45" s="72">
        <f>IF(MONTH(BO15)=2,"",BP44+1)</f>
        <v>30</v>
      </c>
      <c r="BQ45" s="13">
        <f>BQ44+1</f>
        <v>362</v>
      </c>
      <c r="BR45" s="14" t="str">
        <f>IF(BO45="","",IFERROR(VLOOKUP(BQ45,Paramétrage!$A$18:$D$393,4,FALSE),0))</f>
        <v/>
      </c>
      <c r="BS45" s="301"/>
      <c r="BT45" s="301"/>
      <c r="BV45" s="231"/>
      <c r="BW45" s="232"/>
      <c r="BX45" s="232"/>
      <c r="BY45" s="233"/>
      <c r="BZ45" s="232"/>
      <c r="CA45" s="234"/>
      <c r="CB45" s="368"/>
      <c r="CC45" s="368"/>
      <c r="CD45" s="370"/>
      <c r="CE45" s="368"/>
      <c r="CF45" s="368"/>
      <c r="CG45" s="368"/>
    </row>
    <row r="46" spans="1:120">
      <c r="A46" s="72" t="str">
        <f>IF(B46="","",IF(A45="D","L",IF(A45="L","Ma",IF(A45="Ma","Me",IF(A45="Me","J",IF(A45="J","V",IF(A45="V","S","D")))))))</f>
        <v>Ma</v>
      </c>
      <c r="B46" s="72">
        <f>IF(OR(MONTH(A13)=1,MONTH(A13)=3,MONTH(A13)=5,MONTH(A13)=7,MONTH(A13)=8,MONTH(A13)=10,MONTH(A13)=12),31,"")</f>
        <v>31</v>
      </c>
      <c r="C46" s="13">
        <f t="shared" si="18"/>
        <v>31</v>
      </c>
      <c r="D46" s="14" t="str">
        <f>IF(A46="","",IFERROR(VLOOKUP(C46,Paramétrage!$A$18:$D$393,4,FALSE),0))</f>
        <v/>
      </c>
      <c r="E46" s="301"/>
      <c r="F46" s="301"/>
      <c r="G46" s="72" t="str">
        <f>IF(H46="","",IF(G45="D","L",IF(G45="L","Ma",IF(G45="Ma","Me",IF(G45="Me","J",IF(G45="J","V",IF(G45="V","S","D")))))))</f>
        <v/>
      </c>
      <c r="H46" s="72" t="str">
        <f>IF(OR(MONTH(G13)=1,MONTH(G13)=3,MONTH(G13)=5,MONTH(G13)=7,MONTH(G13)=8,MONTH(G13)=10,MONTH(G13)=12),31,"")</f>
        <v/>
      </c>
      <c r="I46" s="13">
        <f t="shared" si="19"/>
        <v>62</v>
      </c>
      <c r="J46" s="14" t="str">
        <f>IF(G46="","",IFERROR(VLOOKUP(I46,Paramétrage!$A$18:$D$393,4,FALSE),0))</f>
        <v/>
      </c>
      <c r="K46" s="301"/>
      <c r="L46" s="301"/>
      <c r="M46" s="72" t="str">
        <f>IF(N46="","",IF(M45="D","L",IF(M45="L","Ma",IF(M45="Ma","Me",IF(M45="Me","J",IF(M45="J","V",IF(M45="V","S","D")))))))</f>
        <v/>
      </c>
      <c r="N46" s="72" t="str">
        <f>IF(OR(MONTH(M13)=1,MONTH(M13)=3,MONTH(M13)=5,MONTH(M13)=7,MONTH(M13)=8,MONTH(M13)=10,MONTH(M13)=12),31,"")</f>
        <v/>
      </c>
      <c r="O46" s="13">
        <f t="shared" si="20"/>
        <v>90</v>
      </c>
      <c r="P46" s="14" t="str">
        <f>IF(M46="","",IFERROR(VLOOKUP(O46,Paramétrage!$A$18:$D$393,4,FALSE),0))</f>
        <v/>
      </c>
      <c r="Q46" s="301"/>
      <c r="R46" s="301"/>
      <c r="S46" s="72" t="str">
        <f>IF(T46="","",IF(S45="D","L",IF(S45="L","Ma",IF(S45="Ma","Me",IF(S45="Me","J",IF(S45="J","V",IF(S45="V","S","D")))))))</f>
        <v>V</v>
      </c>
      <c r="T46" s="72">
        <f>IF(OR(MONTH(S13)=1,MONTH(S13)=3,MONTH(S13)=5,MONTH(S13)=7,MONTH(S13)=8,MONTH(S13)=10,MONTH(S13)=12),31,"")</f>
        <v>31</v>
      </c>
      <c r="U46" s="13">
        <f t="shared" si="21"/>
        <v>118</v>
      </c>
      <c r="V46" s="14" t="str">
        <f>IF(S46="","",IFERROR(VLOOKUP(U46,Paramétrage!$A$18:$D$393,4,FALSE),0))</f>
        <v/>
      </c>
      <c r="W46" s="301"/>
      <c r="X46" s="301"/>
      <c r="Y46" s="72" t="str">
        <f>IF(Z46="","",IF(Y45="D","L",IF(Y45="L","Ma",IF(Y45="Ma","Me",IF(Y45="Me","J",IF(Y45="J","V",IF(Y45="V","S","D")))))))</f>
        <v/>
      </c>
      <c r="Z46" s="72" t="str">
        <f>IF(OR(MONTH(Y13)=1,MONTH(Y13)=3,MONTH(Y13)=5,MONTH(Y13)=7,MONTH(Y13)=8,MONTH(Y13)=10,MONTH(Y13)=12),31,"")</f>
        <v/>
      </c>
      <c r="AA46" s="13">
        <f t="shared" si="22"/>
        <v>149</v>
      </c>
      <c r="AB46" s="14" t="str">
        <f>IF(Y46="","",IFERROR(VLOOKUP(AA46,Paramétrage!$A$18:$D$393,4,FALSE),0))</f>
        <v/>
      </c>
      <c r="AC46" s="301"/>
      <c r="AD46" s="301"/>
      <c r="AE46" s="72" t="str">
        <f>IF(AF46="","",IF(AE45="D","L",IF(AE45="L","Ma",IF(AE45="Ma","Me",IF(AE45="Me","J",IF(AE45="J","V",IF(AE45="V","S","D")))))))</f>
        <v>Me</v>
      </c>
      <c r="AF46" s="72">
        <f>IF(OR(MONTH(AE13)=1,MONTH(AE13)=3,MONTH(AE13)=5,MONTH(AE13)=7,MONTH(AE13)=8,MONTH(AE13)=10,MONTH(AE13)=12),31,"")</f>
        <v>31</v>
      </c>
      <c r="AG46" s="13">
        <f t="shared" si="23"/>
        <v>179</v>
      </c>
      <c r="AH46" s="14" t="str">
        <f>IF(AE46="","",IFERROR(VLOOKUP(AG46,Paramétrage!$A$18:$D$393,4,FALSE),0))</f>
        <v/>
      </c>
      <c r="AI46" s="301"/>
      <c r="AJ46" s="301"/>
      <c r="AK46" s="72" t="str">
        <f>IF(AL46="","",IF(AK45="D","L",IF(AK45="L","Ma",IF(AK45="Ma","Me",IF(AK45="Me","J",IF(AK45="J","V",IF(AK45="V","S","D")))))))</f>
        <v/>
      </c>
      <c r="AL46" s="72" t="str">
        <f>IF(OR(MONTH(AK13)=1,MONTH(AK13)=3,MONTH(AK13)=5,MONTH(AK13)=7,MONTH(AK13)=8,MONTH(AK13)=10,MONTH(AK13)=12),31,"")</f>
        <v/>
      </c>
      <c r="AM46" s="13">
        <f>AM45+1</f>
        <v>210</v>
      </c>
      <c r="AN46" s="14" t="str">
        <f>IF(AK46="","",IFERROR(VLOOKUP(AM46,Paramétrage!$A$18:$D$393,4,FALSE),0))</f>
        <v/>
      </c>
      <c r="AO46" s="301"/>
      <c r="AP46" s="301"/>
      <c r="AQ46" s="72" t="str">
        <f>IF(AR46="","",IF(AQ45="D","L",IF(AQ45="L","Ma",IF(AQ45="Ma","Me",IF(AQ45="Me","J",IF(AQ45="J","V",IF(AQ45="V","S","D")))))))</f>
        <v>L</v>
      </c>
      <c r="AR46" s="72">
        <f>IF(OR(MONTH(AQ13)=1,MONTH(AQ13)=3,MONTH(AQ13)=5,MONTH(AQ13)=7,MONTH(AQ13)=8,MONTH(AQ13)=10,MONTH(AQ13)=12),31,"")</f>
        <v>31</v>
      </c>
      <c r="AS46" s="13">
        <f>AS45+1</f>
        <v>240</v>
      </c>
      <c r="AT46" s="14" t="str">
        <f>IF(AQ46="","",IFERROR(VLOOKUP(AS46,Paramétrage!$A$18:$D$393,4,FALSE),0))</f>
        <v/>
      </c>
      <c r="AU46" s="301"/>
      <c r="AV46" s="301"/>
      <c r="AW46" s="72" t="str">
        <f>IF(AX46="","",IF(AW45="D","L",IF(AW45="L","Ma",IF(AW45="Ma","Me",IF(AW45="Me","J",IF(AW45="J","V",IF(AW45="V","S","D")))))))</f>
        <v>J</v>
      </c>
      <c r="AX46" s="72">
        <f>IF(OR(MONTH(AW13)=1,MONTH(AW13)=3,MONTH(AW13)=5,MONTH(AW13)=7,MONTH(AW13)=8,MONTH(AW13)=10,MONTH(AW13)=12),31,"")</f>
        <v>31</v>
      </c>
      <c r="AY46" s="13">
        <f>AY45+1</f>
        <v>271</v>
      </c>
      <c r="AZ46" s="14" t="str">
        <f>IF(AW46="","",IFERROR(VLOOKUP(AY46,Paramétrage!$A$18:$D$393,4,FALSE),0))</f>
        <v/>
      </c>
      <c r="BA46" s="301"/>
      <c r="BB46" s="301"/>
      <c r="BC46" s="72" t="str">
        <f>IF(BD46="","",IF(BC45="D","L",IF(BC45="L","Ma",IF(BC45="Ma","Me",IF(BC45="Me","J",IF(BC45="J","V",IF(BC45="V","S","D")))))))</f>
        <v/>
      </c>
      <c r="BD46" s="72" t="str">
        <f>IF(OR(MONTH(BC13)=1,MONTH(BC13)=3,MONTH(BC13)=5,MONTH(BC13)=7,MONTH(BC13)=8,MONTH(BC13)=10,MONTH(BC13)=12),31,"")</f>
        <v/>
      </c>
      <c r="BE46" s="13">
        <f>BE45+1</f>
        <v>302</v>
      </c>
      <c r="BF46" s="14" t="str">
        <f>IF(BC46="","",IFERROR(VLOOKUP(BE46,Paramétrage!$A$18:$D$393,4,FALSE),0))</f>
        <v/>
      </c>
      <c r="BG46" s="301"/>
      <c r="BH46" s="301"/>
      <c r="BI46" s="72" t="str">
        <f>IF(BJ46="","",IF(BI45="D","L",IF(BI45="L","Ma",IF(BI45="Ma","Me",IF(BI45="Me","J",IF(BI45="J","V",IF(BI45="V","S","D")))))))</f>
        <v>Ma</v>
      </c>
      <c r="BJ46" s="72">
        <f>IF(OR(MONTH(BI13)=1,MONTH(BI13)=3,MONTH(BI13)=5,MONTH(BI13)=7,MONTH(BI13)=8,MONTH(BI13)=10,MONTH(BI13)=12),31,"")</f>
        <v>31</v>
      </c>
      <c r="BK46" s="13">
        <f>BK45+1</f>
        <v>332</v>
      </c>
      <c r="BL46" s="14" t="str">
        <f>IF(BI46="","",IFERROR(VLOOKUP(BK46,Paramétrage!$A$18:$D$393,4,FALSE),0))</f>
        <v/>
      </c>
      <c r="BM46" s="301"/>
      <c r="BN46" s="301"/>
      <c r="BO46" s="72" t="str">
        <f>IF(BP46="","",IF(BO45="D","L",IF(BO45="L","Ma",IF(BO45="Ma","Me",IF(BO45="Me","J",IF(BO45="J","V",IF(BO45="V","S","D")))))))</f>
        <v/>
      </c>
      <c r="BP46" s="72" t="str">
        <f>IF(OR(MONTH(BO13)=1,MONTH(BO13)=3,MONTH(BO13)=5,MONTH(BO13)=7,MONTH(BO13)=8,MONTH(BO13)=10,MONTH(BO13)=12),31,"")</f>
        <v/>
      </c>
      <c r="BQ46" s="13">
        <f>BQ45+1</f>
        <v>363</v>
      </c>
      <c r="BR46" s="14" t="str">
        <f>IF(BO46="","",IFERROR(VLOOKUP(BQ46,Paramétrage!$A$18:$D$393,4,FALSE),0))</f>
        <v/>
      </c>
      <c r="BS46" s="301"/>
      <c r="BT46" s="301"/>
    </row>
    <row r="47" spans="1:120" ht="15" customHeight="1">
      <c r="A47" s="30" t="s">
        <v>93</v>
      </c>
      <c r="B47" s="31"/>
      <c r="C47" s="31"/>
      <c r="D47" s="31"/>
      <c r="E47" s="440">
        <f>SUM(E16:E46)</f>
        <v>0</v>
      </c>
      <c r="F47" s="441"/>
      <c r="G47" s="32"/>
      <c r="H47" s="33"/>
      <c r="I47" s="33"/>
      <c r="J47" s="33"/>
      <c r="K47" s="440">
        <f>SUM(K16:K46)</f>
        <v>0</v>
      </c>
      <c r="L47" s="441"/>
      <c r="M47" s="32"/>
      <c r="N47" s="33"/>
      <c r="O47" s="33"/>
      <c r="P47" s="33"/>
      <c r="Q47" s="440">
        <f>SUM(Q16:Q46)</f>
        <v>0</v>
      </c>
      <c r="R47" s="441"/>
      <c r="S47" s="32"/>
      <c r="T47" s="33"/>
      <c r="U47" s="33"/>
      <c r="V47" s="33"/>
      <c r="W47" s="440">
        <f>SUM(W16:W46)</f>
        <v>0</v>
      </c>
      <c r="X47" s="441"/>
      <c r="Y47" s="32"/>
      <c r="Z47" s="33"/>
      <c r="AA47" s="33"/>
      <c r="AB47" s="33"/>
      <c r="AC47" s="440">
        <f>SUM(AC16:AC46)</f>
        <v>0</v>
      </c>
      <c r="AD47" s="441"/>
      <c r="AE47" s="32"/>
      <c r="AF47" s="33"/>
      <c r="AG47" s="33"/>
      <c r="AH47" s="33"/>
      <c r="AI47" s="440">
        <f>SUM(AI16:AI46)</f>
        <v>0</v>
      </c>
      <c r="AJ47" s="441"/>
      <c r="AK47" s="32"/>
      <c r="AL47" s="33"/>
      <c r="AM47" s="33"/>
      <c r="AN47" s="33"/>
      <c r="AO47" s="440">
        <f>SUM(AO16:AO46)</f>
        <v>0</v>
      </c>
      <c r="AP47" s="441"/>
      <c r="AQ47" s="32"/>
      <c r="AR47" s="33"/>
      <c r="AS47" s="33"/>
      <c r="AT47" s="33"/>
      <c r="AU47" s="440">
        <f>SUM(AU16:AU46)</f>
        <v>0</v>
      </c>
      <c r="AV47" s="441"/>
      <c r="AW47" s="32"/>
      <c r="AX47" s="33"/>
      <c r="AY47" s="33"/>
      <c r="AZ47" s="33"/>
      <c r="BA47" s="440">
        <f>SUM(BA16:BA46)</f>
        <v>0</v>
      </c>
      <c r="BB47" s="441"/>
      <c r="BC47" s="32"/>
      <c r="BD47" s="33"/>
      <c r="BE47" s="33"/>
      <c r="BF47" s="33"/>
      <c r="BG47" s="440">
        <f>SUM(BG16:BG46)</f>
        <v>0</v>
      </c>
      <c r="BH47" s="441"/>
      <c r="BI47" s="32"/>
      <c r="BJ47" s="33"/>
      <c r="BK47" s="33"/>
      <c r="BL47" s="33"/>
      <c r="BM47" s="440">
        <f>SUM(BM16:BM46)</f>
        <v>0</v>
      </c>
      <c r="BN47" s="441"/>
      <c r="BO47" s="32"/>
      <c r="BP47" s="33"/>
      <c r="BQ47" s="33"/>
      <c r="BR47" s="33"/>
      <c r="BS47" s="440">
        <f>SUM(BS16:BS46)</f>
        <v>0</v>
      </c>
      <c r="BT47" s="440"/>
      <c r="BV47" s="425" t="s">
        <v>34</v>
      </c>
      <c r="BW47" s="426"/>
      <c r="BX47" s="426"/>
      <c r="BY47" s="426"/>
      <c r="BZ47" s="426"/>
      <c r="CA47" s="427"/>
    </row>
    <row r="48" spans="1:120">
      <c r="A48" s="298" t="s">
        <v>1108</v>
      </c>
      <c r="B48" s="299"/>
      <c r="C48" s="299"/>
      <c r="D48" s="299"/>
      <c r="E48" s="442">
        <f>+SUM(F16:F46)</f>
        <v>0</v>
      </c>
      <c r="F48" s="442"/>
      <c r="G48" s="300"/>
      <c r="H48" s="300"/>
      <c r="I48" s="300"/>
      <c r="J48" s="300"/>
      <c r="K48" s="442">
        <f>+SUM(L16:L46)</f>
        <v>0</v>
      </c>
      <c r="L48" s="442"/>
      <c r="M48" s="300"/>
      <c r="N48" s="300"/>
      <c r="O48" s="300"/>
      <c r="P48" s="300"/>
      <c r="Q48" s="442">
        <f>+SUM(R16:R46)</f>
        <v>0</v>
      </c>
      <c r="R48" s="442"/>
      <c r="S48" s="300"/>
      <c r="T48" s="300"/>
      <c r="U48" s="300"/>
      <c r="V48" s="300"/>
      <c r="W48" s="442">
        <f>+SUM(X16:X46)</f>
        <v>0</v>
      </c>
      <c r="X48" s="442"/>
      <c r="Y48" s="300"/>
      <c r="Z48" s="300"/>
      <c r="AA48" s="300"/>
      <c r="AB48" s="300"/>
      <c r="AC48" s="442">
        <f>+SUM(AD16:AD46)</f>
        <v>0</v>
      </c>
      <c r="AD48" s="442"/>
      <c r="AE48" s="300"/>
      <c r="AF48" s="300"/>
      <c r="AG48" s="300"/>
      <c r="AH48" s="300"/>
      <c r="AI48" s="442">
        <f>+SUM(AJ16:AJ46)</f>
        <v>0</v>
      </c>
      <c r="AJ48" s="442"/>
      <c r="AK48" s="300"/>
      <c r="AL48" s="300"/>
      <c r="AM48" s="300"/>
      <c r="AN48" s="300"/>
      <c r="AO48" s="442">
        <f>+SUM(AP16:AP46)</f>
        <v>0</v>
      </c>
      <c r="AP48" s="442"/>
      <c r="AQ48" s="300"/>
      <c r="AR48" s="300"/>
      <c r="AS48" s="300"/>
      <c r="AT48" s="300"/>
      <c r="AU48" s="442">
        <f>+SUM(AV16:AV46)</f>
        <v>0</v>
      </c>
      <c r="AV48" s="442"/>
      <c r="AW48" s="300"/>
      <c r="AX48" s="300"/>
      <c r="AY48" s="300"/>
      <c r="AZ48" s="300"/>
      <c r="BA48" s="442">
        <f>+SUM(BB16:BB46)</f>
        <v>0</v>
      </c>
      <c r="BB48" s="442"/>
      <c r="BC48" s="300"/>
      <c r="BD48" s="300"/>
      <c r="BE48" s="300"/>
      <c r="BF48" s="300"/>
      <c r="BG48" s="442">
        <f>+SUM(BH16:BH46)</f>
        <v>0</v>
      </c>
      <c r="BH48" s="442"/>
      <c r="BI48" s="300"/>
      <c r="BJ48" s="300"/>
      <c r="BK48" s="300"/>
      <c r="BL48" s="300"/>
      <c r="BM48" s="442">
        <f>+SUM(BN16:BN46)</f>
        <v>0</v>
      </c>
      <c r="BN48" s="442"/>
      <c r="BO48" s="300"/>
      <c r="BP48" s="300"/>
      <c r="BQ48" s="300"/>
      <c r="BR48" s="300"/>
      <c r="BS48" s="442">
        <f>+SUM(BT16:BT46)</f>
        <v>0</v>
      </c>
      <c r="BT48" s="442"/>
      <c r="BV48" s="428"/>
      <c r="BW48" s="429"/>
      <c r="BX48" s="429"/>
      <c r="BY48" s="429"/>
      <c r="BZ48" s="429"/>
      <c r="CA48" s="430"/>
    </row>
    <row r="49" spans="1:82">
      <c r="E49" s="94">
        <f>SUMIF(D16:D46,"C",E16:E46)</f>
        <v>0</v>
      </c>
      <c r="F49" s="94"/>
      <c r="K49" s="94">
        <f>COUNTIF(K16:K46,"C")</f>
        <v>0</v>
      </c>
      <c r="L49" s="94"/>
      <c r="Q49" s="94">
        <f>SUMIF(P16:P46,"C",Q16:Q46)</f>
        <v>0</v>
      </c>
      <c r="R49" s="94"/>
      <c r="W49" s="94">
        <f>COUNTIF(W16:W46,"C")</f>
        <v>0</v>
      </c>
      <c r="X49" s="94"/>
      <c r="AC49" s="94">
        <f>COUNTIF(AC16:AC46,"C")</f>
        <v>0</v>
      </c>
      <c r="AD49" s="94"/>
      <c r="AI49" s="94">
        <f>SUMIF(AH16:AH46,"C",AI16:AI46)</f>
        <v>0</v>
      </c>
      <c r="AJ49" s="94"/>
      <c r="AO49" s="94">
        <f>SUMIF(AN16:AN46,"C",AO16:AO46)</f>
        <v>0</v>
      </c>
      <c r="AP49" s="94"/>
      <c r="AR49" s="2"/>
      <c r="AU49" s="94">
        <f>COUNTIF(AU16:AU46,"C")</f>
        <v>0</v>
      </c>
      <c r="AV49" s="94"/>
      <c r="BA49" s="94">
        <f>COUNTIF(BA16:BA46,"C")</f>
        <v>0</v>
      </c>
      <c r="BB49" s="94"/>
      <c r="BG49" s="94">
        <f>COUNTIF(BG16:BG46,"C")</f>
        <v>0</v>
      </c>
      <c r="BH49" s="94"/>
      <c r="BM49" s="94">
        <f>COUNTIF(BM16:BM46,"C")</f>
        <v>0</v>
      </c>
      <c r="BN49" s="94"/>
      <c r="BS49" s="94">
        <f>COUNTIF(BS16:BS46,"C")</f>
        <v>0</v>
      </c>
      <c r="BT49" s="94"/>
      <c r="BV49" s="46"/>
      <c r="BW49" s="47"/>
      <c r="BX49" s="47"/>
      <c r="BY49" s="48"/>
      <c r="BZ49" s="47"/>
      <c r="CA49" s="21"/>
    </row>
    <row r="50" spans="1:82" ht="12.75" customHeight="1">
      <c r="B50" s="285" t="s">
        <v>1127</v>
      </c>
      <c r="C50" s="285"/>
      <c r="H50" s="94"/>
      <c r="I50" s="94"/>
      <c r="M50" s="23"/>
      <c r="N50" s="94"/>
      <c r="P50" s="285" t="s">
        <v>1131</v>
      </c>
      <c r="S50" s="350" t="s">
        <v>1444</v>
      </c>
      <c r="X50" s="94"/>
      <c r="AA50" s="285"/>
      <c r="AD50" s="25"/>
      <c r="AE50" s="94"/>
      <c r="AI50" s="94"/>
      <c r="AJ50" s="94"/>
      <c r="AO50" s="94"/>
      <c r="AP50" s="94"/>
      <c r="AQ50" s="2"/>
      <c r="AR50" s="23"/>
      <c r="AU50" s="290" t="s">
        <v>1137</v>
      </c>
      <c r="AV50" s="290"/>
      <c r="BA50" s="94"/>
      <c r="BB50" s="94"/>
      <c r="BG50" s="94"/>
      <c r="BH50" s="94"/>
      <c r="BI50" s="23"/>
      <c r="BK50" s="297"/>
      <c r="BL50" s="122" t="s">
        <v>156</v>
      </c>
      <c r="BM50" s="297"/>
      <c r="BN50" s="297"/>
      <c r="BO50" s="297"/>
      <c r="BV50" s="25"/>
      <c r="BW50" s="2"/>
      <c r="BX50" s="47"/>
      <c r="BY50" s="3"/>
      <c r="BZ50" s="2"/>
      <c r="CA50" s="23"/>
    </row>
    <row r="51" spans="1:82" ht="14.25" customHeight="1">
      <c r="A51" s="81"/>
      <c r="B51" s="286" t="s">
        <v>1128</v>
      </c>
      <c r="C51" s="286"/>
      <c r="D51" s="81"/>
      <c r="E51" s="81"/>
      <c r="F51" s="81"/>
      <c r="G51" s="81"/>
      <c r="H51" s="81"/>
      <c r="I51" s="81"/>
      <c r="J51" s="390"/>
      <c r="K51" s="391"/>
      <c r="L51" s="392"/>
      <c r="M51" s="346"/>
      <c r="N51" s="287"/>
      <c r="P51" s="1" t="s">
        <v>1439</v>
      </c>
      <c r="X51" s="393">
        <f>+NETWORKDAYS(BP5,BP7,(BX15:BX25))</f>
        <v>0</v>
      </c>
      <c r="Y51" s="394"/>
      <c r="Z51" s="394"/>
      <c r="AA51" s="394"/>
      <c r="AB51" s="395"/>
      <c r="AD51" s="25"/>
      <c r="AE51" s="287" t="s">
        <v>1132</v>
      </c>
      <c r="AN51" s="396">
        <v>1</v>
      </c>
      <c r="AO51" s="397"/>
      <c r="AP51" s="397"/>
      <c r="AQ51" s="398"/>
      <c r="AR51" s="352"/>
      <c r="AS51" s="291"/>
      <c r="AT51" s="291"/>
      <c r="AU51" s="302" t="s">
        <v>1138</v>
      </c>
      <c r="AV51" s="302"/>
      <c r="AW51" s="302"/>
      <c r="BD51" s="421">
        <f>+SUM(E47:BT47)</f>
        <v>0</v>
      </c>
      <c r="BE51" s="422"/>
      <c r="BF51" s="422"/>
      <c r="BG51" s="422"/>
      <c r="BH51" s="423"/>
      <c r="BI51" s="205"/>
      <c r="BJ51" s="60"/>
      <c r="BK51" s="60"/>
      <c r="BL51" s="60"/>
      <c r="BM51" s="60"/>
      <c r="BN51" s="60"/>
      <c r="BU51" s="18"/>
      <c r="BV51" s="22"/>
      <c r="BW51" s="57" t="s">
        <v>1126</v>
      </c>
      <c r="BX51" s="51" t="str">
        <f>SUM(A48:BT48)&amp;IF(BY34&lt;&gt;"","/"&amp;BY34)</f>
        <v>0/196</v>
      </c>
      <c r="BY51" s="3"/>
      <c r="BZ51" s="2"/>
      <c r="CA51" s="23"/>
      <c r="CD51" s="371" t="s">
        <v>157</v>
      </c>
    </row>
    <row r="52" spans="1:82" ht="12.75" customHeight="1">
      <c r="A52" s="55"/>
      <c r="B52" s="19"/>
      <c r="C52" s="19"/>
      <c r="D52" s="34"/>
      <c r="E52" s="34"/>
      <c r="F52" s="34"/>
      <c r="G52" s="34"/>
      <c r="H52" s="34"/>
      <c r="I52" s="278"/>
      <c r="J52" s="34"/>
      <c r="K52" s="34"/>
      <c r="L52" s="34"/>
      <c r="M52" s="279"/>
      <c r="N52" s="83"/>
      <c r="P52" s="350" t="s">
        <v>1442</v>
      </c>
      <c r="X52" s="83"/>
      <c r="Y52" s="288"/>
      <c r="Z52" s="288"/>
      <c r="AA52" s="288"/>
      <c r="AD52" s="25"/>
      <c r="AE52" s="81" t="s">
        <v>1133</v>
      </c>
      <c r="AN52" s="415">
        <f>+X51*7*AN51</f>
        <v>0</v>
      </c>
      <c r="AO52" s="416"/>
      <c r="AP52" s="416"/>
      <c r="AQ52" s="417"/>
      <c r="AR52" s="353"/>
      <c r="AS52" s="61"/>
      <c r="AT52" s="61"/>
      <c r="AU52" s="351" t="s">
        <v>1140</v>
      </c>
      <c r="AV52" s="303"/>
      <c r="AW52" s="303"/>
      <c r="AX52" s="304"/>
      <c r="AY52" s="304"/>
      <c r="AZ52" s="304"/>
      <c r="BA52" s="284"/>
      <c r="BB52" s="284"/>
      <c r="BC52" s="284"/>
      <c r="BD52" s="418"/>
      <c r="BE52" s="419"/>
      <c r="BF52" s="419"/>
      <c r="BG52" s="419"/>
      <c r="BH52" s="420"/>
      <c r="BI52" s="357"/>
      <c r="BJ52" s="284"/>
      <c r="BK52" s="284"/>
      <c r="BL52" s="284"/>
      <c r="BO52" s="295"/>
      <c r="BP52" s="295"/>
      <c r="BQ52" s="295"/>
      <c r="BR52" s="295"/>
      <c r="BS52" s="295"/>
      <c r="BT52" s="295"/>
      <c r="BU52" s="18"/>
      <c r="BV52" s="408"/>
      <c r="BW52" s="409"/>
      <c r="BX52" s="409"/>
      <c r="BY52" s="409"/>
      <c r="BZ52" s="409"/>
      <c r="CA52" s="410"/>
      <c r="CD52" s="380"/>
    </row>
    <row r="53" spans="1:82" ht="14.25" customHeight="1">
      <c r="A53" s="75"/>
      <c r="B53" s="1" t="s">
        <v>1129</v>
      </c>
      <c r="D53" s="81"/>
      <c r="E53" s="81"/>
      <c r="F53" s="81"/>
      <c r="G53" s="81"/>
      <c r="H53" s="81"/>
      <c r="I53" s="81"/>
      <c r="J53" s="390"/>
      <c r="K53" s="391"/>
      <c r="L53" s="392"/>
      <c r="M53" s="346"/>
      <c r="N53" s="287"/>
      <c r="X53" s="277"/>
      <c r="Y53" s="292"/>
      <c r="Z53" s="81"/>
      <c r="AA53" s="81"/>
      <c r="AD53" s="25"/>
      <c r="AE53" s="2" t="s">
        <v>1134</v>
      </c>
      <c r="AN53" s="415">
        <f>+AN52+J53-J51</f>
        <v>0</v>
      </c>
      <c r="AO53" s="416"/>
      <c r="AP53" s="416"/>
      <c r="AQ53" s="417"/>
      <c r="AR53" s="353"/>
      <c r="AS53" s="292"/>
      <c r="AT53" s="292"/>
      <c r="AU53" s="292" t="s">
        <v>1141</v>
      </c>
      <c r="AV53" s="292"/>
      <c r="AW53" s="292"/>
      <c r="AX53" s="61"/>
      <c r="AY53" s="61"/>
      <c r="AZ53" s="61"/>
      <c r="BA53" s="284"/>
      <c r="BB53" s="284"/>
      <c r="BC53" s="284"/>
      <c r="BD53" s="386">
        <f>+BD52+BD51</f>
        <v>0</v>
      </c>
      <c r="BE53" s="387"/>
      <c r="BF53" s="387"/>
      <c r="BG53" s="387"/>
      <c r="BH53" s="388"/>
      <c r="BI53" s="357"/>
      <c r="BJ53" s="284"/>
      <c r="BK53" s="284"/>
      <c r="BL53" s="284"/>
      <c r="BM53" s="122"/>
      <c r="BN53" s="122"/>
      <c r="BO53" s="295"/>
      <c r="BP53" s="295"/>
      <c r="BQ53" s="295"/>
      <c r="BR53" s="295"/>
      <c r="BS53" s="295"/>
      <c r="BT53" s="295"/>
      <c r="BU53" s="18"/>
      <c r="BV53" s="408"/>
      <c r="BW53" s="409"/>
      <c r="BX53" s="409"/>
      <c r="BY53" s="409"/>
      <c r="BZ53" s="409"/>
      <c r="CA53" s="410"/>
      <c r="CD53" s="381"/>
    </row>
    <row r="54" spans="1:82" ht="12.75" customHeight="1">
      <c r="A54" s="55"/>
      <c r="B54" s="55"/>
      <c r="C54" s="55"/>
      <c r="D54" s="55"/>
      <c r="E54" s="55"/>
      <c r="F54" s="55"/>
      <c r="G54" s="55"/>
      <c r="H54" s="55"/>
      <c r="I54" s="55"/>
      <c r="J54" s="55"/>
      <c r="K54" s="55"/>
      <c r="L54" s="55"/>
      <c r="M54" s="347"/>
      <c r="N54" s="55"/>
      <c r="AD54" s="25"/>
      <c r="AR54" s="23"/>
      <c r="AS54" s="61"/>
      <c r="AT54" s="61"/>
      <c r="AU54" s="61"/>
      <c r="AV54" s="61"/>
      <c r="AW54" s="61"/>
      <c r="AX54" s="61"/>
      <c r="AY54" s="61"/>
      <c r="AZ54" s="61"/>
      <c r="BA54" s="284"/>
      <c r="BB54" s="284"/>
      <c r="BC54" s="284"/>
      <c r="BD54" s="284"/>
      <c r="BE54" s="284"/>
      <c r="BF54" s="284"/>
      <c r="BG54" s="284"/>
      <c r="BH54" s="284"/>
      <c r="BI54" s="357"/>
      <c r="BJ54" s="284"/>
      <c r="BK54" s="284"/>
      <c r="BL54" s="284"/>
      <c r="BM54" s="122"/>
      <c r="BN54" s="122"/>
      <c r="BO54" s="295"/>
      <c r="BP54" s="295"/>
      <c r="BQ54" s="295"/>
      <c r="BR54" s="295"/>
      <c r="BS54" s="295"/>
      <c r="BT54" s="295"/>
      <c r="BV54" s="408"/>
      <c r="BW54" s="409"/>
      <c r="BX54" s="409"/>
      <c r="BY54" s="409"/>
      <c r="BZ54" s="409"/>
      <c r="CA54" s="410"/>
      <c r="CD54" s="381"/>
    </row>
    <row r="55" spans="1:82" ht="12.75" customHeight="1">
      <c r="D55" s="81"/>
      <c r="E55" s="81"/>
      <c r="F55" s="81"/>
      <c r="G55" s="81"/>
      <c r="H55" s="81"/>
      <c r="I55" s="81"/>
      <c r="J55" s="81"/>
      <c r="K55" s="81"/>
      <c r="L55" s="81"/>
      <c r="M55" s="348"/>
      <c r="N55" s="81"/>
      <c r="P55" s="1" t="s">
        <v>1440</v>
      </c>
      <c r="X55" s="399">
        <f>25*7</f>
        <v>175</v>
      </c>
      <c r="Y55" s="400"/>
      <c r="Z55" s="400"/>
      <c r="AA55" s="400"/>
      <c r="AB55" s="401"/>
      <c r="AD55" s="25"/>
      <c r="AE55" s="122" t="s">
        <v>1135</v>
      </c>
      <c r="AN55" s="399">
        <f>(X55+X56)*AN51</f>
        <v>196</v>
      </c>
      <c r="AO55" s="400"/>
      <c r="AP55" s="400"/>
      <c r="AQ55" s="401"/>
      <c r="AR55" s="23"/>
      <c r="AS55" s="293"/>
      <c r="AT55" s="293"/>
      <c r="AU55" s="81" t="s">
        <v>1142</v>
      </c>
      <c r="AV55" s="81"/>
      <c r="AW55" s="61"/>
      <c r="AX55" s="61"/>
      <c r="AY55" s="61"/>
      <c r="AZ55" s="61"/>
      <c r="BA55" s="2"/>
      <c r="BB55" s="2"/>
      <c r="BC55" s="2"/>
      <c r="BD55" s="386">
        <f>+SUM(E48:BT48)</f>
        <v>0</v>
      </c>
      <c r="BE55" s="387"/>
      <c r="BF55" s="387"/>
      <c r="BG55" s="387"/>
      <c r="BH55" s="388"/>
      <c r="BI55" s="23"/>
      <c r="BT55" s="295"/>
      <c r="BV55" s="408"/>
      <c r="BW55" s="409"/>
      <c r="BX55" s="409"/>
      <c r="BY55" s="409"/>
      <c r="BZ55" s="409"/>
      <c r="CA55" s="410"/>
      <c r="CD55" s="382"/>
    </row>
    <row r="56" spans="1:82">
      <c r="A56" s="55"/>
      <c r="B56" s="1" t="s">
        <v>1130</v>
      </c>
      <c r="D56" s="81"/>
      <c r="E56" s="81"/>
      <c r="F56" s="81"/>
      <c r="G56" s="81"/>
      <c r="H56" s="81"/>
      <c r="I56" s="81"/>
      <c r="J56" s="390"/>
      <c r="K56" s="391"/>
      <c r="L56" s="392"/>
      <c r="M56" s="346"/>
      <c r="N56" s="287"/>
      <c r="P56" s="1" t="s">
        <v>1441</v>
      </c>
      <c r="X56" s="578">
        <f>7*3</f>
        <v>21</v>
      </c>
      <c r="Y56" s="422"/>
      <c r="Z56" s="422"/>
      <c r="AA56" s="422"/>
      <c r="AB56" s="423"/>
      <c r="AD56" s="25"/>
      <c r="AE56" s="81" t="s">
        <v>1136</v>
      </c>
      <c r="AN56" s="399">
        <f>+AN55+J56</f>
        <v>196</v>
      </c>
      <c r="AO56" s="400"/>
      <c r="AP56" s="400"/>
      <c r="AQ56" s="401"/>
      <c r="AR56" s="354"/>
      <c r="AS56" s="61"/>
      <c r="AT56" s="61"/>
      <c r="BI56" s="23"/>
      <c r="BK56" s="2"/>
      <c r="BL56" s="17" t="s">
        <v>1107</v>
      </c>
      <c r="BM56" s="2"/>
      <c r="BN56" s="2"/>
      <c r="BO56" s="2"/>
      <c r="BP56" s="2"/>
      <c r="BQ56" s="2"/>
      <c r="BR56" s="2"/>
      <c r="BS56" s="2"/>
      <c r="BT56" s="2"/>
      <c r="BV56" s="408"/>
      <c r="BW56" s="409"/>
      <c r="BX56" s="409"/>
      <c r="BY56" s="409"/>
      <c r="BZ56" s="409"/>
      <c r="CA56" s="410"/>
    </row>
    <row r="57" spans="1:82" ht="13.5" customHeight="1">
      <c r="I57" s="55"/>
      <c r="J57" s="283"/>
      <c r="K57" s="283"/>
      <c r="L57" s="283"/>
      <c r="M57" s="349"/>
      <c r="N57" s="283"/>
      <c r="O57" s="283"/>
      <c r="P57" s="350" t="s">
        <v>1443</v>
      </c>
      <c r="X57" s="55"/>
      <c r="Y57" s="2"/>
      <c r="Z57" s="2"/>
      <c r="AA57" s="2"/>
      <c r="AD57" s="25"/>
      <c r="AR57" s="23"/>
      <c r="AS57" s="294"/>
      <c r="AT57" s="294"/>
      <c r="AU57" s="294"/>
      <c r="AV57" s="294"/>
      <c r="AW57" s="294"/>
      <c r="AX57" s="61"/>
      <c r="AY57" s="61"/>
      <c r="AZ57" s="61"/>
      <c r="BA57" s="2"/>
      <c r="BB57" s="2"/>
      <c r="BC57" s="2"/>
      <c r="BD57" s="2"/>
      <c r="BE57" s="2"/>
      <c r="BF57" s="2"/>
      <c r="BG57" s="2"/>
      <c r="BH57" s="2"/>
      <c r="BI57" s="23"/>
      <c r="BJ57" s="2"/>
      <c r="BK57" s="2"/>
      <c r="BL57" s="2"/>
      <c r="BM57" s="2"/>
      <c r="BN57" s="2"/>
      <c r="BO57" s="2"/>
      <c r="BP57" s="2"/>
      <c r="BQ57" s="2"/>
      <c r="BR57" s="2"/>
      <c r="BS57" s="2"/>
      <c r="BT57" s="2"/>
      <c r="BV57" s="408"/>
      <c r="BW57" s="409"/>
      <c r="BX57" s="409"/>
      <c r="BY57" s="409"/>
      <c r="BZ57" s="409"/>
      <c r="CA57" s="410"/>
    </row>
    <row r="58" spans="1:82" ht="13.5" customHeight="1">
      <c r="A58" s="280" t="s">
        <v>52</v>
      </c>
      <c r="B58" s="280"/>
      <c r="C58" s="280"/>
      <c r="D58" s="280"/>
      <c r="E58" s="280"/>
      <c r="J58" s="283"/>
      <c r="K58" s="283"/>
      <c r="L58" s="283"/>
      <c r="M58" s="283"/>
      <c r="N58" s="283"/>
      <c r="O58" s="283"/>
      <c r="P58" s="283"/>
      <c r="Q58" s="283"/>
      <c r="R58" s="283"/>
      <c r="S58" s="283"/>
      <c r="T58" s="283"/>
      <c r="U58" s="283"/>
      <c r="V58" s="283"/>
      <c r="W58" s="283"/>
      <c r="X58" s="283"/>
      <c r="Y58" s="289"/>
      <c r="AD58" s="25"/>
      <c r="AR58" s="354"/>
      <c r="AS58" s="2"/>
      <c r="AT58" s="2"/>
      <c r="AU58" s="2"/>
      <c r="AV58" s="2"/>
      <c r="AW58" s="2"/>
      <c r="AX58" s="2"/>
      <c r="AY58" s="2"/>
      <c r="AZ58" s="2"/>
      <c r="BA58" s="2"/>
      <c r="BB58" s="2"/>
      <c r="BC58" s="2"/>
      <c r="BD58" s="2"/>
      <c r="BE58" s="2"/>
      <c r="BF58" s="2"/>
      <c r="BG58" s="2"/>
      <c r="BH58" s="2"/>
      <c r="BI58" s="23"/>
      <c r="BJ58" s="2"/>
      <c r="BK58" s="2"/>
      <c r="BL58" s="2"/>
      <c r="BM58" s="2"/>
      <c r="BN58" s="2"/>
      <c r="BO58" s="2"/>
      <c r="BP58" s="2"/>
      <c r="BQ58" s="2"/>
      <c r="BR58" s="2"/>
      <c r="BS58" s="2"/>
      <c r="BT58" s="2"/>
      <c r="BV58" s="411"/>
      <c r="BW58" s="412"/>
      <c r="BX58" s="412"/>
      <c r="BY58" s="412"/>
      <c r="BZ58" s="412"/>
      <c r="CA58" s="413"/>
    </row>
    <row r="59" spans="1:82" ht="13.5" customHeight="1">
      <c r="A59" s="20"/>
      <c r="D59" s="62" t="s">
        <v>53</v>
      </c>
      <c r="L59" s="24"/>
      <c r="M59" s="62" t="s">
        <v>54</v>
      </c>
      <c r="S59" s="26"/>
      <c r="T59" s="62" t="s">
        <v>55</v>
      </c>
      <c r="Y59" s="424" t="s">
        <v>1139</v>
      </c>
      <c r="Z59" s="424"/>
      <c r="AA59" s="289"/>
      <c r="AB59" s="289"/>
      <c r="AC59" s="62" t="s">
        <v>1446</v>
      </c>
      <c r="AD59" s="289"/>
      <c r="AL59" s="2"/>
      <c r="AM59" s="2"/>
      <c r="AN59" s="2"/>
      <c r="AO59" s="2"/>
      <c r="AP59" s="2"/>
      <c r="AQ59" s="217"/>
      <c r="AR59" s="383"/>
      <c r="AS59" s="384"/>
      <c r="AT59" s="384"/>
      <c r="AU59" s="384"/>
      <c r="AV59" s="384"/>
      <c r="AW59" s="385"/>
      <c r="AX59" s="2"/>
      <c r="AY59" s="2"/>
      <c r="AZ59" s="2"/>
      <c r="BA59" s="2"/>
      <c r="BB59" s="2"/>
      <c r="BC59" s="2"/>
      <c r="BJ59" s="122"/>
      <c r="BK59" s="297"/>
      <c r="BL59" s="297"/>
      <c r="BM59" s="297"/>
      <c r="BN59" s="297"/>
      <c r="BO59" s="297"/>
    </row>
    <row r="60" spans="1:82">
      <c r="BI60" s="2"/>
      <c r="BJ60" s="2"/>
      <c r="BK60" s="2"/>
      <c r="BL60" s="2"/>
      <c r="BM60" s="2"/>
      <c r="BN60" s="2"/>
      <c r="BO60" s="414"/>
      <c r="BP60" s="414"/>
      <c r="BQ60" s="414"/>
      <c r="BR60" s="414"/>
      <c r="BS60" s="414"/>
      <c r="BT60" s="414"/>
    </row>
    <row r="61" spans="1:82">
      <c r="A61" s="35" t="s">
        <v>39</v>
      </c>
      <c r="BM61" s="2"/>
      <c r="BN61" s="2"/>
    </row>
    <row r="62" spans="1:82" ht="13.5" customHeight="1">
      <c r="A62" s="402"/>
      <c r="B62" s="403"/>
      <c r="C62" s="403"/>
      <c r="D62" s="403"/>
      <c r="E62" s="403"/>
      <c r="F62" s="403"/>
      <c r="G62" s="403"/>
      <c r="H62" s="403"/>
      <c r="I62" s="403"/>
      <c r="J62" s="403"/>
      <c r="K62" s="403"/>
      <c r="L62" s="403"/>
      <c r="M62" s="403"/>
      <c r="N62" s="403"/>
      <c r="O62" s="403"/>
      <c r="P62" s="403"/>
      <c r="Q62" s="403"/>
      <c r="R62" s="403"/>
      <c r="S62" s="403"/>
      <c r="T62" s="403"/>
      <c r="U62" s="403"/>
      <c r="V62" s="403"/>
      <c r="W62" s="403"/>
      <c r="X62" s="403"/>
      <c r="Y62" s="403"/>
      <c r="Z62" s="403"/>
      <c r="AA62" s="403"/>
      <c r="AB62" s="403"/>
      <c r="AC62" s="403"/>
      <c r="AD62" s="403"/>
      <c r="AE62" s="403"/>
      <c r="AF62" s="403"/>
      <c r="AG62" s="403"/>
      <c r="AH62" s="403"/>
      <c r="AI62" s="403"/>
      <c r="AJ62" s="403"/>
      <c r="AK62" s="403"/>
      <c r="AL62" s="403"/>
      <c r="AM62" s="403"/>
      <c r="AN62" s="403"/>
      <c r="AO62" s="403"/>
      <c r="AP62" s="403"/>
      <c r="AQ62" s="403"/>
      <c r="AR62" s="403"/>
      <c r="AS62" s="403"/>
      <c r="AT62" s="403"/>
      <c r="AU62" s="403"/>
      <c r="AV62" s="403"/>
      <c r="AW62" s="403"/>
      <c r="AX62" s="403"/>
      <c r="AY62" s="403"/>
      <c r="AZ62" s="403"/>
      <c r="BA62" s="403"/>
      <c r="BB62" s="403"/>
      <c r="BC62" s="403"/>
      <c r="BD62" s="403"/>
      <c r="BE62" s="403"/>
      <c r="BF62" s="403"/>
      <c r="BG62" s="403"/>
      <c r="BH62" s="403"/>
      <c r="BI62" s="403"/>
      <c r="BJ62" s="403"/>
      <c r="BK62" s="403"/>
      <c r="BL62" s="403"/>
      <c r="BM62" s="403"/>
      <c r="BN62" s="403"/>
      <c r="BO62" s="403"/>
      <c r="BP62" s="403"/>
      <c r="BQ62" s="403"/>
      <c r="BR62" s="403"/>
      <c r="BS62" s="403"/>
      <c r="BT62" s="403"/>
      <c r="BU62" s="123"/>
      <c r="BV62" s="123"/>
      <c r="BW62" s="123"/>
      <c r="BX62" s="123"/>
      <c r="BY62" s="282"/>
      <c r="BZ62" s="123"/>
    </row>
    <row r="63" spans="1:82" ht="13.5" customHeight="1">
      <c r="A63" s="404"/>
      <c r="B63" s="405"/>
      <c r="C63" s="405"/>
      <c r="D63" s="405"/>
      <c r="E63" s="405"/>
      <c r="F63" s="405"/>
      <c r="G63" s="405"/>
      <c r="H63" s="405"/>
      <c r="I63" s="405"/>
      <c r="J63" s="405"/>
      <c r="K63" s="405"/>
      <c r="L63" s="405"/>
      <c r="M63" s="405"/>
      <c r="N63" s="405"/>
      <c r="O63" s="405"/>
      <c r="P63" s="405"/>
      <c r="Q63" s="405"/>
      <c r="R63" s="405"/>
      <c r="S63" s="405"/>
      <c r="T63" s="405"/>
      <c r="U63" s="405"/>
      <c r="V63" s="405"/>
      <c r="W63" s="405"/>
      <c r="X63" s="405"/>
      <c r="Y63" s="405"/>
      <c r="Z63" s="405"/>
      <c r="AA63" s="405"/>
      <c r="AB63" s="405"/>
      <c r="AC63" s="405"/>
      <c r="AD63" s="405"/>
      <c r="AE63" s="405"/>
      <c r="AF63" s="405"/>
      <c r="AG63" s="405"/>
      <c r="AH63" s="405"/>
      <c r="AI63" s="405"/>
      <c r="AJ63" s="405"/>
      <c r="AK63" s="405"/>
      <c r="AL63" s="405"/>
      <c r="AM63" s="405"/>
      <c r="AN63" s="405"/>
      <c r="AO63" s="405"/>
      <c r="AP63" s="405"/>
      <c r="AQ63" s="405"/>
      <c r="AR63" s="405"/>
      <c r="AS63" s="405"/>
      <c r="AT63" s="405"/>
      <c r="AU63" s="405"/>
      <c r="AV63" s="405"/>
      <c r="AW63" s="405"/>
      <c r="AX63" s="405"/>
      <c r="AY63" s="405"/>
      <c r="AZ63" s="405"/>
      <c r="BA63" s="405"/>
      <c r="BB63" s="405"/>
      <c r="BC63" s="405"/>
      <c r="BD63" s="405"/>
      <c r="BE63" s="405"/>
      <c r="BF63" s="405"/>
      <c r="BG63" s="405"/>
      <c r="BH63" s="405"/>
      <c r="BI63" s="405"/>
      <c r="BJ63" s="405"/>
      <c r="BK63" s="405"/>
      <c r="BL63" s="405"/>
      <c r="BM63" s="405"/>
      <c r="BN63" s="405"/>
      <c r="BO63" s="405"/>
      <c r="BP63" s="405"/>
      <c r="BQ63" s="405"/>
      <c r="BR63" s="405"/>
      <c r="BS63" s="405"/>
      <c r="BT63" s="405"/>
      <c r="BU63" s="123"/>
      <c r="BV63" s="123"/>
      <c r="BW63" s="123"/>
      <c r="BX63" s="123"/>
      <c r="BY63" s="282"/>
      <c r="BZ63" s="123"/>
    </row>
    <row r="64" spans="1:82" ht="13.5" customHeight="1">
      <c r="A64" s="404"/>
      <c r="B64" s="405"/>
      <c r="C64" s="405"/>
      <c r="D64" s="405"/>
      <c r="E64" s="405"/>
      <c r="F64" s="405"/>
      <c r="G64" s="405"/>
      <c r="H64" s="405"/>
      <c r="I64" s="405"/>
      <c r="J64" s="405"/>
      <c r="K64" s="405"/>
      <c r="L64" s="405"/>
      <c r="M64" s="405"/>
      <c r="N64" s="405"/>
      <c r="O64" s="405"/>
      <c r="P64" s="405"/>
      <c r="Q64" s="405"/>
      <c r="R64" s="405"/>
      <c r="S64" s="405"/>
      <c r="T64" s="405"/>
      <c r="U64" s="405"/>
      <c r="V64" s="405"/>
      <c r="W64" s="405"/>
      <c r="X64" s="405"/>
      <c r="Y64" s="405"/>
      <c r="Z64" s="405"/>
      <c r="AA64" s="405"/>
      <c r="AB64" s="405"/>
      <c r="AC64" s="405"/>
      <c r="AD64" s="405"/>
      <c r="AE64" s="405"/>
      <c r="AF64" s="405"/>
      <c r="AG64" s="405"/>
      <c r="AH64" s="405"/>
      <c r="AI64" s="405"/>
      <c r="AJ64" s="405"/>
      <c r="AK64" s="405"/>
      <c r="AL64" s="405"/>
      <c r="AM64" s="405"/>
      <c r="AN64" s="405"/>
      <c r="AO64" s="405"/>
      <c r="AP64" s="405"/>
      <c r="AQ64" s="405"/>
      <c r="AR64" s="405"/>
      <c r="AS64" s="405"/>
      <c r="AT64" s="405"/>
      <c r="AU64" s="405"/>
      <c r="AV64" s="405"/>
      <c r="AW64" s="405"/>
      <c r="AX64" s="405"/>
      <c r="AY64" s="405"/>
      <c r="AZ64" s="405"/>
      <c r="BA64" s="405"/>
      <c r="BB64" s="405"/>
      <c r="BC64" s="405"/>
      <c r="BD64" s="405"/>
      <c r="BE64" s="405"/>
      <c r="BF64" s="405"/>
      <c r="BG64" s="405"/>
      <c r="BH64" s="405"/>
      <c r="BI64" s="405"/>
      <c r="BJ64" s="405"/>
      <c r="BK64" s="405"/>
      <c r="BL64" s="405"/>
      <c r="BM64" s="405"/>
      <c r="BN64" s="405"/>
      <c r="BO64" s="405"/>
      <c r="BP64" s="405"/>
      <c r="BQ64" s="405"/>
      <c r="BR64" s="405"/>
      <c r="BS64" s="405"/>
      <c r="BT64" s="405"/>
      <c r="BU64" s="123"/>
      <c r="BV64" s="123"/>
      <c r="BW64" s="123"/>
      <c r="BX64" s="123"/>
      <c r="BY64" s="282"/>
      <c r="BZ64" s="123"/>
    </row>
    <row r="65" spans="1:109" ht="13.5" customHeight="1">
      <c r="A65" s="404"/>
      <c r="B65" s="405"/>
      <c r="C65" s="405"/>
      <c r="D65" s="405"/>
      <c r="E65" s="405"/>
      <c r="F65" s="405"/>
      <c r="G65" s="405"/>
      <c r="H65" s="405"/>
      <c r="I65" s="405"/>
      <c r="J65" s="405"/>
      <c r="K65" s="405"/>
      <c r="L65" s="405"/>
      <c r="M65" s="405"/>
      <c r="N65" s="405"/>
      <c r="O65" s="405"/>
      <c r="P65" s="405"/>
      <c r="Q65" s="405"/>
      <c r="R65" s="405"/>
      <c r="S65" s="405"/>
      <c r="T65" s="405"/>
      <c r="U65" s="405"/>
      <c r="V65" s="405"/>
      <c r="W65" s="405"/>
      <c r="X65" s="405"/>
      <c r="Y65" s="405"/>
      <c r="Z65" s="405"/>
      <c r="AA65" s="405"/>
      <c r="AB65" s="405"/>
      <c r="AC65" s="405"/>
      <c r="AD65" s="405"/>
      <c r="AE65" s="405"/>
      <c r="AF65" s="405"/>
      <c r="AG65" s="405"/>
      <c r="AH65" s="405"/>
      <c r="AI65" s="405"/>
      <c r="AJ65" s="405"/>
      <c r="AK65" s="405"/>
      <c r="AL65" s="405"/>
      <c r="AM65" s="405"/>
      <c r="AN65" s="405"/>
      <c r="AO65" s="405"/>
      <c r="AP65" s="405"/>
      <c r="AQ65" s="405"/>
      <c r="AR65" s="405"/>
      <c r="AS65" s="405"/>
      <c r="AT65" s="405"/>
      <c r="AU65" s="405"/>
      <c r="AV65" s="405"/>
      <c r="AW65" s="405"/>
      <c r="AX65" s="405"/>
      <c r="AY65" s="405"/>
      <c r="AZ65" s="405"/>
      <c r="BA65" s="405"/>
      <c r="BB65" s="405"/>
      <c r="BC65" s="405"/>
      <c r="BD65" s="405"/>
      <c r="BE65" s="405"/>
      <c r="BF65" s="405"/>
      <c r="BG65" s="405"/>
      <c r="BH65" s="405"/>
      <c r="BI65" s="405"/>
      <c r="BJ65" s="405"/>
      <c r="BK65" s="405"/>
      <c r="BL65" s="405"/>
      <c r="BM65" s="405"/>
      <c r="BN65" s="405"/>
      <c r="BO65" s="405"/>
      <c r="BP65" s="405"/>
      <c r="BQ65" s="405"/>
      <c r="BR65" s="405"/>
      <c r="BS65" s="405"/>
      <c r="BT65" s="405"/>
      <c r="BU65" s="123"/>
      <c r="BV65" s="123"/>
      <c r="BW65" s="123"/>
      <c r="BX65" s="123"/>
      <c r="BY65" s="282"/>
      <c r="BZ65" s="123"/>
    </row>
    <row r="66" spans="1:109" ht="13.5" customHeight="1">
      <c r="A66" s="404"/>
      <c r="B66" s="405"/>
      <c r="C66" s="405"/>
      <c r="D66" s="405"/>
      <c r="E66" s="405"/>
      <c r="F66" s="405"/>
      <c r="G66" s="405"/>
      <c r="H66" s="405"/>
      <c r="I66" s="405"/>
      <c r="J66" s="405"/>
      <c r="K66" s="405"/>
      <c r="L66" s="405"/>
      <c r="M66" s="405"/>
      <c r="N66" s="405"/>
      <c r="O66" s="405"/>
      <c r="P66" s="405"/>
      <c r="Q66" s="405"/>
      <c r="R66" s="405"/>
      <c r="S66" s="405"/>
      <c r="T66" s="405"/>
      <c r="U66" s="405"/>
      <c r="V66" s="405"/>
      <c r="W66" s="405"/>
      <c r="X66" s="405"/>
      <c r="Y66" s="405"/>
      <c r="Z66" s="405"/>
      <c r="AA66" s="405"/>
      <c r="AB66" s="405"/>
      <c r="AC66" s="405"/>
      <c r="AD66" s="405"/>
      <c r="AE66" s="405"/>
      <c r="AF66" s="405"/>
      <c r="AG66" s="405"/>
      <c r="AH66" s="405"/>
      <c r="AI66" s="405"/>
      <c r="AJ66" s="405"/>
      <c r="AK66" s="405"/>
      <c r="AL66" s="405"/>
      <c r="AM66" s="405"/>
      <c r="AN66" s="405"/>
      <c r="AO66" s="405"/>
      <c r="AP66" s="405"/>
      <c r="AQ66" s="405"/>
      <c r="AR66" s="405"/>
      <c r="AS66" s="405"/>
      <c r="AT66" s="405"/>
      <c r="AU66" s="405"/>
      <c r="AV66" s="405"/>
      <c r="AW66" s="405"/>
      <c r="AX66" s="405"/>
      <c r="AY66" s="405"/>
      <c r="AZ66" s="405"/>
      <c r="BA66" s="405"/>
      <c r="BB66" s="405"/>
      <c r="BC66" s="405"/>
      <c r="BD66" s="405"/>
      <c r="BE66" s="405"/>
      <c r="BF66" s="405"/>
      <c r="BG66" s="405"/>
      <c r="BH66" s="405"/>
      <c r="BI66" s="405"/>
      <c r="BJ66" s="405"/>
      <c r="BK66" s="405"/>
      <c r="BL66" s="405"/>
      <c r="BM66" s="405"/>
      <c r="BN66" s="405"/>
      <c r="BO66" s="405"/>
      <c r="BP66" s="405"/>
      <c r="BQ66" s="405"/>
      <c r="BR66" s="405"/>
      <c r="BS66" s="405"/>
      <c r="BT66" s="405"/>
      <c r="BU66" s="123"/>
      <c r="BV66" s="123"/>
      <c r="BW66" s="123"/>
      <c r="BX66" s="123"/>
      <c r="BY66" s="282"/>
      <c r="BZ66" s="123"/>
    </row>
    <row r="67" spans="1:109" ht="13.5" customHeight="1">
      <c r="A67" s="404"/>
      <c r="B67" s="405"/>
      <c r="C67" s="405"/>
      <c r="D67" s="405"/>
      <c r="E67" s="405"/>
      <c r="F67" s="405"/>
      <c r="G67" s="405"/>
      <c r="H67" s="405"/>
      <c r="I67" s="405"/>
      <c r="J67" s="405"/>
      <c r="K67" s="405"/>
      <c r="L67" s="405"/>
      <c r="M67" s="405"/>
      <c r="N67" s="405"/>
      <c r="O67" s="405"/>
      <c r="P67" s="405"/>
      <c r="Q67" s="405"/>
      <c r="R67" s="405"/>
      <c r="S67" s="405"/>
      <c r="T67" s="405"/>
      <c r="U67" s="405"/>
      <c r="V67" s="405"/>
      <c r="W67" s="405"/>
      <c r="X67" s="405"/>
      <c r="Y67" s="405"/>
      <c r="Z67" s="405"/>
      <c r="AA67" s="405"/>
      <c r="AB67" s="405"/>
      <c r="AC67" s="405"/>
      <c r="AD67" s="405"/>
      <c r="AE67" s="405"/>
      <c r="AF67" s="405"/>
      <c r="AG67" s="405"/>
      <c r="AH67" s="405"/>
      <c r="AI67" s="405"/>
      <c r="AJ67" s="405"/>
      <c r="AK67" s="405"/>
      <c r="AL67" s="405"/>
      <c r="AM67" s="405"/>
      <c r="AN67" s="405"/>
      <c r="AO67" s="405"/>
      <c r="AP67" s="405"/>
      <c r="AQ67" s="405"/>
      <c r="AR67" s="405"/>
      <c r="AS67" s="405"/>
      <c r="AT67" s="405"/>
      <c r="AU67" s="405"/>
      <c r="AV67" s="405"/>
      <c r="AW67" s="405"/>
      <c r="AX67" s="405"/>
      <c r="AY67" s="405"/>
      <c r="AZ67" s="405"/>
      <c r="BA67" s="405"/>
      <c r="BB67" s="405"/>
      <c r="BC67" s="405"/>
      <c r="BD67" s="405"/>
      <c r="BE67" s="405"/>
      <c r="BF67" s="405"/>
      <c r="BG67" s="405"/>
      <c r="BH67" s="405"/>
      <c r="BI67" s="405"/>
      <c r="BJ67" s="405"/>
      <c r="BK67" s="405"/>
      <c r="BL67" s="405"/>
      <c r="BM67" s="405"/>
      <c r="BN67" s="405"/>
      <c r="BO67" s="405"/>
      <c r="BP67" s="405"/>
      <c r="BQ67" s="405"/>
      <c r="BR67" s="405"/>
      <c r="BS67" s="405"/>
      <c r="BT67" s="405"/>
      <c r="BU67" s="123"/>
      <c r="BV67" s="123"/>
      <c r="BW67" s="123"/>
      <c r="BX67" s="123"/>
      <c r="BY67" s="282"/>
      <c r="BZ67" s="123"/>
    </row>
    <row r="68" spans="1:109" ht="13.5" customHeight="1">
      <c r="A68" s="404"/>
      <c r="B68" s="405"/>
      <c r="C68" s="405"/>
      <c r="D68" s="405"/>
      <c r="E68" s="405"/>
      <c r="F68" s="405"/>
      <c r="G68" s="405"/>
      <c r="H68" s="405"/>
      <c r="I68" s="405"/>
      <c r="J68" s="405"/>
      <c r="K68" s="405"/>
      <c r="L68" s="405"/>
      <c r="M68" s="405"/>
      <c r="N68" s="405"/>
      <c r="O68" s="405"/>
      <c r="P68" s="405"/>
      <c r="Q68" s="405"/>
      <c r="R68" s="405"/>
      <c r="S68" s="405"/>
      <c r="T68" s="405"/>
      <c r="U68" s="405"/>
      <c r="V68" s="405"/>
      <c r="W68" s="405"/>
      <c r="X68" s="405"/>
      <c r="Y68" s="405"/>
      <c r="Z68" s="405"/>
      <c r="AA68" s="405"/>
      <c r="AB68" s="405"/>
      <c r="AC68" s="405"/>
      <c r="AD68" s="405"/>
      <c r="AE68" s="405"/>
      <c r="AF68" s="405"/>
      <c r="AG68" s="405"/>
      <c r="AH68" s="405"/>
      <c r="AI68" s="405"/>
      <c r="AJ68" s="405"/>
      <c r="AK68" s="405"/>
      <c r="AL68" s="405"/>
      <c r="AM68" s="405"/>
      <c r="AN68" s="405"/>
      <c r="AO68" s="405"/>
      <c r="AP68" s="405"/>
      <c r="AQ68" s="405"/>
      <c r="AR68" s="405"/>
      <c r="AS68" s="405"/>
      <c r="AT68" s="405"/>
      <c r="AU68" s="405"/>
      <c r="AV68" s="405"/>
      <c r="AW68" s="405"/>
      <c r="AX68" s="405"/>
      <c r="AY68" s="405"/>
      <c r="AZ68" s="405"/>
      <c r="BA68" s="405"/>
      <c r="BB68" s="405"/>
      <c r="BC68" s="405"/>
      <c r="BD68" s="405"/>
      <c r="BE68" s="405"/>
      <c r="BF68" s="405"/>
      <c r="BG68" s="405"/>
      <c r="BH68" s="405"/>
      <c r="BI68" s="405"/>
      <c r="BJ68" s="405"/>
      <c r="BK68" s="405"/>
      <c r="BL68" s="405"/>
      <c r="BM68" s="405"/>
      <c r="BN68" s="405"/>
      <c r="BO68" s="405"/>
      <c r="BP68" s="405"/>
      <c r="BQ68" s="405"/>
      <c r="BR68" s="405"/>
      <c r="BS68" s="405"/>
      <c r="BT68" s="405"/>
      <c r="BU68" s="123"/>
      <c r="BV68" s="123"/>
      <c r="BW68" s="123"/>
      <c r="BX68" s="123"/>
      <c r="BY68" s="282"/>
      <c r="BZ68" s="123"/>
    </row>
    <row r="69" spans="1:109" ht="13.5" customHeight="1">
      <c r="A69" s="404"/>
      <c r="B69" s="405"/>
      <c r="C69" s="405"/>
      <c r="D69" s="405"/>
      <c r="E69" s="405"/>
      <c r="F69" s="405"/>
      <c r="G69" s="405"/>
      <c r="H69" s="405"/>
      <c r="I69" s="405"/>
      <c r="J69" s="405"/>
      <c r="K69" s="405"/>
      <c r="L69" s="405"/>
      <c r="M69" s="405"/>
      <c r="N69" s="405"/>
      <c r="O69" s="405"/>
      <c r="P69" s="405"/>
      <c r="Q69" s="405"/>
      <c r="R69" s="405"/>
      <c r="S69" s="405"/>
      <c r="T69" s="405"/>
      <c r="U69" s="405"/>
      <c r="V69" s="405"/>
      <c r="W69" s="405"/>
      <c r="X69" s="405"/>
      <c r="Y69" s="405"/>
      <c r="Z69" s="405"/>
      <c r="AA69" s="405"/>
      <c r="AB69" s="405"/>
      <c r="AC69" s="405"/>
      <c r="AD69" s="405"/>
      <c r="AE69" s="405"/>
      <c r="AF69" s="405"/>
      <c r="AG69" s="405"/>
      <c r="AH69" s="405"/>
      <c r="AI69" s="405"/>
      <c r="AJ69" s="405"/>
      <c r="AK69" s="405"/>
      <c r="AL69" s="405"/>
      <c r="AM69" s="405"/>
      <c r="AN69" s="405"/>
      <c r="AO69" s="405"/>
      <c r="AP69" s="405"/>
      <c r="AQ69" s="405"/>
      <c r="AR69" s="405"/>
      <c r="AS69" s="405"/>
      <c r="AT69" s="405"/>
      <c r="AU69" s="405"/>
      <c r="AV69" s="405"/>
      <c r="AW69" s="405"/>
      <c r="AX69" s="405"/>
      <c r="AY69" s="405"/>
      <c r="AZ69" s="405"/>
      <c r="BA69" s="405"/>
      <c r="BB69" s="405"/>
      <c r="BC69" s="405"/>
      <c r="BD69" s="405"/>
      <c r="BE69" s="405"/>
      <c r="BF69" s="405"/>
      <c r="BG69" s="405"/>
      <c r="BH69" s="405"/>
      <c r="BI69" s="405"/>
      <c r="BJ69" s="405"/>
      <c r="BK69" s="405"/>
      <c r="BL69" s="405"/>
      <c r="BM69" s="405"/>
      <c r="BN69" s="405"/>
      <c r="BO69" s="405"/>
      <c r="BP69" s="405"/>
      <c r="BQ69" s="405"/>
      <c r="BR69" s="405"/>
      <c r="BS69" s="405"/>
      <c r="BT69" s="405"/>
      <c r="BU69" s="123"/>
      <c r="BV69" s="123"/>
      <c r="BW69" s="123"/>
      <c r="BX69" s="123"/>
      <c r="BY69" s="282"/>
      <c r="BZ69" s="123"/>
    </row>
    <row r="70" spans="1:109" ht="13.5" customHeight="1">
      <c r="A70" s="404"/>
      <c r="B70" s="405"/>
      <c r="C70" s="405"/>
      <c r="D70" s="405"/>
      <c r="E70" s="405"/>
      <c r="F70" s="405"/>
      <c r="G70" s="405"/>
      <c r="H70" s="405"/>
      <c r="I70" s="405"/>
      <c r="J70" s="405"/>
      <c r="K70" s="405"/>
      <c r="L70" s="405"/>
      <c r="M70" s="405"/>
      <c r="N70" s="405"/>
      <c r="O70" s="405"/>
      <c r="P70" s="405"/>
      <c r="Q70" s="405"/>
      <c r="R70" s="405"/>
      <c r="S70" s="405"/>
      <c r="T70" s="405"/>
      <c r="U70" s="405"/>
      <c r="V70" s="405"/>
      <c r="W70" s="405"/>
      <c r="X70" s="405"/>
      <c r="Y70" s="405"/>
      <c r="Z70" s="405"/>
      <c r="AA70" s="405"/>
      <c r="AB70" s="405"/>
      <c r="AC70" s="405"/>
      <c r="AD70" s="405"/>
      <c r="AE70" s="405"/>
      <c r="AF70" s="405"/>
      <c r="AG70" s="405"/>
      <c r="AH70" s="405"/>
      <c r="AI70" s="405"/>
      <c r="AJ70" s="405"/>
      <c r="AK70" s="405"/>
      <c r="AL70" s="405"/>
      <c r="AM70" s="405"/>
      <c r="AN70" s="405"/>
      <c r="AO70" s="405"/>
      <c r="AP70" s="405"/>
      <c r="AQ70" s="405"/>
      <c r="AR70" s="405"/>
      <c r="AS70" s="405"/>
      <c r="AT70" s="405"/>
      <c r="AU70" s="405"/>
      <c r="AV70" s="405"/>
      <c r="AW70" s="405"/>
      <c r="AX70" s="405"/>
      <c r="AY70" s="405"/>
      <c r="AZ70" s="405"/>
      <c r="BA70" s="405"/>
      <c r="BB70" s="405"/>
      <c r="BC70" s="405"/>
      <c r="BD70" s="405"/>
      <c r="BE70" s="405"/>
      <c r="BF70" s="405"/>
      <c r="BG70" s="405"/>
      <c r="BH70" s="405"/>
      <c r="BI70" s="405"/>
      <c r="BJ70" s="405"/>
      <c r="BK70" s="405"/>
      <c r="BL70" s="405"/>
      <c r="BM70" s="405"/>
      <c r="BN70" s="405"/>
      <c r="BO70" s="405"/>
      <c r="BP70" s="405"/>
      <c r="BQ70" s="405"/>
      <c r="BR70" s="405"/>
      <c r="BS70" s="405"/>
      <c r="BT70" s="405"/>
      <c r="BU70" s="123"/>
      <c r="BV70" s="123"/>
      <c r="BW70" s="123"/>
      <c r="BX70" s="123"/>
      <c r="BY70" s="282"/>
      <c r="BZ70" s="123"/>
    </row>
    <row r="71" spans="1:109" ht="13.5" customHeight="1">
      <c r="A71" s="404"/>
      <c r="B71" s="405"/>
      <c r="C71" s="405"/>
      <c r="D71" s="405"/>
      <c r="E71" s="405"/>
      <c r="F71" s="405"/>
      <c r="G71" s="405"/>
      <c r="H71" s="405"/>
      <c r="I71" s="405"/>
      <c r="J71" s="405"/>
      <c r="K71" s="405"/>
      <c r="L71" s="405"/>
      <c r="M71" s="405"/>
      <c r="N71" s="405"/>
      <c r="O71" s="405"/>
      <c r="P71" s="405"/>
      <c r="Q71" s="405"/>
      <c r="R71" s="405"/>
      <c r="S71" s="405"/>
      <c r="T71" s="405"/>
      <c r="U71" s="405"/>
      <c r="V71" s="405"/>
      <c r="W71" s="405"/>
      <c r="X71" s="405"/>
      <c r="Y71" s="405"/>
      <c r="Z71" s="405"/>
      <c r="AA71" s="405"/>
      <c r="AB71" s="405"/>
      <c r="AC71" s="405"/>
      <c r="AD71" s="405"/>
      <c r="AE71" s="405"/>
      <c r="AF71" s="405"/>
      <c r="AG71" s="405"/>
      <c r="AH71" s="405"/>
      <c r="AI71" s="405"/>
      <c r="AJ71" s="405"/>
      <c r="AK71" s="405"/>
      <c r="AL71" s="405"/>
      <c r="AM71" s="405"/>
      <c r="AN71" s="405"/>
      <c r="AO71" s="405"/>
      <c r="AP71" s="405"/>
      <c r="AQ71" s="405"/>
      <c r="AR71" s="405"/>
      <c r="AS71" s="405"/>
      <c r="AT71" s="405"/>
      <c r="AU71" s="405"/>
      <c r="AV71" s="405"/>
      <c r="AW71" s="405"/>
      <c r="AX71" s="405"/>
      <c r="AY71" s="405"/>
      <c r="AZ71" s="405"/>
      <c r="BA71" s="405"/>
      <c r="BB71" s="405"/>
      <c r="BC71" s="405"/>
      <c r="BD71" s="405"/>
      <c r="BE71" s="405"/>
      <c r="BF71" s="405"/>
      <c r="BG71" s="405"/>
      <c r="BH71" s="405"/>
      <c r="BI71" s="405"/>
      <c r="BJ71" s="405"/>
      <c r="BK71" s="405"/>
      <c r="BL71" s="405"/>
      <c r="BM71" s="405"/>
      <c r="BN71" s="405"/>
      <c r="BO71" s="405"/>
      <c r="BP71" s="405"/>
      <c r="BQ71" s="405"/>
      <c r="BR71" s="405"/>
      <c r="BS71" s="405"/>
      <c r="BT71" s="405"/>
      <c r="BU71" s="123"/>
      <c r="BV71" s="123"/>
      <c r="BW71" s="123"/>
      <c r="BX71" s="123"/>
      <c r="BY71" s="282"/>
      <c r="BZ71" s="123"/>
    </row>
    <row r="72" spans="1:109" ht="13.5" customHeight="1">
      <c r="A72" s="406"/>
      <c r="B72" s="407"/>
      <c r="C72" s="407"/>
      <c r="D72" s="407"/>
      <c r="E72" s="407"/>
      <c r="F72" s="407"/>
      <c r="G72" s="407"/>
      <c r="H72" s="407"/>
      <c r="I72" s="407"/>
      <c r="J72" s="407"/>
      <c r="K72" s="407"/>
      <c r="L72" s="407"/>
      <c r="M72" s="407"/>
      <c r="N72" s="407"/>
      <c r="O72" s="407"/>
      <c r="P72" s="407"/>
      <c r="Q72" s="407"/>
      <c r="R72" s="407"/>
      <c r="S72" s="407"/>
      <c r="T72" s="407"/>
      <c r="U72" s="407"/>
      <c r="V72" s="407"/>
      <c r="W72" s="407"/>
      <c r="X72" s="407"/>
      <c r="Y72" s="407"/>
      <c r="Z72" s="407"/>
      <c r="AA72" s="407"/>
      <c r="AB72" s="407"/>
      <c r="AC72" s="407"/>
      <c r="AD72" s="407"/>
      <c r="AE72" s="407"/>
      <c r="AF72" s="407"/>
      <c r="AG72" s="407"/>
      <c r="AH72" s="407"/>
      <c r="AI72" s="407"/>
      <c r="AJ72" s="407"/>
      <c r="AK72" s="407"/>
      <c r="AL72" s="407"/>
      <c r="AM72" s="407"/>
      <c r="AN72" s="407"/>
      <c r="AO72" s="407"/>
      <c r="AP72" s="407"/>
      <c r="AQ72" s="407"/>
      <c r="AR72" s="407"/>
      <c r="AS72" s="407"/>
      <c r="AT72" s="407"/>
      <c r="AU72" s="407"/>
      <c r="AV72" s="407"/>
      <c r="AW72" s="407"/>
      <c r="AX72" s="407"/>
      <c r="AY72" s="407"/>
      <c r="AZ72" s="407"/>
      <c r="BA72" s="407"/>
      <c r="BB72" s="407"/>
      <c r="BC72" s="407"/>
      <c r="BD72" s="407"/>
      <c r="BE72" s="407"/>
      <c r="BF72" s="407"/>
      <c r="BG72" s="407"/>
      <c r="BH72" s="407"/>
      <c r="BI72" s="407"/>
      <c r="BJ72" s="407"/>
      <c r="BK72" s="407"/>
      <c r="BL72" s="407"/>
      <c r="BM72" s="407"/>
      <c r="BN72" s="407"/>
      <c r="BO72" s="407"/>
      <c r="BP72" s="407"/>
      <c r="BQ72" s="407"/>
      <c r="BR72" s="407"/>
      <c r="BS72" s="407"/>
      <c r="BT72" s="407"/>
      <c r="BU72" s="123"/>
      <c r="BV72" s="123"/>
      <c r="BW72" s="123"/>
      <c r="BX72" s="123"/>
      <c r="BY72" s="282"/>
      <c r="BZ72" s="123"/>
    </row>
    <row r="73" spans="1:109">
      <c r="A73" s="123"/>
      <c r="B73" s="123"/>
      <c r="C73" s="123"/>
      <c r="D73" s="123"/>
      <c r="E73" s="123"/>
      <c r="F73" s="123"/>
      <c r="G73" s="123"/>
      <c r="H73" s="123"/>
      <c r="I73" s="123"/>
      <c r="J73" s="123"/>
      <c r="K73" s="123"/>
      <c r="L73" s="123"/>
      <c r="M73" s="123"/>
      <c r="N73" s="123"/>
      <c r="O73" s="123"/>
      <c r="P73" s="123"/>
      <c r="Q73" s="123"/>
      <c r="R73" s="123"/>
      <c r="S73" s="123"/>
      <c r="T73" s="123"/>
      <c r="U73" s="123"/>
      <c r="V73" s="123"/>
      <c r="W73" s="123"/>
      <c r="X73" s="123"/>
      <c r="Y73" s="123"/>
      <c r="Z73" s="123"/>
      <c r="AA73" s="123"/>
      <c r="AB73" s="123"/>
      <c r="AC73" s="123"/>
      <c r="AD73" s="123"/>
      <c r="AE73" s="123"/>
      <c r="AF73" s="123"/>
      <c r="AG73" s="123"/>
      <c r="AH73" s="123"/>
      <c r="AI73" s="123"/>
      <c r="AJ73" s="123"/>
      <c r="AK73" s="123"/>
      <c r="AL73" s="123"/>
      <c r="AM73" s="123"/>
      <c r="AN73" s="123"/>
      <c r="AO73" s="123"/>
      <c r="AP73" s="123"/>
      <c r="AQ73" s="123"/>
      <c r="AR73" s="123"/>
      <c r="AS73" s="123"/>
      <c r="AT73" s="123"/>
      <c r="AU73" s="123"/>
      <c r="AV73" s="123"/>
      <c r="AW73" s="123"/>
      <c r="AX73" s="123"/>
      <c r="AY73" s="123"/>
      <c r="AZ73" s="123"/>
      <c r="BA73" s="123"/>
      <c r="BB73" s="123"/>
      <c r="BC73" s="123"/>
      <c r="BD73" s="123"/>
      <c r="BE73" s="123"/>
      <c r="BF73" s="123"/>
      <c r="BG73" s="123"/>
      <c r="BH73" s="123"/>
      <c r="BI73" s="123"/>
      <c r="BJ73" s="123"/>
      <c r="BK73" s="123"/>
      <c r="BL73" s="123"/>
      <c r="BM73" s="123"/>
      <c r="BN73" s="123"/>
      <c r="BO73" s="123"/>
      <c r="BP73" s="123"/>
      <c r="BQ73" s="123"/>
      <c r="BR73" s="123"/>
      <c r="BS73" s="123"/>
      <c r="BT73" s="123"/>
      <c r="BU73" s="123"/>
      <c r="BV73" s="123"/>
      <c r="BW73" s="123"/>
      <c r="BX73" s="123"/>
      <c r="BY73" s="282"/>
      <c r="BZ73" s="123"/>
    </row>
    <row r="74" spans="1:109" s="94" customFormat="1">
      <c r="A74" s="123"/>
      <c r="B74" s="123"/>
      <c r="C74" s="123"/>
      <c r="D74" s="123"/>
      <c r="E74" s="123"/>
      <c r="F74" s="123"/>
      <c r="G74" s="123"/>
      <c r="H74" s="123"/>
      <c r="I74" s="123"/>
      <c r="J74" s="123"/>
      <c r="K74" s="123"/>
      <c r="L74" s="123"/>
      <c r="M74" s="123"/>
      <c r="N74" s="123"/>
      <c r="O74" s="123"/>
      <c r="P74" s="123"/>
      <c r="Q74" s="123"/>
      <c r="R74" s="123"/>
      <c r="S74" s="123"/>
      <c r="T74" s="123"/>
      <c r="U74" s="123"/>
      <c r="V74" s="123"/>
      <c r="W74" s="123"/>
      <c r="X74" s="389"/>
      <c r="Y74" s="389"/>
      <c r="Z74" s="389"/>
      <c r="AA74" s="389"/>
      <c r="AB74" s="389"/>
      <c r="AC74" s="389"/>
      <c r="AD74" s="123"/>
      <c r="AE74" s="123"/>
      <c r="AF74" s="123"/>
      <c r="AG74" s="123"/>
      <c r="AH74" s="123"/>
      <c r="AI74" s="123"/>
      <c r="AJ74" s="123"/>
      <c r="AK74" s="123"/>
      <c r="AL74" s="123"/>
      <c r="AM74" s="123"/>
      <c r="AN74" s="123"/>
      <c r="AO74" s="123"/>
      <c r="AP74" s="123"/>
      <c r="AQ74" s="123"/>
      <c r="AR74" s="123"/>
      <c r="AS74" s="123"/>
      <c r="AT74" s="123"/>
      <c r="AU74" s="123"/>
      <c r="AV74" s="123"/>
      <c r="AW74" s="123"/>
      <c r="AX74" s="123"/>
      <c r="AY74" s="123"/>
      <c r="AZ74" s="123"/>
      <c r="BA74" s="123"/>
      <c r="BB74" s="123"/>
      <c r="BC74" s="123"/>
      <c r="BD74" s="123"/>
      <c r="BE74" s="123"/>
      <c r="BF74" s="123"/>
      <c r="BG74" s="123"/>
      <c r="BH74" s="123"/>
      <c r="BI74" s="123"/>
      <c r="BJ74" s="123"/>
      <c r="BK74" s="123"/>
      <c r="BL74" s="123"/>
      <c r="BM74" s="123"/>
      <c r="BN74" s="123"/>
      <c r="BO74" s="123"/>
      <c r="BP74" s="123"/>
      <c r="BQ74" s="123"/>
      <c r="BR74" s="123"/>
      <c r="BS74" s="123"/>
      <c r="BT74" s="123"/>
      <c r="BU74" s="123"/>
      <c r="BV74" s="123"/>
      <c r="BW74" s="123"/>
      <c r="BX74" s="123"/>
      <c r="BY74" s="282"/>
      <c r="BZ74" s="123"/>
      <c r="CD74" s="96"/>
      <c r="CN74" s="123"/>
      <c r="CO74" s="123"/>
      <c r="CP74" s="123"/>
      <c r="CQ74" s="123"/>
      <c r="CR74" s="123"/>
      <c r="CS74" s="123"/>
      <c r="CT74" s="123"/>
      <c r="CU74" s="123"/>
      <c r="CV74" s="123"/>
      <c r="CW74" s="123"/>
      <c r="CX74" s="123"/>
      <c r="CY74" s="123"/>
      <c r="CZ74" s="1"/>
      <c r="DA74" s="1"/>
      <c r="DB74" s="1"/>
      <c r="DC74" s="1"/>
      <c r="DD74" s="1"/>
      <c r="DE74" s="1"/>
    </row>
    <row r="75" spans="1:109" s="94" customFormat="1">
      <c r="A75" s="123"/>
      <c r="B75" s="123"/>
      <c r="C75" s="123"/>
      <c r="D75" s="123"/>
      <c r="E75" s="123"/>
      <c r="F75" s="123"/>
      <c r="G75" s="123"/>
      <c r="H75" s="123"/>
      <c r="I75" s="123"/>
      <c r="J75" s="123"/>
      <c r="K75" s="123"/>
      <c r="L75" s="123"/>
      <c r="M75" s="123"/>
      <c r="N75" s="123"/>
      <c r="O75" s="123"/>
      <c r="P75" s="123"/>
      <c r="Q75" s="123"/>
      <c r="R75" s="123"/>
      <c r="S75" s="123"/>
      <c r="T75" s="123"/>
      <c r="U75" s="123"/>
      <c r="V75" s="123"/>
      <c r="W75" s="123"/>
      <c r="X75" s="123"/>
      <c r="Y75" s="123"/>
      <c r="Z75" s="123"/>
      <c r="AA75" s="123"/>
      <c r="AB75" s="123"/>
      <c r="AC75" s="123"/>
      <c r="AD75" s="123"/>
      <c r="AE75" s="123"/>
      <c r="AF75" s="123"/>
      <c r="AG75" s="123"/>
      <c r="AH75" s="123"/>
      <c r="AI75" s="123"/>
      <c r="AJ75" s="123"/>
      <c r="AK75" s="123"/>
      <c r="AL75" s="123"/>
      <c r="AM75" s="123"/>
      <c r="AN75" s="123"/>
      <c r="AO75" s="123"/>
      <c r="AP75" s="123"/>
      <c r="AQ75" s="123"/>
      <c r="AR75" s="123"/>
      <c r="AS75" s="123"/>
      <c r="AT75" s="123"/>
      <c r="AU75" s="123"/>
      <c r="AV75" s="123"/>
      <c r="AW75" s="123"/>
      <c r="AX75" s="123"/>
      <c r="AY75" s="123"/>
      <c r="AZ75" s="123"/>
      <c r="BA75" s="123"/>
      <c r="BB75" s="123"/>
      <c r="BC75" s="123"/>
      <c r="BD75" s="123"/>
      <c r="BE75" s="123"/>
      <c r="BF75" s="123"/>
      <c r="BG75" s="123"/>
      <c r="BH75" s="123"/>
      <c r="BI75" s="123"/>
      <c r="BJ75" s="123"/>
      <c r="BK75" s="123"/>
      <c r="BL75" s="123"/>
      <c r="BM75" s="123"/>
      <c r="BN75" s="123"/>
      <c r="BO75" s="123"/>
      <c r="BP75" s="123"/>
      <c r="BQ75" s="123"/>
      <c r="BR75" s="123"/>
      <c r="BS75" s="123"/>
      <c r="BT75" s="123"/>
      <c r="BU75" s="123"/>
      <c r="BV75" s="123"/>
      <c r="BW75" s="123"/>
      <c r="BX75" s="123"/>
      <c r="BY75" s="282"/>
      <c r="BZ75" s="123"/>
      <c r="CD75" s="96"/>
    </row>
    <row r="76" spans="1:109" s="94" customFormat="1">
      <c r="A76" s="123"/>
      <c r="B76" s="123"/>
      <c r="C76" s="123"/>
      <c r="D76" s="123"/>
      <c r="E76" s="123"/>
      <c r="F76" s="123"/>
      <c r="G76" s="123"/>
      <c r="H76" s="123"/>
      <c r="I76" s="123"/>
      <c r="J76" s="123"/>
      <c r="K76" s="123"/>
      <c r="L76" s="123"/>
      <c r="M76" s="123"/>
      <c r="N76" s="123"/>
      <c r="X76" s="123"/>
      <c r="Y76" s="123"/>
      <c r="Z76" s="123"/>
      <c r="AA76" s="123"/>
      <c r="AB76" s="123"/>
      <c r="AC76" s="123"/>
      <c r="AD76" s="123"/>
      <c r="AE76" s="123"/>
      <c r="AF76" s="123"/>
      <c r="AG76" s="123"/>
      <c r="AH76" s="123"/>
      <c r="AI76" s="123"/>
      <c r="AJ76" s="123"/>
      <c r="AK76" s="123"/>
      <c r="AL76" s="123"/>
      <c r="AM76" s="123"/>
      <c r="AN76" s="123"/>
      <c r="AO76" s="123"/>
      <c r="AP76" s="123"/>
      <c r="AQ76" s="123"/>
      <c r="AR76" s="123"/>
      <c r="AS76" s="123"/>
      <c r="AT76" s="123"/>
      <c r="AU76" s="123"/>
      <c r="AV76" s="123"/>
      <c r="AW76" s="123"/>
      <c r="AX76" s="123"/>
      <c r="AY76" s="123"/>
      <c r="AZ76" s="123"/>
      <c r="BA76" s="123"/>
      <c r="BB76" s="123"/>
      <c r="BC76" s="123"/>
      <c r="BD76" s="123"/>
      <c r="BE76" s="123"/>
      <c r="BF76" s="123"/>
      <c r="BG76" s="123"/>
      <c r="BH76" s="123"/>
      <c r="BI76" s="123"/>
      <c r="BJ76" s="123"/>
      <c r="BK76" s="123"/>
      <c r="BL76" s="123"/>
      <c r="BM76" s="123"/>
      <c r="BN76" s="123"/>
      <c r="BO76" s="123"/>
      <c r="BP76" s="123"/>
      <c r="BQ76" s="123"/>
      <c r="BR76" s="123"/>
      <c r="BS76" s="123"/>
      <c r="BT76" s="123"/>
      <c r="BU76" s="123"/>
      <c r="BV76" s="123"/>
      <c r="BW76" s="123"/>
      <c r="BX76" s="123"/>
      <c r="BY76" s="282"/>
      <c r="BZ76" s="123"/>
      <c r="CD76" s="96"/>
    </row>
    <row r="77" spans="1:109" s="94" customFormat="1">
      <c r="A77" s="123"/>
      <c r="B77" s="123"/>
      <c r="C77" s="123"/>
      <c r="D77" s="123"/>
      <c r="E77" s="123"/>
      <c r="F77" s="123"/>
      <c r="G77" s="123"/>
      <c r="H77" s="123"/>
      <c r="I77" s="123"/>
      <c r="J77" s="123"/>
      <c r="K77" s="123"/>
      <c r="L77" s="123"/>
      <c r="M77" s="123"/>
      <c r="N77" s="123"/>
      <c r="X77" s="123"/>
      <c r="Y77" s="123"/>
      <c r="Z77" s="123"/>
      <c r="AA77" s="123"/>
      <c r="AB77" s="123"/>
      <c r="AC77" s="123"/>
      <c r="AD77" s="123"/>
      <c r="AE77" s="123"/>
      <c r="AF77" s="123"/>
      <c r="AG77" s="123"/>
      <c r="AH77" s="123"/>
      <c r="AI77" s="123"/>
      <c r="AJ77" s="123"/>
      <c r="AK77" s="123"/>
      <c r="AL77" s="123"/>
      <c r="AM77" s="123"/>
      <c r="AN77" s="123"/>
      <c r="AO77" s="123"/>
      <c r="AP77" s="123"/>
      <c r="AQ77" s="123"/>
      <c r="AR77" s="123"/>
      <c r="AS77" s="123"/>
      <c r="AT77" s="123"/>
      <c r="AU77" s="123"/>
      <c r="AV77" s="123"/>
      <c r="AW77" s="123"/>
      <c r="AX77" s="123"/>
      <c r="AY77" s="123"/>
      <c r="AZ77" s="123"/>
      <c r="BA77" s="123"/>
      <c r="BB77" s="123"/>
      <c r="BC77" s="123"/>
      <c r="BD77" s="123"/>
      <c r="BE77" s="123"/>
      <c r="BF77" s="123"/>
      <c r="BG77" s="123"/>
      <c r="BH77" s="123"/>
      <c r="BI77" s="123"/>
      <c r="BJ77" s="123"/>
      <c r="BK77" s="123"/>
      <c r="BL77" s="123"/>
      <c r="BM77" s="123"/>
      <c r="BN77" s="123"/>
      <c r="BO77" s="123"/>
      <c r="BP77" s="123"/>
      <c r="BQ77" s="123"/>
      <c r="BR77" s="123"/>
      <c r="BS77" s="123"/>
      <c r="BT77" s="123"/>
      <c r="BU77" s="123"/>
      <c r="BV77" s="123"/>
      <c r="BW77" s="123"/>
      <c r="BX77" s="123"/>
      <c r="BY77" s="282"/>
      <c r="BZ77" s="123"/>
      <c r="CD77" s="96"/>
    </row>
    <row r="78" spans="1:109" s="94" customFormat="1">
      <c r="F78" s="123"/>
      <c r="G78" s="123"/>
      <c r="H78" s="123"/>
      <c r="I78" s="123"/>
      <c r="J78" s="123"/>
      <c r="K78" s="123"/>
      <c r="L78" s="123"/>
      <c r="M78" s="123"/>
      <c r="N78" s="123"/>
      <c r="X78" s="123"/>
      <c r="Z78" s="123"/>
      <c r="BY78" s="95"/>
      <c r="CD78" s="96"/>
    </row>
    <row r="79" spans="1:109" s="94" customFormat="1">
      <c r="E79" s="389"/>
      <c r="F79" s="389"/>
      <c r="G79" s="389"/>
      <c r="H79" s="389"/>
      <c r="I79" s="389"/>
      <c r="J79" s="389"/>
      <c r="K79" s="389"/>
      <c r="BY79" s="95"/>
      <c r="CD79" s="96"/>
    </row>
    <row r="80" spans="1:109" s="94" customFormat="1">
      <c r="E80" s="389"/>
      <c r="F80" s="389"/>
      <c r="G80" s="389"/>
      <c r="H80" s="389"/>
      <c r="I80" s="389"/>
      <c r="J80" s="389"/>
      <c r="K80" s="389"/>
      <c r="R80" s="389"/>
      <c r="S80" s="389"/>
      <c r="T80" s="389"/>
      <c r="BY80" s="95"/>
      <c r="CD80" s="96"/>
    </row>
    <row r="81" spans="77:109" s="94" customFormat="1">
      <c r="BY81" s="95"/>
      <c r="CD81" s="96"/>
    </row>
    <row r="82" spans="77:109" s="94" customFormat="1">
      <c r="BY82" s="95"/>
      <c r="CD82" s="96"/>
    </row>
    <row r="83" spans="77:109" s="94" customFormat="1">
      <c r="BY83" s="95"/>
      <c r="CD83" s="96"/>
    </row>
    <row r="84" spans="77:109" s="94" customFormat="1">
      <c r="BY84" s="95"/>
      <c r="CD84" s="96"/>
    </row>
    <row r="85" spans="77:109" s="94" customFormat="1">
      <c r="BY85" s="95"/>
      <c r="CD85" s="96"/>
    </row>
    <row r="86" spans="77:109" s="94" customFormat="1">
      <c r="BY86" s="95"/>
      <c r="CD86" s="96"/>
    </row>
    <row r="87" spans="77:109" s="94" customFormat="1">
      <c r="BY87" s="95"/>
      <c r="CD87" s="96"/>
      <c r="CN87" s="123"/>
      <c r="CO87" s="123"/>
      <c r="CP87" s="123"/>
      <c r="CQ87" s="123"/>
      <c r="CR87" s="123"/>
      <c r="CS87" s="123"/>
      <c r="CT87" s="123"/>
      <c r="CU87" s="123"/>
      <c r="CV87" s="123"/>
      <c r="CW87" s="123"/>
      <c r="CX87" s="123"/>
      <c r="CY87" s="123"/>
      <c r="CZ87" s="1"/>
      <c r="DA87" s="1"/>
      <c r="DB87" s="1"/>
      <c r="DC87" s="1"/>
      <c r="DD87" s="1"/>
      <c r="DE87" s="1"/>
    </row>
    <row r="88" spans="77:109" s="94" customFormat="1">
      <c r="BY88" s="95"/>
      <c r="CD88" s="96"/>
      <c r="CN88" s="123"/>
      <c r="CO88" s="123"/>
      <c r="CP88" s="123"/>
      <c r="CQ88" s="123"/>
      <c r="CR88" s="123"/>
      <c r="CS88" s="123"/>
      <c r="CT88" s="123"/>
      <c r="CU88" s="123"/>
      <c r="CV88" s="123"/>
      <c r="CW88" s="123"/>
      <c r="CX88" s="123"/>
      <c r="CY88" s="123"/>
      <c r="CZ88" s="1"/>
      <c r="DA88" s="1"/>
      <c r="DB88" s="1"/>
      <c r="DC88" s="1"/>
      <c r="DD88" s="1"/>
      <c r="DE88" s="1"/>
    </row>
    <row r="89" spans="77:109" s="94" customFormat="1">
      <c r="BY89" s="95"/>
      <c r="CD89" s="96"/>
      <c r="CN89" s="123"/>
      <c r="CO89" s="123"/>
      <c r="CP89" s="123"/>
      <c r="CQ89" s="123"/>
      <c r="CR89" s="123"/>
      <c r="CS89" s="123"/>
      <c r="CT89" s="123"/>
      <c r="CU89" s="123"/>
      <c r="CV89" s="123"/>
      <c r="CW89" s="123"/>
      <c r="CX89" s="123"/>
      <c r="CY89" s="123"/>
      <c r="CZ89" s="1"/>
      <c r="DA89" s="1"/>
      <c r="DB89" s="1"/>
      <c r="DC89" s="1"/>
      <c r="DD89" s="1"/>
      <c r="DE89" s="1"/>
    </row>
    <row r="90" spans="77:109" s="94" customFormat="1">
      <c r="BY90" s="95"/>
      <c r="CD90" s="96"/>
      <c r="CN90" s="123"/>
      <c r="CO90" s="123"/>
      <c r="CP90" s="123"/>
      <c r="CQ90" s="123"/>
      <c r="CR90" s="123"/>
      <c r="CS90" s="123"/>
      <c r="CT90" s="123"/>
      <c r="CU90" s="123"/>
      <c r="CV90" s="123"/>
      <c r="CW90" s="123"/>
      <c r="CX90" s="123"/>
      <c r="CY90" s="123"/>
      <c r="CZ90" s="1"/>
      <c r="DA90" s="1"/>
      <c r="DB90" s="1"/>
      <c r="DC90" s="1"/>
      <c r="DD90" s="1"/>
      <c r="DE90" s="1"/>
    </row>
    <row r="91" spans="77:109" s="94" customFormat="1">
      <c r="BY91" s="95"/>
      <c r="CD91" s="96"/>
      <c r="CN91" s="123"/>
      <c r="CO91" s="123"/>
      <c r="CP91" s="123"/>
      <c r="CQ91" s="123"/>
      <c r="CR91" s="123"/>
      <c r="CS91" s="123"/>
      <c r="CT91" s="123"/>
      <c r="CU91" s="123"/>
      <c r="CV91" s="123"/>
      <c r="CW91" s="123"/>
      <c r="CX91" s="123"/>
      <c r="CY91" s="123"/>
      <c r="CZ91" s="1"/>
      <c r="DA91" s="1"/>
      <c r="DB91" s="1"/>
      <c r="DC91" s="1"/>
      <c r="DD91" s="1"/>
      <c r="DE91" s="1"/>
    </row>
    <row r="92" spans="77:109" s="94" customFormat="1">
      <c r="BY92" s="95"/>
      <c r="CD92" s="96"/>
      <c r="CN92" s="123"/>
      <c r="CO92" s="123"/>
      <c r="CP92" s="123"/>
      <c r="CQ92" s="123"/>
      <c r="CR92" s="123"/>
      <c r="CS92" s="123"/>
      <c r="CT92" s="123"/>
      <c r="CU92" s="123"/>
      <c r="CV92" s="123"/>
      <c r="CW92" s="123"/>
      <c r="CX92" s="123"/>
      <c r="CY92" s="123"/>
      <c r="CZ92" s="1"/>
      <c r="DA92" s="1"/>
      <c r="DB92" s="1"/>
      <c r="DC92" s="1"/>
      <c r="DD92" s="1"/>
      <c r="DE92" s="1"/>
    </row>
    <row r="93" spans="77:109" s="94" customFormat="1">
      <c r="BY93" s="95"/>
      <c r="CD93" s="96"/>
      <c r="CN93" s="123"/>
      <c r="CO93" s="123"/>
      <c r="CP93" s="123"/>
      <c r="CQ93" s="123"/>
      <c r="CR93" s="123"/>
      <c r="CS93" s="123"/>
      <c r="CT93" s="123"/>
      <c r="CU93" s="123"/>
      <c r="CV93" s="123"/>
      <c r="CW93" s="123"/>
      <c r="CX93" s="123"/>
      <c r="CY93" s="123"/>
      <c r="CZ93" s="1"/>
      <c r="DA93" s="1"/>
      <c r="DB93" s="1"/>
      <c r="DC93" s="1"/>
      <c r="DD93" s="1"/>
      <c r="DE93" s="1"/>
    </row>
    <row r="94" spans="77:109" s="94" customFormat="1">
      <c r="BY94" s="95"/>
      <c r="CD94" s="96"/>
      <c r="CN94" s="123"/>
      <c r="CO94" s="123"/>
      <c r="CP94" s="123"/>
      <c r="CQ94" s="123"/>
      <c r="CR94" s="123"/>
      <c r="CS94" s="123"/>
      <c r="CT94" s="123"/>
      <c r="CU94" s="123"/>
      <c r="CV94" s="123"/>
      <c r="CW94" s="123"/>
      <c r="CX94" s="123"/>
      <c r="CY94" s="123"/>
      <c r="CZ94" s="1"/>
      <c r="DA94" s="1"/>
      <c r="DB94" s="1"/>
      <c r="DC94" s="1"/>
      <c r="DD94" s="1"/>
      <c r="DE94" s="1"/>
    </row>
    <row r="95" spans="77:109" s="94" customFormat="1">
      <c r="BY95" s="95"/>
      <c r="CD95" s="96"/>
      <c r="CN95" s="123"/>
      <c r="CO95" s="123"/>
      <c r="CP95" s="123"/>
      <c r="CQ95" s="123"/>
      <c r="CR95" s="123"/>
      <c r="CS95" s="123"/>
      <c r="CT95" s="123"/>
      <c r="CU95" s="123"/>
      <c r="CV95" s="123"/>
      <c r="CW95" s="123"/>
      <c r="CX95" s="123"/>
      <c r="CY95" s="123"/>
      <c r="CZ95" s="1"/>
      <c r="DA95" s="1"/>
      <c r="DB95" s="1"/>
      <c r="DC95" s="1"/>
      <c r="DD95" s="1"/>
      <c r="DE95" s="1"/>
    </row>
    <row r="96" spans="77:109" s="94" customFormat="1">
      <c r="BY96" s="95"/>
      <c r="CD96" s="96"/>
      <c r="CN96" s="123"/>
      <c r="CO96" s="123"/>
      <c r="CP96" s="123"/>
      <c r="CQ96" s="123"/>
      <c r="CR96" s="123"/>
      <c r="CS96" s="123"/>
      <c r="CT96" s="123"/>
      <c r="CU96" s="123"/>
      <c r="CV96" s="123"/>
      <c r="CW96" s="123"/>
      <c r="CX96" s="123"/>
      <c r="CY96" s="123"/>
      <c r="CZ96" s="1"/>
      <c r="DA96" s="1"/>
      <c r="DB96" s="1"/>
      <c r="DC96" s="1"/>
      <c r="DD96" s="1"/>
      <c r="DE96" s="1"/>
    </row>
    <row r="97" spans="77:109" s="94" customFormat="1">
      <c r="BY97" s="95"/>
      <c r="CD97" s="96"/>
      <c r="CN97" s="123"/>
      <c r="CO97" s="123"/>
      <c r="CP97" s="123"/>
      <c r="CQ97" s="123"/>
      <c r="CR97" s="123"/>
      <c r="CS97" s="123"/>
      <c r="CT97" s="123"/>
      <c r="CU97" s="123"/>
      <c r="CV97" s="123"/>
      <c r="CW97" s="123"/>
      <c r="CX97" s="123"/>
      <c r="CY97" s="123"/>
      <c r="CZ97" s="1"/>
      <c r="DA97" s="1"/>
      <c r="DB97" s="1"/>
      <c r="DC97" s="1"/>
      <c r="DD97" s="1"/>
      <c r="DE97" s="1"/>
    </row>
    <row r="98" spans="77:109" s="94" customFormat="1">
      <c r="BY98" s="95"/>
      <c r="CD98" s="96"/>
      <c r="CN98" s="123"/>
      <c r="CO98" s="123"/>
      <c r="CP98" s="123"/>
      <c r="CQ98" s="123"/>
      <c r="CR98" s="123"/>
      <c r="CS98" s="123"/>
      <c r="CT98" s="123"/>
      <c r="CU98" s="123"/>
      <c r="CV98" s="123"/>
      <c r="CW98" s="123"/>
      <c r="CX98" s="123"/>
      <c r="CY98" s="123"/>
      <c r="CZ98" s="1"/>
      <c r="DA98" s="1"/>
      <c r="DB98" s="1"/>
      <c r="DC98" s="1"/>
      <c r="DD98" s="1"/>
      <c r="DE98" s="1"/>
    </row>
    <row r="99" spans="77:109" s="94" customFormat="1">
      <c r="BY99" s="95"/>
      <c r="CD99" s="96"/>
      <c r="CN99" s="123"/>
      <c r="CO99" s="123"/>
      <c r="CP99" s="123"/>
      <c r="CQ99" s="123"/>
      <c r="CR99" s="123"/>
      <c r="CS99" s="123"/>
      <c r="CT99" s="123"/>
      <c r="CU99" s="123"/>
      <c r="CV99" s="123"/>
      <c r="CW99" s="123"/>
      <c r="CX99" s="123"/>
      <c r="CY99" s="123"/>
      <c r="CZ99" s="1"/>
      <c r="DA99" s="1"/>
      <c r="DB99" s="1"/>
      <c r="DC99" s="1"/>
      <c r="DD99" s="1"/>
      <c r="DE99" s="1"/>
    </row>
    <row r="100" spans="77:109" s="94" customFormat="1">
      <c r="BY100" s="95"/>
      <c r="CD100" s="96"/>
      <c r="CN100" s="123"/>
      <c r="CO100" s="123"/>
      <c r="CP100" s="123"/>
      <c r="CQ100" s="123"/>
      <c r="CR100" s="123"/>
      <c r="CS100" s="123"/>
      <c r="CT100" s="123"/>
      <c r="CU100" s="123"/>
      <c r="CV100" s="123"/>
      <c r="CW100" s="123"/>
      <c r="CX100" s="123"/>
      <c r="CY100" s="123"/>
      <c r="CZ100" s="1"/>
      <c r="DA100" s="1"/>
      <c r="DB100" s="1"/>
      <c r="DC100" s="1"/>
      <c r="DD100" s="1"/>
      <c r="DE100" s="1"/>
    </row>
    <row r="101" spans="77:109" s="94" customFormat="1">
      <c r="BY101" s="95"/>
      <c r="CD101" s="96"/>
      <c r="CN101" s="123"/>
      <c r="CO101" s="123"/>
      <c r="CP101" s="123"/>
      <c r="CQ101" s="123"/>
      <c r="CR101" s="123"/>
      <c r="CS101" s="123"/>
      <c r="CT101" s="123"/>
      <c r="CU101" s="123"/>
      <c r="CV101" s="123"/>
      <c r="CW101" s="123"/>
      <c r="CX101" s="123"/>
      <c r="CY101" s="123"/>
      <c r="CZ101" s="1"/>
      <c r="DA101" s="1"/>
      <c r="DB101" s="1"/>
      <c r="DC101" s="1"/>
      <c r="DD101" s="1"/>
      <c r="DE101" s="1"/>
    </row>
    <row r="102" spans="77:109" s="94" customFormat="1">
      <c r="BY102" s="95"/>
      <c r="CD102" s="96"/>
      <c r="CN102" s="123"/>
      <c r="CO102" s="123"/>
      <c r="CP102" s="123"/>
      <c r="CQ102" s="123"/>
      <c r="CR102" s="123"/>
      <c r="CS102" s="123"/>
      <c r="CT102" s="123"/>
      <c r="CU102" s="123"/>
      <c r="CV102" s="123"/>
      <c r="CW102" s="123"/>
      <c r="CX102" s="123"/>
      <c r="CY102" s="123"/>
      <c r="CZ102" s="1"/>
      <c r="DA102" s="1"/>
      <c r="DB102" s="1"/>
      <c r="DC102" s="1"/>
      <c r="DD102" s="1"/>
      <c r="DE102" s="1"/>
    </row>
    <row r="103" spans="77:109" s="94" customFormat="1">
      <c r="BY103" s="95"/>
      <c r="CD103" s="96"/>
      <c r="CN103" s="123"/>
      <c r="CO103" s="123"/>
      <c r="CP103" s="123"/>
      <c r="CQ103" s="123"/>
      <c r="CR103" s="123"/>
      <c r="CS103" s="123"/>
      <c r="CT103" s="123"/>
      <c r="CU103" s="123"/>
      <c r="CV103" s="123"/>
      <c r="CW103" s="123"/>
      <c r="CX103" s="123"/>
      <c r="CY103" s="123"/>
      <c r="CZ103" s="1"/>
      <c r="DA103" s="1"/>
      <c r="DB103" s="1"/>
      <c r="DC103" s="1"/>
      <c r="DD103" s="1"/>
      <c r="DE103" s="1"/>
    </row>
    <row r="104" spans="77:109" s="94" customFormat="1">
      <c r="BY104" s="95"/>
      <c r="CD104" s="96"/>
      <c r="CN104" s="123"/>
      <c r="CO104" s="123"/>
      <c r="CP104" s="123"/>
      <c r="CQ104" s="123"/>
      <c r="CR104" s="123"/>
      <c r="CS104" s="123"/>
      <c r="CT104" s="123"/>
      <c r="CU104" s="123"/>
      <c r="CV104" s="123"/>
      <c r="CW104" s="123"/>
      <c r="CX104" s="123"/>
      <c r="CY104" s="123"/>
      <c r="CZ104" s="1"/>
      <c r="DA104" s="1"/>
      <c r="DB104" s="1"/>
      <c r="DC104" s="1"/>
      <c r="DD104" s="1"/>
      <c r="DE104" s="1"/>
    </row>
    <row r="105" spans="77:109" s="94" customFormat="1">
      <c r="BY105" s="95"/>
      <c r="CD105" s="96"/>
      <c r="CN105" s="123"/>
      <c r="CO105" s="123"/>
      <c r="CP105" s="123"/>
      <c r="CQ105" s="123"/>
      <c r="CR105" s="123"/>
      <c r="CS105" s="123"/>
      <c r="CT105" s="123"/>
      <c r="CU105" s="123"/>
      <c r="CV105" s="123"/>
      <c r="CW105" s="123"/>
      <c r="CX105" s="123"/>
      <c r="CY105" s="123"/>
      <c r="CZ105" s="1"/>
      <c r="DA105" s="1"/>
      <c r="DB105" s="1"/>
      <c r="DC105" s="1"/>
      <c r="DD105" s="1"/>
      <c r="DE105" s="1"/>
    </row>
    <row r="106" spans="77:109" s="94" customFormat="1">
      <c r="BY106" s="95"/>
      <c r="CD106" s="96"/>
      <c r="CN106" s="123"/>
      <c r="CO106" s="123"/>
      <c r="CP106" s="123"/>
      <c r="CQ106" s="123"/>
      <c r="CR106" s="123"/>
      <c r="CS106" s="123"/>
      <c r="CT106" s="123"/>
      <c r="CU106" s="123"/>
      <c r="CV106" s="123"/>
      <c r="CW106" s="123"/>
      <c r="CX106" s="123"/>
      <c r="CY106" s="123"/>
      <c r="CZ106" s="1"/>
      <c r="DA106" s="1"/>
      <c r="DB106" s="1"/>
      <c r="DC106" s="1"/>
      <c r="DD106" s="1"/>
      <c r="DE106" s="1"/>
    </row>
    <row r="107" spans="77:109" s="94" customFormat="1">
      <c r="BY107" s="95"/>
      <c r="CD107" s="96"/>
      <c r="CN107" s="123"/>
      <c r="CO107" s="123"/>
      <c r="CP107" s="123"/>
      <c r="CQ107" s="123"/>
      <c r="CR107" s="123"/>
      <c r="CS107" s="123"/>
      <c r="CT107" s="123"/>
      <c r="CU107" s="123"/>
      <c r="CV107" s="123"/>
      <c r="CW107" s="123"/>
      <c r="CX107" s="123"/>
      <c r="CY107" s="123"/>
      <c r="CZ107" s="1"/>
      <c r="DA107" s="1"/>
      <c r="DB107" s="1"/>
      <c r="DC107" s="1"/>
      <c r="DD107" s="1"/>
      <c r="DE107" s="1"/>
    </row>
    <row r="108" spans="77:109" s="94" customFormat="1">
      <c r="BY108" s="95"/>
      <c r="CD108" s="96"/>
      <c r="CN108" s="123"/>
      <c r="CO108" s="123"/>
      <c r="CP108" s="123"/>
      <c r="CQ108" s="123"/>
      <c r="CR108" s="123"/>
      <c r="CS108" s="123"/>
      <c r="CT108" s="123"/>
      <c r="CU108" s="123"/>
      <c r="CV108" s="123"/>
      <c r="CW108" s="123"/>
      <c r="CX108" s="123"/>
      <c r="CY108" s="123"/>
      <c r="CZ108" s="1"/>
      <c r="DA108" s="1"/>
      <c r="DB108" s="1"/>
      <c r="DC108" s="1"/>
      <c r="DD108" s="1"/>
      <c r="DE108" s="1"/>
    </row>
    <row r="109" spans="77:109" s="94" customFormat="1">
      <c r="BY109" s="95"/>
      <c r="CD109" s="96"/>
      <c r="CN109" s="123"/>
      <c r="CO109" s="123"/>
      <c r="CP109" s="123"/>
      <c r="CQ109" s="123"/>
      <c r="CR109" s="123"/>
      <c r="CS109" s="123"/>
      <c r="CT109" s="123"/>
      <c r="CU109" s="123"/>
      <c r="CV109" s="123"/>
      <c r="CW109" s="123"/>
      <c r="CX109" s="123"/>
      <c r="CY109" s="123"/>
      <c r="CZ109" s="1"/>
      <c r="DA109" s="1"/>
      <c r="DB109" s="1"/>
      <c r="DC109" s="1"/>
      <c r="DD109" s="1"/>
      <c r="DE109" s="1"/>
    </row>
    <row r="110" spans="77:109" s="94" customFormat="1">
      <c r="BY110" s="95"/>
      <c r="CD110" s="96"/>
      <c r="CN110" s="123"/>
      <c r="CO110" s="123"/>
      <c r="CP110" s="123"/>
      <c r="CQ110" s="123"/>
      <c r="CR110" s="123"/>
      <c r="CS110" s="123"/>
      <c r="CT110" s="123"/>
      <c r="CU110" s="123"/>
      <c r="CV110" s="123"/>
      <c r="CW110" s="123"/>
      <c r="CX110" s="123"/>
      <c r="CY110" s="123"/>
      <c r="CZ110" s="1"/>
      <c r="DA110" s="1"/>
      <c r="DB110" s="1"/>
      <c r="DC110" s="1"/>
      <c r="DD110" s="1"/>
      <c r="DE110" s="1"/>
    </row>
    <row r="111" spans="77:109" s="94" customFormat="1">
      <c r="BY111" s="95"/>
      <c r="CD111" s="96"/>
      <c r="CN111" s="123"/>
      <c r="CO111" s="123"/>
      <c r="CP111" s="123"/>
      <c r="CQ111" s="123"/>
      <c r="CR111" s="123"/>
      <c r="CS111" s="123"/>
      <c r="CT111" s="123"/>
      <c r="CU111" s="123"/>
      <c r="CV111" s="123"/>
      <c r="CW111" s="123"/>
      <c r="CX111" s="123"/>
      <c r="CY111" s="123"/>
      <c r="CZ111" s="1"/>
      <c r="DA111" s="1"/>
      <c r="DB111" s="1"/>
      <c r="DC111" s="1"/>
      <c r="DD111" s="1"/>
      <c r="DE111" s="1"/>
    </row>
    <row r="112" spans="77:109" s="94" customFormat="1">
      <c r="BY112" s="95"/>
      <c r="CD112" s="96"/>
      <c r="CN112" s="123"/>
      <c r="CO112" s="123"/>
      <c r="CP112" s="123"/>
      <c r="CQ112" s="123"/>
      <c r="CR112" s="123"/>
      <c r="CS112" s="123"/>
      <c r="CT112" s="123"/>
      <c r="CU112" s="123"/>
      <c r="CV112" s="123"/>
      <c r="CW112" s="123"/>
      <c r="CX112" s="123"/>
      <c r="CY112" s="123"/>
      <c r="CZ112" s="1"/>
      <c r="DA112" s="1"/>
      <c r="DB112" s="1"/>
      <c r="DC112" s="1"/>
      <c r="DD112" s="1"/>
      <c r="DE112" s="1"/>
    </row>
    <row r="113" spans="77:109" s="94" customFormat="1">
      <c r="BY113" s="95"/>
      <c r="CD113" s="96"/>
      <c r="CN113" s="123"/>
      <c r="CO113" s="123"/>
      <c r="CP113" s="123"/>
      <c r="CQ113" s="123"/>
      <c r="CR113" s="123"/>
      <c r="CS113" s="123"/>
      <c r="CT113" s="123"/>
      <c r="CU113" s="123"/>
      <c r="CV113" s="123"/>
      <c r="CW113" s="123"/>
      <c r="CX113" s="123"/>
      <c r="CY113" s="123"/>
      <c r="CZ113" s="1"/>
      <c r="DA113" s="1"/>
      <c r="DB113" s="1"/>
      <c r="DC113" s="1"/>
      <c r="DD113" s="1"/>
      <c r="DE113" s="1"/>
    </row>
    <row r="114" spans="77:109" s="94" customFormat="1">
      <c r="BY114" s="95"/>
      <c r="CD114" s="96"/>
      <c r="CN114" s="123"/>
      <c r="CO114" s="123"/>
      <c r="CP114" s="123"/>
      <c r="CQ114" s="123"/>
      <c r="CR114" s="123"/>
      <c r="CS114" s="123"/>
      <c r="CT114" s="123"/>
      <c r="CU114" s="123"/>
      <c r="CV114" s="123"/>
      <c r="CW114" s="123"/>
      <c r="CX114" s="123"/>
      <c r="CY114" s="123"/>
      <c r="CZ114" s="1"/>
      <c r="DA114" s="1"/>
      <c r="DB114" s="1"/>
      <c r="DC114" s="1"/>
      <c r="DD114" s="1"/>
      <c r="DE114" s="1"/>
    </row>
    <row r="115" spans="77:109" s="94" customFormat="1">
      <c r="BY115" s="95"/>
      <c r="CD115" s="96"/>
      <c r="CN115" s="123"/>
      <c r="CO115" s="123"/>
      <c r="CP115" s="123"/>
      <c r="CQ115" s="123"/>
      <c r="CR115" s="123"/>
      <c r="CS115" s="123"/>
      <c r="CT115" s="123"/>
      <c r="CU115" s="123"/>
      <c r="CV115" s="123"/>
      <c r="CW115" s="123"/>
      <c r="CX115" s="123"/>
      <c r="CY115" s="123"/>
      <c r="CZ115" s="1"/>
      <c r="DA115" s="1"/>
      <c r="DB115" s="1"/>
      <c r="DC115" s="1"/>
      <c r="DD115" s="1"/>
      <c r="DE115" s="1"/>
    </row>
    <row r="116" spans="77:109" s="94" customFormat="1">
      <c r="BY116" s="95"/>
      <c r="CD116" s="96"/>
      <c r="CN116" s="123"/>
      <c r="CO116" s="123"/>
      <c r="CP116" s="123"/>
      <c r="CQ116" s="123"/>
      <c r="CR116" s="123"/>
      <c r="CS116" s="123"/>
      <c r="CT116" s="123"/>
      <c r="CU116" s="123"/>
      <c r="CV116" s="123"/>
      <c r="CW116" s="123"/>
      <c r="CX116" s="123"/>
      <c r="CY116" s="123"/>
      <c r="CZ116" s="1"/>
      <c r="DA116" s="1"/>
      <c r="DB116" s="1"/>
      <c r="DC116" s="1"/>
      <c r="DD116" s="1"/>
      <c r="DE116" s="1"/>
    </row>
    <row r="117" spans="77:109" s="94" customFormat="1">
      <c r="BY117" s="95"/>
      <c r="CD117" s="96"/>
      <c r="CN117" s="123"/>
      <c r="CO117" s="123"/>
      <c r="CP117" s="123"/>
      <c r="CQ117" s="123"/>
      <c r="CR117" s="123"/>
      <c r="CS117" s="123"/>
      <c r="CT117" s="123"/>
      <c r="CU117" s="123"/>
      <c r="CV117" s="123"/>
      <c r="CW117" s="123"/>
      <c r="CX117" s="123"/>
      <c r="CY117" s="123"/>
      <c r="CZ117" s="1"/>
      <c r="DA117" s="1"/>
      <c r="DB117" s="1"/>
      <c r="DC117" s="1"/>
      <c r="DD117" s="1"/>
      <c r="DE117" s="1"/>
    </row>
    <row r="118" spans="77:109" s="94" customFormat="1">
      <c r="BY118" s="95"/>
      <c r="CD118" s="96"/>
      <c r="CN118" s="123"/>
      <c r="CO118" s="123"/>
      <c r="CP118" s="123"/>
      <c r="CQ118" s="123"/>
      <c r="CR118" s="123"/>
      <c r="CS118" s="123"/>
      <c r="CT118" s="123"/>
      <c r="CU118" s="123"/>
      <c r="CV118" s="123"/>
      <c r="CW118" s="123"/>
      <c r="CX118" s="123"/>
      <c r="CY118" s="123"/>
      <c r="CZ118" s="1"/>
      <c r="DA118" s="1"/>
      <c r="DB118" s="1"/>
      <c r="DC118" s="1"/>
      <c r="DD118" s="1"/>
      <c r="DE118" s="1"/>
    </row>
    <row r="119" spans="77:109" s="94" customFormat="1">
      <c r="BY119" s="95"/>
      <c r="CD119" s="96"/>
      <c r="CN119" s="123"/>
      <c r="CO119" s="123"/>
      <c r="CP119" s="123"/>
      <c r="CQ119" s="123"/>
      <c r="CR119" s="123"/>
      <c r="CS119" s="123"/>
      <c r="CT119" s="123"/>
      <c r="CU119" s="123"/>
      <c r="CV119" s="123"/>
      <c r="CW119" s="123"/>
      <c r="CX119" s="123"/>
      <c r="CY119" s="123"/>
      <c r="CZ119" s="1"/>
      <c r="DA119" s="1"/>
      <c r="DB119" s="1"/>
      <c r="DC119" s="1"/>
      <c r="DD119" s="1"/>
      <c r="DE119" s="1"/>
    </row>
    <row r="120" spans="77:109" s="94" customFormat="1">
      <c r="BY120" s="95"/>
      <c r="CD120" s="96"/>
      <c r="CN120" s="123"/>
      <c r="CO120" s="123"/>
      <c r="CP120" s="123"/>
      <c r="CQ120" s="123"/>
      <c r="CR120" s="123"/>
      <c r="CS120" s="123"/>
      <c r="CT120" s="123"/>
      <c r="CU120" s="123"/>
      <c r="CV120" s="123"/>
      <c r="CW120" s="123"/>
      <c r="CX120" s="123"/>
      <c r="CY120" s="123"/>
      <c r="CZ120" s="1"/>
      <c r="DA120" s="1"/>
      <c r="DB120" s="1"/>
      <c r="DC120" s="1"/>
      <c r="DD120" s="1"/>
      <c r="DE120" s="1"/>
    </row>
    <row r="121" spans="77:109" s="94" customFormat="1">
      <c r="BY121" s="95"/>
      <c r="CD121" s="96"/>
      <c r="CN121" s="123"/>
      <c r="CO121" s="123"/>
      <c r="CP121" s="123"/>
      <c r="CQ121" s="123"/>
      <c r="CR121" s="123"/>
      <c r="CS121" s="123"/>
      <c r="CT121" s="123"/>
      <c r="CU121" s="123"/>
      <c r="CV121" s="123"/>
      <c r="CW121" s="123"/>
      <c r="CX121" s="123"/>
      <c r="CY121" s="123"/>
      <c r="CZ121" s="1"/>
      <c r="DA121" s="1"/>
      <c r="DB121" s="1"/>
      <c r="DC121" s="1"/>
      <c r="DD121" s="1"/>
      <c r="DE121" s="1"/>
    </row>
    <row r="122" spans="77:109" s="94" customFormat="1">
      <c r="BY122" s="95"/>
      <c r="CD122" s="96"/>
      <c r="CN122" s="123"/>
      <c r="CO122" s="123"/>
      <c r="CP122" s="123"/>
      <c r="CQ122" s="123"/>
      <c r="CR122" s="123"/>
      <c r="CS122" s="123"/>
      <c r="CT122" s="123"/>
      <c r="CU122" s="123"/>
      <c r="CV122" s="123"/>
      <c r="CW122" s="123"/>
      <c r="CX122" s="123"/>
      <c r="CY122" s="123"/>
      <c r="CZ122" s="1"/>
      <c r="DA122" s="1"/>
      <c r="DB122" s="1"/>
      <c r="DC122" s="1"/>
      <c r="DD122" s="1"/>
      <c r="DE122" s="1"/>
    </row>
    <row r="123" spans="77:109" s="94" customFormat="1">
      <c r="BY123" s="95"/>
      <c r="CD123" s="96"/>
      <c r="CN123" s="123"/>
      <c r="CO123" s="123"/>
      <c r="CP123" s="123"/>
      <c r="CQ123" s="123"/>
      <c r="CR123" s="123"/>
      <c r="CS123" s="123"/>
      <c r="CT123" s="123"/>
      <c r="CU123" s="123"/>
      <c r="CV123" s="123"/>
      <c r="CW123" s="123"/>
      <c r="CX123" s="123"/>
      <c r="CY123" s="123"/>
      <c r="CZ123" s="1"/>
      <c r="DA123" s="1"/>
      <c r="DB123" s="1"/>
      <c r="DC123" s="1"/>
      <c r="DD123" s="1"/>
      <c r="DE123" s="1"/>
    </row>
    <row r="124" spans="77:109" s="94" customFormat="1">
      <c r="BY124" s="95"/>
      <c r="CD124" s="96"/>
      <c r="CN124" s="123"/>
      <c r="CO124" s="123"/>
      <c r="CP124" s="123"/>
      <c r="CQ124" s="123"/>
      <c r="CR124" s="123"/>
      <c r="CS124" s="123"/>
      <c r="CT124" s="123"/>
      <c r="CU124" s="123"/>
      <c r="CV124" s="123"/>
      <c r="CW124" s="123"/>
      <c r="CX124" s="123"/>
      <c r="CY124" s="123"/>
      <c r="CZ124" s="1"/>
      <c r="DA124" s="1"/>
      <c r="DB124" s="1"/>
      <c r="DC124" s="1"/>
      <c r="DD124" s="1"/>
      <c r="DE124" s="1"/>
    </row>
    <row r="125" spans="77:109" s="94" customFormat="1">
      <c r="BY125" s="95"/>
      <c r="CD125" s="96"/>
      <c r="CN125" s="123"/>
      <c r="CO125" s="123"/>
      <c r="CP125" s="123"/>
      <c r="CQ125" s="123"/>
      <c r="CR125" s="123"/>
      <c r="CS125" s="123"/>
      <c r="CT125" s="123"/>
      <c r="CU125" s="123"/>
      <c r="CV125" s="123"/>
      <c r="CW125" s="123"/>
      <c r="CX125" s="123"/>
      <c r="CY125" s="123"/>
      <c r="CZ125" s="1"/>
      <c r="DA125" s="1"/>
      <c r="DB125" s="1"/>
      <c r="DC125" s="1"/>
      <c r="DD125" s="1"/>
      <c r="DE125" s="1"/>
    </row>
    <row r="126" spans="77:109" s="94" customFormat="1">
      <c r="BY126" s="95"/>
      <c r="CD126" s="96"/>
      <c r="CN126" s="123"/>
      <c r="CO126" s="123"/>
      <c r="CP126" s="123"/>
      <c r="CQ126" s="123"/>
      <c r="CR126" s="123"/>
      <c r="CS126" s="123"/>
      <c r="CT126" s="123"/>
      <c r="CU126" s="123"/>
      <c r="CV126" s="123"/>
      <c r="CW126" s="123"/>
      <c r="CX126" s="123"/>
      <c r="CY126" s="123"/>
      <c r="CZ126" s="1"/>
      <c r="DA126" s="1"/>
      <c r="DB126" s="1"/>
      <c r="DC126" s="1"/>
      <c r="DD126" s="1"/>
      <c r="DE126" s="1"/>
    </row>
    <row r="127" spans="77:109" s="94" customFormat="1">
      <c r="BY127" s="95"/>
      <c r="CD127" s="96"/>
      <c r="CN127" s="123"/>
      <c r="CO127" s="123"/>
      <c r="CP127" s="123"/>
      <c r="CQ127" s="123"/>
      <c r="CR127" s="123"/>
      <c r="CS127" s="123"/>
      <c r="CT127" s="123"/>
      <c r="CU127" s="123"/>
      <c r="CV127" s="123"/>
      <c r="CW127" s="123"/>
      <c r="CX127" s="123"/>
      <c r="CY127" s="123"/>
      <c r="CZ127" s="1"/>
      <c r="DA127" s="1"/>
      <c r="DB127" s="1"/>
      <c r="DC127" s="1"/>
      <c r="DD127" s="1"/>
      <c r="DE127" s="1"/>
    </row>
    <row r="128" spans="77:109" s="94" customFormat="1">
      <c r="BY128" s="95"/>
      <c r="CD128" s="96"/>
      <c r="CN128" s="123"/>
      <c r="CO128" s="123"/>
      <c r="CP128" s="123"/>
      <c r="CQ128" s="123"/>
      <c r="CR128" s="123"/>
      <c r="CS128" s="123"/>
      <c r="CT128" s="123"/>
      <c r="CU128" s="123"/>
      <c r="CV128" s="123"/>
      <c r="CW128" s="123"/>
      <c r="CX128" s="123"/>
      <c r="CY128" s="123"/>
      <c r="CZ128" s="1"/>
      <c r="DA128" s="1"/>
      <c r="DB128" s="1"/>
      <c r="DC128" s="1"/>
      <c r="DD128" s="1"/>
      <c r="DE128" s="1"/>
    </row>
    <row r="129" spans="77:109" s="94" customFormat="1">
      <c r="BY129" s="95"/>
      <c r="CD129" s="96"/>
      <c r="CN129" s="123"/>
      <c r="CO129" s="123"/>
      <c r="CP129" s="123"/>
      <c r="CQ129" s="123"/>
      <c r="CR129" s="123"/>
      <c r="CS129" s="123"/>
      <c r="CT129" s="123"/>
      <c r="CU129" s="123"/>
      <c r="CV129" s="123"/>
      <c r="CW129" s="123"/>
      <c r="CX129" s="123"/>
      <c r="CY129" s="123"/>
      <c r="CZ129" s="1"/>
      <c r="DA129" s="1"/>
      <c r="DB129" s="1"/>
      <c r="DC129" s="1"/>
      <c r="DD129" s="1"/>
      <c r="DE129" s="1"/>
    </row>
    <row r="130" spans="77:109" s="94" customFormat="1">
      <c r="BY130" s="95"/>
      <c r="CD130" s="96"/>
      <c r="CN130" s="123"/>
      <c r="CO130" s="123"/>
      <c r="CP130" s="123"/>
      <c r="CQ130" s="123"/>
      <c r="CR130" s="123"/>
      <c r="CS130" s="123"/>
      <c r="CT130" s="123"/>
      <c r="CU130" s="123"/>
      <c r="CV130" s="123"/>
      <c r="CW130" s="123"/>
      <c r="CX130" s="123"/>
      <c r="CY130" s="123"/>
      <c r="CZ130" s="1"/>
      <c r="DA130" s="1"/>
      <c r="DB130" s="1"/>
      <c r="DC130" s="1"/>
      <c r="DD130" s="1"/>
      <c r="DE130" s="1"/>
    </row>
    <row r="131" spans="77:109" s="94" customFormat="1">
      <c r="BY131" s="95"/>
      <c r="CD131" s="96"/>
      <c r="CN131" s="123"/>
      <c r="CO131" s="123"/>
      <c r="CP131" s="123"/>
      <c r="CQ131" s="123"/>
      <c r="CR131" s="123"/>
      <c r="CS131" s="123"/>
      <c r="CT131" s="123"/>
      <c r="CU131" s="123"/>
      <c r="CV131" s="123"/>
      <c r="CW131" s="123"/>
      <c r="CX131" s="123"/>
      <c r="CY131" s="123"/>
      <c r="CZ131" s="1"/>
      <c r="DA131" s="1"/>
      <c r="DB131" s="1"/>
      <c r="DC131" s="1"/>
      <c r="DD131" s="1"/>
      <c r="DE131" s="1"/>
    </row>
    <row r="132" spans="77:109" s="94" customFormat="1">
      <c r="BY132" s="95"/>
      <c r="CD132" s="96"/>
      <c r="CN132" s="123"/>
      <c r="CO132" s="123"/>
      <c r="CP132" s="123"/>
      <c r="CQ132" s="123"/>
      <c r="CR132" s="123"/>
      <c r="CS132" s="123"/>
      <c r="CT132" s="123"/>
      <c r="CU132" s="123"/>
      <c r="CV132" s="123"/>
      <c r="CW132" s="123"/>
      <c r="CX132" s="123"/>
      <c r="CY132" s="123"/>
      <c r="CZ132" s="1"/>
      <c r="DA132" s="1"/>
      <c r="DB132" s="1"/>
      <c r="DC132" s="1"/>
      <c r="DD132" s="1"/>
      <c r="DE132" s="1"/>
    </row>
    <row r="133" spans="77:109" s="94" customFormat="1">
      <c r="BY133" s="95"/>
      <c r="CD133" s="96"/>
      <c r="CN133" s="123"/>
      <c r="CO133" s="123"/>
      <c r="CP133" s="123"/>
      <c r="CQ133" s="123"/>
      <c r="CR133" s="123"/>
      <c r="CS133" s="123"/>
      <c r="CT133" s="123"/>
      <c r="CU133" s="123"/>
      <c r="CV133" s="123"/>
      <c r="CW133" s="123"/>
      <c r="CX133" s="123"/>
      <c r="CY133" s="123"/>
      <c r="CZ133" s="1"/>
      <c r="DA133" s="1"/>
      <c r="DB133" s="1"/>
      <c r="DC133" s="1"/>
      <c r="DD133" s="1"/>
      <c r="DE133" s="1"/>
    </row>
    <row r="134" spans="77:109" s="94" customFormat="1">
      <c r="BY134" s="95"/>
      <c r="CD134" s="96"/>
      <c r="CN134" s="123"/>
      <c r="CO134" s="123"/>
      <c r="CP134" s="123"/>
      <c r="CQ134" s="123"/>
      <c r="CR134" s="123"/>
      <c r="CS134" s="123"/>
      <c r="CT134" s="123"/>
      <c r="CU134" s="123"/>
      <c r="CV134" s="123"/>
      <c r="CW134" s="123"/>
      <c r="CX134" s="123"/>
      <c r="CY134" s="123"/>
      <c r="CZ134" s="1"/>
      <c r="DA134" s="1"/>
      <c r="DB134" s="1"/>
      <c r="DC134" s="1"/>
      <c r="DD134" s="1"/>
      <c r="DE134" s="1"/>
    </row>
    <row r="135" spans="77:109" s="94" customFormat="1">
      <c r="BY135" s="95"/>
      <c r="CD135" s="96"/>
      <c r="CN135" s="123"/>
      <c r="CO135" s="123"/>
      <c r="CP135" s="123"/>
      <c r="CQ135" s="123"/>
      <c r="CR135" s="123"/>
      <c r="CS135" s="123"/>
      <c r="CT135" s="123"/>
      <c r="CU135" s="123"/>
      <c r="CV135" s="123"/>
      <c r="CW135" s="123"/>
      <c r="CX135" s="123"/>
      <c r="CY135" s="123"/>
      <c r="CZ135" s="1"/>
      <c r="DA135" s="1"/>
      <c r="DB135" s="1"/>
      <c r="DC135" s="1"/>
      <c r="DD135" s="1"/>
      <c r="DE135" s="1"/>
    </row>
    <row r="136" spans="77:109" s="94" customFormat="1">
      <c r="BY136" s="95"/>
      <c r="CD136" s="96"/>
      <c r="CN136" s="123"/>
      <c r="CO136" s="123"/>
      <c r="CP136" s="123"/>
      <c r="CQ136" s="123"/>
      <c r="CR136" s="123"/>
      <c r="CS136" s="123"/>
      <c r="CT136" s="123"/>
      <c r="CU136" s="123"/>
      <c r="CV136" s="123"/>
      <c r="CW136" s="123"/>
      <c r="CX136" s="123"/>
      <c r="CY136" s="123"/>
      <c r="CZ136" s="1"/>
      <c r="DA136" s="1"/>
      <c r="DB136" s="1"/>
      <c r="DC136" s="1"/>
      <c r="DD136" s="1"/>
      <c r="DE136" s="1"/>
    </row>
    <row r="137" spans="77:109" s="94" customFormat="1">
      <c r="BY137" s="95"/>
      <c r="CD137" s="96"/>
      <c r="CN137" s="123"/>
      <c r="CO137" s="123"/>
      <c r="CP137" s="123"/>
      <c r="CQ137" s="123"/>
      <c r="CR137" s="123"/>
      <c r="CS137" s="123"/>
      <c r="CT137" s="123"/>
      <c r="CU137" s="123"/>
      <c r="CV137" s="123"/>
      <c r="CW137" s="123"/>
      <c r="CX137" s="123"/>
      <c r="CY137" s="123"/>
      <c r="CZ137" s="1"/>
      <c r="DA137" s="1"/>
      <c r="DB137" s="1"/>
      <c r="DC137" s="1"/>
      <c r="DD137" s="1"/>
      <c r="DE137" s="1"/>
    </row>
    <row r="138" spans="77:109" s="94" customFormat="1">
      <c r="BY138" s="95"/>
      <c r="CD138" s="96"/>
      <c r="CN138" s="123"/>
      <c r="CO138" s="123"/>
      <c r="CP138" s="123"/>
      <c r="CQ138" s="123"/>
      <c r="CR138" s="123"/>
      <c r="CS138" s="123"/>
      <c r="CT138" s="123"/>
      <c r="CU138" s="123"/>
      <c r="CV138" s="123"/>
      <c r="CW138" s="123"/>
      <c r="CX138" s="123"/>
      <c r="CY138" s="123"/>
      <c r="CZ138" s="1"/>
      <c r="DA138" s="1"/>
      <c r="DB138" s="1"/>
      <c r="DC138" s="1"/>
      <c r="DD138" s="1"/>
      <c r="DE138" s="1"/>
    </row>
    <row r="139" spans="77:109" s="94" customFormat="1">
      <c r="BY139" s="95"/>
      <c r="CD139" s="96"/>
      <c r="CN139" s="123"/>
      <c r="CO139" s="123"/>
      <c r="CP139" s="123"/>
      <c r="CQ139" s="123"/>
      <c r="CR139" s="123"/>
      <c r="CS139" s="123"/>
      <c r="CT139" s="123"/>
      <c r="CU139" s="123"/>
      <c r="CV139" s="123"/>
      <c r="CW139" s="123"/>
      <c r="CX139" s="123"/>
      <c r="CY139" s="123"/>
      <c r="CZ139" s="1"/>
      <c r="DA139" s="1"/>
      <c r="DB139" s="1"/>
      <c r="DC139" s="1"/>
      <c r="DD139" s="1"/>
      <c r="DE139" s="1"/>
    </row>
    <row r="140" spans="77:109" s="94" customFormat="1">
      <c r="BY140" s="95"/>
      <c r="CD140" s="96"/>
      <c r="CN140" s="123"/>
      <c r="CO140" s="123"/>
      <c r="CP140" s="123"/>
      <c r="CQ140" s="123"/>
      <c r="CR140" s="123"/>
      <c r="CS140" s="123"/>
      <c r="CT140" s="123"/>
      <c r="CU140" s="123"/>
      <c r="CV140" s="123"/>
      <c r="CW140" s="123"/>
      <c r="CX140" s="123"/>
      <c r="CY140" s="123"/>
      <c r="CZ140" s="1"/>
      <c r="DA140" s="1"/>
      <c r="DB140" s="1"/>
      <c r="DC140" s="1"/>
      <c r="DD140" s="1"/>
      <c r="DE140" s="1"/>
    </row>
    <row r="141" spans="77:109" s="94" customFormat="1">
      <c r="BY141" s="95"/>
      <c r="CD141" s="96"/>
      <c r="CN141" s="123"/>
      <c r="CO141" s="123"/>
      <c r="CP141" s="123"/>
      <c r="CQ141" s="123"/>
      <c r="CR141" s="123"/>
      <c r="CS141" s="123"/>
      <c r="CT141" s="123"/>
      <c r="CU141" s="123"/>
      <c r="CV141" s="123"/>
      <c r="CW141" s="123"/>
      <c r="CX141" s="123"/>
      <c r="CY141" s="123"/>
      <c r="CZ141" s="1"/>
      <c r="DA141" s="1"/>
      <c r="DB141" s="1"/>
      <c r="DC141" s="1"/>
      <c r="DD141" s="1"/>
      <c r="DE141" s="1"/>
    </row>
    <row r="142" spans="77:109" s="94" customFormat="1">
      <c r="BY142" s="95"/>
      <c r="CD142" s="96"/>
      <c r="CN142" s="123"/>
      <c r="CO142" s="123"/>
      <c r="CP142" s="123"/>
      <c r="CQ142" s="123"/>
      <c r="CR142" s="123"/>
      <c r="CS142" s="123"/>
      <c r="CT142" s="123"/>
      <c r="CU142" s="123"/>
      <c r="CV142" s="123"/>
      <c r="CW142" s="123"/>
      <c r="CX142" s="123"/>
      <c r="CY142" s="123"/>
      <c r="CZ142" s="1"/>
      <c r="DA142" s="1"/>
      <c r="DB142" s="1"/>
      <c r="DC142" s="1"/>
      <c r="DD142" s="1"/>
      <c r="DE142" s="1"/>
    </row>
    <row r="143" spans="77:109" s="94" customFormat="1">
      <c r="BY143" s="95"/>
      <c r="CD143" s="96"/>
      <c r="CN143" s="123"/>
      <c r="CO143" s="123"/>
      <c r="CP143" s="123"/>
      <c r="CQ143" s="123"/>
      <c r="CR143" s="123"/>
      <c r="CS143" s="123"/>
      <c r="CT143" s="123"/>
      <c r="CU143" s="123"/>
      <c r="CV143" s="123"/>
      <c r="CW143" s="123"/>
      <c r="CX143" s="123"/>
      <c r="CY143" s="123"/>
      <c r="CZ143" s="1"/>
      <c r="DA143" s="1"/>
      <c r="DB143" s="1"/>
      <c r="DC143" s="1"/>
      <c r="DD143" s="1"/>
      <c r="DE143" s="1"/>
    </row>
    <row r="144" spans="77:109" s="94" customFormat="1">
      <c r="BY144" s="95"/>
      <c r="CD144" s="96"/>
      <c r="CN144" s="123"/>
      <c r="CO144" s="123"/>
      <c r="CP144" s="123"/>
      <c r="CQ144" s="123"/>
      <c r="CR144" s="123"/>
      <c r="CS144" s="123"/>
      <c r="CT144" s="123"/>
      <c r="CU144" s="123"/>
      <c r="CV144" s="123"/>
      <c r="CW144" s="123"/>
      <c r="CX144" s="123"/>
      <c r="CY144" s="123"/>
      <c r="CZ144" s="1"/>
      <c r="DA144" s="1"/>
      <c r="DB144" s="1"/>
      <c r="DC144" s="1"/>
      <c r="DD144" s="1"/>
      <c r="DE144" s="1"/>
    </row>
    <row r="145" spans="1:109" s="94" customFormat="1">
      <c r="BY145" s="95"/>
      <c r="CD145" s="96"/>
      <c r="CN145" s="123"/>
      <c r="CO145" s="123"/>
      <c r="CP145" s="123"/>
      <c r="CQ145" s="123"/>
      <c r="CR145" s="123"/>
      <c r="CS145" s="123"/>
      <c r="CT145" s="123"/>
      <c r="CU145" s="123"/>
      <c r="CV145" s="123"/>
      <c r="CW145" s="123"/>
      <c r="CX145" s="123"/>
      <c r="CY145" s="123"/>
      <c r="CZ145" s="1"/>
      <c r="DA145" s="1"/>
      <c r="DB145" s="1"/>
      <c r="DC145" s="1"/>
      <c r="DD145" s="1"/>
      <c r="DE145" s="1"/>
    </row>
    <row r="146" spans="1:109" s="94" customFormat="1">
      <c r="BY146" s="95"/>
      <c r="CD146" s="96"/>
      <c r="CN146" s="123"/>
      <c r="CO146" s="123"/>
      <c r="CP146" s="123"/>
      <c r="CQ146" s="123"/>
      <c r="CR146" s="123"/>
      <c r="CS146" s="123"/>
      <c r="CT146" s="123"/>
      <c r="CU146" s="123"/>
      <c r="CV146" s="123"/>
      <c r="CW146" s="123"/>
      <c r="CX146" s="123"/>
      <c r="CY146" s="123"/>
      <c r="CZ146" s="1"/>
      <c r="DA146" s="1"/>
      <c r="DB146" s="1"/>
      <c r="DC146" s="1"/>
      <c r="DD146" s="1"/>
      <c r="DE146" s="1"/>
    </row>
    <row r="147" spans="1:109" s="94" customForma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4"/>
      <c r="BZ147" s="1"/>
      <c r="CD147" s="96"/>
      <c r="CN147" s="123"/>
      <c r="CO147" s="123"/>
      <c r="CP147" s="123"/>
      <c r="CQ147" s="123"/>
      <c r="CR147" s="123"/>
      <c r="CS147" s="123"/>
      <c r="CT147" s="123"/>
      <c r="CU147" s="123"/>
      <c r="CV147" s="123"/>
      <c r="CW147" s="123"/>
      <c r="CX147" s="123"/>
      <c r="CY147" s="123"/>
      <c r="CZ147" s="1"/>
      <c r="DA147" s="1"/>
      <c r="DB147" s="1"/>
      <c r="DC147" s="1"/>
      <c r="DD147" s="1"/>
      <c r="DE147" s="1"/>
    </row>
    <row r="148" spans="1:109" s="94" customForma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4"/>
      <c r="BZ148" s="1"/>
      <c r="CD148" s="96"/>
      <c r="CN148" s="123"/>
      <c r="CO148" s="123"/>
      <c r="CP148" s="123"/>
      <c r="CQ148" s="123"/>
      <c r="CR148" s="123"/>
      <c r="CS148" s="123"/>
      <c r="CT148" s="123"/>
      <c r="CU148" s="123"/>
      <c r="CV148" s="123"/>
      <c r="CW148" s="123"/>
      <c r="CX148" s="123"/>
      <c r="CY148" s="123"/>
      <c r="CZ148" s="1"/>
      <c r="DA148" s="1"/>
      <c r="DB148" s="1"/>
      <c r="DC148" s="1"/>
      <c r="DD148" s="1"/>
      <c r="DE148" s="1"/>
    </row>
    <row r="149" spans="1:109" s="94" customForma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4"/>
      <c r="BZ149" s="1"/>
      <c r="CD149" s="96"/>
      <c r="CN149" s="123"/>
      <c r="CO149" s="123"/>
      <c r="CP149" s="123"/>
      <c r="CQ149" s="123"/>
      <c r="CR149" s="123"/>
      <c r="CS149" s="123"/>
      <c r="CT149" s="123"/>
      <c r="CU149" s="123"/>
      <c r="CV149" s="123"/>
      <c r="CW149" s="123"/>
      <c r="CX149" s="123"/>
      <c r="CY149" s="123"/>
      <c r="CZ149" s="1"/>
      <c r="DA149" s="1"/>
      <c r="DB149" s="1"/>
      <c r="DC149" s="1"/>
      <c r="DD149" s="1"/>
      <c r="DE149" s="1"/>
    </row>
    <row r="150" spans="1:109" s="94" customForma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4"/>
      <c r="BZ150" s="1"/>
      <c r="CD150" s="96"/>
      <c r="CN150" s="123"/>
      <c r="CO150" s="123"/>
      <c r="CP150" s="123"/>
      <c r="CQ150" s="123"/>
      <c r="CR150" s="123"/>
      <c r="CS150" s="123"/>
      <c r="CT150" s="123"/>
      <c r="CU150" s="123"/>
      <c r="CV150" s="123"/>
      <c r="CW150" s="123"/>
      <c r="CX150" s="123"/>
      <c r="CY150" s="123"/>
      <c r="CZ150" s="1"/>
      <c r="DA150" s="1"/>
      <c r="DB150" s="1"/>
      <c r="DC150" s="1"/>
      <c r="DD150" s="1"/>
      <c r="DE150" s="1"/>
    </row>
    <row r="151" spans="1:109" s="94" customForma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4"/>
      <c r="BZ151" s="1"/>
      <c r="CD151" s="96"/>
      <c r="CN151" s="123"/>
      <c r="CO151" s="123"/>
      <c r="CP151" s="123"/>
      <c r="CQ151" s="123"/>
      <c r="CR151" s="123"/>
      <c r="CS151" s="123"/>
      <c r="CT151" s="123"/>
      <c r="CU151" s="123"/>
      <c r="CV151" s="123"/>
      <c r="CW151" s="123"/>
      <c r="CX151" s="123"/>
      <c r="CY151" s="123"/>
      <c r="CZ151" s="1"/>
      <c r="DA151" s="1"/>
      <c r="DB151" s="1"/>
      <c r="DC151" s="1"/>
      <c r="DD151" s="1"/>
      <c r="DE151" s="1"/>
    </row>
    <row r="152" spans="1:109" s="94" customForma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4"/>
      <c r="BZ152" s="1"/>
      <c r="CD152" s="96"/>
      <c r="CN152" s="123"/>
      <c r="CO152" s="123"/>
      <c r="CP152" s="123"/>
      <c r="CQ152" s="123"/>
      <c r="CR152" s="123"/>
      <c r="CS152" s="123"/>
      <c r="CT152" s="123"/>
      <c r="CU152" s="123"/>
      <c r="CV152" s="123"/>
      <c r="CW152" s="123"/>
      <c r="CX152" s="123"/>
      <c r="CY152" s="123"/>
      <c r="CZ152" s="1"/>
      <c r="DA152" s="1"/>
      <c r="DB152" s="1"/>
      <c r="DC152" s="1"/>
      <c r="DD152" s="1"/>
      <c r="DE152" s="1"/>
    </row>
    <row r="153" spans="1:109" s="94" customForma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4"/>
      <c r="BZ153" s="1"/>
      <c r="CD153" s="96"/>
      <c r="CN153" s="123"/>
      <c r="CO153" s="123"/>
      <c r="CP153" s="123"/>
      <c r="CQ153" s="123"/>
      <c r="CR153" s="123"/>
      <c r="CS153" s="123"/>
      <c r="CT153" s="123"/>
      <c r="CU153" s="123"/>
      <c r="CV153" s="123"/>
      <c r="CW153" s="123"/>
      <c r="CX153" s="123"/>
      <c r="CY153" s="123"/>
      <c r="CZ153" s="1"/>
      <c r="DA153" s="1"/>
      <c r="DB153" s="1"/>
      <c r="DC153" s="1"/>
      <c r="DD153" s="1"/>
      <c r="DE153" s="1"/>
    </row>
    <row r="154" spans="1:109" s="94" customForma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4"/>
      <c r="BZ154" s="1"/>
      <c r="CD154" s="96"/>
      <c r="CN154" s="123"/>
      <c r="CO154" s="123"/>
      <c r="CP154" s="123"/>
      <c r="CQ154" s="123"/>
      <c r="CR154" s="123"/>
      <c r="CS154" s="123"/>
      <c r="CT154" s="123"/>
      <c r="CU154" s="123"/>
      <c r="CV154" s="123"/>
      <c r="CW154" s="123"/>
      <c r="CX154" s="123"/>
      <c r="CY154" s="123"/>
      <c r="CZ154" s="1"/>
      <c r="DA154" s="1"/>
      <c r="DB154" s="1"/>
      <c r="DC154" s="1"/>
      <c r="DD154" s="1"/>
      <c r="DE154" s="1"/>
    </row>
    <row r="155" spans="1:109" s="94" customForma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4"/>
      <c r="BZ155" s="1"/>
      <c r="CD155" s="96"/>
      <c r="CN155" s="123"/>
      <c r="CO155" s="123"/>
      <c r="CP155" s="123"/>
      <c r="CQ155" s="123"/>
      <c r="CR155" s="123"/>
      <c r="CS155" s="123"/>
      <c r="CT155" s="123"/>
      <c r="CU155" s="123"/>
      <c r="CV155" s="123"/>
      <c r="CW155" s="123"/>
      <c r="CX155" s="123"/>
      <c r="CY155" s="123"/>
      <c r="CZ155" s="1"/>
      <c r="DA155" s="1"/>
      <c r="DB155" s="1"/>
      <c r="DC155" s="1"/>
      <c r="DD155" s="1"/>
      <c r="DE155" s="1"/>
    </row>
    <row r="156" spans="1:109" s="94" customForma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4"/>
      <c r="BZ156" s="1"/>
      <c r="CD156" s="96"/>
      <c r="CN156" s="123"/>
      <c r="CO156" s="123"/>
      <c r="CP156" s="123"/>
      <c r="CQ156" s="123"/>
      <c r="CR156" s="123"/>
      <c r="CS156" s="123"/>
      <c r="CT156" s="123"/>
      <c r="CU156" s="123"/>
      <c r="CV156" s="123"/>
      <c r="CW156" s="123"/>
      <c r="CX156" s="123"/>
      <c r="CY156" s="123"/>
      <c r="CZ156" s="1"/>
      <c r="DA156" s="1"/>
      <c r="DB156" s="1"/>
      <c r="DC156" s="1"/>
      <c r="DD156" s="1"/>
      <c r="DE156" s="1"/>
    </row>
    <row r="157" spans="1:109" s="94" customForma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4"/>
      <c r="BZ157" s="1"/>
      <c r="CD157" s="96"/>
      <c r="CN157" s="123"/>
      <c r="CO157" s="123"/>
      <c r="CP157" s="123"/>
      <c r="CQ157" s="123"/>
      <c r="CR157" s="123"/>
      <c r="CS157" s="123"/>
      <c r="CT157" s="123"/>
      <c r="CU157" s="123"/>
      <c r="CV157" s="123"/>
      <c r="CW157" s="123"/>
      <c r="CX157" s="123"/>
      <c r="CY157" s="123"/>
      <c r="CZ157" s="1"/>
      <c r="DA157" s="1"/>
      <c r="DB157" s="1"/>
      <c r="DC157" s="1"/>
      <c r="DD157" s="1"/>
      <c r="DE157" s="1"/>
    </row>
    <row r="158" spans="1:109" s="94" customForma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4"/>
      <c r="BZ158" s="1"/>
      <c r="CD158" s="96"/>
      <c r="CN158" s="123"/>
      <c r="CO158" s="123"/>
      <c r="CP158" s="123"/>
      <c r="CQ158" s="123"/>
      <c r="CR158" s="123"/>
      <c r="CS158" s="123"/>
      <c r="CT158" s="123"/>
      <c r="CU158" s="123"/>
      <c r="CV158" s="123"/>
      <c r="CW158" s="123"/>
      <c r="CX158" s="123"/>
      <c r="CY158" s="123"/>
      <c r="CZ158" s="1"/>
      <c r="DA158" s="1"/>
      <c r="DB158" s="1"/>
      <c r="DC158" s="1"/>
      <c r="DD158" s="1"/>
      <c r="DE158" s="1"/>
    </row>
    <row r="159" spans="1:109" s="94" customForma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4"/>
      <c r="BZ159" s="1"/>
      <c r="CD159" s="96"/>
      <c r="CN159" s="123"/>
      <c r="CO159" s="123"/>
      <c r="CP159" s="123"/>
      <c r="CQ159" s="123"/>
      <c r="CR159" s="123"/>
      <c r="CS159" s="123"/>
      <c r="CT159" s="123"/>
      <c r="CU159" s="123"/>
      <c r="CV159" s="123"/>
      <c r="CW159" s="123"/>
      <c r="CX159" s="123"/>
      <c r="CY159" s="123"/>
      <c r="CZ159" s="1"/>
      <c r="DA159" s="1"/>
      <c r="DB159" s="1"/>
      <c r="DC159" s="1"/>
      <c r="DD159" s="1"/>
      <c r="DE159" s="1"/>
    </row>
    <row r="160" spans="1:109" s="94" customForma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4"/>
      <c r="BZ160" s="1"/>
      <c r="CD160" s="96"/>
      <c r="CN160" s="123"/>
      <c r="CO160" s="123"/>
      <c r="CP160" s="123"/>
      <c r="CQ160" s="123"/>
      <c r="CR160" s="123"/>
      <c r="CS160" s="123"/>
      <c r="CT160" s="123"/>
      <c r="CU160" s="123"/>
      <c r="CV160" s="123"/>
      <c r="CW160" s="123"/>
      <c r="CX160" s="123"/>
      <c r="CY160" s="123"/>
      <c r="CZ160" s="1"/>
      <c r="DA160" s="1"/>
      <c r="DB160" s="1"/>
      <c r="DC160" s="1"/>
      <c r="DD160" s="1"/>
      <c r="DE160" s="1"/>
    </row>
    <row r="161" spans="1:109" s="94" customForma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4"/>
      <c r="BZ161" s="1"/>
      <c r="CD161" s="96"/>
      <c r="CN161" s="123"/>
      <c r="CO161" s="123"/>
      <c r="CP161" s="123"/>
      <c r="CQ161" s="123"/>
      <c r="CR161" s="123"/>
      <c r="CS161" s="123"/>
      <c r="CT161" s="123"/>
      <c r="CU161" s="123"/>
      <c r="CV161" s="123"/>
      <c r="CW161" s="123"/>
      <c r="CX161" s="123"/>
      <c r="CY161" s="123"/>
      <c r="CZ161" s="1"/>
      <c r="DA161" s="1"/>
      <c r="DB161" s="1"/>
      <c r="DC161" s="1"/>
      <c r="DD161" s="1"/>
      <c r="DE161" s="1"/>
    </row>
    <row r="162" spans="1:109" s="94" customForma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4"/>
      <c r="BZ162" s="1"/>
      <c r="CD162" s="96"/>
      <c r="CN162" s="123"/>
      <c r="CO162" s="123"/>
      <c r="CP162" s="123"/>
      <c r="CQ162" s="123"/>
      <c r="CR162" s="123"/>
      <c r="CS162" s="123"/>
      <c r="CT162" s="123"/>
      <c r="CU162" s="123"/>
      <c r="CV162" s="123"/>
      <c r="CW162" s="123"/>
      <c r="CX162" s="123"/>
      <c r="CY162" s="123"/>
      <c r="CZ162" s="1"/>
      <c r="DA162" s="1"/>
      <c r="DB162" s="1"/>
      <c r="DC162" s="1"/>
      <c r="DD162" s="1"/>
      <c r="DE162" s="1"/>
    </row>
    <row r="163" spans="1:109" s="94" customForma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4"/>
      <c r="BZ163" s="1"/>
      <c r="CD163" s="96"/>
      <c r="CN163" s="123"/>
      <c r="CO163" s="123"/>
      <c r="CP163" s="123"/>
      <c r="CQ163" s="123"/>
      <c r="CR163" s="123"/>
      <c r="CS163" s="123"/>
      <c r="CT163" s="123"/>
      <c r="CU163" s="123"/>
      <c r="CV163" s="123"/>
      <c r="CW163" s="123"/>
      <c r="CX163" s="123"/>
      <c r="CY163" s="123"/>
      <c r="CZ163" s="1"/>
      <c r="DA163" s="1"/>
      <c r="DB163" s="1"/>
      <c r="DC163" s="1"/>
      <c r="DD163" s="1"/>
      <c r="DE163" s="1"/>
    </row>
  </sheetData>
  <mergeCells count="112">
    <mergeCell ref="AI48:AJ48"/>
    <mergeCell ref="AO48:AP48"/>
    <mergeCell ref="AU48:AV48"/>
    <mergeCell ref="BA48:BB48"/>
    <mergeCell ref="BG48:BH48"/>
    <mergeCell ref="BM48:BN48"/>
    <mergeCell ref="BS48:BT48"/>
    <mergeCell ref="E47:F47"/>
    <mergeCell ref="K47:L47"/>
    <mergeCell ref="Q47:R47"/>
    <mergeCell ref="W47:X47"/>
    <mergeCell ref="AC47:AD47"/>
    <mergeCell ref="CD31:CD35"/>
    <mergeCell ref="BR2:BT2"/>
    <mergeCell ref="AY3:BE3"/>
    <mergeCell ref="AK14:AO14"/>
    <mergeCell ref="BC15:BG15"/>
    <mergeCell ref="BO15:BS15"/>
    <mergeCell ref="BI15:BM15"/>
    <mergeCell ref="BO13:BQ13"/>
    <mergeCell ref="BV2:CA2"/>
    <mergeCell ref="AK13:AM13"/>
    <mergeCell ref="AQ13:AS13"/>
    <mergeCell ref="BO14:BS14"/>
    <mergeCell ref="BW3:BZ4"/>
    <mergeCell ref="AQ14:AU14"/>
    <mergeCell ref="BI13:BK13"/>
    <mergeCell ref="BY34:BZ34"/>
    <mergeCell ref="BW32:BZ33"/>
    <mergeCell ref="BV34:BX34"/>
    <mergeCell ref="BW11:BZ12"/>
    <mergeCell ref="BH5:BN5"/>
    <mergeCell ref="BH7:BN7"/>
    <mergeCell ref="BC13:BE13"/>
    <mergeCell ref="BP9:BT9"/>
    <mergeCell ref="A1:BT1"/>
    <mergeCell ref="G7:Y11"/>
    <mergeCell ref="Z7:AC11"/>
    <mergeCell ref="BP7:BT7"/>
    <mergeCell ref="G5:Y5"/>
    <mergeCell ref="BP5:BT5"/>
    <mergeCell ref="AO3:AW3"/>
    <mergeCell ref="A3:E3"/>
    <mergeCell ref="BH9:BN9"/>
    <mergeCell ref="Z5:AC5"/>
    <mergeCell ref="AE5:AN5"/>
    <mergeCell ref="AH3:AL3"/>
    <mergeCell ref="AM3:AN3"/>
    <mergeCell ref="G13:I13"/>
    <mergeCell ref="M14:Q14"/>
    <mergeCell ref="M13:O13"/>
    <mergeCell ref="S13:U13"/>
    <mergeCell ref="Y14:AC14"/>
    <mergeCell ref="AE13:AG13"/>
    <mergeCell ref="G15:K15"/>
    <mergeCell ref="A7:E11"/>
    <mergeCell ref="S15:W15"/>
    <mergeCell ref="Y13:AA13"/>
    <mergeCell ref="M15:Q15"/>
    <mergeCell ref="S14:W14"/>
    <mergeCell ref="AE7:AW11"/>
    <mergeCell ref="AW13:AY13"/>
    <mergeCell ref="AQ15:AU15"/>
    <mergeCell ref="AK15:AO15"/>
    <mergeCell ref="BV47:CA48"/>
    <mergeCell ref="AE14:AI14"/>
    <mergeCell ref="A15:E15"/>
    <mergeCell ref="A14:E14"/>
    <mergeCell ref="BC14:BG14"/>
    <mergeCell ref="BI14:BM14"/>
    <mergeCell ref="AW14:BA14"/>
    <mergeCell ref="AW15:BA15"/>
    <mergeCell ref="Y15:AC15"/>
    <mergeCell ref="G14:K14"/>
    <mergeCell ref="AE15:AI15"/>
    <mergeCell ref="BV37:CA37"/>
    <mergeCell ref="AI47:AJ47"/>
    <mergeCell ref="AO47:AP47"/>
    <mergeCell ref="AU47:AV47"/>
    <mergeCell ref="BA47:BB47"/>
    <mergeCell ref="BG47:BH47"/>
    <mergeCell ref="BM47:BN47"/>
    <mergeCell ref="BS47:BT47"/>
    <mergeCell ref="E48:F48"/>
    <mergeCell ref="K48:L48"/>
    <mergeCell ref="Q48:R48"/>
    <mergeCell ref="W48:X48"/>
    <mergeCell ref="AC48:AD48"/>
    <mergeCell ref="CD52:CD55"/>
    <mergeCell ref="AR59:AW59"/>
    <mergeCell ref="BD55:BH55"/>
    <mergeCell ref="E79:K80"/>
    <mergeCell ref="R80:T80"/>
    <mergeCell ref="X74:AC74"/>
    <mergeCell ref="J51:L51"/>
    <mergeCell ref="J53:L53"/>
    <mergeCell ref="J56:L56"/>
    <mergeCell ref="X51:AB51"/>
    <mergeCell ref="AN51:AQ51"/>
    <mergeCell ref="AN56:AQ56"/>
    <mergeCell ref="A62:BT72"/>
    <mergeCell ref="BV52:CA58"/>
    <mergeCell ref="BO60:BT60"/>
    <mergeCell ref="AN53:AQ53"/>
    <mergeCell ref="AN52:AQ52"/>
    <mergeCell ref="AN55:AQ55"/>
    <mergeCell ref="BD52:BH52"/>
    <mergeCell ref="BD53:BH53"/>
    <mergeCell ref="BD51:BH51"/>
    <mergeCell ref="Y59:Z59"/>
    <mergeCell ref="X55:AB55"/>
    <mergeCell ref="X56:AB56"/>
  </mergeCells>
  <phoneticPr fontId="1" type="noConversion"/>
  <conditionalFormatting sqref="J16:J46 V16:V46 AB16:AB46 AT16:AT46 AZ16:AZ46 BF16:BF46 BL16:BL46 BR16:BR46 AH16:AH46 AN16:AN46 D16:D46 P16:P46">
    <cfRule type="cellIs" dxfId="140" priority="76" stopIfTrue="1" operator="equal">
      <formula>"F"</formula>
    </cfRule>
    <cfRule type="cellIs" dxfId="139" priority="77" stopIfTrue="1" operator="equal">
      <formula>"V"</formula>
    </cfRule>
  </conditionalFormatting>
  <conditionalFormatting sqref="BS16:BT46 E16:F46 K16:L46 Q16:R46 W16:X46 AC16:AD46 AI16:AJ46 AO16:AP46 AU16:AV46 BA16:BB46 BG16:BH46 BM16:BN46">
    <cfRule type="cellIs" dxfId="138" priority="24" operator="equal">
      <formula>"I"</formula>
    </cfRule>
    <cfRule type="cellIs" dxfId="137" priority="27" operator="equal">
      <formula>"C"</formula>
    </cfRule>
  </conditionalFormatting>
  <conditionalFormatting sqref="AS53:AW53 AS57:AW57 AR59:AW59 AS55:AT55">
    <cfRule type="cellIs" dxfId="136" priority="21" stopIfTrue="1" operator="equal">
      <formula>""</formula>
    </cfRule>
  </conditionalFormatting>
  <conditionalFormatting sqref="BD53:BH53">
    <cfRule type="cellIs" dxfId="135" priority="2" operator="notEqual">
      <formula>$AN$53</formula>
    </cfRule>
  </conditionalFormatting>
  <conditionalFormatting sqref="BD55:BH55">
    <cfRule type="cellIs" dxfId="134" priority="1" operator="notEqual">
      <formula>$AN$56</formula>
    </cfRule>
  </conditionalFormatting>
  <dataValidations count="2">
    <dataValidation type="date" errorStyle="warning" allowBlank="1" showInputMessage="1" showErrorMessage="1" errorTitle="format de la date" error="saisir la date sous le format_x000a_jj/mm/aaaa" promptTitle="format de la date" prompt="saisir la date sous le format_x000a_jj/mm/aaaa" sqref="BO9">
      <formula1>41275</formula1>
      <formula2>73415</formula2>
    </dataValidation>
    <dataValidation type="list" allowBlank="1" showInputMessage="1" showErrorMessage="1" sqref="AO3:AP3">
      <formula1>contrat</formula1>
    </dataValidation>
  </dataValidations>
  <printOptions horizontalCentered="1" verticalCentered="1"/>
  <pageMargins left="0.19685039370078741" right="0.19685039370078741" top="0.19685039370078741" bottom="0.19685039370078741" header="0" footer="0"/>
  <pageSetup paperSize="9" scale="74" orientation="landscape" r:id="rId1"/>
  <headerFooter alignWithMargins="0"/>
  <drawing r:id="rId2"/>
  <legacyDrawing r:id="rId3"/>
  <controls>
    <control shapeId="1125" r:id="rId4" name="Toggle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AK434"/>
  <sheetViews>
    <sheetView topLeftCell="N1" workbookViewId="0">
      <selection activeCell="X25" sqref="X25"/>
    </sheetView>
  </sheetViews>
  <sheetFormatPr baseColWidth="10" defaultRowHeight="12.75"/>
  <cols>
    <col min="1" max="9" width="22.5703125" style="181" customWidth="1"/>
    <col min="10" max="10" width="22.5703125" style="182" customWidth="1"/>
    <col min="11" max="11" width="22.5703125" style="183" customWidth="1"/>
    <col min="12" max="14" width="22.5703125" style="181" customWidth="1"/>
    <col min="15" max="20" width="11.42578125" style="181"/>
    <col min="21" max="21" width="22.140625" style="181" customWidth="1"/>
    <col min="22" max="35" width="11.42578125" style="181"/>
    <col min="36" max="36" width="13.5703125" style="181" customWidth="1"/>
    <col min="37" max="37" width="20.28515625" style="165" customWidth="1"/>
    <col min="38" max="16384" width="11.42578125" style="181"/>
  </cols>
  <sheetData>
    <row r="1" spans="1:37" s="162" customFormat="1" ht="29.25" customHeight="1">
      <c r="A1" s="159">
        <v>41821</v>
      </c>
      <c r="B1" s="159">
        <f t="shared" ref="B1:L1" si="0">IF(OR(MONTH(A1)=1,MONTH(A1)=5,MONTH(A1)=7,MONTH(A1)=8,MONTH(A1)=10,MONTH(A1)=12),A1+31,IF(MONTH(A1)=2,A1+29,A1+30))</f>
        <v>41852</v>
      </c>
      <c r="C1" s="159">
        <f t="shared" si="0"/>
        <v>41883</v>
      </c>
      <c r="D1" s="159">
        <f t="shared" si="0"/>
        <v>41913</v>
      </c>
      <c r="E1" s="159">
        <f t="shared" si="0"/>
        <v>41944</v>
      </c>
      <c r="F1" s="159">
        <f t="shared" si="0"/>
        <v>41974</v>
      </c>
      <c r="G1" s="159">
        <f>IF(OR(MONTH(F1)=1,MONTH(F1)=5,MONTH(F1)=7,MONTH(F1)=8,MONTH(F1)=10,MONTH(F1)=12),F1+31,IF(MONTH(F1)=2,F1+29,F1+30))</f>
        <v>42005</v>
      </c>
      <c r="H1" s="159">
        <f t="shared" si="0"/>
        <v>42036</v>
      </c>
      <c r="I1" s="159">
        <f t="shared" si="0"/>
        <v>42065</v>
      </c>
      <c r="J1" s="160">
        <f t="shared" si="0"/>
        <v>42095</v>
      </c>
      <c r="K1" s="161">
        <f t="shared" si="0"/>
        <v>42125</v>
      </c>
      <c r="L1" s="159">
        <f t="shared" si="0"/>
        <v>42156</v>
      </c>
      <c r="M1" s="159">
        <f>IF(OR(MONTH(L1)=1,MONTH(L1)=5,MONTH(L1)=7,MONTH(L1)=8,MONTH(L1)=10,MONTH(L1)=12),L1+31,IF(MONTH(L1)=2,L1+29,L1+30))</f>
        <v>42186</v>
      </c>
      <c r="N1" s="159">
        <f>IF(OR(MONTH(M1)=1,MONTH(M1)=5,MONTH(M1)=7,MONTH(M1)=8,MONTH(M1)=10,MONTH(M1)=12),M1+31,IF(MONTH(M1)=2,M1+29,M1+30))</f>
        <v>42217</v>
      </c>
      <c r="Q1" s="163">
        <f>PlanningCycleComplet!BX4</f>
        <v>0</v>
      </c>
      <c r="R1" s="162" t="s">
        <v>6</v>
      </c>
      <c r="U1" s="164" t="s">
        <v>60</v>
      </c>
      <c r="V1" s="162" t="s">
        <v>67</v>
      </c>
      <c r="W1" s="162" t="s">
        <v>69</v>
      </c>
      <c r="X1" s="162" t="s">
        <v>76</v>
      </c>
      <c r="Y1" s="162" t="s">
        <v>79</v>
      </c>
      <c r="Z1" s="162" t="s">
        <v>81</v>
      </c>
      <c r="AA1" s="162" t="s">
        <v>82</v>
      </c>
      <c r="AB1" s="162" t="s">
        <v>87</v>
      </c>
      <c r="AC1" s="162" t="s">
        <v>88</v>
      </c>
      <c r="AF1" s="162" t="s">
        <v>535</v>
      </c>
      <c r="AG1" s="162" t="s">
        <v>536</v>
      </c>
      <c r="AJ1" s="162" t="s">
        <v>1026</v>
      </c>
      <c r="AK1" s="165" t="s">
        <v>1023</v>
      </c>
    </row>
    <row r="2" spans="1:37" s="169" customFormat="1">
      <c r="A2" s="166">
        <f>YEAR(A1)</f>
        <v>2014</v>
      </c>
      <c r="B2" s="166">
        <f t="shared" ref="B2:N2" si="1">YEAR(B1)</f>
        <v>2014</v>
      </c>
      <c r="C2" s="166">
        <f t="shared" si="1"/>
        <v>2014</v>
      </c>
      <c r="D2" s="166">
        <f t="shared" si="1"/>
        <v>2014</v>
      </c>
      <c r="E2" s="166">
        <f t="shared" si="1"/>
        <v>2014</v>
      </c>
      <c r="F2" s="166">
        <f t="shared" si="1"/>
        <v>2014</v>
      </c>
      <c r="G2" s="166">
        <f t="shared" si="1"/>
        <v>2015</v>
      </c>
      <c r="H2" s="166">
        <f t="shared" si="1"/>
        <v>2015</v>
      </c>
      <c r="I2" s="166">
        <f t="shared" si="1"/>
        <v>2015</v>
      </c>
      <c r="J2" s="167">
        <f t="shared" si="1"/>
        <v>2015</v>
      </c>
      <c r="K2" s="168">
        <f t="shared" si="1"/>
        <v>2015</v>
      </c>
      <c r="L2" s="166">
        <f t="shared" si="1"/>
        <v>2015</v>
      </c>
      <c r="M2" s="166">
        <f t="shared" si="1"/>
        <v>2015</v>
      </c>
      <c r="N2" s="166">
        <f t="shared" si="1"/>
        <v>2015</v>
      </c>
      <c r="Q2" s="169">
        <f t="shared" ref="Q2:Q7" si="2">Q1+1</f>
        <v>1</v>
      </c>
      <c r="R2" s="170" t="s">
        <v>6</v>
      </c>
      <c r="U2" s="171" t="s">
        <v>59</v>
      </c>
      <c r="V2" s="169">
        <f>151.67*12-27*8</f>
        <v>1604.04</v>
      </c>
      <c r="W2" s="169">
        <v>28</v>
      </c>
      <c r="X2" s="169" t="s">
        <v>77</v>
      </c>
      <c r="Y2" s="169" t="s">
        <v>80</v>
      </c>
      <c r="Z2" s="169" t="s">
        <v>83</v>
      </c>
      <c r="AA2" s="169" t="s">
        <v>84</v>
      </c>
      <c r="AB2" s="169" t="s">
        <v>94</v>
      </c>
      <c r="AC2" s="169" t="s">
        <v>90</v>
      </c>
      <c r="AK2" s="165">
        <v>450</v>
      </c>
    </row>
    <row r="3" spans="1:37" s="169" customFormat="1">
      <c r="A3" s="172">
        <f>A1</f>
        <v>41821</v>
      </c>
      <c r="B3" s="172">
        <f t="shared" ref="B3:N3" si="3">B1</f>
        <v>41852</v>
      </c>
      <c r="C3" s="172">
        <f t="shared" si="3"/>
        <v>41883</v>
      </c>
      <c r="D3" s="172">
        <f t="shared" si="3"/>
        <v>41913</v>
      </c>
      <c r="E3" s="172">
        <f t="shared" si="3"/>
        <v>41944</v>
      </c>
      <c r="F3" s="172">
        <f t="shared" si="3"/>
        <v>41974</v>
      </c>
      <c r="G3" s="172">
        <f t="shared" si="3"/>
        <v>42005</v>
      </c>
      <c r="H3" s="172">
        <f t="shared" si="3"/>
        <v>42036</v>
      </c>
      <c r="I3" s="172">
        <f t="shared" si="3"/>
        <v>42065</v>
      </c>
      <c r="J3" s="173">
        <f t="shared" si="3"/>
        <v>42095</v>
      </c>
      <c r="K3" s="174">
        <f t="shared" si="3"/>
        <v>42125</v>
      </c>
      <c r="L3" s="172">
        <f t="shared" si="3"/>
        <v>42156</v>
      </c>
      <c r="M3" s="172">
        <f t="shared" si="3"/>
        <v>42186</v>
      </c>
      <c r="N3" s="172">
        <f t="shared" si="3"/>
        <v>42217</v>
      </c>
      <c r="Q3" s="169">
        <f t="shared" si="2"/>
        <v>2</v>
      </c>
      <c r="R3" s="170" t="s">
        <v>6</v>
      </c>
      <c r="U3" s="175" t="s">
        <v>1124</v>
      </c>
      <c r="V3" s="169">
        <v>1607</v>
      </c>
      <c r="W3" s="169">
        <v>28</v>
      </c>
      <c r="X3" s="169" t="s">
        <v>77</v>
      </c>
      <c r="Y3" s="169" t="s">
        <v>80</v>
      </c>
      <c r="Z3" s="169" t="s">
        <v>83</v>
      </c>
      <c r="AA3" s="169" t="s">
        <v>84</v>
      </c>
      <c r="AB3" s="176" t="str">
        <f>"Base horaire (si ≠ de "&amp;V3&amp;"):"</f>
        <v>Base horaire (si ≠ de 1607):</v>
      </c>
      <c r="AC3" s="169" t="s">
        <v>89</v>
      </c>
      <c r="AK3" s="165" t="s">
        <v>567</v>
      </c>
    </row>
    <row r="4" spans="1:37" s="169" customFormat="1">
      <c r="A4" s="177" t="str">
        <f>IF(WEEKDAY(A1)=1,"D",IF(WEEKDAY(A1)=2,"L",IF(WEEKDAY(A1)=3,"Ma",IF(WEEKDAY(A1)=4,"Me",IF(WEEKDAY(A1)=5,"J",IF(WEEKDAY(A1)=6,"V","S"))))))</f>
        <v>Ma</v>
      </c>
      <c r="B4" s="177" t="str">
        <f t="shared" ref="B4:N4" si="4">IF(WEEKDAY(B1)=1,"D",IF(WEEKDAY(B1)=2,"L",IF(WEEKDAY(B1)=3,"Ma",IF(WEEKDAY(B1)=4,"Me",IF(WEEKDAY(B1)=5,"J",IF(WEEKDAY(B1)=6,"V","S"))))))</f>
        <v>V</v>
      </c>
      <c r="C4" s="177" t="str">
        <f t="shared" si="4"/>
        <v>L</v>
      </c>
      <c r="D4" s="177" t="str">
        <f t="shared" si="4"/>
        <v>Me</v>
      </c>
      <c r="E4" s="177" t="str">
        <f t="shared" si="4"/>
        <v>S</v>
      </c>
      <c r="F4" s="177" t="str">
        <f>IF(WEEKDAY(F1)=1,"D",IF(WEEKDAY(F1)=2,"L",IF(WEEKDAY(F1)=3,"Ma",IF(WEEKDAY(F1)=4,"Me",IF(WEEKDAY(F1)=5,"J",IF(WEEKDAY(F1)=6,"V","S"))))))</f>
        <v>L</v>
      </c>
      <c r="G4" s="177" t="str">
        <f t="shared" si="4"/>
        <v>J</v>
      </c>
      <c r="H4" s="177" t="str">
        <f t="shared" si="4"/>
        <v>D</v>
      </c>
      <c r="I4" s="177" t="str">
        <f t="shared" si="4"/>
        <v>L</v>
      </c>
      <c r="J4" s="178" t="str">
        <f t="shared" si="4"/>
        <v>Me</v>
      </c>
      <c r="K4" s="179" t="str">
        <f t="shared" si="4"/>
        <v>V</v>
      </c>
      <c r="L4" s="177" t="str">
        <f t="shared" si="4"/>
        <v>L</v>
      </c>
      <c r="M4" s="177" t="str">
        <f t="shared" si="4"/>
        <v>Me</v>
      </c>
      <c r="N4" s="177" t="str">
        <f t="shared" si="4"/>
        <v>S</v>
      </c>
      <c r="Q4" s="169">
        <f t="shared" si="2"/>
        <v>3</v>
      </c>
      <c r="R4" s="170" t="s">
        <v>6</v>
      </c>
      <c r="U4" s="180" t="s">
        <v>1125</v>
      </c>
      <c r="V4" s="169">
        <v>1607</v>
      </c>
      <c r="W4" s="169">
        <v>28</v>
      </c>
      <c r="X4" s="169" t="s">
        <v>77</v>
      </c>
      <c r="Y4" s="169" t="s">
        <v>80</v>
      </c>
      <c r="Z4" s="169" t="s">
        <v>85</v>
      </c>
      <c r="AA4" s="169" t="s">
        <v>86</v>
      </c>
      <c r="AB4" s="176" t="str">
        <f>"Base horaire  (si ≠ de "&amp;V4&amp;"):"</f>
        <v>Base horaire  (si ≠ de 1607):</v>
      </c>
      <c r="AC4" s="169" t="s">
        <v>89</v>
      </c>
      <c r="AK4" s="165" t="s">
        <v>569</v>
      </c>
    </row>
    <row r="5" spans="1:37">
      <c r="Q5" s="181">
        <f t="shared" si="2"/>
        <v>4</v>
      </c>
      <c r="R5" s="184" t="s">
        <v>6</v>
      </c>
      <c r="U5" s="175" t="s">
        <v>62</v>
      </c>
      <c r="V5" s="181">
        <v>770</v>
      </c>
      <c r="W5" s="169">
        <v>28</v>
      </c>
      <c r="X5" s="169" t="s">
        <v>78</v>
      </c>
      <c r="AC5" s="181" t="s">
        <v>89</v>
      </c>
      <c r="AK5" s="165" t="s">
        <v>570</v>
      </c>
    </row>
    <row r="6" spans="1:37">
      <c r="Q6" s="181">
        <f t="shared" si="2"/>
        <v>5</v>
      </c>
      <c r="R6" s="184" t="s">
        <v>6</v>
      </c>
      <c r="U6" s="175" t="s">
        <v>66</v>
      </c>
      <c r="V6" s="181">
        <v>770</v>
      </c>
      <c r="W6" s="169">
        <v>28</v>
      </c>
      <c r="X6" s="169" t="s">
        <v>78</v>
      </c>
      <c r="AC6" s="181" t="s">
        <v>89</v>
      </c>
      <c r="AK6" s="165" t="s">
        <v>571</v>
      </c>
    </row>
    <row r="7" spans="1:37">
      <c r="G7" s="181" t="s">
        <v>24</v>
      </c>
      <c r="Q7" s="181">
        <f t="shared" si="2"/>
        <v>6</v>
      </c>
      <c r="R7" s="184" t="s">
        <v>6</v>
      </c>
      <c r="U7" s="175" t="s">
        <v>61</v>
      </c>
      <c r="V7" s="169">
        <v>770</v>
      </c>
      <c r="W7" s="169">
        <v>28</v>
      </c>
      <c r="X7" s="169" t="s">
        <v>78</v>
      </c>
      <c r="AC7" s="181" t="s">
        <v>89</v>
      </c>
      <c r="AK7" s="165" t="s">
        <v>572</v>
      </c>
    </row>
    <row r="8" spans="1:37">
      <c r="G8" s="185" t="s">
        <v>48</v>
      </c>
      <c r="H8" s="186">
        <f>H13-1</f>
        <v>43933</v>
      </c>
      <c r="I8" s="181" t="s">
        <v>27</v>
      </c>
      <c r="Q8" s="181" t="e">
        <f>PlanningCycleComplet!#REF!</f>
        <v>#REF!</v>
      </c>
      <c r="R8" s="184" t="s">
        <v>6</v>
      </c>
      <c r="U8" s="175" t="s">
        <v>65</v>
      </c>
      <c r="V8" s="181">
        <v>770</v>
      </c>
      <c r="W8" s="169">
        <v>28</v>
      </c>
      <c r="X8" s="169" t="s">
        <v>78</v>
      </c>
      <c r="AK8" s="165" t="s">
        <v>576</v>
      </c>
    </row>
    <row r="9" spans="1:37">
      <c r="A9" s="185"/>
      <c r="B9" s="187" t="s">
        <v>20</v>
      </c>
      <c r="C9" s="187" t="s">
        <v>21</v>
      </c>
      <c r="G9" s="185" t="str">
        <f>PlanningCycleComplet!BW15</f>
        <v>Jour de la Toussaint</v>
      </c>
      <c r="H9" s="186">
        <f>PlanningCycleComplet!BX15</f>
        <v>306</v>
      </c>
      <c r="I9" s="181" t="s">
        <v>27</v>
      </c>
      <c r="Q9" s="181" t="e">
        <f t="shared" ref="Q9:Q14" si="5">Q8+1</f>
        <v>#REF!</v>
      </c>
      <c r="R9" s="184" t="s">
        <v>6</v>
      </c>
      <c r="AC9" s="181" t="s">
        <v>89</v>
      </c>
      <c r="AK9" s="165" t="s">
        <v>577</v>
      </c>
    </row>
    <row r="10" spans="1:37">
      <c r="A10" s="188" t="s">
        <v>1</v>
      </c>
      <c r="B10" s="186">
        <f>PlanningCycleComplet!BX7</f>
        <v>43871</v>
      </c>
      <c r="C10" s="186">
        <f>PlanningCycleComplet!BZ7</f>
        <v>43884</v>
      </c>
      <c r="E10" s="189"/>
      <c r="F10" s="189"/>
      <c r="G10" s="185" t="str">
        <f>PlanningCycleComplet!BW16</f>
        <v>11 novembre</v>
      </c>
      <c r="H10" s="186">
        <f>PlanningCycleComplet!BX16</f>
        <v>316</v>
      </c>
      <c r="I10" s="181" t="s">
        <v>27</v>
      </c>
      <c r="Q10" s="181" t="e">
        <f t="shared" si="5"/>
        <v>#REF!</v>
      </c>
      <c r="R10" s="184" t="s">
        <v>6</v>
      </c>
      <c r="AC10" s="181" t="s">
        <v>89</v>
      </c>
      <c r="AK10" s="165" t="s">
        <v>580</v>
      </c>
    </row>
    <row r="11" spans="1:37">
      <c r="A11" s="190" t="s">
        <v>2</v>
      </c>
      <c r="B11" s="186">
        <f>PlanningCycleComplet!BX8</f>
        <v>43927</v>
      </c>
      <c r="C11" s="186">
        <f>PlanningCycleComplet!BZ8</f>
        <v>43940</v>
      </c>
      <c r="E11" s="191" t="s">
        <v>152</v>
      </c>
      <c r="F11" s="189"/>
      <c r="G11" s="185" t="str">
        <f>PlanningCycleComplet!BW17</f>
        <v>Noël</v>
      </c>
      <c r="H11" s="186">
        <f>PlanningCycleComplet!BX17</f>
        <v>360</v>
      </c>
      <c r="I11" s="181" t="s">
        <v>27</v>
      </c>
      <c r="Q11" s="181" t="e">
        <f t="shared" si="5"/>
        <v>#REF!</v>
      </c>
      <c r="R11" s="184" t="s">
        <v>6</v>
      </c>
      <c r="AK11" s="165" t="s">
        <v>581</v>
      </c>
    </row>
    <row r="12" spans="1:37">
      <c r="A12" s="188" t="s">
        <v>3</v>
      </c>
      <c r="B12" s="186">
        <f>PlanningCycleComplet!BX9</f>
        <v>44018</v>
      </c>
      <c r="C12" s="186">
        <f>PlanningCycleComplet!BZ9</f>
        <v>44073</v>
      </c>
      <c r="E12" s="191">
        <f>(PlanningCycleComplet!BP7-PlanningCycleComplet!BP5)/30</f>
        <v>0</v>
      </c>
      <c r="F12" s="189"/>
      <c r="G12" s="185" t="str">
        <f>PlanningCycleComplet!BW18</f>
        <v>Jour de l'an</v>
      </c>
      <c r="H12" s="186">
        <f>PlanningCycleComplet!BX18</f>
        <v>367</v>
      </c>
      <c r="I12" s="181" t="s">
        <v>27</v>
      </c>
      <c r="Q12" s="181" t="e">
        <f t="shared" si="5"/>
        <v>#REF!</v>
      </c>
      <c r="R12" s="184" t="s">
        <v>6</v>
      </c>
      <c r="AK12" s="165" t="s">
        <v>587</v>
      </c>
    </row>
    <row r="13" spans="1:37">
      <c r="A13" s="188" t="s">
        <v>4</v>
      </c>
      <c r="B13" s="186">
        <f>PlanningCycleComplet!BX5</f>
        <v>43759</v>
      </c>
      <c r="C13" s="186">
        <f>PlanningCycleComplet!BZ5</f>
        <v>43772</v>
      </c>
      <c r="E13" s="192"/>
      <c r="F13" s="189"/>
      <c r="G13" s="185" t="str">
        <f>PlanningCycleComplet!BW19</f>
        <v>Lundi de Pâques</v>
      </c>
      <c r="H13" s="186">
        <f>PlanningCycleComplet!BX19</f>
        <v>43934</v>
      </c>
      <c r="I13" s="181" t="s">
        <v>27</v>
      </c>
      <c r="Q13" s="181" t="e">
        <f t="shared" si="5"/>
        <v>#REF!</v>
      </c>
      <c r="R13" s="184" t="s">
        <v>6</v>
      </c>
      <c r="AF13" s="181" t="s">
        <v>95</v>
      </c>
      <c r="AK13" s="165" t="s">
        <v>591</v>
      </c>
    </row>
    <row r="14" spans="1:37">
      <c r="A14" s="188" t="s">
        <v>5</v>
      </c>
      <c r="B14" s="186">
        <f>PlanningCycleComplet!BX6</f>
        <v>43822</v>
      </c>
      <c r="C14" s="186">
        <f>PlanningCycleComplet!BZ6</f>
        <v>43835</v>
      </c>
      <c r="E14" s="192"/>
      <c r="F14" s="189"/>
      <c r="G14" s="185" t="str">
        <f>PlanningCycleComplet!BW20</f>
        <v>1er mai</v>
      </c>
      <c r="H14" s="186">
        <f>PlanningCycleComplet!BX20</f>
        <v>122</v>
      </c>
      <c r="I14" s="181" t="s">
        <v>27</v>
      </c>
      <c r="Q14" s="181" t="e">
        <f t="shared" si="5"/>
        <v>#REF!</v>
      </c>
      <c r="R14" s="184" t="s">
        <v>6</v>
      </c>
      <c r="AF14" s="181" t="s">
        <v>96</v>
      </c>
      <c r="AK14" s="165" t="s">
        <v>588</v>
      </c>
    </row>
    <row r="15" spans="1:37">
      <c r="G15" s="185" t="str">
        <f>PlanningCycleComplet!BW21</f>
        <v>8 mai</v>
      </c>
      <c r="H15" s="186">
        <f>PlanningCycleComplet!BX21</f>
        <v>129</v>
      </c>
      <c r="I15" s="181" t="s">
        <v>27</v>
      </c>
      <c r="Q15" s="181">
        <f>PlanningCycleComplet!BX5</f>
        <v>43759</v>
      </c>
      <c r="R15" s="184" t="s">
        <v>6</v>
      </c>
      <c r="AK15" s="165" t="s">
        <v>592</v>
      </c>
    </row>
    <row r="16" spans="1:37">
      <c r="G16" s="185" t="str">
        <f>PlanningCycleComplet!BW22</f>
        <v>Jeudi de l'ascension</v>
      </c>
      <c r="H16" s="186">
        <f>PlanningCycleComplet!BX22</f>
        <v>43972</v>
      </c>
      <c r="I16" s="181" t="s">
        <v>27</v>
      </c>
      <c r="N16" s="181" t="s">
        <v>1119</v>
      </c>
      <c r="R16" s="184"/>
      <c r="AF16" s="181" t="s">
        <v>97</v>
      </c>
      <c r="AK16" s="165" t="s">
        <v>589</v>
      </c>
    </row>
    <row r="17" spans="1:37">
      <c r="B17" s="181" t="s">
        <v>25</v>
      </c>
      <c r="C17" s="181" t="s">
        <v>26</v>
      </c>
      <c r="E17" s="181" t="s">
        <v>98</v>
      </c>
      <c r="F17" s="181" t="s">
        <v>99</v>
      </c>
      <c r="G17" s="185" t="str">
        <f>PlanningCycleComplet!BW23</f>
        <v>Lundi de Pentecôte</v>
      </c>
      <c r="H17" s="186">
        <f>PlanningCycleComplet!BX23</f>
        <v>43983</v>
      </c>
      <c r="I17" s="181" t="s">
        <v>27</v>
      </c>
      <c r="L17" s="181" t="s">
        <v>100</v>
      </c>
      <c r="R17" s="184"/>
      <c r="AK17" s="165" t="s">
        <v>593</v>
      </c>
    </row>
    <row r="18" spans="1:37">
      <c r="A18" s="189">
        <f>+PlanningCycleComplet!A13</f>
        <v>1</v>
      </c>
      <c r="B18" s="181" t="str">
        <f>IF(OR(AND(A18&gt;=$B$10,A18&lt;=$C$10),AND(A18&gt;=$B$11,A18&lt;=$C$11),AND(A18&gt;=$B$12,A18&lt;=$C$12),AND(A18&gt;=$B$13,A18&lt;=$C$13),AND(A18&gt;=$B$14,A18&lt;=$C$14)),"V","N")</f>
        <v>N</v>
      </c>
      <c r="C18" s="181" t="str">
        <f>IFERROR(VLOOKUP(A18,$H$8:$I$22,2,FALSE),"N")</f>
        <v>N</v>
      </c>
      <c r="D18" s="181" t="str">
        <f>IF(C18="F","F",IF(B18="V","V",""))</f>
        <v/>
      </c>
      <c r="E18" s="181">
        <f>WEEKNUM(A18,2)</f>
        <v>1</v>
      </c>
      <c r="F18" s="193">
        <f>IFERROR(VLOOKUP(A18,PlanningCycleComplet!$C$16:$E$46,3,FALSE),0)+IFERROR(VLOOKUP(A18,PlanningCycleComplet!$I$16:$K$46,3,FALSE),0)+IFERROR(VLOOKUP(A18,PlanningCycleComplet!$O$16:$Q$46,3,FALSE),0)+IFERROR(VLOOKUP(A18,PlanningCycleComplet!$U$16:$W$46,3,FALSE),0)</f>
        <v>0</v>
      </c>
      <c r="G18" s="185" t="str">
        <f>PlanningCycleComplet!BW24</f>
        <v>14 juillet</v>
      </c>
      <c r="H18" s="186">
        <f>PlanningCycleComplet!BX24</f>
        <v>196</v>
      </c>
      <c r="I18" s="181" t="s">
        <v>27</v>
      </c>
      <c r="J18" s="182" t="str">
        <f>IF(E18&lt;&gt;E19,E18&amp;"D",E18)</f>
        <v>1D</v>
      </c>
      <c r="K18" s="194">
        <f>F18</f>
        <v>0</v>
      </c>
      <c r="L18" s="181">
        <v>1</v>
      </c>
      <c r="M18" s="181">
        <f>VLOOKUP(L18&amp;"D",$J:$K,2,FALSE)</f>
        <v>0</v>
      </c>
      <c r="Q18" s="181">
        <f>Q15+1</f>
        <v>43760</v>
      </c>
      <c r="R18" s="184" t="s">
        <v>6</v>
      </c>
      <c r="T18" s="195"/>
      <c r="AK18" s="165" t="s">
        <v>590</v>
      </c>
    </row>
    <row r="19" spans="1:37">
      <c r="A19" s="189">
        <f>A18+1</f>
        <v>2</v>
      </c>
      <c r="B19" s="181" t="str">
        <f t="shared" ref="B19:B82" si="6">IF(OR(AND(A19&gt;=$B$10,A19&lt;=$C$10),AND(A19&gt;=$B$11,A19&lt;=$C$11),AND(A19&gt;=$B$12,A19&lt;=$C$12),AND(A19&gt;=$B$13,A19&lt;=$C$13),AND(A19&gt;=$B$14,A19&lt;=$C$14)),"V","N")</f>
        <v>N</v>
      </c>
      <c r="C19" s="181" t="str">
        <f t="shared" ref="C19:C82" si="7">IFERROR(VLOOKUP(A19,$H$8:$I$22,2,FALSE),"N")</f>
        <v>N</v>
      </c>
      <c r="D19" s="181" t="str">
        <f t="shared" ref="D19:D82" si="8">IF(C19="F","F",IF(B19="V","V",""))</f>
        <v/>
      </c>
      <c r="E19" s="181">
        <f>WEEKNUM(A19,2)</f>
        <v>2</v>
      </c>
      <c r="F19" s="193">
        <f>IFERROR(VLOOKUP(A19,PlanningCycleComplet!$C$16:$E$46,3,FALSE),0)+IFERROR(VLOOKUP(A19,PlanningCycleComplet!$I$16:$K$46,3,FALSE),0)+IFERROR(VLOOKUP(A19,PlanningCycleComplet!$O$16:$Q$46,3,FALSE),0)+IFERROR(VLOOKUP(A19,PlanningCycleComplet!$U$16:$W$46,3,FALSE),0)</f>
        <v>0</v>
      </c>
      <c r="G19" s="185" t="str">
        <f>PlanningCycleComplet!BW25</f>
        <v>15 août</v>
      </c>
      <c r="H19" s="186">
        <f>PlanningCycleComplet!BX25</f>
        <v>228</v>
      </c>
      <c r="I19" s="181" t="s">
        <v>27</v>
      </c>
      <c r="J19" s="182">
        <f t="shared" ref="J19:J28" si="9">IF(E19&lt;&gt;E20,E19&amp;"D",E19)</f>
        <v>2</v>
      </c>
      <c r="K19" s="183">
        <f t="shared" ref="K19:K35" si="10">IF(E19=E18,F19+K18,F19)</f>
        <v>0</v>
      </c>
      <c r="L19" s="181">
        <f>L18+1</f>
        <v>2</v>
      </c>
      <c r="M19" s="181">
        <f>VLOOKUP(L19&amp;"D",$J:$K,2,FALSE)</f>
        <v>0</v>
      </c>
      <c r="Q19" s="181">
        <f>Q18+1</f>
        <v>43761</v>
      </c>
      <c r="R19" s="184" t="s">
        <v>6</v>
      </c>
      <c r="AK19" s="165" t="s">
        <v>594</v>
      </c>
    </row>
    <row r="20" spans="1:37">
      <c r="A20" s="189">
        <f t="shared" ref="A20:A83" si="11">A19+1</f>
        <v>3</v>
      </c>
      <c r="B20" s="181" t="str">
        <f t="shared" si="6"/>
        <v>N</v>
      </c>
      <c r="C20" s="181" t="str">
        <f t="shared" si="7"/>
        <v>N</v>
      </c>
      <c r="D20" s="181" t="str">
        <f t="shared" si="8"/>
        <v/>
      </c>
      <c r="E20" s="181">
        <f t="shared" ref="E20:E83" si="12">WEEKNUM(A20,2)</f>
        <v>2</v>
      </c>
      <c r="F20" s="193">
        <f>IFERROR(VLOOKUP(A20,PlanningCycleComplet!$C$16:$E$46,3,FALSE),0)+IFERROR(VLOOKUP(A20,PlanningCycleComplet!$I$16:$K$46,3,FALSE),0)+IFERROR(VLOOKUP(A20,PlanningCycleComplet!$O$16:$Q$46,3,FALSE),0)+IFERROR(VLOOKUP(A20,PlanningCycleComplet!$U$16:$W$46,3,FALSE),0)</f>
        <v>0</v>
      </c>
      <c r="G20" s="185">
        <f>PlanningCycleComplet!BW28</f>
        <v>0</v>
      </c>
      <c r="H20" s="186">
        <f>PlanningCycleComplet!BX28</f>
        <v>0</v>
      </c>
      <c r="I20" s="181" t="s">
        <v>27</v>
      </c>
      <c r="J20" s="182">
        <f t="shared" si="9"/>
        <v>2</v>
      </c>
      <c r="K20" s="183">
        <f t="shared" si="10"/>
        <v>0</v>
      </c>
      <c r="L20" s="181">
        <f t="shared" ref="L20:L49" si="13">L19+1</f>
        <v>3</v>
      </c>
      <c r="M20" s="181">
        <f t="shared" ref="M20:M70" si="14">VLOOKUP(L20&amp;"D",$J:$K,2,FALSE)</f>
        <v>0</v>
      </c>
      <c r="Q20" s="181">
        <f>Q19+1</f>
        <v>43762</v>
      </c>
      <c r="R20" s="184" t="s">
        <v>6</v>
      </c>
      <c r="AK20" s="165" t="s">
        <v>595</v>
      </c>
    </row>
    <row r="21" spans="1:37">
      <c r="A21" s="189">
        <f t="shared" si="11"/>
        <v>4</v>
      </c>
      <c r="B21" s="181" t="str">
        <f t="shared" si="6"/>
        <v>N</v>
      </c>
      <c r="C21" s="181" t="str">
        <f t="shared" si="7"/>
        <v>N</v>
      </c>
      <c r="D21" s="181" t="str">
        <f t="shared" si="8"/>
        <v/>
      </c>
      <c r="E21" s="181">
        <f t="shared" si="12"/>
        <v>2</v>
      </c>
      <c r="F21" s="193">
        <f>IFERROR(VLOOKUP(A21,PlanningCycleComplet!$C$16:$E$46,3,FALSE),0)+IFERROR(VLOOKUP(A21,PlanningCycleComplet!$I$16:$K$46,3,FALSE),0)+IFERROR(VLOOKUP(A21,PlanningCycleComplet!$O$16:$Q$46,3,FALSE),0)+IFERROR(VLOOKUP(A21,PlanningCycleComplet!$U$16:$W$46,3,FALSE),0)</f>
        <v>0</v>
      </c>
      <c r="G21" s="185">
        <f>PlanningCycleComplet!BW29</f>
        <v>0</v>
      </c>
      <c r="H21" s="186">
        <f>PlanningCycleComplet!BX29</f>
        <v>0</v>
      </c>
      <c r="I21" s="181" t="s">
        <v>27</v>
      </c>
      <c r="J21" s="182">
        <f t="shared" si="9"/>
        <v>2</v>
      </c>
      <c r="K21" s="183">
        <f t="shared" si="10"/>
        <v>0</v>
      </c>
      <c r="L21" s="181">
        <f t="shared" si="13"/>
        <v>4</v>
      </c>
      <c r="M21" s="181">
        <f t="shared" si="14"/>
        <v>0</v>
      </c>
      <c r="Q21" s="181">
        <f>Q20+1</f>
        <v>43763</v>
      </c>
      <c r="R21" s="184" t="s">
        <v>6</v>
      </c>
      <c r="AK21" s="165" t="s">
        <v>596</v>
      </c>
    </row>
    <row r="22" spans="1:37">
      <c r="A22" s="189">
        <f t="shared" si="11"/>
        <v>5</v>
      </c>
      <c r="B22" s="181" t="str">
        <f t="shared" si="6"/>
        <v>N</v>
      </c>
      <c r="C22" s="181" t="str">
        <f t="shared" si="7"/>
        <v>N</v>
      </c>
      <c r="D22" s="181" t="str">
        <f t="shared" si="8"/>
        <v/>
      </c>
      <c r="E22" s="181">
        <f t="shared" si="12"/>
        <v>2</v>
      </c>
      <c r="F22" s="193">
        <f>IFERROR(VLOOKUP(A22,PlanningCycleComplet!$C$16:$E$46,3,FALSE),0)+IFERROR(VLOOKUP(A22,PlanningCycleComplet!$I$16:$K$46,3,FALSE),0)+IFERROR(VLOOKUP(A22,PlanningCycleComplet!$O$16:$Q$46,3,FALSE),0)+IFERROR(VLOOKUP(A22,PlanningCycleComplet!$U$16:$W$46,3,FALSE),0)</f>
        <v>0</v>
      </c>
      <c r="G22" s="185">
        <f>PlanningCycleComplet!BW30</f>
        <v>0</v>
      </c>
      <c r="H22" s="186">
        <f>PlanningCycleComplet!BX30</f>
        <v>0</v>
      </c>
      <c r="I22" s="181" t="s">
        <v>27</v>
      </c>
      <c r="J22" s="182">
        <f t="shared" si="9"/>
        <v>2</v>
      </c>
      <c r="K22" s="183">
        <f t="shared" si="10"/>
        <v>0</v>
      </c>
      <c r="L22" s="181">
        <f t="shared" si="13"/>
        <v>5</v>
      </c>
      <c r="M22" s="181">
        <f t="shared" si="14"/>
        <v>0</v>
      </c>
      <c r="Q22" s="181">
        <f>Q21+1</f>
        <v>43764</v>
      </c>
      <c r="R22" s="184" t="s">
        <v>6</v>
      </c>
      <c r="AK22" s="165" t="s">
        <v>597</v>
      </c>
    </row>
    <row r="23" spans="1:37">
      <c r="A23" s="189">
        <f t="shared" si="11"/>
        <v>6</v>
      </c>
      <c r="B23" s="181" t="str">
        <f t="shared" si="6"/>
        <v>N</v>
      </c>
      <c r="C23" s="181" t="str">
        <f t="shared" si="7"/>
        <v>N</v>
      </c>
      <c r="D23" s="181" t="str">
        <f t="shared" si="8"/>
        <v/>
      </c>
      <c r="E23" s="181">
        <f t="shared" si="12"/>
        <v>2</v>
      </c>
      <c r="F23" s="193">
        <f>IFERROR(VLOOKUP(A23,PlanningCycleComplet!$C$16:$E$46,3,FALSE),0)+IFERROR(VLOOKUP(A23,PlanningCycleComplet!$I$16:$K$46,3,FALSE),0)+IFERROR(VLOOKUP(A23,PlanningCycleComplet!$O$16:$Q$46,3,FALSE),0)+IFERROR(VLOOKUP(A23,PlanningCycleComplet!$U$16:$W$46,3,FALSE),0)</f>
        <v>0</v>
      </c>
      <c r="J23" s="182">
        <f t="shared" si="9"/>
        <v>2</v>
      </c>
      <c r="K23" s="183">
        <f t="shared" si="10"/>
        <v>0</v>
      </c>
      <c r="L23" s="181">
        <f t="shared" si="13"/>
        <v>6</v>
      </c>
      <c r="M23" s="181">
        <f t="shared" si="14"/>
        <v>0</v>
      </c>
      <c r="Q23" s="181">
        <f>Q22+1</f>
        <v>43765</v>
      </c>
      <c r="R23" s="184" t="s">
        <v>6</v>
      </c>
      <c r="T23" s="195"/>
      <c r="AK23" s="165" t="s">
        <v>602</v>
      </c>
    </row>
    <row r="24" spans="1:37">
      <c r="A24" s="189">
        <f t="shared" si="11"/>
        <v>7</v>
      </c>
      <c r="B24" s="181" t="str">
        <f t="shared" si="6"/>
        <v>N</v>
      </c>
      <c r="C24" s="181" t="str">
        <f t="shared" si="7"/>
        <v>N</v>
      </c>
      <c r="D24" s="181" t="str">
        <f t="shared" si="8"/>
        <v/>
      </c>
      <c r="E24" s="181">
        <f t="shared" si="12"/>
        <v>2</v>
      </c>
      <c r="F24" s="193">
        <f>IFERROR(VLOOKUP(A24,PlanningCycleComplet!$C$16:$E$46,3,FALSE),0)+IFERROR(VLOOKUP(A24,PlanningCycleComplet!$I$16:$K$46,3,FALSE),0)+IFERROR(VLOOKUP(A24,PlanningCycleComplet!$O$16:$Q$46,3,FALSE),0)+IFERROR(VLOOKUP(A24,PlanningCycleComplet!$U$16:$W$46,3,FALSE),0)</f>
        <v>0</v>
      </c>
      <c r="J24" s="182">
        <f t="shared" si="9"/>
        <v>2</v>
      </c>
      <c r="K24" s="183">
        <f t="shared" si="10"/>
        <v>0</v>
      </c>
      <c r="L24" s="181">
        <f t="shared" si="13"/>
        <v>7</v>
      </c>
      <c r="M24" s="181">
        <f t="shared" si="14"/>
        <v>0</v>
      </c>
      <c r="Q24" s="181">
        <f>PlanningCycleComplet!BX6</f>
        <v>43822</v>
      </c>
      <c r="R24" s="184" t="s">
        <v>6</v>
      </c>
      <c r="AK24" s="165" t="s">
        <v>598</v>
      </c>
    </row>
    <row r="25" spans="1:37">
      <c r="A25" s="189">
        <f t="shared" si="11"/>
        <v>8</v>
      </c>
      <c r="B25" s="181" t="str">
        <f t="shared" si="6"/>
        <v>N</v>
      </c>
      <c r="C25" s="181" t="str">
        <f t="shared" si="7"/>
        <v>N</v>
      </c>
      <c r="D25" s="181" t="str">
        <f t="shared" si="8"/>
        <v/>
      </c>
      <c r="E25" s="181">
        <f t="shared" si="12"/>
        <v>2</v>
      </c>
      <c r="F25" s="193">
        <f>IFERROR(VLOOKUP(A25,PlanningCycleComplet!$C$16:$E$46,3,FALSE),0)+IFERROR(VLOOKUP(A25,PlanningCycleComplet!$I$16:$K$46,3,FALSE),0)+IFERROR(VLOOKUP(A25,PlanningCycleComplet!$O$16:$Q$46,3,FALSE),0)+IFERROR(VLOOKUP(A25,PlanningCycleComplet!$U$16:$W$46,3,FALSE),0)</f>
        <v>0</v>
      </c>
      <c r="J25" s="182" t="str">
        <f t="shared" si="9"/>
        <v>2D</v>
      </c>
      <c r="K25" s="183">
        <f t="shared" si="10"/>
        <v>0</v>
      </c>
      <c r="L25" s="181">
        <f t="shared" si="13"/>
        <v>8</v>
      </c>
      <c r="M25" s="181">
        <f t="shared" si="14"/>
        <v>0</v>
      </c>
      <c r="Q25" s="181">
        <f t="shared" ref="Q25:Q88" si="15">Q24+1</f>
        <v>43823</v>
      </c>
      <c r="R25" s="184" t="s">
        <v>6</v>
      </c>
      <c r="AK25" s="165" t="s">
        <v>601</v>
      </c>
    </row>
    <row r="26" spans="1:37">
      <c r="A26" s="189">
        <f t="shared" si="11"/>
        <v>9</v>
      </c>
      <c r="B26" s="181" t="str">
        <f t="shared" si="6"/>
        <v>N</v>
      </c>
      <c r="C26" s="181" t="str">
        <f t="shared" si="7"/>
        <v>N</v>
      </c>
      <c r="D26" s="181" t="str">
        <f t="shared" si="8"/>
        <v/>
      </c>
      <c r="E26" s="181">
        <f t="shared" si="12"/>
        <v>3</v>
      </c>
      <c r="F26" s="193">
        <f>IFERROR(VLOOKUP(A26,PlanningCycleComplet!$C$16:$E$46,3,FALSE),0)+IFERROR(VLOOKUP(A26,PlanningCycleComplet!$I$16:$K$46,3,FALSE),0)+IFERROR(VLOOKUP(A26,PlanningCycleComplet!$O$16:$Q$46,3,FALSE),0)+IFERROR(VLOOKUP(A26,PlanningCycleComplet!$U$16:$W$46,3,FALSE),0)</f>
        <v>0</v>
      </c>
      <c r="J26" s="182">
        <f t="shared" si="9"/>
        <v>3</v>
      </c>
      <c r="K26" s="183">
        <f t="shared" si="10"/>
        <v>0</v>
      </c>
      <c r="L26" s="181">
        <f t="shared" si="13"/>
        <v>9</v>
      </c>
      <c r="M26" s="181">
        <f t="shared" si="14"/>
        <v>0</v>
      </c>
      <c r="Q26" s="181">
        <f t="shared" si="15"/>
        <v>43824</v>
      </c>
      <c r="R26" s="184" t="s">
        <v>6</v>
      </c>
      <c r="AK26" s="165" t="s">
        <v>599</v>
      </c>
    </row>
    <row r="27" spans="1:37">
      <c r="A27" s="189">
        <f t="shared" si="11"/>
        <v>10</v>
      </c>
      <c r="B27" s="181" t="str">
        <f t="shared" si="6"/>
        <v>N</v>
      </c>
      <c r="C27" s="181" t="str">
        <f t="shared" si="7"/>
        <v>N</v>
      </c>
      <c r="D27" s="181" t="str">
        <f t="shared" si="8"/>
        <v/>
      </c>
      <c r="E27" s="181">
        <f t="shared" si="12"/>
        <v>3</v>
      </c>
      <c r="F27" s="193">
        <f>IFERROR(VLOOKUP(A27,PlanningCycleComplet!$C$16:$E$46,3,FALSE),0)+IFERROR(VLOOKUP(A27,PlanningCycleComplet!$I$16:$K$46,3,FALSE),0)+IFERROR(VLOOKUP(A27,PlanningCycleComplet!$O$16:$Q$46,3,FALSE),0)+IFERROR(VLOOKUP(A27,PlanningCycleComplet!$U$16:$W$46,3,FALSE),0)</f>
        <v>0</v>
      </c>
      <c r="J27" s="182">
        <f t="shared" si="9"/>
        <v>3</v>
      </c>
      <c r="K27" s="183">
        <f t="shared" si="10"/>
        <v>0</v>
      </c>
      <c r="L27" s="181">
        <f t="shared" si="13"/>
        <v>10</v>
      </c>
      <c r="M27" s="181">
        <f t="shared" si="14"/>
        <v>0</v>
      </c>
      <c r="Q27" s="181">
        <f t="shared" si="15"/>
        <v>43825</v>
      </c>
      <c r="R27" s="184" t="s">
        <v>6</v>
      </c>
      <c r="AK27" s="165" t="s">
        <v>603</v>
      </c>
    </row>
    <row r="28" spans="1:37">
      <c r="A28" s="189">
        <f t="shared" si="11"/>
        <v>11</v>
      </c>
      <c r="B28" s="181" t="str">
        <f t="shared" si="6"/>
        <v>N</v>
      </c>
      <c r="C28" s="181" t="str">
        <f t="shared" si="7"/>
        <v>N</v>
      </c>
      <c r="D28" s="181" t="str">
        <f t="shared" si="8"/>
        <v/>
      </c>
      <c r="E28" s="181">
        <f t="shared" si="12"/>
        <v>3</v>
      </c>
      <c r="F28" s="193">
        <f>IFERROR(VLOOKUP(A28,PlanningCycleComplet!$C$16:$E$46,3,FALSE),0)+IFERROR(VLOOKUP(A28,PlanningCycleComplet!$I$16:$K$46,3,FALSE),0)+IFERROR(VLOOKUP(A28,PlanningCycleComplet!$O$16:$Q$46,3,FALSE),0)+IFERROR(VLOOKUP(A28,PlanningCycleComplet!$U$16:$W$46,3,FALSE),0)</f>
        <v>0</v>
      </c>
      <c r="J28" s="182">
        <f t="shared" si="9"/>
        <v>3</v>
      </c>
      <c r="K28" s="183">
        <f t="shared" si="10"/>
        <v>0</v>
      </c>
      <c r="L28" s="181">
        <f t="shared" si="13"/>
        <v>11</v>
      </c>
      <c r="M28" s="181">
        <f t="shared" si="14"/>
        <v>0</v>
      </c>
      <c r="Q28" s="181">
        <f t="shared" si="15"/>
        <v>43826</v>
      </c>
      <c r="R28" s="184" t="s">
        <v>6</v>
      </c>
      <c r="AK28" s="165" t="s">
        <v>600</v>
      </c>
    </row>
    <row r="29" spans="1:37">
      <c r="A29" s="189">
        <f t="shared" si="11"/>
        <v>12</v>
      </c>
      <c r="B29" s="181" t="str">
        <f t="shared" si="6"/>
        <v>N</v>
      </c>
      <c r="C29" s="181" t="str">
        <f t="shared" si="7"/>
        <v>N</v>
      </c>
      <c r="D29" s="181" t="str">
        <f t="shared" si="8"/>
        <v/>
      </c>
      <c r="E29" s="181">
        <f t="shared" si="12"/>
        <v>3</v>
      </c>
      <c r="F29" s="193">
        <f>IFERROR(VLOOKUP(A29,PlanningCycleComplet!$C$16:$E$46,3,FALSE),0)+IFERROR(VLOOKUP(A29,PlanningCycleComplet!$I$16:$K$46,3,FALSE),0)+IFERROR(VLOOKUP(A29,PlanningCycleComplet!$O$16:$Q$46,3,FALSE),0)+IFERROR(VLOOKUP(A29,PlanningCycleComplet!$U$16:$W$46,3,FALSE),0)</f>
        <v>0</v>
      </c>
      <c r="J29" s="182">
        <f t="shared" ref="J29:J92" si="16">IF(E29&lt;&gt;E30,E29&amp;"D",E29)</f>
        <v>3</v>
      </c>
      <c r="K29" s="183">
        <f t="shared" si="10"/>
        <v>0</v>
      </c>
      <c r="L29" s="181">
        <f t="shared" si="13"/>
        <v>12</v>
      </c>
      <c r="M29" s="181">
        <f t="shared" si="14"/>
        <v>0</v>
      </c>
      <c r="Q29" s="181">
        <f t="shared" si="15"/>
        <v>43827</v>
      </c>
      <c r="R29" s="184" t="s">
        <v>6</v>
      </c>
      <c r="AK29" s="165" t="s">
        <v>614</v>
      </c>
    </row>
    <row r="30" spans="1:37">
      <c r="A30" s="189">
        <f t="shared" si="11"/>
        <v>13</v>
      </c>
      <c r="B30" s="181" t="str">
        <f t="shared" si="6"/>
        <v>N</v>
      </c>
      <c r="C30" s="181" t="str">
        <f t="shared" si="7"/>
        <v>N</v>
      </c>
      <c r="D30" s="181" t="str">
        <f t="shared" si="8"/>
        <v/>
      </c>
      <c r="E30" s="181">
        <f t="shared" si="12"/>
        <v>3</v>
      </c>
      <c r="F30" s="193">
        <f>IFERROR(VLOOKUP(A30,PlanningCycleComplet!$C$16:$E$46,3,FALSE),0)+IFERROR(VLOOKUP(A30,PlanningCycleComplet!$I$16:$K$46,3,FALSE),0)+IFERROR(VLOOKUP(A30,PlanningCycleComplet!$O$16:$Q$46,3,FALSE),0)+IFERROR(VLOOKUP(A30,PlanningCycleComplet!$U$16:$W$46,3,FALSE),0)</f>
        <v>0</v>
      </c>
      <c r="J30" s="182">
        <f t="shared" si="16"/>
        <v>3</v>
      </c>
      <c r="K30" s="183">
        <f t="shared" si="10"/>
        <v>0</v>
      </c>
      <c r="L30" s="181">
        <f t="shared" si="13"/>
        <v>13</v>
      </c>
      <c r="M30" s="181">
        <f t="shared" si="14"/>
        <v>0</v>
      </c>
      <c r="Q30" s="181">
        <f t="shared" si="15"/>
        <v>43828</v>
      </c>
      <c r="R30" s="184" t="s">
        <v>6</v>
      </c>
      <c r="AK30" s="165" t="s">
        <v>616</v>
      </c>
    </row>
    <row r="31" spans="1:37">
      <c r="A31" s="189">
        <f t="shared" si="11"/>
        <v>14</v>
      </c>
      <c r="B31" s="181" t="str">
        <f t="shared" si="6"/>
        <v>N</v>
      </c>
      <c r="C31" s="181" t="str">
        <f t="shared" si="7"/>
        <v>N</v>
      </c>
      <c r="D31" s="181" t="str">
        <f t="shared" si="8"/>
        <v/>
      </c>
      <c r="E31" s="181">
        <f t="shared" si="12"/>
        <v>3</v>
      </c>
      <c r="F31" s="193">
        <f>IFERROR(VLOOKUP(A31,PlanningCycleComplet!$C$16:$E$46,3,FALSE),0)+IFERROR(VLOOKUP(A31,PlanningCycleComplet!$I$16:$K$46,3,FALSE),0)+IFERROR(VLOOKUP(A31,PlanningCycleComplet!$O$16:$Q$46,3,FALSE),0)+IFERROR(VLOOKUP(A31,PlanningCycleComplet!$U$16:$W$46,3,FALSE),0)</f>
        <v>0</v>
      </c>
      <c r="J31" s="182">
        <f t="shared" si="16"/>
        <v>3</v>
      </c>
      <c r="K31" s="183">
        <f t="shared" si="10"/>
        <v>0</v>
      </c>
      <c r="L31" s="181">
        <f t="shared" si="13"/>
        <v>14</v>
      </c>
      <c r="M31" s="181">
        <f t="shared" si="14"/>
        <v>0</v>
      </c>
      <c r="Q31" s="181">
        <f>PlanningCycleComplet!BX7</f>
        <v>43871</v>
      </c>
      <c r="R31" s="184" t="s">
        <v>6</v>
      </c>
      <c r="AK31" s="165" t="s">
        <v>161</v>
      </c>
    </row>
    <row r="32" spans="1:37">
      <c r="A32" s="189">
        <f t="shared" si="11"/>
        <v>15</v>
      </c>
      <c r="B32" s="181" t="str">
        <f t="shared" si="6"/>
        <v>N</v>
      </c>
      <c r="C32" s="181" t="str">
        <f t="shared" si="7"/>
        <v>N</v>
      </c>
      <c r="D32" s="181" t="str">
        <f t="shared" si="8"/>
        <v/>
      </c>
      <c r="E32" s="181">
        <f t="shared" si="12"/>
        <v>3</v>
      </c>
      <c r="F32" s="193">
        <f>IFERROR(VLOOKUP(A32,PlanningCycleComplet!$C$16:$E$46,3,FALSE),0)+IFERROR(VLOOKUP(A32,PlanningCycleComplet!$I$16:$K$46,3,FALSE),0)+IFERROR(VLOOKUP(A32,PlanningCycleComplet!$O$16:$Q$46,3,FALSE),0)+IFERROR(VLOOKUP(A32,PlanningCycleComplet!$U$16:$W$46,3,FALSE),0)</f>
        <v>0</v>
      </c>
      <c r="J32" s="182" t="str">
        <f t="shared" si="16"/>
        <v>3D</v>
      </c>
      <c r="K32" s="183">
        <f t="shared" si="10"/>
        <v>0</v>
      </c>
      <c r="L32" s="181">
        <f t="shared" si="13"/>
        <v>15</v>
      </c>
      <c r="M32" s="181">
        <f t="shared" si="14"/>
        <v>0</v>
      </c>
      <c r="Q32" s="181">
        <f t="shared" si="15"/>
        <v>43872</v>
      </c>
      <c r="R32" s="184" t="s">
        <v>6</v>
      </c>
      <c r="AK32" s="165" t="s">
        <v>162</v>
      </c>
    </row>
    <row r="33" spans="1:37">
      <c r="A33" s="189">
        <f t="shared" si="11"/>
        <v>16</v>
      </c>
      <c r="B33" s="181" t="str">
        <f t="shared" si="6"/>
        <v>N</v>
      </c>
      <c r="C33" s="181" t="str">
        <f t="shared" si="7"/>
        <v>N</v>
      </c>
      <c r="D33" s="181" t="str">
        <f t="shared" si="8"/>
        <v/>
      </c>
      <c r="E33" s="181">
        <f t="shared" si="12"/>
        <v>4</v>
      </c>
      <c r="F33" s="193">
        <f>IFERROR(VLOOKUP(A33,PlanningCycleComplet!$C$16:$E$46,3,FALSE),0)+IFERROR(VLOOKUP(A33,PlanningCycleComplet!$I$16:$K$46,3,FALSE),0)+IFERROR(VLOOKUP(A33,PlanningCycleComplet!$O$16:$Q$46,3,FALSE),0)+IFERROR(VLOOKUP(A33,PlanningCycleComplet!$U$16:$W$46,3,FALSE),0)</f>
        <v>0</v>
      </c>
      <c r="J33" s="182">
        <f t="shared" si="16"/>
        <v>4</v>
      </c>
      <c r="K33" s="183">
        <f t="shared" si="10"/>
        <v>0</v>
      </c>
      <c r="L33" s="181">
        <f t="shared" si="13"/>
        <v>16</v>
      </c>
      <c r="M33" s="181">
        <f t="shared" si="14"/>
        <v>0</v>
      </c>
      <c r="Q33" s="181">
        <f t="shared" si="15"/>
        <v>43873</v>
      </c>
      <c r="R33" s="184" t="s">
        <v>6</v>
      </c>
      <c r="AK33" s="165" t="s">
        <v>163</v>
      </c>
    </row>
    <row r="34" spans="1:37">
      <c r="A34" s="189">
        <f t="shared" si="11"/>
        <v>17</v>
      </c>
      <c r="B34" s="181" t="str">
        <f t="shared" si="6"/>
        <v>N</v>
      </c>
      <c r="C34" s="181" t="str">
        <f t="shared" si="7"/>
        <v>N</v>
      </c>
      <c r="D34" s="181" t="str">
        <f t="shared" si="8"/>
        <v/>
      </c>
      <c r="E34" s="181">
        <f t="shared" si="12"/>
        <v>4</v>
      </c>
      <c r="F34" s="193">
        <f>IFERROR(VLOOKUP(A34,PlanningCycleComplet!$C$16:$E$46,3,FALSE),0)+IFERROR(VLOOKUP(A34,PlanningCycleComplet!$I$16:$K$46,3,FALSE),0)+IFERROR(VLOOKUP(A34,PlanningCycleComplet!$O$16:$Q$46,3,FALSE),0)+IFERROR(VLOOKUP(A34,PlanningCycleComplet!$U$16:$W$46,3,FALSE),0)</f>
        <v>0</v>
      </c>
      <c r="J34" s="182">
        <f t="shared" si="16"/>
        <v>4</v>
      </c>
      <c r="K34" s="183">
        <f t="shared" si="10"/>
        <v>0</v>
      </c>
      <c r="L34" s="181">
        <f t="shared" si="13"/>
        <v>17</v>
      </c>
      <c r="M34" s="181">
        <f t="shared" si="14"/>
        <v>0</v>
      </c>
      <c r="Q34" s="181">
        <f t="shared" si="15"/>
        <v>43874</v>
      </c>
      <c r="R34" s="184" t="s">
        <v>6</v>
      </c>
      <c r="AK34" s="165" t="s">
        <v>164</v>
      </c>
    </row>
    <row r="35" spans="1:37">
      <c r="A35" s="189">
        <f t="shared" si="11"/>
        <v>18</v>
      </c>
      <c r="B35" s="181" t="str">
        <f t="shared" si="6"/>
        <v>N</v>
      </c>
      <c r="C35" s="181" t="str">
        <f t="shared" si="7"/>
        <v>N</v>
      </c>
      <c r="D35" s="181" t="str">
        <f t="shared" si="8"/>
        <v/>
      </c>
      <c r="E35" s="181">
        <f t="shared" si="12"/>
        <v>4</v>
      </c>
      <c r="F35" s="193">
        <f>IFERROR(VLOOKUP(A35,PlanningCycleComplet!$C$16:$E$46,3,FALSE),0)+IFERROR(VLOOKUP(A35,PlanningCycleComplet!$I$16:$K$46,3,FALSE),0)+IFERROR(VLOOKUP(A35,PlanningCycleComplet!$O$16:$Q$46,3,FALSE),0)+IFERROR(VLOOKUP(A35,PlanningCycleComplet!$U$16:$W$46,3,FALSE),0)</f>
        <v>0</v>
      </c>
      <c r="J35" s="182">
        <f t="shared" si="16"/>
        <v>4</v>
      </c>
      <c r="K35" s="183">
        <f t="shared" si="10"/>
        <v>0</v>
      </c>
      <c r="L35" s="181">
        <f t="shared" si="13"/>
        <v>18</v>
      </c>
      <c r="M35" s="181">
        <f t="shared" si="14"/>
        <v>0</v>
      </c>
      <c r="Q35" s="181">
        <f t="shared" si="15"/>
        <v>43875</v>
      </c>
      <c r="R35" s="184" t="s">
        <v>6</v>
      </c>
      <c r="AK35" s="165" t="s">
        <v>165</v>
      </c>
    </row>
    <row r="36" spans="1:37">
      <c r="A36" s="189">
        <f t="shared" si="11"/>
        <v>19</v>
      </c>
      <c r="B36" s="181" t="str">
        <f t="shared" si="6"/>
        <v>N</v>
      </c>
      <c r="C36" s="181" t="str">
        <f t="shared" si="7"/>
        <v>N</v>
      </c>
      <c r="D36" s="181" t="str">
        <f t="shared" si="8"/>
        <v/>
      </c>
      <c r="E36" s="181">
        <f t="shared" si="12"/>
        <v>4</v>
      </c>
      <c r="F36" s="193">
        <f>IFERROR(VLOOKUP(A36,PlanningCycleComplet!$C$16:$E$46,3,FALSE),0)+IFERROR(VLOOKUP(A36,PlanningCycleComplet!$I$16:$K$46,3,FALSE),0)+IFERROR(VLOOKUP(A36,PlanningCycleComplet!$O$16:$Q$46,3,FALSE),0)+IFERROR(VLOOKUP(A36,PlanningCycleComplet!$U$16:$W$46,3,FALSE),0)</f>
        <v>0</v>
      </c>
      <c r="J36" s="182">
        <f t="shared" si="16"/>
        <v>4</v>
      </c>
      <c r="K36" s="183">
        <f t="shared" ref="K36:K99" si="17">IF(E36=E35,F36+K35,F36)</f>
        <v>0</v>
      </c>
      <c r="L36" s="181">
        <f t="shared" si="13"/>
        <v>19</v>
      </c>
      <c r="M36" s="181">
        <f t="shared" si="14"/>
        <v>0</v>
      </c>
      <c r="Q36" s="181">
        <f t="shared" si="15"/>
        <v>43876</v>
      </c>
      <c r="R36" s="184" t="s">
        <v>6</v>
      </c>
      <c r="AK36" s="165" t="s">
        <v>166</v>
      </c>
    </row>
    <row r="37" spans="1:37">
      <c r="A37" s="189">
        <f t="shared" si="11"/>
        <v>20</v>
      </c>
      <c r="B37" s="181" t="str">
        <f t="shared" si="6"/>
        <v>N</v>
      </c>
      <c r="C37" s="181" t="str">
        <f t="shared" si="7"/>
        <v>N</v>
      </c>
      <c r="D37" s="181" t="str">
        <f t="shared" si="8"/>
        <v/>
      </c>
      <c r="E37" s="181">
        <f t="shared" si="12"/>
        <v>4</v>
      </c>
      <c r="F37" s="193">
        <f>IFERROR(VLOOKUP(A37,PlanningCycleComplet!$C$16:$E$46,3,FALSE),0)+IFERROR(VLOOKUP(A37,PlanningCycleComplet!$I$16:$K$46,3,FALSE),0)+IFERROR(VLOOKUP(A37,PlanningCycleComplet!$O$16:$Q$46,3,FALSE),0)+IFERROR(VLOOKUP(A37,PlanningCycleComplet!$U$16:$W$46,3,FALSE),0)</f>
        <v>0</v>
      </c>
      <c r="J37" s="182">
        <f t="shared" si="16"/>
        <v>4</v>
      </c>
      <c r="K37" s="183">
        <f t="shared" si="17"/>
        <v>0</v>
      </c>
      <c r="L37" s="181">
        <f t="shared" si="13"/>
        <v>20</v>
      </c>
      <c r="M37" s="181">
        <f t="shared" si="14"/>
        <v>0</v>
      </c>
      <c r="Q37" s="181">
        <f t="shared" si="15"/>
        <v>43877</v>
      </c>
      <c r="R37" s="184" t="s">
        <v>6</v>
      </c>
      <c r="AK37" s="165" t="s">
        <v>167</v>
      </c>
    </row>
    <row r="38" spans="1:37">
      <c r="A38" s="189">
        <f t="shared" si="11"/>
        <v>21</v>
      </c>
      <c r="B38" s="181" t="str">
        <f t="shared" si="6"/>
        <v>N</v>
      </c>
      <c r="C38" s="181" t="str">
        <f t="shared" si="7"/>
        <v>N</v>
      </c>
      <c r="D38" s="181" t="str">
        <f t="shared" si="8"/>
        <v/>
      </c>
      <c r="E38" s="181">
        <f t="shared" si="12"/>
        <v>4</v>
      </c>
      <c r="F38" s="193">
        <f>IFERROR(VLOOKUP(A38,PlanningCycleComplet!$C$16:$E$46,3,FALSE),0)+IFERROR(VLOOKUP(A38,PlanningCycleComplet!$I$16:$K$46,3,FALSE),0)+IFERROR(VLOOKUP(A38,PlanningCycleComplet!$O$16:$Q$46,3,FALSE),0)+IFERROR(VLOOKUP(A38,PlanningCycleComplet!$U$16:$W$46,3,FALSE),0)</f>
        <v>0</v>
      </c>
      <c r="J38" s="182">
        <f t="shared" si="16"/>
        <v>4</v>
      </c>
      <c r="K38" s="183">
        <f t="shared" si="17"/>
        <v>0</v>
      </c>
      <c r="L38" s="181">
        <f t="shared" si="13"/>
        <v>21</v>
      </c>
      <c r="M38" s="181">
        <f t="shared" si="14"/>
        <v>0</v>
      </c>
      <c r="Q38" s="181">
        <f>PlanningCycleComplet!BX8</f>
        <v>43927</v>
      </c>
      <c r="R38" s="184" t="s">
        <v>6</v>
      </c>
      <c r="AK38" s="165" t="s">
        <v>168</v>
      </c>
    </row>
    <row r="39" spans="1:37">
      <c r="A39" s="189">
        <f t="shared" si="11"/>
        <v>22</v>
      </c>
      <c r="B39" s="181" t="str">
        <f t="shared" si="6"/>
        <v>N</v>
      </c>
      <c r="C39" s="181" t="str">
        <f t="shared" si="7"/>
        <v>N</v>
      </c>
      <c r="D39" s="181" t="str">
        <f t="shared" si="8"/>
        <v/>
      </c>
      <c r="E39" s="181">
        <f t="shared" si="12"/>
        <v>4</v>
      </c>
      <c r="F39" s="193">
        <f>IFERROR(VLOOKUP(A39,PlanningCycleComplet!$C$16:$E$46,3,FALSE),0)+IFERROR(VLOOKUP(A39,PlanningCycleComplet!$I$16:$K$46,3,FALSE),0)+IFERROR(VLOOKUP(A39,PlanningCycleComplet!$O$16:$Q$46,3,FALSE),0)+IFERROR(VLOOKUP(A39,PlanningCycleComplet!$U$16:$W$46,3,FALSE),0)</f>
        <v>0</v>
      </c>
      <c r="J39" s="182" t="str">
        <f t="shared" si="16"/>
        <v>4D</v>
      </c>
      <c r="K39" s="183">
        <f t="shared" si="17"/>
        <v>0</v>
      </c>
      <c r="L39" s="181">
        <f t="shared" si="13"/>
        <v>22</v>
      </c>
      <c r="M39" s="181">
        <f t="shared" si="14"/>
        <v>0</v>
      </c>
      <c r="Q39" s="181">
        <f t="shared" si="15"/>
        <v>43928</v>
      </c>
      <c r="R39" s="184" t="s">
        <v>6</v>
      </c>
      <c r="AK39" s="165" t="s">
        <v>169</v>
      </c>
    </row>
    <row r="40" spans="1:37">
      <c r="A40" s="189">
        <f t="shared" si="11"/>
        <v>23</v>
      </c>
      <c r="B40" s="181" t="str">
        <f t="shared" si="6"/>
        <v>N</v>
      </c>
      <c r="C40" s="181" t="str">
        <f t="shared" si="7"/>
        <v>N</v>
      </c>
      <c r="D40" s="181" t="str">
        <f t="shared" si="8"/>
        <v/>
      </c>
      <c r="E40" s="181">
        <f t="shared" si="12"/>
        <v>5</v>
      </c>
      <c r="F40" s="193">
        <f>IFERROR(VLOOKUP(A40,PlanningCycleComplet!$C$16:$E$46,3,FALSE),0)+IFERROR(VLOOKUP(A40,PlanningCycleComplet!$I$16:$K$46,3,FALSE),0)+IFERROR(VLOOKUP(A40,PlanningCycleComplet!$O$16:$Q$46,3,FALSE),0)+IFERROR(VLOOKUP(A40,PlanningCycleComplet!$U$16:$W$46,3,FALSE),0)</f>
        <v>0</v>
      </c>
      <c r="J40" s="182">
        <f t="shared" si="16"/>
        <v>5</v>
      </c>
      <c r="K40" s="183">
        <f t="shared" si="17"/>
        <v>0</v>
      </c>
      <c r="L40" s="181">
        <f t="shared" si="13"/>
        <v>23</v>
      </c>
      <c r="M40" s="181">
        <f t="shared" si="14"/>
        <v>0</v>
      </c>
      <c r="Q40" s="181">
        <f t="shared" si="15"/>
        <v>43929</v>
      </c>
      <c r="R40" s="184" t="s">
        <v>6</v>
      </c>
      <c r="AK40" s="165" t="s">
        <v>170</v>
      </c>
    </row>
    <row r="41" spans="1:37">
      <c r="A41" s="189">
        <f t="shared" si="11"/>
        <v>24</v>
      </c>
      <c r="B41" s="181" t="str">
        <f t="shared" si="6"/>
        <v>N</v>
      </c>
      <c r="C41" s="181" t="str">
        <f t="shared" si="7"/>
        <v>N</v>
      </c>
      <c r="D41" s="181" t="str">
        <f t="shared" si="8"/>
        <v/>
      </c>
      <c r="E41" s="181">
        <f t="shared" si="12"/>
        <v>5</v>
      </c>
      <c r="F41" s="193">
        <f>IFERROR(VLOOKUP(A41,PlanningCycleComplet!$C$16:$E$46,3,FALSE),0)+IFERROR(VLOOKUP(A41,PlanningCycleComplet!$I$16:$K$46,3,FALSE),0)+IFERROR(VLOOKUP(A41,PlanningCycleComplet!$O$16:$Q$46,3,FALSE),0)+IFERROR(VLOOKUP(A41,PlanningCycleComplet!$U$16:$W$46,3,FALSE),0)</f>
        <v>0</v>
      </c>
      <c r="J41" s="182">
        <f t="shared" si="16"/>
        <v>5</v>
      </c>
      <c r="K41" s="183">
        <f t="shared" si="17"/>
        <v>0</v>
      </c>
      <c r="L41" s="181">
        <f t="shared" si="13"/>
        <v>24</v>
      </c>
      <c r="M41" s="181">
        <f t="shared" si="14"/>
        <v>0</v>
      </c>
      <c r="Q41" s="181">
        <f t="shared" si="15"/>
        <v>43930</v>
      </c>
      <c r="R41" s="184" t="s">
        <v>6</v>
      </c>
      <c r="AK41" s="165" t="s">
        <v>171</v>
      </c>
    </row>
    <row r="42" spans="1:37">
      <c r="A42" s="189">
        <f t="shared" si="11"/>
        <v>25</v>
      </c>
      <c r="B42" s="181" t="str">
        <f t="shared" si="6"/>
        <v>N</v>
      </c>
      <c r="C42" s="181" t="str">
        <f t="shared" si="7"/>
        <v>N</v>
      </c>
      <c r="D42" s="181" t="str">
        <f t="shared" si="8"/>
        <v/>
      </c>
      <c r="E42" s="181">
        <f t="shared" si="12"/>
        <v>5</v>
      </c>
      <c r="F42" s="193">
        <f>IFERROR(VLOOKUP(A42,PlanningCycleComplet!$C$16:$E$46,3,FALSE),0)+IFERROR(VLOOKUP(A42,PlanningCycleComplet!$I$16:$K$46,3,FALSE),0)+IFERROR(VLOOKUP(A42,PlanningCycleComplet!$O$16:$Q$46,3,FALSE),0)+IFERROR(VLOOKUP(A42,PlanningCycleComplet!$U$16:$W$46,3,FALSE),0)</f>
        <v>0</v>
      </c>
      <c r="J42" s="182">
        <f t="shared" si="16"/>
        <v>5</v>
      </c>
      <c r="K42" s="183">
        <f t="shared" si="17"/>
        <v>0</v>
      </c>
      <c r="L42" s="181">
        <f t="shared" si="13"/>
        <v>25</v>
      </c>
      <c r="M42" s="181">
        <f t="shared" si="14"/>
        <v>0</v>
      </c>
      <c r="Q42" s="181">
        <f t="shared" si="15"/>
        <v>43931</v>
      </c>
      <c r="R42" s="184" t="s">
        <v>6</v>
      </c>
      <c r="AK42" s="165" t="s">
        <v>172</v>
      </c>
    </row>
    <row r="43" spans="1:37">
      <c r="A43" s="189">
        <f t="shared" si="11"/>
        <v>26</v>
      </c>
      <c r="B43" s="181" t="str">
        <f t="shared" si="6"/>
        <v>N</v>
      </c>
      <c r="C43" s="181" t="str">
        <f t="shared" si="7"/>
        <v>N</v>
      </c>
      <c r="D43" s="181" t="str">
        <f t="shared" si="8"/>
        <v/>
      </c>
      <c r="E43" s="181">
        <f t="shared" si="12"/>
        <v>5</v>
      </c>
      <c r="F43" s="193">
        <f>IFERROR(VLOOKUP(A43,PlanningCycleComplet!$C$16:$E$46,3,FALSE),0)+IFERROR(VLOOKUP(A43,PlanningCycleComplet!$I$16:$K$46,3,FALSE),0)+IFERROR(VLOOKUP(A43,PlanningCycleComplet!$O$16:$Q$46,3,FALSE),0)+IFERROR(VLOOKUP(A43,PlanningCycleComplet!$U$16:$W$46,3,FALSE),0)</f>
        <v>0</v>
      </c>
      <c r="J43" s="182">
        <f t="shared" si="16"/>
        <v>5</v>
      </c>
      <c r="K43" s="183">
        <f t="shared" si="17"/>
        <v>0</v>
      </c>
      <c r="L43" s="181">
        <f t="shared" si="13"/>
        <v>26</v>
      </c>
      <c r="M43" s="181">
        <f t="shared" si="14"/>
        <v>0</v>
      </c>
      <c r="Q43" s="181">
        <f t="shared" si="15"/>
        <v>43932</v>
      </c>
      <c r="R43" s="184" t="s">
        <v>6</v>
      </c>
      <c r="AK43" s="165" t="s">
        <v>173</v>
      </c>
    </row>
    <row r="44" spans="1:37">
      <c r="A44" s="189">
        <f t="shared" si="11"/>
        <v>27</v>
      </c>
      <c r="B44" s="181" t="str">
        <f t="shared" si="6"/>
        <v>N</v>
      </c>
      <c r="C44" s="181" t="str">
        <f t="shared" si="7"/>
        <v>N</v>
      </c>
      <c r="D44" s="181" t="str">
        <f t="shared" si="8"/>
        <v/>
      </c>
      <c r="E44" s="181">
        <f t="shared" si="12"/>
        <v>5</v>
      </c>
      <c r="F44" s="193">
        <f>IFERROR(VLOOKUP(A44,PlanningCycleComplet!$C$16:$E$46,3,FALSE),0)+IFERROR(VLOOKUP(A44,PlanningCycleComplet!$I$16:$K$46,3,FALSE),0)+IFERROR(VLOOKUP(A44,PlanningCycleComplet!$O$16:$Q$46,3,FALSE),0)+IFERROR(VLOOKUP(A44,PlanningCycleComplet!$U$16:$W$46,3,FALSE),0)</f>
        <v>0</v>
      </c>
      <c r="J44" s="182">
        <f t="shared" si="16"/>
        <v>5</v>
      </c>
      <c r="K44" s="183">
        <f t="shared" si="17"/>
        <v>0</v>
      </c>
      <c r="L44" s="181">
        <f t="shared" si="13"/>
        <v>27</v>
      </c>
      <c r="M44" s="181">
        <f t="shared" si="14"/>
        <v>0</v>
      </c>
      <c r="Q44" s="181">
        <f t="shared" si="15"/>
        <v>43933</v>
      </c>
      <c r="R44" s="184" t="s">
        <v>6</v>
      </c>
      <c r="AK44" s="165" t="s">
        <v>174</v>
      </c>
    </row>
    <row r="45" spans="1:37">
      <c r="A45" s="189">
        <f t="shared" si="11"/>
        <v>28</v>
      </c>
      <c r="B45" s="181" t="str">
        <f t="shared" si="6"/>
        <v>N</v>
      </c>
      <c r="C45" s="181" t="str">
        <f t="shared" si="7"/>
        <v>N</v>
      </c>
      <c r="D45" s="181" t="str">
        <f t="shared" si="8"/>
        <v/>
      </c>
      <c r="E45" s="181">
        <f t="shared" si="12"/>
        <v>5</v>
      </c>
      <c r="F45" s="193">
        <f>IFERROR(VLOOKUP(A45,PlanningCycleComplet!$C$16:$E$46,3,FALSE),0)+IFERROR(VLOOKUP(A45,PlanningCycleComplet!$I$16:$K$46,3,FALSE),0)+IFERROR(VLOOKUP(A45,PlanningCycleComplet!$O$16:$Q$46,3,FALSE),0)+IFERROR(VLOOKUP(A45,PlanningCycleComplet!$U$16:$W$46,3,FALSE),0)</f>
        <v>0</v>
      </c>
      <c r="J45" s="182">
        <f t="shared" si="16"/>
        <v>5</v>
      </c>
      <c r="K45" s="183">
        <f t="shared" si="17"/>
        <v>0</v>
      </c>
      <c r="L45" s="181">
        <f t="shared" si="13"/>
        <v>28</v>
      </c>
      <c r="M45" s="181">
        <f t="shared" si="14"/>
        <v>0</v>
      </c>
      <c r="Q45" s="181">
        <f>PlanningCycleComplet!BX9</f>
        <v>44018</v>
      </c>
      <c r="R45" s="184" t="s">
        <v>6</v>
      </c>
      <c r="AK45" s="165" t="s">
        <v>175</v>
      </c>
    </row>
    <row r="46" spans="1:37">
      <c r="A46" s="189">
        <f t="shared" si="11"/>
        <v>29</v>
      </c>
      <c r="B46" s="181" t="str">
        <f t="shared" si="6"/>
        <v>N</v>
      </c>
      <c r="C46" s="181" t="str">
        <f t="shared" si="7"/>
        <v>N</v>
      </c>
      <c r="D46" s="181" t="str">
        <f t="shared" si="8"/>
        <v/>
      </c>
      <c r="E46" s="181">
        <f t="shared" si="12"/>
        <v>5</v>
      </c>
      <c r="F46" s="193">
        <f>IFERROR(VLOOKUP(A46,PlanningCycleComplet!$C$16:$E$46,3,FALSE),0)+IFERROR(VLOOKUP(A46,PlanningCycleComplet!$I$16:$K$46,3,FALSE),0)+IFERROR(VLOOKUP(A46,PlanningCycleComplet!$O$16:$Q$46,3,FALSE),0)+IFERROR(VLOOKUP(A46,PlanningCycleComplet!$U$16:$W$46,3,FALSE),0)</f>
        <v>0</v>
      </c>
      <c r="J46" s="182" t="str">
        <f t="shared" si="16"/>
        <v>5D</v>
      </c>
      <c r="K46" s="183">
        <f t="shared" si="17"/>
        <v>0</v>
      </c>
      <c r="L46" s="181">
        <f t="shared" si="13"/>
        <v>29</v>
      </c>
      <c r="M46" s="181">
        <f t="shared" si="14"/>
        <v>0</v>
      </c>
      <c r="Q46" s="181">
        <f t="shared" si="15"/>
        <v>44019</v>
      </c>
      <c r="R46" s="184" t="s">
        <v>6</v>
      </c>
      <c r="AK46" s="165" t="s">
        <v>176</v>
      </c>
    </row>
    <row r="47" spans="1:37">
      <c r="A47" s="189">
        <f t="shared" si="11"/>
        <v>30</v>
      </c>
      <c r="B47" s="181" t="str">
        <f t="shared" si="6"/>
        <v>N</v>
      </c>
      <c r="C47" s="181" t="str">
        <f t="shared" si="7"/>
        <v>N</v>
      </c>
      <c r="D47" s="181" t="str">
        <f t="shared" si="8"/>
        <v/>
      </c>
      <c r="E47" s="181">
        <f t="shared" si="12"/>
        <v>6</v>
      </c>
      <c r="F47" s="193">
        <f>IFERROR(VLOOKUP(A47,PlanningCycleComplet!$C$16:$E$46,3,FALSE),0)+IFERROR(VLOOKUP(A47,PlanningCycleComplet!$I$16:$K$46,3,FALSE),0)+IFERROR(VLOOKUP(A47,PlanningCycleComplet!$O$16:$Q$46,3,FALSE),0)+IFERROR(VLOOKUP(A47,PlanningCycleComplet!$U$16:$W$46,3,FALSE),0)</f>
        <v>0</v>
      </c>
      <c r="J47" s="182">
        <f t="shared" si="16"/>
        <v>6</v>
      </c>
      <c r="K47" s="183">
        <f t="shared" si="17"/>
        <v>0</v>
      </c>
      <c r="L47" s="181">
        <f t="shared" si="13"/>
        <v>30</v>
      </c>
      <c r="M47" s="181">
        <f t="shared" si="14"/>
        <v>0</v>
      </c>
      <c r="Q47" s="181">
        <f t="shared" si="15"/>
        <v>44020</v>
      </c>
      <c r="R47" s="184" t="s">
        <v>6</v>
      </c>
      <c r="AK47" s="165" t="s">
        <v>177</v>
      </c>
    </row>
    <row r="48" spans="1:37">
      <c r="A48" s="189">
        <f t="shared" si="11"/>
        <v>31</v>
      </c>
      <c r="B48" s="181" t="str">
        <f t="shared" si="6"/>
        <v>N</v>
      </c>
      <c r="C48" s="181" t="str">
        <f t="shared" si="7"/>
        <v>N</v>
      </c>
      <c r="D48" s="181" t="str">
        <f t="shared" si="8"/>
        <v/>
      </c>
      <c r="E48" s="181">
        <f t="shared" si="12"/>
        <v>6</v>
      </c>
      <c r="F48" s="193">
        <f>IFERROR(VLOOKUP(A48,PlanningCycleComplet!$C$16:$E$46,3,FALSE),0)+IFERROR(VLOOKUP(A48,PlanningCycleComplet!$I$16:$K$46,3,FALSE),0)+IFERROR(VLOOKUP(A48,PlanningCycleComplet!$O$16:$Q$46,3,FALSE),0)+IFERROR(VLOOKUP(A48,PlanningCycleComplet!$U$16:$W$46,3,FALSE),0)</f>
        <v>0</v>
      </c>
      <c r="J48" s="182">
        <f t="shared" si="16"/>
        <v>6</v>
      </c>
      <c r="K48" s="183">
        <f t="shared" si="17"/>
        <v>0</v>
      </c>
      <c r="L48" s="181">
        <f t="shared" si="13"/>
        <v>31</v>
      </c>
      <c r="M48" s="181">
        <f t="shared" si="14"/>
        <v>0</v>
      </c>
      <c r="Q48" s="181">
        <f t="shared" si="15"/>
        <v>44021</v>
      </c>
      <c r="R48" s="184" t="s">
        <v>6</v>
      </c>
      <c r="AK48" s="165" t="s">
        <v>178</v>
      </c>
    </row>
    <row r="49" spans="1:37">
      <c r="A49" s="189">
        <f t="shared" si="11"/>
        <v>32</v>
      </c>
      <c r="B49" s="181" t="str">
        <f t="shared" si="6"/>
        <v>N</v>
      </c>
      <c r="C49" s="181" t="str">
        <f t="shared" si="7"/>
        <v>N</v>
      </c>
      <c r="D49" s="181" t="str">
        <f t="shared" si="8"/>
        <v/>
      </c>
      <c r="E49" s="181">
        <f t="shared" si="12"/>
        <v>6</v>
      </c>
      <c r="F49" s="193">
        <f>IFERROR(VLOOKUP(A49,PlanningCycleComplet!$C$16:$E$46,3,FALSE),0)+IFERROR(VLOOKUP(A49,PlanningCycleComplet!$I$16:$K$46,3,FALSE),0)+IFERROR(VLOOKUP(A49,PlanningCycleComplet!$O$16:$Q$46,3,FALSE),0)+IFERROR(VLOOKUP(A49,PlanningCycleComplet!$U$16:$W$46,3,FALSE),0)</f>
        <v>0</v>
      </c>
      <c r="J49" s="182">
        <f t="shared" si="16"/>
        <v>6</v>
      </c>
      <c r="K49" s="183">
        <f t="shared" si="17"/>
        <v>0</v>
      </c>
      <c r="L49" s="181">
        <f t="shared" si="13"/>
        <v>32</v>
      </c>
      <c r="M49" s="181">
        <f t="shared" si="14"/>
        <v>0</v>
      </c>
      <c r="Q49" s="181">
        <f t="shared" si="15"/>
        <v>44022</v>
      </c>
      <c r="R49" s="184" t="s">
        <v>6</v>
      </c>
      <c r="AK49" s="165" t="s">
        <v>179</v>
      </c>
    </row>
    <row r="50" spans="1:37">
      <c r="A50" s="189">
        <f t="shared" si="11"/>
        <v>33</v>
      </c>
      <c r="B50" s="181" t="str">
        <f t="shared" si="6"/>
        <v>N</v>
      </c>
      <c r="C50" s="181" t="str">
        <f t="shared" si="7"/>
        <v>N</v>
      </c>
      <c r="D50" s="181" t="str">
        <f t="shared" si="8"/>
        <v/>
      </c>
      <c r="E50" s="181">
        <f t="shared" si="12"/>
        <v>6</v>
      </c>
      <c r="F50" s="193">
        <f>IFERROR(VLOOKUP(A50,PlanningCycleComplet!$C$16:$E$46,3,FALSE),0)+IFERROR(VLOOKUP(A50,PlanningCycleComplet!$I$16:$K$46,3,FALSE),0)+IFERROR(VLOOKUP(A50,PlanningCycleComplet!$O$16:$Q$46,3,FALSE),0)+IFERROR(VLOOKUP(A50,PlanningCycleComplet!$U$16:$W$46,3,FALSE),0)</f>
        <v>0</v>
      </c>
      <c r="J50" s="182">
        <f t="shared" si="16"/>
        <v>6</v>
      </c>
      <c r="K50" s="183">
        <f t="shared" si="17"/>
        <v>0</v>
      </c>
      <c r="L50" s="181">
        <f t="shared" ref="L50:L70" si="18">L49+1</f>
        <v>33</v>
      </c>
      <c r="M50" s="181">
        <f t="shared" si="14"/>
        <v>0</v>
      </c>
      <c r="Q50" s="181">
        <f t="shared" si="15"/>
        <v>44023</v>
      </c>
      <c r="R50" s="184" t="s">
        <v>6</v>
      </c>
      <c r="AK50" s="165" t="s">
        <v>180</v>
      </c>
    </row>
    <row r="51" spans="1:37">
      <c r="A51" s="189">
        <f t="shared" si="11"/>
        <v>34</v>
      </c>
      <c r="B51" s="181" t="str">
        <f t="shared" si="6"/>
        <v>N</v>
      </c>
      <c r="C51" s="181" t="str">
        <f t="shared" si="7"/>
        <v>N</v>
      </c>
      <c r="D51" s="181" t="str">
        <f t="shared" si="8"/>
        <v/>
      </c>
      <c r="E51" s="181">
        <f t="shared" si="12"/>
        <v>6</v>
      </c>
      <c r="F51" s="193">
        <f>IFERROR(VLOOKUP(A51,PlanningCycleComplet!$C$16:$E$46,3,FALSE),0)+IFERROR(VLOOKUP(A51,PlanningCycleComplet!$I$16:$K$46,3,FALSE),0)+IFERROR(VLOOKUP(A51,PlanningCycleComplet!$O$16:$Q$46,3,FALSE),0)+IFERROR(VLOOKUP(A51,PlanningCycleComplet!$U$16:$W$46,3,FALSE),0)</f>
        <v>0</v>
      </c>
      <c r="J51" s="182">
        <f t="shared" si="16"/>
        <v>6</v>
      </c>
      <c r="K51" s="183">
        <f t="shared" si="17"/>
        <v>0</v>
      </c>
      <c r="L51" s="181">
        <f t="shared" si="18"/>
        <v>34</v>
      </c>
      <c r="M51" s="181">
        <f t="shared" si="14"/>
        <v>0</v>
      </c>
      <c r="Q51" s="181">
        <f t="shared" si="15"/>
        <v>44024</v>
      </c>
      <c r="R51" s="184" t="s">
        <v>6</v>
      </c>
      <c r="AK51" s="165" t="s">
        <v>181</v>
      </c>
    </row>
    <row r="52" spans="1:37">
      <c r="A52" s="189">
        <f t="shared" si="11"/>
        <v>35</v>
      </c>
      <c r="B52" s="181" t="str">
        <f t="shared" si="6"/>
        <v>N</v>
      </c>
      <c r="C52" s="181" t="str">
        <f t="shared" si="7"/>
        <v>N</v>
      </c>
      <c r="D52" s="181" t="str">
        <f t="shared" si="8"/>
        <v/>
      </c>
      <c r="E52" s="181">
        <f t="shared" si="12"/>
        <v>6</v>
      </c>
      <c r="F52" s="193">
        <f>IFERROR(VLOOKUP(A52,PlanningCycleComplet!$C$16:$E$46,3,FALSE),0)+IFERROR(VLOOKUP(A52,PlanningCycleComplet!$I$16:$K$46,3,FALSE),0)+IFERROR(VLOOKUP(A52,PlanningCycleComplet!$O$16:$Q$46,3,FALSE),0)+IFERROR(VLOOKUP(A52,PlanningCycleComplet!$U$16:$W$46,3,FALSE),0)</f>
        <v>0</v>
      </c>
      <c r="J52" s="182">
        <f t="shared" si="16"/>
        <v>6</v>
      </c>
      <c r="K52" s="183">
        <f t="shared" si="17"/>
        <v>0</v>
      </c>
      <c r="L52" s="181">
        <f t="shared" si="18"/>
        <v>35</v>
      </c>
      <c r="M52" s="181">
        <f t="shared" si="14"/>
        <v>0</v>
      </c>
      <c r="Q52" s="181">
        <f>PlanningCycleComplet!BX10</f>
        <v>0</v>
      </c>
      <c r="R52" s="184" t="s">
        <v>6</v>
      </c>
      <c r="AK52" s="165" t="s">
        <v>182</v>
      </c>
    </row>
    <row r="53" spans="1:37">
      <c r="A53" s="189">
        <f t="shared" si="11"/>
        <v>36</v>
      </c>
      <c r="B53" s="181" t="str">
        <f t="shared" si="6"/>
        <v>N</v>
      </c>
      <c r="C53" s="181" t="str">
        <f t="shared" si="7"/>
        <v>N</v>
      </c>
      <c r="D53" s="181" t="str">
        <f t="shared" si="8"/>
        <v/>
      </c>
      <c r="E53" s="181">
        <f t="shared" si="12"/>
        <v>6</v>
      </c>
      <c r="F53" s="193">
        <f>IFERROR(VLOOKUP(A53,PlanningCycleComplet!$C$16:$E$46,3,FALSE),0)+IFERROR(VLOOKUP(A53,PlanningCycleComplet!$I$16:$K$46,3,FALSE),0)+IFERROR(VLOOKUP(A53,PlanningCycleComplet!$O$16:$Q$46,3,FALSE),0)+IFERROR(VLOOKUP(A53,PlanningCycleComplet!$U$16:$W$46,3,FALSE),0)</f>
        <v>0</v>
      </c>
      <c r="J53" s="182" t="str">
        <f t="shared" si="16"/>
        <v>6D</v>
      </c>
      <c r="K53" s="183">
        <f t="shared" si="17"/>
        <v>0</v>
      </c>
      <c r="L53" s="181">
        <f t="shared" si="18"/>
        <v>36</v>
      </c>
      <c r="M53" s="181">
        <f t="shared" si="14"/>
        <v>0</v>
      </c>
      <c r="Q53" s="181">
        <f t="shared" si="15"/>
        <v>1</v>
      </c>
      <c r="R53" s="184" t="s">
        <v>6</v>
      </c>
      <c r="AK53" s="165" t="s">
        <v>183</v>
      </c>
    </row>
    <row r="54" spans="1:37">
      <c r="A54" s="189">
        <f t="shared" si="11"/>
        <v>37</v>
      </c>
      <c r="B54" s="181" t="str">
        <f t="shared" si="6"/>
        <v>N</v>
      </c>
      <c r="C54" s="181" t="str">
        <f t="shared" si="7"/>
        <v>N</v>
      </c>
      <c r="D54" s="181" t="str">
        <f t="shared" si="8"/>
        <v/>
      </c>
      <c r="E54" s="181">
        <f t="shared" si="12"/>
        <v>7</v>
      </c>
      <c r="F54" s="193">
        <f>IFERROR(VLOOKUP(A54,PlanningCycleComplet!$C$16:$E$46,3,FALSE),0)+IFERROR(VLOOKUP(A54,PlanningCycleComplet!$I$16:$K$46,3,FALSE),0)+IFERROR(VLOOKUP(A54,PlanningCycleComplet!$O$16:$Q$46,3,FALSE),0)+IFERROR(VLOOKUP(A54,PlanningCycleComplet!$U$16:$W$46,3,FALSE),0)</f>
        <v>0</v>
      </c>
      <c r="J54" s="182">
        <f t="shared" si="16"/>
        <v>7</v>
      </c>
      <c r="K54" s="183">
        <f t="shared" si="17"/>
        <v>0</v>
      </c>
      <c r="L54" s="181">
        <f t="shared" si="18"/>
        <v>37</v>
      </c>
      <c r="M54" s="181">
        <f t="shared" si="14"/>
        <v>0</v>
      </c>
      <c r="Q54" s="181">
        <f t="shared" si="15"/>
        <v>2</v>
      </c>
      <c r="R54" s="184" t="s">
        <v>6</v>
      </c>
      <c r="AK54" s="165" t="s">
        <v>184</v>
      </c>
    </row>
    <row r="55" spans="1:37">
      <c r="A55" s="189">
        <f t="shared" si="11"/>
        <v>38</v>
      </c>
      <c r="B55" s="181" t="str">
        <f t="shared" si="6"/>
        <v>N</v>
      </c>
      <c r="C55" s="181" t="str">
        <f t="shared" si="7"/>
        <v>N</v>
      </c>
      <c r="D55" s="181" t="str">
        <f t="shared" si="8"/>
        <v/>
      </c>
      <c r="E55" s="181">
        <f t="shared" si="12"/>
        <v>7</v>
      </c>
      <c r="F55" s="193">
        <f>IFERROR(VLOOKUP(A55,PlanningCycleComplet!$C$16:$E$46,3,FALSE),0)+IFERROR(VLOOKUP(A55,PlanningCycleComplet!$I$16:$K$46,3,FALSE),0)+IFERROR(VLOOKUP(A55,PlanningCycleComplet!$O$16:$Q$46,3,FALSE),0)+IFERROR(VLOOKUP(A55,PlanningCycleComplet!$U$16:$W$46,3,FALSE),0)</f>
        <v>0</v>
      </c>
      <c r="J55" s="182">
        <f t="shared" si="16"/>
        <v>7</v>
      </c>
      <c r="K55" s="183">
        <f t="shared" si="17"/>
        <v>0</v>
      </c>
      <c r="L55" s="181">
        <f t="shared" si="18"/>
        <v>38</v>
      </c>
      <c r="M55" s="181">
        <f t="shared" si="14"/>
        <v>0</v>
      </c>
      <c r="Q55" s="181">
        <f t="shared" si="15"/>
        <v>3</v>
      </c>
      <c r="R55" s="184" t="s">
        <v>6</v>
      </c>
      <c r="AK55" s="165" t="s">
        <v>185</v>
      </c>
    </row>
    <row r="56" spans="1:37">
      <c r="A56" s="189">
        <f t="shared" si="11"/>
        <v>39</v>
      </c>
      <c r="B56" s="181" t="str">
        <f t="shared" si="6"/>
        <v>N</v>
      </c>
      <c r="C56" s="181" t="str">
        <f t="shared" si="7"/>
        <v>N</v>
      </c>
      <c r="D56" s="181" t="str">
        <f t="shared" si="8"/>
        <v/>
      </c>
      <c r="E56" s="181">
        <f t="shared" si="12"/>
        <v>7</v>
      </c>
      <c r="F56" s="193">
        <f>IFERROR(VLOOKUP(A56,PlanningCycleComplet!$C$16:$E$46,3,FALSE),0)+IFERROR(VLOOKUP(A56,PlanningCycleComplet!$I$16:$K$46,3,FALSE),0)+IFERROR(VLOOKUP(A56,PlanningCycleComplet!$O$16:$Q$46,3,FALSE),0)+IFERROR(VLOOKUP(A56,PlanningCycleComplet!$U$16:$W$46,3,FALSE),0)</f>
        <v>0</v>
      </c>
      <c r="J56" s="182">
        <f t="shared" si="16"/>
        <v>7</v>
      </c>
      <c r="K56" s="183">
        <f t="shared" si="17"/>
        <v>0</v>
      </c>
      <c r="L56" s="181">
        <f t="shared" si="18"/>
        <v>39</v>
      </c>
      <c r="M56" s="181">
        <f t="shared" si="14"/>
        <v>0</v>
      </c>
      <c r="Q56" s="181">
        <f t="shared" si="15"/>
        <v>4</v>
      </c>
      <c r="R56" s="184" t="s">
        <v>6</v>
      </c>
      <c r="AK56" s="165" t="s">
        <v>186</v>
      </c>
    </row>
    <row r="57" spans="1:37">
      <c r="A57" s="189">
        <f t="shared" si="11"/>
        <v>40</v>
      </c>
      <c r="B57" s="181" t="str">
        <f t="shared" si="6"/>
        <v>N</v>
      </c>
      <c r="C57" s="181" t="str">
        <f t="shared" si="7"/>
        <v>N</v>
      </c>
      <c r="D57" s="181" t="str">
        <f t="shared" si="8"/>
        <v/>
      </c>
      <c r="E57" s="181">
        <f t="shared" si="12"/>
        <v>7</v>
      </c>
      <c r="F57" s="193">
        <f>IFERROR(VLOOKUP(A57,PlanningCycleComplet!$C$16:$E$46,3,FALSE),0)+IFERROR(VLOOKUP(A57,PlanningCycleComplet!$I$16:$K$46,3,FALSE),0)+IFERROR(VLOOKUP(A57,PlanningCycleComplet!$O$16:$Q$46,3,FALSE),0)+IFERROR(VLOOKUP(A57,PlanningCycleComplet!$U$16:$W$46,3,FALSE),0)</f>
        <v>0</v>
      </c>
      <c r="J57" s="182">
        <f t="shared" si="16"/>
        <v>7</v>
      </c>
      <c r="K57" s="183">
        <f t="shared" si="17"/>
        <v>0</v>
      </c>
      <c r="L57" s="181">
        <f t="shared" si="18"/>
        <v>40</v>
      </c>
      <c r="M57" s="181">
        <f t="shared" si="14"/>
        <v>0</v>
      </c>
      <c r="Q57" s="181">
        <f t="shared" si="15"/>
        <v>5</v>
      </c>
      <c r="R57" s="184" t="s">
        <v>6</v>
      </c>
      <c r="AK57" s="165" t="s">
        <v>187</v>
      </c>
    </row>
    <row r="58" spans="1:37">
      <c r="A58" s="189">
        <f t="shared" si="11"/>
        <v>41</v>
      </c>
      <c r="B58" s="181" t="str">
        <f t="shared" si="6"/>
        <v>N</v>
      </c>
      <c r="C58" s="181" t="str">
        <f t="shared" si="7"/>
        <v>N</v>
      </c>
      <c r="D58" s="181" t="str">
        <f t="shared" si="8"/>
        <v/>
      </c>
      <c r="E58" s="181">
        <f t="shared" si="12"/>
        <v>7</v>
      </c>
      <c r="F58" s="193">
        <f>IFERROR(VLOOKUP(A58,PlanningCycleComplet!$C$16:$E$46,3,FALSE),0)+IFERROR(VLOOKUP(A58,PlanningCycleComplet!$I$16:$K$46,3,FALSE),0)+IFERROR(VLOOKUP(A58,PlanningCycleComplet!$O$16:$Q$46,3,FALSE),0)+IFERROR(VLOOKUP(A58,PlanningCycleComplet!$U$16:$W$46,3,FALSE),0)</f>
        <v>0</v>
      </c>
      <c r="J58" s="182">
        <f t="shared" si="16"/>
        <v>7</v>
      </c>
      <c r="K58" s="183">
        <f t="shared" si="17"/>
        <v>0</v>
      </c>
      <c r="L58" s="181">
        <f t="shared" si="18"/>
        <v>41</v>
      </c>
      <c r="M58" s="181">
        <f t="shared" si="14"/>
        <v>0</v>
      </c>
      <c r="Q58" s="181">
        <f t="shared" si="15"/>
        <v>6</v>
      </c>
      <c r="R58" s="184" t="s">
        <v>6</v>
      </c>
      <c r="AK58" s="165" t="s">
        <v>188</v>
      </c>
    </row>
    <row r="59" spans="1:37">
      <c r="A59" s="189">
        <f t="shared" si="11"/>
        <v>42</v>
      </c>
      <c r="B59" s="181" t="str">
        <f t="shared" si="6"/>
        <v>N</v>
      </c>
      <c r="C59" s="181" t="str">
        <f t="shared" si="7"/>
        <v>N</v>
      </c>
      <c r="D59" s="181" t="str">
        <f t="shared" si="8"/>
        <v/>
      </c>
      <c r="E59" s="181">
        <f t="shared" si="12"/>
        <v>7</v>
      </c>
      <c r="F59" s="193">
        <f>IFERROR(VLOOKUP(A59,PlanningCycleComplet!$C$16:$E$46,3,FALSE),0)+IFERROR(VLOOKUP(A59,PlanningCycleComplet!$I$16:$K$46,3,FALSE),0)+IFERROR(VLOOKUP(A59,PlanningCycleComplet!$O$16:$Q$46,3,FALSE),0)+IFERROR(VLOOKUP(A59,PlanningCycleComplet!$U$16:$W$46,3,FALSE),0)</f>
        <v>0</v>
      </c>
      <c r="J59" s="182">
        <f t="shared" si="16"/>
        <v>7</v>
      </c>
      <c r="K59" s="183">
        <f t="shared" si="17"/>
        <v>0</v>
      </c>
      <c r="L59" s="181">
        <f t="shared" si="18"/>
        <v>42</v>
      </c>
      <c r="M59" s="181">
        <f t="shared" si="14"/>
        <v>0</v>
      </c>
      <c r="Q59" s="181">
        <f>PlanningCycleComplet!BX11</f>
        <v>0</v>
      </c>
      <c r="R59" s="184" t="s">
        <v>6</v>
      </c>
      <c r="AK59" s="165" t="s">
        <v>189</v>
      </c>
    </row>
    <row r="60" spans="1:37">
      <c r="A60" s="189">
        <f t="shared" si="11"/>
        <v>43</v>
      </c>
      <c r="B60" s="181" t="str">
        <f t="shared" si="6"/>
        <v>N</v>
      </c>
      <c r="C60" s="181" t="str">
        <f t="shared" si="7"/>
        <v>N</v>
      </c>
      <c r="D60" s="181" t="str">
        <f t="shared" si="8"/>
        <v/>
      </c>
      <c r="E60" s="181">
        <f t="shared" si="12"/>
        <v>7</v>
      </c>
      <c r="F60" s="193">
        <f>IFERROR(VLOOKUP(A60,PlanningCycleComplet!$C$16:$E$46,3,FALSE),0)+IFERROR(VLOOKUP(A60,PlanningCycleComplet!$I$16:$K$46,3,FALSE),0)+IFERROR(VLOOKUP(A60,PlanningCycleComplet!$O$16:$Q$46,3,FALSE),0)+IFERROR(VLOOKUP(A60,PlanningCycleComplet!$U$16:$W$46,3,FALSE),0)</f>
        <v>0</v>
      </c>
      <c r="J60" s="182" t="str">
        <f t="shared" si="16"/>
        <v>7D</v>
      </c>
      <c r="K60" s="183">
        <f t="shared" si="17"/>
        <v>0</v>
      </c>
      <c r="L60" s="181">
        <f t="shared" si="18"/>
        <v>43</v>
      </c>
      <c r="M60" s="181">
        <f t="shared" si="14"/>
        <v>0</v>
      </c>
      <c r="Q60" s="181">
        <f t="shared" si="15"/>
        <v>1</v>
      </c>
      <c r="R60" s="184" t="s">
        <v>6</v>
      </c>
      <c r="AK60" s="165" t="s">
        <v>190</v>
      </c>
    </row>
    <row r="61" spans="1:37">
      <c r="A61" s="189">
        <f t="shared" si="11"/>
        <v>44</v>
      </c>
      <c r="B61" s="181" t="str">
        <f t="shared" si="6"/>
        <v>N</v>
      </c>
      <c r="C61" s="181" t="str">
        <f t="shared" si="7"/>
        <v>N</v>
      </c>
      <c r="D61" s="181" t="str">
        <f t="shared" si="8"/>
        <v/>
      </c>
      <c r="E61" s="181">
        <f t="shared" si="12"/>
        <v>8</v>
      </c>
      <c r="F61" s="193">
        <f>IFERROR(VLOOKUP(A61,PlanningCycleComplet!$C$16:$E$46,3,FALSE),0)+IFERROR(VLOOKUP(A61,PlanningCycleComplet!$I$16:$K$46,3,FALSE),0)+IFERROR(VLOOKUP(A61,PlanningCycleComplet!$O$16:$Q$46,3,FALSE),0)+IFERROR(VLOOKUP(A61,PlanningCycleComplet!$U$16:$W$46,3,FALSE),0)</f>
        <v>0</v>
      </c>
      <c r="J61" s="182">
        <f t="shared" si="16"/>
        <v>8</v>
      </c>
      <c r="K61" s="183">
        <f t="shared" si="17"/>
        <v>0</v>
      </c>
      <c r="L61" s="181">
        <f t="shared" si="18"/>
        <v>44</v>
      </c>
      <c r="M61" s="181">
        <f t="shared" si="14"/>
        <v>0</v>
      </c>
      <c r="Q61" s="181">
        <f t="shared" si="15"/>
        <v>2</v>
      </c>
      <c r="R61" s="184" t="s">
        <v>6</v>
      </c>
      <c r="AK61" s="165" t="s">
        <v>191</v>
      </c>
    </row>
    <row r="62" spans="1:37">
      <c r="A62" s="189">
        <f t="shared" si="11"/>
        <v>45</v>
      </c>
      <c r="B62" s="181" t="str">
        <f t="shared" si="6"/>
        <v>N</v>
      </c>
      <c r="C62" s="181" t="str">
        <f t="shared" si="7"/>
        <v>N</v>
      </c>
      <c r="D62" s="181" t="str">
        <f t="shared" si="8"/>
        <v/>
      </c>
      <c r="E62" s="181">
        <f t="shared" si="12"/>
        <v>8</v>
      </c>
      <c r="F62" s="193">
        <f>IFERROR(VLOOKUP(A62,PlanningCycleComplet!$C$16:$E$46,3,FALSE),0)+IFERROR(VLOOKUP(A62,PlanningCycleComplet!$I$16:$K$46,3,FALSE),0)+IFERROR(VLOOKUP(A62,PlanningCycleComplet!$O$16:$Q$46,3,FALSE),0)+IFERROR(VLOOKUP(A62,PlanningCycleComplet!$U$16:$W$46,3,FALSE),0)</f>
        <v>0</v>
      </c>
      <c r="J62" s="182">
        <f t="shared" si="16"/>
        <v>8</v>
      </c>
      <c r="K62" s="183">
        <f t="shared" si="17"/>
        <v>0</v>
      </c>
      <c r="L62" s="181">
        <f t="shared" si="18"/>
        <v>45</v>
      </c>
      <c r="M62" s="181">
        <f t="shared" si="14"/>
        <v>0</v>
      </c>
      <c r="Q62" s="181">
        <f t="shared" si="15"/>
        <v>3</v>
      </c>
      <c r="R62" s="184" t="s">
        <v>6</v>
      </c>
      <c r="AK62" s="165" t="s">
        <v>192</v>
      </c>
    </row>
    <row r="63" spans="1:37">
      <c r="A63" s="189">
        <f t="shared" si="11"/>
        <v>46</v>
      </c>
      <c r="B63" s="181" t="str">
        <f t="shared" si="6"/>
        <v>N</v>
      </c>
      <c r="C63" s="181" t="str">
        <f t="shared" si="7"/>
        <v>N</v>
      </c>
      <c r="D63" s="181" t="str">
        <f t="shared" si="8"/>
        <v/>
      </c>
      <c r="E63" s="181">
        <f t="shared" si="12"/>
        <v>8</v>
      </c>
      <c r="F63" s="193">
        <f>IFERROR(VLOOKUP(A63,PlanningCycleComplet!$C$16:$E$46,3,FALSE),0)+IFERROR(VLOOKUP(A63,PlanningCycleComplet!$I$16:$K$46,3,FALSE),0)+IFERROR(VLOOKUP(A63,PlanningCycleComplet!$O$16:$Q$46,3,FALSE),0)+IFERROR(VLOOKUP(A63,PlanningCycleComplet!$U$16:$W$46,3,FALSE),0)</f>
        <v>0</v>
      </c>
      <c r="J63" s="182">
        <f t="shared" si="16"/>
        <v>8</v>
      </c>
      <c r="K63" s="183">
        <f t="shared" si="17"/>
        <v>0</v>
      </c>
      <c r="L63" s="181">
        <f t="shared" si="18"/>
        <v>46</v>
      </c>
      <c r="M63" s="181">
        <f t="shared" si="14"/>
        <v>0</v>
      </c>
      <c r="Q63" s="181">
        <f t="shared" si="15"/>
        <v>4</v>
      </c>
      <c r="R63" s="184" t="s">
        <v>6</v>
      </c>
      <c r="AK63" s="165" t="s">
        <v>203</v>
      </c>
    </row>
    <row r="64" spans="1:37">
      <c r="A64" s="189">
        <f t="shared" si="11"/>
        <v>47</v>
      </c>
      <c r="B64" s="181" t="str">
        <f t="shared" si="6"/>
        <v>N</v>
      </c>
      <c r="C64" s="181" t="str">
        <f t="shared" si="7"/>
        <v>N</v>
      </c>
      <c r="D64" s="181" t="str">
        <f t="shared" si="8"/>
        <v/>
      </c>
      <c r="E64" s="181">
        <f t="shared" si="12"/>
        <v>8</v>
      </c>
      <c r="F64" s="193">
        <f>IFERROR(VLOOKUP(A64,PlanningCycleComplet!$C$16:$E$46,3,FALSE),0)+IFERROR(VLOOKUP(A64,PlanningCycleComplet!$I$16:$K$46,3,FALSE),0)+IFERROR(VLOOKUP(A64,PlanningCycleComplet!$O$16:$Q$46,3,FALSE),0)+IFERROR(VLOOKUP(A64,PlanningCycleComplet!$U$16:$W$46,3,FALSE),0)</f>
        <v>0</v>
      </c>
      <c r="J64" s="182">
        <f t="shared" si="16"/>
        <v>8</v>
      </c>
      <c r="K64" s="183">
        <f t="shared" si="17"/>
        <v>0</v>
      </c>
      <c r="L64" s="181">
        <f t="shared" si="18"/>
        <v>47</v>
      </c>
      <c r="M64" s="181">
        <f t="shared" si="14"/>
        <v>0</v>
      </c>
      <c r="Q64" s="181">
        <f t="shared" si="15"/>
        <v>5</v>
      </c>
      <c r="R64" s="184" t="s">
        <v>6</v>
      </c>
      <c r="AK64" s="165" t="s">
        <v>214</v>
      </c>
    </row>
    <row r="65" spans="1:37">
      <c r="A65" s="189">
        <f t="shared" si="11"/>
        <v>48</v>
      </c>
      <c r="B65" s="181" t="str">
        <f t="shared" si="6"/>
        <v>N</v>
      </c>
      <c r="C65" s="181" t="str">
        <f t="shared" si="7"/>
        <v>N</v>
      </c>
      <c r="D65" s="181" t="str">
        <f t="shared" si="8"/>
        <v/>
      </c>
      <c r="E65" s="181">
        <f t="shared" si="12"/>
        <v>8</v>
      </c>
      <c r="F65" s="193">
        <f>IFERROR(VLOOKUP(A65,PlanningCycleComplet!$C$16:$E$46,3,FALSE),0)+IFERROR(VLOOKUP(A65,PlanningCycleComplet!$I$16:$K$46,3,FALSE),0)+IFERROR(VLOOKUP(A65,PlanningCycleComplet!$O$16:$Q$46,3,FALSE),0)+IFERROR(VLOOKUP(A65,PlanningCycleComplet!$U$16:$W$46,3,FALSE),0)</f>
        <v>0</v>
      </c>
      <c r="J65" s="182">
        <f t="shared" si="16"/>
        <v>8</v>
      </c>
      <c r="K65" s="183">
        <f t="shared" si="17"/>
        <v>0</v>
      </c>
      <c r="L65" s="181">
        <f t="shared" si="18"/>
        <v>48</v>
      </c>
      <c r="M65" s="181">
        <f t="shared" si="14"/>
        <v>0</v>
      </c>
      <c r="Q65" s="181">
        <f t="shared" si="15"/>
        <v>6</v>
      </c>
      <c r="R65" s="184" t="s">
        <v>6</v>
      </c>
      <c r="AK65" s="165" t="s">
        <v>225</v>
      </c>
    </row>
    <row r="66" spans="1:37">
      <c r="A66" s="189">
        <f t="shared" si="11"/>
        <v>49</v>
      </c>
      <c r="B66" s="181" t="str">
        <f t="shared" si="6"/>
        <v>N</v>
      </c>
      <c r="C66" s="181" t="str">
        <f t="shared" si="7"/>
        <v>N</v>
      </c>
      <c r="D66" s="181" t="str">
        <f t="shared" si="8"/>
        <v/>
      </c>
      <c r="E66" s="181">
        <f t="shared" si="12"/>
        <v>8</v>
      </c>
      <c r="F66" s="193">
        <f>IFERROR(VLOOKUP(A66,PlanningCycleComplet!$C$16:$E$46,3,FALSE),0)+IFERROR(VLOOKUP(A66,PlanningCycleComplet!$I$16:$K$46,3,FALSE),0)+IFERROR(VLOOKUP(A66,PlanningCycleComplet!$O$16:$Q$46,3,FALSE),0)+IFERROR(VLOOKUP(A66,PlanningCycleComplet!$U$16:$W$46,3,FALSE),0)</f>
        <v>0</v>
      </c>
      <c r="J66" s="182">
        <f t="shared" si="16"/>
        <v>8</v>
      </c>
      <c r="K66" s="183">
        <f t="shared" si="17"/>
        <v>0</v>
      </c>
      <c r="L66" s="181">
        <f t="shared" si="18"/>
        <v>49</v>
      </c>
      <c r="M66" s="181">
        <f t="shared" si="14"/>
        <v>0</v>
      </c>
      <c r="Q66" s="181">
        <f>PlanningCycleComplet!BX12</f>
        <v>0</v>
      </c>
      <c r="R66" s="184" t="s">
        <v>6</v>
      </c>
      <c r="AK66" s="165" t="s">
        <v>236</v>
      </c>
    </row>
    <row r="67" spans="1:37">
      <c r="A67" s="189">
        <f t="shared" si="11"/>
        <v>50</v>
      </c>
      <c r="B67" s="181" t="str">
        <f t="shared" si="6"/>
        <v>N</v>
      </c>
      <c r="C67" s="181" t="str">
        <f t="shared" si="7"/>
        <v>N</v>
      </c>
      <c r="D67" s="181" t="str">
        <f t="shared" si="8"/>
        <v/>
      </c>
      <c r="E67" s="181">
        <f t="shared" si="12"/>
        <v>8</v>
      </c>
      <c r="F67" s="193">
        <f>IFERROR(VLOOKUP(A67,PlanningCycleComplet!$C$16:$E$46,3,FALSE),0)+IFERROR(VLOOKUP(A67,PlanningCycleComplet!$I$16:$K$46,3,FALSE),0)+IFERROR(VLOOKUP(A67,PlanningCycleComplet!$O$16:$Q$46,3,FALSE),0)+IFERROR(VLOOKUP(A67,PlanningCycleComplet!$U$16:$W$46,3,FALSE),0)</f>
        <v>0</v>
      </c>
      <c r="J67" s="182" t="str">
        <f t="shared" si="16"/>
        <v>8D</v>
      </c>
      <c r="K67" s="183">
        <f t="shared" si="17"/>
        <v>0</v>
      </c>
      <c r="L67" s="181">
        <f t="shared" si="18"/>
        <v>50</v>
      </c>
      <c r="M67" s="181">
        <f t="shared" si="14"/>
        <v>0</v>
      </c>
      <c r="Q67" s="181">
        <f t="shared" si="15"/>
        <v>1</v>
      </c>
      <c r="R67" s="184" t="s">
        <v>6</v>
      </c>
      <c r="AK67" s="165" t="s">
        <v>247</v>
      </c>
    </row>
    <row r="68" spans="1:37">
      <c r="A68" s="189">
        <f t="shared" si="11"/>
        <v>51</v>
      </c>
      <c r="B68" s="181" t="str">
        <f t="shared" si="6"/>
        <v>N</v>
      </c>
      <c r="C68" s="181" t="str">
        <f t="shared" si="7"/>
        <v>N</v>
      </c>
      <c r="D68" s="181" t="str">
        <f t="shared" si="8"/>
        <v/>
      </c>
      <c r="E68" s="181">
        <f t="shared" si="12"/>
        <v>9</v>
      </c>
      <c r="F68" s="193">
        <f>IFERROR(VLOOKUP(A68,PlanningCycleComplet!$C$16:$E$46,3,FALSE),0)+IFERROR(VLOOKUP(A68,PlanningCycleComplet!$I$16:$K$46,3,FALSE),0)+IFERROR(VLOOKUP(A68,PlanningCycleComplet!$O$16:$Q$46,3,FALSE),0)+IFERROR(VLOOKUP(A68,PlanningCycleComplet!$U$16:$W$46,3,FALSE),0)</f>
        <v>0</v>
      </c>
      <c r="J68" s="182">
        <f t="shared" si="16"/>
        <v>9</v>
      </c>
      <c r="K68" s="183">
        <f t="shared" si="17"/>
        <v>0</v>
      </c>
      <c r="L68" s="181">
        <f t="shared" si="18"/>
        <v>51</v>
      </c>
      <c r="M68" s="181">
        <f t="shared" si="14"/>
        <v>0</v>
      </c>
      <c r="Q68" s="181">
        <f t="shared" si="15"/>
        <v>2</v>
      </c>
      <c r="R68" s="184" t="s">
        <v>6</v>
      </c>
      <c r="AK68" s="165" t="s">
        <v>258</v>
      </c>
    </row>
    <row r="69" spans="1:37">
      <c r="A69" s="189">
        <f t="shared" si="11"/>
        <v>52</v>
      </c>
      <c r="B69" s="181" t="str">
        <f t="shared" si="6"/>
        <v>N</v>
      </c>
      <c r="C69" s="181" t="str">
        <f t="shared" si="7"/>
        <v>N</v>
      </c>
      <c r="D69" s="181" t="str">
        <f t="shared" si="8"/>
        <v/>
      </c>
      <c r="E69" s="181">
        <f t="shared" si="12"/>
        <v>9</v>
      </c>
      <c r="F69" s="193">
        <f>IFERROR(VLOOKUP(A69,PlanningCycleComplet!$C$16:$E$46,3,FALSE),0)+IFERROR(VLOOKUP(A69,PlanningCycleComplet!$I$16:$K$46,3,FALSE),0)+IFERROR(VLOOKUP(A69,PlanningCycleComplet!$O$16:$Q$46,3,FALSE),0)+IFERROR(VLOOKUP(A69,PlanningCycleComplet!$U$16:$W$46,3,FALSE),0)</f>
        <v>0</v>
      </c>
      <c r="J69" s="182">
        <f t="shared" si="16"/>
        <v>9</v>
      </c>
      <c r="K69" s="183">
        <f t="shared" si="17"/>
        <v>0</v>
      </c>
      <c r="L69" s="181">
        <f t="shared" si="18"/>
        <v>52</v>
      </c>
      <c r="M69" s="181">
        <f t="shared" si="14"/>
        <v>0</v>
      </c>
      <c r="Q69" s="181">
        <f t="shared" si="15"/>
        <v>3</v>
      </c>
      <c r="R69" s="184" t="s">
        <v>6</v>
      </c>
      <c r="AK69" s="165" t="s">
        <v>269</v>
      </c>
    </row>
    <row r="70" spans="1:37">
      <c r="A70" s="189">
        <f t="shared" si="11"/>
        <v>53</v>
      </c>
      <c r="B70" s="181" t="str">
        <f t="shared" si="6"/>
        <v>N</v>
      </c>
      <c r="C70" s="181" t="str">
        <f t="shared" si="7"/>
        <v>N</v>
      </c>
      <c r="D70" s="181" t="str">
        <f t="shared" si="8"/>
        <v/>
      </c>
      <c r="E70" s="181">
        <f t="shared" si="12"/>
        <v>9</v>
      </c>
      <c r="F70" s="193">
        <f>IFERROR(VLOOKUP(A70,PlanningCycleComplet!$C$16:$E$46,3,FALSE),0)+IFERROR(VLOOKUP(A70,PlanningCycleComplet!$I$16:$K$46,3,FALSE),0)+IFERROR(VLOOKUP(A70,PlanningCycleComplet!$O$16:$Q$46,3,FALSE),0)+IFERROR(VLOOKUP(A70,PlanningCycleComplet!$U$16:$W$46,3,FALSE),0)</f>
        <v>0</v>
      </c>
      <c r="J70" s="182">
        <f t="shared" si="16"/>
        <v>9</v>
      </c>
      <c r="K70" s="183">
        <f t="shared" si="17"/>
        <v>0</v>
      </c>
      <c r="L70" s="181">
        <f t="shared" si="18"/>
        <v>53</v>
      </c>
      <c r="M70" s="181">
        <f t="shared" si="14"/>
        <v>0</v>
      </c>
      <c r="Q70" s="181">
        <f t="shared" si="15"/>
        <v>4</v>
      </c>
      <c r="R70" s="184" t="s">
        <v>6</v>
      </c>
      <c r="AK70" s="165" t="s">
        <v>280</v>
      </c>
    </row>
    <row r="71" spans="1:37">
      <c r="A71" s="189">
        <f t="shared" si="11"/>
        <v>54</v>
      </c>
      <c r="B71" s="181" t="str">
        <f t="shared" si="6"/>
        <v>N</v>
      </c>
      <c r="C71" s="181" t="str">
        <f t="shared" si="7"/>
        <v>N</v>
      </c>
      <c r="D71" s="181" t="str">
        <f t="shared" si="8"/>
        <v/>
      </c>
      <c r="E71" s="181">
        <f t="shared" si="12"/>
        <v>9</v>
      </c>
      <c r="F71" s="193">
        <f>IFERROR(VLOOKUP(A71,PlanningCycleComplet!$C$16:$E$46,3,FALSE),0)+IFERROR(VLOOKUP(A71,PlanningCycleComplet!$I$16:$K$46,3,FALSE),0)+IFERROR(VLOOKUP(A71,PlanningCycleComplet!$O$16:$Q$46,3,FALSE),0)+IFERROR(VLOOKUP(A71,PlanningCycleComplet!$U$16:$W$46,3,FALSE),0)</f>
        <v>0</v>
      </c>
      <c r="J71" s="182">
        <f t="shared" si="16"/>
        <v>9</v>
      </c>
      <c r="K71" s="183">
        <f t="shared" si="17"/>
        <v>0</v>
      </c>
      <c r="Q71" s="181">
        <f t="shared" si="15"/>
        <v>5</v>
      </c>
      <c r="R71" s="184" t="s">
        <v>6</v>
      </c>
      <c r="AK71" s="165" t="s">
        <v>291</v>
      </c>
    </row>
    <row r="72" spans="1:37">
      <c r="A72" s="189">
        <f t="shared" si="11"/>
        <v>55</v>
      </c>
      <c r="B72" s="181" t="str">
        <f t="shared" si="6"/>
        <v>N</v>
      </c>
      <c r="C72" s="181" t="str">
        <f t="shared" si="7"/>
        <v>N</v>
      </c>
      <c r="D72" s="181" t="str">
        <f t="shared" si="8"/>
        <v/>
      </c>
      <c r="E72" s="181">
        <f t="shared" si="12"/>
        <v>9</v>
      </c>
      <c r="F72" s="193">
        <f>IFERROR(VLOOKUP(A72,PlanningCycleComplet!$C$16:$E$46,3,FALSE),0)+IFERROR(VLOOKUP(A72,PlanningCycleComplet!$I$16:$K$46,3,FALSE),0)+IFERROR(VLOOKUP(A72,PlanningCycleComplet!$O$16:$Q$46,3,FALSE),0)+IFERROR(VLOOKUP(A72,PlanningCycleComplet!$U$16:$W$46,3,FALSE),0)</f>
        <v>0</v>
      </c>
      <c r="J72" s="182">
        <f t="shared" si="16"/>
        <v>9</v>
      </c>
      <c r="K72" s="183">
        <f t="shared" si="17"/>
        <v>0</v>
      </c>
      <c r="Q72" s="181">
        <f t="shared" si="15"/>
        <v>6</v>
      </c>
      <c r="R72" s="184" t="s">
        <v>6</v>
      </c>
      <c r="AK72" s="165" t="s">
        <v>302</v>
      </c>
    </row>
    <row r="73" spans="1:37">
      <c r="A73" s="189">
        <f t="shared" si="11"/>
        <v>56</v>
      </c>
      <c r="B73" s="181" t="str">
        <f t="shared" si="6"/>
        <v>N</v>
      </c>
      <c r="C73" s="181" t="str">
        <f t="shared" si="7"/>
        <v>N</v>
      </c>
      <c r="D73" s="181" t="str">
        <f t="shared" si="8"/>
        <v/>
      </c>
      <c r="E73" s="181">
        <f t="shared" si="12"/>
        <v>9</v>
      </c>
      <c r="F73" s="193">
        <f>IFERROR(VLOOKUP(A73,PlanningCycleComplet!$C$16:$E$46,3,FALSE),0)+IFERROR(VLOOKUP(A73,PlanningCycleComplet!$I$16:$K$46,3,FALSE),0)+IFERROR(VLOOKUP(A73,PlanningCycleComplet!$O$16:$Q$46,3,FALSE),0)+IFERROR(VLOOKUP(A73,PlanningCycleComplet!$U$16:$W$46,3,FALSE),0)</f>
        <v>0</v>
      </c>
      <c r="J73" s="182">
        <f t="shared" si="16"/>
        <v>9</v>
      </c>
      <c r="K73" s="183">
        <f t="shared" si="17"/>
        <v>0</v>
      </c>
      <c r="Q73" s="181">
        <f>PlanningCycleComplet!BX13</f>
        <v>0</v>
      </c>
      <c r="R73" s="184" t="s">
        <v>6</v>
      </c>
      <c r="AK73" s="165" t="s">
        <v>313</v>
      </c>
    </row>
    <row r="74" spans="1:37">
      <c r="A74" s="189">
        <f t="shared" si="11"/>
        <v>57</v>
      </c>
      <c r="B74" s="181" t="str">
        <f t="shared" si="6"/>
        <v>N</v>
      </c>
      <c r="C74" s="181" t="str">
        <f t="shared" si="7"/>
        <v>N</v>
      </c>
      <c r="D74" s="181" t="str">
        <f t="shared" si="8"/>
        <v/>
      </c>
      <c r="E74" s="181">
        <f t="shared" si="12"/>
        <v>9</v>
      </c>
      <c r="F74" s="193">
        <f>IFERROR(VLOOKUP(A74,PlanningCycleComplet!$C$16:$E$46,3,FALSE),0)+IFERROR(VLOOKUP(A74,PlanningCycleComplet!$I$16:$K$46,3,FALSE),0)+IFERROR(VLOOKUP(A74,PlanningCycleComplet!$O$16:$Q$46,3,FALSE),0)+IFERROR(VLOOKUP(A74,PlanningCycleComplet!$U$16:$W$46,3,FALSE),0)</f>
        <v>0</v>
      </c>
      <c r="J74" s="182" t="str">
        <f t="shared" si="16"/>
        <v>9D</v>
      </c>
      <c r="K74" s="183">
        <f t="shared" si="17"/>
        <v>0</v>
      </c>
      <c r="Q74" s="181">
        <f t="shared" si="15"/>
        <v>1</v>
      </c>
      <c r="R74" s="184" t="s">
        <v>6</v>
      </c>
      <c r="AK74" s="165" t="s">
        <v>324</v>
      </c>
    </row>
    <row r="75" spans="1:37">
      <c r="A75" s="189">
        <f t="shared" si="11"/>
        <v>58</v>
      </c>
      <c r="B75" s="181" t="str">
        <f t="shared" si="6"/>
        <v>N</v>
      </c>
      <c r="C75" s="181" t="str">
        <f t="shared" si="7"/>
        <v>N</v>
      </c>
      <c r="D75" s="181" t="str">
        <f t="shared" si="8"/>
        <v/>
      </c>
      <c r="E75" s="181">
        <f t="shared" si="12"/>
        <v>10</v>
      </c>
      <c r="F75" s="193">
        <f>IFERROR(VLOOKUP(A75,PlanningCycleComplet!$C$16:$E$46,3,FALSE),0)+IFERROR(VLOOKUP(A75,PlanningCycleComplet!$I$16:$K$46,3,FALSE),0)+IFERROR(VLOOKUP(A75,PlanningCycleComplet!$O$16:$Q$46,3,FALSE),0)+IFERROR(VLOOKUP(A75,PlanningCycleComplet!$U$16:$W$46,3,FALSE),0)</f>
        <v>0</v>
      </c>
      <c r="J75" s="182">
        <f t="shared" si="16"/>
        <v>10</v>
      </c>
      <c r="K75" s="183">
        <f t="shared" si="17"/>
        <v>0</v>
      </c>
      <c r="Q75" s="181">
        <f t="shared" si="15"/>
        <v>2</v>
      </c>
      <c r="R75" s="184" t="s">
        <v>6</v>
      </c>
      <c r="AK75" s="165" t="s">
        <v>335</v>
      </c>
    </row>
    <row r="76" spans="1:37">
      <c r="A76" s="189">
        <f t="shared" si="11"/>
        <v>59</v>
      </c>
      <c r="B76" s="181" t="str">
        <f t="shared" si="6"/>
        <v>N</v>
      </c>
      <c r="C76" s="181" t="str">
        <f t="shared" si="7"/>
        <v>N</v>
      </c>
      <c r="D76" s="181" t="str">
        <f t="shared" si="8"/>
        <v/>
      </c>
      <c r="E76" s="181">
        <f t="shared" si="12"/>
        <v>10</v>
      </c>
      <c r="F76" s="193">
        <f>IFERROR(VLOOKUP(A76,PlanningCycleComplet!$C$16:$E$46,3,FALSE),0)+IFERROR(VLOOKUP(A76,PlanningCycleComplet!$I$16:$K$46,3,FALSE),0)+IFERROR(VLOOKUP(A76,PlanningCycleComplet!$O$16:$Q$46,3,FALSE),0)+IFERROR(VLOOKUP(A76,PlanningCycleComplet!$U$16:$W$46,3,FALSE),0)</f>
        <v>0</v>
      </c>
      <c r="J76" s="182">
        <f t="shared" si="16"/>
        <v>10</v>
      </c>
      <c r="K76" s="183">
        <f t="shared" si="17"/>
        <v>0</v>
      </c>
      <c r="Q76" s="181">
        <f t="shared" si="15"/>
        <v>3</v>
      </c>
      <c r="R76" s="184" t="s">
        <v>6</v>
      </c>
      <c r="AK76" s="165" t="s">
        <v>346</v>
      </c>
    </row>
    <row r="77" spans="1:37">
      <c r="A77" s="189">
        <f t="shared" si="11"/>
        <v>60</v>
      </c>
      <c r="B77" s="181" t="str">
        <f t="shared" si="6"/>
        <v>N</v>
      </c>
      <c r="C77" s="181" t="str">
        <f t="shared" si="7"/>
        <v>N</v>
      </c>
      <c r="D77" s="181" t="str">
        <f t="shared" si="8"/>
        <v/>
      </c>
      <c r="E77" s="181">
        <f t="shared" si="12"/>
        <v>10</v>
      </c>
      <c r="F77" s="193">
        <f>IFERROR(VLOOKUP(A77,PlanningCycleComplet!$C$16:$E$46,3,FALSE),0)+IFERROR(VLOOKUP(A77,PlanningCycleComplet!$I$16:$K$46,3,FALSE),0)+IFERROR(VLOOKUP(A77,PlanningCycleComplet!$O$16:$Q$46,3,FALSE),0)+IFERROR(VLOOKUP(A77,PlanningCycleComplet!$U$16:$W$46,3,FALSE),0)</f>
        <v>0</v>
      </c>
      <c r="J77" s="182">
        <f t="shared" si="16"/>
        <v>10</v>
      </c>
      <c r="K77" s="183">
        <f t="shared" si="17"/>
        <v>0</v>
      </c>
      <c r="Q77" s="181">
        <f t="shared" si="15"/>
        <v>4</v>
      </c>
      <c r="R77" s="184" t="s">
        <v>6</v>
      </c>
      <c r="AK77" s="165" t="s">
        <v>357</v>
      </c>
    </row>
    <row r="78" spans="1:37">
      <c r="A78" s="189">
        <f t="shared" si="11"/>
        <v>61</v>
      </c>
      <c r="B78" s="181" t="str">
        <f t="shared" si="6"/>
        <v>N</v>
      </c>
      <c r="C78" s="181" t="str">
        <f t="shared" si="7"/>
        <v>N</v>
      </c>
      <c r="D78" s="181" t="str">
        <f t="shared" si="8"/>
        <v/>
      </c>
      <c r="E78" s="181">
        <f t="shared" si="12"/>
        <v>10</v>
      </c>
      <c r="F78" s="193">
        <f>IFERROR(VLOOKUP(A78,PlanningCycleComplet!$C$16:$E$46,3,FALSE),0)+IFERROR(VLOOKUP(A78,PlanningCycleComplet!$I$16:$K$46,3,FALSE),0)+IFERROR(VLOOKUP(A78,PlanningCycleComplet!$O$16:$Q$46,3,FALSE),0)+IFERROR(VLOOKUP(A78,PlanningCycleComplet!$U$16:$W$46,3,FALSE),0)</f>
        <v>0</v>
      </c>
      <c r="J78" s="182">
        <f t="shared" si="16"/>
        <v>10</v>
      </c>
      <c r="K78" s="183">
        <f t="shared" si="17"/>
        <v>0</v>
      </c>
      <c r="Q78" s="181">
        <f t="shared" si="15"/>
        <v>5</v>
      </c>
      <c r="R78" s="184" t="s">
        <v>6</v>
      </c>
      <c r="AK78" s="165" t="s">
        <v>368</v>
      </c>
    </row>
    <row r="79" spans="1:37">
      <c r="A79" s="189">
        <f t="shared" si="11"/>
        <v>62</v>
      </c>
      <c r="B79" s="181" t="str">
        <f t="shared" si="6"/>
        <v>N</v>
      </c>
      <c r="C79" s="181" t="str">
        <f t="shared" si="7"/>
        <v>N</v>
      </c>
      <c r="D79" s="181" t="str">
        <f t="shared" si="8"/>
        <v/>
      </c>
      <c r="E79" s="181">
        <f t="shared" si="12"/>
        <v>10</v>
      </c>
      <c r="F79" s="193">
        <f>IFERROR(VLOOKUP(A79,PlanningCycleComplet!$C$16:$E$46,3,FALSE),0)+IFERROR(VLOOKUP(A79,PlanningCycleComplet!$I$16:$K$46,3,FALSE),0)+IFERROR(VLOOKUP(A79,PlanningCycleComplet!$O$16:$Q$46,3,FALSE),0)+IFERROR(VLOOKUP(A79,PlanningCycleComplet!$U$16:$W$46,3,FALSE),0)</f>
        <v>0</v>
      </c>
      <c r="J79" s="182">
        <f t="shared" si="16"/>
        <v>10</v>
      </c>
      <c r="K79" s="183">
        <f t="shared" si="17"/>
        <v>0</v>
      </c>
      <c r="Q79" s="181">
        <f t="shared" si="15"/>
        <v>6</v>
      </c>
      <c r="R79" s="184" t="s">
        <v>6</v>
      </c>
      <c r="AK79" s="165" t="s">
        <v>379</v>
      </c>
    </row>
    <row r="80" spans="1:37">
      <c r="A80" s="189">
        <f t="shared" si="11"/>
        <v>63</v>
      </c>
      <c r="B80" s="181" t="str">
        <f t="shared" si="6"/>
        <v>N</v>
      </c>
      <c r="C80" s="181" t="str">
        <f t="shared" si="7"/>
        <v>N</v>
      </c>
      <c r="D80" s="181" t="str">
        <f t="shared" si="8"/>
        <v/>
      </c>
      <c r="E80" s="181">
        <f t="shared" si="12"/>
        <v>10</v>
      </c>
      <c r="F80" s="193">
        <f>IFERROR(VLOOKUP(A80,PlanningCycleComplet!$C$16:$E$46,3,FALSE),0)+IFERROR(VLOOKUP(A80,PlanningCycleComplet!$I$16:$K$46,3,FALSE),0)+IFERROR(VLOOKUP(A80,PlanningCycleComplet!$O$16:$Q$46,3,FALSE),0)+IFERROR(VLOOKUP(A80,PlanningCycleComplet!$U$16:$W$46,3,FALSE),0)</f>
        <v>0</v>
      </c>
      <c r="J80" s="182">
        <f t="shared" si="16"/>
        <v>10</v>
      </c>
      <c r="K80" s="183">
        <f t="shared" si="17"/>
        <v>0</v>
      </c>
      <c r="Q80" s="181">
        <f>PlanningCycleComplet!BX16</f>
        <v>316</v>
      </c>
      <c r="R80" s="184" t="s">
        <v>6</v>
      </c>
      <c r="AK80" s="165" t="s">
        <v>390</v>
      </c>
    </row>
    <row r="81" spans="1:37">
      <c r="A81" s="189">
        <f t="shared" si="11"/>
        <v>64</v>
      </c>
      <c r="B81" s="181" t="str">
        <f t="shared" si="6"/>
        <v>N</v>
      </c>
      <c r="C81" s="181" t="str">
        <f t="shared" si="7"/>
        <v>N</v>
      </c>
      <c r="D81" s="181" t="str">
        <f t="shared" si="8"/>
        <v/>
      </c>
      <c r="E81" s="181">
        <f t="shared" si="12"/>
        <v>10</v>
      </c>
      <c r="F81" s="193">
        <f>IFERROR(VLOOKUP(A81,PlanningCycleComplet!$C$16:$E$46,3,FALSE),0)+IFERROR(VLOOKUP(A81,PlanningCycleComplet!$I$16:$K$46,3,FALSE),0)+IFERROR(VLOOKUP(A81,PlanningCycleComplet!$O$16:$Q$46,3,FALSE),0)+IFERROR(VLOOKUP(A81,PlanningCycleComplet!$U$16:$W$46,3,FALSE),0)</f>
        <v>0</v>
      </c>
      <c r="J81" s="182" t="str">
        <f t="shared" si="16"/>
        <v>10D</v>
      </c>
      <c r="K81" s="183">
        <f t="shared" si="17"/>
        <v>0</v>
      </c>
      <c r="Q81" s="181">
        <f t="shared" si="15"/>
        <v>317</v>
      </c>
      <c r="R81" s="184" t="s">
        <v>6</v>
      </c>
      <c r="AK81" s="165" t="s">
        <v>401</v>
      </c>
    </row>
    <row r="82" spans="1:37">
      <c r="A82" s="189">
        <f t="shared" si="11"/>
        <v>65</v>
      </c>
      <c r="B82" s="181" t="str">
        <f t="shared" si="6"/>
        <v>N</v>
      </c>
      <c r="C82" s="181" t="str">
        <f t="shared" si="7"/>
        <v>N</v>
      </c>
      <c r="D82" s="181" t="str">
        <f t="shared" si="8"/>
        <v/>
      </c>
      <c r="E82" s="181">
        <f t="shared" si="12"/>
        <v>11</v>
      </c>
      <c r="F82" s="193">
        <f>IFERROR(VLOOKUP(A82,PlanningCycleComplet!$C$16:$E$46,3,FALSE),0)+IFERROR(VLOOKUP(A82,PlanningCycleComplet!$I$16:$K$46,3,FALSE),0)+IFERROR(VLOOKUP(A82,PlanningCycleComplet!$O$16:$Q$46,3,FALSE),0)+IFERROR(VLOOKUP(A82,PlanningCycleComplet!$U$16:$W$46,3,FALSE),0)</f>
        <v>0</v>
      </c>
      <c r="J82" s="182">
        <f t="shared" si="16"/>
        <v>11</v>
      </c>
      <c r="K82" s="183">
        <f t="shared" si="17"/>
        <v>0</v>
      </c>
      <c r="Q82" s="181">
        <f t="shared" si="15"/>
        <v>318</v>
      </c>
      <c r="R82" s="184" t="s">
        <v>6</v>
      </c>
      <c r="AK82" s="165" t="s">
        <v>412</v>
      </c>
    </row>
    <row r="83" spans="1:37">
      <c r="A83" s="189">
        <f t="shared" si="11"/>
        <v>66</v>
      </c>
      <c r="B83" s="181" t="str">
        <f t="shared" ref="B83:B146" si="19">IF(OR(AND(A83&gt;=$B$10,A83&lt;=$C$10),AND(A83&gt;=$B$11,A83&lt;=$C$11),AND(A83&gt;=$B$12,A83&lt;=$C$12),AND(A83&gt;=$B$13,A83&lt;=$C$13),AND(A83&gt;=$B$14,A83&lt;=$C$14)),"V","N")</f>
        <v>N</v>
      </c>
      <c r="C83" s="181" t="str">
        <f t="shared" ref="C83:C146" si="20">IFERROR(VLOOKUP(A83,$H$8:$I$22,2,FALSE),"N")</f>
        <v>N</v>
      </c>
      <c r="D83" s="181" t="str">
        <f t="shared" ref="D83:D146" si="21">IF(C83="F","F",IF(B83="V","V",""))</f>
        <v/>
      </c>
      <c r="E83" s="181">
        <f t="shared" si="12"/>
        <v>11</v>
      </c>
      <c r="F83" s="193">
        <f>IFERROR(VLOOKUP(A83,PlanningCycleComplet!$C$16:$E$46,3,FALSE),0)+IFERROR(VLOOKUP(A83,PlanningCycleComplet!$I$16:$K$46,3,FALSE),0)+IFERROR(VLOOKUP(A83,PlanningCycleComplet!$O$16:$Q$46,3,FALSE),0)+IFERROR(VLOOKUP(A83,PlanningCycleComplet!$U$16:$W$46,3,FALSE),0)</f>
        <v>0</v>
      </c>
      <c r="J83" s="182">
        <f t="shared" si="16"/>
        <v>11</v>
      </c>
      <c r="K83" s="183">
        <f t="shared" si="17"/>
        <v>0</v>
      </c>
      <c r="Q83" s="181">
        <f t="shared" si="15"/>
        <v>319</v>
      </c>
      <c r="R83" s="184" t="s">
        <v>6</v>
      </c>
      <c r="AK83" s="165" t="s">
        <v>423</v>
      </c>
    </row>
    <row r="84" spans="1:37">
      <c r="A84" s="189">
        <f t="shared" ref="A84:A147" si="22">A83+1</f>
        <v>67</v>
      </c>
      <c r="B84" s="181" t="str">
        <f t="shared" si="19"/>
        <v>N</v>
      </c>
      <c r="C84" s="181" t="str">
        <f t="shared" si="20"/>
        <v>N</v>
      </c>
      <c r="D84" s="181" t="str">
        <f t="shared" si="21"/>
        <v/>
      </c>
      <c r="E84" s="181">
        <f t="shared" ref="E84:E147" si="23">WEEKNUM(A84,2)</f>
        <v>11</v>
      </c>
      <c r="F84" s="193">
        <f>IFERROR(VLOOKUP(A84,PlanningCycleComplet!$C$16:$E$46,3,FALSE),0)+IFERROR(VLOOKUP(A84,PlanningCycleComplet!$I$16:$K$46,3,FALSE),0)+IFERROR(VLOOKUP(A84,PlanningCycleComplet!$O$16:$Q$46,3,FALSE),0)+IFERROR(VLOOKUP(A84,PlanningCycleComplet!$U$16:$W$46,3,FALSE),0)</f>
        <v>0</v>
      </c>
      <c r="J84" s="182">
        <f t="shared" si="16"/>
        <v>11</v>
      </c>
      <c r="K84" s="183">
        <f t="shared" si="17"/>
        <v>0</v>
      </c>
      <c r="Q84" s="181">
        <f t="shared" si="15"/>
        <v>320</v>
      </c>
      <c r="R84" s="184" t="s">
        <v>6</v>
      </c>
      <c r="AK84" s="165" t="s">
        <v>434</v>
      </c>
    </row>
    <row r="85" spans="1:37">
      <c r="A85" s="189">
        <f t="shared" si="22"/>
        <v>68</v>
      </c>
      <c r="B85" s="181" t="str">
        <f t="shared" si="19"/>
        <v>N</v>
      </c>
      <c r="C85" s="181" t="str">
        <f t="shared" si="20"/>
        <v>N</v>
      </c>
      <c r="D85" s="181" t="str">
        <f t="shared" si="21"/>
        <v/>
      </c>
      <c r="E85" s="181">
        <f t="shared" si="23"/>
        <v>11</v>
      </c>
      <c r="F85" s="193">
        <f>IFERROR(VLOOKUP(A85,PlanningCycleComplet!$C$16:$E$46,3,FALSE),0)+IFERROR(VLOOKUP(A85,PlanningCycleComplet!$I$16:$K$46,3,FALSE),0)+IFERROR(VLOOKUP(A85,PlanningCycleComplet!$O$16:$Q$46,3,FALSE),0)+IFERROR(VLOOKUP(A85,PlanningCycleComplet!$U$16:$W$46,3,FALSE),0)</f>
        <v>0</v>
      </c>
      <c r="J85" s="182">
        <f t="shared" si="16"/>
        <v>11</v>
      </c>
      <c r="K85" s="183">
        <f t="shared" si="17"/>
        <v>0</v>
      </c>
      <c r="Q85" s="181">
        <f t="shared" si="15"/>
        <v>321</v>
      </c>
      <c r="R85" s="184" t="s">
        <v>6</v>
      </c>
      <c r="AK85" s="165" t="s">
        <v>445</v>
      </c>
    </row>
    <row r="86" spans="1:37">
      <c r="A86" s="189">
        <f t="shared" si="22"/>
        <v>69</v>
      </c>
      <c r="B86" s="181" t="str">
        <f t="shared" si="19"/>
        <v>N</v>
      </c>
      <c r="C86" s="181" t="str">
        <f t="shared" si="20"/>
        <v>N</v>
      </c>
      <c r="D86" s="181" t="str">
        <f t="shared" si="21"/>
        <v/>
      </c>
      <c r="E86" s="181">
        <f t="shared" si="23"/>
        <v>11</v>
      </c>
      <c r="F86" s="193">
        <f>IFERROR(VLOOKUP(A86,PlanningCycleComplet!$C$16:$E$46,3,FALSE),0)+IFERROR(VLOOKUP(A86,PlanningCycleComplet!$I$16:$K$46,3,FALSE),0)+IFERROR(VLOOKUP(A86,PlanningCycleComplet!$O$16:$Q$46,3,FALSE),0)+IFERROR(VLOOKUP(A86,PlanningCycleComplet!$U$16:$W$46,3,FALSE),0)</f>
        <v>0</v>
      </c>
      <c r="J86" s="182">
        <f t="shared" si="16"/>
        <v>11</v>
      </c>
      <c r="K86" s="183">
        <f t="shared" si="17"/>
        <v>0</v>
      </c>
      <c r="Q86" s="181">
        <f t="shared" si="15"/>
        <v>322</v>
      </c>
      <c r="R86" s="184" t="s">
        <v>6</v>
      </c>
      <c r="AK86" s="165" t="s">
        <v>456</v>
      </c>
    </row>
    <row r="87" spans="1:37">
      <c r="A87" s="189">
        <f t="shared" si="22"/>
        <v>70</v>
      </c>
      <c r="B87" s="181" t="str">
        <f t="shared" si="19"/>
        <v>N</v>
      </c>
      <c r="C87" s="181" t="str">
        <f t="shared" si="20"/>
        <v>N</v>
      </c>
      <c r="D87" s="181" t="str">
        <f t="shared" si="21"/>
        <v/>
      </c>
      <c r="E87" s="181">
        <f t="shared" si="23"/>
        <v>11</v>
      </c>
      <c r="F87" s="193">
        <f>IFERROR(VLOOKUP(A87,PlanningCycleComplet!$C$16:$E$46,3,FALSE),0)+IFERROR(VLOOKUP(A87,PlanningCycleComplet!$I$16:$K$46,3,FALSE),0)+IFERROR(VLOOKUP(A87,PlanningCycleComplet!$O$16:$Q$46,3,FALSE),0)+IFERROR(VLOOKUP(A87,PlanningCycleComplet!$U$16:$W$46,3,FALSE),0)</f>
        <v>0</v>
      </c>
      <c r="J87" s="182">
        <f t="shared" si="16"/>
        <v>11</v>
      </c>
      <c r="K87" s="183">
        <f t="shared" si="17"/>
        <v>0</v>
      </c>
      <c r="Q87" s="181">
        <f>PlanningCycleComplet!BX15</f>
        <v>306</v>
      </c>
      <c r="R87" s="184" t="s">
        <v>6</v>
      </c>
      <c r="AK87" s="165" t="s">
        <v>467</v>
      </c>
    </row>
    <row r="88" spans="1:37">
      <c r="A88" s="189">
        <f t="shared" si="22"/>
        <v>71</v>
      </c>
      <c r="B88" s="181" t="str">
        <f t="shared" si="19"/>
        <v>N</v>
      </c>
      <c r="C88" s="181" t="str">
        <f t="shared" si="20"/>
        <v>N</v>
      </c>
      <c r="D88" s="181" t="str">
        <f t="shared" si="21"/>
        <v/>
      </c>
      <c r="E88" s="181">
        <f t="shared" si="23"/>
        <v>11</v>
      </c>
      <c r="F88" s="193">
        <f>IFERROR(VLOOKUP(A88,PlanningCycleComplet!$C$16:$E$46,3,FALSE),0)+IFERROR(VLOOKUP(A88,PlanningCycleComplet!$I$16:$K$46,3,FALSE),0)+IFERROR(VLOOKUP(A88,PlanningCycleComplet!$O$16:$Q$46,3,FALSE),0)+IFERROR(VLOOKUP(A88,PlanningCycleComplet!$U$16:$W$46,3,FALSE),0)</f>
        <v>0</v>
      </c>
      <c r="J88" s="182" t="str">
        <f t="shared" si="16"/>
        <v>11D</v>
      </c>
      <c r="K88" s="183">
        <f t="shared" si="17"/>
        <v>0</v>
      </c>
      <c r="Q88" s="181">
        <f t="shared" si="15"/>
        <v>307</v>
      </c>
      <c r="R88" s="184" t="s">
        <v>6</v>
      </c>
      <c r="AK88" s="165" t="s">
        <v>478</v>
      </c>
    </row>
    <row r="89" spans="1:37">
      <c r="A89" s="189">
        <f t="shared" si="22"/>
        <v>72</v>
      </c>
      <c r="B89" s="181" t="str">
        <f t="shared" si="19"/>
        <v>N</v>
      </c>
      <c r="C89" s="181" t="str">
        <f t="shared" si="20"/>
        <v>N</v>
      </c>
      <c r="D89" s="181" t="str">
        <f t="shared" si="21"/>
        <v/>
      </c>
      <c r="E89" s="181">
        <f t="shared" si="23"/>
        <v>12</v>
      </c>
      <c r="F89" s="193">
        <f>IFERROR(VLOOKUP(A89,PlanningCycleComplet!$C$16:$E$46,3,FALSE),0)+IFERROR(VLOOKUP(A89,PlanningCycleComplet!$I$16:$K$46,3,FALSE),0)+IFERROR(VLOOKUP(A89,PlanningCycleComplet!$O$16:$Q$46,3,FALSE),0)+IFERROR(VLOOKUP(A89,PlanningCycleComplet!$U$16:$W$46,3,FALSE),0)</f>
        <v>0</v>
      </c>
      <c r="J89" s="182">
        <f t="shared" si="16"/>
        <v>12</v>
      </c>
      <c r="K89" s="183">
        <f t="shared" si="17"/>
        <v>0</v>
      </c>
      <c r="Q89" s="181">
        <f>Q88+1</f>
        <v>308</v>
      </c>
      <c r="R89" s="184" t="s">
        <v>6</v>
      </c>
      <c r="AK89" s="165" t="s">
        <v>489</v>
      </c>
    </row>
    <row r="90" spans="1:37">
      <c r="A90" s="189">
        <f t="shared" si="22"/>
        <v>73</v>
      </c>
      <c r="B90" s="181" t="str">
        <f t="shared" si="19"/>
        <v>N</v>
      </c>
      <c r="C90" s="181" t="str">
        <f t="shared" si="20"/>
        <v>N</v>
      </c>
      <c r="D90" s="181" t="str">
        <f t="shared" si="21"/>
        <v/>
      </c>
      <c r="E90" s="181">
        <f t="shared" si="23"/>
        <v>12</v>
      </c>
      <c r="F90" s="193">
        <f>IFERROR(VLOOKUP(A90,PlanningCycleComplet!$C$16:$E$46,3,FALSE),0)+IFERROR(VLOOKUP(A90,PlanningCycleComplet!$I$16:$K$46,3,FALSE),0)+IFERROR(VLOOKUP(A90,PlanningCycleComplet!$O$16:$Q$46,3,FALSE),0)+IFERROR(VLOOKUP(A90,PlanningCycleComplet!$U$16:$W$46,3,FALSE),0)</f>
        <v>0</v>
      </c>
      <c r="J90" s="182">
        <f t="shared" si="16"/>
        <v>12</v>
      </c>
      <c r="K90" s="183">
        <f t="shared" si="17"/>
        <v>0</v>
      </c>
      <c r="Q90" s="181">
        <f>Q89+1</f>
        <v>309</v>
      </c>
      <c r="R90" s="184" t="s">
        <v>6</v>
      </c>
      <c r="AK90" s="165" t="s">
        <v>500</v>
      </c>
    </row>
    <row r="91" spans="1:37">
      <c r="A91" s="189">
        <f t="shared" si="22"/>
        <v>74</v>
      </c>
      <c r="B91" s="181" t="str">
        <f t="shared" si="19"/>
        <v>N</v>
      </c>
      <c r="C91" s="181" t="str">
        <f t="shared" si="20"/>
        <v>N</v>
      </c>
      <c r="D91" s="181" t="str">
        <f t="shared" si="21"/>
        <v/>
      </c>
      <c r="E91" s="181">
        <f t="shared" si="23"/>
        <v>12</v>
      </c>
      <c r="F91" s="193">
        <f>IFERROR(VLOOKUP(A91,PlanningCycleComplet!$C$16:$E$46,3,FALSE),0)+IFERROR(VLOOKUP(A91,PlanningCycleComplet!$I$16:$K$46,3,FALSE),0)+IFERROR(VLOOKUP(A91,PlanningCycleComplet!$O$16:$Q$46,3,FALSE),0)+IFERROR(VLOOKUP(A91,PlanningCycleComplet!$U$16:$W$46,3,FALSE),0)</f>
        <v>0</v>
      </c>
      <c r="J91" s="182">
        <f t="shared" si="16"/>
        <v>12</v>
      </c>
      <c r="K91" s="183">
        <f t="shared" si="17"/>
        <v>0</v>
      </c>
      <c r="Q91" s="181">
        <f>Q90+1</f>
        <v>310</v>
      </c>
      <c r="R91" s="184" t="s">
        <v>6</v>
      </c>
      <c r="AK91" s="165" t="s">
        <v>511</v>
      </c>
    </row>
    <row r="92" spans="1:37">
      <c r="A92" s="189">
        <f t="shared" si="22"/>
        <v>75</v>
      </c>
      <c r="B92" s="181" t="str">
        <f t="shared" si="19"/>
        <v>N</v>
      </c>
      <c r="C92" s="181" t="str">
        <f t="shared" si="20"/>
        <v>N</v>
      </c>
      <c r="D92" s="181" t="str">
        <f t="shared" si="21"/>
        <v/>
      </c>
      <c r="E92" s="181">
        <f t="shared" si="23"/>
        <v>12</v>
      </c>
      <c r="F92" s="193">
        <f>IFERROR(VLOOKUP(A92,PlanningCycleComplet!$C$16:$E$46,3,FALSE),0)+IFERROR(VLOOKUP(A92,PlanningCycleComplet!$I$16:$K$46,3,FALSE),0)+IFERROR(VLOOKUP(A92,PlanningCycleComplet!$O$16:$Q$46,3,FALSE),0)+IFERROR(VLOOKUP(A92,PlanningCycleComplet!$U$16:$W$46,3,FALSE),0)</f>
        <v>0</v>
      </c>
      <c r="J92" s="182">
        <f t="shared" si="16"/>
        <v>12</v>
      </c>
      <c r="K92" s="183">
        <f t="shared" si="17"/>
        <v>0</v>
      </c>
      <c r="Q92" s="181">
        <f>Q91+1</f>
        <v>311</v>
      </c>
      <c r="R92" s="184" t="s">
        <v>6</v>
      </c>
      <c r="AK92" s="165" t="s">
        <v>522</v>
      </c>
    </row>
    <row r="93" spans="1:37">
      <c r="A93" s="189">
        <f t="shared" si="22"/>
        <v>76</v>
      </c>
      <c r="B93" s="181" t="str">
        <f t="shared" si="19"/>
        <v>N</v>
      </c>
      <c r="C93" s="181" t="str">
        <f t="shared" si="20"/>
        <v>N</v>
      </c>
      <c r="D93" s="181" t="str">
        <f t="shared" si="21"/>
        <v/>
      </c>
      <c r="E93" s="181">
        <f t="shared" si="23"/>
        <v>12</v>
      </c>
      <c r="F93" s="193">
        <f>IFERROR(VLOOKUP(A93,PlanningCycleComplet!$C$16:$E$46,3,FALSE),0)+IFERROR(VLOOKUP(A93,PlanningCycleComplet!$I$16:$K$46,3,FALSE),0)+IFERROR(VLOOKUP(A93,PlanningCycleComplet!$O$16:$Q$46,3,FALSE),0)+IFERROR(VLOOKUP(A93,PlanningCycleComplet!$U$16:$W$46,3,FALSE),0)</f>
        <v>0</v>
      </c>
      <c r="J93" s="182">
        <f t="shared" ref="J93:J156" si="24">IF(E93&lt;&gt;E94,E93&amp;"D",E93)</f>
        <v>12</v>
      </c>
      <c r="K93" s="183">
        <f t="shared" si="17"/>
        <v>0</v>
      </c>
      <c r="Q93" s="181">
        <f>Q92+1</f>
        <v>312</v>
      </c>
      <c r="R93" s="184" t="s">
        <v>6</v>
      </c>
      <c r="AK93" s="165" t="s">
        <v>193</v>
      </c>
    </row>
    <row r="94" spans="1:37">
      <c r="A94" s="189">
        <f t="shared" si="22"/>
        <v>77</v>
      </c>
      <c r="B94" s="181" t="str">
        <f t="shared" si="19"/>
        <v>N</v>
      </c>
      <c r="C94" s="181" t="str">
        <f t="shared" si="20"/>
        <v>N</v>
      </c>
      <c r="D94" s="181" t="str">
        <f t="shared" si="21"/>
        <v/>
      </c>
      <c r="E94" s="181">
        <f t="shared" si="23"/>
        <v>12</v>
      </c>
      <c r="F94" s="193">
        <f>IFERROR(VLOOKUP(A94,PlanningCycleComplet!$C$16:$E$46,3,FALSE),0)+IFERROR(VLOOKUP(A94,PlanningCycleComplet!$I$16:$K$46,3,FALSE),0)+IFERROR(VLOOKUP(A94,PlanningCycleComplet!$O$16:$Q$46,3,FALSE),0)+IFERROR(VLOOKUP(A94,PlanningCycleComplet!$U$16:$W$46,3,FALSE),0)</f>
        <v>0</v>
      </c>
      <c r="J94" s="182">
        <f t="shared" si="24"/>
        <v>12</v>
      </c>
      <c r="K94" s="183">
        <f t="shared" si="17"/>
        <v>0</v>
      </c>
      <c r="Q94" s="181">
        <f>PlanningCycleComplet!BX17</f>
        <v>360</v>
      </c>
      <c r="R94" s="184" t="s">
        <v>6</v>
      </c>
      <c r="AK94" s="165" t="s">
        <v>204</v>
      </c>
    </row>
    <row r="95" spans="1:37">
      <c r="A95" s="189">
        <f t="shared" si="22"/>
        <v>78</v>
      </c>
      <c r="B95" s="181" t="str">
        <f t="shared" si="19"/>
        <v>N</v>
      </c>
      <c r="C95" s="181" t="str">
        <f t="shared" si="20"/>
        <v>N</v>
      </c>
      <c r="D95" s="181" t="str">
        <f t="shared" si="21"/>
        <v/>
      </c>
      <c r="E95" s="181">
        <f t="shared" si="23"/>
        <v>12</v>
      </c>
      <c r="F95" s="193">
        <f>IFERROR(VLOOKUP(A95,PlanningCycleComplet!$C$16:$E$46,3,FALSE),0)+IFERROR(VLOOKUP(A95,PlanningCycleComplet!$I$16:$K$46,3,FALSE),0)+IFERROR(VLOOKUP(A95,PlanningCycleComplet!$O$16:$Q$46,3,FALSE),0)+IFERROR(VLOOKUP(A95,PlanningCycleComplet!$U$16:$W$46,3,FALSE),0)</f>
        <v>0</v>
      </c>
      <c r="J95" s="182" t="str">
        <f t="shared" si="24"/>
        <v>12D</v>
      </c>
      <c r="K95" s="183">
        <f t="shared" si="17"/>
        <v>0</v>
      </c>
      <c r="Q95" s="181">
        <f t="shared" ref="Q95:Q100" si="25">Q94+1</f>
        <v>361</v>
      </c>
      <c r="R95" s="184" t="s">
        <v>6</v>
      </c>
      <c r="AK95" s="165" t="s">
        <v>215</v>
      </c>
    </row>
    <row r="96" spans="1:37">
      <c r="A96" s="189">
        <f t="shared" si="22"/>
        <v>79</v>
      </c>
      <c r="B96" s="181" t="str">
        <f t="shared" si="19"/>
        <v>N</v>
      </c>
      <c r="C96" s="181" t="str">
        <f t="shared" si="20"/>
        <v>N</v>
      </c>
      <c r="D96" s="181" t="str">
        <f t="shared" si="21"/>
        <v/>
      </c>
      <c r="E96" s="181">
        <f t="shared" si="23"/>
        <v>13</v>
      </c>
      <c r="F96" s="193">
        <f>IFERROR(VLOOKUP(A96,PlanningCycleComplet!$C$16:$E$46,3,FALSE),0)+IFERROR(VLOOKUP(A96,PlanningCycleComplet!$I$16:$K$46,3,FALSE),0)+IFERROR(VLOOKUP(A96,PlanningCycleComplet!$O$16:$Q$46,3,FALSE),0)+IFERROR(VLOOKUP(A96,PlanningCycleComplet!$U$16:$W$46,3,FALSE),0)</f>
        <v>0</v>
      </c>
      <c r="J96" s="182">
        <f t="shared" si="24"/>
        <v>13</v>
      </c>
      <c r="K96" s="183">
        <f t="shared" si="17"/>
        <v>0</v>
      </c>
      <c r="Q96" s="181">
        <f t="shared" si="25"/>
        <v>362</v>
      </c>
      <c r="R96" s="184" t="s">
        <v>6</v>
      </c>
      <c r="AK96" s="165" t="s">
        <v>226</v>
      </c>
    </row>
    <row r="97" spans="1:37">
      <c r="A97" s="189">
        <f t="shared" si="22"/>
        <v>80</v>
      </c>
      <c r="B97" s="181" t="str">
        <f t="shared" si="19"/>
        <v>N</v>
      </c>
      <c r="C97" s="181" t="str">
        <f t="shared" si="20"/>
        <v>N</v>
      </c>
      <c r="D97" s="181" t="str">
        <f t="shared" si="21"/>
        <v/>
      </c>
      <c r="E97" s="181">
        <f t="shared" si="23"/>
        <v>13</v>
      </c>
      <c r="F97" s="193">
        <f>IFERROR(VLOOKUP(A97,PlanningCycleComplet!$C$16:$E$46,3,FALSE),0)+IFERROR(VLOOKUP(A97,PlanningCycleComplet!$I$16:$K$46,3,FALSE),0)+IFERROR(VLOOKUP(A97,PlanningCycleComplet!$O$16:$Q$46,3,FALSE),0)+IFERROR(VLOOKUP(A97,PlanningCycleComplet!$U$16:$W$46,3,FALSE),0)</f>
        <v>0</v>
      </c>
      <c r="J97" s="182">
        <f t="shared" si="24"/>
        <v>13</v>
      </c>
      <c r="K97" s="183">
        <f t="shared" si="17"/>
        <v>0</v>
      </c>
      <c r="Q97" s="181">
        <f t="shared" si="25"/>
        <v>363</v>
      </c>
      <c r="R97" s="184" t="s">
        <v>6</v>
      </c>
      <c r="AK97" s="165" t="s">
        <v>237</v>
      </c>
    </row>
    <row r="98" spans="1:37">
      <c r="A98" s="189">
        <f t="shared" si="22"/>
        <v>81</v>
      </c>
      <c r="B98" s="181" t="str">
        <f t="shared" si="19"/>
        <v>N</v>
      </c>
      <c r="C98" s="181" t="str">
        <f t="shared" si="20"/>
        <v>N</v>
      </c>
      <c r="D98" s="181" t="str">
        <f t="shared" si="21"/>
        <v/>
      </c>
      <c r="E98" s="181">
        <f t="shared" si="23"/>
        <v>13</v>
      </c>
      <c r="F98" s="193">
        <f>IFERROR(VLOOKUP(A98,PlanningCycleComplet!$C$16:$E$46,3,FALSE),0)+IFERROR(VLOOKUP(A98,PlanningCycleComplet!$I$16:$K$46,3,FALSE),0)+IFERROR(VLOOKUP(A98,PlanningCycleComplet!$O$16:$Q$46,3,FALSE),0)+IFERROR(VLOOKUP(A98,PlanningCycleComplet!$U$16:$W$46,3,FALSE),0)</f>
        <v>0</v>
      </c>
      <c r="J98" s="182">
        <f t="shared" si="24"/>
        <v>13</v>
      </c>
      <c r="K98" s="183">
        <f t="shared" si="17"/>
        <v>0</v>
      </c>
      <c r="Q98" s="181">
        <f t="shared" si="25"/>
        <v>364</v>
      </c>
      <c r="R98" s="184" t="s">
        <v>6</v>
      </c>
      <c r="AK98" s="165" t="s">
        <v>248</v>
      </c>
    </row>
    <row r="99" spans="1:37">
      <c r="A99" s="189">
        <f t="shared" si="22"/>
        <v>82</v>
      </c>
      <c r="B99" s="181" t="str">
        <f t="shared" si="19"/>
        <v>N</v>
      </c>
      <c r="C99" s="181" t="str">
        <f t="shared" si="20"/>
        <v>N</v>
      </c>
      <c r="D99" s="181" t="str">
        <f t="shared" si="21"/>
        <v/>
      </c>
      <c r="E99" s="181">
        <f t="shared" si="23"/>
        <v>13</v>
      </c>
      <c r="F99" s="193">
        <f>IFERROR(VLOOKUP(A99,PlanningCycleComplet!$C$16:$E$46,3,FALSE),0)+IFERROR(VLOOKUP(A99,PlanningCycleComplet!$I$16:$K$46,3,FALSE),0)+IFERROR(VLOOKUP(A99,PlanningCycleComplet!$O$16:$Q$46,3,FALSE),0)+IFERROR(VLOOKUP(A99,PlanningCycleComplet!$U$16:$W$46,3,FALSE),0)</f>
        <v>0</v>
      </c>
      <c r="J99" s="182">
        <f t="shared" si="24"/>
        <v>13</v>
      </c>
      <c r="K99" s="183">
        <f t="shared" si="17"/>
        <v>0</v>
      </c>
      <c r="Q99" s="181">
        <f t="shared" si="25"/>
        <v>365</v>
      </c>
      <c r="R99" s="184" t="s">
        <v>6</v>
      </c>
      <c r="AK99" s="165" t="s">
        <v>259</v>
      </c>
    </row>
    <row r="100" spans="1:37">
      <c r="A100" s="189">
        <f t="shared" si="22"/>
        <v>83</v>
      </c>
      <c r="B100" s="181" t="str">
        <f t="shared" si="19"/>
        <v>N</v>
      </c>
      <c r="C100" s="181" t="str">
        <f t="shared" si="20"/>
        <v>N</v>
      </c>
      <c r="D100" s="181" t="str">
        <f t="shared" si="21"/>
        <v/>
      </c>
      <c r="E100" s="181">
        <f t="shared" si="23"/>
        <v>13</v>
      </c>
      <c r="F100" s="193">
        <f>IFERROR(VLOOKUP(A100,PlanningCycleComplet!$C$16:$E$46,3,FALSE),0)+IFERROR(VLOOKUP(A100,PlanningCycleComplet!$I$16:$K$46,3,FALSE),0)+IFERROR(VLOOKUP(A100,PlanningCycleComplet!$O$16:$Q$46,3,FALSE),0)+IFERROR(VLOOKUP(A100,PlanningCycleComplet!$U$16:$W$46,3,FALSE),0)</f>
        <v>0</v>
      </c>
      <c r="J100" s="182">
        <f t="shared" si="24"/>
        <v>13</v>
      </c>
      <c r="K100" s="183">
        <f t="shared" ref="K100:K163" si="26">IF(E100=E99,F100+K99,F100)</f>
        <v>0</v>
      </c>
      <c r="Q100" s="181">
        <f t="shared" si="25"/>
        <v>366</v>
      </c>
      <c r="R100" s="184" t="s">
        <v>6</v>
      </c>
      <c r="AK100" s="165" t="s">
        <v>270</v>
      </c>
    </row>
    <row r="101" spans="1:37">
      <c r="A101" s="189">
        <f t="shared" si="22"/>
        <v>84</v>
      </c>
      <c r="B101" s="181" t="str">
        <f t="shared" si="19"/>
        <v>N</v>
      </c>
      <c r="C101" s="181" t="str">
        <f t="shared" si="20"/>
        <v>N</v>
      </c>
      <c r="D101" s="181" t="str">
        <f t="shared" si="21"/>
        <v/>
      </c>
      <c r="E101" s="181">
        <f t="shared" si="23"/>
        <v>13</v>
      </c>
      <c r="F101" s="193">
        <f>IFERROR(VLOOKUP(A101,PlanningCycleComplet!$C$16:$E$46,3,FALSE),0)+IFERROR(VLOOKUP(A101,PlanningCycleComplet!$I$16:$K$46,3,FALSE),0)+IFERROR(VLOOKUP(A101,PlanningCycleComplet!$O$16:$Q$46,3,FALSE),0)+IFERROR(VLOOKUP(A101,PlanningCycleComplet!$U$16:$W$46,3,FALSE),0)</f>
        <v>0</v>
      </c>
      <c r="J101" s="182">
        <f t="shared" si="24"/>
        <v>13</v>
      </c>
      <c r="K101" s="183">
        <f t="shared" si="26"/>
        <v>0</v>
      </c>
      <c r="Q101" s="181">
        <f>PlanningCycleComplet!BX18</f>
        <v>367</v>
      </c>
      <c r="R101" s="184" t="s">
        <v>6</v>
      </c>
      <c r="AK101" s="165" t="s">
        <v>281</v>
      </c>
    </row>
    <row r="102" spans="1:37">
      <c r="A102" s="189">
        <f t="shared" si="22"/>
        <v>85</v>
      </c>
      <c r="B102" s="181" t="str">
        <f t="shared" si="19"/>
        <v>N</v>
      </c>
      <c r="C102" s="181" t="str">
        <f t="shared" si="20"/>
        <v>N</v>
      </c>
      <c r="D102" s="181" t="str">
        <f t="shared" si="21"/>
        <v/>
      </c>
      <c r="E102" s="181">
        <f t="shared" si="23"/>
        <v>13</v>
      </c>
      <c r="F102" s="193">
        <f>IFERROR(VLOOKUP(A102,PlanningCycleComplet!$C$16:$E$46,3,FALSE),0)+IFERROR(VLOOKUP(A102,PlanningCycleComplet!$I$16:$K$46,3,FALSE),0)+IFERROR(VLOOKUP(A102,PlanningCycleComplet!$O$16:$Q$46,3,FALSE),0)+IFERROR(VLOOKUP(A102,PlanningCycleComplet!$U$16:$W$46,3,FALSE),0)</f>
        <v>0</v>
      </c>
      <c r="J102" s="182" t="str">
        <f t="shared" si="24"/>
        <v>13D</v>
      </c>
      <c r="K102" s="183">
        <f t="shared" si="26"/>
        <v>0</v>
      </c>
      <c r="Q102" s="181">
        <f t="shared" ref="Q102:Q107" si="27">Q101+1</f>
        <v>368</v>
      </c>
      <c r="R102" s="184" t="s">
        <v>6</v>
      </c>
      <c r="AK102" s="165" t="s">
        <v>292</v>
      </c>
    </row>
    <row r="103" spans="1:37">
      <c r="A103" s="189">
        <f t="shared" si="22"/>
        <v>86</v>
      </c>
      <c r="B103" s="181" t="str">
        <f t="shared" si="19"/>
        <v>N</v>
      </c>
      <c r="C103" s="181" t="str">
        <f t="shared" si="20"/>
        <v>N</v>
      </c>
      <c r="D103" s="181" t="str">
        <f t="shared" si="21"/>
        <v/>
      </c>
      <c r="E103" s="181">
        <f t="shared" si="23"/>
        <v>14</v>
      </c>
      <c r="F103" s="193">
        <f>IFERROR(VLOOKUP(A103,PlanningCycleComplet!$C$16:$E$46,3,FALSE),0)+IFERROR(VLOOKUP(A103,PlanningCycleComplet!$I$16:$K$46,3,FALSE),0)+IFERROR(VLOOKUP(A103,PlanningCycleComplet!$O$16:$Q$46,3,FALSE),0)+IFERROR(VLOOKUP(A103,PlanningCycleComplet!$U$16:$W$46,3,FALSE),0)</f>
        <v>0</v>
      </c>
      <c r="J103" s="182">
        <f t="shared" si="24"/>
        <v>14</v>
      </c>
      <c r="K103" s="183">
        <f t="shared" si="26"/>
        <v>0</v>
      </c>
      <c r="Q103" s="181">
        <f t="shared" si="27"/>
        <v>369</v>
      </c>
      <c r="R103" s="184" t="s">
        <v>6</v>
      </c>
      <c r="AK103" s="165" t="s">
        <v>303</v>
      </c>
    </row>
    <row r="104" spans="1:37">
      <c r="A104" s="189">
        <f t="shared" si="22"/>
        <v>87</v>
      </c>
      <c r="B104" s="181" t="str">
        <f t="shared" si="19"/>
        <v>N</v>
      </c>
      <c r="C104" s="181" t="str">
        <f t="shared" si="20"/>
        <v>N</v>
      </c>
      <c r="D104" s="181" t="str">
        <f t="shared" si="21"/>
        <v/>
      </c>
      <c r="E104" s="181">
        <f t="shared" si="23"/>
        <v>14</v>
      </c>
      <c r="F104" s="193">
        <f>IFERROR(VLOOKUP(A104,PlanningCycleComplet!$C$16:$E$46,3,FALSE),0)+IFERROR(VLOOKUP(A104,PlanningCycleComplet!$I$16:$K$46,3,FALSE),0)+IFERROR(VLOOKUP(A104,PlanningCycleComplet!$O$16:$Q$46,3,FALSE),0)+IFERROR(VLOOKUP(A104,PlanningCycleComplet!$U$16:$W$46,3,FALSE),0)</f>
        <v>0</v>
      </c>
      <c r="J104" s="182">
        <f t="shared" si="24"/>
        <v>14</v>
      </c>
      <c r="K104" s="183">
        <f t="shared" si="26"/>
        <v>0</v>
      </c>
      <c r="Q104" s="181">
        <f t="shared" si="27"/>
        <v>370</v>
      </c>
      <c r="R104" s="184" t="s">
        <v>6</v>
      </c>
      <c r="AK104" s="165" t="s">
        <v>314</v>
      </c>
    </row>
    <row r="105" spans="1:37">
      <c r="A105" s="189">
        <f t="shared" si="22"/>
        <v>88</v>
      </c>
      <c r="B105" s="181" t="str">
        <f t="shared" si="19"/>
        <v>N</v>
      </c>
      <c r="C105" s="181" t="str">
        <f t="shared" si="20"/>
        <v>N</v>
      </c>
      <c r="D105" s="181" t="str">
        <f t="shared" si="21"/>
        <v/>
      </c>
      <c r="E105" s="181">
        <f t="shared" si="23"/>
        <v>14</v>
      </c>
      <c r="F105" s="193">
        <f>IFERROR(VLOOKUP(A105,PlanningCycleComplet!$C$16:$E$46,3,FALSE),0)+IFERROR(VLOOKUP(A105,PlanningCycleComplet!$I$16:$K$46,3,FALSE),0)+IFERROR(VLOOKUP(A105,PlanningCycleComplet!$O$16:$Q$46,3,FALSE),0)+IFERROR(VLOOKUP(A105,PlanningCycleComplet!$U$16:$W$46,3,FALSE),0)</f>
        <v>0</v>
      </c>
      <c r="J105" s="182">
        <f t="shared" si="24"/>
        <v>14</v>
      </c>
      <c r="K105" s="183">
        <f t="shared" si="26"/>
        <v>0</v>
      </c>
      <c r="Q105" s="181">
        <f t="shared" si="27"/>
        <v>371</v>
      </c>
      <c r="R105" s="184" t="s">
        <v>6</v>
      </c>
      <c r="AK105" s="165" t="s">
        <v>325</v>
      </c>
    </row>
    <row r="106" spans="1:37">
      <c r="A106" s="189">
        <f t="shared" si="22"/>
        <v>89</v>
      </c>
      <c r="B106" s="181" t="str">
        <f t="shared" si="19"/>
        <v>N</v>
      </c>
      <c r="C106" s="181" t="str">
        <f t="shared" si="20"/>
        <v>N</v>
      </c>
      <c r="D106" s="181" t="str">
        <f t="shared" si="21"/>
        <v/>
      </c>
      <c r="E106" s="181">
        <f t="shared" si="23"/>
        <v>14</v>
      </c>
      <c r="F106" s="193">
        <f>IFERROR(VLOOKUP(A106,PlanningCycleComplet!$C$16:$E$46,3,FALSE),0)+IFERROR(VLOOKUP(A106,PlanningCycleComplet!$I$16:$K$46,3,FALSE),0)+IFERROR(VLOOKUP(A106,PlanningCycleComplet!$O$16:$Q$46,3,FALSE),0)+IFERROR(VLOOKUP(A106,PlanningCycleComplet!$U$16:$W$46,3,FALSE),0)</f>
        <v>0</v>
      </c>
      <c r="J106" s="182">
        <f t="shared" si="24"/>
        <v>14</v>
      </c>
      <c r="K106" s="183">
        <f t="shared" si="26"/>
        <v>0</v>
      </c>
      <c r="Q106" s="181">
        <f t="shared" si="27"/>
        <v>372</v>
      </c>
      <c r="R106" s="184" t="s">
        <v>6</v>
      </c>
      <c r="AK106" s="165" t="s">
        <v>336</v>
      </c>
    </row>
    <row r="107" spans="1:37">
      <c r="A107" s="189">
        <f t="shared" si="22"/>
        <v>90</v>
      </c>
      <c r="B107" s="181" t="str">
        <f t="shared" si="19"/>
        <v>N</v>
      </c>
      <c r="C107" s="181" t="str">
        <f t="shared" si="20"/>
        <v>N</v>
      </c>
      <c r="D107" s="181" t="str">
        <f t="shared" si="21"/>
        <v/>
      </c>
      <c r="E107" s="181">
        <f t="shared" si="23"/>
        <v>14</v>
      </c>
      <c r="F107" s="193">
        <f>IFERROR(VLOOKUP(A107,PlanningCycleComplet!$C$16:$E$46,3,FALSE),0)+IFERROR(VLOOKUP(A107,PlanningCycleComplet!$I$16:$K$46,3,FALSE),0)+IFERROR(VLOOKUP(A107,PlanningCycleComplet!$O$16:$Q$46,3,FALSE),0)+IFERROR(VLOOKUP(A107,PlanningCycleComplet!$U$16:$W$46,3,FALSE),0)</f>
        <v>0</v>
      </c>
      <c r="J107" s="182">
        <f t="shared" si="24"/>
        <v>14</v>
      </c>
      <c r="K107" s="183">
        <f t="shared" si="26"/>
        <v>0</v>
      </c>
      <c r="Q107" s="181">
        <f t="shared" si="27"/>
        <v>373</v>
      </c>
      <c r="R107" s="184" t="s">
        <v>6</v>
      </c>
      <c r="AK107" s="165" t="s">
        <v>347</v>
      </c>
    </row>
    <row r="108" spans="1:37">
      <c r="A108" s="189">
        <f t="shared" si="22"/>
        <v>91</v>
      </c>
      <c r="B108" s="181" t="str">
        <f t="shared" si="19"/>
        <v>N</v>
      </c>
      <c r="C108" s="181" t="str">
        <f t="shared" si="20"/>
        <v>N</v>
      </c>
      <c r="D108" s="181" t="str">
        <f t="shared" si="21"/>
        <v/>
      </c>
      <c r="E108" s="181">
        <f t="shared" si="23"/>
        <v>14</v>
      </c>
      <c r="F108" s="193">
        <f>IFERROR(VLOOKUP(A108,PlanningCycleComplet!$C$16:$E$46,3,FALSE),0)+IFERROR(VLOOKUP(A108,PlanningCycleComplet!$I$16:$K$46,3,FALSE),0)+IFERROR(VLOOKUP(A108,PlanningCycleComplet!$O$16:$Q$46,3,FALSE),0)+IFERROR(VLOOKUP(A108,PlanningCycleComplet!$U$16:$W$46,3,FALSE),0)</f>
        <v>0</v>
      </c>
      <c r="J108" s="182">
        <f t="shared" si="24"/>
        <v>14</v>
      </c>
      <c r="K108" s="183">
        <f t="shared" si="26"/>
        <v>0</v>
      </c>
      <c r="AK108" s="165" t="s">
        <v>358</v>
      </c>
    </row>
    <row r="109" spans="1:37">
      <c r="A109" s="189">
        <f t="shared" si="22"/>
        <v>92</v>
      </c>
      <c r="B109" s="181" t="str">
        <f t="shared" si="19"/>
        <v>N</v>
      </c>
      <c r="C109" s="181" t="str">
        <f t="shared" si="20"/>
        <v>N</v>
      </c>
      <c r="D109" s="181" t="str">
        <f t="shared" si="21"/>
        <v/>
      </c>
      <c r="E109" s="181">
        <f t="shared" si="23"/>
        <v>14</v>
      </c>
      <c r="F109" s="193">
        <f>IFERROR(VLOOKUP(A109,PlanningCycleComplet!$C$16:$E$46,3,FALSE),0)+IFERROR(VLOOKUP(A109,PlanningCycleComplet!$I$16:$K$46,3,FALSE),0)+IFERROR(VLOOKUP(A109,PlanningCycleComplet!$O$16:$Q$46,3,FALSE),0)+IFERROR(VLOOKUP(A109,PlanningCycleComplet!$U$16:$W$46,3,FALSE),0)</f>
        <v>0</v>
      </c>
      <c r="J109" s="182" t="str">
        <f t="shared" si="24"/>
        <v>14D</v>
      </c>
      <c r="K109" s="183">
        <f t="shared" si="26"/>
        <v>0</v>
      </c>
      <c r="AK109" s="165" t="s">
        <v>369</v>
      </c>
    </row>
    <row r="110" spans="1:37">
      <c r="A110" s="189">
        <f t="shared" si="22"/>
        <v>93</v>
      </c>
      <c r="B110" s="181" t="str">
        <f t="shared" si="19"/>
        <v>N</v>
      </c>
      <c r="C110" s="181" t="str">
        <f t="shared" si="20"/>
        <v>N</v>
      </c>
      <c r="D110" s="181" t="str">
        <f t="shared" si="21"/>
        <v/>
      </c>
      <c r="E110" s="181">
        <f t="shared" si="23"/>
        <v>15</v>
      </c>
      <c r="F110" s="193">
        <f>IFERROR(VLOOKUP(A110,PlanningCycleComplet!$C$16:$E$46,3,FALSE),0)+IFERROR(VLOOKUP(A110,PlanningCycleComplet!$I$16:$K$46,3,FALSE),0)+IFERROR(VLOOKUP(A110,PlanningCycleComplet!$O$16:$Q$46,3,FALSE),0)+IFERROR(VLOOKUP(A110,PlanningCycleComplet!$U$16:$W$46,3,FALSE),0)</f>
        <v>0</v>
      </c>
      <c r="J110" s="182">
        <f t="shared" si="24"/>
        <v>15</v>
      </c>
      <c r="K110" s="183">
        <f t="shared" si="26"/>
        <v>0</v>
      </c>
      <c r="AK110" s="165" t="s">
        <v>380</v>
      </c>
    </row>
    <row r="111" spans="1:37">
      <c r="A111" s="189">
        <f t="shared" si="22"/>
        <v>94</v>
      </c>
      <c r="B111" s="181" t="str">
        <f t="shared" si="19"/>
        <v>N</v>
      </c>
      <c r="C111" s="181" t="str">
        <f t="shared" si="20"/>
        <v>N</v>
      </c>
      <c r="D111" s="181" t="str">
        <f t="shared" si="21"/>
        <v/>
      </c>
      <c r="E111" s="181">
        <f t="shared" si="23"/>
        <v>15</v>
      </c>
      <c r="F111" s="193">
        <f>IFERROR(VLOOKUP(A111,PlanningCycleComplet!$C$16:$E$46,3,FALSE),0)+IFERROR(VLOOKUP(A111,PlanningCycleComplet!$I$16:$K$46,3,FALSE),0)+IFERROR(VLOOKUP(A111,PlanningCycleComplet!$O$16:$Q$46,3,FALSE),0)+IFERROR(VLOOKUP(A111,PlanningCycleComplet!$U$16:$W$46,3,FALSE),0)</f>
        <v>0</v>
      </c>
      <c r="J111" s="182">
        <f t="shared" si="24"/>
        <v>15</v>
      </c>
      <c r="K111" s="183">
        <f t="shared" si="26"/>
        <v>0</v>
      </c>
      <c r="AK111" s="165" t="s">
        <v>391</v>
      </c>
    </row>
    <row r="112" spans="1:37">
      <c r="A112" s="189">
        <f t="shared" si="22"/>
        <v>95</v>
      </c>
      <c r="B112" s="181" t="str">
        <f t="shared" si="19"/>
        <v>N</v>
      </c>
      <c r="C112" s="181" t="str">
        <f t="shared" si="20"/>
        <v>N</v>
      </c>
      <c r="D112" s="181" t="str">
        <f t="shared" si="21"/>
        <v/>
      </c>
      <c r="E112" s="181">
        <f t="shared" si="23"/>
        <v>15</v>
      </c>
      <c r="F112" s="193">
        <f>IFERROR(VLOOKUP(A112,PlanningCycleComplet!$C$16:$E$46,3,FALSE),0)+IFERROR(VLOOKUP(A112,PlanningCycleComplet!$I$16:$K$46,3,FALSE),0)+IFERROR(VLOOKUP(A112,PlanningCycleComplet!$O$16:$Q$46,3,FALSE),0)+IFERROR(VLOOKUP(A112,PlanningCycleComplet!$U$16:$W$46,3,FALSE),0)</f>
        <v>0</v>
      </c>
      <c r="J112" s="182">
        <f t="shared" si="24"/>
        <v>15</v>
      </c>
      <c r="K112" s="183">
        <f t="shared" si="26"/>
        <v>0</v>
      </c>
      <c r="AK112" s="165" t="s">
        <v>402</v>
      </c>
    </row>
    <row r="113" spans="1:37">
      <c r="A113" s="189">
        <f t="shared" si="22"/>
        <v>96</v>
      </c>
      <c r="B113" s="181" t="str">
        <f t="shared" si="19"/>
        <v>N</v>
      </c>
      <c r="C113" s="181" t="str">
        <f t="shared" si="20"/>
        <v>N</v>
      </c>
      <c r="D113" s="181" t="str">
        <f t="shared" si="21"/>
        <v/>
      </c>
      <c r="E113" s="181">
        <f t="shared" si="23"/>
        <v>15</v>
      </c>
      <c r="F113" s="193">
        <f>IFERROR(VLOOKUP(A113,PlanningCycleComplet!$C$16:$E$46,3,FALSE),0)+IFERROR(VLOOKUP(A113,PlanningCycleComplet!$I$16:$K$46,3,FALSE),0)+IFERROR(VLOOKUP(A113,PlanningCycleComplet!$O$16:$Q$46,3,FALSE),0)+IFERROR(VLOOKUP(A113,PlanningCycleComplet!$U$16:$W$46,3,FALSE),0)</f>
        <v>0</v>
      </c>
      <c r="J113" s="182">
        <f t="shared" si="24"/>
        <v>15</v>
      </c>
      <c r="K113" s="183">
        <f t="shared" si="26"/>
        <v>0</v>
      </c>
      <c r="AK113" s="165" t="s">
        <v>413</v>
      </c>
    </row>
    <row r="114" spans="1:37">
      <c r="A114" s="189">
        <f t="shared" si="22"/>
        <v>97</v>
      </c>
      <c r="B114" s="181" t="str">
        <f t="shared" si="19"/>
        <v>N</v>
      </c>
      <c r="C114" s="181" t="str">
        <f t="shared" si="20"/>
        <v>N</v>
      </c>
      <c r="D114" s="181" t="str">
        <f t="shared" si="21"/>
        <v/>
      </c>
      <c r="E114" s="181">
        <f t="shared" si="23"/>
        <v>15</v>
      </c>
      <c r="F114" s="193">
        <f>IFERROR(VLOOKUP(A114,PlanningCycleComplet!$C$16:$E$46,3,FALSE),0)+IFERROR(VLOOKUP(A114,PlanningCycleComplet!$I$16:$K$46,3,FALSE),0)+IFERROR(VLOOKUP(A114,PlanningCycleComplet!$O$16:$Q$46,3,FALSE),0)+IFERROR(VLOOKUP(A114,PlanningCycleComplet!$U$16:$W$46,3,FALSE),0)</f>
        <v>0</v>
      </c>
      <c r="J114" s="182">
        <f t="shared" si="24"/>
        <v>15</v>
      </c>
      <c r="K114" s="183">
        <f t="shared" si="26"/>
        <v>0</v>
      </c>
      <c r="AK114" s="165" t="s">
        <v>424</v>
      </c>
    </row>
    <row r="115" spans="1:37">
      <c r="A115" s="189">
        <f t="shared" si="22"/>
        <v>98</v>
      </c>
      <c r="B115" s="181" t="str">
        <f t="shared" si="19"/>
        <v>N</v>
      </c>
      <c r="C115" s="181" t="str">
        <f t="shared" si="20"/>
        <v>N</v>
      </c>
      <c r="D115" s="181" t="str">
        <f t="shared" si="21"/>
        <v/>
      </c>
      <c r="E115" s="181">
        <f t="shared" si="23"/>
        <v>15</v>
      </c>
      <c r="F115" s="193">
        <f>IFERROR(VLOOKUP(A115,PlanningCycleComplet!$C$16:$E$46,3,FALSE),0)+IFERROR(VLOOKUP(A115,PlanningCycleComplet!$I$16:$K$46,3,FALSE),0)+IFERROR(VLOOKUP(A115,PlanningCycleComplet!$O$16:$Q$46,3,FALSE),0)+IFERROR(VLOOKUP(A115,PlanningCycleComplet!$U$16:$W$46,3,FALSE),0)</f>
        <v>0</v>
      </c>
      <c r="J115" s="182">
        <f t="shared" si="24"/>
        <v>15</v>
      </c>
      <c r="K115" s="183">
        <f t="shared" si="26"/>
        <v>0</v>
      </c>
      <c r="AK115" s="165" t="s">
        <v>435</v>
      </c>
    </row>
    <row r="116" spans="1:37">
      <c r="A116" s="189">
        <f t="shared" si="22"/>
        <v>99</v>
      </c>
      <c r="B116" s="181" t="str">
        <f t="shared" si="19"/>
        <v>N</v>
      </c>
      <c r="C116" s="181" t="str">
        <f t="shared" si="20"/>
        <v>N</v>
      </c>
      <c r="D116" s="181" t="str">
        <f t="shared" si="21"/>
        <v/>
      </c>
      <c r="E116" s="181">
        <f t="shared" si="23"/>
        <v>15</v>
      </c>
      <c r="F116" s="193">
        <f>IFERROR(VLOOKUP(A116,PlanningCycleComplet!$C$16:$E$46,3,FALSE),0)+IFERROR(VLOOKUP(A116,PlanningCycleComplet!$I$16:$K$46,3,FALSE),0)+IFERROR(VLOOKUP(A116,PlanningCycleComplet!$O$16:$Q$46,3,FALSE),0)+IFERROR(VLOOKUP(A116,PlanningCycleComplet!$U$16:$W$46,3,FALSE),0)</f>
        <v>0</v>
      </c>
      <c r="J116" s="182" t="str">
        <f t="shared" si="24"/>
        <v>15D</v>
      </c>
      <c r="K116" s="183">
        <f t="shared" si="26"/>
        <v>0</v>
      </c>
      <c r="AK116" s="165" t="s">
        <v>446</v>
      </c>
    </row>
    <row r="117" spans="1:37">
      <c r="A117" s="189">
        <f t="shared" si="22"/>
        <v>100</v>
      </c>
      <c r="B117" s="181" t="str">
        <f t="shared" si="19"/>
        <v>N</v>
      </c>
      <c r="C117" s="181" t="str">
        <f t="shared" si="20"/>
        <v>N</v>
      </c>
      <c r="D117" s="181" t="str">
        <f t="shared" si="21"/>
        <v/>
      </c>
      <c r="E117" s="181">
        <f t="shared" si="23"/>
        <v>16</v>
      </c>
      <c r="F117" s="193">
        <f>IFERROR(VLOOKUP(A117,PlanningCycleComplet!$C$16:$E$46,3,FALSE),0)+IFERROR(VLOOKUP(A117,PlanningCycleComplet!$I$16:$K$46,3,FALSE),0)+IFERROR(VLOOKUP(A117,PlanningCycleComplet!$O$16:$Q$46,3,FALSE),0)+IFERROR(VLOOKUP(A117,PlanningCycleComplet!$U$16:$W$46,3,FALSE),0)</f>
        <v>0</v>
      </c>
      <c r="J117" s="182">
        <f t="shared" si="24"/>
        <v>16</v>
      </c>
      <c r="K117" s="183">
        <f t="shared" si="26"/>
        <v>0</v>
      </c>
      <c r="AK117" s="165" t="s">
        <v>457</v>
      </c>
    </row>
    <row r="118" spans="1:37">
      <c r="A118" s="189">
        <f t="shared" si="22"/>
        <v>101</v>
      </c>
      <c r="B118" s="181" t="str">
        <f t="shared" si="19"/>
        <v>N</v>
      </c>
      <c r="C118" s="181" t="str">
        <f t="shared" si="20"/>
        <v>N</v>
      </c>
      <c r="D118" s="181" t="str">
        <f t="shared" si="21"/>
        <v/>
      </c>
      <c r="E118" s="181">
        <f t="shared" si="23"/>
        <v>16</v>
      </c>
      <c r="F118" s="193">
        <f>IFERROR(VLOOKUP(A118,PlanningCycleComplet!$C$16:$E$46,3,FALSE),0)+IFERROR(VLOOKUP(A118,PlanningCycleComplet!$I$16:$K$46,3,FALSE),0)+IFERROR(VLOOKUP(A118,PlanningCycleComplet!$O$16:$Q$46,3,FALSE),0)+IFERROR(VLOOKUP(A118,PlanningCycleComplet!$U$16:$W$46,3,FALSE),0)</f>
        <v>0</v>
      </c>
      <c r="J118" s="182">
        <f t="shared" si="24"/>
        <v>16</v>
      </c>
      <c r="K118" s="183">
        <f t="shared" si="26"/>
        <v>0</v>
      </c>
      <c r="AK118" s="165" t="s">
        <v>468</v>
      </c>
    </row>
    <row r="119" spans="1:37">
      <c r="A119" s="189">
        <f t="shared" si="22"/>
        <v>102</v>
      </c>
      <c r="B119" s="181" t="str">
        <f t="shared" si="19"/>
        <v>N</v>
      </c>
      <c r="C119" s="181" t="str">
        <f t="shared" si="20"/>
        <v>N</v>
      </c>
      <c r="D119" s="181" t="str">
        <f t="shared" si="21"/>
        <v/>
      </c>
      <c r="E119" s="181">
        <f t="shared" si="23"/>
        <v>16</v>
      </c>
      <c r="F119" s="193">
        <f>IFERROR(VLOOKUP(A119,PlanningCycleComplet!$C$16:$E$46,3,FALSE),0)+IFERROR(VLOOKUP(A119,PlanningCycleComplet!$I$16:$K$46,3,FALSE),0)+IFERROR(VLOOKUP(A119,PlanningCycleComplet!$O$16:$Q$46,3,FALSE),0)+IFERROR(VLOOKUP(A119,PlanningCycleComplet!$U$16:$W$46,3,FALSE),0)</f>
        <v>0</v>
      </c>
      <c r="J119" s="182">
        <f t="shared" si="24"/>
        <v>16</v>
      </c>
      <c r="K119" s="183">
        <f t="shared" si="26"/>
        <v>0</v>
      </c>
      <c r="AK119" s="165" t="s">
        <v>479</v>
      </c>
    </row>
    <row r="120" spans="1:37">
      <c r="A120" s="189">
        <f t="shared" si="22"/>
        <v>103</v>
      </c>
      <c r="B120" s="181" t="str">
        <f t="shared" si="19"/>
        <v>N</v>
      </c>
      <c r="C120" s="181" t="str">
        <f t="shared" si="20"/>
        <v>N</v>
      </c>
      <c r="D120" s="181" t="str">
        <f t="shared" si="21"/>
        <v/>
      </c>
      <c r="E120" s="181">
        <f t="shared" si="23"/>
        <v>16</v>
      </c>
      <c r="F120" s="193">
        <f>IFERROR(VLOOKUP(A120,PlanningCycleComplet!$C$16:$E$46,3,FALSE),0)+IFERROR(VLOOKUP(A120,PlanningCycleComplet!$I$16:$K$46,3,FALSE),0)+IFERROR(VLOOKUP(A120,PlanningCycleComplet!$O$16:$Q$46,3,FALSE),0)+IFERROR(VLOOKUP(A120,PlanningCycleComplet!$U$16:$W$46,3,FALSE),0)</f>
        <v>0</v>
      </c>
      <c r="J120" s="182">
        <f t="shared" si="24"/>
        <v>16</v>
      </c>
      <c r="K120" s="183">
        <f t="shared" si="26"/>
        <v>0</v>
      </c>
      <c r="AK120" s="165" t="s">
        <v>490</v>
      </c>
    </row>
    <row r="121" spans="1:37">
      <c r="A121" s="189">
        <f t="shared" si="22"/>
        <v>104</v>
      </c>
      <c r="B121" s="181" t="str">
        <f t="shared" si="19"/>
        <v>N</v>
      </c>
      <c r="C121" s="181" t="str">
        <f t="shared" si="20"/>
        <v>N</v>
      </c>
      <c r="D121" s="181" t="str">
        <f t="shared" si="21"/>
        <v/>
      </c>
      <c r="E121" s="181">
        <f t="shared" si="23"/>
        <v>16</v>
      </c>
      <c r="F121" s="193">
        <f>IFERROR(VLOOKUP(A121,PlanningCycleComplet!$C$16:$E$46,3,FALSE),0)+IFERROR(VLOOKUP(A121,PlanningCycleComplet!$I$16:$K$46,3,FALSE),0)+IFERROR(VLOOKUP(A121,PlanningCycleComplet!$O$16:$Q$46,3,FALSE),0)+IFERROR(VLOOKUP(A121,PlanningCycleComplet!$U$16:$W$46,3,FALSE),0)</f>
        <v>0</v>
      </c>
      <c r="J121" s="182">
        <f t="shared" si="24"/>
        <v>16</v>
      </c>
      <c r="K121" s="183">
        <f t="shared" si="26"/>
        <v>0</v>
      </c>
      <c r="AK121" s="165" t="s">
        <v>501</v>
      </c>
    </row>
    <row r="122" spans="1:37">
      <c r="A122" s="189">
        <f t="shared" si="22"/>
        <v>105</v>
      </c>
      <c r="B122" s="181" t="str">
        <f t="shared" si="19"/>
        <v>N</v>
      </c>
      <c r="C122" s="181" t="str">
        <f t="shared" si="20"/>
        <v>N</v>
      </c>
      <c r="D122" s="181" t="str">
        <f t="shared" si="21"/>
        <v/>
      </c>
      <c r="E122" s="181">
        <f t="shared" si="23"/>
        <v>16</v>
      </c>
      <c r="F122" s="193">
        <f>IFERROR(VLOOKUP(A122,PlanningCycleComplet!$C$16:$E$46,3,FALSE),0)+IFERROR(VLOOKUP(A122,PlanningCycleComplet!$I$16:$K$46,3,FALSE),0)+IFERROR(VLOOKUP(A122,PlanningCycleComplet!$O$16:$Q$46,3,FALSE),0)+IFERROR(VLOOKUP(A122,PlanningCycleComplet!$U$16:$W$46,3,FALSE),0)</f>
        <v>0</v>
      </c>
      <c r="J122" s="182">
        <f t="shared" si="24"/>
        <v>16</v>
      </c>
      <c r="K122" s="183">
        <f t="shared" si="26"/>
        <v>0</v>
      </c>
      <c r="AK122" s="165" t="s">
        <v>512</v>
      </c>
    </row>
    <row r="123" spans="1:37">
      <c r="A123" s="189">
        <f t="shared" si="22"/>
        <v>106</v>
      </c>
      <c r="B123" s="181" t="str">
        <f t="shared" si="19"/>
        <v>N</v>
      </c>
      <c r="C123" s="181" t="str">
        <f t="shared" si="20"/>
        <v>N</v>
      </c>
      <c r="D123" s="181" t="str">
        <f t="shared" si="21"/>
        <v/>
      </c>
      <c r="E123" s="181">
        <f t="shared" si="23"/>
        <v>16</v>
      </c>
      <c r="F123" s="193">
        <f>IFERROR(VLOOKUP(A123,PlanningCycleComplet!$C$16:$E$46,3,FALSE),0)+IFERROR(VLOOKUP(A123,PlanningCycleComplet!$I$16:$K$46,3,FALSE),0)+IFERROR(VLOOKUP(A123,PlanningCycleComplet!$O$16:$Q$46,3,FALSE),0)+IFERROR(VLOOKUP(A123,PlanningCycleComplet!$U$16:$W$46,3,FALSE),0)</f>
        <v>0</v>
      </c>
      <c r="J123" s="182" t="str">
        <f t="shared" si="24"/>
        <v>16D</v>
      </c>
      <c r="K123" s="183">
        <f t="shared" si="26"/>
        <v>0</v>
      </c>
      <c r="AK123" s="165" t="s">
        <v>523</v>
      </c>
    </row>
    <row r="124" spans="1:37">
      <c r="A124" s="189">
        <f t="shared" si="22"/>
        <v>107</v>
      </c>
      <c r="B124" s="181" t="str">
        <f t="shared" si="19"/>
        <v>N</v>
      </c>
      <c r="C124" s="181" t="str">
        <f t="shared" si="20"/>
        <v>N</v>
      </c>
      <c r="D124" s="181" t="str">
        <f t="shared" si="21"/>
        <v/>
      </c>
      <c r="E124" s="181">
        <f t="shared" si="23"/>
        <v>17</v>
      </c>
      <c r="F124" s="193">
        <f>IFERROR(VLOOKUP(A124,PlanningCycleComplet!$C$16:$E$46,3,FALSE),0)+IFERROR(VLOOKUP(A124,PlanningCycleComplet!$I$16:$K$46,3,FALSE),0)+IFERROR(VLOOKUP(A124,PlanningCycleComplet!$O$16:$Q$46,3,FALSE),0)+IFERROR(VLOOKUP(A124,PlanningCycleComplet!$U$16:$W$46,3,FALSE),0)</f>
        <v>0</v>
      </c>
      <c r="J124" s="182">
        <f t="shared" si="24"/>
        <v>17</v>
      </c>
      <c r="K124" s="183">
        <f t="shared" si="26"/>
        <v>0</v>
      </c>
      <c r="AK124" s="165" t="s">
        <v>194</v>
      </c>
    </row>
    <row r="125" spans="1:37">
      <c r="A125" s="189">
        <f t="shared" si="22"/>
        <v>108</v>
      </c>
      <c r="B125" s="181" t="str">
        <f t="shared" si="19"/>
        <v>N</v>
      </c>
      <c r="C125" s="181" t="str">
        <f t="shared" si="20"/>
        <v>N</v>
      </c>
      <c r="D125" s="181" t="str">
        <f t="shared" si="21"/>
        <v/>
      </c>
      <c r="E125" s="181">
        <f t="shared" si="23"/>
        <v>17</v>
      </c>
      <c r="F125" s="193">
        <f>IFERROR(VLOOKUP(A125,PlanningCycleComplet!$C$16:$E$46,3,FALSE),0)+IFERROR(VLOOKUP(A125,PlanningCycleComplet!$I$16:$K$46,3,FALSE),0)+IFERROR(VLOOKUP(A125,PlanningCycleComplet!$O$16:$Q$46,3,FALSE),0)+IFERROR(VLOOKUP(A125,PlanningCycleComplet!$U$16:$W$46,3,FALSE),0)</f>
        <v>0</v>
      </c>
      <c r="J125" s="182">
        <f t="shared" si="24"/>
        <v>17</v>
      </c>
      <c r="K125" s="183">
        <f t="shared" si="26"/>
        <v>0</v>
      </c>
      <c r="AK125" s="165" t="s">
        <v>205</v>
      </c>
    </row>
    <row r="126" spans="1:37">
      <c r="A126" s="189">
        <f t="shared" si="22"/>
        <v>109</v>
      </c>
      <c r="B126" s="181" t="str">
        <f t="shared" si="19"/>
        <v>N</v>
      </c>
      <c r="C126" s="181" t="str">
        <f t="shared" si="20"/>
        <v>N</v>
      </c>
      <c r="D126" s="181" t="str">
        <f t="shared" si="21"/>
        <v/>
      </c>
      <c r="E126" s="181">
        <f t="shared" si="23"/>
        <v>17</v>
      </c>
      <c r="F126" s="193">
        <f>IFERROR(VLOOKUP(A126,PlanningCycleComplet!$C$16:$E$46,3,FALSE),0)+IFERROR(VLOOKUP(A126,PlanningCycleComplet!$I$16:$K$46,3,FALSE),0)+IFERROR(VLOOKUP(A126,PlanningCycleComplet!$O$16:$Q$46,3,FALSE),0)+IFERROR(VLOOKUP(A126,PlanningCycleComplet!$U$16:$W$46,3,FALSE),0)</f>
        <v>0</v>
      </c>
      <c r="J126" s="182">
        <f t="shared" si="24"/>
        <v>17</v>
      </c>
      <c r="K126" s="183">
        <f t="shared" si="26"/>
        <v>0</v>
      </c>
      <c r="AK126" s="165" t="s">
        <v>216</v>
      </c>
    </row>
    <row r="127" spans="1:37">
      <c r="A127" s="189">
        <f t="shared" si="22"/>
        <v>110</v>
      </c>
      <c r="B127" s="181" t="str">
        <f t="shared" si="19"/>
        <v>N</v>
      </c>
      <c r="C127" s="181" t="str">
        <f t="shared" si="20"/>
        <v>N</v>
      </c>
      <c r="D127" s="181" t="str">
        <f t="shared" si="21"/>
        <v/>
      </c>
      <c r="E127" s="181">
        <f t="shared" si="23"/>
        <v>17</v>
      </c>
      <c r="F127" s="193">
        <f>IFERROR(VLOOKUP(A127,PlanningCycleComplet!$C$16:$E$46,3,FALSE),0)+IFERROR(VLOOKUP(A127,PlanningCycleComplet!$I$16:$K$46,3,FALSE),0)+IFERROR(VLOOKUP(A127,PlanningCycleComplet!$O$16:$Q$46,3,FALSE),0)+IFERROR(VLOOKUP(A127,PlanningCycleComplet!$U$16:$W$46,3,FALSE),0)</f>
        <v>0</v>
      </c>
      <c r="J127" s="182">
        <f t="shared" si="24"/>
        <v>17</v>
      </c>
      <c r="K127" s="183">
        <f t="shared" si="26"/>
        <v>0</v>
      </c>
      <c r="AK127" s="165" t="s">
        <v>227</v>
      </c>
    </row>
    <row r="128" spans="1:37">
      <c r="A128" s="189">
        <f t="shared" si="22"/>
        <v>111</v>
      </c>
      <c r="B128" s="181" t="str">
        <f t="shared" si="19"/>
        <v>N</v>
      </c>
      <c r="C128" s="181" t="str">
        <f t="shared" si="20"/>
        <v>N</v>
      </c>
      <c r="D128" s="181" t="str">
        <f t="shared" si="21"/>
        <v/>
      </c>
      <c r="E128" s="181">
        <f t="shared" si="23"/>
        <v>17</v>
      </c>
      <c r="F128" s="193">
        <f>IFERROR(VLOOKUP(A128,PlanningCycleComplet!$C$16:$E$46,3,FALSE),0)+IFERROR(VLOOKUP(A128,PlanningCycleComplet!$I$16:$K$46,3,FALSE),0)+IFERROR(VLOOKUP(A128,PlanningCycleComplet!$O$16:$Q$46,3,FALSE),0)+IFERROR(VLOOKUP(A128,PlanningCycleComplet!$U$16:$W$46,3,FALSE),0)</f>
        <v>0</v>
      </c>
      <c r="J128" s="182">
        <f t="shared" si="24"/>
        <v>17</v>
      </c>
      <c r="K128" s="183">
        <f t="shared" si="26"/>
        <v>0</v>
      </c>
      <c r="AK128" s="165" t="s">
        <v>238</v>
      </c>
    </row>
    <row r="129" spans="1:37">
      <c r="A129" s="189">
        <f t="shared" si="22"/>
        <v>112</v>
      </c>
      <c r="B129" s="181" t="str">
        <f t="shared" si="19"/>
        <v>N</v>
      </c>
      <c r="C129" s="181" t="str">
        <f t="shared" si="20"/>
        <v>N</v>
      </c>
      <c r="D129" s="181" t="str">
        <f t="shared" si="21"/>
        <v/>
      </c>
      <c r="E129" s="181">
        <f t="shared" si="23"/>
        <v>17</v>
      </c>
      <c r="F129" s="193">
        <f>IFERROR(VLOOKUP(A129,PlanningCycleComplet!$C$16:$E$46,3,FALSE),0)+IFERROR(VLOOKUP(A129,PlanningCycleComplet!$I$16:$K$46,3,FALSE),0)+IFERROR(VLOOKUP(A129,PlanningCycleComplet!$O$16:$Q$46,3,FALSE),0)+IFERROR(VLOOKUP(A129,PlanningCycleComplet!$U$16:$W$46,3,FALSE),0)</f>
        <v>0</v>
      </c>
      <c r="J129" s="182">
        <f t="shared" si="24"/>
        <v>17</v>
      </c>
      <c r="K129" s="183">
        <f t="shared" si="26"/>
        <v>0</v>
      </c>
      <c r="AK129" s="165" t="s">
        <v>249</v>
      </c>
    </row>
    <row r="130" spans="1:37">
      <c r="A130" s="189">
        <f t="shared" si="22"/>
        <v>113</v>
      </c>
      <c r="B130" s="181" t="str">
        <f t="shared" si="19"/>
        <v>N</v>
      </c>
      <c r="C130" s="181" t="str">
        <f t="shared" si="20"/>
        <v>N</v>
      </c>
      <c r="D130" s="181" t="str">
        <f t="shared" si="21"/>
        <v/>
      </c>
      <c r="E130" s="181">
        <f t="shared" si="23"/>
        <v>17</v>
      </c>
      <c r="F130" s="193">
        <f>IFERROR(VLOOKUP(A130,PlanningCycleComplet!$C$16:$E$46,3,FALSE),0)+IFERROR(VLOOKUP(A130,PlanningCycleComplet!$I$16:$K$46,3,FALSE),0)+IFERROR(VLOOKUP(A130,PlanningCycleComplet!$O$16:$Q$46,3,FALSE),0)+IFERROR(VLOOKUP(A130,PlanningCycleComplet!$U$16:$W$46,3,FALSE),0)</f>
        <v>0</v>
      </c>
      <c r="J130" s="182" t="str">
        <f t="shared" si="24"/>
        <v>17D</v>
      </c>
      <c r="K130" s="183">
        <f t="shared" si="26"/>
        <v>0</v>
      </c>
      <c r="AK130" s="165" t="s">
        <v>260</v>
      </c>
    </row>
    <row r="131" spans="1:37">
      <c r="A131" s="189">
        <f t="shared" si="22"/>
        <v>114</v>
      </c>
      <c r="B131" s="181" t="str">
        <f t="shared" si="19"/>
        <v>N</v>
      </c>
      <c r="C131" s="181" t="str">
        <f t="shared" si="20"/>
        <v>N</v>
      </c>
      <c r="D131" s="181" t="str">
        <f t="shared" si="21"/>
        <v/>
      </c>
      <c r="E131" s="181">
        <f t="shared" si="23"/>
        <v>18</v>
      </c>
      <c r="F131" s="193">
        <f>IFERROR(VLOOKUP(A131,PlanningCycleComplet!$C$16:$E$46,3,FALSE),0)+IFERROR(VLOOKUP(A131,PlanningCycleComplet!$I$16:$K$46,3,FALSE),0)+IFERROR(VLOOKUP(A131,PlanningCycleComplet!$O$16:$Q$46,3,FALSE),0)+IFERROR(VLOOKUP(A131,PlanningCycleComplet!$U$16:$W$46,3,FALSE),0)</f>
        <v>0</v>
      </c>
      <c r="J131" s="182">
        <f t="shared" si="24"/>
        <v>18</v>
      </c>
      <c r="K131" s="183">
        <f t="shared" si="26"/>
        <v>0</v>
      </c>
      <c r="AK131" s="165" t="s">
        <v>271</v>
      </c>
    </row>
    <row r="132" spans="1:37">
      <c r="A132" s="189">
        <f t="shared" si="22"/>
        <v>115</v>
      </c>
      <c r="B132" s="181" t="str">
        <f t="shared" si="19"/>
        <v>N</v>
      </c>
      <c r="C132" s="181" t="str">
        <f t="shared" si="20"/>
        <v>N</v>
      </c>
      <c r="D132" s="181" t="str">
        <f t="shared" si="21"/>
        <v/>
      </c>
      <c r="E132" s="181">
        <f t="shared" si="23"/>
        <v>18</v>
      </c>
      <c r="F132" s="193">
        <f>IFERROR(VLOOKUP(A132,PlanningCycleComplet!$C$16:$E$46,3,FALSE),0)+IFERROR(VLOOKUP(A132,PlanningCycleComplet!$I$16:$K$46,3,FALSE),0)+IFERROR(VLOOKUP(A132,PlanningCycleComplet!$O$16:$Q$46,3,FALSE),0)+IFERROR(VLOOKUP(A132,PlanningCycleComplet!$U$16:$W$46,3,FALSE),0)</f>
        <v>0</v>
      </c>
      <c r="J132" s="182">
        <f t="shared" si="24"/>
        <v>18</v>
      </c>
      <c r="K132" s="183">
        <f t="shared" si="26"/>
        <v>0</v>
      </c>
      <c r="AK132" s="165" t="s">
        <v>282</v>
      </c>
    </row>
    <row r="133" spans="1:37">
      <c r="A133" s="189">
        <f t="shared" si="22"/>
        <v>116</v>
      </c>
      <c r="B133" s="181" t="str">
        <f t="shared" si="19"/>
        <v>N</v>
      </c>
      <c r="C133" s="181" t="str">
        <f t="shared" si="20"/>
        <v>N</v>
      </c>
      <c r="D133" s="181" t="str">
        <f t="shared" si="21"/>
        <v/>
      </c>
      <c r="E133" s="181">
        <f t="shared" si="23"/>
        <v>18</v>
      </c>
      <c r="F133" s="193">
        <f>IFERROR(VLOOKUP(A133,PlanningCycleComplet!$C$16:$E$46,3,FALSE),0)+IFERROR(VLOOKUP(A133,PlanningCycleComplet!$I$16:$K$46,3,FALSE),0)+IFERROR(VLOOKUP(A133,PlanningCycleComplet!$O$16:$Q$46,3,FALSE),0)+IFERROR(VLOOKUP(A133,PlanningCycleComplet!$U$16:$W$46,3,FALSE),0)</f>
        <v>0</v>
      </c>
      <c r="J133" s="182">
        <f t="shared" si="24"/>
        <v>18</v>
      </c>
      <c r="K133" s="183">
        <f t="shared" si="26"/>
        <v>0</v>
      </c>
      <c r="AK133" s="165" t="s">
        <v>293</v>
      </c>
    </row>
    <row r="134" spans="1:37">
      <c r="A134" s="189">
        <f t="shared" si="22"/>
        <v>117</v>
      </c>
      <c r="B134" s="181" t="str">
        <f t="shared" si="19"/>
        <v>N</v>
      </c>
      <c r="C134" s="181" t="str">
        <f t="shared" si="20"/>
        <v>N</v>
      </c>
      <c r="D134" s="181" t="str">
        <f t="shared" si="21"/>
        <v/>
      </c>
      <c r="E134" s="181">
        <f t="shared" si="23"/>
        <v>18</v>
      </c>
      <c r="F134" s="193">
        <f>IFERROR(VLOOKUP(A134,PlanningCycleComplet!$C$16:$E$46,3,FALSE),0)+IFERROR(VLOOKUP(A134,PlanningCycleComplet!$I$16:$K$46,3,FALSE),0)+IFERROR(VLOOKUP(A134,PlanningCycleComplet!$O$16:$Q$46,3,FALSE),0)+IFERROR(VLOOKUP(A134,PlanningCycleComplet!$U$16:$W$46,3,FALSE),0)</f>
        <v>0</v>
      </c>
      <c r="J134" s="182">
        <f t="shared" si="24"/>
        <v>18</v>
      </c>
      <c r="K134" s="183">
        <f t="shared" si="26"/>
        <v>0</v>
      </c>
      <c r="AK134" s="165" t="s">
        <v>304</v>
      </c>
    </row>
    <row r="135" spans="1:37">
      <c r="A135" s="189">
        <f t="shared" si="22"/>
        <v>118</v>
      </c>
      <c r="B135" s="181" t="str">
        <f t="shared" si="19"/>
        <v>N</v>
      </c>
      <c r="C135" s="181" t="str">
        <f t="shared" si="20"/>
        <v>N</v>
      </c>
      <c r="D135" s="181" t="str">
        <f t="shared" si="21"/>
        <v/>
      </c>
      <c r="E135" s="181">
        <f t="shared" si="23"/>
        <v>18</v>
      </c>
      <c r="F135" s="193">
        <f>IFERROR(VLOOKUP(A135,PlanningCycleComplet!$C$16:$E$46,3,FALSE),0)+IFERROR(VLOOKUP(A135,PlanningCycleComplet!$I$16:$K$46,3,FALSE),0)+IFERROR(VLOOKUP(A135,PlanningCycleComplet!$O$16:$Q$46,3,FALSE),0)+IFERROR(VLOOKUP(A135,PlanningCycleComplet!$U$16:$W$46,3,FALSE),0)</f>
        <v>0</v>
      </c>
      <c r="J135" s="182">
        <f t="shared" si="24"/>
        <v>18</v>
      </c>
      <c r="K135" s="183">
        <f t="shared" si="26"/>
        <v>0</v>
      </c>
      <c r="AK135" s="165" t="s">
        <v>315</v>
      </c>
    </row>
    <row r="136" spans="1:37">
      <c r="A136" s="189">
        <f t="shared" si="22"/>
        <v>119</v>
      </c>
      <c r="B136" s="181" t="str">
        <f t="shared" si="19"/>
        <v>N</v>
      </c>
      <c r="C136" s="181" t="str">
        <f t="shared" si="20"/>
        <v>N</v>
      </c>
      <c r="D136" s="181" t="str">
        <f t="shared" si="21"/>
        <v/>
      </c>
      <c r="E136" s="181">
        <f t="shared" si="23"/>
        <v>18</v>
      </c>
      <c r="F136" s="193">
        <f>IFERROR(VLOOKUP(A136,PlanningCycleComplet!$C$16:$E$46,3,FALSE),0)+IFERROR(VLOOKUP(A136,PlanningCycleComplet!$I$16:$K$46,3,FALSE),0)+IFERROR(VLOOKUP(A136,PlanningCycleComplet!$O$16:$Q$46,3,FALSE),0)+IFERROR(VLOOKUP(A136,PlanningCycleComplet!$U$16:$W$46,3,FALSE),0)</f>
        <v>0</v>
      </c>
      <c r="J136" s="182">
        <f t="shared" si="24"/>
        <v>18</v>
      </c>
      <c r="K136" s="183">
        <f t="shared" si="26"/>
        <v>0</v>
      </c>
      <c r="AK136" s="165" t="s">
        <v>326</v>
      </c>
    </row>
    <row r="137" spans="1:37">
      <c r="A137" s="189">
        <f t="shared" si="22"/>
        <v>120</v>
      </c>
      <c r="B137" s="181" t="str">
        <f t="shared" si="19"/>
        <v>N</v>
      </c>
      <c r="C137" s="181" t="str">
        <f t="shared" si="20"/>
        <v>N</v>
      </c>
      <c r="D137" s="181" t="str">
        <f t="shared" si="21"/>
        <v/>
      </c>
      <c r="E137" s="181">
        <f t="shared" si="23"/>
        <v>18</v>
      </c>
      <c r="F137" s="193">
        <f>IFERROR(VLOOKUP(A137,PlanningCycleComplet!$C$16:$E$46,3,FALSE),0)+IFERROR(VLOOKUP(A137,PlanningCycleComplet!$I$16:$K$46,3,FALSE),0)+IFERROR(VLOOKUP(A137,PlanningCycleComplet!$O$16:$Q$46,3,FALSE),0)+IFERROR(VLOOKUP(A137,PlanningCycleComplet!$U$16:$W$46,3,FALSE),0)</f>
        <v>0</v>
      </c>
      <c r="J137" s="182" t="str">
        <f t="shared" si="24"/>
        <v>18D</v>
      </c>
      <c r="K137" s="183">
        <f t="shared" si="26"/>
        <v>0</v>
      </c>
      <c r="AK137" s="165" t="s">
        <v>337</v>
      </c>
    </row>
    <row r="138" spans="1:37">
      <c r="A138" s="189">
        <f t="shared" si="22"/>
        <v>121</v>
      </c>
      <c r="B138" s="181" t="str">
        <f t="shared" si="19"/>
        <v>N</v>
      </c>
      <c r="C138" s="181" t="str">
        <f t="shared" si="20"/>
        <v>N</v>
      </c>
      <c r="D138" s="181" t="str">
        <f t="shared" si="21"/>
        <v/>
      </c>
      <c r="E138" s="181">
        <f t="shared" si="23"/>
        <v>19</v>
      </c>
      <c r="F138" s="193">
        <f>IFERROR(VLOOKUP(A138,PlanningCycleComplet!$C$16:$E$46,3,FALSE),0)+IFERROR(VLOOKUP(A138,PlanningCycleComplet!$I$16:$K$46,3,FALSE),0)+IFERROR(VLOOKUP(A138,PlanningCycleComplet!$O$16:$Q$46,3,FALSE),0)+IFERROR(VLOOKUP(A138,PlanningCycleComplet!$U$16:$W$46,3,FALSE),0)</f>
        <v>0</v>
      </c>
      <c r="J138" s="182">
        <f t="shared" si="24"/>
        <v>19</v>
      </c>
      <c r="K138" s="183">
        <f t="shared" si="26"/>
        <v>0</v>
      </c>
      <c r="AK138" s="165" t="s">
        <v>348</v>
      </c>
    </row>
    <row r="139" spans="1:37">
      <c r="A139" s="189">
        <f t="shared" si="22"/>
        <v>122</v>
      </c>
      <c r="B139" s="181" t="str">
        <f t="shared" si="19"/>
        <v>N</v>
      </c>
      <c r="C139" s="181" t="str">
        <f t="shared" si="20"/>
        <v>F</v>
      </c>
      <c r="D139" s="181" t="str">
        <f t="shared" si="21"/>
        <v>F</v>
      </c>
      <c r="E139" s="181">
        <f t="shared" si="23"/>
        <v>19</v>
      </c>
      <c r="F139" s="193">
        <f>IFERROR(VLOOKUP(A139,PlanningCycleComplet!$C$16:$E$46,3,FALSE),0)+IFERROR(VLOOKUP(A139,PlanningCycleComplet!$I$16:$K$46,3,FALSE),0)+IFERROR(VLOOKUP(A139,PlanningCycleComplet!$O$16:$Q$46,3,FALSE),0)+IFERROR(VLOOKUP(A139,PlanningCycleComplet!$U$16:$W$46,3,FALSE),0)</f>
        <v>0</v>
      </c>
      <c r="J139" s="182">
        <f t="shared" si="24"/>
        <v>19</v>
      </c>
      <c r="K139" s="183">
        <f t="shared" si="26"/>
        <v>0</v>
      </c>
      <c r="AK139" s="165" t="s">
        <v>359</v>
      </c>
    </row>
    <row r="140" spans="1:37">
      <c r="A140" s="189">
        <f t="shared" si="22"/>
        <v>123</v>
      </c>
      <c r="B140" s="181" t="str">
        <f t="shared" si="19"/>
        <v>N</v>
      </c>
      <c r="C140" s="181" t="str">
        <f t="shared" si="20"/>
        <v>N</v>
      </c>
      <c r="D140" s="181" t="str">
        <f t="shared" si="21"/>
        <v/>
      </c>
      <c r="E140" s="181">
        <f t="shared" si="23"/>
        <v>19</v>
      </c>
      <c r="F140" s="193">
        <f>IFERROR(VLOOKUP(A140,PlanningCycleComplet!$C$16:$E$46,3,FALSE),0)+IFERROR(VLOOKUP(A140,PlanningCycleComplet!$I$16:$K$46,3,FALSE),0)+IFERROR(VLOOKUP(A140,PlanningCycleComplet!$O$16:$Q$46,3,FALSE),0)+IFERROR(VLOOKUP(A140,PlanningCycleComplet!$U$16:$W$46,3,FALSE),0)</f>
        <v>0</v>
      </c>
      <c r="J140" s="182">
        <f t="shared" si="24"/>
        <v>19</v>
      </c>
      <c r="K140" s="183">
        <f t="shared" si="26"/>
        <v>0</v>
      </c>
      <c r="AK140" s="165" t="s">
        <v>370</v>
      </c>
    </row>
    <row r="141" spans="1:37">
      <c r="A141" s="189">
        <f t="shared" si="22"/>
        <v>124</v>
      </c>
      <c r="B141" s="181" t="str">
        <f t="shared" si="19"/>
        <v>N</v>
      </c>
      <c r="C141" s="181" t="str">
        <f t="shared" si="20"/>
        <v>N</v>
      </c>
      <c r="D141" s="181" t="str">
        <f t="shared" si="21"/>
        <v/>
      </c>
      <c r="E141" s="181">
        <f t="shared" si="23"/>
        <v>19</v>
      </c>
      <c r="F141" s="193">
        <f>IFERROR(VLOOKUP(A141,PlanningCycleComplet!$C$16:$E$46,3,FALSE),0)+IFERROR(VLOOKUP(A141,PlanningCycleComplet!$I$16:$K$46,3,FALSE),0)+IFERROR(VLOOKUP(A141,PlanningCycleComplet!$O$16:$Q$46,3,FALSE),0)+IFERROR(VLOOKUP(A141,PlanningCycleComplet!$U$16:$W$46,3,FALSE),0)</f>
        <v>0</v>
      </c>
      <c r="J141" s="182">
        <f t="shared" si="24"/>
        <v>19</v>
      </c>
      <c r="K141" s="183">
        <f t="shared" si="26"/>
        <v>0</v>
      </c>
      <c r="AK141" s="165" t="s">
        <v>381</v>
      </c>
    </row>
    <row r="142" spans="1:37">
      <c r="A142" s="189">
        <f t="shared" si="22"/>
        <v>125</v>
      </c>
      <c r="B142" s="181" t="str">
        <f t="shared" si="19"/>
        <v>N</v>
      </c>
      <c r="C142" s="181" t="str">
        <f t="shared" si="20"/>
        <v>N</v>
      </c>
      <c r="D142" s="181" t="str">
        <f t="shared" si="21"/>
        <v/>
      </c>
      <c r="E142" s="181">
        <f t="shared" si="23"/>
        <v>19</v>
      </c>
      <c r="F142" s="193">
        <f>IFERROR(VLOOKUP(A142,PlanningCycleComplet!$C$16:$E$46,3,FALSE),0)+IFERROR(VLOOKUP(A142,PlanningCycleComplet!$I$16:$K$46,3,FALSE),0)+IFERROR(VLOOKUP(A142,PlanningCycleComplet!$O$16:$Q$46,3,FALSE),0)+IFERROR(VLOOKUP(A142,PlanningCycleComplet!$U$16:$W$46,3,FALSE),0)</f>
        <v>0</v>
      </c>
      <c r="J142" s="182">
        <f t="shared" si="24"/>
        <v>19</v>
      </c>
      <c r="K142" s="183">
        <f t="shared" si="26"/>
        <v>0</v>
      </c>
      <c r="AK142" s="165" t="s">
        <v>392</v>
      </c>
    </row>
    <row r="143" spans="1:37">
      <c r="A143" s="189">
        <f t="shared" si="22"/>
        <v>126</v>
      </c>
      <c r="B143" s="181" t="str">
        <f t="shared" si="19"/>
        <v>N</v>
      </c>
      <c r="C143" s="181" t="str">
        <f t="shared" si="20"/>
        <v>N</v>
      </c>
      <c r="D143" s="181" t="str">
        <f t="shared" si="21"/>
        <v/>
      </c>
      <c r="E143" s="181">
        <f t="shared" si="23"/>
        <v>19</v>
      </c>
      <c r="F143" s="193">
        <f>IFERROR(VLOOKUP(A143,PlanningCycleComplet!$C$16:$E$46,3,FALSE),0)+IFERROR(VLOOKUP(A143,PlanningCycleComplet!$I$16:$K$46,3,FALSE),0)+IFERROR(VLOOKUP(A143,PlanningCycleComplet!$O$16:$Q$46,3,FALSE),0)+IFERROR(VLOOKUP(A143,PlanningCycleComplet!$U$16:$W$46,3,FALSE),0)</f>
        <v>0</v>
      </c>
      <c r="J143" s="182">
        <f t="shared" si="24"/>
        <v>19</v>
      </c>
      <c r="K143" s="183">
        <f t="shared" si="26"/>
        <v>0</v>
      </c>
      <c r="AK143" s="165" t="s">
        <v>403</v>
      </c>
    </row>
    <row r="144" spans="1:37">
      <c r="A144" s="189">
        <f t="shared" si="22"/>
        <v>127</v>
      </c>
      <c r="B144" s="181" t="str">
        <f t="shared" si="19"/>
        <v>N</v>
      </c>
      <c r="C144" s="181" t="str">
        <f t="shared" si="20"/>
        <v>N</v>
      </c>
      <c r="D144" s="181" t="str">
        <f t="shared" si="21"/>
        <v/>
      </c>
      <c r="E144" s="181">
        <f t="shared" si="23"/>
        <v>19</v>
      </c>
      <c r="F144" s="193">
        <f>IFERROR(VLOOKUP(A144,PlanningCycleComplet!$C$16:$E$46,3,FALSE),0)+IFERROR(VLOOKUP(A144,PlanningCycleComplet!$I$16:$K$46,3,FALSE),0)+IFERROR(VLOOKUP(A144,PlanningCycleComplet!$O$16:$Q$46,3,FALSE),0)+IFERROR(VLOOKUP(A144,PlanningCycleComplet!$U$16:$W$46,3,FALSE),0)</f>
        <v>0</v>
      </c>
      <c r="J144" s="182" t="str">
        <f t="shared" si="24"/>
        <v>19D</v>
      </c>
      <c r="K144" s="183">
        <f t="shared" si="26"/>
        <v>0</v>
      </c>
      <c r="AK144" s="165" t="s">
        <v>414</v>
      </c>
    </row>
    <row r="145" spans="1:37">
      <c r="A145" s="189">
        <f t="shared" si="22"/>
        <v>128</v>
      </c>
      <c r="B145" s="181" t="str">
        <f t="shared" si="19"/>
        <v>N</v>
      </c>
      <c r="C145" s="181" t="str">
        <f t="shared" si="20"/>
        <v>N</v>
      </c>
      <c r="D145" s="181" t="str">
        <f t="shared" si="21"/>
        <v/>
      </c>
      <c r="E145" s="181">
        <f t="shared" si="23"/>
        <v>20</v>
      </c>
      <c r="F145" s="193">
        <f>IFERROR(VLOOKUP(A145,PlanningCycleComplet!$C$16:$E$46,3,FALSE),0)+IFERROR(VLOOKUP(A145,PlanningCycleComplet!$I$16:$K$46,3,FALSE),0)+IFERROR(VLOOKUP(A145,PlanningCycleComplet!$O$16:$Q$46,3,FALSE),0)+IFERROR(VLOOKUP(A145,PlanningCycleComplet!$U$16:$W$46,3,FALSE),0)</f>
        <v>0</v>
      </c>
      <c r="J145" s="182">
        <f t="shared" si="24"/>
        <v>20</v>
      </c>
      <c r="K145" s="183">
        <f t="shared" si="26"/>
        <v>0</v>
      </c>
      <c r="AK145" s="165" t="s">
        <v>425</v>
      </c>
    </row>
    <row r="146" spans="1:37">
      <c r="A146" s="189">
        <f t="shared" si="22"/>
        <v>129</v>
      </c>
      <c r="B146" s="181" t="str">
        <f t="shared" si="19"/>
        <v>N</v>
      </c>
      <c r="C146" s="181" t="str">
        <f t="shared" si="20"/>
        <v>F</v>
      </c>
      <c r="D146" s="181" t="str">
        <f t="shared" si="21"/>
        <v>F</v>
      </c>
      <c r="E146" s="181">
        <f t="shared" si="23"/>
        <v>20</v>
      </c>
      <c r="F146" s="193">
        <f>IFERROR(VLOOKUP(A146,PlanningCycleComplet!$C$16:$E$46,3,FALSE),0)+IFERROR(VLOOKUP(A146,PlanningCycleComplet!$I$16:$K$46,3,FALSE),0)+IFERROR(VLOOKUP(A146,PlanningCycleComplet!$O$16:$Q$46,3,FALSE),0)+IFERROR(VLOOKUP(A146,PlanningCycleComplet!$U$16:$W$46,3,FALSE),0)</f>
        <v>0</v>
      </c>
      <c r="J146" s="182">
        <f t="shared" si="24"/>
        <v>20</v>
      </c>
      <c r="K146" s="183">
        <f t="shared" si="26"/>
        <v>0</v>
      </c>
      <c r="AK146" s="165" t="s">
        <v>436</v>
      </c>
    </row>
    <row r="147" spans="1:37">
      <c r="A147" s="189">
        <f t="shared" si="22"/>
        <v>130</v>
      </c>
      <c r="B147" s="181" t="str">
        <f t="shared" ref="B147:B210" si="28">IF(OR(AND(A147&gt;=$B$10,A147&lt;=$C$10),AND(A147&gt;=$B$11,A147&lt;=$C$11),AND(A147&gt;=$B$12,A147&lt;=$C$12),AND(A147&gt;=$B$13,A147&lt;=$C$13),AND(A147&gt;=$B$14,A147&lt;=$C$14)),"V","N")</f>
        <v>N</v>
      </c>
      <c r="C147" s="181" t="str">
        <f t="shared" ref="C147:C210" si="29">IFERROR(VLOOKUP(A147,$H$8:$I$22,2,FALSE),"N")</f>
        <v>N</v>
      </c>
      <c r="D147" s="181" t="str">
        <f t="shared" ref="D147:D210" si="30">IF(C147="F","F",IF(B147="V","V",""))</f>
        <v/>
      </c>
      <c r="E147" s="181">
        <f t="shared" si="23"/>
        <v>20</v>
      </c>
      <c r="F147" s="193">
        <f>IFERROR(VLOOKUP(A147,PlanningCycleComplet!$C$16:$E$46,3,FALSE),0)+IFERROR(VLOOKUP(A147,PlanningCycleComplet!$I$16:$K$46,3,FALSE),0)+IFERROR(VLOOKUP(A147,PlanningCycleComplet!$O$16:$Q$46,3,FALSE),0)+IFERROR(VLOOKUP(A147,PlanningCycleComplet!$U$16:$W$46,3,FALSE),0)</f>
        <v>0</v>
      </c>
      <c r="J147" s="182">
        <f t="shared" si="24"/>
        <v>20</v>
      </c>
      <c r="K147" s="183">
        <f t="shared" si="26"/>
        <v>0</v>
      </c>
      <c r="AK147" s="165" t="s">
        <v>447</v>
      </c>
    </row>
    <row r="148" spans="1:37">
      <c r="A148" s="189">
        <f t="shared" ref="A148:A211" si="31">A147+1</f>
        <v>131</v>
      </c>
      <c r="B148" s="181" t="str">
        <f t="shared" si="28"/>
        <v>N</v>
      </c>
      <c r="C148" s="181" t="str">
        <f t="shared" si="29"/>
        <v>N</v>
      </c>
      <c r="D148" s="181" t="str">
        <f t="shared" si="30"/>
        <v/>
      </c>
      <c r="E148" s="181">
        <f t="shared" ref="E148:E211" si="32">WEEKNUM(A148,2)</f>
        <v>20</v>
      </c>
      <c r="F148" s="193">
        <f>IFERROR(VLOOKUP(A148,PlanningCycleComplet!$C$16:$E$46,3,FALSE),0)+IFERROR(VLOOKUP(A148,PlanningCycleComplet!$I$16:$K$46,3,FALSE),0)+IFERROR(VLOOKUP(A148,PlanningCycleComplet!$O$16:$Q$46,3,FALSE),0)+IFERROR(VLOOKUP(A148,PlanningCycleComplet!$U$16:$W$46,3,FALSE),0)</f>
        <v>0</v>
      </c>
      <c r="J148" s="182">
        <f t="shared" si="24"/>
        <v>20</v>
      </c>
      <c r="K148" s="183">
        <f t="shared" si="26"/>
        <v>0</v>
      </c>
      <c r="AK148" s="165" t="s">
        <v>458</v>
      </c>
    </row>
    <row r="149" spans="1:37">
      <c r="A149" s="189">
        <f t="shared" si="31"/>
        <v>132</v>
      </c>
      <c r="B149" s="181" t="str">
        <f t="shared" si="28"/>
        <v>N</v>
      </c>
      <c r="C149" s="181" t="str">
        <f t="shared" si="29"/>
        <v>N</v>
      </c>
      <c r="D149" s="181" t="str">
        <f t="shared" si="30"/>
        <v/>
      </c>
      <c r="E149" s="181">
        <f t="shared" si="32"/>
        <v>20</v>
      </c>
      <c r="F149" s="193">
        <f>IFERROR(VLOOKUP(A149,PlanningCycleComplet!$C$16:$E$46,3,FALSE),0)+IFERROR(VLOOKUP(A149,PlanningCycleComplet!$I$16:$K$46,3,FALSE),0)+IFERROR(VLOOKUP(A149,PlanningCycleComplet!$O$16:$Q$46,3,FALSE),0)+IFERROR(VLOOKUP(A149,PlanningCycleComplet!$U$16:$W$46,3,FALSE),0)</f>
        <v>0</v>
      </c>
      <c r="J149" s="182">
        <f t="shared" si="24"/>
        <v>20</v>
      </c>
      <c r="K149" s="183">
        <f t="shared" si="26"/>
        <v>0</v>
      </c>
      <c r="AK149" s="165" t="s">
        <v>469</v>
      </c>
    </row>
    <row r="150" spans="1:37">
      <c r="A150" s="189">
        <f t="shared" si="31"/>
        <v>133</v>
      </c>
      <c r="B150" s="181" t="str">
        <f t="shared" si="28"/>
        <v>N</v>
      </c>
      <c r="C150" s="181" t="str">
        <f t="shared" si="29"/>
        <v>N</v>
      </c>
      <c r="D150" s="181" t="str">
        <f t="shared" si="30"/>
        <v/>
      </c>
      <c r="E150" s="181">
        <f t="shared" si="32"/>
        <v>20</v>
      </c>
      <c r="F150" s="193">
        <f>IFERROR(VLOOKUP(A150,PlanningCycleComplet!$C$16:$E$46,3,FALSE),0)+IFERROR(VLOOKUP(A150,PlanningCycleComplet!$I$16:$K$46,3,FALSE),0)+IFERROR(VLOOKUP(A150,PlanningCycleComplet!$O$16:$Q$46,3,FALSE),0)+IFERROR(VLOOKUP(A150,PlanningCycleComplet!$U$16:$W$46,3,FALSE),0)</f>
        <v>0</v>
      </c>
      <c r="J150" s="182">
        <f t="shared" si="24"/>
        <v>20</v>
      </c>
      <c r="K150" s="183">
        <f t="shared" si="26"/>
        <v>0</v>
      </c>
      <c r="AK150" s="165" t="s">
        <v>480</v>
      </c>
    </row>
    <row r="151" spans="1:37">
      <c r="A151" s="189">
        <f t="shared" si="31"/>
        <v>134</v>
      </c>
      <c r="B151" s="181" t="str">
        <f t="shared" si="28"/>
        <v>N</v>
      </c>
      <c r="C151" s="181" t="str">
        <f t="shared" si="29"/>
        <v>N</v>
      </c>
      <c r="D151" s="181" t="str">
        <f t="shared" si="30"/>
        <v/>
      </c>
      <c r="E151" s="181">
        <f t="shared" si="32"/>
        <v>20</v>
      </c>
      <c r="F151" s="193">
        <f>IFERROR(VLOOKUP(A151,PlanningCycleComplet!$C$16:$E$46,3,FALSE),0)+IFERROR(VLOOKUP(A151,PlanningCycleComplet!$I$16:$K$46,3,FALSE),0)+IFERROR(VLOOKUP(A151,PlanningCycleComplet!$O$16:$Q$46,3,FALSE),0)+IFERROR(VLOOKUP(A151,PlanningCycleComplet!$U$16:$W$46,3,FALSE),0)</f>
        <v>0</v>
      </c>
      <c r="J151" s="182" t="str">
        <f t="shared" si="24"/>
        <v>20D</v>
      </c>
      <c r="K151" s="183">
        <f t="shared" si="26"/>
        <v>0</v>
      </c>
      <c r="AK151" s="165" t="s">
        <v>491</v>
      </c>
    </row>
    <row r="152" spans="1:37">
      <c r="A152" s="189">
        <f t="shared" si="31"/>
        <v>135</v>
      </c>
      <c r="B152" s="181" t="str">
        <f t="shared" si="28"/>
        <v>N</v>
      </c>
      <c r="C152" s="181" t="str">
        <f t="shared" si="29"/>
        <v>N</v>
      </c>
      <c r="D152" s="181" t="str">
        <f t="shared" si="30"/>
        <v/>
      </c>
      <c r="E152" s="181">
        <f t="shared" si="32"/>
        <v>21</v>
      </c>
      <c r="F152" s="193">
        <f>IFERROR(VLOOKUP(A152,PlanningCycleComplet!$C$16:$E$46,3,FALSE),0)+IFERROR(VLOOKUP(A152,PlanningCycleComplet!$I$16:$K$46,3,FALSE),0)+IFERROR(VLOOKUP(A152,PlanningCycleComplet!$O$16:$Q$46,3,FALSE),0)+IFERROR(VLOOKUP(A152,PlanningCycleComplet!$U$16:$W$46,3,FALSE),0)</f>
        <v>0</v>
      </c>
      <c r="J152" s="182">
        <f t="shared" si="24"/>
        <v>21</v>
      </c>
      <c r="K152" s="183">
        <f t="shared" si="26"/>
        <v>0</v>
      </c>
      <c r="AK152" s="165" t="s">
        <v>502</v>
      </c>
    </row>
    <row r="153" spans="1:37">
      <c r="A153" s="189">
        <f t="shared" si="31"/>
        <v>136</v>
      </c>
      <c r="B153" s="181" t="str">
        <f t="shared" si="28"/>
        <v>N</v>
      </c>
      <c r="C153" s="181" t="str">
        <f t="shared" si="29"/>
        <v>N</v>
      </c>
      <c r="D153" s="181" t="str">
        <f t="shared" si="30"/>
        <v/>
      </c>
      <c r="E153" s="181">
        <f t="shared" si="32"/>
        <v>21</v>
      </c>
      <c r="F153" s="193">
        <f>IFERROR(VLOOKUP(A153,PlanningCycleComplet!$C$16:$E$46,3,FALSE),0)+IFERROR(VLOOKUP(A153,PlanningCycleComplet!$I$16:$K$46,3,FALSE),0)+IFERROR(VLOOKUP(A153,PlanningCycleComplet!$O$16:$Q$46,3,FALSE),0)+IFERROR(VLOOKUP(A153,PlanningCycleComplet!$U$16:$W$46,3,FALSE),0)</f>
        <v>0</v>
      </c>
      <c r="J153" s="182">
        <f t="shared" si="24"/>
        <v>21</v>
      </c>
      <c r="K153" s="183">
        <f t="shared" si="26"/>
        <v>0</v>
      </c>
      <c r="AK153" s="165" t="s">
        <v>513</v>
      </c>
    </row>
    <row r="154" spans="1:37">
      <c r="A154" s="189">
        <f t="shared" si="31"/>
        <v>137</v>
      </c>
      <c r="B154" s="181" t="str">
        <f t="shared" si="28"/>
        <v>N</v>
      </c>
      <c r="C154" s="181" t="str">
        <f t="shared" si="29"/>
        <v>N</v>
      </c>
      <c r="D154" s="181" t="str">
        <f t="shared" si="30"/>
        <v/>
      </c>
      <c r="E154" s="181">
        <f t="shared" si="32"/>
        <v>21</v>
      </c>
      <c r="F154" s="193">
        <f>IFERROR(VLOOKUP(A154,PlanningCycleComplet!$C$16:$E$46,3,FALSE),0)+IFERROR(VLOOKUP(A154,PlanningCycleComplet!$I$16:$K$46,3,FALSE),0)+IFERROR(VLOOKUP(A154,PlanningCycleComplet!$O$16:$Q$46,3,FALSE),0)+IFERROR(VLOOKUP(A154,PlanningCycleComplet!$U$16:$W$46,3,FALSE),0)</f>
        <v>0</v>
      </c>
      <c r="J154" s="182">
        <f t="shared" si="24"/>
        <v>21</v>
      </c>
      <c r="K154" s="183">
        <f t="shared" si="26"/>
        <v>0</v>
      </c>
      <c r="AK154" s="165" t="s">
        <v>524</v>
      </c>
    </row>
    <row r="155" spans="1:37">
      <c r="A155" s="189">
        <f t="shared" si="31"/>
        <v>138</v>
      </c>
      <c r="B155" s="181" t="str">
        <f t="shared" si="28"/>
        <v>N</v>
      </c>
      <c r="C155" s="181" t="str">
        <f t="shared" si="29"/>
        <v>N</v>
      </c>
      <c r="D155" s="181" t="str">
        <f t="shared" si="30"/>
        <v/>
      </c>
      <c r="E155" s="181">
        <f t="shared" si="32"/>
        <v>21</v>
      </c>
      <c r="F155" s="193">
        <f>IFERROR(VLOOKUP(A155,PlanningCycleComplet!$C$16:$E$46,3,FALSE),0)+IFERROR(VLOOKUP(A155,PlanningCycleComplet!$I$16:$K$46,3,FALSE),0)+IFERROR(VLOOKUP(A155,PlanningCycleComplet!$O$16:$Q$46,3,FALSE),0)+IFERROR(VLOOKUP(A155,PlanningCycleComplet!$U$16:$W$46,3,FALSE),0)</f>
        <v>0</v>
      </c>
      <c r="J155" s="182">
        <f t="shared" si="24"/>
        <v>21</v>
      </c>
      <c r="K155" s="183">
        <f t="shared" si="26"/>
        <v>0</v>
      </c>
      <c r="AK155" s="165" t="s">
        <v>195</v>
      </c>
    </row>
    <row r="156" spans="1:37">
      <c r="A156" s="189">
        <f t="shared" si="31"/>
        <v>139</v>
      </c>
      <c r="B156" s="181" t="str">
        <f t="shared" si="28"/>
        <v>N</v>
      </c>
      <c r="C156" s="181" t="str">
        <f t="shared" si="29"/>
        <v>N</v>
      </c>
      <c r="D156" s="181" t="str">
        <f t="shared" si="30"/>
        <v/>
      </c>
      <c r="E156" s="181">
        <f t="shared" si="32"/>
        <v>21</v>
      </c>
      <c r="F156" s="193">
        <f>IFERROR(VLOOKUP(A156,PlanningCycleComplet!$C$16:$E$46,3,FALSE),0)+IFERROR(VLOOKUP(A156,PlanningCycleComplet!$I$16:$K$46,3,FALSE),0)+IFERROR(VLOOKUP(A156,PlanningCycleComplet!$O$16:$Q$46,3,FALSE),0)+IFERROR(VLOOKUP(A156,PlanningCycleComplet!$U$16:$W$46,3,FALSE),0)</f>
        <v>0</v>
      </c>
      <c r="J156" s="182">
        <f t="shared" si="24"/>
        <v>21</v>
      </c>
      <c r="K156" s="183">
        <f t="shared" si="26"/>
        <v>0</v>
      </c>
      <c r="AK156" s="165" t="s">
        <v>206</v>
      </c>
    </row>
    <row r="157" spans="1:37">
      <c r="A157" s="189">
        <f t="shared" si="31"/>
        <v>140</v>
      </c>
      <c r="B157" s="181" t="str">
        <f t="shared" si="28"/>
        <v>N</v>
      </c>
      <c r="C157" s="181" t="str">
        <f t="shared" si="29"/>
        <v>N</v>
      </c>
      <c r="D157" s="181" t="str">
        <f t="shared" si="30"/>
        <v/>
      </c>
      <c r="E157" s="181">
        <f t="shared" si="32"/>
        <v>21</v>
      </c>
      <c r="F157" s="193">
        <f>IFERROR(VLOOKUP(A157,PlanningCycleComplet!$C$16:$E$46,3,FALSE),0)+IFERROR(VLOOKUP(A157,PlanningCycleComplet!$I$16:$K$46,3,FALSE),0)+IFERROR(VLOOKUP(A157,PlanningCycleComplet!$O$16:$Q$46,3,FALSE),0)+IFERROR(VLOOKUP(A157,PlanningCycleComplet!$U$16:$W$46,3,FALSE),0)</f>
        <v>0</v>
      </c>
      <c r="J157" s="182">
        <f t="shared" ref="J157:J220" si="33">IF(E157&lt;&gt;E158,E157&amp;"D",E157)</f>
        <v>21</v>
      </c>
      <c r="K157" s="183">
        <f t="shared" si="26"/>
        <v>0</v>
      </c>
      <c r="AK157" s="165" t="s">
        <v>217</v>
      </c>
    </row>
    <row r="158" spans="1:37">
      <c r="A158" s="189">
        <f t="shared" si="31"/>
        <v>141</v>
      </c>
      <c r="B158" s="181" t="str">
        <f t="shared" si="28"/>
        <v>N</v>
      </c>
      <c r="C158" s="181" t="str">
        <f t="shared" si="29"/>
        <v>N</v>
      </c>
      <c r="D158" s="181" t="str">
        <f t="shared" si="30"/>
        <v/>
      </c>
      <c r="E158" s="181">
        <f t="shared" si="32"/>
        <v>21</v>
      </c>
      <c r="F158" s="193">
        <f>IFERROR(VLOOKUP(A158,PlanningCycleComplet!$C$16:$E$46,3,FALSE),0)+IFERROR(VLOOKUP(A158,PlanningCycleComplet!$I$16:$K$46,3,FALSE),0)+IFERROR(VLOOKUP(A158,PlanningCycleComplet!$O$16:$Q$46,3,FALSE),0)+IFERROR(VLOOKUP(A158,PlanningCycleComplet!$U$16:$W$46,3,FALSE),0)</f>
        <v>0</v>
      </c>
      <c r="J158" s="182" t="str">
        <f t="shared" si="33"/>
        <v>21D</v>
      </c>
      <c r="K158" s="183">
        <f t="shared" si="26"/>
        <v>0</v>
      </c>
      <c r="AK158" s="165" t="s">
        <v>228</v>
      </c>
    </row>
    <row r="159" spans="1:37">
      <c r="A159" s="189">
        <f t="shared" si="31"/>
        <v>142</v>
      </c>
      <c r="B159" s="181" t="str">
        <f t="shared" si="28"/>
        <v>N</v>
      </c>
      <c r="C159" s="181" t="str">
        <f t="shared" si="29"/>
        <v>N</v>
      </c>
      <c r="D159" s="181" t="str">
        <f t="shared" si="30"/>
        <v/>
      </c>
      <c r="E159" s="181">
        <f t="shared" si="32"/>
        <v>22</v>
      </c>
      <c r="F159" s="193">
        <f>IFERROR(VLOOKUP(A159,PlanningCycleComplet!$C$16:$E$46,3,FALSE),0)+IFERROR(VLOOKUP(A159,PlanningCycleComplet!$I$16:$K$46,3,FALSE),0)+IFERROR(VLOOKUP(A159,PlanningCycleComplet!$O$16:$Q$46,3,FALSE),0)+IFERROR(VLOOKUP(A159,PlanningCycleComplet!$U$16:$W$46,3,FALSE),0)</f>
        <v>0</v>
      </c>
      <c r="J159" s="182">
        <f t="shared" si="33"/>
        <v>22</v>
      </c>
      <c r="K159" s="183">
        <f t="shared" si="26"/>
        <v>0</v>
      </c>
      <c r="AK159" s="165" t="s">
        <v>239</v>
      </c>
    </row>
    <row r="160" spans="1:37">
      <c r="A160" s="189">
        <f t="shared" si="31"/>
        <v>143</v>
      </c>
      <c r="B160" s="181" t="str">
        <f t="shared" si="28"/>
        <v>N</v>
      </c>
      <c r="C160" s="181" t="str">
        <f t="shared" si="29"/>
        <v>N</v>
      </c>
      <c r="D160" s="181" t="str">
        <f t="shared" si="30"/>
        <v/>
      </c>
      <c r="E160" s="181">
        <f t="shared" si="32"/>
        <v>22</v>
      </c>
      <c r="F160" s="193">
        <f>IFERROR(VLOOKUP(A160,PlanningCycleComplet!$C$16:$E$46,3,FALSE),0)+IFERROR(VLOOKUP(A160,PlanningCycleComplet!$I$16:$K$46,3,FALSE),0)+IFERROR(VLOOKUP(A160,PlanningCycleComplet!$O$16:$Q$46,3,FALSE),0)+IFERROR(VLOOKUP(A160,PlanningCycleComplet!$U$16:$W$46,3,FALSE),0)</f>
        <v>0</v>
      </c>
      <c r="J160" s="182">
        <f t="shared" si="33"/>
        <v>22</v>
      </c>
      <c r="K160" s="183">
        <f t="shared" si="26"/>
        <v>0</v>
      </c>
      <c r="AK160" s="165" t="s">
        <v>250</v>
      </c>
    </row>
    <row r="161" spans="1:37">
      <c r="A161" s="189">
        <f t="shared" si="31"/>
        <v>144</v>
      </c>
      <c r="B161" s="181" t="str">
        <f t="shared" si="28"/>
        <v>N</v>
      </c>
      <c r="C161" s="181" t="str">
        <f t="shared" si="29"/>
        <v>N</v>
      </c>
      <c r="D161" s="181" t="str">
        <f t="shared" si="30"/>
        <v/>
      </c>
      <c r="E161" s="181">
        <f t="shared" si="32"/>
        <v>22</v>
      </c>
      <c r="F161" s="193">
        <f>IFERROR(VLOOKUP(A161,PlanningCycleComplet!$C$16:$E$46,3,FALSE),0)+IFERROR(VLOOKUP(A161,PlanningCycleComplet!$I$16:$K$46,3,FALSE),0)+IFERROR(VLOOKUP(A161,PlanningCycleComplet!$O$16:$Q$46,3,FALSE),0)+IFERROR(VLOOKUP(A161,PlanningCycleComplet!$U$16:$W$46,3,FALSE),0)</f>
        <v>0</v>
      </c>
      <c r="J161" s="182">
        <f t="shared" si="33"/>
        <v>22</v>
      </c>
      <c r="K161" s="183">
        <f t="shared" si="26"/>
        <v>0</v>
      </c>
      <c r="AK161" s="165" t="s">
        <v>261</v>
      </c>
    </row>
    <row r="162" spans="1:37">
      <c r="A162" s="189">
        <f t="shared" si="31"/>
        <v>145</v>
      </c>
      <c r="B162" s="181" t="str">
        <f t="shared" si="28"/>
        <v>N</v>
      </c>
      <c r="C162" s="181" t="str">
        <f t="shared" si="29"/>
        <v>N</v>
      </c>
      <c r="D162" s="181" t="str">
        <f t="shared" si="30"/>
        <v/>
      </c>
      <c r="E162" s="181">
        <f t="shared" si="32"/>
        <v>22</v>
      </c>
      <c r="F162" s="193">
        <f>IFERROR(VLOOKUP(A162,PlanningCycleComplet!$C$16:$E$46,3,FALSE),0)+IFERROR(VLOOKUP(A162,PlanningCycleComplet!$I$16:$K$46,3,FALSE),0)+IFERROR(VLOOKUP(A162,PlanningCycleComplet!$O$16:$Q$46,3,FALSE),0)+IFERROR(VLOOKUP(A162,PlanningCycleComplet!$U$16:$W$46,3,FALSE),0)</f>
        <v>0</v>
      </c>
      <c r="J162" s="182">
        <f t="shared" si="33"/>
        <v>22</v>
      </c>
      <c r="K162" s="183">
        <f t="shared" si="26"/>
        <v>0</v>
      </c>
      <c r="AK162" s="165" t="s">
        <v>272</v>
      </c>
    </row>
    <row r="163" spans="1:37">
      <c r="A163" s="189">
        <f t="shared" si="31"/>
        <v>146</v>
      </c>
      <c r="B163" s="181" t="str">
        <f t="shared" si="28"/>
        <v>N</v>
      </c>
      <c r="C163" s="181" t="str">
        <f t="shared" si="29"/>
        <v>N</v>
      </c>
      <c r="D163" s="181" t="str">
        <f t="shared" si="30"/>
        <v/>
      </c>
      <c r="E163" s="181">
        <f t="shared" si="32"/>
        <v>22</v>
      </c>
      <c r="F163" s="193">
        <f>IFERROR(VLOOKUP(A163,PlanningCycleComplet!$C$16:$E$46,3,FALSE),0)+IFERROR(VLOOKUP(A163,PlanningCycleComplet!$I$16:$K$46,3,FALSE),0)+IFERROR(VLOOKUP(A163,PlanningCycleComplet!$O$16:$Q$46,3,FALSE),0)+IFERROR(VLOOKUP(A163,PlanningCycleComplet!$U$16:$W$46,3,FALSE),0)</f>
        <v>0</v>
      </c>
      <c r="J163" s="182">
        <f t="shared" si="33"/>
        <v>22</v>
      </c>
      <c r="K163" s="183">
        <f t="shared" si="26"/>
        <v>0</v>
      </c>
      <c r="AK163" s="165" t="s">
        <v>283</v>
      </c>
    </row>
    <row r="164" spans="1:37">
      <c r="A164" s="189">
        <f t="shared" si="31"/>
        <v>147</v>
      </c>
      <c r="B164" s="181" t="str">
        <f t="shared" si="28"/>
        <v>N</v>
      </c>
      <c r="C164" s="181" t="str">
        <f t="shared" si="29"/>
        <v>N</v>
      </c>
      <c r="D164" s="181" t="str">
        <f t="shared" si="30"/>
        <v/>
      </c>
      <c r="E164" s="181">
        <f t="shared" si="32"/>
        <v>22</v>
      </c>
      <c r="F164" s="193">
        <f>IFERROR(VLOOKUP(A164,PlanningCycleComplet!$C$16:$E$46,3,FALSE),0)+IFERROR(VLOOKUP(A164,PlanningCycleComplet!$I$16:$K$46,3,FALSE),0)+IFERROR(VLOOKUP(A164,PlanningCycleComplet!$O$16:$Q$46,3,FALSE),0)+IFERROR(VLOOKUP(A164,PlanningCycleComplet!$U$16:$W$46,3,FALSE),0)</f>
        <v>0</v>
      </c>
      <c r="J164" s="182">
        <f t="shared" si="33"/>
        <v>22</v>
      </c>
      <c r="K164" s="183">
        <f t="shared" ref="K164:K227" si="34">IF(E164=E163,F164+K163,F164)</f>
        <v>0</v>
      </c>
      <c r="AK164" s="165" t="s">
        <v>294</v>
      </c>
    </row>
    <row r="165" spans="1:37">
      <c r="A165" s="189">
        <f t="shared" si="31"/>
        <v>148</v>
      </c>
      <c r="B165" s="181" t="str">
        <f t="shared" si="28"/>
        <v>N</v>
      </c>
      <c r="C165" s="181" t="str">
        <f t="shared" si="29"/>
        <v>N</v>
      </c>
      <c r="D165" s="181" t="str">
        <f t="shared" si="30"/>
        <v/>
      </c>
      <c r="E165" s="181">
        <f t="shared" si="32"/>
        <v>22</v>
      </c>
      <c r="F165" s="193">
        <f>IFERROR(VLOOKUP(A165,PlanningCycleComplet!$C$16:$E$46,3,FALSE),0)+IFERROR(VLOOKUP(A165,PlanningCycleComplet!$I$16:$K$46,3,FALSE),0)+IFERROR(VLOOKUP(A165,PlanningCycleComplet!$O$16:$Q$46,3,FALSE),0)+IFERROR(VLOOKUP(A165,PlanningCycleComplet!$U$16:$W$46,3,FALSE),0)</f>
        <v>0</v>
      </c>
      <c r="J165" s="182" t="str">
        <f t="shared" si="33"/>
        <v>22D</v>
      </c>
      <c r="K165" s="183">
        <f t="shared" si="34"/>
        <v>0</v>
      </c>
      <c r="AK165" s="165" t="s">
        <v>305</v>
      </c>
    </row>
    <row r="166" spans="1:37">
      <c r="A166" s="189">
        <f t="shared" si="31"/>
        <v>149</v>
      </c>
      <c r="B166" s="181" t="str">
        <f t="shared" si="28"/>
        <v>N</v>
      </c>
      <c r="C166" s="181" t="str">
        <f t="shared" si="29"/>
        <v>N</v>
      </c>
      <c r="D166" s="181" t="str">
        <f t="shared" si="30"/>
        <v/>
      </c>
      <c r="E166" s="181">
        <f t="shared" si="32"/>
        <v>23</v>
      </c>
      <c r="F166" s="193">
        <f>IFERROR(VLOOKUP(A166,PlanningCycleComplet!$C$16:$E$46,3,FALSE),0)+IFERROR(VLOOKUP(A166,PlanningCycleComplet!$I$16:$K$46,3,FALSE),0)+IFERROR(VLOOKUP(A166,PlanningCycleComplet!$O$16:$Q$46,3,FALSE),0)+IFERROR(VLOOKUP(A166,PlanningCycleComplet!$U$16:$W$46,3,FALSE),0)</f>
        <v>0</v>
      </c>
      <c r="J166" s="182">
        <f t="shared" si="33"/>
        <v>23</v>
      </c>
      <c r="K166" s="183">
        <f t="shared" si="34"/>
        <v>0</v>
      </c>
      <c r="AK166" s="165" t="s">
        <v>316</v>
      </c>
    </row>
    <row r="167" spans="1:37">
      <c r="A167" s="189">
        <f t="shared" si="31"/>
        <v>150</v>
      </c>
      <c r="B167" s="181" t="str">
        <f t="shared" si="28"/>
        <v>N</v>
      </c>
      <c r="C167" s="181" t="str">
        <f t="shared" si="29"/>
        <v>N</v>
      </c>
      <c r="D167" s="181" t="str">
        <f t="shared" si="30"/>
        <v/>
      </c>
      <c r="E167" s="181">
        <f t="shared" si="32"/>
        <v>23</v>
      </c>
      <c r="F167" s="193">
        <f>IFERROR(VLOOKUP(A167,PlanningCycleComplet!$C$16:$E$46,3,FALSE),0)+IFERROR(VLOOKUP(A167,PlanningCycleComplet!$I$16:$K$46,3,FALSE),0)+IFERROR(VLOOKUP(A167,PlanningCycleComplet!$O$16:$Q$46,3,FALSE),0)+IFERROR(VLOOKUP(A167,PlanningCycleComplet!$U$16:$W$46,3,FALSE),0)</f>
        <v>0</v>
      </c>
      <c r="J167" s="182">
        <f t="shared" si="33"/>
        <v>23</v>
      </c>
      <c r="K167" s="183">
        <f t="shared" si="34"/>
        <v>0</v>
      </c>
      <c r="AK167" s="165" t="s">
        <v>327</v>
      </c>
    </row>
    <row r="168" spans="1:37">
      <c r="A168" s="189">
        <f t="shared" si="31"/>
        <v>151</v>
      </c>
      <c r="B168" s="181" t="str">
        <f t="shared" si="28"/>
        <v>N</v>
      </c>
      <c r="C168" s="181" t="str">
        <f t="shared" si="29"/>
        <v>N</v>
      </c>
      <c r="D168" s="181" t="str">
        <f t="shared" si="30"/>
        <v/>
      </c>
      <c r="E168" s="181">
        <f t="shared" si="32"/>
        <v>23</v>
      </c>
      <c r="F168" s="193">
        <f>IFERROR(VLOOKUP(A168,PlanningCycleComplet!$C$16:$E$46,3,FALSE),0)+IFERROR(VLOOKUP(A168,PlanningCycleComplet!$I$16:$K$46,3,FALSE),0)+IFERROR(VLOOKUP(A168,PlanningCycleComplet!$O$16:$Q$46,3,FALSE),0)+IFERROR(VLOOKUP(A168,PlanningCycleComplet!$U$16:$W$46,3,FALSE),0)</f>
        <v>0</v>
      </c>
      <c r="J168" s="182">
        <f t="shared" si="33"/>
        <v>23</v>
      </c>
      <c r="K168" s="183">
        <f t="shared" si="34"/>
        <v>0</v>
      </c>
      <c r="AK168" s="165" t="s">
        <v>338</v>
      </c>
    </row>
    <row r="169" spans="1:37">
      <c r="A169" s="189">
        <f t="shared" si="31"/>
        <v>152</v>
      </c>
      <c r="B169" s="181" t="str">
        <f t="shared" si="28"/>
        <v>N</v>
      </c>
      <c r="C169" s="181" t="str">
        <f t="shared" si="29"/>
        <v>N</v>
      </c>
      <c r="D169" s="181" t="str">
        <f t="shared" si="30"/>
        <v/>
      </c>
      <c r="E169" s="181">
        <f t="shared" si="32"/>
        <v>23</v>
      </c>
      <c r="F169" s="193">
        <f>IFERROR(VLOOKUP(A169,PlanningCycleComplet!$C$16:$E$46,3,FALSE),0)+IFERROR(VLOOKUP(A169,PlanningCycleComplet!$I$16:$K$46,3,FALSE),0)+IFERROR(VLOOKUP(A169,PlanningCycleComplet!$O$16:$Q$46,3,FALSE),0)+IFERROR(VLOOKUP(A169,PlanningCycleComplet!$U$16:$W$46,3,FALSE),0)</f>
        <v>0</v>
      </c>
      <c r="J169" s="182">
        <f t="shared" si="33"/>
        <v>23</v>
      </c>
      <c r="K169" s="183">
        <f t="shared" si="34"/>
        <v>0</v>
      </c>
      <c r="AK169" s="165" t="s">
        <v>349</v>
      </c>
    </row>
    <row r="170" spans="1:37">
      <c r="A170" s="189">
        <f t="shared" si="31"/>
        <v>153</v>
      </c>
      <c r="B170" s="181" t="str">
        <f t="shared" si="28"/>
        <v>N</v>
      </c>
      <c r="C170" s="181" t="str">
        <f t="shared" si="29"/>
        <v>N</v>
      </c>
      <c r="D170" s="181" t="str">
        <f t="shared" si="30"/>
        <v/>
      </c>
      <c r="E170" s="181">
        <f t="shared" si="32"/>
        <v>23</v>
      </c>
      <c r="F170" s="193">
        <f>IFERROR(VLOOKUP(A170,PlanningCycleComplet!$C$16:$E$46,3,FALSE),0)+IFERROR(VLOOKUP(A170,PlanningCycleComplet!$I$16:$K$46,3,FALSE),0)+IFERROR(VLOOKUP(A170,PlanningCycleComplet!$O$16:$Q$46,3,FALSE),0)+IFERROR(VLOOKUP(A170,PlanningCycleComplet!$U$16:$W$46,3,FALSE),0)</f>
        <v>0</v>
      </c>
      <c r="J170" s="182">
        <f t="shared" si="33"/>
        <v>23</v>
      </c>
      <c r="K170" s="183">
        <f t="shared" si="34"/>
        <v>0</v>
      </c>
      <c r="AK170" s="165" t="s">
        <v>360</v>
      </c>
    </row>
    <row r="171" spans="1:37">
      <c r="A171" s="189">
        <f t="shared" si="31"/>
        <v>154</v>
      </c>
      <c r="B171" s="181" t="str">
        <f t="shared" si="28"/>
        <v>N</v>
      </c>
      <c r="C171" s="181" t="str">
        <f t="shared" si="29"/>
        <v>N</v>
      </c>
      <c r="D171" s="181" t="str">
        <f t="shared" si="30"/>
        <v/>
      </c>
      <c r="E171" s="181">
        <f t="shared" si="32"/>
        <v>23</v>
      </c>
      <c r="F171" s="193">
        <f>IFERROR(VLOOKUP(A171,PlanningCycleComplet!$C$16:$E$46,3,FALSE),0)+IFERROR(VLOOKUP(A171,PlanningCycleComplet!$I$16:$K$46,3,FALSE),0)+IFERROR(VLOOKUP(A171,PlanningCycleComplet!$O$16:$Q$46,3,FALSE),0)+IFERROR(VLOOKUP(A171,PlanningCycleComplet!$U$16:$W$46,3,FALSE),0)</f>
        <v>0</v>
      </c>
      <c r="J171" s="182">
        <f t="shared" si="33"/>
        <v>23</v>
      </c>
      <c r="K171" s="183">
        <f t="shared" si="34"/>
        <v>0</v>
      </c>
      <c r="AK171" s="165" t="s">
        <v>371</v>
      </c>
    </row>
    <row r="172" spans="1:37">
      <c r="A172" s="189">
        <f t="shared" si="31"/>
        <v>155</v>
      </c>
      <c r="B172" s="181" t="str">
        <f t="shared" si="28"/>
        <v>N</v>
      </c>
      <c r="C172" s="181" t="str">
        <f t="shared" si="29"/>
        <v>N</v>
      </c>
      <c r="D172" s="181" t="str">
        <f t="shared" si="30"/>
        <v/>
      </c>
      <c r="E172" s="181">
        <f t="shared" si="32"/>
        <v>23</v>
      </c>
      <c r="F172" s="193">
        <f>IFERROR(VLOOKUP(A172,PlanningCycleComplet!$C$16:$E$46,3,FALSE),0)+IFERROR(VLOOKUP(A172,PlanningCycleComplet!$I$16:$K$46,3,FALSE),0)+IFERROR(VLOOKUP(A172,PlanningCycleComplet!$O$16:$Q$46,3,FALSE),0)+IFERROR(VLOOKUP(A172,PlanningCycleComplet!$U$16:$W$46,3,FALSE),0)</f>
        <v>0</v>
      </c>
      <c r="J172" s="182" t="str">
        <f t="shared" si="33"/>
        <v>23D</v>
      </c>
      <c r="K172" s="183">
        <f t="shared" si="34"/>
        <v>0</v>
      </c>
      <c r="AK172" s="165" t="s">
        <v>382</v>
      </c>
    </row>
    <row r="173" spans="1:37">
      <c r="A173" s="189">
        <f t="shared" si="31"/>
        <v>156</v>
      </c>
      <c r="B173" s="181" t="str">
        <f t="shared" si="28"/>
        <v>N</v>
      </c>
      <c r="C173" s="181" t="str">
        <f t="shared" si="29"/>
        <v>N</v>
      </c>
      <c r="D173" s="181" t="str">
        <f t="shared" si="30"/>
        <v/>
      </c>
      <c r="E173" s="181">
        <f t="shared" si="32"/>
        <v>24</v>
      </c>
      <c r="F173" s="193">
        <f>IFERROR(VLOOKUP(A173,PlanningCycleComplet!$C$16:$E$46,3,FALSE),0)+IFERROR(VLOOKUP(A173,PlanningCycleComplet!$I$16:$K$46,3,FALSE),0)+IFERROR(VLOOKUP(A173,PlanningCycleComplet!$O$16:$Q$46,3,FALSE),0)+IFERROR(VLOOKUP(A173,PlanningCycleComplet!$U$16:$W$46,3,FALSE),0)</f>
        <v>0</v>
      </c>
      <c r="J173" s="182">
        <f t="shared" si="33"/>
        <v>24</v>
      </c>
      <c r="K173" s="183">
        <f t="shared" si="34"/>
        <v>0</v>
      </c>
      <c r="AK173" s="165" t="s">
        <v>393</v>
      </c>
    </row>
    <row r="174" spans="1:37">
      <c r="A174" s="189">
        <f t="shared" si="31"/>
        <v>157</v>
      </c>
      <c r="B174" s="181" t="str">
        <f t="shared" si="28"/>
        <v>N</v>
      </c>
      <c r="C174" s="181" t="str">
        <f t="shared" si="29"/>
        <v>N</v>
      </c>
      <c r="D174" s="181" t="str">
        <f t="shared" si="30"/>
        <v/>
      </c>
      <c r="E174" s="181">
        <f t="shared" si="32"/>
        <v>24</v>
      </c>
      <c r="F174" s="193">
        <f>IFERROR(VLOOKUP(A174,PlanningCycleComplet!$C$16:$E$46,3,FALSE),0)+IFERROR(VLOOKUP(A174,PlanningCycleComplet!$I$16:$K$46,3,FALSE),0)+IFERROR(VLOOKUP(A174,PlanningCycleComplet!$O$16:$Q$46,3,FALSE),0)+IFERROR(VLOOKUP(A174,PlanningCycleComplet!$U$16:$W$46,3,FALSE),0)</f>
        <v>0</v>
      </c>
      <c r="J174" s="182">
        <f t="shared" si="33"/>
        <v>24</v>
      </c>
      <c r="K174" s="183">
        <f t="shared" si="34"/>
        <v>0</v>
      </c>
      <c r="AK174" s="165" t="s">
        <v>404</v>
      </c>
    </row>
    <row r="175" spans="1:37">
      <c r="A175" s="189">
        <f t="shared" si="31"/>
        <v>158</v>
      </c>
      <c r="B175" s="181" t="str">
        <f t="shared" si="28"/>
        <v>N</v>
      </c>
      <c r="C175" s="181" t="str">
        <f t="shared" si="29"/>
        <v>N</v>
      </c>
      <c r="D175" s="181" t="str">
        <f t="shared" si="30"/>
        <v/>
      </c>
      <c r="E175" s="181">
        <f t="shared" si="32"/>
        <v>24</v>
      </c>
      <c r="F175" s="193">
        <f>IFERROR(VLOOKUP(A175,PlanningCycleComplet!$C$16:$E$46,3,FALSE),0)+IFERROR(VLOOKUP(A175,PlanningCycleComplet!$I$16:$K$46,3,FALSE),0)+IFERROR(VLOOKUP(A175,PlanningCycleComplet!$O$16:$Q$46,3,FALSE),0)+IFERROR(VLOOKUP(A175,PlanningCycleComplet!$U$16:$W$46,3,FALSE),0)</f>
        <v>0</v>
      </c>
      <c r="J175" s="182">
        <f t="shared" si="33"/>
        <v>24</v>
      </c>
      <c r="K175" s="183">
        <f t="shared" si="34"/>
        <v>0</v>
      </c>
      <c r="AK175" s="165" t="s">
        <v>415</v>
      </c>
    </row>
    <row r="176" spans="1:37">
      <c r="A176" s="189">
        <f t="shared" si="31"/>
        <v>159</v>
      </c>
      <c r="B176" s="181" t="str">
        <f t="shared" si="28"/>
        <v>N</v>
      </c>
      <c r="C176" s="181" t="str">
        <f t="shared" si="29"/>
        <v>N</v>
      </c>
      <c r="D176" s="181" t="str">
        <f t="shared" si="30"/>
        <v/>
      </c>
      <c r="E176" s="181">
        <f t="shared" si="32"/>
        <v>24</v>
      </c>
      <c r="F176" s="193">
        <f>IFERROR(VLOOKUP(A176,PlanningCycleComplet!$C$16:$E$46,3,FALSE),0)+IFERROR(VLOOKUP(A176,PlanningCycleComplet!$I$16:$K$46,3,FALSE),0)+IFERROR(VLOOKUP(A176,PlanningCycleComplet!$O$16:$Q$46,3,FALSE),0)+IFERROR(VLOOKUP(A176,PlanningCycleComplet!$U$16:$W$46,3,FALSE),0)</f>
        <v>0</v>
      </c>
      <c r="J176" s="182">
        <f t="shared" si="33"/>
        <v>24</v>
      </c>
      <c r="K176" s="183">
        <f t="shared" si="34"/>
        <v>0</v>
      </c>
      <c r="AK176" s="165" t="s">
        <v>426</v>
      </c>
    </row>
    <row r="177" spans="1:37">
      <c r="A177" s="189">
        <f t="shared" si="31"/>
        <v>160</v>
      </c>
      <c r="B177" s="181" t="str">
        <f t="shared" si="28"/>
        <v>N</v>
      </c>
      <c r="C177" s="181" t="str">
        <f t="shared" si="29"/>
        <v>N</v>
      </c>
      <c r="D177" s="181" t="str">
        <f t="shared" si="30"/>
        <v/>
      </c>
      <c r="E177" s="181">
        <f t="shared" si="32"/>
        <v>24</v>
      </c>
      <c r="F177" s="193">
        <f>IFERROR(VLOOKUP(A177,PlanningCycleComplet!$C$16:$E$46,3,FALSE),0)+IFERROR(VLOOKUP(A177,PlanningCycleComplet!$I$16:$K$46,3,FALSE),0)+IFERROR(VLOOKUP(A177,PlanningCycleComplet!$O$16:$Q$46,3,FALSE),0)+IFERROR(VLOOKUP(A177,PlanningCycleComplet!$U$16:$W$46,3,FALSE),0)</f>
        <v>0</v>
      </c>
      <c r="J177" s="182">
        <f t="shared" si="33"/>
        <v>24</v>
      </c>
      <c r="K177" s="183">
        <f t="shared" si="34"/>
        <v>0</v>
      </c>
      <c r="AK177" s="165" t="s">
        <v>437</v>
      </c>
    </row>
    <row r="178" spans="1:37">
      <c r="A178" s="189">
        <f t="shared" si="31"/>
        <v>161</v>
      </c>
      <c r="B178" s="181" t="str">
        <f t="shared" si="28"/>
        <v>N</v>
      </c>
      <c r="C178" s="181" t="str">
        <f t="shared" si="29"/>
        <v>N</v>
      </c>
      <c r="D178" s="181" t="str">
        <f t="shared" si="30"/>
        <v/>
      </c>
      <c r="E178" s="181">
        <f t="shared" si="32"/>
        <v>24</v>
      </c>
      <c r="F178" s="193">
        <f>IFERROR(VLOOKUP(A178,PlanningCycleComplet!$C$16:$E$46,3,FALSE),0)+IFERROR(VLOOKUP(A178,PlanningCycleComplet!$I$16:$K$46,3,FALSE),0)+IFERROR(VLOOKUP(A178,PlanningCycleComplet!$O$16:$Q$46,3,FALSE),0)+IFERROR(VLOOKUP(A178,PlanningCycleComplet!$U$16:$W$46,3,FALSE),0)</f>
        <v>0</v>
      </c>
      <c r="J178" s="182">
        <f t="shared" si="33"/>
        <v>24</v>
      </c>
      <c r="K178" s="183">
        <f t="shared" si="34"/>
        <v>0</v>
      </c>
      <c r="AK178" s="165" t="s">
        <v>448</v>
      </c>
    </row>
    <row r="179" spans="1:37">
      <c r="A179" s="189">
        <f t="shared" si="31"/>
        <v>162</v>
      </c>
      <c r="B179" s="181" t="str">
        <f t="shared" si="28"/>
        <v>N</v>
      </c>
      <c r="C179" s="181" t="str">
        <f t="shared" si="29"/>
        <v>N</v>
      </c>
      <c r="D179" s="181" t="str">
        <f t="shared" si="30"/>
        <v/>
      </c>
      <c r="E179" s="181">
        <f t="shared" si="32"/>
        <v>24</v>
      </c>
      <c r="F179" s="193">
        <f>IFERROR(VLOOKUP(A179,PlanningCycleComplet!$C$16:$E$46,3,FALSE),0)+IFERROR(VLOOKUP(A179,PlanningCycleComplet!$I$16:$K$46,3,FALSE),0)+IFERROR(VLOOKUP(A179,PlanningCycleComplet!$O$16:$Q$46,3,FALSE),0)+IFERROR(VLOOKUP(A179,PlanningCycleComplet!$U$16:$W$46,3,FALSE),0)</f>
        <v>0</v>
      </c>
      <c r="J179" s="182" t="str">
        <f t="shared" si="33"/>
        <v>24D</v>
      </c>
      <c r="K179" s="183">
        <f t="shared" si="34"/>
        <v>0</v>
      </c>
      <c r="AK179" s="165" t="s">
        <v>459</v>
      </c>
    </row>
    <row r="180" spans="1:37">
      <c r="A180" s="189">
        <f t="shared" si="31"/>
        <v>163</v>
      </c>
      <c r="B180" s="181" t="str">
        <f t="shared" si="28"/>
        <v>N</v>
      </c>
      <c r="C180" s="181" t="str">
        <f t="shared" si="29"/>
        <v>N</v>
      </c>
      <c r="D180" s="181" t="str">
        <f t="shared" si="30"/>
        <v/>
      </c>
      <c r="E180" s="181">
        <f t="shared" si="32"/>
        <v>25</v>
      </c>
      <c r="F180" s="193">
        <f>IFERROR(VLOOKUP(A180,PlanningCycleComplet!$C$16:$E$46,3,FALSE),0)+IFERROR(VLOOKUP(A180,PlanningCycleComplet!$I$16:$K$46,3,FALSE),0)+IFERROR(VLOOKUP(A180,PlanningCycleComplet!$O$16:$Q$46,3,FALSE),0)+IFERROR(VLOOKUP(A180,PlanningCycleComplet!$U$16:$W$46,3,FALSE),0)</f>
        <v>0</v>
      </c>
      <c r="J180" s="182">
        <f t="shared" si="33"/>
        <v>25</v>
      </c>
      <c r="K180" s="183">
        <f t="shared" si="34"/>
        <v>0</v>
      </c>
      <c r="AK180" s="165" t="s">
        <v>470</v>
      </c>
    </row>
    <row r="181" spans="1:37">
      <c r="A181" s="189">
        <f t="shared" si="31"/>
        <v>164</v>
      </c>
      <c r="B181" s="181" t="str">
        <f t="shared" si="28"/>
        <v>N</v>
      </c>
      <c r="C181" s="181" t="str">
        <f t="shared" si="29"/>
        <v>N</v>
      </c>
      <c r="D181" s="181" t="str">
        <f t="shared" si="30"/>
        <v/>
      </c>
      <c r="E181" s="181">
        <f t="shared" si="32"/>
        <v>25</v>
      </c>
      <c r="F181" s="193">
        <f>IFERROR(VLOOKUP(A181,PlanningCycleComplet!$C$16:$E$46,3,FALSE),0)+IFERROR(VLOOKUP(A181,PlanningCycleComplet!$I$16:$K$46,3,FALSE),0)+IFERROR(VLOOKUP(A181,PlanningCycleComplet!$O$16:$Q$46,3,FALSE),0)+IFERROR(VLOOKUP(A181,PlanningCycleComplet!$U$16:$W$46,3,FALSE),0)</f>
        <v>0</v>
      </c>
      <c r="J181" s="182">
        <f t="shared" si="33"/>
        <v>25</v>
      </c>
      <c r="K181" s="183">
        <f t="shared" si="34"/>
        <v>0</v>
      </c>
      <c r="AK181" s="165" t="s">
        <v>481</v>
      </c>
    </row>
    <row r="182" spans="1:37">
      <c r="A182" s="189">
        <f t="shared" si="31"/>
        <v>165</v>
      </c>
      <c r="B182" s="181" t="str">
        <f t="shared" si="28"/>
        <v>N</v>
      </c>
      <c r="C182" s="181" t="str">
        <f t="shared" si="29"/>
        <v>N</v>
      </c>
      <c r="D182" s="181" t="str">
        <f t="shared" si="30"/>
        <v/>
      </c>
      <c r="E182" s="181">
        <f t="shared" si="32"/>
        <v>25</v>
      </c>
      <c r="F182" s="193">
        <f>IFERROR(VLOOKUP(A182,PlanningCycleComplet!$C$16:$E$46,3,FALSE),0)+IFERROR(VLOOKUP(A182,PlanningCycleComplet!$I$16:$K$46,3,FALSE),0)+IFERROR(VLOOKUP(A182,PlanningCycleComplet!$O$16:$Q$46,3,FALSE),0)+IFERROR(VLOOKUP(A182,PlanningCycleComplet!$U$16:$W$46,3,FALSE),0)</f>
        <v>0</v>
      </c>
      <c r="J182" s="182">
        <f t="shared" si="33"/>
        <v>25</v>
      </c>
      <c r="K182" s="183">
        <f t="shared" si="34"/>
        <v>0</v>
      </c>
      <c r="AK182" s="165" t="s">
        <v>492</v>
      </c>
    </row>
    <row r="183" spans="1:37">
      <c r="A183" s="189">
        <f t="shared" si="31"/>
        <v>166</v>
      </c>
      <c r="B183" s="181" t="str">
        <f t="shared" si="28"/>
        <v>N</v>
      </c>
      <c r="C183" s="181" t="str">
        <f t="shared" si="29"/>
        <v>N</v>
      </c>
      <c r="D183" s="181" t="str">
        <f t="shared" si="30"/>
        <v/>
      </c>
      <c r="E183" s="181">
        <f t="shared" si="32"/>
        <v>25</v>
      </c>
      <c r="F183" s="193">
        <f>IFERROR(VLOOKUP(A183,PlanningCycleComplet!$C$16:$E$46,3,FALSE),0)+IFERROR(VLOOKUP(A183,PlanningCycleComplet!$I$16:$K$46,3,FALSE),0)+IFERROR(VLOOKUP(A183,PlanningCycleComplet!$O$16:$Q$46,3,FALSE),0)+IFERROR(VLOOKUP(A183,PlanningCycleComplet!$U$16:$W$46,3,FALSE),0)</f>
        <v>0</v>
      </c>
      <c r="J183" s="182">
        <f t="shared" si="33"/>
        <v>25</v>
      </c>
      <c r="K183" s="183">
        <f t="shared" si="34"/>
        <v>0</v>
      </c>
      <c r="AK183" s="165" t="s">
        <v>503</v>
      </c>
    </row>
    <row r="184" spans="1:37">
      <c r="A184" s="189">
        <f t="shared" si="31"/>
        <v>167</v>
      </c>
      <c r="B184" s="181" t="str">
        <f t="shared" si="28"/>
        <v>N</v>
      </c>
      <c r="C184" s="181" t="str">
        <f t="shared" si="29"/>
        <v>N</v>
      </c>
      <c r="D184" s="181" t="str">
        <f t="shared" si="30"/>
        <v/>
      </c>
      <c r="E184" s="181">
        <f t="shared" si="32"/>
        <v>25</v>
      </c>
      <c r="F184" s="193">
        <f>IFERROR(VLOOKUP(A184,PlanningCycleComplet!$C$16:$E$46,3,FALSE),0)+IFERROR(VLOOKUP(A184,PlanningCycleComplet!$I$16:$K$46,3,FALSE),0)+IFERROR(VLOOKUP(A184,PlanningCycleComplet!$O$16:$Q$46,3,FALSE),0)+IFERROR(VLOOKUP(A184,PlanningCycleComplet!$U$16:$W$46,3,FALSE),0)</f>
        <v>0</v>
      </c>
      <c r="J184" s="182">
        <f t="shared" si="33"/>
        <v>25</v>
      </c>
      <c r="K184" s="183">
        <f t="shared" si="34"/>
        <v>0</v>
      </c>
      <c r="AK184" s="165" t="s">
        <v>514</v>
      </c>
    </row>
    <row r="185" spans="1:37">
      <c r="A185" s="189">
        <f t="shared" si="31"/>
        <v>168</v>
      </c>
      <c r="B185" s="181" t="str">
        <f t="shared" si="28"/>
        <v>N</v>
      </c>
      <c r="C185" s="181" t="str">
        <f t="shared" si="29"/>
        <v>N</v>
      </c>
      <c r="D185" s="181" t="str">
        <f t="shared" si="30"/>
        <v/>
      </c>
      <c r="E185" s="181">
        <f t="shared" si="32"/>
        <v>25</v>
      </c>
      <c r="F185" s="193">
        <f>IFERROR(VLOOKUP(A185,PlanningCycleComplet!$C$16:$E$46,3,FALSE),0)+IFERROR(VLOOKUP(A185,PlanningCycleComplet!$I$16:$K$46,3,FALSE),0)+IFERROR(VLOOKUP(A185,PlanningCycleComplet!$O$16:$Q$46,3,FALSE),0)+IFERROR(VLOOKUP(A185,PlanningCycleComplet!$U$16:$W$46,3,FALSE),0)</f>
        <v>0</v>
      </c>
      <c r="J185" s="182">
        <f t="shared" si="33"/>
        <v>25</v>
      </c>
      <c r="K185" s="183">
        <f t="shared" si="34"/>
        <v>0</v>
      </c>
      <c r="AK185" s="165" t="s">
        <v>525</v>
      </c>
    </row>
    <row r="186" spans="1:37">
      <c r="A186" s="189">
        <f t="shared" si="31"/>
        <v>169</v>
      </c>
      <c r="B186" s="181" t="str">
        <f t="shared" si="28"/>
        <v>N</v>
      </c>
      <c r="C186" s="181" t="str">
        <f t="shared" si="29"/>
        <v>N</v>
      </c>
      <c r="D186" s="181" t="str">
        <f t="shared" si="30"/>
        <v/>
      </c>
      <c r="E186" s="181">
        <f t="shared" si="32"/>
        <v>25</v>
      </c>
      <c r="F186" s="193">
        <f>IFERROR(VLOOKUP(A186,PlanningCycleComplet!$C$16:$E$46,3,FALSE),0)+IFERROR(VLOOKUP(A186,PlanningCycleComplet!$I$16:$K$46,3,FALSE),0)+IFERROR(VLOOKUP(A186,PlanningCycleComplet!$O$16:$Q$46,3,FALSE),0)+IFERROR(VLOOKUP(A186,PlanningCycleComplet!$U$16:$W$46,3,FALSE),0)</f>
        <v>0</v>
      </c>
      <c r="J186" s="182" t="str">
        <f t="shared" si="33"/>
        <v>25D</v>
      </c>
      <c r="K186" s="183">
        <f t="shared" si="34"/>
        <v>0</v>
      </c>
      <c r="AK186" s="165" t="s">
        <v>196</v>
      </c>
    </row>
    <row r="187" spans="1:37">
      <c r="A187" s="189">
        <f t="shared" si="31"/>
        <v>170</v>
      </c>
      <c r="B187" s="181" t="str">
        <f t="shared" si="28"/>
        <v>N</v>
      </c>
      <c r="C187" s="181" t="str">
        <f t="shared" si="29"/>
        <v>N</v>
      </c>
      <c r="D187" s="181" t="str">
        <f t="shared" si="30"/>
        <v/>
      </c>
      <c r="E187" s="181">
        <f t="shared" si="32"/>
        <v>26</v>
      </c>
      <c r="F187" s="193">
        <f>IFERROR(VLOOKUP(A187,PlanningCycleComplet!$C$16:$E$46,3,FALSE),0)+IFERROR(VLOOKUP(A187,PlanningCycleComplet!$I$16:$K$46,3,FALSE),0)+IFERROR(VLOOKUP(A187,PlanningCycleComplet!$O$16:$Q$46,3,FALSE),0)+IFERROR(VLOOKUP(A187,PlanningCycleComplet!$U$16:$W$46,3,FALSE),0)</f>
        <v>0</v>
      </c>
      <c r="J187" s="182">
        <f t="shared" si="33"/>
        <v>26</v>
      </c>
      <c r="K187" s="183">
        <f t="shared" si="34"/>
        <v>0</v>
      </c>
      <c r="AK187" s="165" t="s">
        <v>207</v>
      </c>
    </row>
    <row r="188" spans="1:37">
      <c r="A188" s="189">
        <f t="shared" si="31"/>
        <v>171</v>
      </c>
      <c r="B188" s="181" t="str">
        <f t="shared" si="28"/>
        <v>N</v>
      </c>
      <c r="C188" s="181" t="str">
        <f t="shared" si="29"/>
        <v>N</v>
      </c>
      <c r="D188" s="181" t="str">
        <f t="shared" si="30"/>
        <v/>
      </c>
      <c r="E188" s="181">
        <f t="shared" si="32"/>
        <v>26</v>
      </c>
      <c r="F188" s="193">
        <f>IFERROR(VLOOKUP(A188,PlanningCycleComplet!$C$16:$E$46,3,FALSE),0)+IFERROR(VLOOKUP(A188,PlanningCycleComplet!$I$16:$K$46,3,FALSE),0)+IFERROR(VLOOKUP(A188,PlanningCycleComplet!$O$16:$Q$46,3,FALSE),0)+IFERROR(VLOOKUP(A188,PlanningCycleComplet!$U$16:$W$46,3,FALSE),0)</f>
        <v>0</v>
      </c>
      <c r="J188" s="182">
        <f t="shared" si="33"/>
        <v>26</v>
      </c>
      <c r="K188" s="183">
        <f t="shared" si="34"/>
        <v>0</v>
      </c>
      <c r="AK188" s="165" t="s">
        <v>218</v>
      </c>
    </row>
    <row r="189" spans="1:37">
      <c r="A189" s="189">
        <f t="shared" si="31"/>
        <v>172</v>
      </c>
      <c r="B189" s="181" t="str">
        <f t="shared" si="28"/>
        <v>N</v>
      </c>
      <c r="C189" s="181" t="str">
        <f t="shared" si="29"/>
        <v>N</v>
      </c>
      <c r="D189" s="181" t="str">
        <f t="shared" si="30"/>
        <v/>
      </c>
      <c r="E189" s="181">
        <f t="shared" si="32"/>
        <v>26</v>
      </c>
      <c r="F189" s="193">
        <f>IFERROR(VLOOKUP(A189,PlanningCycleComplet!$C$16:$E$46,3,FALSE),0)+IFERROR(VLOOKUP(A189,PlanningCycleComplet!$I$16:$K$46,3,FALSE),0)+IFERROR(VLOOKUP(A189,PlanningCycleComplet!$O$16:$Q$46,3,FALSE),0)+IFERROR(VLOOKUP(A189,PlanningCycleComplet!$U$16:$W$46,3,FALSE),0)</f>
        <v>0</v>
      </c>
      <c r="J189" s="182">
        <f t="shared" si="33"/>
        <v>26</v>
      </c>
      <c r="K189" s="183">
        <f t="shared" si="34"/>
        <v>0</v>
      </c>
      <c r="AK189" s="165" t="s">
        <v>229</v>
      </c>
    </row>
    <row r="190" spans="1:37">
      <c r="A190" s="189">
        <f t="shared" si="31"/>
        <v>173</v>
      </c>
      <c r="B190" s="181" t="str">
        <f t="shared" si="28"/>
        <v>N</v>
      </c>
      <c r="C190" s="181" t="str">
        <f t="shared" si="29"/>
        <v>N</v>
      </c>
      <c r="D190" s="181" t="str">
        <f t="shared" si="30"/>
        <v/>
      </c>
      <c r="E190" s="181">
        <f t="shared" si="32"/>
        <v>26</v>
      </c>
      <c r="F190" s="193">
        <f>IFERROR(VLOOKUP(A190,PlanningCycleComplet!$C$16:$E$46,3,FALSE),0)+IFERROR(VLOOKUP(A190,PlanningCycleComplet!$I$16:$K$46,3,FALSE),0)+IFERROR(VLOOKUP(A190,PlanningCycleComplet!$O$16:$Q$46,3,FALSE),0)+IFERROR(VLOOKUP(A190,PlanningCycleComplet!$U$16:$W$46,3,FALSE),0)</f>
        <v>0</v>
      </c>
      <c r="J190" s="182">
        <f t="shared" si="33"/>
        <v>26</v>
      </c>
      <c r="K190" s="183">
        <f t="shared" si="34"/>
        <v>0</v>
      </c>
      <c r="AK190" s="165" t="s">
        <v>240</v>
      </c>
    </row>
    <row r="191" spans="1:37">
      <c r="A191" s="189">
        <f t="shared" si="31"/>
        <v>174</v>
      </c>
      <c r="B191" s="181" t="str">
        <f t="shared" si="28"/>
        <v>N</v>
      </c>
      <c r="C191" s="181" t="str">
        <f t="shared" si="29"/>
        <v>N</v>
      </c>
      <c r="D191" s="181" t="str">
        <f t="shared" si="30"/>
        <v/>
      </c>
      <c r="E191" s="181">
        <f t="shared" si="32"/>
        <v>26</v>
      </c>
      <c r="F191" s="193">
        <f>IFERROR(VLOOKUP(A191,PlanningCycleComplet!$C$16:$E$46,3,FALSE),0)+IFERROR(VLOOKUP(A191,PlanningCycleComplet!$I$16:$K$46,3,FALSE),0)+IFERROR(VLOOKUP(A191,PlanningCycleComplet!$O$16:$Q$46,3,FALSE),0)+IFERROR(VLOOKUP(A191,PlanningCycleComplet!$U$16:$W$46,3,FALSE),0)</f>
        <v>0</v>
      </c>
      <c r="J191" s="182">
        <f t="shared" si="33"/>
        <v>26</v>
      </c>
      <c r="K191" s="183">
        <f t="shared" si="34"/>
        <v>0</v>
      </c>
      <c r="AK191" s="165" t="s">
        <v>251</v>
      </c>
    </row>
    <row r="192" spans="1:37">
      <c r="A192" s="189">
        <f t="shared" si="31"/>
        <v>175</v>
      </c>
      <c r="B192" s="181" t="str">
        <f t="shared" si="28"/>
        <v>N</v>
      </c>
      <c r="C192" s="181" t="str">
        <f t="shared" si="29"/>
        <v>N</v>
      </c>
      <c r="D192" s="181" t="str">
        <f t="shared" si="30"/>
        <v/>
      </c>
      <c r="E192" s="181">
        <f t="shared" si="32"/>
        <v>26</v>
      </c>
      <c r="F192" s="193">
        <f>IFERROR(VLOOKUP(A192,PlanningCycleComplet!$C$16:$E$46,3,FALSE),0)+IFERROR(VLOOKUP(A192,PlanningCycleComplet!$I$16:$K$46,3,FALSE),0)+IFERROR(VLOOKUP(A192,PlanningCycleComplet!$O$16:$Q$46,3,FALSE),0)+IFERROR(VLOOKUP(A192,PlanningCycleComplet!$U$16:$W$46,3,FALSE),0)</f>
        <v>0</v>
      </c>
      <c r="J192" s="182">
        <f t="shared" si="33"/>
        <v>26</v>
      </c>
      <c r="K192" s="183">
        <f t="shared" si="34"/>
        <v>0</v>
      </c>
      <c r="AK192" s="165" t="s">
        <v>262</v>
      </c>
    </row>
    <row r="193" spans="1:37">
      <c r="A193" s="189">
        <f t="shared" si="31"/>
        <v>176</v>
      </c>
      <c r="B193" s="181" t="str">
        <f t="shared" si="28"/>
        <v>N</v>
      </c>
      <c r="C193" s="181" t="str">
        <f t="shared" si="29"/>
        <v>N</v>
      </c>
      <c r="D193" s="181" t="str">
        <f t="shared" si="30"/>
        <v/>
      </c>
      <c r="E193" s="181">
        <f t="shared" si="32"/>
        <v>26</v>
      </c>
      <c r="F193" s="193">
        <f>IFERROR(VLOOKUP(A193,PlanningCycleComplet!$C$16:$E$46,3,FALSE),0)+IFERROR(VLOOKUP(A193,PlanningCycleComplet!$I$16:$K$46,3,FALSE),0)+IFERROR(VLOOKUP(A193,PlanningCycleComplet!$O$16:$Q$46,3,FALSE),0)+IFERROR(VLOOKUP(A193,PlanningCycleComplet!$U$16:$W$46,3,FALSE),0)</f>
        <v>0</v>
      </c>
      <c r="J193" s="182" t="str">
        <f t="shared" si="33"/>
        <v>26D</v>
      </c>
      <c r="K193" s="183">
        <f t="shared" si="34"/>
        <v>0</v>
      </c>
      <c r="AK193" s="165" t="s">
        <v>273</v>
      </c>
    </row>
    <row r="194" spans="1:37">
      <c r="A194" s="189">
        <f t="shared" si="31"/>
        <v>177</v>
      </c>
      <c r="B194" s="181" t="str">
        <f t="shared" si="28"/>
        <v>N</v>
      </c>
      <c r="C194" s="181" t="str">
        <f t="shared" si="29"/>
        <v>N</v>
      </c>
      <c r="D194" s="181" t="str">
        <f t="shared" si="30"/>
        <v/>
      </c>
      <c r="E194" s="181">
        <f t="shared" si="32"/>
        <v>27</v>
      </c>
      <c r="F194" s="193">
        <f>IFERROR(VLOOKUP(A194,PlanningCycleComplet!$C$16:$E$46,3,FALSE),0)+IFERROR(VLOOKUP(A194,PlanningCycleComplet!$I$16:$K$46,3,FALSE),0)+IFERROR(VLOOKUP(A194,PlanningCycleComplet!$O$16:$Q$46,3,FALSE),0)+IFERROR(VLOOKUP(A194,PlanningCycleComplet!$U$16:$W$46,3,FALSE),0)</f>
        <v>0</v>
      </c>
      <c r="J194" s="182">
        <f t="shared" si="33"/>
        <v>27</v>
      </c>
      <c r="K194" s="183">
        <f t="shared" si="34"/>
        <v>0</v>
      </c>
      <c r="AK194" s="165" t="s">
        <v>284</v>
      </c>
    </row>
    <row r="195" spans="1:37">
      <c r="A195" s="189">
        <f t="shared" si="31"/>
        <v>178</v>
      </c>
      <c r="B195" s="181" t="str">
        <f t="shared" si="28"/>
        <v>N</v>
      </c>
      <c r="C195" s="181" t="str">
        <f t="shared" si="29"/>
        <v>N</v>
      </c>
      <c r="D195" s="181" t="str">
        <f t="shared" si="30"/>
        <v/>
      </c>
      <c r="E195" s="181">
        <f t="shared" si="32"/>
        <v>27</v>
      </c>
      <c r="F195" s="193">
        <f>IFERROR(VLOOKUP(A195,PlanningCycleComplet!$C$16:$E$46,3,FALSE),0)+IFERROR(VLOOKUP(A195,PlanningCycleComplet!$I$16:$K$46,3,FALSE),0)+IFERROR(VLOOKUP(A195,PlanningCycleComplet!$O$16:$Q$46,3,FALSE),0)+IFERROR(VLOOKUP(A195,PlanningCycleComplet!$U$16:$W$46,3,FALSE),0)</f>
        <v>0</v>
      </c>
      <c r="J195" s="182">
        <f t="shared" si="33"/>
        <v>27</v>
      </c>
      <c r="K195" s="183">
        <f t="shared" si="34"/>
        <v>0</v>
      </c>
      <c r="AK195" s="165" t="s">
        <v>295</v>
      </c>
    </row>
    <row r="196" spans="1:37">
      <c r="A196" s="189">
        <f t="shared" si="31"/>
        <v>179</v>
      </c>
      <c r="B196" s="181" t="str">
        <f t="shared" si="28"/>
        <v>N</v>
      </c>
      <c r="C196" s="181" t="str">
        <f t="shared" si="29"/>
        <v>N</v>
      </c>
      <c r="D196" s="181" t="str">
        <f t="shared" si="30"/>
        <v/>
      </c>
      <c r="E196" s="181">
        <f t="shared" si="32"/>
        <v>27</v>
      </c>
      <c r="F196" s="193">
        <f>IFERROR(VLOOKUP(A196,PlanningCycleComplet!$C$16:$E$46,3,FALSE),0)+IFERROR(VLOOKUP(A196,PlanningCycleComplet!$I$16:$K$46,3,FALSE),0)+IFERROR(VLOOKUP(A196,PlanningCycleComplet!$O$16:$Q$46,3,FALSE),0)+IFERROR(VLOOKUP(A196,PlanningCycleComplet!$U$16:$W$46,3,FALSE),0)</f>
        <v>0</v>
      </c>
      <c r="J196" s="182">
        <f t="shared" si="33"/>
        <v>27</v>
      </c>
      <c r="K196" s="183">
        <f t="shared" si="34"/>
        <v>0</v>
      </c>
      <c r="AK196" s="165" t="s">
        <v>306</v>
      </c>
    </row>
    <row r="197" spans="1:37">
      <c r="A197" s="189">
        <f t="shared" si="31"/>
        <v>180</v>
      </c>
      <c r="B197" s="181" t="str">
        <f t="shared" si="28"/>
        <v>N</v>
      </c>
      <c r="C197" s="181" t="str">
        <f t="shared" si="29"/>
        <v>N</v>
      </c>
      <c r="D197" s="181" t="str">
        <f t="shared" si="30"/>
        <v/>
      </c>
      <c r="E197" s="181">
        <f t="shared" si="32"/>
        <v>27</v>
      </c>
      <c r="F197" s="193">
        <f>IFERROR(VLOOKUP(A197,PlanningCycleComplet!$C$16:$E$46,3,FALSE),0)+IFERROR(VLOOKUP(A197,PlanningCycleComplet!$I$16:$K$46,3,FALSE),0)+IFERROR(VLOOKUP(A197,PlanningCycleComplet!$O$16:$Q$46,3,FALSE),0)+IFERROR(VLOOKUP(A197,PlanningCycleComplet!$U$16:$W$46,3,FALSE),0)</f>
        <v>0</v>
      </c>
      <c r="J197" s="182">
        <f t="shared" si="33"/>
        <v>27</v>
      </c>
      <c r="K197" s="183">
        <f t="shared" si="34"/>
        <v>0</v>
      </c>
      <c r="AK197" s="165" t="s">
        <v>317</v>
      </c>
    </row>
    <row r="198" spans="1:37">
      <c r="A198" s="189">
        <f t="shared" si="31"/>
        <v>181</v>
      </c>
      <c r="B198" s="181" t="str">
        <f t="shared" si="28"/>
        <v>N</v>
      </c>
      <c r="C198" s="181" t="str">
        <f t="shared" si="29"/>
        <v>N</v>
      </c>
      <c r="D198" s="181" t="str">
        <f t="shared" si="30"/>
        <v/>
      </c>
      <c r="E198" s="181">
        <f t="shared" si="32"/>
        <v>27</v>
      </c>
      <c r="F198" s="193">
        <f>IFERROR(VLOOKUP(A198,PlanningCycleComplet!$C$16:$E$46,3,FALSE),0)+IFERROR(VLOOKUP(A198,PlanningCycleComplet!$I$16:$K$46,3,FALSE),0)+IFERROR(VLOOKUP(A198,PlanningCycleComplet!$O$16:$Q$46,3,FALSE),0)+IFERROR(VLOOKUP(A198,PlanningCycleComplet!$U$16:$W$46,3,FALSE),0)</f>
        <v>0</v>
      </c>
      <c r="J198" s="182">
        <f t="shared" si="33"/>
        <v>27</v>
      </c>
      <c r="K198" s="183">
        <f t="shared" si="34"/>
        <v>0</v>
      </c>
      <c r="AK198" s="165" t="s">
        <v>328</v>
      </c>
    </row>
    <row r="199" spans="1:37">
      <c r="A199" s="189">
        <f t="shared" si="31"/>
        <v>182</v>
      </c>
      <c r="B199" s="181" t="str">
        <f t="shared" si="28"/>
        <v>N</v>
      </c>
      <c r="C199" s="181" t="str">
        <f t="shared" si="29"/>
        <v>N</v>
      </c>
      <c r="D199" s="181" t="str">
        <f t="shared" si="30"/>
        <v/>
      </c>
      <c r="E199" s="181">
        <f t="shared" si="32"/>
        <v>27</v>
      </c>
      <c r="F199" s="193">
        <f>IFERROR(VLOOKUP(A199,PlanningCycleComplet!$C$16:$E$46,3,FALSE),0)+IFERROR(VLOOKUP(A199,PlanningCycleComplet!$I$16:$K$46,3,FALSE),0)+IFERROR(VLOOKUP(A199,PlanningCycleComplet!$O$16:$Q$46,3,FALSE),0)+IFERROR(VLOOKUP(A199,PlanningCycleComplet!$U$16:$W$46,3,FALSE),0)</f>
        <v>0</v>
      </c>
      <c r="J199" s="182">
        <f t="shared" si="33"/>
        <v>27</v>
      </c>
      <c r="K199" s="183">
        <f t="shared" si="34"/>
        <v>0</v>
      </c>
      <c r="AK199" s="165" t="s">
        <v>339</v>
      </c>
    </row>
    <row r="200" spans="1:37">
      <c r="A200" s="189">
        <f t="shared" si="31"/>
        <v>183</v>
      </c>
      <c r="B200" s="181" t="str">
        <f t="shared" si="28"/>
        <v>N</v>
      </c>
      <c r="C200" s="181" t="str">
        <f t="shared" si="29"/>
        <v>N</v>
      </c>
      <c r="D200" s="181" t="str">
        <f t="shared" si="30"/>
        <v/>
      </c>
      <c r="E200" s="181">
        <f t="shared" si="32"/>
        <v>27</v>
      </c>
      <c r="F200" s="193">
        <f>IFERROR(VLOOKUP(A200,PlanningCycleComplet!$C$16:$E$46,3,FALSE),0)+IFERROR(VLOOKUP(A200,PlanningCycleComplet!$I$16:$K$46,3,FALSE),0)+IFERROR(VLOOKUP(A200,PlanningCycleComplet!$O$16:$Q$46,3,FALSE),0)+IFERROR(VLOOKUP(A200,PlanningCycleComplet!$U$16:$W$46,3,FALSE),0)</f>
        <v>0</v>
      </c>
      <c r="J200" s="182" t="str">
        <f t="shared" si="33"/>
        <v>27D</v>
      </c>
      <c r="K200" s="183">
        <f t="shared" si="34"/>
        <v>0</v>
      </c>
      <c r="AK200" s="165" t="s">
        <v>350</v>
      </c>
    </row>
    <row r="201" spans="1:37">
      <c r="A201" s="189">
        <f t="shared" si="31"/>
        <v>184</v>
      </c>
      <c r="B201" s="181" t="str">
        <f t="shared" si="28"/>
        <v>N</v>
      </c>
      <c r="C201" s="181" t="str">
        <f t="shared" si="29"/>
        <v>N</v>
      </c>
      <c r="D201" s="181" t="str">
        <f t="shared" si="30"/>
        <v/>
      </c>
      <c r="E201" s="181">
        <f t="shared" si="32"/>
        <v>28</v>
      </c>
      <c r="F201" s="193">
        <f>IFERROR(VLOOKUP(A201,PlanningCycleComplet!$C$16:$E$46,3,FALSE),0)+IFERROR(VLOOKUP(A201,PlanningCycleComplet!$I$16:$K$46,3,FALSE),0)+IFERROR(VLOOKUP(A201,PlanningCycleComplet!$O$16:$Q$46,3,FALSE),0)+IFERROR(VLOOKUP(A201,PlanningCycleComplet!$U$16:$W$46,3,FALSE),0)</f>
        <v>0</v>
      </c>
      <c r="J201" s="182">
        <f t="shared" si="33"/>
        <v>28</v>
      </c>
      <c r="K201" s="183">
        <f t="shared" si="34"/>
        <v>0</v>
      </c>
      <c r="AK201" s="165" t="s">
        <v>361</v>
      </c>
    </row>
    <row r="202" spans="1:37">
      <c r="A202" s="189">
        <f t="shared" si="31"/>
        <v>185</v>
      </c>
      <c r="B202" s="181" t="str">
        <f t="shared" si="28"/>
        <v>N</v>
      </c>
      <c r="C202" s="181" t="str">
        <f t="shared" si="29"/>
        <v>N</v>
      </c>
      <c r="D202" s="181" t="str">
        <f t="shared" si="30"/>
        <v/>
      </c>
      <c r="E202" s="181">
        <f t="shared" si="32"/>
        <v>28</v>
      </c>
      <c r="F202" s="193">
        <f>IFERROR(VLOOKUP(A202,PlanningCycleComplet!$C$16:$E$46,3,FALSE),0)+IFERROR(VLOOKUP(A202,PlanningCycleComplet!$I$16:$K$46,3,FALSE),0)+IFERROR(VLOOKUP(A202,PlanningCycleComplet!$O$16:$Q$46,3,FALSE),0)+IFERROR(VLOOKUP(A202,PlanningCycleComplet!$U$16:$W$46,3,FALSE),0)</f>
        <v>0</v>
      </c>
      <c r="J202" s="182">
        <f t="shared" si="33"/>
        <v>28</v>
      </c>
      <c r="K202" s="183">
        <f t="shared" si="34"/>
        <v>0</v>
      </c>
      <c r="AK202" s="165" t="s">
        <v>372</v>
      </c>
    </row>
    <row r="203" spans="1:37">
      <c r="A203" s="189">
        <f t="shared" si="31"/>
        <v>186</v>
      </c>
      <c r="B203" s="181" t="str">
        <f t="shared" si="28"/>
        <v>N</v>
      </c>
      <c r="C203" s="181" t="str">
        <f t="shared" si="29"/>
        <v>N</v>
      </c>
      <c r="D203" s="181" t="str">
        <f t="shared" si="30"/>
        <v/>
      </c>
      <c r="E203" s="181">
        <f t="shared" si="32"/>
        <v>28</v>
      </c>
      <c r="F203" s="193">
        <f>IFERROR(VLOOKUP(A203,PlanningCycleComplet!$C$16:$E$46,3,FALSE),0)+IFERROR(VLOOKUP(A203,PlanningCycleComplet!$I$16:$K$46,3,FALSE),0)+IFERROR(VLOOKUP(A203,PlanningCycleComplet!$O$16:$Q$46,3,FALSE),0)+IFERROR(VLOOKUP(A203,PlanningCycleComplet!$U$16:$W$46,3,FALSE),0)</f>
        <v>0</v>
      </c>
      <c r="J203" s="182">
        <f t="shared" si="33"/>
        <v>28</v>
      </c>
      <c r="K203" s="183">
        <f t="shared" si="34"/>
        <v>0</v>
      </c>
      <c r="AK203" s="165" t="s">
        <v>383</v>
      </c>
    </row>
    <row r="204" spans="1:37">
      <c r="A204" s="189">
        <f t="shared" si="31"/>
        <v>187</v>
      </c>
      <c r="B204" s="181" t="str">
        <f t="shared" si="28"/>
        <v>N</v>
      </c>
      <c r="C204" s="181" t="str">
        <f t="shared" si="29"/>
        <v>N</v>
      </c>
      <c r="D204" s="181" t="str">
        <f t="shared" si="30"/>
        <v/>
      </c>
      <c r="E204" s="181">
        <f t="shared" si="32"/>
        <v>28</v>
      </c>
      <c r="F204" s="193">
        <f>IFERROR(VLOOKUP(A204,PlanningCycleComplet!$C$16:$E$46,3,FALSE),0)+IFERROR(VLOOKUP(A204,PlanningCycleComplet!$I$16:$K$46,3,FALSE),0)+IFERROR(VLOOKUP(A204,PlanningCycleComplet!$O$16:$Q$46,3,FALSE),0)+IFERROR(VLOOKUP(A204,PlanningCycleComplet!$U$16:$W$46,3,FALSE),0)</f>
        <v>0</v>
      </c>
      <c r="J204" s="182">
        <f t="shared" si="33"/>
        <v>28</v>
      </c>
      <c r="K204" s="183">
        <f t="shared" si="34"/>
        <v>0</v>
      </c>
      <c r="AK204" s="165" t="s">
        <v>394</v>
      </c>
    </row>
    <row r="205" spans="1:37">
      <c r="A205" s="189">
        <f t="shared" si="31"/>
        <v>188</v>
      </c>
      <c r="B205" s="181" t="str">
        <f t="shared" si="28"/>
        <v>N</v>
      </c>
      <c r="C205" s="181" t="str">
        <f t="shared" si="29"/>
        <v>N</v>
      </c>
      <c r="D205" s="181" t="str">
        <f t="shared" si="30"/>
        <v/>
      </c>
      <c r="E205" s="181">
        <f t="shared" si="32"/>
        <v>28</v>
      </c>
      <c r="F205" s="193">
        <f>IFERROR(VLOOKUP(A205,PlanningCycleComplet!$C$16:$E$46,3,FALSE),0)+IFERROR(VLOOKUP(A205,PlanningCycleComplet!$I$16:$K$46,3,FALSE),0)+IFERROR(VLOOKUP(A205,PlanningCycleComplet!$O$16:$Q$46,3,FALSE),0)+IFERROR(VLOOKUP(A205,PlanningCycleComplet!$U$16:$W$46,3,FALSE),0)</f>
        <v>0</v>
      </c>
      <c r="J205" s="182">
        <f t="shared" si="33"/>
        <v>28</v>
      </c>
      <c r="K205" s="183">
        <f t="shared" si="34"/>
        <v>0</v>
      </c>
      <c r="AK205" s="165" t="s">
        <v>405</v>
      </c>
    </row>
    <row r="206" spans="1:37">
      <c r="A206" s="189">
        <f t="shared" si="31"/>
        <v>189</v>
      </c>
      <c r="B206" s="181" t="str">
        <f t="shared" si="28"/>
        <v>N</v>
      </c>
      <c r="C206" s="181" t="str">
        <f t="shared" si="29"/>
        <v>N</v>
      </c>
      <c r="D206" s="181" t="str">
        <f t="shared" si="30"/>
        <v/>
      </c>
      <c r="E206" s="181">
        <f t="shared" si="32"/>
        <v>28</v>
      </c>
      <c r="F206" s="193">
        <f>IFERROR(VLOOKUP(A206,PlanningCycleComplet!$C$16:$E$46,3,FALSE),0)+IFERROR(VLOOKUP(A206,PlanningCycleComplet!$I$16:$K$46,3,FALSE),0)+IFERROR(VLOOKUP(A206,PlanningCycleComplet!$O$16:$Q$46,3,FALSE),0)+IFERROR(VLOOKUP(A206,PlanningCycleComplet!$U$16:$W$46,3,FALSE),0)</f>
        <v>0</v>
      </c>
      <c r="J206" s="182">
        <f t="shared" si="33"/>
        <v>28</v>
      </c>
      <c r="K206" s="183">
        <f t="shared" si="34"/>
        <v>0</v>
      </c>
      <c r="AK206" s="165" t="s">
        <v>416</v>
      </c>
    </row>
    <row r="207" spans="1:37">
      <c r="A207" s="189">
        <f t="shared" si="31"/>
        <v>190</v>
      </c>
      <c r="B207" s="181" t="str">
        <f t="shared" si="28"/>
        <v>N</v>
      </c>
      <c r="C207" s="181" t="str">
        <f t="shared" si="29"/>
        <v>N</v>
      </c>
      <c r="D207" s="181" t="str">
        <f t="shared" si="30"/>
        <v/>
      </c>
      <c r="E207" s="181">
        <f t="shared" si="32"/>
        <v>28</v>
      </c>
      <c r="F207" s="193">
        <f>IFERROR(VLOOKUP(A207,PlanningCycleComplet!$C$16:$E$46,3,FALSE),0)+IFERROR(VLOOKUP(A207,PlanningCycleComplet!$I$16:$K$46,3,FALSE),0)+IFERROR(VLOOKUP(A207,PlanningCycleComplet!$O$16:$Q$46,3,FALSE),0)+IFERROR(VLOOKUP(A207,PlanningCycleComplet!$U$16:$W$46,3,FALSE),0)</f>
        <v>0</v>
      </c>
      <c r="J207" s="182" t="str">
        <f t="shared" si="33"/>
        <v>28D</v>
      </c>
      <c r="K207" s="183">
        <f t="shared" si="34"/>
        <v>0</v>
      </c>
      <c r="AK207" s="165" t="s">
        <v>427</v>
      </c>
    </row>
    <row r="208" spans="1:37">
      <c r="A208" s="189">
        <f t="shared" si="31"/>
        <v>191</v>
      </c>
      <c r="B208" s="181" t="str">
        <f t="shared" si="28"/>
        <v>N</v>
      </c>
      <c r="C208" s="181" t="str">
        <f t="shared" si="29"/>
        <v>N</v>
      </c>
      <c r="D208" s="181" t="str">
        <f t="shared" si="30"/>
        <v/>
      </c>
      <c r="E208" s="181">
        <f t="shared" si="32"/>
        <v>29</v>
      </c>
      <c r="F208" s="193">
        <f>IFERROR(VLOOKUP(A208,PlanningCycleComplet!$C$16:$E$46,3,FALSE),0)+IFERROR(VLOOKUP(A208,PlanningCycleComplet!$I$16:$K$46,3,FALSE),0)+IFERROR(VLOOKUP(A208,PlanningCycleComplet!$O$16:$Q$46,3,FALSE),0)+IFERROR(VLOOKUP(A208,PlanningCycleComplet!$U$16:$W$46,3,FALSE),0)</f>
        <v>0</v>
      </c>
      <c r="J208" s="182">
        <f t="shared" si="33"/>
        <v>29</v>
      </c>
      <c r="K208" s="183">
        <f t="shared" si="34"/>
        <v>0</v>
      </c>
      <c r="AK208" s="165" t="s">
        <v>438</v>
      </c>
    </row>
    <row r="209" spans="1:37">
      <c r="A209" s="189">
        <f t="shared" si="31"/>
        <v>192</v>
      </c>
      <c r="B209" s="181" t="str">
        <f t="shared" si="28"/>
        <v>N</v>
      </c>
      <c r="C209" s="181" t="str">
        <f t="shared" si="29"/>
        <v>N</v>
      </c>
      <c r="D209" s="181" t="str">
        <f t="shared" si="30"/>
        <v/>
      </c>
      <c r="E209" s="181">
        <f t="shared" si="32"/>
        <v>29</v>
      </c>
      <c r="F209" s="193">
        <f>IFERROR(VLOOKUP(A209,PlanningCycleComplet!$C$16:$E$46,3,FALSE),0)+IFERROR(VLOOKUP(A209,PlanningCycleComplet!$I$16:$K$46,3,FALSE),0)+IFERROR(VLOOKUP(A209,PlanningCycleComplet!$O$16:$Q$46,3,FALSE),0)+IFERROR(VLOOKUP(A209,PlanningCycleComplet!$U$16:$W$46,3,FALSE),0)</f>
        <v>0</v>
      </c>
      <c r="J209" s="182">
        <f t="shared" si="33"/>
        <v>29</v>
      </c>
      <c r="K209" s="183">
        <f t="shared" si="34"/>
        <v>0</v>
      </c>
      <c r="AK209" s="165" t="s">
        <v>449</v>
      </c>
    </row>
    <row r="210" spans="1:37">
      <c r="A210" s="189">
        <f t="shared" si="31"/>
        <v>193</v>
      </c>
      <c r="B210" s="181" t="str">
        <f t="shared" si="28"/>
        <v>N</v>
      </c>
      <c r="C210" s="181" t="str">
        <f t="shared" si="29"/>
        <v>N</v>
      </c>
      <c r="D210" s="181" t="str">
        <f t="shared" si="30"/>
        <v/>
      </c>
      <c r="E210" s="181">
        <f t="shared" si="32"/>
        <v>29</v>
      </c>
      <c r="F210" s="193">
        <f>IFERROR(VLOOKUP(A210,PlanningCycleComplet!$C$16:$E$46,3,FALSE),0)+IFERROR(VLOOKUP(A210,PlanningCycleComplet!$I$16:$K$46,3,FALSE),0)+IFERROR(VLOOKUP(A210,PlanningCycleComplet!$O$16:$Q$46,3,FALSE),0)+IFERROR(VLOOKUP(A210,PlanningCycleComplet!$U$16:$W$46,3,FALSE),0)</f>
        <v>0</v>
      </c>
      <c r="J210" s="182">
        <f t="shared" si="33"/>
        <v>29</v>
      </c>
      <c r="K210" s="183">
        <f t="shared" si="34"/>
        <v>0</v>
      </c>
      <c r="AK210" s="165" t="s">
        <v>460</v>
      </c>
    </row>
    <row r="211" spans="1:37">
      <c r="A211" s="189">
        <f t="shared" si="31"/>
        <v>194</v>
      </c>
      <c r="B211" s="181" t="str">
        <f t="shared" ref="B211:B274" si="35">IF(OR(AND(A211&gt;=$B$10,A211&lt;=$C$10),AND(A211&gt;=$B$11,A211&lt;=$C$11),AND(A211&gt;=$B$12,A211&lt;=$C$12),AND(A211&gt;=$B$13,A211&lt;=$C$13),AND(A211&gt;=$B$14,A211&lt;=$C$14)),"V","N")</f>
        <v>N</v>
      </c>
      <c r="C211" s="181" t="str">
        <f t="shared" ref="C211:C274" si="36">IFERROR(VLOOKUP(A211,$H$8:$I$22,2,FALSE),"N")</f>
        <v>N</v>
      </c>
      <c r="D211" s="181" t="str">
        <f t="shared" ref="D211:D274" si="37">IF(C211="F","F",IF(B211="V","V",""))</f>
        <v/>
      </c>
      <c r="E211" s="181">
        <f t="shared" si="32"/>
        <v>29</v>
      </c>
      <c r="F211" s="193">
        <f>IFERROR(VLOOKUP(A211,PlanningCycleComplet!$C$16:$E$46,3,FALSE),0)+IFERROR(VLOOKUP(A211,PlanningCycleComplet!$I$16:$K$46,3,FALSE),0)+IFERROR(VLOOKUP(A211,PlanningCycleComplet!$O$16:$Q$46,3,FALSE),0)+IFERROR(VLOOKUP(A211,PlanningCycleComplet!$U$16:$W$46,3,FALSE),0)</f>
        <v>0</v>
      </c>
      <c r="J211" s="182">
        <f t="shared" si="33"/>
        <v>29</v>
      </c>
      <c r="K211" s="183">
        <f t="shared" si="34"/>
        <v>0</v>
      </c>
      <c r="AK211" s="165" t="s">
        <v>471</v>
      </c>
    </row>
    <row r="212" spans="1:37">
      <c r="A212" s="189">
        <f t="shared" ref="A212:A275" si="38">A211+1</f>
        <v>195</v>
      </c>
      <c r="B212" s="181" t="str">
        <f t="shared" si="35"/>
        <v>N</v>
      </c>
      <c r="C212" s="181" t="str">
        <f t="shared" si="36"/>
        <v>N</v>
      </c>
      <c r="D212" s="181" t="str">
        <f t="shared" si="37"/>
        <v/>
      </c>
      <c r="E212" s="181">
        <f t="shared" ref="E212:E275" si="39">WEEKNUM(A212,2)</f>
        <v>29</v>
      </c>
      <c r="F212" s="193">
        <f>IFERROR(VLOOKUP(A212,PlanningCycleComplet!$C$16:$E$46,3,FALSE),0)+IFERROR(VLOOKUP(A212,PlanningCycleComplet!$I$16:$K$46,3,FALSE),0)+IFERROR(VLOOKUP(A212,PlanningCycleComplet!$O$16:$Q$46,3,FALSE),0)+IFERROR(VLOOKUP(A212,PlanningCycleComplet!$U$16:$W$46,3,FALSE),0)</f>
        <v>0</v>
      </c>
      <c r="J212" s="182">
        <f t="shared" si="33"/>
        <v>29</v>
      </c>
      <c r="K212" s="183">
        <f t="shared" si="34"/>
        <v>0</v>
      </c>
      <c r="AK212" s="165" t="s">
        <v>482</v>
      </c>
    </row>
    <row r="213" spans="1:37">
      <c r="A213" s="189">
        <f t="shared" si="38"/>
        <v>196</v>
      </c>
      <c r="B213" s="181" t="str">
        <f t="shared" si="35"/>
        <v>N</v>
      </c>
      <c r="C213" s="181" t="str">
        <f t="shared" si="36"/>
        <v>F</v>
      </c>
      <c r="D213" s="181" t="str">
        <f t="shared" si="37"/>
        <v>F</v>
      </c>
      <c r="E213" s="181">
        <f t="shared" si="39"/>
        <v>29</v>
      </c>
      <c r="F213" s="193">
        <f>IFERROR(VLOOKUP(A213,PlanningCycleComplet!$C$16:$E$46,3,FALSE),0)+IFERROR(VLOOKUP(A213,PlanningCycleComplet!$I$16:$K$46,3,FALSE),0)+IFERROR(VLOOKUP(A213,PlanningCycleComplet!$O$16:$Q$46,3,FALSE),0)+IFERROR(VLOOKUP(A213,PlanningCycleComplet!$U$16:$W$46,3,FALSE),0)</f>
        <v>0</v>
      </c>
      <c r="J213" s="182">
        <f t="shared" si="33"/>
        <v>29</v>
      </c>
      <c r="K213" s="183">
        <f t="shared" si="34"/>
        <v>0</v>
      </c>
      <c r="AK213" s="165" t="s">
        <v>493</v>
      </c>
    </row>
    <row r="214" spans="1:37">
      <c r="A214" s="189">
        <f t="shared" si="38"/>
        <v>197</v>
      </c>
      <c r="B214" s="181" t="str">
        <f t="shared" si="35"/>
        <v>N</v>
      </c>
      <c r="C214" s="181" t="str">
        <f t="shared" si="36"/>
        <v>N</v>
      </c>
      <c r="D214" s="181" t="str">
        <f t="shared" si="37"/>
        <v/>
      </c>
      <c r="E214" s="181">
        <f t="shared" si="39"/>
        <v>29</v>
      </c>
      <c r="F214" s="193">
        <f>IFERROR(VLOOKUP(A214,PlanningCycleComplet!$C$16:$E$46,3,FALSE),0)+IFERROR(VLOOKUP(A214,PlanningCycleComplet!$I$16:$K$46,3,FALSE),0)+IFERROR(VLOOKUP(A214,PlanningCycleComplet!$O$16:$Q$46,3,FALSE),0)+IFERROR(VLOOKUP(A214,PlanningCycleComplet!$U$16:$W$46,3,FALSE),0)</f>
        <v>0</v>
      </c>
      <c r="J214" s="182" t="str">
        <f t="shared" si="33"/>
        <v>29D</v>
      </c>
      <c r="K214" s="183">
        <f t="shared" si="34"/>
        <v>0</v>
      </c>
      <c r="AK214" s="165" t="s">
        <v>504</v>
      </c>
    </row>
    <row r="215" spans="1:37">
      <c r="A215" s="189">
        <f t="shared" si="38"/>
        <v>198</v>
      </c>
      <c r="B215" s="181" t="str">
        <f t="shared" si="35"/>
        <v>N</v>
      </c>
      <c r="C215" s="181" t="str">
        <f t="shared" si="36"/>
        <v>N</v>
      </c>
      <c r="D215" s="181" t="str">
        <f t="shared" si="37"/>
        <v/>
      </c>
      <c r="E215" s="181">
        <f t="shared" si="39"/>
        <v>30</v>
      </c>
      <c r="F215" s="193">
        <f>IFERROR(VLOOKUP(A215,PlanningCycleComplet!$C$16:$E$46,3,FALSE),0)+IFERROR(VLOOKUP(A215,PlanningCycleComplet!$I$16:$K$46,3,FALSE),0)+IFERROR(VLOOKUP(A215,PlanningCycleComplet!$O$16:$Q$46,3,FALSE),0)+IFERROR(VLOOKUP(A215,PlanningCycleComplet!$U$16:$W$46,3,FALSE),0)</f>
        <v>0</v>
      </c>
      <c r="J215" s="182">
        <f t="shared" si="33"/>
        <v>30</v>
      </c>
      <c r="K215" s="183">
        <f t="shared" si="34"/>
        <v>0</v>
      </c>
      <c r="AK215" s="165" t="s">
        <v>515</v>
      </c>
    </row>
    <row r="216" spans="1:37">
      <c r="A216" s="189">
        <f t="shared" si="38"/>
        <v>199</v>
      </c>
      <c r="B216" s="181" t="str">
        <f t="shared" si="35"/>
        <v>N</v>
      </c>
      <c r="C216" s="181" t="str">
        <f t="shared" si="36"/>
        <v>N</v>
      </c>
      <c r="D216" s="181" t="str">
        <f t="shared" si="37"/>
        <v/>
      </c>
      <c r="E216" s="181">
        <f t="shared" si="39"/>
        <v>30</v>
      </c>
      <c r="F216" s="193">
        <f>IFERROR(VLOOKUP(A216,PlanningCycleComplet!$C$16:$E$46,3,FALSE),0)+IFERROR(VLOOKUP(A216,PlanningCycleComplet!$I$16:$K$46,3,FALSE),0)+IFERROR(VLOOKUP(A216,PlanningCycleComplet!$O$16:$Q$46,3,FALSE),0)+IFERROR(VLOOKUP(A216,PlanningCycleComplet!$U$16:$W$46,3,FALSE),0)</f>
        <v>0</v>
      </c>
      <c r="J216" s="182">
        <f t="shared" si="33"/>
        <v>30</v>
      </c>
      <c r="K216" s="183">
        <f t="shared" si="34"/>
        <v>0</v>
      </c>
      <c r="AK216" s="165" t="s">
        <v>526</v>
      </c>
    </row>
    <row r="217" spans="1:37">
      <c r="A217" s="189">
        <f t="shared" si="38"/>
        <v>200</v>
      </c>
      <c r="B217" s="181" t="str">
        <f t="shared" si="35"/>
        <v>N</v>
      </c>
      <c r="C217" s="181" t="str">
        <f t="shared" si="36"/>
        <v>N</v>
      </c>
      <c r="D217" s="181" t="str">
        <f t="shared" si="37"/>
        <v/>
      </c>
      <c r="E217" s="181">
        <f t="shared" si="39"/>
        <v>30</v>
      </c>
      <c r="F217" s="193">
        <f>IFERROR(VLOOKUP(A217,PlanningCycleComplet!$C$16:$E$46,3,FALSE),0)+IFERROR(VLOOKUP(A217,PlanningCycleComplet!$I$16:$K$46,3,FALSE),0)+IFERROR(VLOOKUP(A217,PlanningCycleComplet!$O$16:$Q$46,3,FALSE),0)+IFERROR(VLOOKUP(A217,PlanningCycleComplet!$U$16:$W$46,3,FALSE),0)</f>
        <v>0</v>
      </c>
      <c r="J217" s="182">
        <f t="shared" si="33"/>
        <v>30</v>
      </c>
      <c r="K217" s="183">
        <f t="shared" si="34"/>
        <v>0</v>
      </c>
      <c r="AK217" s="165" t="s">
        <v>197</v>
      </c>
    </row>
    <row r="218" spans="1:37">
      <c r="A218" s="189">
        <f t="shared" si="38"/>
        <v>201</v>
      </c>
      <c r="B218" s="181" t="str">
        <f t="shared" si="35"/>
        <v>N</v>
      </c>
      <c r="C218" s="181" t="str">
        <f t="shared" si="36"/>
        <v>N</v>
      </c>
      <c r="D218" s="181" t="str">
        <f t="shared" si="37"/>
        <v/>
      </c>
      <c r="E218" s="181">
        <f t="shared" si="39"/>
        <v>30</v>
      </c>
      <c r="F218" s="193">
        <f>IFERROR(VLOOKUP(A218,PlanningCycleComplet!$C$16:$E$46,3,FALSE),0)+IFERROR(VLOOKUP(A218,PlanningCycleComplet!$I$16:$K$46,3,FALSE),0)+IFERROR(VLOOKUP(A218,PlanningCycleComplet!$O$16:$Q$46,3,FALSE),0)+IFERROR(VLOOKUP(A218,PlanningCycleComplet!$U$16:$W$46,3,FALSE),0)</f>
        <v>0</v>
      </c>
      <c r="J218" s="182">
        <f t="shared" si="33"/>
        <v>30</v>
      </c>
      <c r="K218" s="183">
        <f t="shared" si="34"/>
        <v>0</v>
      </c>
      <c r="AK218" s="165" t="s">
        <v>208</v>
      </c>
    </row>
    <row r="219" spans="1:37">
      <c r="A219" s="189">
        <f t="shared" si="38"/>
        <v>202</v>
      </c>
      <c r="B219" s="181" t="str">
        <f t="shared" si="35"/>
        <v>N</v>
      </c>
      <c r="C219" s="181" t="str">
        <f t="shared" si="36"/>
        <v>N</v>
      </c>
      <c r="D219" s="181" t="str">
        <f t="shared" si="37"/>
        <v/>
      </c>
      <c r="E219" s="181">
        <f t="shared" si="39"/>
        <v>30</v>
      </c>
      <c r="F219" s="193">
        <f>IFERROR(VLOOKUP(A219,PlanningCycleComplet!$C$16:$E$46,3,FALSE),0)+IFERROR(VLOOKUP(A219,PlanningCycleComplet!$I$16:$K$46,3,FALSE),0)+IFERROR(VLOOKUP(A219,PlanningCycleComplet!$O$16:$Q$46,3,FALSE),0)+IFERROR(VLOOKUP(A219,PlanningCycleComplet!$U$16:$W$46,3,FALSE),0)</f>
        <v>0</v>
      </c>
      <c r="J219" s="182">
        <f t="shared" si="33"/>
        <v>30</v>
      </c>
      <c r="K219" s="183">
        <f t="shared" si="34"/>
        <v>0</v>
      </c>
      <c r="AK219" s="165" t="s">
        <v>219</v>
      </c>
    </row>
    <row r="220" spans="1:37">
      <c r="A220" s="189">
        <f t="shared" si="38"/>
        <v>203</v>
      </c>
      <c r="B220" s="181" t="str">
        <f t="shared" si="35"/>
        <v>N</v>
      </c>
      <c r="C220" s="181" t="str">
        <f t="shared" si="36"/>
        <v>N</v>
      </c>
      <c r="D220" s="181" t="str">
        <f t="shared" si="37"/>
        <v/>
      </c>
      <c r="E220" s="181">
        <f t="shared" si="39"/>
        <v>30</v>
      </c>
      <c r="F220" s="193">
        <f>IFERROR(VLOOKUP(A220,PlanningCycleComplet!$C$16:$E$46,3,FALSE),0)+IFERROR(VLOOKUP(A220,PlanningCycleComplet!$I$16:$K$46,3,FALSE),0)+IFERROR(VLOOKUP(A220,PlanningCycleComplet!$O$16:$Q$46,3,FALSE),0)+IFERROR(VLOOKUP(A220,PlanningCycleComplet!$U$16:$W$46,3,FALSE),0)</f>
        <v>0</v>
      </c>
      <c r="J220" s="182">
        <f t="shared" si="33"/>
        <v>30</v>
      </c>
      <c r="K220" s="183">
        <f t="shared" si="34"/>
        <v>0</v>
      </c>
      <c r="AK220" s="165" t="s">
        <v>230</v>
      </c>
    </row>
    <row r="221" spans="1:37">
      <c r="A221" s="189">
        <f t="shared" si="38"/>
        <v>204</v>
      </c>
      <c r="B221" s="181" t="str">
        <f t="shared" si="35"/>
        <v>N</v>
      </c>
      <c r="C221" s="181" t="str">
        <f t="shared" si="36"/>
        <v>N</v>
      </c>
      <c r="D221" s="181" t="str">
        <f t="shared" si="37"/>
        <v/>
      </c>
      <c r="E221" s="181">
        <f t="shared" si="39"/>
        <v>30</v>
      </c>
      <c r="F221" s="193">
        <f>IFERROR(VLOOKUP(A221,PlanningCycleComplet!$C$16:$E$46,3,FALSE),0)+IFERROR(VLOOKUP(A221,PlanningCycleComplet!$I$16:$K$46,3,FALSE),0)+IFERROR(VLOOKUP(A221,PlanningCycleComplet!$O$16:$Q$46,3,FALSE),0)+IFERROR(VLOOKUP(A221,PlanningCycleComplet!$U$16:$W$46,3,FALSE),0)</f>
        <v>0</v>
      </c>
      <c r="J221" s="182" t="str">
        <f t="shared" ref="J221:J284" si="40">IF(E221&lt;&gt;E222,E221&amp;"D",E221)</f>
        <v>30D</v>
      </c>
      <c r="K221" s="183">
        <f t="shared" si="34"/>
        <v>0</v>
      </c>
      <c r="AK221" s="165" t="s">
        <v>241</v>
      </c>
    </row>
    <row r="222" spans="1:37">
      <c r="A222" s="189">
        <f t="shared" si="38"/>
        <v>205</v>
      </c>
      <c r="B222" s="181" t="str">
        <f t="shared" si="35"/>
        <v>N</v>
      </c>
      <c r="C222" s="181" t="str">
        <f t="shared" si="36"/>
        <v>N</v>
      </c>
      <c r="D222" s="181" t="str">
        <f t="shared" si="37"/>
        <v/>
      </c>
      <c r="E222" s="181">
        <f t="shared" si="39"/>
        <v>31</v>
      </c>
      <c r="F222" s="193">
        <f>IFERROR(VLOOKUP(A222,PlanningCycleComplet!$C$16:$E$46,3,FALSE),0)+IFERROR(VLOOKUP(A222,PlanningCycleComplet!$I$16:$K$46,3,FALSE),0)+IFERROR(VLOOKUP(A222,PlanningCycleComplet!$O$16:$Q$46,3,FALSE),0)+IFERROR(VLOOKUP(A222,PlanningCycleComplet!$U$16:$W$46,3,FALSE),0)</f>
        <v>0</v>
      </c>
      <c r="J222" s="182">
        <f t="shared" si="40"/>
        <v>31</v>
      </c>
      <c r="K222" s="183">
        <f t="shared" si="34"/>
        <v>0</v>
      </c>
      <c r="AK222" s="165" t="s">
        <v>252</v>
      </c>
    </row>
    <row r="223" spans="1:37">
      <c r="A223" s="189">
        <f t="shared" si="38"/>
        <v>206</v>
      </c>
      <c r="B223" s="181" t="str">
        <f t="shared" si="35"/>
        <v>N</v>
      </c>
      <c r="C223" s="181" t="str">
        <f t="shared" si="36"/>
        <v>N</v>
      </c>
      <c r="D223" s="181" t="str">
        <f t="shared" si="37"/>
        <v/>
      </c>
      <c r="E223" s="181">
        <f t="shared" si="39"/>
        <v>31</v>
      </c>
      <c r="F223" s="193">
        <f>IFERROR(VLOOKUP(A223,PlanningCycleComplet!$C$16:$E$46,3,FALSE),0)+IFERROR(VLOOKUP(A223,PlanningCycleComplet!$I$16:$K$46,3,FALSE),0)+IFERROR(VLOOKUP(A223,PlanningCycleComplet!$O$16:$Q$46,3,FALSE),0)+IFERROR(VLOOKUP(A223,PlanningCycleComplet!$U$16:$W$46,3,FALSE),0)</f>
        <v>0</v>
      </c>
      <c r="J223" s="182">
        <f t="shared" si="40"/>
        <v>31</v>
      </c>
      <c r="K223" s="183">
        <f t="shared" si="34"/>
        <v>0</v>
      </c>
      <c r="AK223" s="165" t="s">
        <v>263</v>
      </c>
    </row>
    <row r="224" spans="1:37">
      <c r="A224" s="189">
        <f t="shared" si="38"/>
        <v>207</v>
      </c>
      <c r="B224" s="181" t="str">
        <f t="shared" si="35"/>
        <v>N</v>
      </c>
      <c r="C224" s="181" t="str">
        <f t="shared" si="36"/>
        <v>N</v>
      </c>
      <c r="D224" s="181" t="str">
        <f t="shared" si="37"/>
        <v/>
      </c>
      <c r="E224" s="181">
        <f t="shared" si="39"/>
        <v>31</v>
      </c>
      <c r="F224" s="193">
        <f>IFERROR(VLOOKUP(A224,PlanningCycleComplet!$C$16:$E$46,3,FALSE),0)+IFERROR(VLOOKUP(A224,PlanningCycleComplet!$I$16:$K$46,3,FALSE),0)+IFERROR(VLOOKUP(A224,PlanningCycleComplet!$O$16:$Q$46,3,FALSE),0)+IFERROR(VLOOKUP(A224,PlanningCycleComplet!$U$16:$W$46,3,FALSE),0)</f>
        <v>0</v>
      </c>
      <c r="J224" s="182">
        <f t="shared" si="40"/>
        <v>31</v>
      </c>
      <c r="K224" s="183">
        <f t="shared" si="34"/>
        <v>0</v>
      </c>
      <c r="AK224" s="165" t="s">
        <v>274</v>
      </c>
    </row>
    <row r="225" spans="1:37">
      <c r="A225" s="189">
        <f t="shared" si="38"/>
        <v>208</v>
      </c>
      <c r="B225" s="181" t="str">
        <f t="shared" si="35"/>
        <v>N</v>
      </c>
      <c r="C225" s="181" t="str">
        <f t="shared" si="36"/>
        <v>N</v>
      </c>
      <c r="D225" s="181" t="str">
        <f t="shared" si="37"/>
        <v/>
      </c>
      <c r="E225" s="181">
        <f t="shared" si="39"/>
        <v>31</v>
      </c>
      <c r="F225" s="193">
        <f>IFERROR(VLOOKUP(A225,PlanningCycleComplet!$C$16:$E$46,3,FALSE),0)+IFERROR(VLOOKUP(A225,PlanningCycleComplet!$I$16:$K$46,3,FALSE),0)+IFERROR(VLOOKUP(A225,PlanningCycleComplet!$O$16:$Q$46,3,FALSE),0)+IFERROR(VLOOKUP(A225,PlanningCycleComplet!$U$16:$W$46,3,FALSE),0)</f>
        <v>0</v>
      </c>
      <c r="J225" s="182">
        <f t="shared" si="40"/>
        <v>31</v>
      </c>
      <c r="K225" s="183">
        <f t="shared" si="34"/>
        <v>0</v>
      </c>
      <c r="AK225" s="165" t="s">
        <v>285</v>
      </c>
    </row>
    <row r="226" spans="1:37">
      <c r="A226" s="189">
        <f t="shared" si="38"/>
        <v>209</v>
      </c>
      <c r="B226" s="181" t="str">
        <f t="shared" si="35"/>
        <v>N</v>
      </c>
      <c r="C226" s="181" t="str">
        <f t="shared" si="36"/>
        <v>N</v>
      </c>
      <c r="D226" s="181" t="str">
        <f t="shared" si="37"/>
        <v/>
      </c>
      <c r="E226" s="181">
        <f t="shared" si="39"/>
        <v>31</v>
      </c>
      <c r="F226" s="193">
        <f>IFERROR(VLOOKUP(A226,PlanningCycleComplet!$C$16:$E$46,3,FALSE),0)+IFERROR(VLOOKUP(A226,PlanningCycleComplet!$I$16:$K$46,3,FALSE),0)+IFERROR(VLOOKUP(A226,PlanningCycleComplet!$O$16:$Q$46,3,FALSE),0)+IFERROR(VLOOKUP(A226,PlanningCycleComplet!$U$16:$W$46,3,FALSE),0)</f>
        <v>0</v>
      </c>
      <c r="J226" s="182">
        <f t="shared" si="40"/>
        <v>31</v>
      </c>
      <c r="K226" s="183">
        <f t="shared" si="34"/>
        <v>0</v>
      </c>
      <c r="AK226" s="165" t="s">
        <v>296</v>
      </c>
    </row>
    <row r="227" spans="1:37">
      <c r="A227" s="189">
        <f t="shared" si="38"/>
        <v>210</v>
      </c>
      <c r="B227" s="181" t="str">
        <f t="shared" si="35"/>
        <v>N</v>
      </c>
      <c r="C227" s="181" t="str">
        <f t="shared" si="36"/>
        <v>N</v>
      </c>
      <c r="D227" s="181" t="str">
        <f t="shared" si="37"/>
        <v/>
      </c>
      <c r="E227" s="181">
        <f t="shared" si="39"/>
        <v>31</v>
      </c>
      <c r="F227" s="193">
        <f>IFERROR(VLOOKUP(A227,PlanningCycleComplet!$C$16:$E$46,3,FALSE),0)+IFERROR(VLOOKUP(A227,PlanningCycleComplet!$I$16:$K$46,3,FALSE),0)+IFERROR(VLOOKUP(A227,PlanningCycleComplet!$O$16:$Q$46,3,FALSE),0)+IFERROR(VLOOKUP(A227,PlanningCycleComplet!$U$16:$W$46,3,FALSE),0)</f>
        <v>0</v>
      </c>
      <c r="J227" s="182">
        <f t="shared" si="40"/>
        <v>31</v>
      </c>
      <c r="K227" s="183">
        <f t="shared" si="34"/>
        <v>0</v>
      </c>
      <c r="AK227" s="165" t="s">
        <v>307</v>
      </c>
    </row>
    <row r="228" spans="1:37">
      <c r="A228" s="189">
        <f t="shared" si="38"/>
        <v>211</v>
      </c>
      <c r="B228" s="181" t="str">
        <f t="shared" si="35"/>
        <v>N</v>
      </c>
      <c r="C228" s="181" t="str">
        <f t="shared" si="36"/>
        <v>N</v>
      </c>
      <c r="D228" s="181" t="str">
        <f t="shared" si="37"/>
        <v/>
      </c>
      <c r="E228" s="181">
        <f t="shared" si="39"/>
        <v>31</v>
      </c>
      <c r="F228" s="193">
        <f>IFERROR(VLOOKUP(A228,PlanningCycleComplet!$C$16:$E$46,3,FALSE),0)+IFERROR(VLOOKUP(A228,PlanningCycleComplet!$I$16:$K$46,3,FALSE),0)+IFERROR(VLOOKUP(A228,PlanningCycleComplet!$O$16:$Q$46,3,FALSE),0)+IFERROR(VLOOKUP(A228,PlanningCycleComplet!$U$16:$W$46,3,FALSE),0)</f>
        <v>0</v>
      </c>
      <c r="J228" s="182" t="str">
        <f t="shared" si="40"/>
        <v>31D</v>
      </c>
      <c r="K228" s="183">
        <f t="shared" ref="K228:K291" si="41">IF(E228=E227,F228+K227,F228)</f>
        <v>0</v>
      </c>
      <c r="AK228" s="165" t="s">
        <v>318</v>
      </c>
    </row>
    <row r="229" spans="1:37">
      <c r="A229" s="189">
        <f t="shared" si="38"/>
        <v>212</v>
      </c>
      <c r="B229" s="181" t="str">
        <f t="shared" si="35"/>
        <v>N</v>
      </c>
      <c r="C229" s="181" t="str">
        <f t="shared" si="36"/>
        <v>N</v>
      </c>
      <c r="D229" s="181" t="str">
        <f t="shared" si="37"/>
        <v/>
      </c>
      <c r="E229" s="181">
        <f t="shared" si="39"/>
        <v>32</v>
      </c>
      <c r="F229" s="193">
        <f>IFERROR(VLOOKUP(A229,PlanningCycleComplet!$C$16:$E$46,3,FALSE),0)+IFERROR(VLOOKUP(A229,PlanningCycleComplet!$I$16:$K$46,3,FALSE),0)+IFERROR(VLOOKUP(A229,PlanningCycleComplet!$O$16:$Q$46,3,FALSE),0)+IFERROR(VLOOKUP(A229,PlanningCycleComplet!$U$16:$W$46,3,FALSE),0)</f>
        <v>0</v>
      </c>
      <c r="J229" s="182">
        <f t="shared" si="40"/>
        <v>32</v>
      </c>
      <c r="K229" s="183">
        <f t="shared" si="41"/>
        <v>0</v>
      </c>
      <c r="AK229" s="165" t="s">
        <v>329</v>
      </c>
    </row>
    <row r="230" spans="1:37">
      <c r="A230" s="189">
        <f t="shared" si="38"/>
        <v>213</v>
      </c>
      <c r="B230" s="181" t="str">
        <f t="shared" si="35"/>
        <v>N</v>
      </c>
      <c r="C230" s="181" t="str">
        <f t="shared" si="36"/>
        <v>N</v>
      </c>
      <c r="D230" s="181" t="str">
        <f t="shared" si="37"/>
        <v/>
      </c>
      <c r="E230" s="181">
        <f t="shared" si="39"/>
        <v>32</v>
      </c>
      <c r="F230" s="193">
        <f>IFERROR(VLOOKUP(A230,PlanningCycleComplet!$C$16:$E$46,3,FALSE),0)+IFERROR(VLOOKUP(A230,PlanningCycleComplet!$I$16:$K$46,3,FALSE),0)+IFERROR(VLOOKUP(A230,PlanningCycleComplet!$O$16:$Q$46,3,FALSE),0)+IFERROR(VLOOKUP(A230,PlanningCycleComplet!$U$16:$W$46,3,FALSE),0)</f>
        <v>0</v>
      </c>
      <c r="J230" s="182">
        <f t="shared" si="40"/>
        <v>32</v>
      </c>
      <c r="K230" s="183">
        <f t="shared" si="41"/>
        <v>0</v>
      </c>
      <c r="AK230" s="165" t="s">
        <v>340</v>
      </c>
    </row>
    <row r="231" spans="1:37">
      <c r="A231" s="189">
        <f t="shared" si="38"/>
        <v>214</v>
      </c>
      <c r="B231" s="181" t="str">
        <f t="shared" si="35"/>
        <v>N</v>
      </c>
      <c r="C231" s="181" t="str">
        <f t="shared" si="36"/>
        <v>N</v>
      </c>
      <c r="D231" s="181" t="str">
        <f t="shared" si="37"/>
        <v/>
      </c>
      <c r="E231" s="181">
        <f t="shared" si="39"/>
        <v>32</v>
      </c>
      <c r="F231" s="193">
        <f>IFERROR(VLOOKUP(A231,PlanningCycleComplet!$C$16:$E$46,3,FALSE),0)+IFERROR(VLOOKUP(A231,PlanningCycleComplet!$I$16:$K$46,3,FALSE),0)+IFERROR(VLOOKUP(A231,PlanningCycleComplet!$O$16:$Q$46,3,FALSE),0)+IFERROR(VLOOKUP(A231,PlanningCycleComplet!$U$16:$W$46,3,FALSE),0)</f>
        <v>0</v>
      </c>
      <c r="J231" s="182">
        <f t="shared" si="40"/>
        <v>32</v>
      </c>
      <c r="K231" s="183">
        <f t="shared" si="41"/>
        <v>0</v>
      </c>
      <c r="AK231" s="165" t="s">
        <v>351</v>
      </c>
    </row>
    <row r="232" spans="1:37">
      <c r="A232" s="189">
        <f t="shared" si="38"/>
        <v>215</v>
      </c>
      <c r="B232" s="181" t="str">
        <f t="shared" si="35"/>
        <v>N</v>
      </c>
      <c r="C232" s="181" t="str">
        <f t="shared" si="36"/>
        <v>N</v>
      </c>
      <c r="D232" s="181" t="str">
        <f t="shared" si="37"/>
        <v/>
      </c>
      <c r="E232" s="181">
        <f t="shared" si="39"/>
        <v>32</v>
      </c>
      <c r="F232" s="193">
        <f>IFERROR(VLOOKUP(A232,PlanningCycleComplet!$C$16:$E$46,3,FALSE),0)+IFERROR(VLOOKUP(A232,PlanningCycleComplet!$I$16:$K$46,3,FALSE),0)+IFERROR(VLOOKUP(A232,PlanningCycleComplet!$O$16:$Q$46,3,FALSE),0)+IFERROR(VLOOKUP(A232,PlanningCycleComplet!$U$16:$W$46,3,FALSE),0)</f>
        <v>0</v>
      </c>
      <c r="J232" s="182">
        <f t="shared" si="40"/>
        <v>32</v>
      </c>
      <c r="K232" s="183">
        <f t="shared" si="41"/>
        <v>0</v>
      </c>
      <c r="AK232" s="165" t="s">
        <v>362</v>
      </c>
    </row>
    <row r="233" spans="1:37">
      <c r="A233" s="189">
        <f t="shared" si="38"/>
        <v>216</v>
      </c>
      <c r="B233" s="181" t="str">
        <f t="shared" si="35"/>
        <v>N</v>
      </c>
      <c r="C233" s="181" t="str">
        <f t="shared" si="36"/>
        <v>N</v>
      </c>
      <c r="D233" s="181" t="str">
        <f t="shared" si="37"/>
        <v/>
      </c>
      <c r="E233" s="181">
        <f t="shared" si="39"/>
        <v>32</v>
      </c>
      <c r="F233" s="193">
        <f>IFERROR(VLOOKUP(A233,PlanningCycleComplet!$C$16:$E$46,3,FALSE),0)+IFERROR(VLOOKUP(A233,PlanningCycleComplet!$I$16:$K$46,3,FALSE),0)+IFERROR(VLOOKUP(A233,PlanningCycleComplet!$O$16:$Q$46,3,FALSE),0)+IFERROR(VLOOKUP(A233,PlanningCycleComplet!$U$16:$W$46,3,FALSE),0)</f>
        <v>0</v>
      </c>
      <c r="J233" s="182">
        <f t="shared" si="40"/>
        <v>32</v>
      </c>
      <c r="K233" s="183">
        <f t="shared" si="41"/>
        <v>0</v>
      </c>
      <c r="AK233" s="165" t="s">
        <v>373</v>
      </c>
    </row>
    <row r="234" spans="1:37">
      <c r="A234" s="189">
        <f t="shared" si="38"/>
        <v>217</v>
      </c>
      <c r="B234" s="181" t="str">
        <f t="shared" si="35"/>
        <v>N</v>
      </c>
      <c r="C234" s="181" t="str">
        <f t="shared" si="36"/>
        <v>N</v>
      </c>
      <c r="D234" s="181" t="str">
        <f t="shared" si="37"/>
        <v/>
      </c>
      <c r="E234" s="181">
        <f t="shared" si="39"/>
        <v>32</v>
      </c>
      <c r="F234" s="193">
        <f>IFERROR(VLOOKUP(A234,PlanningCycleComplet!$C$16:$E$46,3,FALSE),0)+IFERROR(VLOOKUP(A234,PlanningCycleComplet!$I$16:$K$46,3,FALSE),0)+IFERROR(VLOOKUP(A234,PlanningCycleComplet!$O$16:$Q$46,3,FALSE),0)+IFERROR(VLOOKUP(A234,PlanningCycleComplet!$U$16:$W$46,3,FALSE),0)</f>
        <v>0</v>
      </c>
      <c r="J234" s="182">
        <f t="shared" si="40"/>
        <v>32</v>
      </c>
      <c r="K234" s="183">
        <f t="shared" si="41"/>
        <v>0</v>
      </c>
      <c r="AK234" s="165" t="s">
        <v>384</v>
      </c>
    </row>
    <row r="235" spans="1:37">
      <c r="A235" s="189">
        <f t="shared" si="38"/>
        <v>218</v>
      </c>
      <c r="B235" s="181" t="str">
        <f t="shared" si="35"/>
        <v>N</v>
      </c>
      <c r="C235" s="181" t="str">
        <f t="shared" si="36"/>
        <v>N</v>
      </c>
      <c r="D235" s="181" t="str">
        <f t="shared" si="37"/>
        <v/>
      </c>
      <c r="E235" s="181">
        <f t="shared" si="39"/>
        <v>32</v>
      </c>
      <c r="F235" s="193">
        <f>IFERROR(VLOOKUP(A235,PlanningCycleComplet!$C$16:$E$46,3,FALSE),0)+IFERROR(VLOOKUP(A235,PlanningCycleComplet!$I$16:$K$46,3,FALSE),0)+IFERROR(VLOOKUP(A235,PlanningCycleComplet!$O$16:$Q$46,3,FALSE),0)+IFERROR(VLOOKUP(A235,PlanningCycleComplet!$U$16:$W$46,3,FALSE),0)</f>
        <v>0</v>
      </c>
      <c r="J235" s="182" t="str">
        <f t="shared" si="40"/>
        <v>32D</v>
      </c>
      <c r="K235" s="183">
        <f t="shared" si="41"/>
        <v>0</v>
      </c>
      <c r="AK235" s="165" t="s">
        <v>395</v>
      </c>
    </row>
    <row r="236" spans="1:37">
      <c r="A236" s="189">
        <f t="shared" si="38"/>
        <v>219</v>
      </c>
      <c r="B236" s="181" t="str">
        <f t="shared" si="35"/>
        <v>N</v>
      </c>
      <c r="C236" s="181" t="str">
        <f t="shared" si="36"/>
        <v>N</v>
      </c>
      <c r="D236" s="181" t="str">
        <f t="shared" si="37"/>
        <v/>
      </c>
      <c r="E236" s="181">
        <f t="shared" si="39"/>
        <v>33</v>
      </c>
      <c r="F236" s="193">
        <f>IFERROR(VLOOKUP(A236,PlanningCycleComplet!$C$16:$E$46,3,FALSE),0)+IFERROR(VLOOKUP(A236,PlanningCycleComplet!$I$16:$K$46,3,FALSE),0)+IFERROR(VLOOKUP(A236,PlanningCycleComplet!$O$16:$Q$46,3,FALSE),0)+IFERROR(VLOOKUP(A236,PlanningCycleComplet!$U$16:$W$46,3,FALSE),0)</f>
        <v>0</v>
      </c>
      <c r="J236" s="182">
        <f t="shared" si="40"/>
        <v>33</v>
      </c>
      <c r="K236" s="183">
        <f t="shared" si="41"/>
        <v>0</v>
      </c>
      <c r="AK236" s="165" t="s">
        <v>406</v>
      </c>
    </row>
    <row r="237" spans="1:37">
      <c r="A237" s="189">
        <f t="shared" si="38"/>
        <v>220</v>
      </c>
      <c r="B237" s="181" t="str">
        <f t="shared" si="35"/>
        <v>N</v>
      </c>
      <c r="C237" s="181" t="str">
        <f t="shared" si="36"/>
        <v>N</v>
      </c>
      <c r="D237" s="181" t="str">
        <f t="shared" si="37"/>
        <v/>
      </c>
      <c r="E237" s="181">
        <f t="shared" si="39"/>
        <v>33</v>
      </c>
      <c r="F237" s="193">
        <f>IFERROR(VLOOKUP(A237,PlanningCycleComplet!$C$16:$E$46,3,FALSE),0)+IFERROR(VLOOKUP(A237,PlanningCycleComplet!$I$16:$K$46,3,FALSE),0)+IFERROR(VLOOKUP(A237,PlanningCycleComplet!$O$16:$Q$46,3,FALSE),0)+IFERROR(VLOOKUP(A237,PlanningCycleComplet!$U$16:$W$46,3,FALSE),0)</f>
        <v>0</v>
      </c>
      <c r="J237" s="182">
        <f t="shared" si="40"/>
        <v>33</v>
      </c>
      <c r="K237" s="183">
        <f t="shared" si="41"/>
        <v>0</v>
      </c>
      <c r="AK237" s="165" t="s">
        <v>417</v>
      </c>
    </row>
    <row r="238" spans="1:37">
      <c r="A238" s="189">
        <f t="shared" si="38"/>
        <v>221</v>
      </c>
      <c r="B238" s="181" t="str">
        <f t="shared" si="35"/>
        <v>N</v>
      </c>
      <c r="C238" s="181" t="str">
        <f t="shared" si="36"/>
        <v>N</v>
      </c>
      <c r="D238" s="181" t="str">
        <f t="shared" si="37"/>
        <v/>
      </c>
      <c r="E238" s="181">
        <f t="shared" si="39"/>
        <v>33</v>
      </c>
      <c r="F238" s="193">
        <f>IFERROR(VLOOKUP(A238,PlanningCycleComplet!$C$16:$E$46,3,FALSE),0)+IFERROR(VLOOKUP(A238,PlanningCycleComplet!$I$16:$K$46,3,FALSE),0)+IFERROR(VLOOKUP(A238,PlanningCycleComplet!$O$16:$Q$46,3,FALSE),0)+IFERROR(VLOOKUP(A238,PlanningCycleComplet!$U$16:$W$46,3,FALSE),0)</f>
        <v>0</v>
      </c>
      <c r="J238" s="182">
        <f t="shared" si="40"/>
        <v>33</v>
      </c>
      <c r="K238" s="183">
        <f t="shared" si="41"/>
        <v>0</v>
      </c>
      <c r="AK238" s="165" t="s">
        <v>428</v>
      </c>
    </row>
    <row r="239" spans="1:37">
      <c r="A239" s="189">
        <f t="shared" si="38"/>
        <v>222</v>
      </c>
      <c r="B239" s="181" t="str">
        <f t="shared" si="35"/>
        <v>N</v>
      </c>
      <c r="C239" s="181" t="str">
        <f t="shared" si="36"/>
        <v>N</v>
      </c>
      <c r="D239" s="181" t="str">
        <f t="shared" si="37"/>
        <v/>
      </c>
      <c r="E239" s="181">
        <f t="shared" si="39"/>
        <v>33</v>
      </c>
      <c r="F239" s="193">
        <f>IFERROR(VLOOKUP(A239,PlanningCycleComplet!$C$16:$E$46,3,FALSE),0)+IFERROR(VLOOKUP(A239,PlanningCycleComplet!$I$16:$K$46,3,FALSE),0)+IFERROR(VLOOKUP(A239,PlanningCycleComplet!$O$16:$Q$46,3,FALSE),0)+IFERROR(VLOOKUP(A239,PlanningCycleComplet!$U$16:$W$46,3,FALSE),0)</f>
        <v>0</v>
      </c>
      <c r="J239" s="182">
        <f t="shared" si="40"/>
        <v>33</v>
      </c>
      <c r="K239" s="183">
        <f t="shared" si="41"/>
        <v>0</v>
      </c>
      <c r="AK239" s="165" t="s">
        <v>439</v>
      </c>
    </row>
    <row r="240" spans="1:37">
      <c r="A240" s="189">
        <f t="shared" si="38"/>
        <v>223</v>
      </c>
      <c r="B240" s="181" t="str">
        <f t="shared" si="35"/>
        <v>N</v>
      </c>
      <c r="C240" s="181" t="str">
        <f t="shared" si="36"/>
        <v>N</v>
      </c>
      <c r="D240" s="181" t="str">
        <f t="shared" si="37"/>
        <v/>
      </c>
      <c r="E240" s="181">
        <f t="shared" si="39"/>
        <v>33</v>
      </c>
      <c r="F240" s="193">
        <f>IFERROR(VLOOKUP(A240,PlanningCycleComplet!$C$16:$E$46,3,FALSE),0)+IFERROR(VLOOKUP(A240,PlanningCycleComplet!$I$16:$K$46,3,FALSE),0)+IFERROR(VLOOKUP(A240,PlanningCycleComplet!$O$16:$Q$46,3,FALSE),0)+IFERROR(VLOOKUP(A240,PlanningCycleComplet!$U$16:$W$46,3,FALSE),0)</f>
        <v>0</v>
      </c>
      <c r="J240" s="182">
        <f t="shared" si="40"/>
        <v>33</v>
      </c>
      <c r="K240" s="183">
        <f t="shared" si="41"/>
        <v>0</v>
      </c>
      <c r="AK240" s="165" t="s">
        <v>450</v>
      </c>
    </row>
    <row r="241" spans="1:37">
      <c r="A241" s="189">
        <f t="shared" si="38"/>
        <v>224</v>
      </c>
      <c r="B241" s="181" t="str">
        <f t="shared" si="35"/>
        <v>N</v>
      </c>
      <c r="C241" s="181" t="str">
        <f t="shared" si="36"/>
        <v>N</v>
      </c>
      <c r="D241" s="181" t="str">
        <f t="shared" si="37"/>
        <v/>
      </c>
      <c r="E241" s="181">
        <f t="shared" si="39"/>
        <v>33</v>
      </c>
      <c r="F241" s="193">
        <f>IFERROR(VLOOKUP(A241,PlanningCycleComplet!$C$16:$E$46,3,FALSE),0)+IFERROR(VLOOKUP(A241,PlanningCycleComplet!$I$16:$K$46,3,FALSE),0)+IFERROR(VLOOKUP(A241,PlanningCycleComplet!$O$16:$Q$46,3,FALSE),0)+IFERROR(VLOOKUP(A241,PlanningCycleComplet!$U$16:$W$46,3,FALSE),0)</f>
        <v>0</v>
      </c>
      <c r="J241" s="182">
        <f t="shared" si="40"/>
        <v>33</v>
      </c>
      <c r="K241" s="183">
        <f t="shared" si="41"/>
        <v>0</v>
      </c>
      <c r="AK241" s="165" t="s">
        <v>461</v>
      </c>
    </row>
    <row r="242" spans="1:37">
      <c r="A242" s="189">
        <f t="shared" si="38"/>
        <v>225</v>
      </c>
      <c r="B242" s="181" t="str">
        <f t="shared" si="35"/>
        <v>N</v>
      </c>
      <c r="C242" s="181" t="str">
        <f t="shared" si="36"/>
        <v>N</v>
      </c>
      <c r="D242" s="181" t="str">
        <f t="shared" si="37"/>
        <v/>
      </c>
      <c r="E242" s="181">
        <f t="shared" si="39"/>
        <v>33</v>
      </c>
      <c r="F242" s="193">
        <f>IFERROR(VLOOKUP(A242,PlanningCycleComplet!$C$16:$E$46,3,FALSE),0)+IFERROR(VLOOKUP(A242,PlanningCycleComplet!$I$16:$K$46,3,FALSE),0)+IFERROR(VLOOKUP(A242,PlanningCycleComplet!$O$16:$Q$46,3,FALSE),0)+IFERROR(VLOOKUP(A242,PlanningCycleComplet!$U$16:$W$46,3,FALSE),0)</f>
        <v>0</v>
      </c>
      <c r="J242" s="182" t="str">
        <f t="shared" si="40"/>
        <v>33D</v>
      </c>
      <c r="K242" s="183">
        <f t="shared" si="41"/>
        <v>0</v>
      </c>
      <c r="AK242" s="165" t="s">
        <v>472</v>
      </c>
    </row>
    <row r="243" spans="1:37">
      <c r="A243" s="189">
        <f t="shared" si="38"/>
        <v>226</v>
      </c>
      <c r="B243" s="181" t="str">
        <f t="shared" si="35"/>
        <v>N</v>
      </c>
      <c r="C243" s="181" t="str">
        <f t="shared" si="36"/>
        <v>N</v>
      </c>
      <c r="D243" s="181" t="str">
        <f t="shared" si="37"/>
        <v/>
      </c>
      <c r="E243" s="181">
        <f t="shared" si="39"/>
        <v>34</v>
      </c>
      <c r="F243" s="193">
        <f>IFERROR(VLOOKUP(A243,PlanningCycleComplet!$C$16:$E$46,3,FALSE),0)+IFERROR(VLOOKUP(A243,PlanningCycleComplet!$I$16:$K$46,3,FALSE),0)+IFERROR(VLOOKUP(A243,PlanningCycleComplet!$O$16:$Q$46,3,FALSE),0)+IFERROR(VLOOKUP(A243,PlanningCycleComplet!$U$16:$W$46,3,FALSE),0)</f>
        <v>0</v>
      </c>
      <c r="J243" s="182">
        <f t="shared" si="40"/>
        <v>34</v>
      </c>
      <c r="K243" s="183">
        <f t="shared" si="41"/>
        <v>0</v>
      </c>
      <c r="AK243" s="165" t="s">
        <v>483</v>
      </c>
    </row>
    <row r="244" spans="1:37">
      <c r="A244" s="189">
        <f t="shared" si="38"/>
        <v>227</v>
      </c>
      <c r="B244" s="181" t="str">
        <f t="shared" si="35"/>
        <v>N</v>
      </c>
      <c r="C244" s="181" t="str">
        <f t="shared" si="36"/>
        <v>N</v>
      </c>
      <c r="D244" s="181" t="str">
        <f t="shared" si="37"/>
        <v/>
      </c>
      <c r="E244" s="181">
        <f t="shared" si="39"/>
        <v>34</v>
      </c>
      <c r="F244" s="193">
        <f>IFERROR(VLOOKUP(A244,PlanningCycleComplet!$C$16:$E$46,3,FALSE),0)+IFERROR(VLOOKUP(A244,PlanningCycleComplet!$I$16:$K$46,3,FALSE),0)+IFERROR(VLOOKUP(A244,PlanningCycleComplet!$O$16:$Q$46,3,FALSE),0)+IFERROR(VLOOKUP(A244,PlanningCycleComplet!$U$16:$W$46,3,FALSE),0)</f>
        <v>0</v>
      </c>
      <c r="J244" s="182">
        <f t="shared" si="40"/>
        <v>34</v>
      </c>
      <c r="K244" s="183">
        <f t="shared" si="41"/>
        <v>0</v>
      </c>
      <c r="AK244" s="165" t="s">
        <v>494</v>
      </c>
    </row>
    <row r="245" spans="1:37">
      <c r="A245" s="189">
        <f t="shared" si="38"/>
        <v>228</v>
      </c>
      <c r="B245" s="181" t="str">
        <f t="shared" si="35"/>
        <v>N</v>
      </c>
      <c r="C245" s="181" t="str">
        <f t="shared" si="36"/>
        <v>F</v>
      </c>
      <c r="D245" s="181" t="str">
        <f t="shared" si="37"/>
        <v>F</v>
      </c>
      <c r="E245" s="181">
        <f t="shared" si="39"/>
        <v>34</v>
      </c>
      <c r="F245" s="193">
        <f>IFERROR(VLOOKUP(A245,PlanningCycleComplet!$C$16:$E$46,3,FALSE),0)+IFERROR(VLOOKUP(A245,PlanningCycleComplet!$I$16:$K$46,3,FALSE),0)+IFERROR(VLOOKUP(A245,PlanningCycleComplet!$O$16:$Q$46,3,FALSE),0)+IFERROR(VLOOKUP(A245,PlanningCycleComplet!$U$16:$W$46,3,FALSE),0)</f>
        <v>0</v>
      </c>
      <c r="J245" s="182">
        <f t="shared" si="40"/>
        <v>34</v>
      </c>
      <c r="K245" s="183">
        <f t="shared" si="41"/>
        <v>0</v>
      </c>
      <c r="AK245" s="165" t="s">
        <v>505</v>
      </c>
    </row>
    <row r="246" spans="1:37">
      <c r="A246" s="189">
        <f t="shared" si="38"/>
        <v>229</v>
      </c>
      <c r="B246" s="181" t="str">
        <f t="shared" si="35"/>
        <v>N</v>
      </c>
      <c r="C246" s="181" t="str">
        <f t="shared" si="36"/>
        <v>N</v>
      </c>
      <c r="D246" s="181" t="str">
        <f t="shared" si="37"/>
        <v/>
      </c>
      <c r="E246" s="181">
        <f t="shared" si="39"/>
        <v>34</v>
      </c>
      <c r="F246" s="193">
        <f>IFERROR(VLOOKUP(A246,PlanningCycleComplet!$C$16:$E$46,3,FALSE),0)+IFERROR(VLOOKUP(A246,PlanningCycleComplet!$I$16:$K$46,3,FALSE),0)+IFERROR(VLOOKUP(A246,PlanningCycleComplet!$O$16:$Q$46,3,FALSE),0)+IFERROR(VLOOKUP(A246,PlanningCycleComplet!$U$16:$W$46,3,FALSE),0)</f>
        <v>0</v>
      </c>
      <c r="J246" s="182">
        <f t="shared" si="40"/>
        <v>34</v>
      </c>
      <c r="K246" s="183">
        <f t="shared" si="41"/>
        <v>0</v>
      </c>
      <c r="AK246" s="165" t="s">
        <v>516</v>
      </c>
    </row>
    <row r="247" spans="1:37">
      <c r="A247" s="189">
        <f t="shared" si="38"/>
        <v>230</v>
      </c>
      <c r="B247" s="181" t="str">
        <f t="shared" si="35"/>
        <v>N</v>
      </c>
      <c r="C247" s="181" t="str">
        <f t="shared" si="36"/>
        <v>N</v>
      </c>
      <c r="D247" s="181" t="str">
        <f t="shared" si="37"/>
        <v/>
      </c>
      <c r="E247" s="181">
        <f t="shared" si="39"/>
        <v>34</v>
      </c>
      <c r="F247" s="193">
        <f>IFERROR(VLOOKUP(A247,PlanningCycleComplet!$C$16:$E$46,3,FALSE),0)+IFERROR(VLOOKUP(A247,PlanningCycleComplet!$I$16:$K$46,3,FALSE),0)+IFERROR(VLOOKUP(A247,PlanningCycleComplet!$O$16:$Q$46,3,FALSE),0)+IFERROR(VLOOKUP(A247,PlanningCycleComplet!$U$16:$W$46,3,FALSE),0)</f>
        <v>0</v>
      </c>
      <c r="J247" s="182">
        <f t="shared" si="40"/>
        <v>34</v>
      </c>
      <c r="K247" s="183">
        <f t="shared" si="41"/>
        <v>0</v>
      </c>
      <c r="AK247" s="165" t="s">
        <v>527</v>
      </c>
    </row>
    <row r="248" spans="1:37">
      <c r="A248" s="189">
        <f t="shared" si="38"/>
        <v>231</v>
      </c>
      <c r="B248" s="181" t="str">
        <f t="shared" si="35"/>
        <v>N</v>
      </c>
      <c r="C248" s="181" t="str">
        <f t="shared" si="36"/>
        <v>N</v>
      </c>
      <c r="D248" s="181" t="str">
        <f t="shared" si="37"/>
        <v/>
      </c>
      <c r="E248" s="181">
        <f t="shared" si="39"/>
        <v>34</v>
      </c>
      <c r="F248" s="193">
        <f>IFERROR(VLOOKUP(A248,PlanningCycleComplet!$C$16:$E$46,3,FALSE),0)+IFERROR(VLOOKUP(A248,PlanningCycleComplet!$I$16:$K$46,3,FALSE),0)+IFERROR(VLOOKUP(A248,PlanningCycleComplet!$O$16:$Q$46,3,FALSE),0)+IFERROR(VLOOKUP(A248,PlanningCycleComplet!$U$16:$W$46,3,FALSE),0)</f>
        <v>0</v>
      </c>
      <c r="J248" s="182">
        <f t="shared" si="40"/>
        <v>34</v>
      </c>
      <c r="K248" s="183">
        <f t="shared" si="41"/>
        <v>0</v>
      </c>
      <c r="AK248" s="165" t="s">
        <v>198</v>
      </c>
    </row>
    <row r="249" spans="1:37">
      <c r="A249" s="189">
        <f t="shared" si="38"/>
        <v>232</v>
      </c>
      <c r="B249" s="181" t="str">
        <f t="shared" si="35"/>
        <v>N</v>
      </c>
      <c r="C249" s="181" t="str">
        <f t="shared" si="36"/>
        <v>N</v>
      </c>
      <c r="D249" s="181" t="str">
        <f t="shared" si="37"/>
        <v/>
      </c>
      <c r="E249" s="181">
        <f t="shared" si="39"/>
        <v>34</v>
      </c>
      <c r="F249" s="193">
        <f>IFERROR(VLOOKUP(A249,PlanningCycleComplet!$C$16:$E$46,3,FALSE),0)+IFERROR(VLOOKUP(A249,PlanningCycleComplet!$I$16:$K$46,3,FALSE),0)+IFERROR(VLOOKUP(A249,PlanningCycleComplet!$O$16:$Q$46,3,FALSE),0)+IFERROR(VLOOKUP(A249,PlanningCycleComplet!$U$16:$W$46,3,FALSE),0)</f>
        <v>0</v>
      </c>
      <c r="J249" s="182" t="str">
        <f t="shared" si="40"/>
        <v>34D</v>
      </c>
      <c r="K249" s="183">
        <f t="shared" si="41"/>
        <v>0</v>
      </c>
      <c r="AK249" s="165" t="s">
        <v>209</v>
      </c>
    </row>
    <row r="250" spans="1:37">
      <c r="A250" s="189">
        <f t="shared" si="38"/>
        <v>233</v>
      </c>
      <c r="B250" s="181" t="str">
        <f t="shared" si="35"/>
        <v>N</v>
      </c>
      <c r="C250" s="181" t="str">
        <f t="shared" si="36"/>
        <v>N</v>
      </c>
      <c r="D250" s="181" t="str">
        <f t="shared" si="37"/>
        <v/>
      </c>
      <c r="E250" s="181">
        <f t="shared" si="39"/>
        <v>35</v>
      </c>
      <c r="F250" s="193">
        <f>IFERROR(VLOOKUP(A250,PlanningCycleComplet!$C$16:$E$46,3,FALSE),0)+IFERROR(VLOOKUP(A250,PlanningCycleComplet!$I$16:$K$46,3,FALSE),0)+IFERROR(VLOOKUP(A250,PlanningCycleComplet!$O$16:$Q$46,3,FALSE),0)+IFERROR(VLOOKUP(A250,PlanningCycleComplet!$U$16:$W$46,3,FALSE),0)</f>
        <v>0</v>
      </c>
      <c r="J250" s="182">
        <f t="shared" si="40"/>
        <v>35</v>
      </c>
      <c r="K250" s="183">
        <f t="shared" si="41"/>
        <v>0</v>
      </c>
      <c r="AK250" s="165" t="s">
        <v>220</v>
      </c>
    </row>
    <row r="251" spans="1:37">
      <c r="A251" s="189">
        <f t="shared" si="38"/>
        <v>234</v>
      </c>
      <c r="B251" s="181" t="str">
        <f t="shared" si="35"/>
        <v>N</v>
      </c>
      <c r="C251" s="181" t="str">
        <f t="shared" si="36"/>
        <v>N</v>
      </c>
      <c r="D251" s="181" t="str">
        <f t="shared" si="37"/>
        <v/>
      </c>
      <c r="E251" s="181">
        <f t="shared" si="39"/>
        <v>35</v>
      </c>
      <c r="F251" s="193">
        <f>IFERROR(VLOOKUP(A251,PlanningCycleComplet!$C$16:$E$46,3,FALSE),0)+IFERROR(VLOOKUP(A251,PlanningCycleComplet!$I$16:$K$46,3,FALSE),0)+IFERROR(VLOOKUP(A251,PlanningCycleComplet!$O$16:$Q$46,3,FALSE),0)+IFERROR(VLOOKUP(A251,PlanningCycleComplet!$U$16:$W$46,3,FALSE),0)</f>
        <v>0</v>
      </c>
      <c r="J251" s="182">
        <f t="shared" si="40"/>
        <v>35</v>
      </c>
      <c r="K251" s="183">
        <f t="shared" si="41"/>
        <v>0</v>
      </c>
      <c r="AK251" s="165" t="s">
        <v>231</v>
      </c>
    </row>
    <row r="252" spans="1:37">
      <c r="A252" s="189">
        <f t="shared" si="38"/>
        <v>235</v>
      </c>
      <c r="B252" s="181" t="str">
        <f t="shared" si="35"/>
        <v>N</v>
      </c>
      <c r="C252" s="181" t="str">
        <f t="shared" si="36"/>
        <v>N</v>
      </c>
      <c r="D252" s="181" t="str">
        <f t="shared" si="37"/>
        <v/>
      </c>
      <c r="E252" s="181">
        <f t="shared" si="39"/>
        <v>35</v>
      </c>
      <c r="F252" s="193">
        <f>IFERROR(VLOOKUP(A252,PlanningCycleComplet!$C$16:$E$46,3,FALSE),0)+IFERROR(VLOOKUP(A252,PlanningCycleComplet!$I$16:$K$46,3,FALSE),0)+IFERROR(VLOOKUP(A252,PlanningCycleComplet!$O$16:$Q$46,3,FALSE),0)+IFERROR(VLOOKUP(A252,PlanningCycleComplet!$U$16:$W$46,3,FALSE),0)</f>
        <v>0</v>
      </c>
      <c r="J252" s="182">
        <f t="shared" si="40"/>
        <v>35</v>
      </c>
      <c r="K252" s="183">
        <f t="shared" si="41"/>
        <v>0</v>
      </c>
      <c r="AK252" s="165" t="s">
        <v>242</v>
      </c>
    </row>
    <row r="253" spans="1:37">
      <c r="A253" s="189">
        <f t="shared" si="38"/>
        <v>236</v>
      </c>
      <c r="B253" s="181" t="str">
        <f t="shared" si="35"/>
        <v>N</v>
      </c>
      <c r="C253" s="181" t="str">
        <f t="shared" si="36"/>
        <v>N</v>
      </c>
      <c r="D253" s="181" t="str">
        <f t="shared" si="37"/>
        <v/>
      </c>
      <c r="E253" s="181">
        <f t="shared" si="39"/>
        <v>35</v>
      </c>
      <c r="F253" s="193">
        <f>IFERROR(VLOOKUP(A253,PlanningCycleComplet!$C$16:$E$46,3,FALSE),0)+IFERROR(VLOOKUP(A253,PlanningCycleComplet!$I$16:$K$46,3,FALSE),0)+IFERROR(VLOOKUP(A253,PlanningCycleComplet!$O$16:$Q$46,3,FALSE),0)+IFERROR(VLOOKUP(A253,PlanningCycleComplet!$U$16:$W$46,3,FALSE),0)</f>
        <v>0</v>
      </c>
      <c r="J253" s="182">
        <f t="shared" si="40"/>
        <v>35</v>
      </c>
      <c r="K253" s="183">
        <f t="shared" si="41"/>
        <v>0</v>
      </c>
      <c r="AK253" s="165" t="s">
        <v>253</v>
      </c>
    </row>
    <row r="254" spans="1:37">
      <c r="A254" s="189">
        <f t="shared" si="38"/>
        <v>237</v>
      </c>
      <c r="B254" s="181" t="str">
        <f t="shared" si="35"/>
        <v>N</v>
      </c>
      <c r="C254" s="181" t="str">
        <f t="shared" si="36"/>
        <v>N</v>
      </c>
      <c r="D254" s="181" t="str">
        <f t="shared" si="37"/>
        <v/>
      </c>
      <c r="E254" s="181">
        <f t="shared" si="39"/>
        <v>35</v>
      </c>
      <c r="F254" s="193">
        <f>IFERROR(VLOOKUP(A254,PlanningCycleComplet!$C$16:$E$46,3,FALSE),0)+IFERROR(VLOOKUP(A254,PlanningCycleComplet!$I$16:$K$46,3,FALSE),0)+IFERROR(VLOOKUP(A254,PlanningCycleComplet!$O$16:$Q$46,3,FALSE),0)+IFERROR(VLOOKUP(A254,PlanningCycleComplet!$U$16:$W$46,3,FALSE),0)</f>
        <v>0</v>
      </c>
      <c r="J254" s="182">
        <f t="shared" si="40"/>
        <v>35</v>
      </c>
      <c r="K254" s="183">
        <f t="shared" si="41"/>
        <v>0</v>
      </c>
      <c r="AK254" s="165" t="s">
        <v>264</v>
      </c>
    </row>
    <row r="255" spans="1:37">
      <c r="A255" s="189">
        <f t="shared" si="38"/>
        <v>238</v>
      </c>
      <c r="B255" s="181" t="str">
        <f t="shared" si="35"/>
        <v>N</v>
      </c>
      <c r="C255" s="181" t="str">
        <f t="shared" si="36"/>
        <v>N</v>
      </c>
      <c r="D255" s="181" t="str">
        <f t="shared" si="37"/>
        <v/>
      </c>
      <c r="E255" s="181">
        <f t="shared" si="39"/>
        <v>35</v>
      </c>
      <c r="F255" s="193">
        <f>IFERROR(VLOOKUP(A255,PlanningCycleComplet!$C$16:$E$46,3,FALSE),0)+IFERROR(VLOOKUP(A255,PlanningCycleComplet!$I$16:$K$46,3,FALSE),0)+IFERROR(VLOOKUP(A255,PlanningCycleComplet!$O$16:$Q$46,3,FALSE),0)+IFERROR(VLOOKUP(A255,PlanningCycleComplet!$U$16:$W$46,3,FALSE),0)</f>
        <v>0</v>
      </c>
      <c r="J255" s="182">
        <f t="shared" si="40"/>
        <v>35</v>
      </c>
      <c r="K255" s="183">
        <f t="shared" si="41"/>
        <v>0</v>
      </c>
      <c r="AK255" s="165" t="s">
        <v>275</v>
      </c>
    </row>
    <row r="256" spans="1:37">
      <c r="A256" s="189">
        <f t="shared" si="38"/>
        <v>239</v>
      </c>
      <c r="B256" s="181" t="str">
        <f t="shared" si="35"/>
        <v>N</v>
      </c>
      <c r="C256" s="181" t="str">
        <f t="shared" si="36"/>
        <v>N</v>
      </c>
      <c r="D256" s="181" t="str">
        <f t="shared" si="37"/>
        <v/>
      </c>
      <c r="E256" s="181">
        <f t="shared" si="39"/>
        <v>35</v>
      </c>
      <c r="F256" s="193">
        <f>IFERROR(VLOOKUP(A256,PlanningCycleComplet!$C$16:$E$46,3,FALSE),0)+IFERROR(VLOOKUP(A256,PlanningCycleComplet!$I$16:$K$46,3,FALSE),0)+IFERROR(VLOOKUP(A256,PlanningCycleComplet!$O$16:$Q$46,3,FALSE),0)+IFERROR(VLOOKUP(A256,PlanningCycleComplet!$U$16:$W$46,3,FALSE),0)</f>
        <v>0</v>
      </c>
      <c r="J256" s="182" t="str">
        <f t="shared" si="40"/>
        <v>35D</v>
      </c>
      <c r="K256" s="183">
        <f t="shared" si="41"/>
        <v>0</v>
      </c>
      <c r="AK256" s="165" t="s">
        <v>286</v>
      </c>
    </row>
    <row r="257" spans="1:37">
      <c r="A257" s="189">
        <f t="shared" si="38"/>
        <v>240</v>
      </c>
      <c r="B257" s="181" t="str">
        <f t="shared" si="35"/>
        <v>N</v>
      </c>
      <c r="C257" s="181" t="str">
        <f t="shared" si="36"/>
        <v>N</v>
      </c>
      <c r="D257" s="181" t="str">
        <f t="shared" si="37"/>
        <v/>
      </c>
      <c r="E257" s="181">
        <f t="shared" si="39"/>
        <v>36</v>
      </c>
      <c r="F257" s="193">
        <f>IFERROR(VLOOKUP(A257,PlanningCycleComplet!$C$16:$E$46,3,FALSE),0)+IFERROR(VLOOKUP(A257,PlanningCycleComplet!$I$16:$K$46,3,FALSE),0)+IFERROR(VLOOKUP(A257,PlanningCycleComplet!$O$16:$Q$46,3,FALSE),0)+IFERROR(VLOOKUP(A257,PlanningCycleComplet!$U$16:$W$46,3,FALSE),0)</f>
        <v>0</v>
      </c>
      <c r="J257" s="182">
        <f t="shared" si="40"/>
        <v>36</v>
      </c>
      <c r="K257" s="183">
        <f t="shared" si="41"/>
        <v>0</v>
      </c>
      <c r="AK257" s="165" t="s">
        <v>297</v>
      </c>
    </row>
    <row r="258" spans="1:37">
      <c r="A258" s="189">
        <f t="shared" si="38"/>
        <v>241</v>
      </c>
      <c r="B258" s="181" t="str">
        <f t="shared" si="35"/>
        <v>N</v>
      </c>
      <c r="C258" s="181" t="str">
        <f t="shared" si="36"/>
        <v>N</v>
      </c>
      <c r="D258" s="181" t="str">
        <f t="shared" si="37"/>
        <v/>
      </c>
      <c r="E258" s="181">
        <f t="shared" si="39"/>
        <v>36</v>
      </c>
      <c r="F258" s="193">
        <f>IFERROR(VLOOKUP(A258,PlanningCycleComplet!$C$16:$E$46,3,FALSE),0)+IFERROR(VLOOKUP(A258,PlanningCycleComplet!$I$16:$K$46,3,FALSE),0)+IFERROR(VLOOKUP(A258,PlanningCycleComplet!$O$16:$Q$46,3,FALSE),0)+IFERROR(VLOOKUP(A258,PlanningCycleComplet!$U$16:$W$46,3,FALSE),0)</f>
        <v>0</v>
      </c>
      <c r="J258" s="182">
        <f t="shared" si="40"/>
        <v>36</v>
      </c>
      <c r="K258" s="183">
        <f t="shared" si="41"/>
        <v>0</v>
      </c>
      <c r="AK258" s="165" t="s">
        <v>308</v>
      </c>
    </row>
    <row r="259" spans="1:37">
      <c r="A259" s="189">
        <f t="shared" si="38"/>
        <v>242</v>
      </c>
      <c r="B259" s="181" t="str">
        <f t="shared" si="35"/>
        <v>N</v>
      </c>
      <c r="C259" s="181" t="str">
        <f t="shared" si="36"/>
        <v>N</v>
      </c>
      <c r="D259" s="181" t="str">
        <f t="shared" si="37"/>
        <v/>
      </c>
      <c r="E259" s="181">
        <f t="shared" si="39"/>
        <v>36</v>
      </c>
      <c r="F259" s="193">
        <f>IFERROR(VLOOKUP(A259,PlanningCycleComplet!$C$16:$E$46,3,FALSE),0)+IFERROR(VLOOKUP(A259,PlanningCycleComplet!$I$16:$K$46,3,FALSE),0)+IFERROR(VLOOKUP(A259,PlanningCycleComplet!$O$16:$Q$46,3,FALSE),0)+IFERROR(VLOOKUP(A259,PlanningCycleComplet!$U$16:$W$46,3,FALSE),0)</f>
        <v>0</v>
      </c>
      <c r="J259" s="182">
        <f t="shared" si="40"/>
        <v>36</v>
      </c>
      <c r="K259" s="183">
        <f t="shared" si="41"/>
        <v>0</v>
      </c>
      <c r="AK259" s="165" t="s">
        <v>319</v>
      </c>
    </row>
    <row r="260" spans="1:37">
      <c r="A260" s="189">
        <f t="shared" si="38"/>
        <v>243</v>
      </c>
      <c r="B260" s="181" t="str">
        <f t="shared" si="35"/>
        <v>N</v>
      </c>
      <c r="C260" s="181" t="str">
        <f t="shared" si="36"/>
        <v>N</v>
      </c>
      <c r="D260" s="181" t="str">
        <f t="shared" si="37"/>
        <v/>
      </c>
      <c r="E260" s="181">
        <f t="shared" si="39"/>
        <v>36</v>
      </c>
      <c r="F260" s="193">
        <f>IFERROR(VLOOKUP(A260,PlanningCycleComplet!$C$16:$E$46,3,FALSE),0)+IFERROR(VLOOKUP(A260,PlanningCycleComplet!$I$16:$K$46,3,FALSE),0)+IFERROR(VLOOKUP(A260,PlanningCycleComplet!$O$16:$Q$46,3,FALSE),0)+IFERROR(VLOOKUP(A260,PlanningCycleComplet!$U$16:$W$46,3,FALSE),0)</f>
        <v>0</v>
      </c>
      <c r="J260" s="182">
        <f t="shared" si="40"/>
        <v>36</v>
      </c>
      <c r="K260" s="183">
        <f t="shared" si="41"/>
        <v>0</v>
      </c>
      <c r="AK260" s="165" t="s">
        <v>330</v>
      </c>
    </row>
    <row r="261" spans="1:37">
      <c r="A261" s="189">
        <f t="shared" si="38"/>
        <v>244</v>
      </c>
      <c r="B261" s="181" t="str">
        <f t="shared" si="35"/>
        <v>N</v>
      </c>
      <c r="C261" s="181" t="str">
        <f t="shared" si="36"/>
        <v>N</v>
      </c>
      <c r="D261" s="181" t="str">
        <f t="shared" si="37"/>
        <v/>
      </c>
      <c r="E261" s="181">
        <f t="shared" si="39"/>
        <v>36</v>
      </c>
      <c r="F261" s="193">
        <f>IFERROR(VLOOKUP(A261,PlanningCycleComplet!$C$16:$E$46,3,FALSE),0)+IFERROR(VLOOKUP(A261,PlanningCycleComplet!$I$16:$K$46,3,FALSE),0)+IFERROR(VLOOKUP(A261,PlanningCycleComplet!$O$16:$Q$46,3,FALSE),0)+IFERROR(VLOOKUP(A261,PlanningCycleComplet!$U$16:$W$46,3,FALSE),0)</f>
        <v>0</v>
      </c>
      <c r="J261" s="182">
        <f t="shared" si="40"/>
        <v>36</v>
      </c>
      <c r="K261" s="183">
        <f t="shared" si="41"/>
        <v>0</v>
      </c>
      <c r="AK261" s="165" t="s">
        <v>341</v>
      </c>
    </row>
    <row r="262" spans="1:37">
      <c r="A262" s="189">
        <f t="shared" si="38"/>
        <v>245</v>
      </c>
      <c r="B262" s="181" t="str">
        <f t="shared" si="35"/>
        <v>N</v>
      </c>
      <c r="C262" s="181" t="str">
        <f t="shared" si="36"/>
        <v>N</v>
      </c>
      <c r="D262" s="181" t="str">
        <f t="shared" si="37"/>
        <v/>
      </c>
      <c r="E262" s="181">
        <f t="shared" si="39"/>
        <v>36</v>
      </c>
      <c r="F262" s="193">
        <f>IFERROR(VLOOKUP(A262,PlanningCycleComplet!$C$16:$E$46,3,FALSE),0)+IFERROR(VLOOKUP(A262,PlanningCycleComplet!$I$16:$K$46,3,FALSE),0)+IFERROR(VLOOKUP(A262,PlanningCycleComplet!$O$16:$Q$46,3,FALSE),0)+IFERROR(VLOOKUP(A262,PlanningCycleComplet!$U$16:$W$46,3,FALSE),0)</f>
        <v>0</v>
      </c>
      <c r="J262" s="182">
        <f t="shared" si="40"/>
        <v>36</v>
      </c>
      <c r="K262" s="183">
        <f t="shared" si="41"/>
        <v>0</v>
      </c>
      <c r="AK262" s="165" t="s">
        <v>352</v>
      </c>
    </row>
    <row r="263" spans="1:37">
      <c r="A263" s="189">
        <f t="shared" si="38"/>
        <v>246</v>
      </c>
      <c r="B263" s="181" t="str">
        <f t="shared" si="35"/>
        <v>N</v>
      </c>
      <c r="C263" s="181" t="str">
        <f t="shared" si="36"/>
        <v>N</v>
      </c>
      <c r="D263" s="181" t="str">
        <f t="shared" si="37"/>
        <v/>
      </c>
      <c r="E263" s="181">
        <f t="shared" si="39"/>
        <v>36</v>
      </c>
      <c r="F263" s="193">
        <f>IFERROR(VLOOKUP(A263,PlanningCycleComplet!$C$16:$E$46,3,FALSE),0)+IFERROR(VLOOKUP(A263,PlanningCycleComplet!$I$16:$K$46,3,FALSE),0)+IFERROR(VLOOKUP(A263,PlanningCycleComplet!$O$16:$Q$46,3,FALSE),0)+IFERROR(VLOOKUP(A263,PlanningCycleComplet!$U$16:$W$46,3,FALSE),0)</f>
        <v>0</v>
      </c>
      <c r="J263" s="182" t="str">
        <f t="shared" si="40"/>
        <v>36D</v>
      </c>
      <c r="K263" s="183">
        <f t="shared" si="41"/>
        <v>0</v>
      </c>
      <c r="AK263" s="165" t="s">
        <v>363</v>
      </c>
    </row>
    <row r="264" spans="1:37">
      <c r="A264" s="189">
        <f t="shared" si="38"/>
        <v>247</v>
      </c>
      <c r="B264" s="181" t="str">
        <f t="shared" si="35"/>
        <v>N</v>
      </c>
      <c r="C264" s="181" t="str">
        <f t="shared" si="36"/>
        <v>N</v>
      </c>
      <c r="D264" s="181" t="str">
        <f t="shared" si="37"/>
        <v/>
      </c>
      <c r="E264" s="181">
        <f t="shared" si="39"/>
        <v>37</v>
      </c>
      <c r="F264" s="193">
        <f>IFERROR(VLOOKUP(A264,PlanningCycleComplet!$C$16:$E$46,3,FALSE),0)+IFERROR(VLOOKUP(A264,PlanningCycleComplet!$I$16:$K$46,3,FALSE),0)+IFERROR(VLOOKUP(A264,PlanningCycleComplet!$O$16:$Q$46,3,FALSE),0)+IFERROR(VLOOKUP(A264,PlanningCycleComplet!$U$16:$W$46,3,FALSE),0)</f>
        <v>0</v>
      </c>
      <c r="J264" s="182">
        <f t="shared" si="40"/>
        <v>37</v>
      </c>
      <c r="K264" s="183">
        <f t="shared" si="41"/>
        <v>0</v>
      </c>
      <c r="AK264" s="165" t="s">
        <v>374</v>
      </c>
    </row>
    <row r="265" spans="1:37">
      <c r="A265" s="189">
        <f t="shared" si="38"/>
        <v>248</v>
      </c>
      <c r="B265" s="181" t="str">
        <f t="shared" si="35"/>
        <v>N</v>
      </c>
      <c r="C265" s="181" t="str">
        <f t="shared" si="36"/>
        <v>N</v>
      </c>
      <c r="D265" s="181" t="str">
        <f t="shared" si="37"/>
        <v/>
      </c>
      <c r="E265" s="181">
        <f t="shared" si="39"/>
        <v>37</v>
      </c>
      <c r="F265" s="193">
        <f>IFERROR(VLOOKUP(A265,PlanningCycleComplet!$C$16:$E$46,3,FALSE),0)+IFERROR(VLOOKUP(A265,PlanningCycleComplet!$I$16:$K$46,3,FALSE),0)+IFERROR(VLOOKUP(A265,PlanningCycleComplet!$O$16:$Q$46,3,FALSE),0)+IFERROR(VLOOKUP(A265,PlanningCycleComplet!$U$16:$W$46,3,FALSE),0)</f>
        <v>0</v>
      </c>
      <c r="J265" s="182">
        <f t="shared" si="40"/>
        <v>37</v>
      </c>
      <c r="K265" s="183">
        <f t="shared" si="41"/>
        <v>0</v>
      </c>
      <c r="AK265" s="165" t="s">
        <v>385</v>
      </c>
    </row>
    <row r="266" spans="1:37">
      <c r="A266" s="189">
        <f t="shared" si="38"/>
        <v>249</v>
      </c>
      <c r="B266" s="181" t="str">
        <f t="shared" si="35"/>
        <v>N</v>
      </c>
      <c r="C266" s="181" t="str">
        <f t="shared" si="36"/>
        <v>N</v>
      </c>
      <c r="D266" s="181" t="str">
        <f t="shared" si="37"/>
        <v/>
      </c>
      <c r="E266" s="181">
        <f t="shared" si="39"/>
        <v>37</v>
      </c>
      <c r="F266" s="193">
        <f>IFERROR(VLOOKUP(A266,PlanningCycleComplet!$C$16:$E$46,3,FALSE),0)+IFERROR(VLOOKUP(A266,PlanningCycleComplet!$I$16:$K$46,3,FALSE),0)+IFERROR(VLOOKUP(A266,PlanningCycleComplet!$O$16:$Q$46,3,FALSE),0)+IFERROR(VLOOKUP(A266,PlanningCycleComplet!$U$16:$W$46,3,FALSE),0)</f>
        <v>0</v>
      </c>
      <c r="J266" s="182">
        <f t="shared" si="40"/>
        <v>37</v>
      </c>
      <c r="K266" s="183">
        <f t="shared" si="41"/>
        <v>0</v>
      </c>
      <c r="AK266" s="165" t="s">
        <v>396</v>
      </c>
    </row>
    <row r="267" spans="1:37">
      <c r="A267" s="189">
        <f t="shared" si="38"/>
        <v>250</v>
      </c>
      <c r="B267" s="181" t="str">
        <f t="shared" si="35"/>
        <v>N</v>
      </c>
      <c r="C267" s="181" t="str">
        <f t="shared" si="36"/>
        <v>N</v>
      </c>
      <c r="D267" s="181" t="str">
        <f t="shared" si="37"/>
        <v/>
      </c>
      <c r="E267" s="181">
        <f t="shared" si="39"/>
        <v>37</v>
      </c>
      <c r="F267" s="193">
        <f>IFERROR(VLOOKUP(A267,PlanningCycleComplet!$C$16:$E$46,3,FALSE),0)+IFERROR(VLOOKUP(A267,PlanningCycleComplet!$I$16:$K$46,3,FALSE),0)+IFERROR(VLOOKUP(A267,PlanningCycleComplet!$O$16:$Q$46,3,FALSE),0)+IFERROR(VLOOKUP(A267,PlanningCycleComplet!$U$16:$W$46,3,FALSE),0)</f>
        <v>0</v>
      </c>
      <c r="J267" s="182">
        <f t="shared" si="40"/>
        <v>37</v>
      </c>
      <c r="K267" s="183">
        <f t="shared" si="41"/>
        <v>0</v>
      </c>
      <c r="AK267" s="165" t="s">
        <v>407</v>
      </c>
    </row>
    <row r="268" spans="1:37">
      <c r="A268" s="189">
        <f t="shared" si="38"/>
        <v>251</v>
      </c>
      <c r="B268" s="181" t="str">
        <f t="shared" si="35"/>
        <v>N</v>
      </c>
      <c r="C268" s="181" t="str">
        <f t="shared" si="36"/>
        <v>N</v>
      </c>
      <c r="D268" s="181" t="str">
        <f t="shared" si="37"/>
        <v/>
      </c>
      <c r="E268" s="181">
        <f t="shared" si="39"/>
        <v>37</v>
      </c>
      <c r="F268" s="193">
        <f>IFERROR(VLOOKUP(A268,PlanningCycleComplet!$C$16:$E$46,3,FALSE),0)+IFERROR(VLOOKUP(A268,PlanningCycleComplet!$I$16:$K$46,3,FALSE),0)+IFERROR(VLOOKUP(A268,PlanningCycleComplet!$O$16:$Q$46,3,FALSE),0)+IFERROR(VLOOKUP(A268,PlanningCycleComplet!$U$16:$W$46,3,FALSE),0)</f>
        <v>0</v>
      </c>
      <c r="J268" s="182">
        <f t="shared" si="40"/>
        <v>37</v>
      </c>
      <c r="K268" s="183">
        <f t="shared" si="41"/>
        <v>0</v>
      </c>
      <c r="AK268" s="165" t="s">
        <v>418</v>
      </c>
    </row>
    <row r="269" spans="1:37">
      <c r="A269" s="189">
        <f t="shared" si="38"/>
        <v>252</v>
      </c>
      <c r="B269" s="181" t="str">
        <f t="shared" si="35"/>
        <v>N</v>
      </c>
      <c r="C269" s="181" t="str">
        <f t="shared" si="36"/>
        <v>N</v>
      </c>
      <c r="D269" s="181" t="str">
        <f t="shared" si="37"/>
        <v/>
      </c>
      <c r="E269" s="181">
        <f t="shared" si="39"/>
        <v>37</v>
      </c>
      <c r="F269" s="193">
        <f>IFERROR(VLOOKUP(A269,PlanningCycleComplet!$C$16:$E$46,3,FALSE),0)+IFERROR(VLOOKUP(A269,PlanningCycleComplet!$I$16:$K$46,3,FALSE),0)+IFERROR(VLOOKUP(A269,PlanningCycleComplet!$O$16:$Q$46,3,FALSE),0)+IFERROR(VLOOKUP(A269,PlanningCycleComplet!$U$16:$W$46,3,FALSE),0)</f>
        <v>0</v>
      </c>
      <c r="J269" s="182">
        <f t="shared" si="40"/>
        <v>37</v>
      </c>
      <c r="K269" s="183">
        <f t="shared" si="41"/>
        <v>0</v>
      </c>
      <c r="AK269" s="165" t="s">
        <v>429</v>
      </c>
    </row>
    <row r="270" spans="1:37">
      <c r="A270" s="189">
        <f t="shared" si="38"/>
        <v>253</v>
      </c>
      <c r="B270" s="181" t="str">
        <f t="shared" si="35"/>
        <v>N</v>
      </c>
      <c r="C270" s="181" t="str">
        <f t="shared" si="36"/>
        <v>N</v>
      </c>
      <c r="D270" s="181" t="str">
        <f t="shared" si="37"/>
        <v/>
      </c>
      <c r="E270" s="181">
        <f t="shared" si="39"/>
        <v>37</v>
      </c>
      <c r="F270" s="193">
        <f>IFERROR(VLOOKUP(A270,PlanningCycleComplet!$C$16:$E$46,3,FALSE),0)+IFERROR(VLOOKUP(A270,PlanningCycleComplet!$I$16:$K$46,3,FALSE),0)+IFERROR(VLOOKUP(A270,PlanningCycleComplet!$O$16:$Q$46,3,FALSE),0)+IFERROR(VLOOKUP(A270,PlanningCycleComplet!$U$16:$W$46,3,FALSE),0)</f>
        <v>0</v>
      </c>
      <c r="J270" s="182" t="str">
        <f t="shared" si="40"/>
        <v>37D</v>
      </c>
      <c r="K270" s="183">
        <f t="shared" si="41"/>
        <v>0</v>
      </c>
      <c r="AK270" s="165" t="s">
        <v>440</v>
      </c>
    </row>
    <row r="271" spans="1:37">
      <c r="A271" s="189">
        <f t="shared" si="38"/>
        <v>254</v>
      </c>
      <c r="B271" s="181" t="str">
        <f t="shared" si="35"/>
        <v>N</v>
      </c>
      <c r="C271" s="181" t="str">
        <f t="shared" si="36"/>
        <v>N</v>
      </c>
      <c r="D271" s="181" t="str">
        <f t="shared" si="37"/>
        <v/>
      </c>
      <c r="E271" s="181">
        <f t="shared" si="39"/>
        <v>38</v>
      </c>
      <c r="F271" s="193">
        <f>IFERROR(VLOOKUP(A271,PlanningCycleComplet!$C$16:$E$46,3,FALSE),0)+IFERROR(VLOOKUP(A271,PlanningCycleComplet!$I$16:$K$46,3,FALSE),0)+IFERROR(VLOOKUP(A271,PlanningCycleComplet!$O$16:$Q$46,3,FALSE),0)+IFERROR(VLOOKUP(A271,PlanningCycleComplet!$U$16:$W$46,3,FALSE),0)</f>
        <v>0</v>
      </c>
      <c r="J271" s="182">
        <f t="shared" si="40"/>
        <v>38</v>
      </c>
      <c r="K271" s="183">
        <f t="shared" si="41"/>
        <v>0</v>
      </c>
      <c r="AK271" s="165" t="s">
        <v>451</v>
      </c>
    </row>
    <row r="272" spans="1:37">
      <c r="A272" s="189">
        <f t="shared" si="38"/>
        <v>255</v>
      </c>
      <c r="B272" s="181" t="str">
        <f t="shared" si="35"/>
        <v>N</v>
      </c>
      <c r="C272" s="181" t="str">
        <f t="shared" si="36"/>
        <v>N</v>
      </c>
      <c r="D272" s="181" t="str">
        <f t="shared" si="37"/>
        <v/>
      </c>
      <c r="E272" s="181">
        <f t="shared" si="39"/>
        <v>38</v>
      </c>
      <c r="F272" s="193">
        <f>IFERROR(VLOOKUP(A272,PlanningCycleComplet!$C$16:$E$46,3,FALSE),0)+IFERROR(VLOOKUP(A272,PlanningCycleComplet!$I$16:$K$46,3,FALSE),0)+IFERROR(VLOOKUP(A272,PlanningCycleComplet!$O$16:$Q$46,3,FALSE),0)+IFERROR(VLOOKUP(A272,PlanningCycleComplet!$U$16:$W$46,3,FALSE),0)</f>
        <v>0</v>
      </c>
      <c r="J272" s="182">
        <f t="shared" si="40"/>
        <v>38</v>
      </c>
      <c r="K272" s="183">
        <f t="shared" si="41"/>
        <v>0</v>
      </c>
      <c r="AK272" s="165" t="s">
        <v>462</v>
      </c>
    </row>
    <row r="273" spans="1:37">
      <c r="A273" s="189">
        <f t="shared" si="38"/>
        <v>256</v>
      </c>
      <c r="B273" s="181" t="str">
        <f t="shared" si="35"/>
        <v>N</v>
      </c>
      <c r="C273" s="181" t="str">
        <f t="shared" si="36"/>
        <v>N</v>
      </c>
      <c r="D273" s="181" t="str">
        <f t="shared" si="37"/>
        <v/>
      </c>
      <c r="E273" s="181">
        <f t="shared" si="39"/>
        <v>38</v>
      </c>
      <c r="F273" s="193">
        <f>IFERROR(VLOOKUP(A273,PlanningCycleComplet!$C$16:$E$46,3,FALSE),0)+IFERROR(VLOOKUP(A273,PlanningCycleComplet!$I$16:$K$46,3,FALSE),0)+IFERROR(VLOOKUP(A273,PlanningCycleComplet!$O$16:$Q$46,3,FALSE),0)+IFERROR(VLOOKUP(A273,PlanningCycleComplet!$U$16:$W$46,3,FALSE),0)</f>
        <v>0</v>
      </c>
      <c r="J273" s="182">
        <f t="shared" si="40"/>
        <v>38</v>
      </c>
      <c r="K273" s="183">
        <f t="shared" si="41"/>
        <v>0</v>
      </c>
      <c r="AK273" s="165" t="s">
        <v>473</v>
      </c>
    </row>
    <row r="274" spans="1:37">
      <c r="A274" s="189">
        <f t="shared" si="38"/>
        <v>257</v>
      </c>
      <c r="B274" s="181" t="str">
        <f t="shared" si="35"/>
        <v>N</v>
      </c>
      <c r="C274" s="181" t="str">
        <f t="shared" si="36"/>
        <v>N</v>
      </c>
      <c r="D274" s="181" t="str">
        <f t="shared" si="37"/>
        <v/>
      </c>
      <c r="E274" s="181">
        <f t="shared" si="39"/>
        <v>38</v>
      </c>
      <c r="F274" s="193">
        <f>IFERROR(VLOOKUP(A274,PlanningCycleComplet!$C$16:$E$46,3,FALSE),0)+IFERROR(VLOOKUP(A274,PlanningCycleComplet!$I$16:$K$46,3,FALSE),0)+IFERROR(VLOOKUP(A274,PlanningCycleComplet!$O$16:$Q$46,3,FALSE),0)+IFERROR(VLOOKUP(A274,PlanningCycleComplet!$U$16:$W$46,3,FALSE),0)</f>
        <v>0</v>
      </c>
      <c r="J274" s="182">
        <f t="shared" si="40"/>
        <v>38</v>
      </c>
      <c r="K274" s="183">
        <f t="shared" si="41"/>
        <v>0</v>
      </c>
      <c r="AK274" s="165" t="s">
        <v>484</v>
      </c>
    </row>
    <row r="275" spans="1:37">
      <c r="A275" s="189">
        <f t="shared" si="38"/>
        <v>258</v>
      </c>
      <c r="B275" s="181" t="str">
        <f t="shared" ref="B275:B338" si="42">IF(OR(AND(A275&gt;=$B$10,A275&lt;=$C$10),AND(A275&gt;=$B$11,A275&lt;=$C$11),AND(A275&gt;=$B$12,A275&lt;=$C$12),AND(A275&gt;=$B$13,A275&lt;=$C$13),AND(A275&gt;=$B$14,A275&lt;=$C$14)),"V","N")</f>
        <v>N</v>
      </c>
      <c r="C275" s="181" t="str">
        <f t="shared" ref="C275:C338" si="43">IFERROR(VLOOKUP(A275,$H$8:$I$22,2,FALSE),"N")</f>
        <v>N</v>
      </c>
      <c r="D275" s="181" t="str">
        <f t="shared" ref="D275:D338" si="44">IF(C275="F","F",IF(B275="V","V",""))</f>
        <v/>
      </c>
      <c r="E275" s="181">
        <f t="shared" si="39"/>
        <v>38</v>
      </c>
      <c r="F275" s="193">
        <f>IFERROR(VLOOKUP(A275,PlanningCycleComplet!$C$16:$E$46,3,FALSE),0)+IFERROR(VLOOKUP(A275,PlanningCycleComplet!$I$16:$K$46,3,FALSE),0)+IFERROR(VLOOKUP(A275,PlanningCycleComplet!$O$16:$Q$46,3,FALSE),0)+IFERROR(VLOOKUP(A275,PlanningCycleComplet!$U$16:$W$46,3,FALSE),0)</f>
        <v>0</v>
      </c>
      <c r="J275" s="182">
        <f t="shared" si="40"/>
        <v>38</v>
      </c>
      <c r="K275" s="183">
        <f t="shared" si="41"/>
        <v>0</v>
      </c>
      <c r="AK275" s="165" t="s">
        <v>495</v>
      </c>
    </row>
    <row r="276" spans="1:37">
      <c r="A276" s="189">
        <f t="shared" ref="A276:A339" si="45">A275+1</f>
        <v>259</v>
      </c>
      <c r="B276" s="181" t="str">
        <f t="shared" si="42"/>
        <v>N</v>
      </c>
      <c r="C276" s="181" t="str">
        <f t="shared" si="43"/>
        <v>N</v>
      </c>
      <c r="D276" s="181" t="str">
        <f t="shared" si="44"/>
        <v/>
      </c>
      <c r="E276" s="181">
        <f t="shared" ref="E276:E339" si="46">WEEKNUM(A276,2)</f>
        <v>38</v>
      </c>
      <c r="F276" s="193">
        <f>IFERROR(VLOOKUP(A276,PlanningCycleComplet!$C$16:$E$46,3,FALSE),0)+IFERROR(VLOOKUP(A276,PlanningCycleComplet!$I$16:$K$46,3,FALSE),0)+IFERROR(VLOOKUP(A276,PlanningCycleComplet!$O$16:$Q$46,3,FALSE),0)+IFERROR(VLOOKUP(A276,PlanningCycleComplet!$U$16:$W$46,3,FALSE),0)</f>
        <v>0</v>
      </c>
      <c r="J276" s="182">
        <f t="shared" si="40"/>
        <v>38</v>
      </c>
      <c r="K276" s="183">
        <f t="shared" si="41"/>
        <v>0</v>
      </c>
      <c r="AK276" s="165" t="s">
        <v>506</v>
      </c>
    </row>
    <row r="277" spans="1:37">
      <c r="A277" s="189">
        <f t="shared" si="45"/>
        <v>260</v>
      </c>
      <c r="B277" s="181" t="str">
        <f t="shared" si="42"/>
        <v>N</v>
      </c>
      <c r="C277" s="181" t="str">
        <f t="shared" si="43"/>
        <v>N</v>
      </c>
      <c r="D277" s="181" t="str">
        <f t="shared" si="44"/>
        <v/>
      </c>
      <c r="E277" s="181">
        <f t="shared" si="46"/>
        <v>38</v>
      </c>
      <c r="F277" s="193">
        <f>IFERROR(VLOOKUP(A277,PlanningCycleComplet!$C$16:$E$46,3,FALSE),0)+IFERROR(VLOOKUP(A277,PlanningCycleComplet!$I$16:$K$46,3,FALSE),0)+IFERROR(VLOOKUP(A277,PlanningCycleComplet!$O$16:$Q$46,3,FALSE),0)+IFERROR(VLOOKUP(A277,PlanningCycleComplet!$U$16:$W$46,3,FALSE),0)</f>
        <v>0</v>
      </c>
      <c r="J277" s="182" t="str">
        <f t="shared" si="40"/>
        <v>38D</v>
      </c>
      <c r="K277" s="183">
        <f t="shared" si="41"/>
        <v>0</v>
      </c>
      <c r="AK277" s="165" t="s">
        <v>517</v>
      </c>
    </row>
    <row r="278" spans="1:37">
      <c r="A278" s="189">
        <f t="shared" si="45"/>
        <v>261</v>
      </c>
      <c r="B278" s="181" t="str">
        <f t="shared" si="42"/>
        <v>N</v>
      </c>
      <c r="C278" s="181" t="str">
        <f t="shared" si="43"/>
        <v>N</v>
      </c>
      <c r="D278" s="181" t="str">
        <f t="shared" si="44"/>
        <v/>
      </c>
      <c r="E278" s="181">
        <f t="shared" si="46"/>
        <v>39</v>
      </c>
      <c r="F278" s="193">
        <f>IFERROR(VLOOKUP(A278,PlanningCycleComplet!$C$16:$E$46,3,FALSE),0)+IFERROR(VLOOKUP(A278,PlanningCycleComplet!$I$16:$K$46,3,FALSE),0)+IFERROR(VLOOKUP(A278,PlanningCycleComplet!$O$16:$Q$46,3,FALSE),0)+IFERROR(VLOOKUP(A278,PlanningCycleComplet!$U$16:$W$46,3,FALSE),0)</f>
        <v>0</v>
      </c>
      <c r="J278" s="182">
        <f t="shared" si="40"/>
        <v>39</v>
      </c>
      <c r="K278" s="183">
        <f t="shared" si="41"/>
        <v>0</v>
      </c>
      <c r="AK278" s="165" t="s">
        <v>528</v>
      </c>
    </row>
    <row r="279" spans="1:37">
      <c r="A279" s="189">
        <f t="shared" si="45"/>
        <v>262</v>
      </c>
      <c r="B279" s="181" t="str">
        <f t="shared" si="42"/>
        <v>N</v>
      </c>
      <c r="C279" s="181" t="str">
        <f t="shared" si="43"/>
        <v>N</v>
      </c>
      <c r="D279" s="181" t="str">
        <f t="shared" si="44"/>
        <v/>
      </c>
      <c r="E279" s="181">
        <f t="shared" si="46"/>
        <v>39</v>
      </c>
      <c r="F279" s="193">
        <f>IFERROR(VLOOKUP(A279,PlanningCycleComplet!$C$16:$E$46,3,FALSE),0)+IFERROR(VLOOKUP(A279,PlanningCycleComplet!$I$16:$K$46,3,FALSE),0)+IFERROR(VLOOKUP(A279,PlanningCycleComplet!$O$16:$Q$46,3,FALSE),0)+IFERROR(VLOOKUP(A279,PlanningCycleComplet!$U$16:$W$46,3,FALSE),0)</f>
        <v>0</v>
      </c>
      <c r="J279" s="182">
        <f t="shared" si="40"/>
        <v>39</v>
      </c>
      <c r="K279" s="183">
        <f t="shared" si="41"/>
        <v>0</v>
      </c>
      <c r="AK279" s="165" t="s">
        <v>199</v>
      </c>
    </row>
    <row r="280" spans="1:37">
      <c r="A280" s="189">
        <f t="shared" si="45"/>
        <v>263</v>
      </c>
      <c r="B280" s="181" t="str">
        <f t="shared" si="42"/>
        <v>N</v>
      </c>
      <c r="C280" s="181" t="str">
        <f t="shared" si="43"/>
        <v>N</v>
      </c>
      <c r="D280" s="181" t="str">
        <f t="shared" si="44"/>
        <v/>
      </c>
      <c r="E280" s="181">
        <f t="shared" si="46"/>
        <v>39</v>
      </c>
      <c r="F280" s="193">
        <f>IFERROR(VLOOKUP(A280,PlanningCycleComplet!$C$16:$E$46,3,FALSE),0)+IFERROR(VLOOKUP(A280,PlanningCycleComplet!$I$16:$K$46,3,FALSE),0)+IFERROR(VLOOKUP(A280,PlanningCycleComplet!$O$16:$Q$46,3,FALSE),0)+IFERROR(VLOOKUP(A280,PlanningCycleComplet!$U$16:$W$46,3,FALSE),0)</f>
        <v>0</v>
      </c>
      <c r="J280" s="182">
        <f t="shared" si="40"/>
        <v>39</v>
      </c>
      <c r="K280" s="183">
        <f t="shared" si="41"/>
        <v>0</v>
      </c>
      <c r="AK280" s="165" t="s">
        <v>210</v>
      </c>
    </row>
    <row r="281" spans="1:37">
      <c r="A281" s="189">
        <f t="shared" si="45"/>
        <v>264</v>
      </c>
      <c r="B281" s="181" t="str">
        <f t="shared" si="42"/>
        <v>N</v>
      </c>
      <c r="C281" s="181" t="str">
        <f t="shared" si="43"/>
        <v>N</v>
      </c>
      <c r="D281" s="181" t="str">
        <f t="shared" si="44"/>
        <v/>
      </c>
      <c r="E281" s="181">
        <f t="shared" si="46"/>
        <v>39</v>
      </c>
      <c r="F281" s="193">
        <f>IFERROR(VLOOKUP(A281,PlanningCycleComplet!$C$16:$E$46,3,FALSE),0)+IFERROR(VLOOKUP(A281,PlanningCycleComplet!$I$16:$K$46,3,FALSE),0)+IFERROR(VLOOKUP(A281,PlanningCycleComplet!$O$16:$Q$46,3,FALSE),0)+IFERROR(VLOOKUP(A281,PlanningCycleComplet!$U$16:$W$46,3,FALSE),0)</f>
        <v>0</v>
      </c>
      <c r="J281" s="182">
        <f t="shared" si="40"/>
        <v>39</v>
      </c>
      <c r="K281" s="183">
        <f t="shared" si="41"/>
        <v>0</v>
      </c>
      <c r="AK281" s="165" t="s">
        <v>221</v>
      </c>
    </row>
    <row r="282" spans="1:37">
      <c r="A282" s="189">
        <f t="shared" si="45"/>
        <v>265</v>
      </c>
      <c r="B282" s="181" t="str">
        <f t="shared" si="42"/>
        <v>N</v>
      </c>
      <c r="C282" s="181" t="str">
        <f t="shared" si="43"/>
        <v>N</v>
      </c>
      <c r="D282" s="181" t="str">
        <f t="shared" si="44"/>
        <v/>
      </c>
      <c r="E282" s="181">
        <f t="shared" si="46"/>
        <v>39</v>
      </c>
      <c r="F282" s="193">
        <f>IFERROR(VLOOKUP(A282,PlanningCycleComplet!$C$16:$E$46,3,FALSE),0)+IFERROR(VLOOKUP(A282,PlanningCycleComplet!$I$16:$K$46,3,FALSE),0)+IFERROR(VLOOKUP(A282,PlanningCycleComplet!$O$16:$Q$46,3,FALSE),0)+IFERROR(VLOOKUP(A282,PlanningCycleComplet!$U$16:$W$46,3,FALSE),0)</f>
        <v>0</v>
      </c>
      <c r="J282" s="182">
        <f t="shared" si="40"/>
        <v>39</v>
      </c>
      <c r="K282" s="183">
        <f t="shared" si="41"/>
        <v>0</v>
      </c>
      <c r="AK282" s="165" t="s">
        <v>232</v>
      </c>
    </row>
    <row r="283" spans="1:37">
      <c r="A283" s="189">
        <f t="shared" si="45"/>
        <v>266</v>
      </c>
      <c r="B283" s="181" t="str">
        <f t="shared" si="42"/>
        <v>N</v>
      </c>
      <c r="C283" s="181" t="str">
        <f t="shared" si="43"/>
        <v>N</v>
      </c>
      <c r="D283" s="181" t="str">
        <f t="shared" si="44"/>
        <v/>
      </c>
      <c r="E283" s="181">
        <f t="shared" si="46"/>
        <v>39</v>
      </c>
      <c r="F283" s="193">
        <f>IFERROR(VLOOKUP(A283,PlanningCycleComplet!$C$16:$E$46,3,FALSE),0)+IFERROR(VLOOKUP(A283,PlanningCycleComplet!$I$16:$K$46,3,FALSE),0)+IFERROR(VLOOKUP(A283,PlanningCycleComplet!$O$16:$Q$46,3,FALSE),0)+IFERROR(VLOOKUP(A283,PlanningCycleComplet!$U$16:$W$46,3,FALSE),0)</f>
        <v>0</v>
      </c>
      <c r="J283" s="182">
        <f t="shared" si="40"/>
        <v>39</v>
      </c>
      <c r="K283" s="183">
        <f t="shared" si="41"/>
        <v>0</v>
      </c>
      <c r="AK283" s="165" t="s">
        <v>243</v>
      </c>
    </row>
    <row r="284" spans="1:37">
      <c r="A284" s="189">
        <f t="shared" si="45"/>
        <v>267</v>
      </c>
      <c r="B284" s="181" t="str">
        <f t="shared" si="42"/>
        <v>N</v>
      </c>
      <c r="C284" s="181" t="str">
        <f t="shared" si="43"/>
        <v>N</v>
      </c>
      <c r="D284" s="181" t="str">
        <f t="shared" si="44"/>
        <v/>
      </c>
      <c r="E284" s="181">
        <f t="shared" si="46"/>
        <v>39</v>
      </c>
      <c r="F284" s="193">
        <f>IFERROR(VLOOKUP(A284,PlanningCycleComplet!$C$16:$E$46,3,FALSE),0)+IFERROR(VLOOKUP(A284,PlanningCycleComplet!$I$16:$K$46,3,FALSE),0)+IFERROR(VLOOKUP(A284,PlanningCycleComplet!$O$16:$Q$46,3,FALSE),0)+IFERROR(VLOOKUP(A284,PlanningCycleComplet!$U$16:$W$46,3,FALSE),0)</f>
        <v>0</v>
      </c>
      <c r="J284" s="182" t="str">
        <f t="shared" si="40"/>
        <v>39D</v>
      </c>
      <c r="K284" s="183">
        <f t="shared" si="41"/>
        <v>0</v>
      </c>
      <c r="AK284" s="165" t="s">
        <v>254</v>
      </c>
    </row>
    <row r="285" spans="1:37">
      <c r="A285" s="189">
        <f t="shared" si="45"/>
        <v>268</v>
      </c>
      <c r="B285" s="181" t="str">
        <f t="shared" si="42"/>
        <v>N</v>
      </c>
      <c r="C285" s="181" t="str">
        <f t="shared" si="43"/>
        <v>N</v>
      </c>
      <c r="D285" s="181" t="str">
        <f t="shared" si="44"/>
        <v/>
      </c>
      <c r="E285" s="181">
        <f t="shared" si="46"/>
        <v>40</v>
      </c>
      <c r="F285" s="193">
        <f>IFERROR(VLOOKUP(A285,PlanningCycleComplet!$C$16:$E$46,3,FALSE),0)+IFERROR(VLOOKUP(A285,PlanningCycleComplet!$I$16:$K$46,3,FALSE),0)+IFERROR(VLOOKUP(A285,PlanningCycleComplet!$O$16:$Q$46,3,FALSE),0)+IFERROR(VLOOKUP(A285,PlanningCycleComplet!$U$16:$W$46,3,FALSE),0)</f>
        <v>0</v>
      </c>
      <c r="J285" s="182">
        <f t="shared" ref="J285:J348" si="47">IF(E285&lt;&gt;E286,E285&amp;"D",E285)</f>
        <v>40</v>
      </c>
      <c r="K285" s="183">
        <f t="shared" si="41"/>
        <v>0</v>
      </c>
      <c r="AK285" s="165" t="s">
        <v>265</v>
      </c>
    </row>
    <row r="286" spans="1:37">
      <c r="A286" s="189">
        <f t="shared" si="45"/>
        <v>269</v>
      </c>
      <c r="B286" s="181" t="str">
        <f t="shared" si="42"/>
        <v>N</v>
      </c>
      <c r="C286" s="181" t="str">
        <f t="shared" si="43"/>
        <v>N</v>
      </c>
      <c r="D286" s="181" t="str">
        <f t="shared" si="44"/>
        <v/>
      </c>
      <c r="E286" s="181">
        <f t="shared" si="46"/>
        <v>40</v>
      </c>
      <c r="F286" s="193">
        <f>IFERROR(VLOOKUP(A286,PlanningCycleComplet!$C$16:$E$46,3,FALSE),0)+IFERROR(VLOOKUP(A286,PlanningCycleComplet!$I$16:$K$46,3,FALSE),0)+IFERROR(VLOOKUP(A286,PlanningCycleComplet!$O$16:$Q$46,3,FALSE),0)+IFERROR(VLOOKUP(A286,PlanningCycleComplet!$U$16:$W$46,3,FALSE),0)</f>
        <v>0</v>
      </c>
      <c r="J286" s="182">
        <f t="shared" si="47"/>
        <v>40</v>
      </c>
      <c r="K286" s="183">
        <f t="shared" si="41"/>
        <v>0</v>
      </c>
      <c r="AK286" s="165" t="s">
        <v>276</v>
      </c>
    </row>
    <row r="287" spans="1:37">
      <c r="A287" s="189">
        <f t="shared" si="45"/>
        <v>270</v>
      </c>
      <c r="B287" s="181" t="str">
        <f t="shared" si="42"/>
        <v>N</v>
      </c>
      <c r="C287" s="181" t="str">
        <f t="shared" si="43"/>
        <v>N</v>
      </c>
      <c r="D287" s="181" t="str">
        <f t="shared" si="44"/>
        <v/>
      </c>
      <c r="E287" s="181">
        <f t="shared" si="46"/>
        <v>40</v>
      </c>
      <c r="F287" s="193">
        <f>IFERROR(VLOOKUP(A287,PlanningCycleComplet!$C$16:$E$46,3,FALSE),0)+IFERROR(VLOOKUP(A287,PlanningCycleComplet!$I$16:$K$46,3,FALSE),0)+IFERROR(VLOOKUP(A287,PlanningCycleComplet!$O$16:$Q$46,3,FALSE),0)+IFERROR(VLOOKUP(A287,PlanningCycleComplet!$U$16:$W$46,3,FALSE),0)</f>
        <v>0</v>
      </c>
      <c r="J287" s="182">
        <f t="shared" si="47"/>
        <v>40</v>
      </c>
      <c r="K287" s="183">
        <f t="shared" si="41"/>
        <v>0</v>
      </c>
      <c r="AK287" s="165" t="s">
        <v>287</v>
      </c>
    </row>
    <row r="288" spans="1:37">
      <c r="A288" s="189">
        <f t="shared" si="45"/>
        <v>271</v>
      </c>
      <c r="B288" s="181" t="str">
        <f t="shared" si="42"/>
        <v>N</v>
      </c>
      <c r="C288" s="181" t="str">
        <f t="shared" si="43"/>
        <v>N</v>
      </c>
      <c r="D288" s="181" t="str">
        <f t="shared" si="44"/>
        <v/>
      </c>
      <c r="E288" s="181">
        <f t="shared" si="46"/>
        <v>40</v>
      </c>
      <c r="F288" s="193">
        <f>IFERROR(VLOOKUP(A288,PlanningCycleComplet!$C$16:$E$46,3,FALSE),0)+IFERROR(VLOOKUP(A288,PlanningCycleComplet!$I$16:$K$46,3,FALSE),0)+IFERROR(VLOOKUP(A288,PlanningCycleComplet!$O$16:$Q$46,3,FALSE),0)+IFERROR(VLOOKUP(A288,PlanningCycleComplet!$U$16:$W$46,3,FALSE),0)</f>
        <v>0</v>
      </c>
      <c r="J288" s="182">
        <f t="shared" si="47"/>
        <v>40</v>
      </c>
      <c r="K288" s="183">
        <f t="shared" si="41"/>
        <v>0</v>
      </c>
      <c r="AK288" s="165" t="s">
        <v>298</v>
      </c>
    </row>
    <row r="289" spans="1:37">
      <c r="A289" s="189">
        <f t="shared" si="45"/>
        <v>272</v>
      </c>
      <c r="B289" s="181" t="str">
        <f t="shared" si="42"/>
        <v>N</v>
      </c>
      <c r="C289" s="181" t="str">
        <f t="shared" si="43"/>
        <v>N</v>
      </c>
      <c r="D289" s="181" t="str">
        <f t="shared" si="44"/>
        <v/>
      </c>
      <c r="E289" s="181">
        <f t="shared" si="46"/>
        <v>40</v>
      </c>
      <c r="F289" s="193">
        <f>IFERROR(VLOOKUP(A289,PlanningCycleComplet!$C$16:$E$46,3,FALSE),0)+IFERROR(VLOOKUP(A289,PlanningCycleComplet!$I$16:$K$46,3,FALSE),0)+IFERROR(VLOOKUP(A289,PlanningCycleComplet!$O$16:$Q$46,3,FALSE),0)+IFERROR(VLOOKUP(A289,PlanningCycleComplet!$U$16:$W$46,3,FALSE),0)</f>
        <v>0</v>
      </c>
      <c r="J289" s="182">
        <f t="shared" si="47"/>
        <v>40</v>
      </c>
      <c r="K289" s="183">
        <f t="shared" si="41"/>
        <v>0</v>
      </c>
      <c r="AK289" s="165" t="s">
        <v>309</v>
      </c>
    </row>
    <row r="290" spans="1:37">
      <c r="A290" s="189">
        <f t="shared" si="45"/>
        <v>273</v>
      </c>
      <c r="B290" s="181" t="str">
        <f t="shared" si="42"/>
        <v>N</v>
      </c>
      <c r="C290" s="181" t="str">
        <f t="shared" si="43"/>
        <v>N</v>
      </c>
      <c r="D290" s="181" t="str">
        <f t="shared" si="44"/>
        <v/>
      </c>
      <c r="E290" s="181">
        <f t="shared" si="46"/>
        <v>40</v>
      </c>
      <c r="F290" s="193">
        <f>IFERROR(VLOOKUP(A290,PlanningCycleComplet!$C$16:$E$46,3,FALSE),0)+IFERROR(VLOOKUP(A290,PlanningCycleComplet!$I$16:$K$46,3,FALSE),0)+IFERROR(VLOOKUP(A290,PlanningCycleComplet!$O$16:$Q$46,3,FALSE),0)+IFERROR(VLOOKUP(A290,PlanningCycleComplet!$U$16:$W$46,3,FALSE),0)</f>
        <v>0</v>
      </c>
      <c r="J290" s="182">
        <f t="shared" si="47"/>
        <v>40</v>
      </c>
      <c r="K290" s="183">
        <f t="shared" si="41"/>
        <v>0</v>
      </c>
      <c r="AK290" s="165" t="s">
        <v>320</v>
      </c>
    </row>
    <row r="291" spans="1:37">
      <c r="A291" s="189">
        <f t="shared" si="45"/>
        <v>274</v>
      </c>
      <c r="B291" s="181" t="str">
        <f t="shared" si="42"/>
        <v>N</v>
      </c>
      <c r="C291" s="181" t="str">
        <f t="shared" si="43"/>
        <v>N</v>
      </c>
      <c r="D291" s="181" t="str">
        <f t="shared" si="44"/>
        <v/>
      </c>
      <c r="E291" s="181">
        <f t="shared" si="46"/>
        <v>40</v>
      </c>
      <c r="F291" s="193">
        <f>IFERROR(VLOOKUP(A291,PlanningCycleComplet!$C$16:$E$46,3,FALSE),0)+IFERROR(VLOOKUP(A291,PlanningCycleComplet!$I$16:$K$46,3,FALSE),0)+IFERROR(VLOOKUP(A291,PlanningCycleComplet!$O$16:$Q$46,3,FALSE),0)+IFERROR(VLOOKUP(A291,PlanningCycleComplet!$U$16:$W$46,3,FALSE),0)</f>
        <v>0</v>
      </c>
      <c r="J291" s="182" t="str">
        <f t="shared" si="47"/>
        <v>40D</v>
      </c>
      <c r="K291" s="183">
        <f t="shared" si="41"/>
        <v>0</v>
      </c>
      <c r="AK291" s="165" t="s">
        <v>331</v>
      </c>
    </row>
    <row r="292" spans="1:37">
      <c r="A292" s="189">
        <f t="shared" si="45"/>
        <v>275</v>
      </c>
      <c r="B292" s="181" t="str">
        <f t="shared" si="42"/>
        <v>N</v>
      </c>
      <c r="C292" s="181" t="str">
        <f t="shared" si="43"/>
        <v>N</v>
      </c>
      <c r="D292" s="181" t="str">
        <f t="shared" si="44"/>
        <v/>
      </c>
      <c r="E292" s="181">
        <f t="shared" si="46"/>
        <v>41</v>
      </c>
      <c r="F292" s="193">
        <f>IFERROR(VLOOKUP(A292,PlanningCycleComplet!$C$16:$E$46,3,FALSE),0)+IFERROR(VLOOKUP(A292,PlanningCycleComplet!$I$16:$K$46,3,FALSE),0)+IFERROR(VLOOKUP(A292,PlanningCycleComplet!$O$16:$Q$46,3,FALSE),0)+IFERROR(VLOOKUP(A292,PlanningCycleComplet!$U$16:$W$46,3,FALSE),0)</f>
        <v>0</v>
      </c>
      <c r="J292" s="182">
        <f t="shared" si="47"/>
        <v>41</v>
      </c>
      <c r="K292" s="183">
        <f t="shared" ref="K292:K355" si="48">IF(E292=E291,F292+K291,F292)</f>
        <v>0</v>
      </c>
      <c r="AK292" s="165" t="s">
        <v>342</v>
      </c>
    </row>
    <row r="293" spans="1:37">
      <c r="A293" s="189">
        <f t="shared" si="45"/>
        <v>276</v>
      </c>
      <c r="B293" s="181" t="str">
        <f t="shared" si="42"/>
        <v>N</v>
      </c>
      <c r="C293" s="181" t="str">
        <f t="shared" si="43"/>
        <v>N</v>
      </c>
      <c r="D293" s="181" t="str">
        <f t="shared" si="44"/>
        <v/>
      </c>
      <c r="E293" s="181">
        <f t="shared" si="46"/>
        <v>41</v>
      </c>
      <c r="F293" s="193">
        <f>IFERROR(VLOOKUP(A293,PlanningCycleComplet!$C$16:$E$46,3,FALSE),0)+IFERROR(VLOOKUP(A293,PlanningCycleComplet!$I$16:$K$46,3,FALSE),0)+IFERROR(VLOOKUP(A293,PlanningCycleComplet!$O$16:$Q$46,3,FALSE),0)+IFERROR(VLOOKUP(A293,PlanningCycleComplet!$U$16:$W$46,3,FALSE),0)</f>
        <v>0</v>
      </c>
      <c r="J293" s="182">
        <f t="shared" si="47"/>
        <v>41</v>
      </c>
      <c r="K293" s="183">
        <f t="shared" si="48"/>
        <v>0</v>
      </c>
      <c r="AK293" s="165" t="s">
        <v>353</v>
      </c>
    </row>
    <row r="294" spans="1:37">
      <c r="A294" s="189">
        <f t="shared" si="45"/>
        <v>277</v>
      </c>
      <c r="B294" s="181" t="str">
        <f t="shared" si="42"/>
        <v>N</v>
      </c>
      <c r="C294" s="181" t="str">
        <f t="shared" si="43"/>
        <v>N</v>
      </c>
      <c r="D294" s="181" t="str">
        <f t="shared" si="44"/>
        <v/>
      </c>
      <c r="E294" s="181">
        <f t="shared" si="46"/>
        <v>41</v>
      </c>
      <c r="F294" s="193">
        <f>IFERROR(VLOOKUP(A294,PlanningCycleComplet!$C$16:$E$46,3,FALSE),0)+IFERROR(VLOOKUP(A294,PlanningCycleComplet!$I$16:$K$46,3,FALSE),0)+IFERROR(VLOOKUP(A294,PlanningCycleComplet!$O$16:$Q$46,3,FALSE),0)+IFERROR(VLOOKUP(A294,PlanningCycleComplet!$U$16:$W$46,3,FALSE),0)</f>
        <v>0</v>
      </c>
      <c r="J294" s="182">
        <f t="shared" si="47"/>
        <v>41</v>
      </c>
      <c r="K294" s="183">
        <f t="shared" si="48"/>
        <v>0</v>
      </c>
      <c r="AK294" s="165" t="s">
        <v>364</v>
      </c>
    </row>
    <row r="295" spans="1:37">
      <c r="A295" s="189">
        <f t="shared" si="45"/>
        <v>278</v>
      </c>
      <c r="B295" s="181" t="str">
        <f t="shared" si="42"/>
        <v>N</v>
      </c>
      <c r="C295" s="181" t="str">
        <f t="shared" si="43"/>
        <v>N</v>
      </c>
      <c r="D295" s="181" t="str">
        <f t="shared" si="44"/>
        <v/>
      </c>
      <c r="E295" s="181">
        <f t="shared" si="46"/>
        <v>41</v>
      </c>
      <c r="F295" s="193">
        <f>IFERROR(VLOOKUP(A295,PlanningCycleComplet!$C$16:$E$46,3,FALSE),0)+IFERROR(VLOOKUP(A295,PlanningCycleComplet!$I$16:$K$46,3,FALSE),0)+IFERROR(VLOOKUP(A295,PlanningCycleComplet!$O$16:$Q$46,3,FALSE),0)+IFERROR(VLOOKUP(A295,PlanningCycleComplet!$U$16:$W$46,3,FALSE),0)</f>
        <v>0</v>
      </c>
      <c r="J295" s="182">
        <f t="shared" si="47"/>
        <v>41</v>
      </c>
      <c r="K295" s="183">
        <f t="shared" si="48"/>
        <v>0</v>
      </c>
      <c r="AK295" s="165" t="s">
        <v>375</v>
      </c>
    </row>
    <row r="296" spans="1:37">
      <c r="A296" s="189">
        <f t="shared" si="45"/>
        <v>279</v>
      </c>
      <c r="B296" s="181" t="str">
        <f t="shared" si="42"/>
        <v>N</v>
      </c>
      <c r="C296" s="181" t="str">
        <f t="shared" si="43"/>
        <v>N</v>
      </c>
      <c r="D296" s="181" t="str">
        <f t="shared" si="44"/>
        <v/>
      </c>
      <c r="E296" s="181">
        <f t="shared" si="46"/>
        <v>41</v>
      </c>
      <c r="F296" s="193">
        <f>IFERROR(VLOOKUP(A296,PlanningCycleComplet!$C$16:$E$46,3,FALSE),0)+IFERROR(VLOOKUP(A296,PlanningCycleComplet!$I$16:$K$46,3,FALSE),0)+IFERROR(VLOOKUP(A296,PlanningCycleComplet!$O$16:$Q$46,3,FALSE),0)+IFERROR(VLOOKUP(A296,PlanningCycleComplet!$U$16:$W$46,3,FALSE),0)</f>
        <v>0</v>
      </c>
      <c r="J296" s="182">
        <f t="shared" si="47"/>
        <v>41</v>
      </c>
      <c r="K296" s="183">
        <f t="shared" si="48"/>
        <v>0</v>
      </c>
      <c r="AK296" s="165" t="s">
        <v>386</v>
      </c>
    </row>
    <row r="297" spans="1:37">
      <c r="A297" s="189">
        <f t="shared" si="45"/>
        <v>280</v>
      </c>
      <c r="B297" s="181" t="str">
        <f t="shared" si="42"/>
        <v>N</v>
      </c>
      <c r="C297" s="181" t="str">
        <f t="shared" si="43"/>
        <v>N</v>
      </c>
      <c r="D297" s="181" t="str">
        <f t="shared" si="44"/>
        <v/>
      </c>
      <c r="E297" s="181">
        <f t="shared" si="46"/>
        <v>41</v>
      </c>
      <c r="F297" s="193">
        <f>IFERROR(VLOOKUP(A297,PlanningCycleComplet!$C$16:$E$46,3,FALSE),0)+IFERROR(VLOOKUP(A297,PlanningCycleComplet!$I$16:$K$46,3,FALSE),0)+IFERROR(VLOOKUP(A297,PlanningCycleComplet!$O$16:$Q$46,3,FALSE),0)+IFERROR(VLOOKUP(A297,PlanningCycleComplet!$U$16:$W$46,3,FALSE),0)</f>
        <v>0</v>
      </c>
      <c r="J297" s="182">
        <f t="shared" si="47"/>
        <v>41</v>
      </c>
      <c r="K297" s="183">
        <f t="shared" si="48"/>
        <v>0</v>
      </c>
      <c r="AK297" s="165" t="s">
        <v>397</v>
      </c>
    </row>
    <row r="298" spans="1:37">
      <c r="A298" s="189">
        <f t="shared" si="45"/>
        <v>281</v>
      </c>
      <c r="B298" s="181" t="str">
        <f t="shared" si="42"/>
        <v>N</v>
      </c>
      <c r="C298" s="181" t="str">
        <f t="shared" si="43"/>
        <v>N</v>
      </c>
      <c r="D298" s="181" t="str">
        <f t="shared" si="44"/>
        <v/>
      </c>
      <c r="E298" s="181">
        <f t="shared" si="46"/>
        <v>41</v>
      </c>
      <c r="F298" s="193">
        <f>IFERROR(VLOOKUP(A298,PlanningCycleComplet!$C$16:$E$46,3,FALSE),0)+IFERROR(VLOOKUP(A298,PlanningCycleComplet!$I$16:$K$46,3,FALSE),0)+IFERROR(VLOOKUP(A298,PlanningCycleComplet!$O$16:$Q$46,3,FALSE),0)+IFERROR(VLOOKUP(A298,PlanningCycleComplet!$U$16:$W$46,3,FALSE),0)</f>
        <v>0</v>
      </c>
      <c r="J298" s="182" t="str">
        <f t="shared" si="47"/>
        <v>41D</v>
      </c>
      <c r="K298" s="183">
        <f t="shared" si="48"/>
        <v>0</v>
      </c>
      <c r="AK298" s="165" t="s">
        <v>408</v>
      </c>
    </row>
    <row r="299" spans="1:37">
      <c r="A299" s="189">
        <f t="shared" si="45"/>
        <v>282</v>
      </c>
      <c r="B299" s="181" t="str">
        <f t="shared" si="42"/>
        <v>N</v>
      </c>
      <c r="C299" s="181" t="str">
        <f t="shared" si="43"/>
        <v>N</v>
      </c>
      <c r="D299" s="181" t="str">
        <f t="shared" si="44"/>
        <v/>
      </c>
      <c r="E299" s="181">
        <f t="shared" si="46"/>
        <v>42</v>
      </c>
      <c r="F299" s="193">
        <f>IFERROR(VLOOKUP(A299,PlanningCycleComplet!$C$16:$E$46,3,FALSE),0)+IFERROR(VLOOKUP(A299,PlanningCycleComplet!$I$16:$K$46,3,FALSE),0)+IFERROR(VLOOKUP(A299,PlanningCycleComplet!$O$16:$Q$46,3,FALSE),0)+IFERROR(VLOOKUP(A299,PlanningCycleComplet!$U$16:$W$46,3,FALSE),0)</f>
        <v>0</v>
      </c>
      <c r="J299" s="182">
        <f t="shared" si="47"/>
        <v>42</v>
      </c>
      <c r="K299" s="183">
        <f t="shared" si="48"/>
        <v>0</v>
      </c>
      <c r="AK299" s="165" t="s">
        <v>419</v>
      </c>
    </row>
    <row r="300" spans="1:37">
      <c r="A300" s="189">
        <f t="shared" si="45"/>
        <v>283</v>
      </c>
      <c r="B300" s="181" t="str">
        <f t="shared" si="42"/>
        <v>N</v>
      </c>
      <c r="C300" s="181" t="str">
        <f t="shared" si="43"/>
        <v>N</v>
      </c>
      <c r="D300" s="181" t="str">
        <f t="shared" si="44"/>
        <v/>
      </c>
      <c r="E300" s="181">
        <f t="shared" si="46"/>
        <v>42</v>
      </c>
      <c r="F300" s="193">
        <f>IFERROR(VLOOKUP(A300,PlanningCycleComplet!$C$16:$E$46,3,FALSE),0)+IFERROR(VLOOKUP(A300,PlanningCycleComplet!$I$16:$K$46,3,FALSE),0)+IFERROR(VLOOKUP(A300,PlanningCycleComplet!$O$16:$Q$46,3,FALSE),0)+IFERROR(VLOOKUP(A300,PlanningCycleComplet!$U$16:$W$46,3,FALSE),0)</f>
        <v>0</v>
      </c>
      <c r="J300" s="182">
        <f t="shared" si="47"/>
        <v>42</v>
      </c>
      <c r="K300" s="183">
        <f t="shared" si="48"/>
        <v>0</v>
      </c>
      <c r="AK300" s="165" t="s">
        <v>430</v>
      </c>
    </row>
    <row r="301" spans="1:37">
      <c r="A301" s="189">
        <f t="shared" si="45"/>
        <v>284</v>
      </c>
      <c r="B301" s="181" t="str">
        <f t="shared" si="42"/>
        <v>N</v>
      </c>
      <c r="C301" s="181" t="str">
        <f t="shared" si="43"/>
        <v>N</v>
      </c>
      <c r="D301" s="181" t="str">
        <f t="shared" si="44"/>
        <v/>
      </c>
      <c r="E301" s="181">
        <f t="shared" si="46"/>
        <v>42</v>
      </c>
      <c r="F301" s="193">
        <f>IFERROR(VLOOKUP(A301,PlanningCycleComplet!$C$16:$E$46,3,FALSE),0)+IFERROR(VLOOKUP(A301,PlanningCycleComplet!$I$16:$K$46,3,FALSE),0)+IFERROR(VLOOKUP(A301,PlanningCycleComplet!$O$16:$Q$46,3,FALSE),0)+IFERROR(VLOOKUP(A301,PlanningCycleComplet!$U$16:$W$46,3,FALSE),0)</f>
        <v>0</v>
      </c>
      <c r="J301" s="182">
        <f t="shared" si="47"/>
        <v>42</v>
      </c>
      <c r="K301" s="183">
        <f t="shared" si="48"/>
        <v>0</v>
      </c>
      <c r="AK301" s="165" t="s">
        <v>441</v>
      </c>
    </row>
    <row r="302" spans="1:37">
      <c r="A302" s="189">
        <f t="shared" si="45"/>
        <v>285</v>
      </c>
      <c r="B302" s="181" t="str">
        <f t="shared" si="42"/>
        <v>N</v>
      </c>
      <c r="C302" s="181" t="str">
        <f t="shared" si="43"/>
        <v>N</v>
      </c>
      <c r="D302" s="181" t="str">
        <f t="shared" si="44"/>
        <v/>
      </c>
      <c r="E302" s="181">
        <f t="shared" si="46"/>
        <v>42</v>
      </c>
      <c r="F302" s="193">
        <f>IFERROR(VLOOKUP(A302,PlanningCycleComplet!$C$16:$E$46,3,FALSE),0)+IFERROR(VLOOKUP(A302,PlanningCycleComplet!$I$16:$K$46,3,FALSE),0)+IFERROR(VLOOKUP(A302,PlanningCycleComplet!$O$16:$Q$46,3,FALSE),0)+IFERROR(VLOOKUP(A302,PlanningCycleComplet!$U$16:$W$46,3,FALSE),0)</f>
        <v>0</v>
      </c>
      <c r="J302" s="182">
        <f t="shared" si="47"/>
        <v>42</v>
      </c>
      <c r="K302" s="183">
        <f t="shared" si="48"/>
        <v>0</v>
      </c>
      <c r="AK302" s="165" t="s">
        <v>452</v>
      </c>
    </row>
    <row r="303" spans="1:37">
      <c r="A303" s="189">
        <f t="shared" si="45"/>
        <v>286</v>
      </c>
      <c r="B303" s="181" t="str">
        <f t="shared" si="42"/>
        <v>N</v>
      </c>
      <c r="C303" s="181" t="str">
        <f t="shared" si="43"/>
        <v>N</v>
      </c>
      <c r="D303" s="181" t="str">
        <f t="shared" si="44"/>
        <v/>
      </c>
      <c r="E303" s="181">
        <f t="shared" si="46"/>
        <v>42</v>
      </c>
      <c r="F303" s="193">
        <f>IFERROR(VLOOKUP(A303,PlanningCycleComplet!$C$16:$E$46,3,FALSE),0)+IFERROR(VLOOKUP(A303,PlanningCycleComplet!$I$16:$K$46,3,FALSE),0)+IFERROR(VLOOKUP(A303,PlanningCycleComplet!$O$16:$Q$46,3,FALSE),0)+IFERROR(VLOOKUP(A303,PlanningCycleComplet!$U$16:$W$46,3,FALSE),0)</f>
        <v>0</v>
      </c>
      <c r="J303" s="182">
        <f t="shared" si="47"/>
        <v>42</v>
      </c>
      <c r="K303" s="183">
        <f t="shared" si="48"/>
        <v>0</v>
      </c>
      <c r="AK303" s="165" t="s">
        <v>463</v>
      </c>
    </row>
    <row r="304" spans="1:37">
      <c r="A304" s="189">
        <f t="shared" si="45"/>
        <v>287</v>
      </c>
      <c r="B304" s="181" t="str">
        <f t="shared" si="42"/>
        <v>N</v>
      </c>
      <c r="C304" s="181" t="str">
        <f t="shared" si="43"/>
        <v>N</v>
      </c>
      <c r="D304" s="181" t="str">
        <f t="shared" si="44"/>
        <v/>
      </c>
      <c r="E304" s="181">
        <f t="shared" si="46"/>
        <v>42</v>
      </c>
      <c r="F304" s="193">
        <f>IFERROR(VLOOKUP(A304,PlanningCycleComplet!$C$16:$E$46,3,FALSE),0)+IFERROR(VLOOKUP(A304,PlanningCycleComplet!$I$16:$K$46,3,FALSE),0)+IFERROR(VLOOKUP(A304,PlanningCycleComplet!$O$16:$Q$46,3,FALSE),0)+IFERROR(VLOOKUP(A304,PlanningCycleComplet!$U$16:$W$46,3,FALSE),0)</f>
        <v>0</v>
      </c>
      <c r="J304" s="182">
        <f t="shared" si="47"/>
        <v>42</v>
      </c>
      <c r="K304" s="183">
        <f t="shared" si="48"/>
        <v>0</v>
      </c>
      <c r="AK304" s="165" t="s">
        <v>474</v>
      </c>
    </row>
    <row r="305" spans="1:37">
      <c r="A305" s="189">
        <f t="shared" si="45"/>
        <v>288</v>
      </c>
      <c r="B305" s="181" t="str">
        <f t="shared" si="42"/>
        <v>N</v>
      </c>
      <c r="C305" s="181" t="str">
        <f t="shared" si="43"/>
        <v>N</v>
      </c>
      <c r="D305" s="181" t="str">
        <f t="shared" si="44"/>
        <v/>
      </c>
      <c r="E305" s="181">
        <f t="shared" si="46"/>
        <v>42</v>
      </c>
      <c r="F305" s="193">
        <f>IFERROR(VLOOKUP(A305,PlanningCycleComplet!$C$16:$E$46,3,FALSE),0)+IFERROR(VLOOKUP(A305,PlanningCycleComplet!$I$16:$K$46,3,FALSE),0)+IFERROR(VLOOKUP(A305,PlanningCycleComplet!$O$16:$Q$46,3,FALSE),0)+IFERROR(VLOOKUP(A305,PlanningCycleComplet!$U$16:$W$46,3,FALSE),0)</f>
        <v>0</v>
      </c>
      <c r="J305" s="182" t="str">
        <f t="shared" si="47"/>
        <v>42D</v>
      </c>
      <c r="K305" s="183">
        <f t="shared" si="48"/>
        <v>0</v>
      </c>
      <c r="AK305" s="165" t="s">
        <v>485</v>
      </c>
    </row>
    <row r="306" spans="1:37">
      <c r="A306" s="189">
        <f t="shared" si="45"/>
        <v>289</v>
      </c>
      <c r="B306" s="181" t="str">
        <f t="shared" si="42"/>
        <v>N</v>
      </c>
      <c r="C306" s="181" t="str">
        <f t="shared" si="43"/>
        <v>N</v>
      </c>
      <c r="D306" s="181" t="str">
        <f t="shared" si="44"/>
        <v/>
      </c>
      <c r="E306" s="181">
        <f t="shared" si="46"/>
        <v>43</v>
      </c>
      <c r="F306" s="193">
        <f>IFERROR(VLOOKUP(A306,PlanningCycleComplet!$C$16:$E$46,3,FALSE),0)+IFERROR(VLOOKUP(A306,PlanningCycleComplet!$I$16:$K$46,3,FALSE),0)+IFERROR(VLOOKUP(A306,PlanningCycleComplet!$O$16:$Q$46,3,FALSE),0)+IFERROR(VLOOKUP(A306,PlanningCycleComplet!$U$16:$W$46,3,FALSE),0)</f>
        <v>0</v>
      </c>
      <c r="J306" s="182">
        <f t="shared" si="47"/>
        <v>43</v>
      </c>
      <c r="K306" s="183">
        <f t="shared" si="48"/>
        <v>0</v>
      </c>
      <c r="AK306" s="165" t="s">
        <v>496</v>
      </c>
    </row>
    <row r="307" spans="1:37">
      <c r="A307" s="189">
        <f t="shared" si="45"/>
        <v>290</v>
      </c>
      <c r="B307" s="181" t="str">
        <f t="shared" si="42"/>
        <v>N</v>
      </c>
      <c r="C307" s="181" t="str">
        <f t="shared" si="43"/>
        <v>N</v>
      </c>
      <c r="D307" s="181" t="str">
        <f t="shared" si="44"/>
        <v/>
      </c>
      <c r="E307" s="181">
        <f t="shared" si="46"/>
        <v>43</v>
      </c>
      <c r="F307" s="193">
        <f>IFERROR(VLOOKUP(A307,PlanningCycleComplet!$C$16:$E$46,3,FALSE),0)+IFERROR(VLOOKUP(A307,PlanningCycleComplet!$I$16:$K$46,3,FALSE),0)+IFERROR(VLOOKUP(A307,PlanningCycleComplet!$O$16:$Q$46,3,FALSE),0)+IFERROR(VLOOKUP(A307,PlanningCycleComplet!$U$16:$W$46,3,FALSE),0)</f>
        <v>0</v>
      </c>
      <c r="J307" s="182">
        <f t="shared" si="47"/>
        <v>43</v>
      </c>
      <c r="K307" s="183">
        <f t="shared" si="48"/>
        <v>0</v>
      </c>
      <c r="AK307" s="165" t="s">
        <v>507</v>
      </c>
    </row>
    <row r="308" spans="1:37">
      <c r="A308" s="189">
        <f t="shared" si="45"/>
        <v>291</v>
      </c>
      <c r="B308" s="181" t="str">
        <f t="shared" si="42"/>
        <v>N</v>
      </c>
      <c r="C308" s="181" t="str">
        <f t="shared" si="43"/>
        <v>N</v>
      </c>
      <c r="D308" s="181" t="str">
        <f t="shared" si="44"/>
        <v/>
      </c>
      <c r="E308" s="181">
        <f t="shared" si="46"/>
        <v>43</v>
      </c>
      <c r="F308" s="193">
        <f>IFERROR(VLOOKUP(A308,PlanningCycleComplet!$C$16:$E$46,3,FALSE),0)+IFERROR(VLOOKUP(A308,PlanningCycleComplet!$I$16:$K$46,3,FALSE),0)+IFERROR(VLOOKUP(A308,PlanningCycleComplet!$O$16:$Q$46,3,FALSE),0)+IFERROR(VLOOKUP(A308,PlanningCycleComplet!$U$16:$W$46,3,FALSE),0)</f>
        <v>0</v>
      </c>
      <c r="J308" s="182">
        <f t="shared" si="47"/>
        <v>43</v>
      </c>
      <c r="K308" s="183">
        <f t="shared" si="48"/>
        <v>0</v>
      </c>
      <c r="AK308" s="165" t="s">
        <v>518</v>
      </c>
    </row>
    <row r="309" spans="1:37">
      <c r="A309" s="189">
        <f t="shared" si="45"/>
        <v>292</v>
      </c>
      <c r="B309" s="181" t="str">
        <f t="shared" si="42"/>
        <v>N</v>
      </c>
      <c r="C309" s="181" t="str">
        <f t="shared" si="43"/>
        <v>N</v>
      </c>
      <c r="D309" s="181" t="str">
        <f t="shared" si="44"/>
        <v/>
      </c>
      <c r="E309" s="181">
        <f t="shared" si="46"/>
        <v>43</v>
      </c>
      <c r="F309" s="193">
        <f>IFERROR(VLOOKUP(A309,PlanningCycleComplet!$C$16:$E$46,3,FALSE),0)+IFERROR(VLOOKUP(A309,PlanningCycleComplet!$I$16:$K$46,3,FALSE),0)+IFERROR(VLOOKUP(A309,PlanningCycleComplet!$O$16:$Q$46,3,FALSE),0)+IFERROR(VLOOKUP(A309,PlanningCycleComplet!$U$16:$W$46,3,FALSE),0)</f>
        <v>0</v>
      </c>
      <c r="J309" s="182">
        <f t="shared" si="47"/>
        <v>43</v>
      </c>
      <c r="K309" s="183">
        <f t="shared" si="48"/>
        <v>0</v>
      </c>
      <c r="AK309" s="165" t="s">
        <v>529</v>
      </c>
    </row>
    <row r="310" spans="1:37">
      <c r="A310" s="189">
        <f t="shared" si="45"/>
        <v>293</v>
      </c>
      <c r="B310" s="181" t="str">
        <f t="shared" si="42"/>
        <v>N</v>
      </c>
      <c r="C310" s="181" t="str">
        <f t="shared" si="43"/>
        <v>N</v>
      </c>
      <c r="D310" s="181" t="str">
        <f t="shared" si="44"/>
        <v/>
      </c>
      <c r="E310" s="181">
        <f t="shared" si="46"/>
        <v>43</v>
      </c>
      <c r="F310" s="193">
        <f>IFERROR(VLOOKUP(A310,PlanningCycleComplet!$C$16:$E$46,3,FALSE),0)+IFERROR(VLOOKUP(A310,PlanningCycleComplet!$I$16:$K$46,3,FALSE),0)+IFERROR(VLOOKUP(A310,PlanningCycleComplet!$O$16:$Q$46,3,FALSE),0)+IFERROR(VLOOKUP(A310,PlanningCycleComplet!$U$16:$W$46,3,FALSE),0)</f>
        <v>0</v>
      </c>
      <c r="J310" s="182">
        <f t="shared" si="47"/>
        <v>43</v>
      </c>
      <c r="K310" s="183">
        <f t="shared" si="48"/>
        <v>0</v>
      </c>
      <c r="AK310" s="165" t="s">
        <v>200</v>
      </c>
    </row>
    <row r="311" spans="1:37">
      <c r="A311" s="189">
        <f t="shared" si="45"/>
        <v>294</v>
      </c>
      <c r="B311" s="181" t="str">
        <f t="shared" si="42"/>
        <v>N</v>
      </c>
      <c r="C311" s="181" t="str">
        <f t="shared" si="43"/>
        <v>N</v>
      </c>
      <c r="D311" s="181" t="str">
        <f t="shared" si="44"/>
        <v/>
      </c>
      <c r="E311" s="181">
        <f t="shared" si="46"/>
        <v>43</v>
      </c>
      <c r="F311" s="193">
        <f>IFERROR(VLOOKUP(A311,PlanningCycleComplet!$C$16:$E$46,3,FALSE),0)+IFERROR(VLOOKUP(A311,PlanningCycleComplet!$I$16:$K$46,3,FALSE),0)+IFERROR(VLOOKUP(A311,PlanningCycleComplet!$O$16:$Q$46,3,FALSE),0)+IFERROR(VLOOKUP(A311,PlanningCycleComplet!$U$16:$W$46,3,FALSE),0)</f>
        <v>0</v>
      </c>
      <c r="J311" s="182">
        <f t="shared" si="47"/>
        <v>43</v>
      </c>
      <c r="K311" s="183">
        <f t="shared" si="48"/>
        <v>0</v>
      </c>
      <c r="AK311" s="165" t="s">
        <v>211</v>
      </c>
    </row>
    <row r="312" spans="1:37">
      <c r="A312" s="189">
        <f t="shared" si="45"/>
        <v>295</v>
      </c>
      <c r="B312" s="181" t="str">
        <f t="shared" si="42"/>
        <v>N</v>
      </c>
      <c r="C312" s="181" t="str">
        <f t="shared" si="43"/>
        <v>N</v>
      </c>
      <c r="D312" s="181" t="str">
        <f t="shared" si="44"/>
        <v/>
      </c>
      <c r="E312" s="181">
        <f t="shared" si="46"/>
        <v>43</v>
      </c>
      <c r="F312" s="193">
        <f>IFERROR(VLOOKUP(A312,PlanningCycleComplet!$C$16:$E$46,3,FALSE),0)+IFERROR(VLOOKUP(A312,PlanningCycleComplet!$I$16:$K$46,3,FALSE),0)+IFERROR(VLOOKUP(A312,PlanningCycleComplet!$O$16:$Q$46,3,FALSE),0)+IFERROR(VLOOKUP(A312,PlanningCycleComplet!$U$16:$W$46,3,FALSE),0)</f>
        <v>0</v>
      </c>
      <c r="J312" s="182" t="str">
        <f t="shared" si="47"/>
        <v>43D</v>
      </c>
      <c r="K312" s="183">
        <f t="shared" si="48"/>
        <v>0</v>
      </c>
      <c r="AK312" s="165" t="s">
        <v>222</v>
      </c>
    </row>
    <row r="313" spans="1:37">
      <c r="A313" s="189">
        <f t="shared" si="45"/>
        <v>296</v>
      </c>
      <c r="B313" s="181" t="str">
        <f t="shared" si="42"/>
        <v>N</v>
      </c>
      <c r="C313" s="181" t="str">
        <f t="shared" si="43"/>
        <v>N</v>
      </c>
      <c r="D313" s="181" t="str">
        <f t="shared" si="44"/>
        <v/>
      </c>
      <c r="E313" s="181">
        <f t="shared" si="46"/>
        <v>44</v>
      </c>
      <c r="F313" s="193">
        <f>IFERROR(VLOOKUP(A313,PlanningCycleComplet!$C$16:$E$46,3,FALSE),0)+IFERROR(VLOOKUP(A313,PlanningCycleComplet!$I$16:$K$46,3,FALSE),0)+IFERROR(VLOOKUP(A313,PlanningCycleComplet!$O$16:$Q$46,3,FALSE),0)+IFERROR(VLOOKUP(A313,PlanningCycleComplet!$U$16:$W$46,3,FALSE),0)</f>
        <v>0</v>
      </c>
      <c r="J313" s="182">
        <f t="shared" si="47"/>
        <v>44</v>
      </c>
      <c r="K313" s="183">
        <f t="shared" si="48"/>
        <v>0</v>
      </c>
      <c r="AK313" s="165" t="s">
        <v>233</v>
      </c>
    </row>
    <row r="314" spans="1:37">
      <c r="A314" s="189">
        <f t="shared" si="45"/>
        <v>297</v>
      </c>
      <c r="B314" s="181" t="str">
        <f t="shared" si="42"/>
        <v>N</v>
      </c>
      <c r="C314" s="181" t="str">
        <f t="shared" si="43"/>
        <v>N</v>
      </c>
      <c r="D314" s="181" t="str">
        <f t="shared" si="44"/>
        <v/>
      </c>
      <c r="E314" s="181">
        <f t="shared" si="46"/>
        <v>44</v>
      </c>
      <c r="F314" s="193">
        <f>IFERROR(VLOOKUP(A314,PlanningCycleComplet!$C$16:$E$46,3,FALSE),0)+IFERROR(VLOOKUP(A314,PlanningCycleComplet!$I$16:$K$46,3,FALSE),0)+IFERROR(VLOOKUP(A314,PlanningCycleComplet!$O$16:$Q$46,3,FALSE),0)+IFERROR(VLOOKUP(A314,PlanningCycleComplet!$U$16:$W$46,3,FALSE),0)</f>
        <v>0</v>
      </c>
      <c r="J314" s="182">
        <f t="shared" si="47"/>
        <v>44</v>
      </c>
      <c r="K314" s="183">
        <f t="shared" si="48"/>
        <v>0</v>
      </c>
      <c r="AK314" s="165" t="s">
        <v>244</v>
      </c>
    </row>
    <row r="315" spans="1:37">
      <c r="A315" s="189">
        <f t="shared" si="45"/>
        <v>298</v>
      </c>
      <c r="B315" s="181" t="str">
        <f t="shared" si="42"/>
        <v>N</v>
      </c>
      <c r="C315" s="181" t="str">
        <f t="shared" si="43"/>
        <v>N</v>
      </c>
      <c r="D315" s="181" t="str">
        <f t="shared" si="44"/>
        <v/>
      </c>
      <c r="E315" s="181">
        <f t="shared" si="46"/>
        <v>44</v>
      </c>
      <c r="F315" s="193">
        <f>IFERROR(VLOOKUP(A315,PlanningCycleComplet!$C$16:$E$46,3,FALSE),0)+IFERROR(VLOOKUP(A315,PlanningCycleComplet!$I$16:$K$46,3,FALSE),0)+IFERROR(VLOOKUP(A315,PlanningCycleComplet!$O$16:$Q$46,3,FALSE),0)+IFERROR(VLOOKUP(A315,PlanningCycleComplet!$U$16:$W$46,3,FALSE),0)</f>
        <v>0</v>
      </c>
      <c r="J315" s="182">
        <f t="shared" si="47"/>
        <v>44</v>
      </c>
      <c r="K315" s="183">
        <f t="shared" si="48"/>
        <v>0</v>
      </c>
      <c r="AK315" s="165" t="s">
        <v>255</v>
      </c>
    </row>
    <row r="316" spans="1:37">
      <c r="A316" s="189">
        <f t="shared" si="45"/>
        <v>299</v>
      </c>
      <c r="B316" s="181" t="str">
        <f t="shared" si="42"/>
        <v>N</v>
      </c>
      <c r="C316" s="181" t="str">
        <f t="shared" si="43"/>
        <v>N</v>
      </c>
      <c r="D316" s="181" t="str">
        <f t="shared" si="44"/>
        <v/>
      </c>
      <c r="E316" s="181">
        <f t="shared" si="46"/>
        <v>44</v>
      </c>
      <c r="F316" s="193">
        <f>IFERROR(VLOOKUP(A316,PlanningCycleComplet!$C$16:$E$46,3,FALSE),0)+IFERROR(VLOOKUP(A316,PlanningCycleComplet!$I$16:$K$46,3,FALSE),0)+IFERROR(VLOOKUP(A316,PlanningCycleComplet!$O$16:$Q$46,3,FALSE),0)+IFERROR(VLOOKUP(A316,PlanningCycleComplet!$U$16:$W$46,3,FALSE),0)</f>
        <v>0</v>
      </c>
      <c r="J316" s="182">
        <f t="shared" si="47"/>
        <v>44</v>
      </c>
      <c r="K316" s="183">
        <f t="shared" si="48"/>
        <v>0</v>
      </c>
      <c r="AK316" s="165" t="s">
        <v>266</v>
      </c>
    </row>
    <row r="317" spans="1:37">
      <c r="A317" s="189">
        <f t="shared" si="45"/>
        <v>300</v>
      </c>
      <c r="B317" s="181" t="str">
        <f t="shared" si="42"/>
        <v>N</v>
      </c>
      <c r="C317" s="181" t="str">
        <f t="shared" si="43"/>
        <v>N</v>
      </c>
      <c r="D317" s="181" t="str">
        <f t="shared" si="44"/>
        <v/>
      </c>
      <c r="E317" s="181">
        <f t="shared" si="46"/>
        <v>44</v>
      </c>
      <c r="F317" s="193">
        <f>IFERROR(VLOOKUP(A317,PlanningCycleComplet!$C$16:$E$46,3,FALSE),0)+IFERROR(VLOOKUP(A317,PlanningCycleComplet!$I$16:$K$46,3,FALSE),0)+IFERROR(VLOOKUP(A317,PlanningCycleComplet!$O$16:$Q$46,3,FALSE),0)+IFERROR(VLOOKUP(A317,PlanningCycleComplet!$U$16:$W$46,3,FALSE),0)</f>
        <v>0</v>
      </c>
      <c r="J317" s="182">
        <f t="shared" si="47"/>
        <v>44</v>
      </c>
      <c r="K317" s="183">
        <f t="shared" si="48"/>
        <v>0</v>
      </c>
      <c r="AK317" s="165" t="s">
        <v>277</v>
      </c>
    </row>
    <row r="318" spans="1:37">
      <c r="A318" s="189">
        <f t="shared" si="45"/>
        <v>301</v>
      </c>
      <c r="B318" s="181" t="str">
        <f t="shared" si="42"/>
        <v>N</v>
      </c>
      <c r="C318" s="181" t="str">
        <f t="shared" si="43"/>
        <v>N</v>
      </c>
      <c r="D318" s="181" t="str">
        <f t="shared" si="44"/>
        <v/>
      </c>
      <c r="E318" s="181">
        <f t="shared" si="46"/>
        <v>44</v>
      </c>
      <c r="F318" s="193">
        <f>IFERROR(VLOOKUP(A318,PlanningCycleComplet!$C$16:$E$46,3,FALSE),0)+IFERROR(VLOOKUP(A318,PlanningCycleComplet!$I$16:$K$46,3,FALSE),0)+IFERROR(VLOOKUP(A318,PlanningCycleComplet!$O$16:$Q$46,3,FALSE),0)+IFERROR(VLOOKUP(A318,PlanningCycleComplet!$U$16:$W$46,3,FALSE),0)</f>
        <v>0</v>
      </c>
      <c r="J318" s="182">
        <f t="shared" si="47"/>
        <v>44</v>
      </c>
      <c r="K318" s="183">
        <f t="shared" si="48"/>
        <v>0</v>
      </c>
      <c r="AK318" s="165" t="s">
        <v>288</v>
      </c>
    </row>
    <row r="319" spans="1:37">
      <c r="A319" s="189">
        <f t="shared" si="45"/>
        <v>302</v>
      </c>
      <c r="B319" s="181" t="str">
        <f t="shared" si="42"/>
        <v>N</v>
      </c>
      <c r="C319" s="181" t="str">
        <f t="shared" si="43"/>
        <v>N</v>
      </c>
      <c r="D319" s="181" t="str">
        <f t="shared" si="44"/>
        <v/>
      </c>
      <c r="E319" s="181">
        <f t="shared" si="46"/>
        <v>44</v>
      </c>
      <c r="F319" s="193">
        <f>IFERROR(VLOOKUP(A319,PlanningCycleComplet!$C$16:$E$46,3,FALSE),0)+IFERROR(VLOOKUP(A319,PlanningCycleComplet!$I$16:$K$46,3,FALSE),0)+IFERROR(VLOOKUP(A319,PlanningCycleComplet!$O$16:$Q$46,3,FALSE),0)+IFERROR(VLOOKUP(A319,PlanningCycleComplet!$U$16:$W$46,3,FALSE),0)</f>
        <v>0</v>
      </c>
      <c r="J319" s="182" t="str">
        <f t="shared" si="47"/>
        <v>44D</v>
      </c>
      <c r="K319" s="183">
        <f t="shared" si="48"/>
        <v>0</v>
      </c>
      <c r="AK319" s="165" t="s">
        <v>299</v>
      </c>
    </row>
    <row r="320" spans="1:37">
      <c r="A320" s="189">
        <f t="shared" si="45"/>
        <v>303</v>
      </c>
      <c r="B320" s="181" t="str">
        <f t="shared" si="42"/>
        <v>N</v>
      </c>
      <c r="C320" s="181" t="str">
        <f t="shared" si="43"/>
        <v>N</v>
      </c>
      <c r="D320" s="181" t="str">
        <f t="shared" si="44"/>
        <v/>
      </c>
      <c r="E320" s="181">
        <f t="shared" si="46"/>
        <v>45</v>
      </c>
      <c r="F320" s="193">
        <f>IFERROR(VLOOKUP(A320,PlanningCycleComplet!$C$16:$E$46,3,FALSE),0)+IFERROR(VLOOKUP(A320,PlanningCycleComplet!$I$16:$K$46,3,FALSE),0)+IFERROR(VLOOKUP(A320,PlanningCycleComplet!$O$16:$Q$46,3,FALSE),0)+IFERROR(VLOOKUP(A320,PlanningCycleComplet!$U$16:$W$46,3,FALSE),0)</f>
        <v>0</v>
      </c>
      <c r="J320" s="182">
        <f t="shared" si="47"/>
        <v>45</v>
      </c>
      <c r="K320" s="183">
        <f t="shared" si="48"/>
        <v>0</v>
      </c>
      <c r="AK320" s="165" t="s">
        <v>310</v>
      </c>
    </row>
    <row r="321" spans="1:37">
      <c r="A321" s="189">
        <f t="shared" si="45"/>
        <v>304</v>
      </c>
      <c r="B321" s="181" t="str">
        <f t="shared" si="42"/>
        <v>N</v>
      </c>
      <c r="C321" s="181" t="str">
        <f t="shared" si="43"/>
        <v>N</v>
      </c>
      <c r="D321" s="181" t="str">
        <f t="shared" si="44"/>
        <v/>
      </c>
      <c r="E321" s="181">
        <f t="shared" si="46"/>
        <v>45</v>
      </c>
      <c r="F321" s="193">
        <f>IFERROR(VLOOKUP(A321,PlanningCycleComplet!$C$16:$E$46,3,FALSE),0)+IFERROR(VLOOKUP(A321,PlanningCycleComplet!$I$16:$K$46,3,FALSE),0)+IFERROR(VLOOKUP(A321,PlanningCycleComplet!$O$16:$Q$46,3,FALSE),0)+IFERROR(VLOOKUP(A321,PlanningCycleComplet!$U$16:$W$46,3,FALSE),0)</f>
        <v>0</v>
      </c>
      <c r="J321" s="182">
        <f t="shared" si="47"/>
        <v>45</v>
      </c>
      <c r="K321" s="183">
        <f t="shared" si="48"/>
        <v>0</v>
      </c>
      <c r="AK321" s="165" t="s">
        <v>321</v>
      </c>
    </row>
    <row r="322" spans="1:37">
      <c r="A322" s="189">
        <f t="shared" si="45"/>
        <v>305</v>
      </c>
      <c r="B322" s="181" t="str">
        <f t="shared" si="42"/>
        <v>N</v>
      </c>
      <c r="C322" s="181" t="str">
        <f t="shared" si="43"/>
        <v>N</v>
      </c>
      <c r="D322" s="181" t="str">
        <f t="shared" si="44"/>
        <v/>
      </c>
      <c r="E322" s="181">
        <f t="shared" si="46"/>
        <v>45</v>
      </c>
      <c r="F322" s="193">
        <f>IFERROR(VLOOKUP(A322,PlanningCycleComplet!$C$16:$E$46,3,FALSE),0)+IFERROR(VLOOKUP(A322,PlanningCycleComplet!$I$16:$K$46,3,FALSE),0)+IFERROR(VLOOKUP(A322,PlanningCycleComplet!$O$16:$Q$46,3,FALSE),0)+IFERROR(VLOOKUP(A322,PlanningCycleComplet!$U$16:$W$46,3,FALSE),0)</f>
        <v>0</v>
      </c>
      <c r="J322" s="182">
        <f t="shared" si="47"/>
        <v>45</v>
      </c>
      <c r="K322" s="183">
        <f t="shared" si="48"/>
        <v>0</v>
      </c>
      <c r="AK322" s="165" t="s">
        <v>332</v>
      </c>
    </row>
    <row r="323" spans="1:37">
      <c r="A323" s="189">
        <f t="shared" si="45"/>
        <v>306</v>
      </c>
      <c r="B323" s="181" t="str">
        <f t="shared" si="42"/>
        <v>N</v>
      </c>
      <c r="C323" s="181" t="str">
        <f t="shared" si="43"/>
        <v>F</v>
      </c>
      <c r="D323" s="181" t="str">
        <f t="shared" si="44"/>
        <v>F</v>
      </c>
      <c r="E323" s="181">
        <f t="shared" si="46"/>
        <v>45</v>
      </c>
      <c r="F323" s="193">
        <f>IFERROR(VLOOKUP(A323,PlanningCycleComplet!$C$16:$E$46,3,FALSE),0)+IFERROR(VLOOKUP(A323,PlanningCycleComplet!$I$16:$K$46,3,FALSE),0)+IFERROR(VLOOKUP(A323,PlanningCycleComplet!$O$16:$Q$46,3,FALSE),0)+IFERROR(VLOOKUP(A323,PlanningCycleComplet!$U$16:$W$46,3,FALSE),0)</f>
        <v>0</v>
      </c>
      <c r="J323" s="182">
        <f t="shared" si="47"/>
        <v>45</v>
      </c>
      <c r="K323" s="183">
        <f t="shared" si="48"/>
        <v>0</v>
      </c>
      <c r="AK323" s="165" t="s">
        <v>343</v>
      </c>
    </row>
    <row r="324" spans="1:37">
      <c r="A324" s="189">
        <f t="shared" si="45"/>
        <v>307</v>
      </c>
      <c r="B324" s="181" t="str">
        <f t="shared" si="42"/>
        <v>N</v>
      </c>
      <c r="C324" s="181" t="str">
        <f t="shared" si="43"/>
        <v>N</v>
      </c>
      <c r="D324" s="181" t="str">
        <f t="shared" si="44"/>
        <v/>
      </c>
      <c r="E324" s="181">
        <f t="shared" si="46"/>
        <v>45</v>
      </c>
      <c r="F324" s="193">
        <f>IFERROR(VLOOKUP(A324,PlanningCycleComplet!$C$16:$E$46,3,FALSE),0)+IFERROR(VLOOKUP(A324,PlanningCycleComplet!$I$16:$K$46,3,FALSE),0)+IFERROR(VLOOKUP(A324,PlanningCycleComplet!$O$16:$Q$46,3,FALSE),0)+IFERROR(VLOOKUP(A324,PlanningCycleComplet!$U$16:$W$46,3,FALSE),0)</f>
        <v>0</v>
      </c>
      <c r="J324" s="182">
        <f t="shared" si="47"/>
        <v>45</v>
      </c>
      <c r="K324" s="183">
        <f t="shared" si="48"/>
        <v>0</v>
      </c>
      <c r="AK324" s="165" t="s">
        <v>354</v>
      </c>
    </row>
    <row r="325" spans="1:37">
      <c r="A325" s="189">
        <f t="shared" si="45"/>
        <v>308</v>
      </c>
      <c r="B325" s="181" t="str">
        <f t="shared" si="42"/>
        <v>N</v>
      </c>
      <c r="C325" s="181" t="str">
        <f t="shared" si="43"/>
        <v>N</v>
      </c>
      <c r="D325" s="181" t="str">
        <f t="shared" si="44"/>
        <v/>
      </c>
      <c r="E325" s="181">
        <f t="shared" si="46"/>
        <v>45</v>
      </c>
      <c r="F325" s="193">
        <f>IFERROR(VLOOKUP(A325,PlanningCycleComplet!$C$16:$E$46,3,FALSE),0)+IFERROR(VLOOKUP(A325,PlanningCycleComplet!$I$16:$K$46,3,FALSE),0)+IFERROR(VLOOKUP(A325,PlanningCycleComplet!$O$16:$Q$46,3,FALSE),0)+IFERROR(VLOOKUP(A325,PlanningCycleComplet!$U$16:$W$46,3,FALSE),0)</f>
        <v>0</v>
      </c>
      <c r="J325" s="182">
        <f t="shared" si="47"/>
        <v>45</v>
      </c>
      <c r="K325" s="183">
        <f t="shared" si="48"/>
        <v>0</v>
      </c>
      <c r="AK325" s="165" t="s">
        <v>365</v>
      </c>
    </row>
    <row r="326" spans="1:37">
      <c r="A326" s="189">
        <f t="shared" si="45"/>
        <v>309</v>
      </c>
      <c r="B326" s="181" t="str">
        <f t="shared" si="42"/>
        <v>N</v>
      </c>
      <c r="C326" s="181" t="str">
        <f t="shared" si="43"/>
        <v>N</v>
      </c>
      <c r="D326" s="181" t="str">
        <f t="shared" si="44"/>
        <v/>
      </c>
      <c r="E326" s="181">
        <f t="shared" si="46"/>
        <v>45</v>
      </c>
      <c r="F326" s="193">
        <f>IFERROR(VLOOKUP(A326,PlanningCycleComplet!$C$16:$E$46,3,FALSE),0)+IFERROR(VLOOKUP(A326,PlanningCycleComplet!$I$16:$K$46,3,FALSE),0)+IFERROR(VLOOKUP(A326,PlanningCycleComplet!$O$16:$Q$46,3,FALSE),0)+IFERROR(VLOOKUP(A326,PlanningCycleComplet!$U$16:$W$46,3,FALSE),0)</f>
        <v>0</v>
      </c>
      <c r="J326" s="182" t="str">
        <f t="shared" si="47"/>
        <v>45D</v>
      </c>
      <c r="K326" s="183">
        <f t="shared" si="48"/>
        <v>0</v>
      </c>
      <c r="AK326" s="165" t="s">
        <v>376</v>
      </c>
    </row>
    <row r="327" spans="1:37">
      <c r="A327" s="189">
        <f t="shared" si="45"/>
        <v>310</v>
      </c>
      <c r="B327" s="181" t="str">
        <f t="shared" si="42"/>
        <v>N</v>
      </c>
      <c r="C327" s="181" t="str">
        <f t="shared" si="43"/>
        <v>N</v>
      </c>
      <c r="D327" s="181" t="str">
        <f t="shared" si="44"/>
        <v/>
      </c>
      <c r="E327" s="181">
        <f t="shared" si="46"/>
        <v>46</v>
      </c>
      <c r="F327" s="193">
        <f>IFERROR(VLOOKUP(A327,PlanningCycleComplet!$C$16:$E$46,3,FALSE),0)+IFERROR(VLOOKUP(A327,PlanningCycleComplet!$I$16:$K$46,3,FALSE),0)+IFERROR(VLOOKUP(A327,PlanningCycleComplet!$O$16:$Q$46,3,FALSE),0)+IFERROR(VLOOKUP(A327,PlanningCycleComplet!$U$16:$W$46,3,FALSE),0)</f>
        <v>0</v>
      </c>
      <c r="J327" s="182">
        <f t="shared" si="47"/>
        <v>46</v>
      </c>
      <c r="K327" s="183">
        <f t="shared" si="48"/>
        <v>0</v>
      </c>
      <c r="AK327" s="165" t="s">
        <v>387</v>
      </c>
    </row>
    <row r="328" spans="1:37">
      <c r="A328" s="189">
        <f t="shared" si="45"/>
        <v>311</v>
      </c>
      <c r="B328" s="181" t="str">
        <f t="shared" si="42"/>
        <v>N</v>
      </c>
      <c r="C328" s="181" t="str">
        <f t="shared" si="43"/>
        <v>N</v>
      </c>
      <c r="D328" s="181" t="str">
        <f t="shared" si="44"/>
        <v/>
      </c>
      <c r="E328" s="181">
        <f t="shared" si="46"/>
        <v>46</v>
      </c>
      <c r="F328" s="193">
        <f>IFERROR(VLOOKUP(A328,PlanningCycleComplet!$C$16:$E$46,3,FALSE),0)+IFERROR(VLOOKUP(A328,PlanningCycleComplet!$I$16:$K$46,3,FALSE),0)+IFERROR(VLOOKUP(A328,PlanningCycleComplet!$O$16:$Q$46,3,FALSE),0)+IFERROR(VLOOKUP(A328,PlanningCycleComplet!$U$16:$W$46,3,FALSE),0)</f>
        <v>0</v>
      </c>
      <c r="J328" s="182">
        <f t="shared" si="47"/>
        <v>46</v>
      </c>
      <c r="K328" s="183">
        <f t="shared" si="48"/>
        <v>0</v>
      </c>
      <c r="AK328" s="165" t="s">
        <v>398</v>
      </c>
    </row>
    <row r="329" spans="1:37">
      <c r="A329" s="189">
        <f t="shared" si="45"/>
        <v>312</v>
      </c>
      <c r="B329" s="181" t="str">
        <f t="shared" si="42"/>
        <v>N</v>
      </c>
      <c r="C329" s="181" t="str">
        <f t="shared" si="43"/>
        <v>N</v>
      </c>
      <c r="D329" s="181" t="str">
        <f t="shared" si="44"/>
        <v/>
      </c>
      <c r="E329" s="181">
        <f t="shared" si="46"/>
        <v>46</v>
      </c>
      <c r="F329" s="193">
        <f>IFERROR(VLOOKUP(A329,PlanningCycleComplet!$C$16:$E$46,3,FALSE),0)+IFERROR(VLOOKUP(A329,PlanningCycleComplet!$I$16:$K$46,3,FALSE),0)+IFERROR(VLOOKUP(A329,PlanningCycleComplet!$O$16:$Q$46,3,FALSE),0)+IFERROR(VLOOKUP(A329,PlanningCycleComplet!$U$16:$W$46,3,FALSE),0)</f>
        <v>0</v>
      </c>
      <c r="J329" s="182">
        <f t="shared" si="47"/>
        <v>46</v>
      </c>
      <c r="K329" s="183">
        <f t="shared" si="48"/>
        <v>0</v>
      </c>
      <c r="AK329" s="165" t="s">
        <v>409</v>
      </c>
    </row>
    <row r="330" spans="1:37">
      <c r="A330" s="189">
        <f t="shared" si="45"/>
        <v>313</v>
      </c>
      <c r="B330" s="181" t="str">
        <f t="shared" si="42"/>
        <v>N</v>
      </c>
      <c r="C330" s="181" t="str">
        <f t="shared" si="43"/>
        <v>N</v>
      </c>
      <c r="D330" s="181" t="str">
        <f t="shared" si="44"/>
        <v/>
      </c>
      <c r="E330" s="181">
        <f t="shared" si="46"/>
        <v>46</v>
      </c>
      <c r="F330" s="193">
        <f>IFERROR(VLOOKUP(A330,PlanningCycleComplet!$C$16:$E$46,3,FALSE),0)+IFERROR(VLOOKUP(A330,PlanningCycleComplet!$I$16:$K$46,3,FALSE),0)+IFERROR(VLOOKUP(A330,PlanningCycleComplet!$O$16:$Q$46,3,FALSE),0)+IFERROR(VLOOKUP(A330,PlanningCycleComplet!$U$16:$W$46,3,FALSE),0)</f>
        <v>0</v>
      </c>
      <c r="J330" s="182">
        <f t="shared" si="47"/>
        <v>46</v>
      </c>
      <c r="K330" s="183">
        <f t="shared" si="48"/>
        <v>0</v>
      </c>
      <c r="AK330" s="165" t="s">
        <v>420</v>
      </c>
    </row>
    <row r="331" spans="1:37">
      <c r="A331" s="189">
        <f t="shared" si="45"/>
        <v>314</v>
      </c>
      <c r="B331" s="181" t="str">
        <f t="shared" si="42"/>
        <v>N</v>
      </c>
      <c r="C331" s="181" t="str">
        <f t="shared" si="43"/>
        <v>N</v>
      </c>
      <c r="D331" s="181" t="str">
        <f t="shared" si="44"/>
        <v/>
      </c>
      <c r="E331" s="181">
        <f t="shared" si="46"/>
        <v>46</v>
      </c>
      <c r="F331" s="193">
        <f>IFERROR(VLOOKUP(A331,PlanningCycleComplet!$C$16:$E$46,3,FALSE),0)+IFERROR(VLOOKUP(A331,PlanningCycleComplet!$I$16:$K$46,3,FALSE),0)+IFERROR(VLOOKUP(A331,PlanningCycleComplet!$O$16:$Q$46,3,FALSE),0)+IFERROR(VLOOKUP(A331,PlanningCycleComplet!$U$16:$W$46,3,FALSE),0)</f>
        <v>0</v>
      </c>
      <c r="J331" s="182">
        <f t="shared" si="47"/>
        <v>46</v>
      </c>
      <c r="K331" s="183">
        <f t="shared" si="48"/>
        <v>0</v>
      </c>
      <c r="AK331" s="165" t="s">
        <v>431</v>
      </c>
    </row>
    <row r="332" spans="1:37">
      <c r="A332" s="189">
        <f t="shared" si="45"/>
        <v>315</v>
      </c>
      <c r="B332" s="181" t="str">
        <f t="shared" si="42"/>
        <v>N</v>
      </c>
      <c r="C332" s="181" t="str">
        <f t="shared" si="43"/>
        <v>N</v>
      </c>
      <c r="D332" s="181" t="str">
        <f t="shared" si="44"/>
        <v/>
      </c>
      <c r="E332" s="181">
        <f t="shared" si="46"/>
        <v>46</v>
      </c>
      <c r="F332" s="193">
        <f>IFERROR(VLOOKUP(A332,PlanningCycleComplet!$C$16:$E$46,3,FALSE),0)+IFERROR(VLOOKUP(A332,PlanningCycleComplet!$I$16:$K$46,3,FALSE),0)+IFERROR(VLOOKUP(A332,PlanningCycleComplet!$O$16:$Q$46,3,FALSE),0)+IFERROR(VLOOKUP(A332,PlanningCycleComplet!$U$16:$W$46,3,FALSE),0)</f>
        <v>0</v>
      </c>
      <c r="J332" s="182">
        <f t="shared" si="47"/>
        <v>46</v>
      </c>
      <c r="K332" s="183">
        <f t="shared" si="48"/>
        <v>0</v>
      </c>
      <c r="AK332" s="165" t="s">
        <v>442</v>
      </c>
    </row>
    <row r="333" spans="1:37">
      <c r="A333" s="189">
        <f t="shared" si="45"/>
        <v>316</v>
      </c>
      <c r="B333" s="181" t="str">
        <f t="shared" si="42"/>
        <v>N</v>
      </c>
      <c r="C333" s="181" t="str">
        <f t="shared" si="43"/>
        <v>F</v>
      </c>
      <c r="D333" s="181" t="str">
        <f t="shared" si="44"/>
        <v>F</v>
      </c>
      <c r="E333" s="181">
        <f t="shared" si="46"/>
        <v>46</v>
      </c>
      <c r="F333" s="193">
        <f>IFERROR(VLOOKUP(A333,PlanningCycleComplet!$C$16:$E$46,3,FALSE),0)+IFERROR(VLOOKUP(A333,PlanningCycleComplet!$I$16:$K$46,3,FALSE),0)+IFERROR(VLOOKUP(A333,PlanningCycleComplet!$O$16:$Q$46,3,FALSE),0)+IFERROR(VLOOKUP(A333,PlanningCycleComplet!$U$16:$W$46,3,FALSE),0)</f>
        <v>0</v>
      </c>
      <c r="J333" s="182" t="str">
        <f t="shared" si="47"/>
        <v>46D</v>
      </c>
      <c r="K333" s="183">
        <f t="shared" si="48"/>
        <v>0</v>
      </c>
      <c r="AK333" s="165" t="s">
        <v>453</v>
      </c>
    </row>
    <row r="334" spans="1:37">
      <c r="A334" s="189">
        <f t="shared" si="45"/>
        <v>317</v>
      </c>
      <c r="B334" s="181" t="str">
        <f t="shared" si="42"/>
        <v>N</v>
      </c>
      <c r="C334" s="181" t="str">
        <f t="shared" si="43"/>
        <v>N</v>
      </c>
      <c r="D334" s="181" t="str">
        <f t="shared" si="44"/>
        <v/>
      </c>
      <c r="E334" s="181">
        <f t="shared" si="46"/>
        <v>47</v>
      </c>
      <c r="F334" s="193">
        <f>IFERROR(VLOOKUP(A334,PlanningCycleComplet!$C$16:$E$46,3,FALSE),0)+IFERROR(VLOOKUP(A334,PlanningCycleComplet!$I$16:$K$46,3,FALSE),0)+IFERROR(VLOOKUP(A334,PlanningCycleComplet!$O$16:$Q$46,3,FALSE),0)+IFERROR(VLOOKUP(A334,PlanningCycleComplet!$U$16:$W$46,3,FALSE),0)</f>
        <v>0</v>
      </c>
      <c r="J334" s="182">
        <f t="shared" si="47"/>
        <v>47</v>
      </c>
      <c r="K334" s="183">
        <f t="shared" si="48"/>
        <v>0</v>
      </c>
      <c r="AK334" s="165" t="s">
        <v>464</v>
      </c>
    </row>
    <row r="335" spans="1:37">
      <c r="A335" s="189">
        <f t="shared" si="45"/>
        <v>318</v>
      </c>
      <c r="B335" s="181" t="str">
        <f t="shared" si="42"/>
        <v>N</v>
      </c>
      <c r="C335" s="181" t="str">
        <f t="shared" si="43"/>
        <v>N</v>
      </c>
      <c r="D335" s="181" t="str">
        <f t="shared" si="44"/>
        <v/>
      </c>
      <c r="E335" s="181">
        <f t="shared" si="46"/>
        <v>47</v>
      </c>
      <c r="F335" s="193">
        <f>IFERROR(VLOOKUP(A335,PlanningCycleComplet!$C$16:$E$46,3,FALSE),0)+IFERROR(VLOOKUP(A335,PlanningCycleComplet!$I$16:$K$46,3,FALSE),0)+IFERROR(VLOOKUP(A335,PlanningCycleComplet!$O$16:$Q$46,3,FALSE),0)+IFERROR(VLOOKUP(A335,PlanningCycleComplet!$U$16:$W$46,3,FALSE),0)</f>
        <v>0</v>
      </c>
      <c r="J335" s="182">
        <f t="shared" si="47"/>
        <v>47</v>
      </c>
      <c r="K335" s="183">
        <f t="shared" si="48"/>
        <v>0</v>
      </c>
      <c r="AK335" s="165" t="s">
        <v>475</v>
      </c>
    </row>
    <row r="336" spans="1:37">
      <c r="A336" s="189">
        <f t="shared" si="45"/>
        <v>319</v>
      </c>
      <c r="B336" s="181" t="str">
        <f t="shared" si="42"/>
        <v>N</v>
      </c>
      <c r="C336" s="181" t="str">
        <f t="shared" si="43"/>
        <v>N</v>
      </c>
      <c r="D336" s="181" t="str">
        <f t="shared" si="44"/>
        <v/>
      </c>
      <c r="E336" s="181">
        <f t="shared" si="46"/>
        <v>47</v>
      </c>
      <c r="F336" s="193">
        <f>IFERROR(VLOOKUP(A336,PlanningCycleComplet!$C$16:$E$46,3,FALSE),0)+IFERROR(VLOOKUP(A336,PlanningCycleComplet!$I$16:$K$46,3,FALSE),0)+IFERROR(VLOOKUP(A336,PlanningCycleComplet!$O$16:$Q$46,3,FALSE),0)+IFERROR(VLOOKUP(A336,PlanningCycleComplet!$U$16:$W$46,3,FALSE),0)</f>
        <v>0</v>
      </c>
      <c r="J336" s="182">
        <f t="shared" si="47"/>
        <v>47</v>
      </c>
      <c r="K336" s="183">
        <f t="shared" si="48"/>
        <v>0</v>
      </c>
      <c r="AK336" s="165" t="s">
        <v>486</v>
      </c>
    </row>
    <row r="337" spans="1:37">
      <c r="A337" s="189">
        <f t="shared" si="45"/>
        <v>320</v>
      </c>
      <c r="B337" s="181" t="str">
        <f t="shared" si="42"/>
        <v>N</v>
      </c>
      <c r="C337" s="181" t="str">
        <f t="shared" si="43"/>
        <v>N</v>
      </c>
      <c r="D337" s="181" t="str">
        <f t="shared" si="44"/>
        <v/>
      </c>
      <c r="E337" s="181">
        <f t="shared" si="46"/>
        <v>47</v>
      </c>
      <c r="F337" s="193">
        <f>IFERROR(VLOOKUP(A337,PlanningCycleComplet!$C$16:$E$46,3,FALSE),0)+IFERROR(VLOOKUP(A337,PlanningCycleComplet!$I$16:$K$46,3,FALSE),0)+IFERROR(VLOOKUP(A337,PlanningCycleComplet!$O$16:$Q$46,3,FALSE),0)+IFERROR(VLOOKUP(A337,PlanningCycleComplet!$U$16:$W$46,3,FALSE),0)</f>
        <v>0</v>
      </c>
      <c r="J337" s="182">
        <f t="shared" si="47"/>
        <v>47</v>
      </c>
      <c r="K337" s="183">
        <f t="shared" si="48"/>
        <v>0</v>
      </c>
      <c r="AK337" s="165" t="s">
        <v>497</v>
      </c>
    </row>
    <row r="338" spans="1:37">
      <c r="A338" s="189">
        <f t="shared" si="45"/>
        <v>321</v>
      </c>
      <c r="B338" s="181" t="str">
        <f t="shared" si="42"/>
        <v>N</v>
      </c>
      <c r="C338" s="181" t="str">
        <f t="shared" si="43"/>
        <v>N</v>
      </c>
      <c r="D338" s="181" t="str">
        <f t="shared" si="44"/>
        <v/>
      </c>
      <c r="E338" s="181">
        <f t="shared" si="46"/>
        <v>47</v>
      </c>
      <c r="F338" s="193">
        <f>IFERROR(VLOOKUP(A338,PlanningCycleComplet!$C$16:$E$46,3,FALSE),0)+IFERROR(VLOOKUP(A338,PlanningCycleComplet!$I$16:$K$46,3,FALSE),0)+IFERROR(VLOOKUP(A338,PlanningCycleComplet!$O$16:$Q$46,3,FALSE),0)+IFERROR(VLOOKUP(A338,PlanningCycleComplet!$U$16:$W$46,3,FALSE),0)</f>
        <v>0</v>
      </c>
      <c r="J338" s="182">
        <f t="shared" si="47"/>
        <v>47</v>
      </c>
      <c r="K338" s="183">
        <f t="shared" si="48"/>
        <v>0</v>
      </c>
      <c r="AK338" s="165" t="s">
        <v>508</v>
      </c>
    </row>
    <row r="339" spans="1:37">
      <c r="A339" s="189">
        <f t="shared" si="45"/>
        <v>322</v>
      </c>
      <c r="B339" s="181" t="str">
        <f t="shared" ref="B339:B393" si="49">IF(OR(AND(A339&gt;=$B$10,A339&lt;=$C$10),AND(A339&gt;=$B$11,A339&lt;=$C$11),AND(A339&gt;=$B$12,A339&lt;=$C$12),AND(A339&gt;=$B$13,A339&lt;=$C$13),AND(A339&gt;=$B$14,A339&lt;=$C$14)),"V","N")</f>
        <v>N</v>
      </c>
      <c r="C339" s="181" t="str">
        <f t="shared" ref="C339:C402" si="50">IFERROR(VLOOKUP(A339,$H$8:$I$22,2,FALSE),"N")</f>
        <v>N</v>
      </c>
      <c r="D339" s="181" t="str">
        <f t="shared" ref="D339:D402" si="51">IF(C339="F","F",IF(B339="V","V",""))</f>
        <v/>
      </c>
      <c r="E339" s="181">
        <f t="shared" si="46"/>
        <v>47</v>
      </c>
      <c r="F339" s="193">
        <f>IFERROR(VLOOKUP(A339,PlanningCycleComplet!$C$16:$E$46,3,FALSE),0)+IFERROR(VLOOKUP(A339,PlanningCycleComplet!$I$16:$K$46,3,FALSE),0)+IFERROR(VLOOKUP(A339,PlanningCycleComplet!$O$16:$Q$46,3,FALSE),0)+IFERROR(VLOOKUP(A339,PlanningCycleComplet!$U$16:$W$46,3,FALSE),0)</f>
        <v>0</v>
      </c>
      <c r="J339" s="182">
        <f t="shared" si="47"/>
        <v>47</v>
      </c>
      <c r="K339" s="183">
        <f t="shared" si="48"/>
        <v>0</v>
      </c>
      <c r="AK339" s="165" t="s">
        <v>519</v>
      </c>
    </row>
    <row r="340" spans="1:37">
      <c r="A340" s="189">
        <f t="shared" ref="A340:A403" si="52">A339+1</f>
        <v>323</v>
      </c>
      <c r="B340" s="181" t="str">
        <f t="shared" si="49"/>
        <v>N</v>
      </c>
      <c r="C340" s="181" t="str">
        <f t="shared" si="50"/>
        <v>N</v>
      </c>
      <c r="D340" s="181" t="str">
        <f t="shared" si="51"/>
        <v/>
      </c>
      <c r="E340" s="181">
        <f t="shared" ref="E340:E403" si="53">WEEKNUM(A340,2)</f>
        <v>47</v>
      </c>
      <c r="F340" s="193">
        <f>IFERROR(VLOOKUP(A340,PlanningCycleComplet!$C$16:$E$46,3,FALSE),0)+IFERROR(VLOOKUP(A340,PlanningCycleComplet!$I$16:$K$46,3,FALSE),0)+IFERROR(VLOOKUP(A340,PlanningCycleComplet!$O$16:$Q$46,3,FALSE),0)+IFERROR(VLOOKUP(A340,PlanningCycleComplet!$U$16:$W$46,3,FALSE),0)</f>
        <v>0</v>
      </c>
      <c r="J340" s="182" t="str">
        <f t="shared" si="47"/>
        <v>47D</v>
      </c>
      <c r="K340" s="183">
        <f t="shared" si="48"/>
        <v>0</v>
      </c>
      <c r="AK340" s="165" t="s">
        <v>530</v>
      </c>
    </row>
    <row r="341" spans="1:37">
      <c r="A341" s="189">
        <f t="shared" si="52"/>
        <v>324</v>
      </c>
      <c r="B341" s="181" t="str">
        <f t="shared" si="49"/>
        <v>N</v>
      </c>
      <c r="C341" s="181" t="str">
        <f t="shared" si="50"/>
        <v>N</v>
      </c>
      <c r="D341" s="181" t="str">
        <f t="shared" si="51"/>
        <v/>
      </c>
      <c r="E341" s="181">
        <f t="shared" si="53"/>
        <v>48</v>
      </c>
      <c r="F341" s="193">
        <f>IFERROR(VLOOKUP(A341,PlanningCycleComplet!$C$16:$E$46,3,FALSE),0)+IFERROR(VLOOKUP(A341,PlanningCycleComplet!$I$16:$K$46,3,FALSE),0)+IFERROR(VLOOKUP(A341,PlanningCycleComplet!$O$16:$Q$46,3,FALSE),0)+IFERROR(VLOOKUP(A341,PlanningCycleComplet!$U$16:$W$46,3,FALSE),0)</f>
        <v>0</v>
      </c>
      <c r="J341" s="182">
        <f t="shared" si="47"/>
        <v>48</v>
      </c>
      <c r="K341" s="183">
        <f t="shared" si="48"/>
        <v>0</v>
      </c>
      <c r="AK341" s="165" t="s">
        <v>201</v>
      </c>
    </row>
    <row r="342" spans="1:37">
      <c r="A342" s="189">
        <f t="shared" si="52"/>
        <v>325</v>
      </c>
      <c r="B342" s="181" t="str">
        <f t="shared" si="49"/>
        <v>N</v>
      </c>
      <c r="C342" s="181" t="str">
        <f t="shared" si="50"/>
        <v>N</v>
      </c>
      <c r="D342" s="181" t="str">
        <f t="shared" si="51"/>
        <v/>
      </c>
      <c r="E342" s="181">
        <f t="shared" si="53"/>
        <v>48</v>
      </c>
      <c r="F342" s="193">
        <f>IFERROR(VLOOKUP(A342,PlanningCycleComplet!$C$16:$E$46,3,FALSE),0)+IFERROR(VLOOKUP(A342,PlanningCycleComplet!$I$16:$K$46,3,FALSE),0)+IFERROR(VLOOKUP(A342,PlanningCycleComplet!$O$16:$Q$46,3,FALSE),0)+IFERROR(VLOOKUP(A342,PlanningCycleComplet!$U$16:$W$46,3,FALSE),0)</f>
        <v>0</v>
      </c>
      <c r="J342" s="182">
        <f t="shared" si="47"/>
        <v>48</v>
      </c>
      <c r="K342" s="183">
        <f t="shared" si="48"/>
        <v>0</v>
      </c>
      <c r="AK342" s="165" t="s">
        <v>212</v>
      </c>
    </row>
    <row r="343" spans="1:37">
      <c r="A343" s="189">
        <f t="shared" si="52"/>
        <v>326</v>
      </c>
      <c r="B343" s="181" t="str">
        <f t="shared" si="49"/>
        <v>N</v>
      </c>
      <c r="C343" s="181" t="str">
        <f t="shared" si="50"/>
        <v>N</v>
      </c>
      <c r="D343" s="181" t="str">
        <f t="shared" si="51"/>
        <v/>
      </c>
      <c r="E343" s="181">
        <f t="shared" si="53"/>
        <v>48</v>
      </c>
      <c r="F343" s="193">
        <f>IFERROR(VLOOKUP(A343,PlanningCycleComplet!$C$16:$E$46,3,FALSE),0)+IFERROR(VLOOKUP(A343,PlanningCycleComplet!$I$16:$K$46,3,FALSE),0)+IFERROR(VLOOKUP(A343,PlanningCycleComplet!$O$16:$Q$46,3,FALSE),0)+IFERROR(VLOOKUP(A343,PlanningCycleComplet!$U$16:$W$46,3,FALSE),0)</f>
        <v>0</v>
      </c>
      <c r="J343" s="182">
        <f t="shared" si="47"/>
        <v>48</v>
      </c>
      <c r="K343" s="183">
        <f t="shared" si="48"/>
        <v>0</v>
      </c>
      <c r="AK343" s="165" t="s">
        <v>223</v>
      </c>
    </row>
    <row r="344" spans="1:37">
      <c r="A344" s="189">
        <f t="shared" si="52"/>
        <v>327</v>
      </c>
      <c r="B344" s="181" t="str">
        <f t="shared" si="49"/>
        <v>N</v>
      </c>
      <c r="C344" s="181" t="str">
        <f t="shared" si="50"/>
        <v>N</v>
      </c>
      <c r="D344" s="181" t="str">
        <f t="shared" si="51"/>
        <v/>
      </c>
      <c r="E344" s="181">
        <f t="shared" si="53"/>
        <v>48</v>
      </c>
      <c r="F344" s="193">
        <f>IFERROR(VLOOKUP(A344,PlanningCycleComplet!$C$16:$E$46,3,FALSE),0)+IFERROR(VLOOKUP(A344,PlanningCycleComplet!$I$16:$K$46,3,FALSE),0)+IFERROR(VLOOKUP(A344,PlanningCycleComplet!$O$16:$Q$46,3,FALSE),0)+IFERROR(VLOOKUP(A344,PlanningCycleComplet!$U$16:$W$46,3,FALSE),0)</f>
        <v>0</v>
      </c>
      <c r="J344" s="182">
        <f t="shared" si="47"/>
        <v>48</v>
      </c>
      <c r="K344" s="183">
        <f t="shared" si="48"/>
        <v>0</v>
      </c>
      <c r="AK344" s="165" t="s">
        <v>234</v>
      </c>
    </row>
    <row r="345" spans="1:37">
      <c r="A345" s="189">
        <f t="shared" si="52"/>
        <v>328</v>
      </c>
      <c r="B345" s="181" t="str">
        <f t="shared" si="49"/>
        <v>N</v>
      </c>
      <c r="C345" s="181" t="str">
        <f t="shared" si="50"/>
        <v>N</v>
      </c>
      <c r="D345" s="181" t="str">
        <f t="shared" si="51"/>
        <v/>
      </c>
      <c r="E345" s="181">
        <f t="shared" si="53"/>
        <v>48</v>
      </c>
      <c r="F345" s="193">
        <f>IFERROR(VLOOKUP(A345,PlanningCycleComplet!$C$16:$E$46,3,FALSE),0)+IFERROR(VLOOKUP(A345,PlanningCycleComplet!$I$16:$K$46,3,FALSE),0)+IFERROR(VLOOKUP(A345,PlanningCycleComplet!$O$16:$Q$46,3,FALSE),0)+IFERROR(VLOOKUP(A345,PlanningCycleComplet!$U$16:$W$46,3,FALSE),0)</f>
        <v>0</v>
      </c>
      <c r="J345" s="182">
        <f t="shared" si="47"/>
        <v>48</v>
      </c>
      <c r="K345" s="183">
        <f t="shared" si="48"/>
        <v>0</v>
      </c>
      <c r="AK345" s="165" t="s">
        <v>245</v>
      </c>
    </row>
    <row r="346" spans="1:37">
      <c r="A346" s="189">
        <f t="shared" si="52"/>
        <v>329</v>
      </c>
      <c r="B346" s="181" t="str">
        <f t="shared" si="49"/>
        <v>N</v>
      </c>
      <c r="C346" s="181" t="str">
        <f t="shared" si="50"/>
        <v>N</v>
      </c>
      <c r="D346" s="181" t="str">
        <f t="shared" si="51"/>
        <v/>
      </c>
      <c r="E346" s="181">
        <f t="shared" si="53"/>
        <v>48</v>
      </c>
      <c r="F346" s="193">
        <f>IFERROR(VLOOKUP(A346,PlanningCycleComplet!$C$16:$E$46,3,FALSE),0)+IFERROR(VLOOKUP(A346,PlanningCycleComplet!$I$16:$K$46,3,FALSE),0)+IFERROR(VLOOKUP(A346,PlanningCycleComplet!$O$16:$Q$46,3,FALSE),0)+IFERROR(VLOOKUP(A346,PlanningCycleComplet!$U$16:$W$46,3,FALSE),0)</f>
        <v>0</v>
      </c>
      <c r="J346" s="182">
        <f t="shared" si="47"/>
        <v>48</v>
      </c>
      <c r="K346" s="183">
        <f t="shared" si="48"/>
        <v>0</v>
      </c>
      <c r="AK346" s="165" t="s">
        <v>256</v>
      </c>
    </row>
    <row r="347" spans="1:37">
      <c r="A347" s="189">
        <f t="shared" si="52"/>
        <v>330</v>
      </c>
      <c r="B347" s="181" t="str">
        <f t="shared" si="49"/>
        <v>N</v>
      </c>
      <c r="C347" s="181" t="str">
        <f t="shared" si="50"/>
        <v>N</v>
      </c>
      <c r="D347" s="181" t="str">
        <f t="shared" si="51"/>
        <v/>
      </c>
      <c r="E347" s="181">
        <f t="shared" si="53"/>
        <v>48</v>
      </c>
      <c r="F347" s="193">
        <f>IFERROR(VLOOKUP(A347,PlanningCycleComplet!$C$16:$E$46,3,FALSE),0)+IFERROR(VLOOKUP(A347,PlanningCycleComplet!$I$16:$K$46,3,FALSE),0)+IFERROR(VLOOKUP(A347,PlanningCycleComplet!$O$16:$Q$46,3,FALSE),0)+IFERROR(VLOOKUP(A347,PlanningCycleComplet!$U$16:$W$46,3,FALSE),0)</f>
        <v>0</v>
      </c>
      <c r="J347" s="182" t="str">
        <f t="shared" si="47"/>
        <v>48D</v>
      </c>
      <c r="K347" s="183">
        <f t="shared" si="48"/>
        <v>0</v>
      </c>
      <c r="AK347" s="165" t="s">
        <v>267</v>
      </c>
    </row>
    <row r="348" spans="1:37">
      <c r="A348" s="189">
        <f t="shared" si="52"/>
        <v>331</v>
      </c>
      <c r="B348" s="181" t="str">
        <f t="shared" si="49"/>
        <v>N</v>
      </c>
      <c r="C348" s="181" t="str">
        <f t="shared" si="50"/>
        <v>N</v>
      </c>
      <c r="D348" s="181" t="str">
        <f t="shared" si="51"/>
        <v/>
      </c>
      <c r="E348" s="181">
        <f t="shared" si="53"/>
        <v>49</v>
      </c>
      <c r="F348" s="193">
        <f>IFERROR(VLOOKUP(A348,PlanningCycleComplet!$C$16:$E$46,3,FALSE),0)+IFERROR(VLOOKUP(A348,PlanningCycleComplet!$I$16:$K$46,3,FALSE),0)+IFERROR(VLOOKUP(A348,PlanningCycleComplet!$O$16:$Q$46,3,FALSE),0)+IFERROR(VLOOKUP(A348,PlanningCycleComplet!$U$16:$W$46,3,FALSE),0)</f>
        <v>0</v>
      </c>
      <c r="J348" s="182">
        <f t="shared" si="47"/>
        <v>49</v>
      </c>
      <c r="K348" s="183">
        <f t="shared" si="48"/>
        <v>0</v>
      </c>
      <c r="AK348" s="165" t="s">
        <v>278</v>
      </c>
    </row>
    <row r="349" spans="1:37">
      <c r="A349" s="189">
        <f t="shared" si="52"/>
        <v>332</v>
      </c>
      <c r="B349" s="181" t="str">
        <f t="shared" si="49"/>
        <v>N</v>
      </c>
      <c r="C349" s="181" t="str">
        <f t="shared" si="50"/>
        <v>N</v>
      </c>
      <c r="D349" s="181" t="str">
        <f t="shared" si="51"/>
        <v/>
      </c>
      <c r="E349" s="181">
        <f t="shared" si="53"/>
        <v>49</v>
      </c>
      <c r="F349" s="193">
        <f>IFERROR(VLOOKUP(A349,PlanningCycleComplet!$C$16:$E$46,3,FALSE),0)+IFERROR(VLOOKUP(A349,PlanningCycleComplet!$I$16:$K$46,3,FALSE),0)+IFERROR(VLOOKUP(A349,PlanningCycleComplet!$O$16:$Q$46,3,FALSE),0)+IFERROR(VLOOKUP(A349,PlanningCycleComplet!$U$16:$W$46,3,FALSE),0)</f>
        <v>0</v>
      </c>
      <c r="J349" s="182">
        <f t="shared" ref="J349:J412" si="54">IF(E349&lt;&gt;E350,E349&amp;"D",E349)</f>
        <v>49</v>
      </c>
      <c r="K349" s="183">
        <f t="shared" si="48"/>
        <v>0</v>
      </c>
      <c r="AK349" s="165" t="s">
        <v>289</v>
      </c>
    </row>
    <row r="350" spans="1:37">
      <c r="A350" s="189">
        <f t="shared" si="52"/>
        <v>333</v>
      </c>
      <c r="B350" s="181" t="str">
        <f t="shared" si="49"/>
        <v>N</v>
      </c>
      <c r="C350" s="181" t="str">
        <f t="shared" si="50"/>
        <v>N</v>
      </c>
      <c r="D350" s="181" t="str">
        <f t="shared" si="51"/>
        <v/>
      </c>
      <c r="E350" s="181">
        <f t="shared" si="53"/>
        <v>49</v>
      </c>
      <c r="F350" s="193">
        <f>IFERROR(VLOOKUP(A350,PlanningCycleComplet!$C$16:$E$46,3,FALSE),0)+IFERROR(VLOOKUP(A350,PlanningCycleComplet!$I$16:$K$46,3,FALSE),0)+IFERROR(VLOOKUP(A350,PlanningCycleComplet!$O$16:$Q$46,3,FALSE),0)+IFERROR(VLOOKUP(A350,PlanningCycleComplet!$U$16:$W$46,3,FALSE),0)</f>
        <v>0</v>
      </c>
      <c r="J350" s="182">
        <f t="shared" si="54"/>
        <v>49</v>
      </c>
      <c r="K350" s="183">
        <f t="shared" si="48"/>
        <v>0</v>
      </c>
      <c r="AK350" s="165" t="s">
        <v>300</v>
      </c>
    </row>
    <row r="351" spans="1:37">
      <c r="A351" s="189">
        <f t="shared" si="52"/>
        <v>334</v>
      </c>
      <c r="B351" s="181" t="str">
        <f t="shared" si="49"/>
        <v>N</v>
      </c>
      <c r="C351" s="181" t="str">
        <f t="shared" si="50"/>
        <v>N</v>
      </c>
      <c r="D351" s="181" t="str">
        <f t="shared" si="51"/>
        <v/>
      </c>
      <c r="E351" s="181">
        <f t="shared" si="53"/>
        <v>49</v>
      </c>
      <c r="F351" s="193">
        <f>IFERROR(VLOOKUP(A351,PlanningCycleComplet!$C$16:$E$46,3,FALSE),0)+IFERROR(VLOOKUP(A351,PlanningCycleComplet!$I$16:$K$46,3,FALSE),0)+IFERROR(VLOOKUP(A351,PlanningCycleComplet!$O$16:$Q$46,3,FALSE),0)+IFERROR(VLOOKUP(A351,PlanningCycleComplet!$U$16:$W$46,3,FALSE),0)</f>
        <v>0</v>
      </c>
      <c r="J351" s="182">
        <f t="shared" si="54"/>
        <v>49</v>
      </c>
      <c r="K351" s="183">
        <f t="shared" si="48"/>
        <v>0</v>
      </c>
      <c r="AK351" s="165" t="s">
        <v>311</v>
      </c>
    </row>
    <row r="352" spans="1:37">
      <c r="A352" s="189">
        <f t="shared" si="52"/>
        <v>335</v>
      </c>
      <c r="B352" s="181" t="str">
        <f t="shared" si="49"/>
        <v>N</v>
      </c>
      <c r="C352" s="181" t="str">
        <f t="shared" si="50"/>
        <v>N</v>
      </c>
      <c r="D352" s="181" t="str">
        <f t="shared" si="51"/>
        <v/>
      </c>
      <c r="E352" s="181">
        <f t="shared" si="53"/>
        <v>49</v>
      </c>
      <c r="F352" s="193">
        <f>IFERROR(VLOOKUP(A352,PlanningCycleComplet!$C$16:$E$46,3,FALSE),0)+IFERROR(VLOOKUP(A352,PlanningCycleComplet!$I$16:$K$46,3,FALSE),0)+IFERROR(VLOOKUP(A352,PlanningCycleComplet!$O$16:$Q$46,3,FALSE),0)+IFERROR(VLOOKUP(A352,PlanningCycleComplet!$U$16:$W$46,3,FALSE),0)</f>
        <v>0</v>
      </c>
      <c r="J352" s="182">
        <f t="shared" si="54"/>
        <v>49</v>
      </c>
      <c r="K352" s="183">
        <f t="shared" si="48"/>
        <v>0</v>
      </c>
      <c r="AK352" s="165" t="s">
        <v>322</v>
      </c>
    </row>
    <row r="353" spans="1:37">
      <c r="A353" s="189">
        <f t="shared" si="52"/>
        <v>336</v>
      </c>
      <c r="B353" s="181" t="str">
        <f t="shared" si="49"/>
        <v>N</v>
      </c>
      <c r="C353" s="181" t="str">
        <f t="shared" si="50"/>
        <v>N</v>
      </c>
      <c r="D353" s="181" t="str">
        <f t="shared" si="51"/>
        <v/>
      </c>
      <c r="E353" s="181">
        <f t="shared" si="53"/>
        <v>49</v>
      </c>
      <c r="F353" s="193">
        <f>IFERROR(VLOOKUP(A353,PlanningCycleComplet!$C$16:$E$46,3,FALSE),0)+IFERROR(VLOOKUP(A353,PlanningCycleComplet!$I$16:$K$46,3,FALSE),0)+IFERROR(VLOOKUP(A353,PlanningCycleComplet!$O$16:$Q$46,3,FALSE),0)+IFERROR(VLOOKUP(A353,PlanningCycleComplet!$U$16:$W$46,3,FALSE),0)</f>
        <v>0</v>
      </c>
      <c r="J353" s="182">
        <f t="shared" si="54"/>
        <v>49</v>
      </c>
      <c r="K353" s="183">
        <f t="shared" si="48"/>
        <v>0</v>
      </c>
      <c r="AK353" s="165" t="s">
        <v>333</v>
      </c>
    </row>
    <row r="354" spans="1:37">
      <c r="A354" s="189">
        <f t="shared" si="52"/>
        <v>337</v>
      </c>
      <c r="B354" s="181" t="str">
        <f t="shared" si="49"/>
        <v>N</v>
      </c>
      <c r="C354" s="181" t="str">
        <f t="shared" si="50"/>
        <v>N</v>
      </c>
      <c r="D354" s="181" t="str">
        <f t="shared" si="51"/>
        <v/>
      </c>
      <c r="E354" s="181">
        <f t="shared" si="53"/>
        <v>49</v>
      </c>
      <c r="F354" s="193">
        <f>IFERROR(VLOOKUP(A354,PlanningCycleComplet!$C$16:$E$46,3,FALSE),0)+IFERROR(VLOOKUP(A354,PlanningCycleComplet!$I$16:$K$46,3,FALSE),0)+IFERROR(VLOOKUP(A354,PlanningCycleComplet!$O$16:$Q$46,3,FALSE),0)+IFERROR(VLOOKUP(A354,PlanningCycleComplet!$U$16:$W$46,3,FALSE),0)</f>
        <v>0</v>
      </c>
      <c r="J354" s="182" t="str">
        <f t="shared" si="54"/>
        <v>49D</v>
      </c>
      <c r="K354" s="183">
        <f t="shared" si="48"/>
        <v>0</v>
      </c>
      <c r="AK354" s="165" t="s">
        <v>344</v>
      </c>
    </row>
    <row r="355" spans="1:37">
      <c r="A355" s="189">
        <f t="shared" si="52"/>
        <v>338</v>
      </c>
      <c r="B355" s="181" t="str">
        <f t="shared" si="49"/>
        <v>N</v>
      </c>
      <c r="C355" s="181" t="str">
        <f t="shared" si="50"/>
        <v>N</v>
      </c>
      <c r="D355" s="181" t="str">
        <f t="shared" si="51"/>
        <v/>
      </c>
      <c r="E355" s="181">
        <f t="shared" si="53"/>
        <v>50</v>
      </c>
      <c r="F355" s="193">
        <f>IFERROR(VLOOKUP(A355,PlanningCycleComplet!$C$16:$E$46,3,FALSE),0)+IFERROR(VLOOKUP(A355,PlanningCycleComplet!$I$16:$K$46,3,FALSE),0)+IFERROR(VLOOKUP(A355,PlanningCycleComplet!$O$16:$Q$46,3,FALSE),0)+IFERROR(VLOOKUP(A355,PlanningCycleComplet!$U$16:$W$46,3,FALSE),0)</f>
        <v>0</v>
      </c>
      <c r="J355" s="182">
        <f t="shared" si="54"/>
        <v>50</v>
      </c>
      <c r="K355" s="183">
        <f t="shared" si="48"/>
        <v>0</v>
      </c>
      <c r="AK355" s="165" t="s">
        <v>355</v>
      </c>
    </row>
    <row r="356" spans="1:37">
      <c r="A356" s="189">
        <f t="shared" si="52"/>
        <v>339</v>
      </c>
      <c r="B356" s="181" t="str">
        <f t="shared" si="49"/>
        <v>N</v>
      </c>
      <c r="C356" s="181" t="str">
        <f t="shared" si="50"/>
        <v>N</v>
      </c>
      <c r="D356" s="181" t="str">
        <f t="shared" si="51"/>
        <v/>
      </c>
      <c r="E356" s="181">
        <f t="shared" si="53"/>
        <v>50</v>
      </c>
      <c r="F356" s="193">
        <f>IFERROR(VLOOKUP(A356,PlanningCycleComplet!$C$16:$E$46,3,FALSE),0)+IFERROR(VLOOKUP(A356,PlanningCycleComplet!$I$16:$K$46,3,FALSE),0)+IFERROR(VLOOKUP(A356,PlanningCycleComplet!$O$16:$Q$46,3,FALSE),0)+IFERROR(VLOOKUP(A356,PlanningCycleComplet!$U$16:$W$46,3,FALSE),0)</f>
        <v>0</v>
      </c>
      <c r="J356" s="182">
        <f t="shared" si="54"/>
        <v>50</v>
      </c>
      <c r="K356" s="183">
        <f t="shared" ref="K356:K416" si="55">IF(E356=E355,F356+K355,F356)</f>
        <v>0</v>
      </c>
      <c r="AK356" s="165" t="s">
        <v>366</v>
      </c>
    </row>
    <row r="357" spans="1:37">
      <c r="A357" s="189">
        <f t="shared" si="52"/>
        <v>340</v>
      </c>
      <c r="B357" s="181" t="str">
        <f t="shared" si="49"/>
        <v>N</v>
      </c>
      <c r="C357" s="181" t="str">
        <f t="shared" si="50"/>
        <v>N</v>
      </c>
      <c r="D357" s="181" t="str">
        <f t="shared" si="51"/>
        <v/>
      </c>
      <c r="E357" s="181">
        <f t="shared" si="53"/>
        <v>50</v>
      </c>
      <c r="F357" s="193">
        <f>IFERROR(VLOOKUP(A357,PlanningCycleComplet!$C$16:$E$46,3,FALSE),0)+IFERROR(VLOOKUP(A357,PlanningCycleComplet!$I$16:$K$46,3,FALSE),0)+IFERROR(VLOOKUP(A357,PlanningCycleComplet!$O$16:$Q$46,3,FALSE),0)+IFERROR(VLOOKUP(A357,PlanningCycleComplet!$U$16:$W$46,3,FALSE),0)</f>
        <v>0</v>
      </c>
      <c r="J357" s="182">
        <f t="shared" si="54"/>
        <v>50</v>
      </c>
      <c r="K357" s="183">
        <f t="shared" si="55"/>
        <v>0</v>
      </c>
      <c r="AK357" s="165" t="s">
        <v>377</v>
      </c>
    </row>
    <row r="358" spans="1:37">
      <c r="A358" s="189">
        <f t="shared" si="52"/>
        <v>341</v>
      </c>
      <c r="B358" s="181" t="str">
        <f t="shared" si="49"/>
        <v>N</v>
      </c>
      <c r="C358" s="181" t="str">
        <f t="shared" si="50"/>
        <v>N</v>
      </c>
      <c r="D358" s="181" t="str">
        <f t="shared" si="51"/>
        <v/>
      </c>
      <c r="E358" s="181">
        <f t="shared" si="53"/>
        <v>50</v>
      </c>
      <c r="F358" s="193">
        <f>IFERROR(VLOOKUP(A358,PlanningCycleComplet!$C$16:$E$46,3,FALSE),0)+IFERROR(VLOOKUP(A358,PlanningCycleComplet!$I$16:$K$46,3,FALSE),0)+IFERROR(VLOOKUP(A358,PlanningCycleComplet!$O$16:$Q$46,3,FALSE),0)+IFERROR(VLOOKUP(A358,PlanningCycleComplet!$U$16:$W$46,3,FALSE),0)</f>
        <v>0</v>
      </c>
      <c r="J358" s="182">
        <f t="shared" si="54"/>
        <v>50</v>
      </c>
      <c r="K358" s="183">
        <f t="shared" si="55"/>
        <v>0</v>
      </c>
      <c r="AK358" s="165" t="s">
        <v>388</v>
      </c>
    </row>
    <row r="359" spans="1:37">
      <c r="A359" s="189">
        <f t="shared" si="52"/>
        <v>342</v>
      </c>
      <c r="B359" s="181" t="str">
        <f t="shared" si="49"/>
        <v>N</v>
      </c>
      <c r="C359" s="181" t="str">
        <f t="shared" si="50"/>
        <v>N</v>
      </c>
      <c r="D359" s="181" t="str">
        <f t="shared" si="51"/>
        <v/>
      </c>
      <c r="E359" s="181">
        <f t="shared" si="53"/>
        <v>50</v>
      </c>
      <c r="F359" s="193">
        <f>IFERROR(VLOOKUP(A359,PlanningCycleComplet!$C$16:$E$46,3,FALSE),0)+IFERROR(VLOOKUP(A359,PlanningCycleComplet!$I$16:$K$46,3,FALSE),0)+IFERROR(VLOOKUP(A359,PlanningCycleComplet!$O$16:$Q$46,3,FALSE),0)+IFERROR(VLOOKUP(A359,PlanningCycleComplet!$U$16:$W$46,3,FALSE),0)</f>
        <v>0</v>
      </c>
      <c r="J359" s="182">
        <f t="shared" si="54"/>
        <v>50</v>
      </c>
      <c r="K359" s="183">
        <f t="shared" si="55"/>
        <v>0</v>
      </c>
      <c r="AK359" s="165" t="s">
        <v>399</v>
      </c>
    </row>
    <row r="360" spans="1:37">
      <c r="A360" s="189">
        <f t="shared" si="52"/>
        <v>343</v>
      </c>
      <c r="B360" s="181" t="str">
        <f t="shared" si="49"/>
        <v>N</v>
      </c>
      <c r="C360" s="181" t="str">
        <f t="shared" si="50"/>
        <v>N</v>
      </c>
      <c r="D360" s="181" t="str">
        <f t="shared" si="51"/>
        <v/>
      </c>
      <c r="E360" s="181">
        <f t="shared" si="53"/>
        <v>50</v>
      </c>
      <c r="F360" s="193">
        <f>IFERROR(VLOOKUP(A360,PlanningCycleComplet!$C$16:$E$46,3,FALSE),0)+IFERROR(VLOOKUP(A360,PlanningCycleComplet!$I$16:$K$46,3,FALSE),0)+IFERROR(VLOOKUP(A360,PlanningCycleComplet!$O$16:$Q$46,3,FALSE),0)+IFERROR(VLOOKUP(A360,PlanningCycleComplet!$U$16:$W$46,3,FALSE),0)</f>
        <v>0</v>
      </c>
      <c r="J360" s="182">
        <f t="shared" si="54"/>
        <v>50</v>
      </c>
      <c r="K360" s="183">
        <f t="shared" si="55"/>
        <v>0</v>
      </c>
      <c r="AK360" s="165" t="s">
        <v>410</v>
      </c>
    </row>
    <row r="361" spans="1:37">
      <c r="A361" s="189">
        <f t="shared" si="52"/>
        <v>344</v>
      </c>
      <c r="B361" s="181" t="str">
        <f t="shared" si="49"/>
        <v>N</v>
      </c>
      <c r="C361" s="181" t="str">
        <f t="shared" si="50"/>
        <v>N</v>
      </c>
      <c r="D361" s="181" t="str">
        <f t="shared" si="51"/>
        <v/>
      </c>
      <c r="E361" s="181">
        <f t="shared" si="53"/>
        <v>50</v>
      </c>
      <c r="F361" s="193">
        <f>IFERROR(VLOOKUP(A361,PlanningCycleComplet!$C$16:$E$46,3,FALSE),0)+IFERROR(VLOOKUP(A361,PlanningCycleComplet!$I$16:$K$46,3,FALSE),0)+IFERROR(VLOOKUP(A361,PlanningCycleComplet!$O$16:$Q$46,3,FALSE),0)+IFERROR(VLOOKUP(A361,PlanningCycleComplet!$U$16:$W$46,3,FALSE),0)</f>
        <v>0</v>
      </c>
      <c r="J361" s="182" t="str">
        <f t="shared" si="54"/>
        <v>50D</v>
      </c>
      <c r="K361" s="183">
        <f t="shared" si="55"/>
        <v>0</v>
      </c>
      <c r="AK361" s="165" t="s">
        <v>421</v>
      </c>
    </row>
    <row r="362" spans="1:37">
      <c r="A362" s="189">
        <f t="shared" si="52"/>
        <v>345</v>
      </c>
      <c r="B362" s="181" t="str">
        <f t="shared" si="49"/>
        <v>N</v>
      </c>
      <c r="C362" s="181" t="str">
        <f t="shared" si="50"/>
        <v>N</v>
      </c>
      <c r="D362" s="181" t="str">
        <f t="shared" si="51"/>
        <v/>
      </c>
      <c r="E362" s="181">
        <f t="shared" si="53"/>
        <v>51</v>
      </c>
      <c r="F362" s="193">
        <f>IFERROR(VLOOKUP(A362,PlanningCycleComplet!$C$16:$E$46,3,FALSE),0)+IFERROR(VLOOKUP(A362,PlanningCycleComplet!$I$16:$K$46,3,FALSE),0)+IFERROR(VLOOKUP(A362,PlanningCycleComplet!$O$16:$Q$46,3,FALSE),0)+IFERROR(VLOOKUP(A362,PlanningCycleComplet!$U$16:$W$46,3,FALSE),0)</f>
        <v>0</v>
      </c>
      <c r="J362" s="182">
        <f t="shared" si="54"/>
        <v>51</v>
      </c>
      <c r="K362" s="183">
        <f t="shared" si="55"/>
        <v>0</v>
      </c>
      <c r="AK362" s="165" t="s">
        <v>432</v>
      </c>
    </row>
    <row r="363" spans="1:37">
      <c r="A363" s="189">
        <f t="shared" si="52"/>
        <v>346</v>
      </c>
      <c r="B363" s="181" t="str">
        <f t="shared" si="49"/>
        <v>N</v>
      </c>
      <c r="C363" s="181" t="str">
        <f t="shared" si="50"/>
        <v>N</v>
      </c>
      <c r="D363" s="181" t="str">
        <f t="shared" si="51"/>
        <v/>
      </c>
      <c r="E363" s="181">
        <f t="shared" si="53"/>
        <v>51</v>
      </c>
      <c r="F363" s="193">
        <f>IFERROR(VLOOKUP(A363,PlanningCycleComplet!$C$16:$E$46,3,FALSE),0)+IFERROR(VLOOKUP(A363,PlanningCycleComplet!$I$16:$K$46,3,FALSE),0)+IFERROR(VLOOKUP(A363,PlanningCycleComplet!$O$16:$Q$46,3,FALSE),0)+IFERROR(VLOOKUP(A363,PlanningCycleComplet!$U$16:$W$46,3,FALSE),0)</f>
        <v>0</v>
      </c>
      <c r="J363" s="182">
        <f t="shared" si="54"/>
        <v>51</v>
      </c>
      <c r="K363" s="183">
        <f t="shared" si="55"/>
        <v>0</v>
      </c>
      <c r="AK363" s="165" t="s">
        <v>443</v>
      </c>
    </row>
    <row r="364" spans="1:37">
      <c r="A364" s="189">
        <f t="shared" si="52"/>
        <v>347</v>
      </c>
      <c r="B364" s="181" t="str">
        <f t="shared" si="49"/>
        <v>N</v>
      </c>
      <c r="C364" s="181" t="str">
        <f t="shared" si="50"/>
        <v>N</v>
      </c>
      <c r="D364" s="181" t="str">
        <f t="shared" si="51"/>
        <v/>
      </c>
      <c r="E364" s="181">
        <f t="shared" si="53"/>
        <v>51</v>
      </c>
      <c r="F364" s="193">
        <f>IFERROR(VLOOKUP(A364,PlanningCycleComplet!$C$16:$E$46,3,FALSE),0)+IFERROR(VLOOKUP(A364,PlanningCycleComplet!$I$16:$K$46,3,FALSE),0)+IFERROR(VLOOKUP(A364,PlanningCycleComplet!$O$16:$Q$46,3,FALSE),0)+IFERROR(VLOOKUP(A364,PlanningCycleComplet!$U$16:$W$46,3,FALSE),0)</f>
        <v>0</v>
      </c>
      <c r="J364" s="182">
        <f t="shared" si="54"/>
        <v>51</v>
      </c>
      <c r="K364" s="183">
        <f t="shared" si="55"/>
        <v>0</v>
      </c>
      <c r="AK364" s="165" t="s">
        <v>454</v>
      </c>
    </row>
    <row r="365" spans="1:37">
      <c r="A365" s="189">
        <f t="shared" si="52"/>
        <v>348</v>
      </c>
      <c r="B365" s="181" t="str">
        <f t="shared" si="49"/>
        <v>N</v>
      </c>
      <c r="C365" s="181" t="str">
        <f t="shared" si="50"/>
        <v>N</v>
      </c>
      <c r="D365" s="181" t="str">
        <f t="shared" si="51"/>
        <v/>
      </c>
      <c r="E365" s="181">
        <f t="shared" si="53"/>
        <v>51</v>
      </c>
      <c r="F365" s="193">
        <f>IFERROR(VLOOKUP(A365,PlanningCycleComplet!$C$16:$E$46,3,FALSE),0)+IFERROR(VLOOKUP(A365,PlanningCycleComplet!$I$16:$K$46,3,FALSE),0)+IFERROR(VLOOKUP(A365,PlanningCycleComplet!$O$16:$Q$46,3,FALSE),0)+IFERROR(VLOOKUP(A365,PlanningCycleComplet!$U$16:$W$46,3,FALSE),0)</f>
        <v>0</v>
      </c>
      <c r="J365" s="182">
        <f t="shared" si="54"/>
        <v>51</v>
      </c>
      <c r="K365" s="183">
        <f t="shared" si="55"/>
        <v>0</v>
      </c>
      <c r="AK365" s="165" t="s">
        <v>465</v>
      </c>
    </row>
    <row r="366" spans="1:37">
      <c r="A366" s="189">
        <f t="shared" si="52"/>
        <v>349</v>
      </c>
      <c r="B366" s="181" t="str">
        <f t="shared" si="49"/>
        <v>N</v>
      </c>
      <c r="C366" s="181" t="str">
        <f t="shared" si="50"/>
        <v>N</v>
      </c>
      <c r="D366" s="181" t="str">
        <f t="shared" si="51"/>
        <v/>
      </c>
      <c r="E366" s="181">
        <f t="shared" si="53"/>
        <v>51</v>
      </c>
      <c r="F366" s="193">
        <f>IFERROR(VLOOKUP(A366,PlanningCycleComplet!$C$16:$E$46,3,FALSE),0)+IFERROR(VLOOKUP(A366,PlanningCycleComplet!$I$16:$K$46,3,FALSE),0)+IFERROR(VLOOKUP(A366,PlanningCycleComplet!$O$16:$Q$46,3,FALSE),0)+IFERROR(VLOOKUP(A366,PlanningCycleComplet!$U$16:$W$46,3,FALSE),0)</f>
        <v>0</v>
      </c>
      <c r="J366" s="182">
        <f t="shared" si="54"/>
        <v>51</v>
      </c>
      <c r="K366" s="183">
        <f t="shared" si="55"/>
        <v>0</v>
      </c>
      <c r="AK366" s="165" t="s">
        <v>476</v>
      </c>
    </row>
    <row r="367" spans="1:37">
      <c r="A367" s="189">
        <f t="shared" si="52"/>
        <v>350</v>
      </c>
      <c r="B367" s="181" t="str">
        <f t="shared" si="49"/>
        <v>N</v>
      </c>
      <c r="C367" s="181" t="str">
        <f t="shared" si="50"/>
        <v>N</v>
      </c>
      <c r="D367" s="181" t="str">
        <f t="shared" si="51"/>
        <v/>
      </c>
      <c r="E367" s="181">
        <f t="shared" si="53"/>
        <v>51</v>
      </c>
      <c r="F367" s="193">
        <f>IFERROR(VLOOKUP(A367,PlanningCycleComplet!$C$16:$E$46,3,FALSE),0)+IFERROR(VLOOKUP(A367,PlanningCycleComplet!$I$16:$K$46,3,FALSE),0)+IFERROR(VLOOKUP(A367,PlanningCycleComplet!$O$16:$Q$46,3,FALSE),0)+IFERROR(VLOOKUP(A367,PlanningCycleComplet!$U$16:$W$46,3,FALSE),0)</f>
        <v>0</v>
      </c>
      <c r="J367" s="182">
        <f t="shared" si="54"/>
        <v>51</v>
      </c>
      <c r="K367" s="183">
        <f t="shared" si="55"/>
        <v>0</v>
      </c>
      <c r="AK367" s="165" t="s">
        <v>487</v>
      </c>
    </row>
    <row r="368" spans="1:37">
      <c r="A368" s="189">
        <f t="shared" si="52"/>
        <v>351</v>
      </c>
      <c r="B368" s="181" t="str">
        <f t="shared" si="49"/>
        <v>N</v>
      </c>
      <c r="C368" s="181" t="str">
        <f t="shared" si="50"/>
        <v>N</v>
      </c>
      <c r="D368" s="181" t="str">
        <f t="shared" si="51"/>
        <v/>
      </c>
      <c r="E368" s="181">
        <f t="shared" si="53"/>
        <v>51</v>
      </c>
      <c r="F368" s="193">
        <f>IFERROR(VLOOKUP(A368,PlanningCycleComplet!$C$16:$E$46,3,FALSE),0)+IFERROR(VLOOKUP(A368,PlanningCycleComplet!$I$16:$K$46,3,FALSE),0)+IFERROR(VLOOKUP(A368,PlanningCycleComplet!$O$16:$Q$46,3,FALSE),0)+IFERROR(VLOOKUP(A368,PlanningCycleComplet!$U$16:$W$46,3,FALSE),0)</f>
        <v>0</v>
      </c>
      <c r="J368" s="182" t="str">
        <f t="shared" si="54"/>
        <v>51D</v>
      </c>
      <c r="K368" s="183">
        <f t="shared" si="55"/>
        <v>0</v>
      </c>
      <c r="AK368" s="165" t="s">
        <v>498</v>
      </c>
    </row>
    <row r="369" spans="1:37">
      <c r="A369" s="189">
        <f t="shared" si="52"/>
        <v>352</v>
      </c>
      <c r="B369" s="181" t="str">
        <f t="shared" si="49"/>
        <v>N</v>
      </c>
      <c r="C369" s="181" t="str">
        <f t="shared" si="50"/>
        <v>N</v>
      </c>
      <c r="D369" s="181" t="str">
        <f t="shared" si="51"/>
        <v/>
      </c>
      <c r="E369" s="181">
        <f t="shared" si="53"/>
        <v>52</v>
      </c>
      <c r="F369" s="193">
        <f>IFERROR(VLOOKUP(A369,PlanningCycleComplet!$C$16:$E$46,3,FALSE),0)+IFERROR(VLOOKUP(A369,PlanningCycleComplet!$I$16:$K$46,3,FALSE),0)+IFERROR(VLOOKUP(A369,PlanningCycleComplet!$O$16:$Q$46,3,FALSE),0)+IFERROR(VLOOKUP(A369,PlanningCycleComplet!$U$16:$W$46,3,FALSE),0)</f>
        <v>0</v>
      </c>
      <c r="J369" s="182">
        <f t="shared" si="54"/>
        <v>52</v>
      </c>
      <c r="K369" s="183">
        <f t="shared" si="55"/>
        <v>0</v>
      </c>
      <c r="AK369" s="165" t="s">
        <v>509</v>
      </c>
    </row>
    <row r="370" spans="1:37">
      <c r="A370" s="189">
        <f t="shared" si="52"/>
        <v>353</v>
      </c>
      <c r="B370" s="181" t="str">
        <f t="shared" si="49"/>
        <v>N</v>
      </c>
      <c r="C370" s="181" t="str">
        <f t="shared" si="50"/>
        <v>N</v>
      </c>
      <c r="D370" s="181" t="str">
        <f t="shared" si="51"/>
        <v/>
      </c>
      <c r="E370" s="181">
        <f t="shared" si="53"/>
        <v>52</v>
      </c>
      <c r="F370" s="193">
        <f>IFERROR(VLOOKUP(A370,PlanningCycleComplet!$C$16:$E$46,3,FALSE),0)+IFERROR(VLOOKUP(A370,PlanningCycleComplet!$I$16:$K$46,3,FALSE),0)+IFERROR(VLOOKUP(A370,PlanningCycleComplet!$O$16:$Q$46,3,FALSE),0)+IFERROR(VLOOKUP(A370,PlanningCycleComplet!$U$16:$W$46,3,FALSE),0)</f>
        <v>0</v>
      </c>
      <c r="J370" s="182">
        <f t="shared" si="54"/>
        <v>52</v>
      </c>
      <c r="K370" s="183">
        <f t="shared" si="55"/>
        <v>0</v>
      </c>
      <c r="AK370" s="165" t="s">
        <v>520</v>
      </c>
    </row>
    <row r="371" spans="1:37">
      <c r="A371" s="189">
        <f t="shared" si="52"/>
        <v>354</v>
      </c>
      <c r="B371" s="181" t="str">
        <f t="shared" si="49"/>
        <v>N</v>
      </c>
      <c r="C371" s="181" t="str">
        <f t="shared" si="50"/>
        <v>N</v>
      </c>
      <c r="D371" s="181" t="str">
        <f t="shared" si="51"/>
        <v/>
      </c>
      <c r="E371" s="181">
        <f t="shared" si="53"/>
        <v>52</v>
      </c>
      <c r="F371" s="193">
        <f>IFERROR(VLOOKUP(A371,PlanningCycleComplet!$C$16:$E$46,3,FALSE),0)+IFERROR(VLOOKUP(A371,PlanningCycleComplet!$I$16:$K$46,3,FALSE),0)+IFERROR(VLOOKUP(A371,PlanningCycleComplet!$O$16:$Q$46,3,FALSE),0)+IFERROR(VLOOKUP(A371,PlanningCycleComplet!$U$16:$W$46,3,FALSE),0)</f>
        <v>0</v>
      </c>
      <c r="J371" s="182">
        <f t="shared" si="54"/>
        <v>52</v>
      </c>
      <c r="K371" s="183">
        <f t="shared" si="55"/>
        <v>0</v>
      </c>
      <c r="AK371" s="165" t="s">
        <v>531</v>
      </c>
    </row>
    <row r="372" spans="1:37">
      <c r="A372" s="189">
        <f t="shared" si="52"/>
        <v>355</v>
      </c>
      <c r="B372" s="181" t="str">
        <f t="shared" si="49"/>
        <v>N</v>
      </c>
      <c r="C372" s="181" t="str">
        <f t="shared" si="50"/>
        <v>N</v>
      </c>
      <c r="D372" s="181" t="str">
        <f t="shared" si="51"/>
        <v/>
      </c>
      <c r="E372" s="181">
        <f t="shared" si="53"/>
        <v>52</v>
      </c>
      <c r="F372" s="193">
        <f>IFERROR(VLOOKUP(A372,PlanningCycleComplet!$C$16:$E$46,3,FALSE),0)+IFERROR(VLOOKUP(A372,PlanningCycleComplet!$I$16:$K$46,3,FALSE),0)+IFERROR(VLOOKUP(A372,PlanningCycleComplet!$O$16:$Q$46,3,FALSE),0)+IFERROR(VLOOKUP(A372,PlanningCycleComplet!$U$16:$W$46,3,FALSE),0)</f>
        <v>0</v>
      </c>
      <c r="J372" s="182">
        <f t="shared" si="54"/>
        <v>52</v>
      </c>
      <c r="K372" s="183">
        <f t="shared" si="55"/>
        <v>0</v>
      </c>
      <c r="AK372" s="165" t="s">
        <v>202</v>
      </c>
    </row>
    <row r="373" spans="1:37">
      <c r="A373" s="189">
        <f t="shared" si="52"/>
        <v>356</v>
      </c>
      <c r="B373" s="181" t="str">
        <f t="shared" si="49"/>
        <v>N</v>
      </c>
      <c r="C373" s="181" t="str">
        <f t="shared" si="50"/>
        <v>N</v>
      </c>
      <c r="D373" s="181" t="str">
        <f t="shared" si="51"/>
        <v/>
      </c>
      <c r="E373" s="181">
        <f t="shared" si="53"/>
        <v>52</v>
      </c>
      <c r="F373" s="193">
        <f>IFERROR(VLOOKUP(A373,PlanningCycleComplet!$C$16:$E$46,3,FALSE),0)+IFERROR(VLOOKUP(A373,PlanningCycleComplet!$I$16:$K$46,3,FALSE),0)+IFERROR(VLOOKUP(A373,PlanningCycleComplet!$O$16:$Q$46,3,FALSE),0)+IFERROR(VLOOKUP(A373,PlanningCycleComplet!$U$16:$W$46,3,FALSE),0)</f>
        <v>0</v>
      </c>
      <c r="J373" s="182">
        <f t="shared" si="54"/>
        <v>52</v>
      </c>
      <c r="K373" s="183">
        <f t="shared" si="55"/>
        <v>0</v>
      </c>
      <c r="AK373" s="165" t="s">
        <v>213</v>
      </c>
    </row>
    <row r="374" spans="1:37">
      <c r="A374" s="189">
        <f t="shared" si="52"/>
        <v>357</v>
      </c>
      <c r="B374" s="181" t="str">
        <f t="shared" si="49"/>
        <v>N</v>
      </c>
      <c r="C374" s="181" t="str">
        <f t="shared" si="50"/>
        <v>N</v>
      </c>
      <c r="D374" s="181" t="str">
        <f t="shared" si="51"/>
        <v/>
      </c>
      <c r="E374" s="181">
        <f t="shared" si="53"/>
        <v>52</v>
      </c>
      <c r="F374" s="193">
        <f>IFERROR(VLOOKUP(A374,PlanningCycleComplet!$C$16:$E$46,3,FALSE),0)+IFERROR(VLOOKUP(A374,PlanningCycleComplet!$I$16:$K$46,3,FALSE),0)+IFERROR(VLOOKUP(A374,PlanningCycleComplet!$O$16:$Q$46,3,FALSE),0)+IFERROR(VLOOKUP(A374,PlanningCycleComplet!$U$16:$W$46,3,FALSE),0)</f>
        <v>0</v>
      </c>
      <c r="J374" s="182">
        <f t="shared" si="54"/>
        <v>52</v>
      </c>
      <c r="K374" s="183">
        <f t="shared" si="55"/>
        <v>0</v>
      </c>
      <c r="AK374" s="165" t="s">
        <v>224</v>
      </c>
    </row>
    <row r="375" spans="1:37">
      <c r="A375" s="189">
        <f t="shared" si="52"/>
        <v>358</v>
      </c>
      <c r="B375" s="181" t="str">
        <f t="shared" si="49"/>
        <v>N</v>
      </c>
      <c r="C375" s="181" t="str">
        <f t="shared" si="50"/>
        <v>N</v>
      </c>
      <c r="D375" s="181" t="str">
        <f t="shared" si="51"/>
        <v/>
      </c>
      <c r="E375" s="181">
        <f t="shared" si="53"/>
        <v>52</v>
      </c>
      <c r="F375" s="193">
        <f>IFERROR(VLOOKUP(A375,PlanningCycleComplet!$C$16:$E$46,3,FALSE),0)+IFERROR(VLOOKUP(A375,PlanningCycleComplet!$I$16:$K$46,3,FALSE),0)+IFERROR(VLOOKUP(A375,PlanningCycleComplet!$O$16:$Q$46,3,FALSE),0)+IFERROR(VLOOKUP(A375,PlanningCycleComplet!$U$16:$W$46,3,FALSE),0)</f>
        <v>0</v>
      </c>
      <c r="J375" s="182" t="str">
        <f t="shared" si="54"/>
        <v>52D</v>
      </c>
      <c r="K375" s="183">
        <f t="shared" si="55"/>
        <v>0</v>
      </c>
      <c r="AK375" s="165" t="s">
        <v>235</v>
      </c>
    </row>
    <row r="376" spans="1:37">
      <c r="A376" s="189">
        <f t="shared" si="52"/>
        <v>359</v>
      </c>
      <c r="B376" s="181" t="str">
        <f t="shared" si="49"/>
        <v>N</v>
      </c>
      <c r="C376" s="181" t="str">
        <f t="shared" si="50"/>
        <v>N</v>
      </c>
      <c r="D376" s="181" t="str">
        <f t="shared" si="51"/>
        <v/>
      </c>
      <c r="E376" s="181">
        <f t="shared" si="53"/>
        <v>53</v>
      </c>
      <c r="F376" s="193">
        <f>IFERROR(VLOOKUP(A376,PlanningCycleComplet!$C$16:$E$46,3,FALSE),0)+IFERROR(VLOOKUP(A376,PlanningCycleComplet!$I$16:$K$46,3,FALSE),0)+IFERROR(VLOOKUP(A376,PlanningCycleComplet!$O$16:$Q$46,3,FALSE),0)+IFERROR(VLOOKUP(A376,PlanningCycleComplet!$U$16:$W$46,3,FALSE),0)</f>
        <v>0</v>
      </c>
      <c r="J376" s="182">
        <f t="shared" si="54"/>
        <v>53</v>
      </c>
      <c r="K376" s="183">
        <f t="shared" si="55"/>
        <v>0</v>
      </c>
      <c r="AK376" s="165" t="s">
        <v>246</v>
      </c>
    </row>
    <row r="377" spans="1:37">
      <c r="A377" s="189">
        <f t="shared" si="52"/>
        <v>360</v>
      </c>
      <c r="B377" s="181" t="str">
        <f t="shared" si="49"/>
        <v>N</v>
      </c>
      <c r="C377" s="181" t="str">
        <f t="shared" si="50"/>
        <v>F</v>
      </c>
      <c r="D377" s="181" t="str">
        <f t="shared" si="51"/>
        <v>F</v>
      </c>
      <c r="E377" s="181">
        <f t="shared" si="53"/>
        <v>53</v>
      </c>
      <c r="F377" s="193">
        <f>IFERROR(VLOOKUP(A377,PlanningCycleComplet!$C$16:$E$46,3,FALSE),0)+IFERROR(VLOOKUP(A377,PlanningCycleComplet!$I$16:$K$46,3,FALSE),0)+IFERROR(VLOOKUP(A377,PlanningCycleComplet!$O$16:$Q$46,3,FALSE),0)+IFERROR(VLOOKUP(A377,PlanningCycleComplet!$U$16:$W$46,3,FALSE),0)</f>
        <v>0</v>
      </c>
      <c r="J377" s="182">
        <f t="shared" si="54"/>
        <v>53</v>
      </c>
      <c r="K377" s="183">
        <f t="shared" si="55"/>
        <v>0</v>
      </c>
      <c r="AK377" s="165" t="s">
        <v>257</v>
      </c>
    </row>
    <row r="378" spans="1:37">
      <c r="A378" s="189">
        <f t="shared" si="52"/>
        <v>361</v>
      </c>
      <c r="B378" s="181" t="str">
        <f t="shared" si="49"/>
        <v>N</v>
      </c>
      <c r="C378" s="181" t="str">
        <f t="shared" si="50"/>
        <v>N</v>
      </c>
      <c r="D378" s="181" t="str">
        <f t="shared" si="51"/>
        <v/>
      </c>
      <c r="E378" s="181">
        <f t="shared" si="53"/>
        <v>53</v>
      </c>
      <c r="F378" s="193">
        <f>IFERROR(VLOOKUP(A378,PlanningCycleComplet!$C$16:$E$46,3,FALSE),0)+IFERROR(VLOOKUP(A378,PlanningCycleComplet!$I$16:$K$46,3,FALSE),0)+IFERROR(VLOOKUP(A378,PlanningCycleComplet!$O$16:$Q$46,3,FALSE),0)+IFERROR(VLOOKUP(A378,PlanningCycleComplet!$U$16:$W$46,3,FALSE),0)</f>
        <v>0</v>
      </c>
      <c r="J378" s="182">
        <f t="shared" si="54"/>
        <v>53</v>
      </c>
      <c r="K378" s="183">
        <f t="shared" si="55"/>
        <v>0</v>
      </c>
      <c r="AK378" s="165" t="s">
        <v>268</v>
      </c>
    </row>
    <row r="379" spans="1:37">
      <c r="A379" s="189">
        <f t="shared" si="52"/>
        <v>362</v>
      </c>
      <c r="B379" s="181" t="str">
        <f t="shared" si="49"/>
        <v>N</v>
      </c>
      <c r="C379" s="181" t="str">
        <f t="shared" si="50"/>
        <v>N</v>
      </c>
      <c r="D379" s="181" t="str">
        <f t="shared" si="51"/>
        <v/>
      </c>
      <c r="E379" s="181">
        <f t="shared" si="53"/>
        <v>53</v>
      </c>
      <c r="F379" s="193">
        <f>IFERROR(VLOOKUP(A379,PlanningCycleComplet!$C$16:$E$46,3,FALSE),0)+IFERROR(VLOOKUP(A379,PlanningCycleComplet!$I$16:$K$46,3,FALSE),0)+IFERROR(VLOOKUP(A379,PlanningCycleComplet!$O$16:$Q$46,3,FALSE),0)+IFERROR(VLOOKUP(A379,PlanningCycleComplet!$U$16:$W$46,3,FALSE),0)</f>
        <v>0</v>
      </c>
      <c r="J379" s="182">
        <f t="shared" si="54"/>
        <v>53</v>
      </c>
      <c r="K379" s="183">
        <f t="shared" si="55"/>
        <v>0</v>
      </c>
      <c r="AK379" s="165" t="s">
        <v>279</v>
      </c>
    </row>
    <row r="380" spans="1:37">
      <c r="A380" s="189">
        <f t="shared" si="52"/>
        <v>363</v>
      </c>
      <c r="B380" s="181" t="str">
        <f t="shared" si="49"/>
        <v>N</v>
      </c>
      <c r="C380" s="181" t="str">
        <f t="shared" si="50"/>
        <v>N</v>
      </c>
      <c r="D380" s="181" t="str">
        <f t="shared" si="51"/>
        <v/>
      </c>
      <c r="E380" s="181">
        <f t="shared" si="53"/>
        <v>53</v>
      </c>
      <c r="F380" s="193">
        <f>IFERROR(VLOOKUP(A380,PlanningCycleComplet!$C$16:$E$46,3,FALSE),0)+IFERROR(VLOOKUP(A380,PlanningCycleComplet!$I$16:$K$46,3,FALSE),0)+IFERROR(VLOOKUP(A380,PlanningCycleComplet!$O$16:$Q$46,3,FALSE),0)+IFERROR(VLOOKUP(A380,PlanningCycleComplet!$U$16:$W$46,3,FALSE),0)</f>
        <v>0</v>
      </c>
      <c r="J380" s="182">
        <f t="shared" si="54"/>
        <v>53</v>
      </c>
      <c r="K380" s="183">
        <f t="shared" si="55"/>
        <v>0</v>
      </c>
      <c r="AK380" s="165" t="s">
        <v>290</v>
      </c>
    </row>
    <row r="381" spans="1:37">
      <c r="A381" s="189">
        <f t="shared" si="52"/>
        <v>364</v>
      </c>
      <c r="B381" s="181" t="str">
        <f t="shared" si="49"/>
        <v>N</v>
      </c>
      <c r="C381" s="181" t="str">
        <f t="shared" si="50"/>
        <v>N</v>
      </c>
      <c r="D381" s="181" t="str">
        <f t="shared" si="51"/>
        <v/>
      </c>
      <c r="E381" s="181">
        <f t="shared" si="53"/>
        <v>53</v>
      </c>
      <c r="F381" s="193">
        <f>IFERROR(VLOOKUP(A381,PlanningCycleComplet!$C$16:$E$46,3,FALSE),0)+IFERROR(VLOOKUP(A381,PlanningCycleComplet!$I$16:$K$46,3,FALSE),0)+IFERROR(VLOOKUP(A381,PlanningCycleComplet!$O$16:$Q$46,3,FALSE),0)+IFERROR(VLOOKUP(A381,PlanningCycleComplet!$U$16:$W$46,3,FALSE),0)</f>
        <v>0</v>
      </c>
      <c r="J381" s="182">
        <f t="shared" si="54"/>
        <v>53</v>
      </c>
      <c r="K381" s="183">
        <f t="shared" si="55"/>
        <v>0</v>
      </c>
      <c r="AK381" s="165" t="s">
        <v>301</v>
      </c>
    </row>
    <row r="382" spans="1:37">
      <c r="A382" s="189">
        <f t="shared" si="52"/>
        <v>365</v>
      </c>
      <c r="B382" s="181" t="str">
        <f t="shared" si="49"/>
        <v>N</v>
      </c>
      <c r="C382" s="181" t="str">
        <f t="shared" si="50"/>
        <v>N</v>
      </c>
      <c r="D382" s="181" t="str">
        <f t="shared" si="51"/>
        <v/>
      </c>
      <c r="E382" s="181">
        <f t="shared" si="53"/>
        <v>53</v>
      </c>
      <c r="F382" s="193">
        <f>IFERROR(VLOOKUP(A382,PlanningCycleComplet!$C$16:$E$46,3,FALSE),0)+IFERROR(VLOOKUP(A382,PlanningCycleComplet!$I$16:$K$46,3,FALSE),0)+IFERROR(VLOOKUP(A382,PlanningCycleComplet!$O$16:$Q$46,3,FALSE),0)+IFERROR(VLOOKUP(A382,PlanningCycleComplet!$U$16:$W$46,3,FALSE),0)</f>
        <v>0</v>
      </c>
      <c r="J382" s="182" t="str">
        <f t="shared" si="54"/>
        <v>53D</v>
      </c>
      <c r="K382" s="183">
        <f t="shared" si="55"/>
        <v>0</v>
      </c>
      <c r="AK382" s="165" t="s">
        <v>312</v>
      </c>
    </row>
    <row r="383" spans="1:37">
      <c r="A383" s="189">
        <f t="shared" si="52"/>
        <v>366</v>
      </c>
      <c r="B383" s="181" t="str">
        <f t="shared" si="49"/>
        <v>N</v>
      </c>
      <c r="C383" s="181" t="str">
        <f t="shared" si="50"/>
        <v>N</v>
      </c>
      <c r="D383" s="181" t="str">
        <f t="shared" si="51"/>
        <v/>
      </c>
      <c r="E383" s="181">
        <f t="shared" si="53"/>
        <v>54</v>
      </c>
      <c r="F383" s="193">
        <f>IFERROR(VLOOKUP(A383,PlanningCycleComplet!$C$16:$E$46,3,FALSE),0)+IFERROR(VLOOKUP(A383,PlanningCycleComplet!$I$16:$K$46,3,FALSE),0)+IFERROR(VLOOKUP(A383,PlanningCycleComplet!$O$16:$Q$46,3,FALSE),0)+IFERROR(VLOOKUP(A383,PlanningCycleComplet!$U$16:$W$46,3,FALSE),0)</f>
        <v>0</v>
      </c>
      <c r="J383" s="182" t="str">
        <f t="shared" si="54"/>
        <v>54D</v>
      </c>
      <c r="K383" s="183">
        <f t="shared" si="55"/>
        <v>0</v>
      </c>
      <c r="AK383" s="165" t="s">
        <v>323</v>
      </c>
    </row>
    <row r="384" spans="1:37">
      <c r="A384" s="189">
        <f t="shared" si="52"/>
        <v>367</v>
      </c>
      <c r="B384" s="181" t="str">
        <f t="shared" si="49"/>
        <v>N</v>
      </c>
      <c r="C384" s="181" t="str">
        <f t="shared" si="50"/>
        <v>F</v>
      </c>
      <c r="D384" s="181" t="str">
        <f t="shared" si="51"/>
        <v>F</v>
      </c>
      <c r="E384" s="181">
        <f t="shared" si="53"/>
        <v>1</v>
      </c>
      <c r="F384" s="193">
        <f>IFERROR(VLOOKUP(A384,PlanningCycleComplet!$C$16:$E$46,3,FALSE),0)+IFERROR(VLOOKUP(A384,PlanningCycleComplet!$I$16:$K$46,3,FALSE),0)+IFERROR(VLOOKUP(A384,PlanningCycleComplet!$O$16:$Q$46,3,FALSE),0)+IFERROR(VLOOKUP(A384,PlanningCycleComplet!$U$16:$W$46,3,FALSE),0)</f>
        <v>0</v>
      </c>
      <c r="J384" s="182">
        <f t="shared" si="54"/>
        <v>1</v>
      </c>
      <c r="K384" s="183">
        <f t="shared" si="55"/>
        <v>0</v>
      </c>
      <c r="AK384" s="165" t="s">
        <v>334</v>
      </c>
    </row>
    <row r="385" spans="1:37">
      <c r="A385" s="189">
        <f t="shared" si="52"/>
        <v>368</v>
      </c>
      <c r="B385" s="181" t="str">
        <f t="shared" si="49"/>
        <v>N</v>
      </c>
      <c r="C385" s="181" t="str">
        <f t="shared" si="50"/>
        <v>N</v>
      </c>
      <c r="D385" s="181" t="str">
        <f t="shared" si="51"/>
        <v/>
      </c>
      <c r="E385" s="181">
        <f t="shared" si="53"/>
        <v>1</v>
      </c>
      <c r="F385" s="193">
        <f>IFERROR(VLOOKUP(A385,PlanningCycleComplet!$C$16:$E$46,3,FALSE),0)+IFERROR(VLOOKUP(A385,PlanningCycleComplet!$I$16:$K$46,3,FALSE),0)+IFERROR(VLOOKUP(A385,PlanningCycleComplet!$O$16:$Q$46,3,FALSE),0)+IFERROR(VLOOKUP(A385,PlanningCycleComplet!$U$16:$W$46,3,FALSE),0)</f>
        <v>0</v>
      </c>
      <c r="J385" s="182">
        <f t="shared" si="54"/>
        <v>1</v>
      </c>
      <c r="K385" s="183">
        <f t="shared" si="55"/>
        <v>0</v>
      </c>
      <c r="AK385" s="165" t="s">
        <v>345</v>
      </c>
    </row>
    <row r="386" spans="1:37">
      <c r="A386" s="189">
        <f t="shared" si="52"/>
        <v>369</v>
      </c>
      <c r="B386" s="181" t="str">
        <f t="shared" si="49"/>
        <v>N</v>
      </c>
      <c r="C386" s="181" t="str">
        <f t="shared" si="50"/>
        <v>N</v>
      </c>
      <c r="D386" s="181" t="str">
        <f t="shared" si="51"/>
        <v/>
      </c>
      <c r="E386" s="181">
        <f t="shared" si="53"/>
        <v>1</v>
      </c>
      <c r="F386" s="193">
        <f>IFERROR(VLOOKUP(A386,PlanningCycleComplet!$C$16:$E$46,3,FALSE),0)+IFERROR(VLOOKUP(A386,PlanningCycleComplet!$I$16:$K$46,3,FALSE),0)+IFERROR(VLOOKUP(A386,PlanningCycleComplet!$O$16:$Q$46,3,FALSE),0)+IFERROR(VLOOKUP(A386,PlanningCycleComplet!$U$16:$W$46,3,FALSE),0)</f>
        <v>0</v>
      </c>
      <c r="J386" s="182">
        <f t="shared" si="54"/>
        <v>1</v>
      </c>
      <c r="K386" s="183">
        <f t="shared" si="55"/>
        <v>0</v>
      </c>
      <c r="AK386" s="165" t="s">
        <v>356</v>
      </c>
    </row>
    <row r="387" spans="1:37">
      <c r="A387" s="189">
        <f t="shared" si="52"/>
        <v>370</v>
      </c>
      <c r="B387" s="181" t="str">
        <f t="shared" si="49"/>
        <v>N</v>
      </c>
      <c r="C387" s="181" t="str">
        <f t="shared" si="50"/>
        <v>N</v>
      </c>
      <c r="D387" s="181" t="str">
        <f t="shared" si="51"/>
        <v/>
      </c>
      <c r="E387" s="181">
        <f t="shared" si="53"/>
        <v>1</v>
      </c>
      <c r="F387" s="193">
        <f>IFERROR(VLOOKUP(A387,PlanningCycleComplet!$C$16:$E$46,3,FALSE),0)+IFERROR(VLOOKUP(A387,PlanningCycleComplet!$I$16:$K$46,3,FALSE),0)+IFERROR(VLOOKUP(A387,PlanningCycleComplet!$O$16:$Q$46,3,FALSE),0)+IFERROR(VLOOKUP(A387,PlanningCycleComplet!$U$16:$W$46,3,FALSE),0)</f>
        <v>0</v>
      </c>
      <c r="J387" s="182">
        <f t="shared" si="54"/>
        <v>1</v>
      </c>
      <c r="K387" s="183">
        <f t="shared" si="55"/>
        <v>0</v>
      </c>
      <c r="AK387" s="165" t="s">
        <v>367</v>
      </c>
    </row>
    <row r="388" spans="1:37">
      <c r="A388" s="189">
        <f t="shared" si="52"/>
        <v>371</v>
      </c>
      <c r="B388" s="181" t="str">
        <f t="shared" si="49"/>
        <v>N</v>
      </c>
      <c r="C388" s="181" t="str">
        <f t="shared" si="50"/>
        <v>N</v>
      </c>
      <c r="D388" s="181" t="str">
        <f t="shared" si="51"/>
        <v/>
      </c>
      <c r="E388" s="181">
        <f t="shared" si="53"/>
        <v>1</v>
      </c>
      <c r="F388" s="193">
        <f>IFERROR(VLOOKUP(A388,PlanningCycleComplet!$C$16:$E$46,3,FALSE),0)+IFERROR(VLOOKUP(A388,PlanningCycleComplet!$I$16:$K$46,3,FALSE),0)+IFERROR(VLOOKUP(A388,PlanningCycleComplet!$O$16:$Q$46,3,FALSE),0)+IFERROR(VLOOKUP(A388,PlanningCycleComplet!$U$16:$W$46,3,FALSE),0)</f>
        <v>0</v>
      </c>
      <c r="J388" s="182">
        <f t="shared" si="54"/>
        <v>1</v>
      </c>
      <c r="K388" s="183">
        <f t="shared" si="55"/>
        <v>0</v>
      </c>
      <c r="AK388" s="165" t="s">
        <v>378</v>
      </c>
    </row>
    <row r="389" spans="1:37">
      <c r="A389" s="189">
        <f t="shared" si="52"/>
        <v>372</v>
      </c>
      <c r="B389" s="181" t="str">
        <f t="shared" si="49"/>
        <v>N</v>
      </c>
      <c r="C389" s="181" t="str">
        <f t="shared" si="50"/>
        <v>N</v>
      </c>
      <c r="D389" s="181" t="str">
        <f t="shared" si="51"/>
        <v/>
      </c>
      <c r="E389" s="181">
        <f t="shared" si="53"/>
        <v>1</v>
      </c>
      <c r="F389" s="193">
        <f>IFERROR(VLOOKUP(A389,PlanningCycleComplet!$C$16:$E$46,3,FALSE),0)+IFERROR(VLOOKUP(A389,PlanningCycleComplet!$I$16:$K$46,3,FALSE),0)+IFERROR(VLOOKUP(A389,PlanningCycleComplet!$O$16:$Q$46,3,FALSE),0)+IFERROR(VLOOKUP(A389,PlanningCycleComplet!$U$16:$W$46,3,FALSE),0)</f>
        <v>0</v>
      </c>
      <c r="J389" s="182" t="str">
        <f t="shared" si="54"/>
        <v>1D</v>
      </c>
      <c r="K389" s="183">
        <f t="shared" si="55"/>
        <v>0</v>
      </c>
      <c r="AK389" s="165" t="s">
        <v>389</v>
      </c>
    </row>
    <row r="390" spans="1:37">
      <c r="A390" s="189">
        <f t="shared" si="52"/>
        <v>373</v>
      </c>
      <c r="B390" s="181" t="str">
        <f t="shared" si="49"/>
        <v>N</v>
      </c>
      <c r="C390" s="181" t="str">
        <f t="shared" si="50"/>
        <v>N</v>
      </c>
      <c r="D390" s="181" t="str">
        <f t="shared" si="51"/>
        <v/>
      </c>
      <c r="E390" s="181">
        <f t="shared" si="53"/>
        <v>2</v>
      </c>
      <c r="F390" s="193">
        <f>IFERROR(VLOOKUP(A390,PlanningCycleComplet!$C$16:$E$46,3,FALSE),0)+IFERROR(VLOOKUP(A390,PlanningCycleComplet!$I$16:$K$46,3,FALSE),0)+IFERROR(VLOOKUP(A390,PlanningCycleComplet!$O$16:$Q$46,3,FALSE),0)+IFERROR(VLOOKUP(A390,PlanningCycleComplet!$U$16:$W$46,3,FALSE),0)</f>
        <v>0</v>
      </c>
      <c r="J390" s="182">
        <f t="shared" si="54"/>
        <v>2</v>
      </c>
      <c r="K390" s="183">
        <f t="shared" si="55"/>
        <v>0</v>
      </c>
      <c r="AK390" s="165" t="s">
        <v>400</v>
      </c>
    </row>
    <row r="391" spans="1:37">
      <c r="A391" s="189">
        <f t="shared" si="52"/>
        <v>374</v>
      </c>
      <c r="B391" s="181" t="str">
        <f t="shared" si="49"/>
        <v>N</v>
      </c>
      <c r="C391" s="181" t="str">
        <f t="shared" si="50"/>
        <v>N</v>
      </c>
      <c r="D391" s="181" t="str">
        <f t="shared" si="51"/>
        <v/>
      </c>
      <c r="E391" s="181">
        <f t="shared" si="53"/>
        <v>2</v>
      </c>
      <c r="F391" s="193">
        <f>IFERROR(VLOOKUP(A391,PlanningCycleComplet!$C$16:$E$46,3,FALSE),0)+IFERROR(VLOOKUP(A391,PlanningCycleComplet!$I$16:$K$46,3,FALSE),0)+IFERROR(VLOOKUP(A391,PlanningCycleComplet!$O$16:$Q$46,3,FALSE),0)+IFERROR(VLOOKUP(A391,PlanningCycleComplet!$U$16:$W$46,3,FALSE),0)</f>
        <v>0</v>
      </c>
      <c r="J391" s="182">
        <f t="shared" si="54"/>
        <v>2</v>
      </c>
      <c r="K391" s="183">
        <f t="shared" si="55"/>
        <v>0</v>
      </c>
      <c r="AK391" s="165" t="s">
        <v>411</v>
      </c>
    </row>
    <row r="392" spans="1:37">
      <c r="A392" s="189">
        <f t="shared" si="52"/>
        <v>375</v>
      </c>
      <c r="B392" s="181" t="str">
        <f t="shared" si="49"/>
        <v>N</v>
      </c>
      <c r="C392" s="181" t="str">
        <f t="shared" si="50"/>
        <v>N</v>
      </c>
      <c r="D392" s="181" t="str">
        <f t="shared" si="51"/>
        <v/>
      </c>
      <c r="E392" s="181">
        <f t="shared" si="53"/>
        <v>2</v>
      </c>
      <c r="F392" s="193">
        <f>IFERROR(VLOOKUP(A392,PlanningCycleComplet!$C$16:$E$46,3,FALSE),0)+IFERROR(VLOOKUP(A392,PlanningCycleComplet!$I$16:$K$46,3,FALSE),0)+IFERROR(VLOOKUP(A392,PlanningCycleComplet!$O$16:$Q$46,3,FALSE),0)+IFERROR(VLOOKUP(A392,PlanningCycleComplet!$U$16:$W$46,3,FALSE),0)</f>
        <v>0</v>
      </c>
      <c r="J392" s="182">
        <f t="shared" si="54"/>
        <v>2</v>
      </c>
      <c r="K392" s="183">
        <f t="shared" si="55"/>
        <v>0</v>
      </c>
      <c r="AK392" s="165" t="s">
        <v>422</v>
      </c>
    </row>
    <row r="393" spans="1:37">
      <c r="A393" s="189">
        <f t="shared" si="52"/>
        <v>376</v>
      </c>
      <c r="B393" s="181" t="str">
        <f t="shared" si="49"/>
        <v>N</v>
      </c>
      <c r="C393" s="181" t="str">
        <f t="shared" si="50"/>
        <v>N</v>
      </c>
      <c r="D393" s="181" t="str">
        <f t="shared" si="51"/>
        <v/>
      </c>
      <c r="E393" s="181">
        <f t="shared" si="53"/>
        <v>2</v>
      </c>
      <c r="F393" s="193">
        <f>IFERROR(VLOOKUP(A393,PlanningCycleComplet!$C$16:$E$46,3,FALSE),0)+IFERROR(VLOOKUP(A393,PlanningCycleComplet!$I$16:$K$46,3,FALSE),0)+IFERROR(VLOOKUP(A393,PlanningCycleComplet!$O$16:$Q$46,3,FALSE),0)+IFERROR(VLOOKUP(A393,PlanningCycleComplet!$U$16:$W$46,3,FALSE),0)</f>
        <v>0</v>
      </c>
      <c r="J393" s="182">
        <f t="shared" si="54"/>
        <v>2</v>
      </c>
      <c r="K393" s="183">
        <f t="shared" si="55"/>
        <v>0</v>
      </c>
      <c r="AK393" s="165" t="s">
        <v>433</v>
      </c>
    </row>
    <row r="394" spans="1:37">
      <c r="A394" s="189">
        <f t="shared" si="52"/>
        <v>377</v>
      </c>
      <c r="B394" s="181" t="str">
        <f t="shared" ref="B394:B416" si="56">IF(OR(AND(A394&gt;=$B$10,A394&lt;=$C$10),AND(A394&gt;=$B$11,A394&lt;=$C$11),AND(A394&gt;=$B$12,A394&lt;=$C$12),AND(A394&gt;=$B$13,A394&lt;=$C$13),AND(A394&gt;=$B$14,A394&lt;=$C$14)),"V","N")</f>
        <v>N</v>
      </c>
      <c r="C394" s="181" t="str">
        <f t="shared" si="50"/>
        <v>N</v>
      </c>
      <c r="D394" s="181" t="str">
        <f t="shared" si="51"/>
        <v/>
      </c>
      <c r="E394" s="181">
        <f t="shared" si="53"/>
        <v>2</v>
      </c>
      <c r="F394" s="193">
        <f>IFERROR(VLOOKUP(A394,PlanningCycleComplet!$C$16:$E$46,3,FALSE),0)+IFERROR(VLOOKUP(A394,PlanningCycleComplet!$I$16:$K$46,3,FALSE),0)+IFERROR(VLOOKUP(A394,PlanningCycleComplet!$O$16:$Q$46,3,FALSE),0)+IFERROR(VLOOKUP(A394,PlanningCycleComplet!$U$16:$W$46,3,FALSE),0)</f>
        <v>0</v>
      </c>
      <c r="J394" s="182">
        <f t="shared" si="54"/>
        <v>2</v>
      </c>
      <c r="K394" s="183">
        <f t="shared" si="55"/>
        <v>0</v>
      </c>
      <c r="AK394" s="165" t="s">
        <v>444</v>
      </c>
    </row>
    <row r="395" spans="1:37">
      <c r="A395" s="189">
        <f t="shared" si="52"/>
        <v>378</v>
      </c>
      <c r="B395" s="181" t="str">
        <f t="shared" si="56"/>
        <v>N</v>
      </c>
      <c r="C395" s="181" t="str">
        <f t="shared" si="50"/>
        <v>N</v>
      </c>
      <c r="D395" s="181" t="str">
        <f t="shared" si="51"/>
        <v/>
      </c>
      <c r="E395" s="181">
        <f t="shared" si="53"/>
        <v>2</v>
      </c>
      <c r="F395" s="193">
        <f>IFERROR(VLOOKUP(A395,PlanningCycleComplet!$C$16:$E$46,3,FALSE),0)+IFERROR(VLOOKUP(A395,PlanningCycleComplet!$I$16:$K$46,3,FALSE),0)+IFERROR(VLOOKUP(A395,PlanningCycleComplet!$O$16:$Q$46,3,FALSE),0)+IFERROR(VLOOKUP(A395,PlanningCycleComplet!$U$16:$W$46,3,FALSE),0)</f>
        <v>0</v>
      </c>
      <c r="J395" s="182">
        <f t="shared" si="54"/>
        <v>2</v>
      </c>
      <c r="K395" s="183">
        <f t="shared" si="55"/>
        <v>0</v>
      </c>
      <c r="AK395" s="165" t="s">
        <v>455</v>
      </c>
    </row>
    <row r="396" spans="1:37">
      <c r="A396" s="189">
        <f t="shared" si="52"/>
        <v>379</v>
      </c>
      <c r="B396" s="181" t="str">
        <f t="shared" si="56"/>
        <v>N</v>
      </c>
      <c r="C396" s="181" t="str">
        <f t="shared" si="50"/>
        <v>N</v>
      </c>
      <c r="D396" s="181" t="str">
        <f t="shared" si="51"/>
        <v/>
      </c>
      <c r="E396" s="181">
        <f t="shared" si="53"/>
        <v>2</v>
      </c>
      <c r="F396" s="193">
        <f>IFERROR(VLOOKUP(A396,PlanningCycleComplet!$C$16:$E$46,3,FALSE),0)+IFERROR(VLOOKUP(A396,PlanningCycleComplet!$I$16:$K$46,3,FALSE),0)+IFERROR(VLOOKUP(A396,PlanningCycleComplet!$O$16:$Q$46,3,FALSE),0)+IFERROR(VLOOKUP(A396,PlanningCycleComplet!$U$16:$W$46,3,FALSE),0)</f>
        <v>0</v>
      </c>
      <c r="J396" s="182" t="str">
        <f t="shared" si="54"/>
        <v>2D</v>
      </c>
      <c r="K396" s="183">
        <f t="shared" si="55"/>
        <v>0</v>
      </c>
      <c r="AK396" s="165" t="s">
        <v>466</v>
      </c>
    </row>
    <row r="397" spans="1:37">
      <c r="A397" s="189">
        <f t="shared" si="52"/>
        <v>380</v>
      </c>
      <c r="B397" s="181" t="str">
        <f t="shared" si="56"/>
        <v>N</v>
      </c>
      <c r="C397" s="181" t="str">
        <f t="shared" si="50"/>
        <v>N</v>
      </c>
      <c r="D397" s="181" t="str">
        <f t="shared" si="51"/>
        <v/>
      </c>
      <c r="E397" s="181">
        <f t="shared" si="53"/>
        <v>3</v>
      </c>
      <c r="F397" s="193">
        <f>IFERROR(VLOOKUP(A397,PlanningCycleComplet!$C$16:$E$46,3,FALSE),0)+IFERROR(VLOOKUP(A397,PlanningCycleComplet!$I$16:$K$46,3,FALSE),0)+IFERROR(VLOOKUP(A397,PlanningCycleComplet!$O$16:$Q$46,3,FALSE),0)+IFERROR(VLOOKUP(A397,PlanningCycleComplet!$U$16:$W$46,3,FALSE),0)</f>
        <v>0</v>
      </c>
      <c r="J397" s="182">
        <f t="shared" si="54"/>
        <v>3</v>
      </c>
      <c r="K397" s="183">
        <f t="shared" si="55"/>
        <v>0</v>
      </c>
      <c r="AK397" s="165" t="s">
        <v>477</v>
      </c>
    </row>
    <row r="398" spans="1:37">
      <c r="A398" s="189">
        <f t="shared" si="52"/>
        <v>381</v>
      </c>
      <c r="B398" s="181" t="str">
        <f t="shared" si="56"/>
        <v>N</v>
      </c>
      <c r="C398" s="181" t="str">
        <f t="shared" si="50"/>
        <v>N</v>
      </c>
      <c r="D398" s="181" t="str">
        <f t="shared" si="51"/>
        <v/>
      </c>
      <c r="E398" s="181">
        <f t="shared" si="53"/>
        <v>3</v>
      </c>
      <c r="F398" s="193">
        <f>IFERROR(VLOOKUP(A398,PlanningCycleComplet!$C$16:$E$46,3,FALSE),0)+IFERROR(VLOOKUP(A398,PlanningCycleComplet!$I$16:$K$46,3,FALSE),0)+IFERROR(VLOOKUP(A398,PlanningCycleComplet!$O$16:$Q$46,3,FALSE),0)+IFERROR(VLOOKUP(A398,PlanningCycleComplet!$U$16:$W$46,3,FALSE),0)</f>
        <v>0</v>
      </c>
      <c r="J398" s="182">
        <f t="shared" si="54"/>
        <v>3</v>
      </c>
      <c r="K398" s="183">
        <f t="shared" si="55"/>
        <v>0</v>
      </c>
      <c r="AK398" s="165" t="s">
        <v>488</v>
      </c>
    </row>
    <row r="399" spans="1:37">
      <c r="A399" s="189">
        <f t="shared" si="52"/>
        <v>382</v>
      </c>
      <c r="B399" s="181" t="str">
        <f t="shared" si="56"/>
        <v>N</v>
      </c>
      <c r="C399" s="181" t="str">
        <f t="shared" si="50"/>
        <v>N</v>
      </c>
      <c r="D399" s="181" t="str">
        <f t="shared" si="51"/>
        <v/>
      </c>
      <c r="E399" s="181">
        <f t="shared" si="53"/>
        <v>3</v>
      </c>
      <c r="F399" s="193">
        <f>IFERROR(VLOOKUP(A399,PlanningCycleComplet!$C$16:$E$46,3,FALSE),0)+IFERROR(VLOOKUP(A399,PlanningCycleComplet!$I$16:$K$46,3,FALSE),0)+IFERROR(VLOOKUP(A399,PlanningCycleComplet!$O$16:$Q$46,3,FALSE),0)+IFERROR(VLOOKUP(A399,PlanningCycleComplet!$U$16:$W$46,3,FALSE),0)</f>
        <v>0</v>
      </c>
      <c r="J399" s="182">
        <f t="shared" si="54"/>
        <v>3</v>
      </c>
      <c r="K399" s="183">
        <f t="shared" si="55"/>
        <v>0</v>
      </c>
      <c r="AK399" s="165" t="s">
        <v>499</v>
      </c>
    </row>
    <row r="400" spans="1:37">
      <c r="A400" s="189">
        <f t="shared" si="52"/>
        <v>383</v>
      </c>
      <c r="B400" s="181" t="str">
        <f t="shared" si="56"/>
        <v>N</v>
      </c>
      <c r="C400" s="181" t="str">
        <f t="shared" si="50"/>
        <v>N</v>
      </c>
      <c r="D400" s="181" t="str">
        <f t="shared" si="51"/>
        <v/>
      </c>
      <c r="E400" s="181">
        <f t="shared" si="53"/>
        <v>3</v>
      </c>
      <c r="F400" s="193">
        <f>IFERROR(VLOOKUP(A400,PlanningCycleComplet!$C$16:$E$46,3,FALSE),0)+IFERROR(VLOOKUP(A400,PlanningCycleComplet!$I$16:$K$46,3,FALSE),0)+IFERROR(VLOOKUP(A400,PlanningCycleComplet!$O$16:$Q$46,3,FALSE),0)+IFERROR(VLOOKUP(A400,PlanningCycleComplet!$U$16:$W$46,3,FALSE),0)</f>
        <v>0</v>
      </c>
      <c r="J400" s="182">
        <f t="shared" si="54"/>
        <v>3</v>
      </c>
      <c r="K400" s="183">
        <f t="shared" si="55"/>
        <v>0</v>
      </c>
      <c r="AK400" s="165" t="s">
        <v>510</v>
      </c>
    </row>
    <row r="401" spans="1:37">
      <c r="A401" s="189">
        <f t="shared" si="52"/>
        <v>384</v>
      </c>
      <c r="B401" s="181" t="str">
        <f t="shared" si="56"/>
        <v>N</v>
      </c>
      <c r="C401" s="181" t="str">
        <f t="shared" si="50"/>
        <v>N</v>
      </c>
      <c r="D401" s="181" t="str">
        <f t="shared" si="51"/>
        <v/>
      </c>
      <c r="E401" s="181">
        <f t="shared" si="53"/>
        <v>3</v>
      </c>
      <c r="F401" s="193">
        <f>IFERROR(VLOOKUP(A401,PlanningCycleComplet!$C$16:$E$46,3,FALSE),0)+IFERROR(VLOOKUP(A401,PlanningCycleComplet!$I$16:$K$46,3,FALSE),0)+IFERROR(VLOOKUP(A401,PlanningCycleComplet!$O$16:$Q$46,3,FALSE),0)+IFERROR(VLOOKUP(A401,PlanningCycleComplet!$U$16:$W$46,3,FALSE),0)</f>
        <v>0</v>
      </c>
      <c r="J401" s="182">
        <f t="shared" si="54"/>
        <v>3</v>
      </c>
      <c r="K401" s="183">
        <f t="shared" si="55"/>
        <v>0</v>
      </c>
      <c r="AK401" s="165" t="s">
        <v>521</v>
      </c>
    </row>
    <row r="402" spans="1:37">
      <c r="A402" s="189">
        <f t="shared" si="52"/>
        <v>385</v>
      </c>
      <c r="B402" s="181" t="str">
        <f t="shared" si="56"/>
        <v>N</v>
      </c>
      <c r="C402" s="181" t="str">
        <f t="shared" si="50"/>
        <v>N</v>
      </c>
      <c r="D402" s="181" t="str">
        <f t="shared" si="51"/>
        <v/>
      </c>
      <c r="E402" s="181">
        <f t="shared" si="53"/>
        <v>3</v>
      </c>
      <c r="F402" s="193">
        <f>IFERROR(VLOOKUP(A402,PlanningCycleComplet!$C$16:$E$46,3,FALSE),0)+IFERROR(VLOOKUP(A402,PlanningCycleComplet!$I$16:$K$46,3,FALSE),0)+IFERROR(VLOOKUP(A402,PlanningCycleComplet!$O$16:$Q$46,3,FALSE),0)+IFERROR(VLOOKUP(A402,PlanningCycleComplet!$U$16:$W$46,3,FALSE),0)</f>
        <v>0</v>
      </c>
      <c r="J402" s="182">
        <f t="shared" si="54"/>
        <v>3</v>
      </c>
      <c r="K402" s="183">
        <f t="shared" si="55"/>
        <v>0</v>
      </c>
      <c r="AK402" s="165" t="s">
        <v>532</v>
      </c>
    </row>
    <row r="403" spans="1:37">
      <c r="A403" s="189">
        <f t="shared" si="52"/>
        <v>386</v>
      </c>
      <c r="B403" s="181" t="str">
        <f t="shared" si="56"/>
        <v>N</v>
      </c>
      <c r="C403" s="181" t="str">
        <f t="shared" ref="C403:C416" si="57">IFERROR(VLOOKUP(A403,$H$8:$I$22,2,FALSE),"N")</f>
        <v>N</v>
      </c>
      <c r="D403" s="181" t="str">
        <f t="shared" ref="D403:D416" si="58">IF(C403="F","F",IF(B403="V","V",""))</f>
        <v/>
      </c>
      <c r="E403" s="181">
        <f t="shared" si="53"/>
        <v>3</v>
      </c>
      <c r="F403" s="193">
        <f>IFERROR(VLOOKUP(A403,PlanningCycleComplet!$C$16:$E$46,3,FALSE),0)+IFERROR(VLOOKUP(A403,PlanningCycleComplet!$I$16:$K$46,3,FALSE),0)+IFERROR(VLOOKUP(A403,PlanningCycleComplet!$O$16:$Q$46,3,FALSE),0)+IFERROR(VLOOKUP(A403,PlanningCycleComplet!$U$16:$W$46,3,FALSE),0)</f>
        <v>0</v>
      </c>
      <c r="J403" s="182" t="str">
        <f t="shared" si="54"/>
        <v>3D</v>
      </c>
      <c r="K403" s="183">
        <f t="shared" si="55"/>
        <v>0</v>
      </c>
      <c r="AK403" s="165" t="s">
        <v>617</v>
      </c>
    </row>
    <row r="404" spans="1:37">
      <c r="A404" s="189">
        <f t="shared" ref="A404:A416" si="59">A403+1</f>
        <v>387</v>
      </c>
      <c r="B404" s="181" t="str">
        <f t="shared" si="56"/>
        <v>N</v>
      </c>
      <c r="C404" s="181" t="str">
        <f t="shared" si="57"/>
        <v>N</v>
      </c>
      <c r="D404" s="181" t="str">
        <f t="shared" si="58"/>
        <v/>
      </c>
      <c r="E404" s="181">
        <f t="shared" ref="E404:E416" si="60">WEEKNUM(A404,2)</f>
        <v>4</v>
      </c>
      <c r="F404" s="193">
        <f>IFERROR(VLOOKUP(A404,PlanningCycleComplet!$C$16:$E$46,3,FALSE),0)+IFERROR(VLOOKUP(A404,PlanningCycleComplet!$I$16:$K$46,3,FALSE),0)+IFERROR(VLOOKUP(A404,PlanningCycleComplet!$O$16:$Q$46,3,FALSE),0)+IFERROR(VLOOKUP(A404,PlanningCycleComplet!$U$16:$W$46,3,FALSE),0)</f>
        <v>0</v>
      </c>
      <c r="J404" s="182">
        <f t="shared" si="54"/>
        <v>4</v>
      </c>
      <c r="K404" s="183">
        <f t="shared" si="55"/>
        <v>0</v>
      </c>
      <c r="AK404" s="165" t="s">
        <v>618</v>
      </c>
    </row>
    <row r="405" spans="1:37">
      <c r="A405" s="189">
        <f t="shared" si="59"/>
        <v>388</v>
      </c>
      <c r="B405" s="181" t="str">
        <f t="shared" si="56"/>
        <v>N</v>
      </c>
      <c r="C405" s="181" t="str">
        <f t="shared" si="57"/>
        <v>N</v>
      </c>
      <c r="D405" s="181" t="str">
        <f t="shared" si="58"/>
        <v/>
      </c>
      <c r="E405" s="181">
        <f t="shared" si="60"/>
        <v>4</v>
      </c>
      <c r="F405" s="193">
        <f>IFERROR(VLOOKUP(A405,PlanningCycleComplet!$C$16:$E$46,3,FALSE),0)+IFERROR(VLOOKUP(A405,PlanningCycleComplet!$I$16:$K$46,3,FALSE),0)+IFERROR(VLOOKUP(A405,PlanningCycleComplet!$O$16:$Q$46,3,FALSE),0)+IFERROR(VLOOKUP(A405,PlanningCycleComplet!$U$16:$W$46,3,FALSE),0)</f>
        <v>0</v>
      </c>
      <c r="J405" s="182">
        <f t="shared" si="54"/>
        <v>4</v>
      </c>
      <c r="K405" s="183">
        <f t="shared" si="55"/>
        <v>0</v>
      </c>
      <c r="AK405" s="165" t="s">
        <v>619</v>
      </c>
    </row>
    <row r="406" spans="1:37">
      <c r="A406" s="189">
        <f t="shared" si="59"/>
        <v>389</v>
      </c>
      <c r="B406" s="181" t="str">
        <f t="shared" si="56"/>
        <v>N</v>
      </c>
      <c r="C406" s="181" t="str">
        <f t="shared" si="57"/>
        <v>N</v>
      </c>
      <c r="D406" s="181" t="str">
        <f t="shared" si="58"/>
        <v/>
      </c>
      <c r="E406" s="181">
        <f t="shared" si="60"/>
        <v>4</v>
      </c>
      <c r="F406" s="193">
        <f>IFERROR(VLOOKUP(A406,PlanningCycleComplet!$C$16:$E$46,3,FALSE),0)+IFERROR(VLOOKUP(A406,PlanningCycleComplet!$I$16:$K$46,3,FALSE),0)+IFERROR(VLOOKUP(A406,PlanningCycleComplet!$O$16:$Q$46,3,FALSE),0)+IFERROR(VLOOKUP(A406,PlanningCycleComplet!$U$16:$W$46,3,FALSE),0)</f>
        <v>0</v>
      </c>
      <c r="J406" s="182">
        <f t="shared" si="54"/>
        <v>4</v>
      </c>
      <c r="K406" s="183">
        <f t="shared" si="55"/>
        <v>0</v>
      </c>
      <c r="AK406" s="165" t="s">
        <v>620</v>
      </c>
    </row>
    <row r="407" spans="1:37">
      <c r="A407" s="189">
        <f t="shared" si="59"/>
        <v>390</v>
      </c>
      <c r="B407" s="181" t="str">
        <f t="shared" si="56"/>
        <v>N</v>
      </c>
      <c r="C407" s="181" t="str">
        <f t="shared" si="57"/>
        <v>N</v>
      </c>
      <c r="D407" s="181" t="str">
        <f t="shared" si="58"/>
        <v/>
      </c>
      <c r="E407" s="181">
        <f t="shared" si="60"/>
        <v>4</v>
      </c>
      <c r="F407" s="193">
        <f>IFERROR(VLOOKUP(A407,PlanningCycleComplet!$C$16:$E$46,3,FALSE),0)+IFERROR(VLOOKUP(A407,PlanningCycleComplet!$I$16:$K$46,3,FALSE),0)+IFERROR(VLOOKUP(A407,PlanningCycleComplet!$O$16:$Q$46,3,FALSE),0)+IFERROR(VLOOKUP(A407,PlanningCycleComplet!$U$16:$W$46,3,FALSE),0)</f>
        <v>0</v>
      </c>
      <c r="J407" s="182">
        <f t="shared" si="54"/>
        <v>4</v>
      </c>
      <c r="K407" s="183">
        <f t="shared" si="55"/>
        <v>0</v>
      </c>
      <c r="AK407" s="165" t="s">
        <v>621</v>
      </c>
    </row>
    <row r="408" spans="1:37">
      <c r="A408" s="189">
        <f t="shared" si="59"/>
        <v>391</v>
      </c>
      <c r="B408" s="181" t="str">
        <f t="shared" si="56"/>
        <v>N</v>
      </c>
      <c r="C408" s="181" t="str">
        <f t="shared" si="57"/>
        <v>N</v>
      </c>
      <c r="D408" s="181" t="str">
        <f t="shared" si="58"/>
        <v/>
      </c>
      <c r="E408" s="181">
        <f t="shared" si="60"/>
        <v>4</v>
      </c>
      <c r="F408" s="193">
        <f>IFERROR(VLOOKUP(A408,PlanningCycleComplet!$C$16:$E$46,3,FALSE),0)+IFERROR(VLOOKUP(A408,PlanningCycleComplet!$I$16:$K$46,3,FALSE),0)+IFERROR(VLOOKUP(A408,PlanningCycleComplet!$O$16:$Q$46,3,FALSE),0)+IFERROR(VLOOKUP(A408,PlanningCycleComplet!$U$16:$W$46,3,FALSE),0)</f>
        <v>0</v>
      </c>
      <c r="J408" s="182">
        <f t="shared" si="54"/>
        <v>4</v>
      </c>
      <c r="K408" s="183">
        <f t="shared" si="55"/>
        <v>0</v>
      </c>
      <c r="AK408" s="165" t="s">
        <v>622</v>
      </c>
    </row>
    <row r="409" spans="1:37">
      <c r="A409" s="189">
        <f t="shared" si="59"/>
        <v>392</v>
      </c>
      <c r="B409" s="181" t="str">
        <f t="shared" si="56"/>
        <v>N</v>
      </c>
      <c r="C409" s="181" t="str">
        <f t="shared" si="57"/>
        <v>N</v>
      </c>
      <c r="D409" s="181" t="str">
        <f t="shared" si="58"/>
        <v/>
      </c>
      <c r="E409" s="181">
        <f t="shared" si="60"/>
        <v>4</v>
      </c>
      <c r="F409" s="193">
        <f>IFERROR(VLOOKUP(A409,PlanningCycleComplet!$C$16:$E$46,3,FALSE),0)+IFERROR(VLOOKUP(A409,PlanningCycleComplet!$I$16:$K$46,3,FALSE),0)+IFERROR(VLOOKUP(A409,PlanningCycleComplet!$O$16:$Q$46,3,FALSE),0)+IFERROR(VLOOKUP(A409,PlanningCycleComplet!$U$16:$W$46,3,FALSE),0)</f>
        <v>0</v>
      </c>
      <c r="J409" s="182">
        <f t="shared" si="54"/>
        <v>4</v>
      </c>
      <c r="K409" s="183">
        <f t="shared" si="55"/>
        <v>0</v>
      </c>
      <c r="AK409" s="165" t="s">
        <v>623</v>
      </c>
    </row>
    <row r="410" spans="1:37">
      <c r="A410" s="189">
        <f t="shared" si="59"/>
        <v>393</v>
      </c>
      <c r="B410" s="181" t="str">
        <f t="shared" si="56"/>
        <v>N</v>
      </c>
      <c r="C410" s="181" t="str">
        <f t="shared" si="57"/>
        <v>N</v>
      </c>
      <c r="D410" s="181" t="str">
        <f t="shared" si="58"/>
        <v/>
      </c>
      <c r="E410" s="181">
        <f t="shared" si="60"/>
        <v>4</v>
      </c>
      <c r="F410" s="193">
        <f>IFERROR(VLOOKUP(A410,PlanningCycleComplet!$C$16:$E$46,3,FALSE),0)+IFERROR(VLOOKUP(A410,PlanningCycleComplet!$I$16:$K$46,3,FALSE),0)+IFERROR(VLOOKUP(A410,PlanningCycleComplet!$O$16:$Q$46,3,FALSE),0)+IFERROR(VLOOKUP(A410,PlanningCycleComplet!$U$16:$W$46,3,FALSE),0)</f>
        <v>0</v>
      </c>
      <c r="J410" s="182" t="str">
        <f t="shared" si="54"/>
        <v>4D</v>
      </c>
      <c r="K410" s="183">
        <f t="shared" si="55"/>
        <v>0</v>
      </c>
      <c r="AK410" s="165" t="s">
        <v>624</v>
      </c>
    </row>
    <row r="411" spans="1:37">
      <c r="A411" s="189">
        <f t="shared" si="59"/>
        <v>394</v>
      </c>
      <c r="B411" s="181" t="str">
        <f t="shared" si="56"/>
        <v>N</v>
      </c>
      <c r="C411" s="181" t="str">
        <f t="shared" si="57"/>
        <v>N</v>
      </c>
      <c r="D411" s="181" t="str">
        <f t="shared" si="58"/>
        <v/>
      </c>
      <c r="E411" s="181">
        <f t="shared" si="60"/>
        <v>5</v>
      </c>
      <c r="F411" s="193">
        <f>IFERROR(VLOOKUP(A411,PlanningCycleComplet!$C$16:$E$46,3,FALSE),0)+IFERROR(VLOOKUP(A411,PlanningCycleComplet!$I$16:$K$46,3,FALSE),0)+IFERROR(VLOOKUP(A411,PlanningCycleComplet!$O$16:$Q$46,3,FALSE),0)+IFERROR(VLOOKUP(A411,PlanningCycleComplet!$U$16:$W$46,3,FALSE),0)</f>
        <v>0</v>
      </c>
      <c r="J411" s="182">
        <f t="shared" si="54"/>
        <v>5</v>
      </c>
      <c r="K411" s="183">
        <f t="shared" si="55"/>
        <v>0</v>
      </c>
      <c r="AK411" s="165" t="s">
        <v>625</v>
      </c>
    </row>
    <row r="412" spans="1:37">
      <c r="A412" s="189">
        <f t="shared" si="59"/>
        <v>395</v>
      </c>
      <c r="B412" s="181" t="str">
        <f t="shared" si="56"/>
        <v>N</v>
      </c>
      <c r="C412" s="181" t="str">
        <f t="shared" si="57"/>
        <v>N</v>
      </c>
      <c r="D412" s="181" t="str">
        <f t="shared" si="58"/>
        <v/>
      </c>
      <c r="E412" s="181">
        <f t="shared" si="60"/>
        <v>5</v>
      </c>
      <c r="F412" s="193">
        <f>IFERROR(VLOOKUP(A412,PlanningCycleComplet!$C$16:$E$46,3,FALSE),0)+IFERROR(VLOOKUP(A412,PlanningCycleComplet!$I$16:$K$46,3,FALSE),0)+IFERROR(VLOOKUP(A412,PlanningCycleComplet!$O$16:$Q$46,3,FALSE),0)+IFERROR(VLOOKUP(A412,PlanningCycleComplet!$U$16:$W$46,3,FALSE),0)</f>
        <v>0</v>
      </c>
      <c r="J412" s="182">
        <f t="shared" si="54"/>
        <v>5</v>
      </c>
      <c r="K412" s="183">
        <f t="shared" si="55"/>
        <v>0</v>
      </c>
      <c r="AK412" s="165" t="s">
        <v>626</v>
      </c>
    </row>
    <row r="413" spans="1:37">
      <c r="A413" s="189">
        <f t="shared" si="59"/>
        <v>396</v>
      </c>
      <c r="B413" s="181" t="str">
        <f t="shared" si="56"/>
        <v>N</v>
      </c>
      <c r="C413" s="181" t="str">
        <f t="shared" si="57"/>
        <v>N</v>
      </c>
      <c r="D413" s="181" t="str">
        <f t="shared" si="58"/>
        <v/>
      </c>
      <c r="E413" s="181">
        <f t="shared" si="60"/>
        <v>5</v>
      </c>
      <c r="F413" s="193">
        <f>IFERROR(VLOOKUP(A413,PlanningCycleComplet!$C$16:$E$46,3,FALSE),0)+IFERROR(VLOOKUP(A413,PlanningCycleComplet!$I$16:$K$46,3,FALSE),0)+IFERROR(VLOOKUP(A413,PlanningCycleComplet!$O$16:$Q$46,3,FALSE),0)+IFERROR(VLOOKUP(A413,PlanningCycleComplet!$U$16:$W$46,3,FALSE),0)</f>
        <v>0</v>
      </c>
      <c r="J413" s="182">
        <f>IF(E413&lt;&gt;E414,E413&amp;"D",E413)</f>
        <v>5</v>
      </c>
      <c r="K413" s="183">
        <f t="shared" si="55"/>
        <v>0</v>
      </c>
      <c r="AK413" s="165" t="s">
        <v>627</v>
      </c>
    </row>
    <row r="414" spans="1:37">
      <c r="A414" s="189">
        <f t="shared" si="59"/>
        <v>397</v>
      </c>
      <c r="B414" s="181" t="str">
        <f t="shared" si="56"/>
        <v>N</v>
      </c>
      <c r="C414" s="181" t="str">
        <f t="shared" si="57"/>
        <v>N</v>
      </c>
      <c r="D414" s="181" t="str">
        <f t="shared" si="58"/>
        <v/>
      </c>
      <c r="E414" s="181">
        <f t="shared" si="60"/>
        <v>5</v>
      </c>
      <c r="F414" s="193">
        <f>IFERROR(VLOOKUP(A414,PlanningCycleComplet!$C$16:$E$46,3,FALSE),0)+IFERROR(VLOOKUP(A414,PlanningCycleComplet!$I$16:$K$46,3,FALSE),0)+IFERROR(VLOOKUP(A414,PlanningCycleComplet!$O$16:$Q$46,3,FALSE),0)+IFERROR(VLOOKUP(A414,PlanningCycleComplet!$U$16:$W$46,3,FALSE),0)</f>
        <v>0</v>
      </c>
      <c r="J414" s="182">
        <f>IF(E414&lt;&gt;E415,E414&amp;"D",E414)</f>
        <v>5</v>
      </c>
      <c r="K414" s="183">
        <f t="shared" si="55"/>
        <v>0</v>
      </c>
      <c r="AK414" s="165" t="s">
        <v>628</v>
      </c>
    </row>
    <row r="415" spans="1:37">
      <c r="A415" s="189">
        <f t="shared" si="59"/>
        <v>398</v>
      </c>
      <c r="B415" s="181" t="str">
        <f t="shared" si="56"/>
        <v>N</v>
      </c>
      <c r="C415" s="181" t="str">
        <f t="shared" si="57"/>
        <v>N</v>
      </c>
      <c r="D415" s="181" t="str">
        <f t="shared" si="58"/>
        <v/>
      </c>
      <c r="E415" s="181">
        <f t="shared" si="60"/>
        <v>5</v>
      </c>
      <c r="F415" s="193">
        <f>IFERROR(VLOOKUP(A415,PlanningCycleComplet!$C$16:$E$46,3,FALSE),0)+IFERROR(VLOOKUP(A415,PlanningCycleComplet!$I$16:$K$46,3,FALSE),0)+IFERROR(VLOOKUP(A415,PlanningCycleComplet!$O$16:$Q$46,3,FALSE),0)+IFERROR(VLOOKUP(A415,PlanningCycleComplet!$U$16:$W$46,3,FALSE),0)</f>
        <v>0</v>
      </c>
      <c r="J415" s="182">
        <f>IF(E415&lt;&gt;E416,E415&amp;"D",E415)</f>
        <v>5</v>
      </c>
      <c r="K415" s="183">
        <f t="shared" si="55"/>
        <v>0</v>
      </c>
      <c r="AK415" s="165" t="s">
        <v>629</v>
      </c>
    </row>
    <row r="416" spans="1:37">
      <c r="A416" s="189">
        <f t="shared" si="59"/>
        <v>399</v>
      </c>
      <c r="B416" s="181" t="str">
        <f t="shared" si="56"/>
        <v>N</v>
      </c>
      <c r="C416" s="181" t="str">
        <f t="shared" si="57"/>
        <v>N</v>
      </c>
      <c r="D416" s="181" t="str">
        <f t="shared" si="58"/>
        <v/>
      </c>
      <c r="E416" s="181">
        <f t="shared" si="60"/>
        <v>5</v>
      </c>
      <c r="F416" s="193">
        <f>IFERROR(VLOOKUP(A416,PlanningCycleComplet!$C$16:$E$46,3,FALSE),0)+IFERROR(VLOOKUP(A416,PlanningCycleComplet!$I$16:$K$46,3,FALSE),0)+IFERROR(VLOOKUP(A416,PlanningCycleComplet!$O$16:$Q$46,3,FALSE),0)+IFERROR(VLOOKUP(A416,PlanningCycleComplet!$U$16:$W$46,3,FALSE),0)</f>
        <v>0</v>
      </c>
      <c r="J416" s="182" t="str">
        <f>IF(E416&lt;&gt;E417,E416&amp;"D",E416)</f>
        <v>5D</v>
      </c>
      <c r="K416" s="183">
        <f t="shared" si="55"/>
        <v>0</v>
      </c>
      <c r="AK416" s="165" t="s">
        <v>630</v>
      </c>
    </row>
    <row r="417" spans="1:37">
      <c r="A417" s="189"/>
      <c r="AK417" s="165" t="s">
        <v>631</v>
      </c>
    </row>
    <row r="418" spans="1:37">
      <c r="A418" s="189"/>
      <c r="AK418" s="165" t="s">
        <v>632</v>
      </c>
    </row>
    <row r="419" spans="1:37">
      <c r="A419" s="189"/>
      <c r="AK419" s="165" t="s">
        <v>633</v>
      </c>
    </row>
    <row r="420" spans="1:37">
      <c r="A420" s="189"/>
      <c r="AK420" s="165" t="s">
        <v>634</v>
      </c>
    </row>
    <row r="421" spans="1:37">
      <c r="A421" s="189"/>
      <c r="AK421" s="165" t="s">
        <v>635</v>
      </c>
    </row>
    <row r="422" spans="1:37">
      <c r="A422" s="189"/>
      <c r="AK422" s="165" t="s">
        <v>636</v>
      </c>
    </row>
    <row r="423" spans="1:37">
      <c r="A423" s="189"/>
      <c r="AK423" s="165" t="s">
        <v>637</v>
      </c>
    </row>
    <row r="424" spans="1:37">
      <c r="A424" s="189"/>
      <c r="AK424" s="165" t="s">
        <v>638</v>
      </c>
    </row>
    <row r="425" spans="1:37">
      <c r="A425" s="189"/>
      <c r="AK425" s="165" t="s">
        <v>639</v>
      </c>
    </row>
    <row r="426" spans="1:37">
      <c r="A426" s="189"/>
      <c r="AK426" s="165" t="s">
        <v>640</v>
      </c>
    </row>
    <row r="427" spans="1:37">
      <c r="A427" s="189"/>
      <c r="AK427" s="165" t="s">
        <v>641</v>
      </c>
    </row>
    <row r="428" spans="1:37">
      <c r="A428" s="189"/>
      <c r="AK428" s="165" t="s">
        <v>642</v>
      </c>
    </row>
    <row r="429" spans="1:37">
      <c r="A429" s="189"/>
      <c r="AK429" s="165" t="s">
        <v>643</v>
      </c>
    </row>
    <row r="430" spans="1:37">
      <c r="A430" s="189"/>
      <c r="AK430" s="165" t="s">
        <v>644</v>
      </c>
    </row>
    <row r="431" spans="1:37">
      <c r="AK431" s="165" t="s">
        <v>645</v>
      </c>
    </row>
    <row r="432" spans="1:37">
      <c r="AK432" s="165" t="s">
        <v>646</v>
      </c>
    </row>
    <row r="433" spans="37:37">
      <c r="AK433" s="165" t="s">
        <v>647</v>
      </c>
    </row>
    <row r="434" spans="37:37">
      <c r="AK434" s="165" t="s">
        <v>1020</v>
      </c>
    </row>
  </sheetData>
  <sheetProtection selectLockedCells="1"/>
  <phoneticPr fontId="1" type="noConversion"/>
  <pageMargins left="0.78740157499999996" right="0.78740157499999996" top="0.984251969" bottom="0.984251969" header="0.4921259845" footer="0.4921259845"/>
  <pageSetup paperSize="9" orientation="landscape" r:id="rId1"/>
  <headerFooter alignWithMargins="0"/>
  <drawing r:id="rId2"/>
  <legacyDrawing r:id="rId3"/>
  <controls>
    <control shapeId="2051" r:id="rId4" name="CommandButton1"/>
    <control shapeId="2050" r:id="rId5" name="verouillage"/>
    <control shapeId="2049" r:id="rId6" name="deverouiller"/>
  </control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6"/>
  <dimension ref="A1:O45"/>
  <sheetViews>
    <sheetView workbookViewId="0">
      <selection activeCell="O4" sqref="O4"/>
    </sheetView>
  </sheetViews>
  <sheetFormatPr baseColWidth="10" defaultRowHeight="12.75"/>
  <cols>
    <col min="1" max="1" width="11.42578125" style="196"/>
    <col min="2" max="3" width="11.42578125" style="158"/>
    <col min="4" max="4" width="45.85546875" style="158" bestFit="1" customWidth="1"/>
    <col min="5" max="11" width="11.42578125" style="158"/>
    <col min="12" max="12" width="14" style="158" customWidth="1"/>
    <col min="13" max="16384" width="11.42578125" style="158"/>
  </cols>
  <sheetData>
    <row r="1" spans="1:15">
      <c r="O1" s="158" t="s">
        <v>563</v>
      </c>
    </row>
    <row r="2" spans="1:15">
      <c r="A2" s="196" t="s">
        <v>1102</v>
      </c>
      <c r="D2" s="158" t="s">
        <v>102</v>
      </c>
      <c r="F2" s="197" t="s">
        <v>103</v>
      </c>
      <c r="G2" s="158" t="s">
        <v>104</v>
      </c>
      <c r="H2" s="158">
        <v>245</v>
      </c>
      <c r="J2" s="158" t="s">
        <v>104</v>
      </c>
      <c r="L2" s="158" t="s">
        <v>159</v>
      </c>
      <c r="M2" s="198">
        <v>6.24</v>
      </c>
      <c r="O2" s="322" t="s">
        <v>1023</v>
      </c>
    </row>
    <row r="3" spans="1:15">
      <c r="A3" s="196" t="s">
        <v>114</v>
      </c>
      <c r="D3" s="158" t="s">
        <v>105</v>
      </c>
      <c r="F3" s="197" t="s">
        <v>106</v>
      </c>
      <c r="G3" s="158" t="s">
        <v>104</v>
      </c>
      <c r="H3" s="158">
        <v>255</v>
      </c>
      <c r="J3" s="158" t="s">
        <v>107</v>
      </c>
      <c r="L3" s="196" t="s">
        <v>160</v>
      </c>
      <c r="M3" s="198">
        <v>1521.22</v>
      </c>
    </row>
    <row r="4" spans="1:15">
      <c r="A4" s="196" t="s">
        <v>117</v>
      </c>
      <c r="D4" s="158" t="s">
        <v>108</v>
      </c>
      <c r="F4" s="197" t="s">
        <v>101</v>
      </c>
      <c r="G4" s="158" t="s">
        <v>107</v>
      </c>
      <c r="H4" s="158">
        <v>280</v>
      </c>
      <c r="J4" s="158" t="s">
        <v>109</v>
      </c>
    </row>
    <row r="5" spans="1:15">
      <c r="A5" s="196" t="s">
        <v>1103</v>
      </c>
      <c r="D5" s="158" t="s">
        <v>110</v>
      </c>
      <c r="F5" s="197" t="s">
        <v>111</v>
      </c>
      <c r="G5" s="158" t="s">
        <v>107</v>
      </c>
      <c r="H5" s="158">
        <v>300</v>
      </c>
    </row>
    <row r="6" spans="1:15">
      <c r="A6" s="196" t="s">
        <v>1106</v>
      </c>
      <c r="D6" s="158" t="s">
        <v>112</v>
      </c>
      <c r="F6" s="197" t="s">
        <v>113</v>
      </c>
      <c r="G6" s="158" t="s">
        <v>107</v>
      </c>
      <c r="H6" s="158">
        <v>350</v>
      </c>
    </row>
    <row r="7" spans="1:15">
      <c r="A7" s="196" t="s">
        <v>1104</v>
      </c>
      <c r="D7" s="158" t="s">
        <v>115</v>
      </c>
      <c r="F7" s="197" t="s">
        <v>116</v>
      </c>
      <c r="G7" s="158" t="s">
        <v>109</v>
      </c>
      <c r="H7" s="158">
        <v>400</v>
      </c>
    </row>
    <row r="8" spans="1:15">
      <c r="A8" s="196" t="str">
        <f>+UPPER("HAUTS DE France")</f>
        <v>HAUTS DE FRANCE</v>
      </c>
      <c r="D8" s="158" t="s">
        <v>118</v>
      </c>
      <c r="F8" s="197" t="s">
        <v>119</v>
      </c>
      <c r="G8" s="158" t="s">
        <v>109</v>
      </c>
      <c r="H8" s="158">
        <v>450</v>
      </c>
    </row>
    <row r="9" spans="1:15">
      <c r="A9" s="196" t="str">
        <f>+UPPER("ILE DE FRANCE")</f>
        <v>ILE DE FRANCE</v>
      </c>
      <c r="D9" s="158" t="s">
        <v>120</v>
      </c>
      <c r="F9" s="197" t="s">
        <v>6</v>
      </c>
      <c r="G9" s="158" t="s">
        <v>109</v>
      </c>
      <c r="H9" s="158">
        <v>500</v>
      </c>
    </row>
    <row r="10" spans="1:15">
      <c r="A10" s="196" t="s">
        <v>1101</v>
      </c>
      <c r="D10" s="158" t="s">
        <v>121</v>
      </c>
    </row>
    <row r="11" spans="1:15">
      <c r="A11" s="196" t="s">
        <v>1100</v>
      </c>
      <c r="D11" s="158" t="s">
        <v>122</v>
      </c>
    </row>
    <row r="12" spans="1:15">
      <c r="A12" s="196" t="s">
        <v>1099</v>
      </c>
      <c r="D12" s="158" t="s">
        <v>123</v>
      </c>
    </row>
    <row r="13" spans="1:15">
      <c r="A13" s="196" t="s">
        <v>1105</v>
      </c>
      <c r="D13" s="158" t="s">
        <v>124</v>
      </c>
    </row>
    <row r="14" spans="1:15">
      <c r="A14" s="196" t="s">
        <v>128</v>
      </c>
      <c r="D14" s="158" t="s">
        <v>125</v>
      </c>
      <c r="F14" s="196"/>
    </row>
    <row r="15" spans="1:15">
      <c r="A15" s="196" t="s">
        <v>133</v>
      </c>
      <c r="D15" s="158" t="s">
        <v>126</v>
      </c>
    </row>
    <row r="16" spans="1:15">
      <c r="A16" s="196" t="s">
        <v>135</v>
      </c>
      <c r="D16" s="158" t="s">
        <v>127</v>
      </c>
      <c r="G16" s="196" t="s">
        <v>1110</v>
      </c>
    </row>
    <row r="17" spans="1:7">
      <c r="A17" s="196" t="s">
        <v>137</v>
      </c>
      <c r="D17" s="158" t="s">
        <v>129</v>
      </c>
      <c r="G17" s="196" t="s">
        <v>1023</v>
      </c>
    </row>
    <row r="18" spans="1:7">
      <c r="A18" s="196" t="s">
        <v>139</v>
      </c>
      <c r="D18" s="158" t="s">
        <v>130</v>
      </c>
      <c r="G18" s="196" t="s">
        <v>562</v>
      </c>
    </row>
    <row r="19" spans="1:7">
      <c r="A19" s="196" t="s">
        <v>141</v>
      </c>
      <c r="D19" s="158" t="s">
        <v>131</v>
      </c>
      <c r="G19" s="196" t="s">
        <v>1111</v>
      </c>
    </row>
    <row r="20" spans="1:7">
      <c r="D20" s="158" t="s">
        <v>132</v>
      </c>
      <c r="G20" s="196" t="s">
        <v>1112</v>
      </c>
    </row>
    <row r="21" spans="1:7">
      <c r="D21" s="158" t="s">
        <v>134</v>
      </c>
      <c r="G21" s="196" t="s">
        <v>1113</v>
      </c>
    </row>
    <row r="22" spans="1:7">
      <c r="D22" s="158" t="s">
        <v>136</v>
      </c>
      <c r="G22" s="196"/>
    </row>
    <row r="23" spans="1:7">
      <c r="D23" s="158" t="s">
        <v>138</v>
      </c>
      <c r="G23" s="196"/>
    </row>
    <row r="24" spans="1:7">
      <c r="B24" s="196"/>
      <c r="D24" s="158" t="s">
        <v>140</v>
      </c>
    </row>
    <row r="25" spans="1:7">
      <c r="B25" s="196"/>
      <c r="D25" s="158" t="s">
        <v>142</v>
      </c>
    </row>
    <row r="26" spans="1:7">
      <c r="D26" s="158" t="s">
        <v>143</v>
      </c>
    </row>
    <row r="27" spans="1:7">
      <c r="D27" s="158" t="s">
        <v>144</v>
      </c>
    </row>
    <row r="28" spans="1:7">
      <c r="D28" s="158" t="s">
        <v>145</v>
      </c>
    </row>
    <row r="34" spans="1:2">
      <c r="A34" s="196">
        <v>1</v>
      </c>
      <c r="B34" s="196" t="s">
        <v>550</v>
      </c>
    </row>
    <row r="35" spans="1:2">
      <c r="A35" s="196">
        <f>A34+1</f>
        <v>2</v>
      </c>
      <c r="B35" s="196" t="s">
        <v>551</v>
      </c>
    </row>
    <row r="36" spans="1:2">
      <c r="A36" s="196">
        <f t="shared" ref="A36:A44" si="0">A35+1</f>
        <v>3</v>
      </c>
      <c r="B36" s="196" t="s">
        <v>552</v>
      </c>
    </row>
    <row r="37" spans="1:2">
      <c r="A37" s="196">
        <f t="shared" si="0"/>
        <v>4</v>
      </c>
      <c r="B37" s="196" t="s">
        <v>553</v>
      </c>
    </row>
    <row r="38" spans="1:2">
      <c r="A38" s="196">
        <f t="shared" si="0"/>
        <v>5</v>
      </c>
      <c r="B38" s="196" t="s">
        <v>554</v>
      </c>
    </row>
    <row r="39" spans="1:2">
      <c r="A39" s="196">
        <f t="shared" si="0"/>
        <v>6</v>
      </c>
      <c r="B39" s="196" t="s">
        <v>555</v>
      </c>
    </row>
    <row r="40" spans="1:2">
      <c r="A40" s="196">
        <f t="shared" si="0"/>
        <v>7</v>
      </c>
      <c r="B40" s="196" t="s">
        <v>556</v>
      </c>
    </row>
    <row r="41" spans="1:2">
      <c r="A41" s="196">
        <f t="shared" si="0"/>
        <v>8</v>
      </c>
      <c r="B41" s="196" t="s">
        <v>557</v>
      </c>
    </row>
    <row r="42" spans="1:2">
      <c r="A42" s="196">
        <f t="shared" si="0"/>
        <v>9</v>
      </c>
      <c r="B42" s="196" t="s">
        <v>558</v>
      </c>
    </row>
    <row r="43" spans="1:2">
      <c r="A43" s="196">
        <f t="shared" si="0"/>
        <v>10</v>
      </c>
      <c r="B43" s="196" t="s">
        <v>559</v>
      </c>
    </row>
    <row r="44" spans="1:2">
      <c r="A44" s="196">
        <f t="shared" si="0"/>
        <v>11</v>
      </c>
      <c r="B44" s="196" t="s">
        <v>560</v>
      </c>
    </row>
    <row r="45" spans="1:2">
      <c r="A45" s="196">
        <f>A44+1</f>
        <v>12</v>
      </c>
      <c r="B45" s="196" t="s">
        <v>561</v>
      </c>
    </row>
  </sheetData>
  <pageMargins left="0.7" right="0.7" top="0.75" bottom="0.75" header="0.3" footer="0.3"/>
  <pageSetup paperSize="9" orientation="portrait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>
    <tabColor rgb="FFFFFF00"/>
    <pageSetUpPr fitToPage="1"/>
  </sheetPr>
  <dimension ref="A1:EK120"/>
  <sheetViews>
    <sheetView zoomScale="90" zoomScaleNormal="90" workbookViewId="0">
      <selection activeCell="E53" sqref="E53"/>
    </sheetView>
  </sheetViews>
  <sheetFormatPr baseColWidth="10" defaultRowHeight="12.75"/>
  <cols>
    <col min="1" max="1" width="4.7109375" style="68" customWidth="1"/>
    <col min="2" max="2" width="7.28515625" style="66" customWidth="1"/>
    <col min="3" max="3" width="7.28515625" style="67" customWidth="1"/>
    <col min="4" max="4" width="7.28515625" style="68" customWidth="1"/>
    <col min="5" max="5" width="7.28515625" style="44" customWidth="1"/>
    <col min="6" max="6" width="7.28515625" style="68" customWidth="1"/>
    <col min="7" max="7" width="7.28515625" style="44" customWidth="1"/>
    <col min="8" max="8" width="7.28515625" style="68" customWidth="1"/>
    <col min="9" max="9" width="7.28515625" style="44" customWidth="1"/>
    <col min="10" max="10" width="7.28515625" style="68" customWidth="1"/>
    <col min="11" max="11" width="7.28515625" style="44" customWidth="1"/>
    <col min="12" max="12" width="7.28515625" style="68" customWidth="1"/>
    <col min="13" max="13" width="7.28515625" style="44" customWidth="1"/>
    <col min="14" max="14" width="7.28515625" style="68" customWidth="1"/>
    <col min="15" max="15" width="7.28515625" style="44" customWidth="1"/>
    <col min="16" max="16" width="7.28515625" style="68" customWidth="1"/>
    <col min="17" max="17" width="7.28515625" style="44" customWidth="1"/>
    <col min="18" max="18" width="7.28515625" style="68" customWidth="1"/>
    <col min="19" max="19" width="7.28515625" style="44" customWidth="1"/>
    <col min="20" max="20" width="7.28515625" style="68" customWidth="1"/>
    <col min="21" max="21" width="7.28515625" style="44" customWidth="1"/>
    <col min="22" max="22" width="7.28515625" style="68" customWidth="1"/>
    <col min="23" max="23" width="7.28515625" style="44" customWidth="1"/>
    <col min="24" max="24" width="7.28515625" style="68" customWidth="1"/>
    <col min="25" max="25" width="7.28515625" style="44" customWidth="1"/>
    <col min="26" max="26" width="9.42578125" style="97" customWidth="1"/>
    <col min="27" max="27" width="5.5703125" style="97" customWidth="1"/>
    <col min="28" max="30" width="4.28515625" style="97" customWidth="1"/>
    <col min="31" max="39" width="4.28515625" style="97" hidden="1" customWidth="1"/>
    <col min="40" max="40" width="5.7109375" style="97" hidden="1" customWidth="1"/>
    <col min="41" max="43" width="4.28515625" style="97" hidden="1" customWidth="1"/>
    <col min="44" max="44" width="6.28515625" style="97" hidden="1" customWidth="1"/>
    <col min="45" max="73" width="4.28515625" style="97" hidden="1" customWidth="1"/>
    <col min="74" max="78" width="11.42578125" style="97" hidden="1" customWidth="1"/>
    <col min="79" max="96" width="4" style="97" hidden="1" customWidth="1"/>
    <col min="97" max="102" width="4.140625" style="97" hidden="1" customWidth="1"/>
    <col min="103" max="103" width="2.42578125" style="97" hidden="1" customWidth="1"/>
    <col min="104" max="105" width="11.42578125" style="97" hidden="1" customWidth="1"/>
    <col min="106" max="106" width="11.42578125" style="306" hidden="1" customWidth="1"/>
    <col min="107" max="115" width="11.42578125" style="97" hidden="1" customWidth="1"/>
    <col min="116" max="138" width="11.42578125" style="44" hidden="1" customWidth="1"/>
    <col min="139" max="140" width="0" style="44" hidden="1" customWidth="1"/>
    <col min="141" max="16384" width="11.42578125" style="44"/>
  </cols>
  <sheetData>
    <row r="1" spans="1:141" ht="21">
      <c r="A1" s="510" t="str">
        <f>"Contrat annualisé: suivi des absences et des heures de travail supplémentaires"</f>
        <v>Contrat annualisé: suivi des absences et des heures de travail supplémentaires</v>
      </c>
      <c r="B1" s="511"/>
      <c r="C1" s="511"/>
      <c r="D1" s="511"/>
      <c r="E1" s="511"/>
      <c r="F1" s="511"/>
      <c r="G1" s="511"/>
      <c r="H1" s="511"/>
      <c r="I1" s="511"/>
      <c r="J1" s="511"/>
      <c r="K1" s="511"/>
      <c r="L1" s="511"/>
      <c r="M1" s="511"/>
      <c r="N1" s="511"/>
      <c r="O1" s="511"/>
      <c r="P1" s="511"/>
      <c r="Q1" s="511"/>
      <c r="R1" s="511"/>
      <c r="S1" s="511"/>
      <c r="T1" s="511"/>
      <c r="U1" s="511"/>
      <c r="V1" s="511"/>
      <c r="W1" s="511"/>
      <c r="X1" s="511"/>
      <c r="Y1" s="512"/>
      <c r="AA1" s="516" t="s">
        <v>533</v>
      </c>
      <c r="AB1" s="517"/>
      <c r="AC1" s="517"/>
      <c r="AD1" s="518"/>
      <c r="EI1" s="271" t="s">
        <v>155</v>
      </c>
      <c r="EJ1" s="509">
        <f>Notice!O1</f>
        <v>0</v>
      </c>
      <c r="EK1" s="509"/>
    </row>
    <row r="2" spans="1:141" ht="3" customHeight="1">
      <c r="AA2" s="519"/>
      <c r="AB2" s="520"/>
      <c r="AC2" s="520"/>
      <c r="AD2" s="521"/>
    </row>
    <row r="3" spans="1:141" ht="18.75">
      <c r="A3" s="64" t="s">
        <v>37</v>
      </c>
      <c r="C3" s="513">
        <f>PlanningCycleComplet!G5</f>
        <v>0</v>
      </c>
      <c r="D3" s="513"/>
      <c r="E3" s="513"/>
      <c r="F3" s="513"/>
      <c r="G3" s="513"/>
      <c r="H3" s="513"/>
      <c r="I3" s="513"/>
      <c r="J3" s="70"/>
      <c r="L3" s="324" t="s">
        <v>1429</v>
      </c>
      <c r="N3" s="500">
        <f>+PlanningCycleComplet!BP5</f>
        <v>0</v>
      </c>
      <c r="O3" s="500"/>
      <c r="P3" s="323" t="s">
        <v>8</v>
      </c>
      <c r="Q3" s="500">
        <f>+PlanningCycleComplet!BP7</f>
        <v>0</v>
      </c>
      <c r="R3" s="500"/>
      <c r="AA3" s="519"/>
      <c r="AB3" s="520"/>
      <c r="AC3" s="520"/>
      <c r="AD3" s="521"/>
    </row>
    <row r="4" spans="1:141" ht="7.5" customHeight="1">
      <c r="C4" s="149">
        <v>1</v>
      </c>
      <c r="D4" s="150"/>
      <c r="E4" s="151">
        <f>C4+1</f>
        <v>2</v>
      </c>
      <c r="F4" s="150"/>
      <c r="G4" s="151">
        <f>E4+1</f>
        <v>3</v>
      </c>
      <c r="H4" s="150"/>
      <c r="I4" s="151">
        <f>G4+1</f>
        <v>4</v>
      </c>
      <c r="J4" s="150"/>
      <c r="K4" s="151">
        <f>I4+1</f>
        <v>5</v>
      </c>
      <c r="L4" s="150"/>
      <c r="M4" s="151">
        <f>K4+1</f>
        <v>6</v>
      </c>
      <c r="N4" s="150"/>
      <c r="O4" s="151">
        <f>M4+1</f>
        <v>7</v>
      </c>
      <c r="P4" s="150"/>
      <c r="Q4" s="151">
        <f>O4+1</f>
        <v>8</v>
      </c>
      <c r="R4" s="150"/>
      <c r="S4" s="151">
        <f>Q4+1</f>
        <v>9</v>
      </c>
      <c r="T4" s="150"/>
      <c r="U4" s="151">
        <f>S4+1</f>
        <v>10</v>
      </c>
      <c r="V4" s="150"/>
      <c r="W4" s="151">
        <f>U4+1</f>
        <v>11</v>
      </c>
      <c r="X4" s="150"/>
      <c r="Y4" s="151">
        <f>W4+1</f>
        <v>12</v>
      </c>
      <c r="AA4" s="522" t="str">
        <f>Data!O2</f>
        <v>PlanningCycleComplet</v>
      </c>
      <c r="AB4" s="523"/>
      <c r="AC4" s="523"/>
      <c r="AD4" s="524"/>
    </row>
    <row r="5" spans="1:141" s="69" customFormat="1" ht="12">
      <c r="A5" s="100"/>
      <c r="B5" s="514">
        <f ca="1">INDIRECT($AA$4&amp;"!A15")</f>
        <v>1</v>
      </c>
      <c r="C5" s="515"/>
      <c r="D5" s="505">
        <f ca="1">INDIRECT($AA$4&amp;"!G15")</f>
        <v>32</v>
      </c>
      <c r="E5" s="506"/>
      <c r="F5" s="505">
        <f ca="1">INDIRECT($AA$4&amp;"!M15")</f>
        <v>60</v>
      </c>
      <c r="G5" s="506"/>
      <c r="H5" s="505">
        <f ca="1">INDIRECT($AA$4&amp;"!S15")</f>
        <v>88</v>
      </c>
      <c r="I5" s="506"/>
      <c r="J5" s="505">
        <f ca="1">INDIRECT($AA$4&amp;"!Y15")</f>
        <v>119</v>
      </c>
      <c r="K5" s="506"/>
      <c r="L5" s="505">
        <f ca="1">INDIRECT($AA$4&amp;"!AE15")</f>
        <v>149</v>
      </c>
      <c r="M5" s="506"/>
      <c r="N5" s="505">
        <f ca="1">INDIRECT($AA$4&amp;"!AK15")</f>
        <v>180</v>
      </c>
      <c r="O5" s="506"/>
      <c r="P5" s="505">
        <f ca="1">INDIRECT($AA$4&amp;"!AQ15")</f>
        <v>210</v>
      </c>
      <c r="Q5" s="506"/>
      <c r="R5" s="505">
        <f ca="1">INDIRECT($AA$4&amp;"!AW15")</f>
        <v>241</v>
      </c>
      <c r="S5" s="506"/>
      <c r="T5" s="505">
        <f ca="1">INDIRECT($AA$4&amp;"!BC15")</f>
        <v>272</v>
      </c>
      <c r="U5" s="506"/>
      <c r="V5" s="505">
        <f ca="1">INDIRECT($AA$4&amp;"!BI15")</f>
        <v>302</v>
      </c>
      <c r="W5" s="506"/>
      <c r="X5" s="505">
        <f ca="1">INDIRECT($AA$4&amp;"!BO15")</f>
        <v>333</v>
      </c>
      <c r="Y5" s="506"/>
      <c r="Z5" s="101"/>
      <c r="AA5" s="525"/>
      <c r="AB5" s="526"/>
      <c r="AC5" s="526"/>
      <c r="AD5" s="527"/>
      <c r="AE5" s="101"/>
      <c r="AF5" s="101"/>
      <c r="AG5" s="101"/>
      <c r="AH5" s="101"/>
      <c r="AI5" s="101"/>
      <c r="AJ5" s="101"/>
      <c r="AK5" s="101"/>
      <c r="AL5" s="101"/>
      <c r="AM5" s="101"/>
      <c r="AN5" s="101"/>
      <c r="AO5" s="101"/>
      <c r="AP5" s="101"/>
      <c r="AQ5" s="101"/>
      <c r="AR5" s="101"/>
      <c r="AS5" s="101"/>
      <c r="AT5" s="101"/>
      <c r="AU5" s="325" t="s">
        <v>1066</v>
      </c>
      <c r="AV5" s="101" t="s">
        <v>1065</v>
      </c>
      <c r="AW5" s="98"/>
      <c r="AX5" s="98"/>
      <c r="AY5" s="98"/>
      <c r="AZ5" s="98"/>
      <c r="BA5" s="98"/>
      <c r="BB5" s="98"/>
      <c r="BC5" s="98"/>
      <c r="BD5" s="98"/>
      <c r="BE5" s="98"/>
      <c r="BF5" s="98"/>
      <c r="BG5" s="98"/>
      <c r="BH5" s="98"/>
      <c r="BI5" s="98"/>
      <c r="BJ5" s="98"/>
      <c r="BK5" s="98"/>
      <c r="BL5" s="98"/>
      <c r="BM5" s="98"/>
      <c r="BN5" s="98"/>
      <c r="BO5" s="98"/>
      <c r="BP5" s="98"/>
      <c r="BQ5" s="98"/>
      <c r="BR5" s="98"/>
      <c r="BS5" s="98"/>
      <c r="BT5" s="98"/>
      <c r="BU5" s="98"/>
      <c r="BV5" s="98"/>
      <c r="BW5" s="98"/>
      <c r="BX5" s="98"/>
      <c r="BY5" s="98"/>
      <c r="BZ5" s="98"/>
      <c r="CA5" s="98"/>
      <c r="CB5" s="98"/>
      <c r="CC5" s="98"/>
      <c r="CD5" s="98"/>
      <c r="CE5" s="98"/>
      <c r="CF5" s="98"/>
      <c r="CG5" s="98"/>
      <c r="CH5" s="98"/>
      <c r="CI5" s="98"/>
      <c r="CJ5" s="98"/>
      <c r="CK5" s="98"/>
      <c r="CL5" s="98"/>
      <c r="CM5" s="98"/>
      <c r="CN5" s="98"/>
      <c r="CO5" s="98"/>
      <c r="CP5" s="98"/>
      <c r="CQ5" s="98"/>
      <c r="CR5" s="98"/>
      <c r="CS5" s="98"/>
      <c r="CT5" s="98"/>
      <c r="CU5" s="98"/>
      <c r="CV5" s="98"/>
      <c r="CW5" s="98"/>
      <c r="CX5" s="98"/>
      <c r="CY5" s="98"/>
      <c r="CZ5" s="98"/>
      <c r="DA5" s="98"/>
      <c r="DB5" s="307"/>
      <c r="DC5" s="98"/>
      <c r="DD5" s="98"/>
      <c r="DE5" s="98"/>
      <c r="DF5" s="98"/>
      <c r="DG5" s="98"/>
      <c r="DH5" s="98"/>
      <c r="DI5" s="98"/>
      <c r="DJ5" s="98"/>
      <c r="DK5" s="98"/>
    </row>
    <row r="6" spans="1:141" s="116" customFormat="1" ht="22.5">
      <c r="A6" s="254"/>
      <c r="B6" s="252" t="s">
        <v>92</v>
      </c>
      <c r="C6" s="251" t="s">
        <v>58</v>
      </c>
      <c r="D6" s="113" t="s">
        <v>92</v>
      </c>
      <c r="E6" s="114" t="s">
        <v>58</v>
      </c>
      <c r="F6" s="113" t="s">
        <v>92</v>
      </c>
      <c r="G6" s="114" t="s">
        <v>58</v>
      </c>
      <c r="H6" s="113" t="s">
        <v>92</v>
      </c>
      <c r="I6" s="114" t="s">
        <v>58</v>
      </c>
      <c r="J6" s="113" t="s">
        <v>92</v>
      </c>
      <c r="K6" s="114" t="s">
        <v>58</v>
      </c>
      <c r="L6" s="113" t="s">
        <v>92</v>
      </c>
      <c r="M6" s="114" t="s">
        <v>58</v>
      </c>
      <c r="N6" s="113" t="s">
        <v>92</v>
      </c>
      <c r="O6" s="114" t="s">
        <v>58</v>
      </c>
      <c r="P6" s="113" t="s">
        <v>92</v>
      </c>
      <c r="Q6" s="114" t="s">
        <v>58</v>
      </c>
      <c r="R6" s="113" t="s">
        <v>92</v>
      </c>
      <c r="S6" s="114" t="s">
        <v>58</v>
      </c>
      <c r="T6" s="113" t="s">
        <v>92</v>
      </c>
      <c r="U6" s="114" t="s">
        <v>58</v>
      </c>
      <c r="V6" s="113" t="s">
        <v>92</v>
      </c>
      <c r="W6" s="114" t="s">
        <v>58</v>
      </c>
      <c r="X6" s="113" t="s">
        <v>92</v>
      </c>
      <c r="Y6" s="114" t="s">
        <v>58</v>
      </c>
      <c r="Z6" s="214">
        <v>1</v>
      </c>
      <c r="AA6" s="326"/>
      <c r="AB6" s="214">
        <f>Z6+1</f>
        <v>2</v>
      </c>
      <c r="AC6" s="326"/>
      <c r="AD6" s="214">
        <f>AB6+1</f>
        <v>3</v>
      </c>
      <c r="AE6" s="326"/>
      <c r="AF6" s="214">
        <f>AD6+1</f>
        <v>4</v>
      </c>
      <c r="AG6" s="326"/>
      <c r="AH6" s="214">
        <f>AF6+1</f>
        <v>5</v>
      </c>
      <c r="AI6" s="326"/>
      <c r="AJ6" s="214">
        <f>AH6+1</f>
        <v>6</v>
      </c>
      <c r="AK6" s="326"/>
      <c r="AL6" s="214">
        <f>AJ6+1</f>
        <v>7</v>
      </c>
      <c r="AM6" s="326"/>
      <c r="AN6" s="214">
        <f>AL6+1</f>
        <v>8</v>
      </c>
      <c r="AO6" s="326"/>
      <c r="AP6" s="214">
        <f>AN6+1</f>
        <v>9</v>
      </c>
      <c r="AQ6" s="326"/>
      <c r="AR6" s="214">
        <f>AP6+1</f>
        <v>10</v>
      </c>
      <c r="AS6" s="326"/>
      <c r="AT6" s="214">
        <f>AR6+1</f>
        <v>11</v>
      </c>
      <c r="AU6" s="326"/>
      <c r="AV6" s="214">
        <f>AT6+1</f>
        <v>12</v>
      </c>
      <c r="AW6" s="115"/>
      <c r="AX6" s="214">
        <v>1</v>
      </c>
      <c r="AY6" s="326"/>
      <c r="AZ6" s="214">
        <f>AX6+1</f>
        <v>2</v>
      </c>
      <c r="BA6" s="326"/>
      <c r="BB6" s="214">
        <f>AZ6+1</f>
        <v>3</v>
      </c>
      <c r="BC6" s="326"/>
      <c r="BD6" s="214">
        <f>BB6+1</f>
        <v>4</v>
      </c>
      <c r="BE6" s="326"/>
      <c r="BF6" s="214">
        <f>BD6+1</f>
        <v>5</v>
      </c>
      <c r="BG6" s="326"/>
      <c r="BH6" s="214">
        <f>BF6+1</f>
        <v>6</v>
      </c>
      <c r="BI6" s="326"/>
      <c r="BJ6" s="214">
        <f>BH6+1</f>
        <v>7</v>
      </c>
      <c r="BK6" s="326"/>
      <c r="BL6" s="214">
        <f>BJ6+1</f>
        <v>8</v>
      </c>
      <c r="BM6" s="326"/>
      <c r="BN6" s="214">
        <f>BL6+1</f>
        <v>9</v>
      </c>
      <c r="BO6" s="326"/>
      <c r="BP6" s="214">
        <f>BN6+1</f>
        <v>10</v>
      </c>
      <c r="BQ6" s="326"/>
      <c r="BR6" s="214">
        <f>BP6+1</f>
        <v>11</v>
      </c>
      <c r="BS6" s="326"/>
      <c r="BT6" s="214">
        <f>BR6+1</f>
        <v>12</v>
      </c>
      <c r="BU6" s="115"/>
      <c r="BV6" s="115"/>
      <c r="BW6" s="115"/>
      <c r="BX6" s="115"/>
      <c r="BY6" s="115"/>
      <c r="BZ6" s="115"/>
      <c r="CA6" s="115"/>
      <c r="CB6" s="115"/>
      <c r="CC6" s="115"/>
      <c r="CD6" s="115"/>
      <c r="CE6" s="115"/>
      <c r="CF6" s="115"/>
      <c r="CG6" s="115"/>
      <c r="CH6" s="115"/>
      <c r="CI6" s="115"/>
      <c r="CJ6" s="115"/>
      <c r="CK6" s="115"/>
      <c r="CL6" s="115"/>
      <c r="CM6" s="115"/>
      <c r="CN6" s="115"/>
      <c r="CO6" s="115"/>
      <c r="CP6" s="115"/>
      <c r="CQ6" s="115"/>
      <c r="CR6" s="115"/>
      <c r="CS6" s="115"/>
      <c r="CT6" s="115"/>
      <c r="CU6" s="115"/>
      <c r="CV6" s="115"/>
      <c r="CW6" s="115"/>
      <c r="CX6" s="115"/>
      <c r="CY6" s="115"/>
      <c r="CZ6" s="115"/>
      <c r="DA6" s="115"/>
      <c r="DB6" s="308"/>
      <c r="DC6" s="115"/>
      <c r="DD6" s="115"/>
      <c r="DE6" s="115"/>
      <c r="DF6" s="115"/>
      <c r="DG6" s="115"/>
      <c r="DH6" s="115"/>
      <c r="DI6" s="115"/>
      <c r="DJ6" s="115"/>
      <c r="DK6" s="115"/>
    </row>
    <row r="7" spans="1:141">
      <c r="A7" s="253">
        <v>1</v>
      </c>
      <c r="B7" s="103">
        <f ca="1">INDIRECT($B$40&amp;"!"&amp;CA7)</f>
        <v>0</v>
      </c>
      <c r="C7" s="127">
        <f ca="1">INDIRECT(C$39&amp;"!"&amp;$AA7)</f>
        <v>0</v>
      </c>
      <c r="D7" s="103">
        <f ca="1">INDIRECT(D$40&amp;"!"&amp;CC7)</f>
        <v>0</v>
      </c>
      <c r="E7" s="127">
        <f ca="1">INDIRECT(E$39&amp;"!"&amp;$AA7)</f>
        <v>0</v>
      </c>
      <c r="F7" s="103">
        <f t="shared" ref="F7:F37" ca="1" si="0">INDIRECT(F$40&amp;"!"&amp;CE7)</f>
        <v>0</v>
      </c>
      <c r="G7" s="127">
        <f t="shared" ref="G7:G37" ca="1" si="1">INDIRECT(G$39&amp;"!"&amp;$AA7)</f>
        <v>0</v>
      </c>
      <c r="H7" s="103">
        <f t="shared" ref="H7:H37" ca="1" si="2">INDIRECT(H$40&amp;"!"&amp;CG7)</f>
        <v>0</v>
      </c>
      <c r="I7" s="127">
        <f t="shared" ref="I7:I37" ca="1" si="3">INDIRECT(I$39&amp;"!"&amp;$AA7)</f>
        <v>0</v>
      </c>
      <c r="J7" s="103">
        <f ca="1">INDIRECT(J$40&amp;"!"&amp;CI7)</f>
        <v>0</v>
      </c>
      <c r="K7" s="127">
        <f t="shared" ref="K7:K37" ca="1" si="4">INDIRECT(K$39&amp;"!"&amp;$AA7)</f>
        <v>0</v>
      </c>
      <c r="L7" s="103">
        <f t="shared" ref="L7:L37" ca="1" si="5">INDIRECT(L$40&amp;"!"&amp;CK7)</f>
        <v>0</v>
      </c>
      <c r="M7" s="127">
        <f t="shared" ref="M7:M37" ca="1" si="6">INDIRECT(M$39&amp;"!"&amp;$AA7)</f>
        <v>0</v>
      </c>
      <c r="N7" s="103">
        <f t="shared" ref="N7:N37" ca="1" si="7">INDIRECT(N$40&amp;"!"&amp;CM7)</f>
        <v>0</v>
      </c>
      <c r="O7" s="127">
        <f t="shared" ref="O7:O37" ca="1" si="8">INDIRECT(O$39&amp;"!"&amp;$AA7)</f>
        <v>0</v>
      </c>
      <c r="P7" s="103">
        <f t="shared" ref="P7:P37" ca="1" si="9">INDIRECT(P$40&amp;"!"&amp;CO7)</f>
        <v>0</v>
      </c>
      <c r="Q7" s="127">
        <f t="shared" ref="Q7:Q37" ca="1" si="10">INDIRECT(Q$39&amp;"!"&amp;$AA7)</f>
        <v>0</v>
      </c>
      <c r="R7" s="103">
        <f t="shared" ref="R7:R37" ca="1" si="11">INDIRECT(R$40&amp;"!"&amp;CQ7)</f>
        <v>0</v>
      </c>
      <c r="S7" s="127">
        <f t="shared" ref="S7:S37" ca="1" si="12">INDIRECT(S$39&amp;"!"&amp;$AA7)</f>
        <v>0</v>
      </c>
      <c r="T7" s="103">
        <f t="shared" ref="T7:T37" ca="1" si="13">INDIRECT(T$40&amp;"!"&amp;CS7)</f>
        <v>0</v>
      </c>
      <c r="U7" s="127">
        <f t="shared" ref="U7:U37" ca="1" si="14">INDIRECT(U$39&amp;"!"&amp;$AA7)</f>
        <v>0</v>
      </c>
      <c r="V7" s="103">
        <f t="shared" ref="V7:V13" ca="1" si="15">INDIRECT(V$40&amp;"!"&amp;CU7)</f>
        <v>0</v>
      </c>
      <c r="W7" s="127">
        <f t="shared" ref="W7:W37" ca="1" si="16">INDIRECT(W$39&amp;"!"&amp;$AA7)</f>
        <v>0</v>
      </c>
      <c r="X7" s="103">
        <f t="shared" ref="X7:X37" ca="1" si="17">INDIRECT(X$40&amp;"!"&amp;CW7)</f>
        <v>0</v>
      </c>
      <c r="Y7" s="127">
        <f t="shared" ref="Y7:Y37" ca="1" si="18">INDIRECT(Y$39&amp;"!"&amp;$AA7)</f>
        <v>0</v>
      </c>
      <c r="Z7" s="94">
        <f ca="1">INDIRECT(Z$6&amp;"!"&amp;$BY7)</f>
        <v>0</v>
      </c>
      <c r="AA7" s="94" t="s">
        <v>544</v>
      </c>
      <c r="AB7" s="94">
        <f ca="1">INDIRECT(AB$6&amp;"!"&amp;$BY7)</f>
        <v>0</v>
      </c>
      <c r="AC7" s="94"/>
      <c r="AD7" s="94">
        <f ca="1">INDIRECT(AD$6&amp;"!"&amp;$BY7)</f>
        <v>0</v>
      </c>
      <c r="AE7" s="94"/>
      <c r="AF7" s="94">
        <f ca="1">INDIRECT(AF$6&amp;"!"&amp;$BY7)</f>
        <v>0</v>
      </c>
      <c r="AG7" s="94"/>
      <c r="AH7" s="94">
        <f ca="1">INDIRECT(AH$6&amp;"!"&amp;$BY7)</f>
        <v>0</v>
      </c>
      <c r="AI7" s="94"/>
      <c r="AJ7" s="94">
        <f ca="1">INDIRECT(AJ$6&amp;"!"&amp;$BY7)</f>
        <v>0</v>
      </c>
      <c r="AK7" s="94"/>
      <c r="AL7" s="94">
        <f ca="1">INDIRECT(AL$6&amp;"!"&amp;$BY7)</f>
        <v>0</v>
      </c>
      <c r="AM7" s="94"/>
      <c r="AN7" s="94">
        <f ca="1">INDIRECT(AN$6&amp;"!"&amp;$BY7)</f>
        <v>0</v>
      </c>
      <c r="AO7" s="94"/>
      <c r="AP7" s="94">
        <f ca="1">INDIRECT(AP$6&amp;"!"&amp;$BY7)</f>
        <v>0</v>
      </c>
      <c r="AQ7" s="94"/>
      <c r="AR7" s="94">
        <f ca="1">INDIRECT(AR$6&amp;"!"&amp;$BY7)</f>
        <v>0</v>
      </c>
      <c r="AS7" s="94"/>
      <c r="AT7" s="94">
        <f ca="1">INDIRECT(AT$6&amp;"!"&amp;$BY7)</f>
        <v>0</v>
      </c>
      <c r="AU7" s="94"/>
      <c r="AV7" s="94">
        <f ca="1">INDIRECT(AV$6&amp;"!"&amp;$BY7)</f>
        <v>0</v>
      </c>
      <c r="AW7" s="94"/>
      <c r="AX7" s="94">
        <f ca="1">INDIRECT(AX$6&amp;"!"&amp;$BZ7)</f>
        <v>0</v>
      </c>
      <c r="AZ7" s="94">
        <f ca="1">INDIRECT(AZ$6&amp;"!"&amp;$BZ7)</f>
        <v>0</v>
      </c>
      <c r="BB7" s="94">
        <f ca="1">INDIRECT(BB$6&amp;"!"&amp;$BZ7)</f>
        <v>0</v>
      </c>
      <c r="BD7" s="94">
        <f ca="1">INDIRECT(BD$6&amp;"!"&amp;$BZ7)</f>
        <v>0</v>
      </c>
      <c r="BF7" s="94">
        <f ca="1">INDIRECT(BF$6&amp;"!"&amp;$BZ7)</f>
        <v>0</v>
      </c>
      <c r="BH7" s="94">
        <f ca="1">INDIRECT(BH$6&amp;"!"&amp;$BZ7)</f>
        <v>0</v>
      </c>
      <c r="BJ7" s="94">
        <f ca="1">INDIRECT(BJ$6&amp;"!"&amp;$BZ7)</f>
        <v>0</v>
      </c>
      <c r="BL7" s="94">
        <f ca="1">INDIRECT(BL$6&amp;"!"&amp;$BZ7)</f>
        <v>0</v>
      </c>
      <c r="BN7" s="94">
        <f ca="1">INDIRECT(BN$6&amp;"!"&amp;$BZ7)</f>
        <v>0</v>
      </c>
      <c r="BP7" s="94">
        <f ca="1">INDIRECT(BP$6&amp;"!"&amp;$BZ7)</f>
        <v>0</v>
      </c>
      <c r="BR7" s="94">
        <f ca="1">INDIRECT(BR$6&amp;"!"&amp;$BZ7)</f>
        <v>0</v>
      </c>
      <c r="BT7" s="94">
        <f ca="1">INDIRECT(BT$6&amp;"!"&amp;$BZ7)</f>
        <v>0</v>
      </c>
      <c r="BV7" s="97" t="str">
        <f ca="1">IF(AZ7&gt;0,AZ7,"")</f>
        <v/>
      </c>
      <c r="BY7" s="97" t="s">
        <v>1033</v>
      </c>
      <c r="BZ7" s="97" t="s">
        <v>1067</v>
      </c>
      <c r="CA7" s="97" t="s">
        <v>161</v>
      </c>
      <c r="CC7" s="97" t="s">
        <v>1144</v>
      </c>
      <c r="CE7" s="97" t="s">
        <v>1175</v>
      </c>
      <c r="CG7" s="97" t="s">
        <v>1206</v>
      </c>
      <c r="CI7" s="97" t="s">
        <v>1237</v>
      </c>
      <c r="CK7" s="97" t="s">
        <v>197</v>
      </c>
      <c r="CM7" s="97" t="s">
        <v>1238</v>
      </c>
      <c r="CO7" s="97" t="s">
        <v>1239</v>
      </c>
      <c r="CQ7" s="97" t="s">
        <v>1240</v>
      </c>
      <c r="CS7" s="97" t="s">
        <v>1241</v>
      </c>
      <c r="CU7" s="97" t="s">
        <v>617</v>
      </c>
      <c r="CW7" s="97" t="s">
        <v>1242</v>
      </c>
      <c r="DI7" s="215"/>
      <c r="DK7" s="215"/>
      <c r="DM7" s="213"/>
      <c r="DO7" s="213"/>
      <c r="DQ7" s="213"/>
      <c r="DS7" s="213"/>
      <c r="DU7" s="213"/>
      <c r="DW7" s="213"/>
      <c r="DY7" s="213"/>
      <c r="EA7" s="213"/>
      <c r="EC7" s="213"/>
      <c r="EE7"/>
    </row>
    <row r="8" spans="1:141">
      <c r="A8" s="102">
        <f>+A7+1</f>
        <v>2</v>
      </c>
      <c r="B8" s="103">
        <f t="shared" ref="B8:B37" ca="1" si="19">INDIRECT($B$40&amp;"!"&amp;CA8)</f>
        <v>0</v>
      </c>
      <c r="C8" s="127">
        <f ca="1">INDIRECT(C$39&amp;"!"&amp;$AA8)</f>
        <v>0</v>
      </c>
      <c r="D8" s="103">
        <f ca="1">INDIRECT(D$40&amp;"!"&amp;CC8)</f>
        <v>0</v>
      </c>
      <c r="E8" s="127">
        <f t="shared" ref="E8:E37" ca="1" si="20">INDIRECT(E$39&amp;"!"&amp;$AA8)</f>
        <v>0</v>
      </c>
      <c r="F8" s="103">
        <f t="shared" ca="1" si="0"/>
        <v>0</v>
      </c>
      <c r="G8" s="127">
        <f t="shared" ca="1" si="1"/>
        <v>0</v>
      </c>
      <c r="H8" s="103">
        <f t="shared" ca="1" si="2"/>
        <v>0</v>
      </c>
      <c r="I8" s="127">
        <f t="shared" ca="1" si="3"/>
        <v>0</v>
      </c>
      <c r="J8" s="103">
        <f t="shared" ref="J8:J37" ca="1" si="21">INDIRECT(J$40&amp;"!"&amp;CI8)</f>
        <v>0</v>
      </c>
      <c r="K8" s="127">
        <f t="shared" ca="1" si="4"/>
        <v>0</v>
      </c>
      <c r="L8" s="103">
        <f t="shared" ca="1" si="5"/>
        <v>0</v>
      </c>
      <c r="M8" s="127">
        <f t="shared" ca="1" si="6"/>
        <v>0</v>
      </c>
      <c r="N8" s="103">
        <f t="shared" ca="1" si="7"/>
        <v>0</v>
      </c>
      <c r="O8" s="127">
        <f t="shared" ca="1" si="8"/>
        <v>0</v>
      </c>
      <c r="P8" s="103">
        <f t="shared" ca="1" si="9"/>
        <v>0</v>
      </c>
      <c r="Q8" s="127">
        <f t="shared" ca="1" si="10"/>
        <v>0</v>
      </c>
      <c r="R8" s="103">
        <f t="shared" ca="1" si="11"/>
        <v>0</v>
      </c>
      <c r="S8" s="127">
        <f t="shared" ca="1" si="12"/>
        <v>0</v>
      </c>
      <c r="T8" s="103">
        <f t="shared" ca="1" si="13"/>
        <v>0</v>
      </c>
      <c r="U8" s="127">
        <f t="shared" ca="1" si="14"/>
        <v>0</v>
      </c>
      <c r="V8" s="103">
        <f t="shared" ca="1" si="15"/>
        <v>0</v>
      </c>
      <c r="W8" s="127">
        <f t="shared" ca="1" si="16"/>
        <v>0</v>
      </c>
      <c r="X8" s="103">
        <f t="shared" ca="1" si="17"/>
        <v>0</v>
      </c>
      <c r="Y8" s="127">
        <f t="shared" ca="1" si="18"/>
        <v>0</v>
      </c>
      <c r="Z8" s="94">
        <f t="shared" ref="Z8:AP37" ca="1" si="22">INDIRECT(Z$6&amp;"!"&amp;$BY8)</f>
        <v>0</v>
      </c>
      <c r="AA8" s="94" t="s">
        <v>545</v>
      </c>
      <c r="AB8" s="94">
        <f t="shared" ca="1" si="22"/>
        <v>0</v>
      </c>
      <c r="AC8" s="94"/>
      <c r="AD8" s="94">
        <f t="shared" ca="1" si="22"/>
        <v>0</v>
      </c>
      <c r="AE8" s="94"/>
      <c r="AF8" s="94">
        <f t="shared" ca="1" si="22"/>
        <v>0</v>
      </c>
      <c r="AG8" s="94"/>
      <c r="AH8" s="94">
        <f t="shared" ca="1" si="22"/>
        <v>0</v>
      </c>
      <c r="AI8" s="94"/>
      <c r="AJ8" s="94">
        <f t="shared" ca="1" si="22"/>
        <v>0</v>
      </c>
      <c r="AK8" s="94"/>
      <c r="AL8" s="94">
        <f t="shared" ca="1" si="22"/>
        <v>0</v>
      </c>
      <c r="AM8" s="94"/>
      <c r="AN8" s="94">
        <f t="shared" ca="1" si="22"/>
        <v>0</v>
      </c>
      <c r="AO8" s="94"/>
      <c r="AP8" s="94">
        <f t="shared" ca="1" si="22"/>
        <v>0</v>
      </c>
      <c r="AQ8" s="94"/>
      <c r="AR8" s="94">
        <f t="shared" ref="AR8:AR37" ca="1" si="23">INDIRECT(AR$6&amp;"!"&amp;$BY8)</f>
        <v>0</v>
      </c>
      <c r="AS8" s="94"/>
      <c r="AT8" s="94">
        <f t="shared" ref="AT8:AT37" ca="1" si="24">INDIRECT(AT$6&amp;"!"&amp;$BY8)</f>
        <v>0</v>
      </c>
      <c r="AU8" s="94"/>
      <c r="AV8" s="94">
        <f t="shared" ref="AV8:AV37" ca="1" si="25">INDIRECT(AV$6&amp;"!"&amp;$BY8)</f>
        <v>0</v>
      </c>
      <c r="AW8" s="94"/>
      <c r="AX8" s="94">
        <f t="shared" ref="AX8:BN37" ca="1" si="26">INDIRECT(AX$6&amp;"!"&amp;$BZ8)</f>
        <v>0</v>
      </c>
      <c r="AZ8" s="94">
        <f t="shared" ca="1" si="26"/>
        <v>0</v>
      </c>
      <c r="BB8" s="94">
        <f t="shared" ca="1" si="26"/>
        <v>0</v>
      </c>
      <c r="BD8" s="94">
        <f t="shared" ca="1" si="26"/>
        <v>0</v>
      </c>
      <c r="BF8" s="94">
        <f t="shared" ca="1" si="26"/>
        <v>0</v>
      </c>
      <c r="BH8" s="94">
        <f t="shared" ca="1" si="26"/>
        <v>0</v>
      </c>
      <c r="BJ8" s="94">
        <f t="shared" ca="1" si="26"/>
        <v>0</v>
      </c>
      <c r="BL8" s="94">
        <f t="shared" ca="1" si="26"/>
        <v>0</v>
      </c>
      <c r="BN8" s="94">
        <f t="shared" ca="1" si="26"/>
        <v>0</v>
      </c>
      <c r="BP8" s="94">
        <f t="shared" ref="BP8:BP37" ca="1" si="27">INDIRECT(BP$6&amp;"!"&amp;$BZ8)</f>
        <v>0</v>
      </c>
      <c r="BR8" s="94">
        <f t="shared" ref="BR8:BR37" ca="1" si="28">INDIRECT(BR$6&amp;"!"&amp;$BZ8)</f>
        <v>0</v>
      </c>
      <c r="BT8" s="94">
        <f t="shared" ref="BT8:BT37" ca="1" si="29">INDIRECT(BT$6&amp;"!"&amp;$BZ8)</f>
        <v>0</v>
      </c>
      <c r="BY8" s="97" t="s">
        <v>1034</v>
      </c>
      <c r="BZ8" s="97" t="s">
        <v>1068</v>
      </c>
      <c r="CA8" s="97" t="s">
        <v>162</v>
      </c>
      <c r="CC8" s="97" t="s">
        <v>1145</v>
      </c>
      <c r="CE8" s="97" t="s">
        <v>1176</v>
      </c>
      <c r="CG8" s="97" t="s">
        <v>1207</v>
      </c>
      <c r="CI8" s="97" t="s">
        <v>1393</v>
      </c>
      <c r="CK8" s="97" t="s">
        <v>208</v>
      </c>
      <c r="CM8" s="97" t="s">
        <v>1243</v>
      </c>
      <c r="CO8" s="97" t="s">
        <v>1244</v>
      </c>
      <c r="CQ8" s="97" t="s">
        <v>1245</v>
      </c>
      <c r="CS8" s="97" t="s">
        <v>1246</v>
      </c>
      <c r="CU8" s="97" t="s">
        <v>618</v>
      </c>
      <c r="CW8" s="97" t="s">
        <v>1247</v>
      </c>
      <c r="DI8" s="215">
        <v>1</v>
      </c>
      <c r="DK8" s="215"/>
      <c r="DM8" s="213"/>
      <c r="DO8" s="213"/>
      <c r="DQ8" s="213"/>
      <c r="DS8" s="213"/>
      <c r="DU8" s="213"/>
      <c r="DW8" s="213"/>
      <c r="DY8" s="213"/>
      <c r="EA8" s="213"/>
      <c r="EC8" s="213"/>
      <c r="EE8"/>
    </row>
    <row r="9" spans="1:141">
      <c r="A9" s="102">
        <f t="shared" ref="A9:A37" si="30">+A8+1</f>
        <v>3</v>
      </c>
      <c r="B9" s="103">
        <f t="shared" ca="1" si="19"/>
        <v>0</v>
      </c>
      <c r="C9" s="127">
        <f t="shared" ref="C9:C37" ca="1" si="31">INDIRECT(C$39&amp;"!"&amp;$AA9)</f>
        <v>0</v>
      </c>
      <c r="D9" s="103">
        <f t="shared" ref="D9:D37" ca="1" si="32">INDIRECT(D$40&amp;"!"&amp;CC9)</f>
        <v>0</v>
      </c>
      <c r="E9" s="127">
        <f t="shared" ca="1" si="20"/>
        <v>0</v>
      </c>
      <c r="F9" s="103">
        <f t="shared" ca="1" si="0"/>
        <v>0</v>
      </c>
      <c r="G9" s="127">
        <f t="shared" ca="1" si="1"/>
        <v>0</v>
      </c>
      <c r="H9" s="103">
        <f t="shared" ca="1" si="2"/>
        <v>0</v>
      </c>
      <c r="I9" s="127">
        <f t="shared" ca="1" si="3"/>
        <v>0</v>
      </c>
      <c r="J9" s="103">
        <f t="shared" ca="1" si="21"/>
        <v>0</v>
      </c>
      <c r="K9" s="127">
        <f t="shared" ca="1" si="4"/>
        <v>0</v>
      </c>
      <c r="L9" s="103">
        <f t="shared" ca="1" si="5"/>
        <v>0</v>
      </c>
      <c r="M9" s="127">
        <f t="shared" ca="1" si="6"/>
        <v>0</v>
      </c>
      <c r="N9" s="103">
        <f t="shared" ca="1" si="7"/>
        <v>0</v>
      </c>
      <c r="O9" s="127">
        <f t="shared" ca="1" si="8"/>
        <v>0</v>
      </c>
      <c r="P9" s="103">
        <f t="shared" ca="1" si="9"/>
        <v>0</v>
      </c>
      <c r="Q9" s="127">
        <f t="shared" ca="1" si="10"/>
        <v>0</v>
      </c>
      <c r="R9" s="103">
        <f t="shared" ca="1" si="11"/>
        <v>0</v>
      </c>
      <c r="S9" s="127">
        <f t="shared" ca="1" si="12"/>
        <v>0</v>
      </c>
      <c r="T9" s="103">
        <f t="shared" ca="1" si="13"/>
        <v>0</v>
      </c>
      <c r="U9" s="127">
        <f t="shared" ca="1" si="14"/>
        <v>0</v>
      </c>
      <c r="V9" s="103">
        <f t="shared" ca="1" si="15"/>
        <v>0</v>
      </c>
      <c r="W9" s="127">
        <f t="shared" ca="1" si="16"/>
        <v>0</v>
      </c>
      <c r="X9" s="103">
        <f t="shared" ca="1" si="17"/>
        <v>0</v>
      </c>
      <c r="Y9" s="127">
        <f t="shared" ca="1" si="18"/>
        <v>0</v>
      </c>
      <c r="Z9" s="94">
        <f t="shared" ca="1" si="22"/>
        <v>0</v>
      </c>
      <c r="AA9" s="94" t="s">
        <v>546</v>
      </c>
      <c r="AB9" s="94">
        <f t="shared" ca="1" si="22"/>
        <v>0</v>
      </c>
      <c r="AC9" s="94"/>
      <c r="AD9" s="94">
        <f t="shared" ca="1" si="22"/>
        <v>0</v>
      </c>
      <c r="AE9" s="94"/>
      <c r="AF9" s="94">
        <f t="shared" ca="1" si="22"/>
        <v>0</v>
      </c>
      <c r="AG9" s="94"/>
      <c r="AH9" s="94">
        <f t="shared" ca="1" si="22"/>
        <v>0</v>
      </c>
      <c r="AI9" s="94"/>
      <c r="AJ9" s="94">
        <f t="shared" ca="1" si="22"/>
        <v>0</v>
      </c>
      <c r="AK9" s="94"/>
      <c r="AL9" s="94">
        <f t="shared" ca="1" si="22"/>
        <v>0</v>
      </c>
      <c r="AM9" s="94"/>
      <c r="AN9" s="94">
        <f t="shared" ca="1" si="22"/>
        <v>0</v>
      </c>
      <c r="AO9" s="94"/>
      <c r="AP9" s="94">
        <f t="shared" ca="1" si="22"/>
        <v>0</v>
      </c>
      <c r="AQ9" s="94"/>
      <c r="AR9" s="94">
        <f t="shared" ca="1" si="23"/>
        <v>0</v>
      </c>
      <c r="AS9" s="94"/>
      <c r="AT9" s="94">
        <f t="shared" ca="1" si="24"/>
        <v>0</v>
      </c>
      <c r="AU9" s="94"/>
      <c r="AV9" s="94">
        <f t="shared" ca="1" si="25"/>
        <v>0</v>
      </c>
      <c r="AW9" s="94"/>
      <c r="AX9" s="94">
        <f t="shared" ca="1" si="26"/>
        <v>0</v>
      </c>
      <c r="AZ9" s="94">
        <f t="shared" ca="1" si="26"/>
        <v>0</v>
      </c>
      <c r="BB9" s="94">
        <f t="shared" ca="1" si="26"/>
        <v>0</v>
      </c>
      <c r="BD9" s="94">
        <f t="shared" ca="1" si="26"/>
        <v>0</v>
      </c>
      <c r="BF9" s="94">
        <f t="shared" ca="1" si="26"/>
        <v>0</v>
      </c>
      <c r="BH9" s="94">
        <f t="shared" ca="1" si="26"/>
        <v>0</v>
      </c>
      <c r="BJ9" s="94">
        <f t="shared" ca="1" si="26"/>
        <v>0</v>
      </c>
      <c r="BL9" s="94">
        <f t="shared" ca="1" si="26"/>
        <v>0</v>
      </c>
      <c r="BN9" s="94">
        <f t="shared" ca="1" si="26"/>
        <v>0</v>
      </c>
      <c r="BP9" s="94">
        <f t="shared" ca="1" si="27"/>
        <v>0</v>
      </c>
      <c r="BR9" s="94">
        <f t="shared" ca="1" si="28"/>
        <v>0</v>
      </c>
      <c r="BT9" s="94">
        <f t="shared" ca="1" si="29"/>
        <v>0</v>
      </c>
      <c r="BY9" s="97" t="s">
        <v>1035</v>
      </c>
      <c r="BZ9" s="97" t="s">
        <v>1069</v>
      </c>
      <c r="CA9" s="97" t="s">
        <v>163</v>
      </c>
      <c r="CC9" s="97" t="s">
        <v>1146</v>
      </c>
      <c r="CE9" s="97" t="s">
        <v>1177</v>
      </c>
      <c r="CG9" s="97" t="s">
        <v>1208</v>
      </c>
      <c r="CI9" s="97" t="s">
        <v>1394</v>
      </c>
      <c r="CK9" s="97" t="s">
        <v>219</v>
      </c>
      <c r="CM9" s="97" t="s">
        <v>1248</v>
      </c>
      <c r="CO9" s="97" t="s">
        <v>1249</v>
      </c>
      <c r="CQ9" s="97" t="s">
        <v>1250</v>
      </c>
      <c r="CS9" s="97" t="s">
        <v>1251</v>
      </c>
      <c r="CU9" s="97" t="s">
        <v>619</v>
      </c>
      <c r="CW9" s="97" t="s">
        <v>1252</v>
      </c>
      <c r="DI9" s="215">
        <v>0</v>
      </c>
      <c r="DK9" s="215"/>
      <c r="DM9" s="213"/>
      <c r="DO9" s="213"/>
      <c r="DQ9" s="213"/>
      <c r="DS9" s="213"/>
      <c r="DU9" s="213"/>
      <c r="DW9" s="213"/>
      <c r="DY9" s="213"/>
      <c r="EA9" s="213"/>
      <c r="EC9" s="213"/>
      <c r="EE9"/>
    </row>
    <row r="10" spans="1:141">
      <c r="A10" s="102">
        <f t="shared" si="30"/>
        <v>4</v>
      </c>
      <c r="B10" s="103">
        <f t="shared" ca="1" si="19"/>
        <v>0</v>
      </c>
      <c r="C10" s="127">
        <f t="shared" ca="1" si="31"/>
        <v>0</v>
      </c>
      <c r="D10" s="103">
        <f t="shared" ca="1" si="32"/>
        <v>0</v>
      </c>
      <c r="E10" s="127">
        <f t="shared" ca="1" si="20"/>
        <v>0</v>
      </c>
      <c r="F10" s="103">
        <f t="shared" ca="1" si="0"/>
        <v>0</v>
      </c>
      <c r="G10" s="127">
        <f t="shared" ca="1" si="1"/>
        <v>0</v>
      </c>
      <c r="H10" s="103">
        <f t="shared" ca="1" si="2"/>
        <v>0</v>
      </c>
      <c r="I10" s="127">
        <f t="shared" ca="1" si="3"/>
        <v>0</v>
      </c>
      <c r="J10" s="103">
        <f t="shared" ca="1" si="21"/>
        <v>0</v>
      </c>
      <c r="K10" s="127">
        <f t="shared" ca="1" si="4"/>
        <v>0</v>
      </c>
      <c r="L10" s="103">
        <f t="shared" ca="1" si="5"/>
        <v>0</v>
      </c>
      <c r="M10" s="127">
        <f t="shared" ca="1" si="6"/>
        <v>0</v>
      </c>
      <c r="N10" s="103">
        <f t="shared" ca="1" si="7"/>
        <v>0</v>
      </c>
      <c r="O10" s="127">
        <f t="shared" ca="1" si="8"/>
        <v>0</v>
      </c>
      <c r="P10" s="103">
        <f t="shared" ca="1" si="9"/>
        <v>0</v>
      </c>
      <c r="Q10" s="127">
        <f t="shared" ca="1" si="10"/>
        <v>0</v>
      </c>
      <c r="R10" s="103">
        <f t="shared" ca="1" si="11"/>
        <v>0</v>
      </c>
      <c r="S10" s="127">
        <f t="shared" ca="1" si="12"/>
        <v>0</v>
      </c>
      <c r="T10" s="103">
        <f t="shared" ca="1" si="13"/>
        <v>0</v>
      </c>
      <c r="U10" s="127">
        <f t="shared" ca="1" si="14"/>
        <v>0</v>
      </c>
      <c r="V10" s="103">
        <f t="shared" ca="1" si="15"/>
        <v>0</v>
      </c>
      <c r="W10" s="127">
        <f t="shared" ca="1" si="16"/>
        <v>0</v>
      </c>
      <c r="X10" s="103">
        <f t="shared" ca="1" si="17"/>
        <v>0</v>
      </c>
      <c r="Y10" s="127">
        <f t="shared" ca="1" si="18"/>
        <v>0</v>
      </c>
      <c r="Z10" s="94">
        <f t="shared" ca="1" si="22"/>
        <v>0</v>
      </c>
      <c r="AA10" s="94" t="s">
        <v>547</v>
      </c>
      <c r="AB10" s="94">
        <f t="shared" ca="1" si="22"/>
        <v>0</v>
      </c>
      <c r="AC10" s="94"/>
      <c r="AD10" s="94">
        <f t="shared" ca="1" si="22"/>
        <v>0</v>
      </c>
      <c r="AE10" s="94"/>
      <c r="AF10" s="94">
        <f t="shared" ca="1" si="22"/>
        <v>0</v>
      </c>
      <c r="AG10" s="215"/>
      <c r="AH10" s="94">
        <f t="shared" ca="1" si="22"/>
        <v>0</v>
      </c>
      <c r="AI10" s="94"/>
      <c r="AJ10" s="94">
        <f t="shared" ca="1" si="22"/>
        <v>0</v>
      </c>
      <c r="AK10" s="94"/>
      <c r="AL10" s="94">
        <f t="shared" ca="1" si="22"/>
        <v>0</v>
      </c>
      <c r="AM10" s="94"/>
      <c r="AN10" s="94">
        <f t="shared" ca="1" si="22"/>
        <v>0</v>
      </c>
      <c r="AO10" s="94"/>
      <c r="AP10" s="94">
        <f t="shared" ca="1" si="22"/>
        <v>0</v>
      </c>
      <c r="AQ10" s="94"/>
      <c r="AR10" s="94">
        <f t="shared" ca="1" si="23"/>
        <v>0</v>
      </c>
      <c r="AS10" s="94"/>
      <c r="AT10" s="94">
        <f t="shared" ca="1" si="24"/>
        <v>0</v>
      </c>
      <c r="AU10" s="94"/>
      <c r="AV10" s="94">
        <f t="shared" ca="1" si="25"/>
        <v>0</v>
      </c>
      <c r="AW10" s="94"/>
      <c r="AX10" s="94">
        <f t="shared" ca="1" si="26"/>
        <v>0</v>
      </c>
      <c r="AZ10" s="94">
        <f t="shared" ca="1" si="26"/>
        <v>0</v>
      </c>
      <c r="BB10" s="94">
        <f t="shared" ca="1" si="26"/>
        <v>0</v>
      </c>
      <c r="BD10" s="94">
        <f t="shared" ca="1" si="26"/>
        <v>0</v>
      </c>
      <c r="BF10" s="94">
        <f t="shared" ca="1" si="26"/>
        <v>0</v>
      </c>
      <c r="BH10" s="94">
        <f t="shared" ca="1" si="26"/>
        <v>0</v>
      </c>
      <c r="BJ10" s="94">
        <f t="shared" ca="1" si="26"/>
        <v>0</v>
      </c>
      <c r="BL10" s="94">
        <f t="shared" ca="1" si="26"/>
        <v>0</v>
      </c>
      <c r="BN10" s="94">
        <f t="shared" ca="1" si="26"/>
        <v>0</v>
      </c>
      <c r="BP10" s="94">
        <f t="shared" ca="1" si="27"/>
        <v>0</v>
      </c>
      <c r="BR10" s="94">
        <f t="shared" ca="1" si="28"/>
        <v>0</v>
      </c>
      <c r="BT10" s="94">
        <f t="shared" ca="1" si="29"/>
        <v>0</v>
      </c>
      <c r="BY10" s="97" t="s">
        <v>1036</v>
      </c>
      <c r="BZ10" s="97" t="s">
        <v>1070</v>
      </c>
      <c r="CA10" s="97" t="s">
        <v>164</v>
      </c>
      <c r="CC10" s="97" t="s">
        <v>1147</v>
      </c>
      <c r="CE10" s="97" t="s">
        <v>1178</v>
      </c>
      <c r="CG10" s="97" t="s">
        <v>1209</v>
      </c>
      <c r="CI10" s="97" t="s">
        <v>1395</v>
      </c>
      <c r="CK10" s="97" t="s">
        <v>230</v>
      </c>
      <c r="CM10" s="97" t="s">
        <v>1253</v>
      </c>
      <c r="CO10" s="97" t="s">
        <v>1254</v>
      </c>
      <c r="CQ10" s="97" t="s">
        <v>1255</v>
      </c>
      <c r="CS10" s="97" t="s">
        <v>1256</v>
      </c>
      <c r="CU10" s="97" t="s">
        <v>620</v>
      </c>
      <c r="CW10" s="97" t="s">
        <v>1257</v>
      </c>
      <c r="DI10" s="215"/>
      <c r="DK10" s="215"/>
      <c r="DM10" s="213"/>
      <c r="DO10" s="213"/>
      <c r="DQ10" s="213"/>
      <c r="DS10" s="213"/>
      <c r="DU10" s="213"/>
      <c r="DW10" s="213"/>
      <c r="DY10" s="213"/>
      <c r="EA10" s="213"/>
      <c r="EC10" s="213"/>
      <c r="EE10"/>
    </row>
    <row r="11" spans="1:141">
      <c r="A11" s="102">
        <f t="shared" si="30"/>
        <v>5</v>
      </c>
      <c r="B11" s="103">
        <f t="shared" ca="1" si="19"/>
        <v>0</v>
      </c>
      <c r="C11" s="127">
        <f t="shared" ca="1" si="31"/>
        <v>0</v>
      </c>
      <c r="D11" s="103">
        <f t="shared" ca="1" si="32"/>
        <v>0</v>
      </c>
      <c r="E11" s="127">
        <f t="shared" ca="1" si="20"/>
        <v>0</v>
      </c>
      <c r="F11" s="103">
        <f t="shared" ca="1" si="0"/>
        <v>0</v>
      </c>
      <c r="G11" s="127">
        <f t="shared" ca="1" si="1"/>
        <v>0</v>
      </c>
      <c r="H11" s="103">
        <f t="shared" ca="1" si="2"/>
        <v>0</v>
      </c>
      <c r="I11" s="127">
        <f t="shared" ca="1" si="3"/>
        <v>0</v>
      </c>
      <c r="J11" s="103">
        <f t="shared" ca="1" si="21"/>
        <v>0</v>
      </c>
      <c r="K11" s="127">
        <f t="shared" ca="1" si="4"/>
        <v>0</v>
      </c>
      <c r="L11" s="103">
        <f t="shared" ca="1" si="5"/>
        <v>0</v>
      </c>
      <c r="M11" s="127">
        <f t="shared" ca="1" si="6"/>
        <v>0</v>
      </c>
      <c r="N11" s="103">
        <f t="shared" ca="1" si="7"/>
        <v>0</v>
      </c>
      <c r="O11" s="127">
        <f t="shared" ca="1" si="8"/>
        <v>0</v>
      </c>
      <c r="P11" s="103">
        <f t="shared" ca="1" si="9"/>
        <v>0</v>
      </c>
      <c r="Q11" s="127">
        <f t="shared" ca="1" si="10"/>
        <v>0</v>
      </c>
      <c r="R11" s="103">
        <f t="shared" ca="1" si="11"/>
        <v>0</v>
      </c>
      <c r="S11" s="127">
        <f t="shared" ca="1" si="12"/>
        <v>0</v>
      </c>
      <c r="T11" s="103">
        <f t="shared" ca="1" si="13"/>
        <v>0</v>
      </c>
      <c r="U11" s="127">
        <f t="shared" ca="1" si="14"/>
        <v>0</v>
      </c>
      <c r="V11" s="103">
        <f t="shared" ca="1" si="15"/>
        <v>0</v>
      </c>
      <c r="W11" s="127">
        <f t="shared" ca="1" si="16"/>
        <v>0</v>
      </c>
      <c r="X11" s="103">
        <f t="shared" ca="1" si="17"/>
        <v>0</v>
      </c>
      <c r="Y11" s="127">
        <f t="shared" ca="1" si="18"/>
        <v>0</v>
      </c>
      <c r="Z11" s="94">
        <f t="shared" ca="1" si="22"/>
        <v>0</v>
      </c>
      <c r="AA11" s="94" t="s">
        <v>548</v>
      </c>
      <c r="AB11" s="94">
        <f t="shared" ca="1" si="22"/>
        <v>0</v>
      </c>
      <c r="AC11" s="94"/>
      <c r="AD11" s="94">
        <f t="shared" ca="1" si="22"/>
        <v>0</v>
      </c>
      <c r="AE11" s="94"/>
      <c r="AF11" s="94">
        <f t="shared" ca="1" si="22"/>
        <v>0</v>
      </c>
      <c r="AG11" s="94"/>
      <c r="AH11" s="94">
        <f t="shared" ca="1" si="22"/>
        <v>0</v>
      </c>
      <c r="AI11" s="94"/>
      <c r="AJ11" s="94">
        <f t="shared" ca="1" si="22"/>
        <v>0</v>
      </c>
      <c r="AK11" s="94"/>
      <c r="AL11" s="94">
        <f t="shared" ca="1" si="22"/>
        <v>0</v>
      </c>
      <c r="AM11" s="94"/>
      <c r="AN11" s="94">
        <f t="shared" ca="1" si="22"/>
        <v>0</v>
      </c>
      <c r="AO11" s="94"/>
      <c r="AP11" s="94">
        <f t="shared" ca="1" si="22"/>
        <v>0</v>
      </c>
      <c r="AQ11" s="94"/>
      <c r="AR11" s="94">
        <f t="shared" ca="1" si="23"/>
        <v>0</v>
      </c>
      <c r="AS11" s="94"/>
      <c r="AT11" s="94">
        <f t="shared" ca="1" si="24"/>
        <v>0</v>
      </c>
      <c r="AU11" s="94"/>
      <c r="AV11" s="94">
        <f t="shared" ca="1" si="25"/>
        <v>0</v>
      </c>
      <c r="AW11" s="94"/>
      <c r="AX11" s="94">
        <f t="shared" ca="1" si="26"/>
        <v>0</v>
      </c>
      <c r="AZ11" s="94">
        <f t="shared" ca="1" si="26"/>
        <v>0</v>
      </c>
      <c r="BB11" s="94">
        <f t="shared" ca="1" si="26"/>
        <v>0</v>
      </c>
      <c r="BD11" s="94">
        <f t="shared" ca="1" si="26"/>
        <v>0</v>
      </c>
      <c r="BF11" s="94">
        <f t="shared" ca="1" si="26"/>
        <v>0</v>
      </c>
      <c r="BH11" s="94">
        <f t="shared" ca="1" si="26"/>
        <v>0</v>
      </c>
      <c r="BJ11" s="94">
        <f t="shared" ca="1" si="26"/>
        <v>0</v>
      </c>
      <c r="BL11" s="94">
        <f t="shared" ca="1" si="26"/>
        <v>0</v>
      </c>
      <c r="BN11" s="94">
        <f t="shared" ca="1" si="26"/>
        <v>0</v>
      </c>
      <c r="BP11" s="94">
        <f t="shared" ca="1" si="27"/>
        <v>0</v>
      </c>
      <c r="BR11" s="94">
        <f t="shared" ca="1" si="28"/>
        <v>0</v>
      </c>
      <c r="BT11" s="94">
        <f t="shared" ca="1" si="29"/>
        <v>0</v>
      </c>
      <c r="BY11" s="97" t="s">
        <v>1037</v>
      </c>
      <c r="BZ11" s="97" t="s">
        <v>1071</v>
      </c>
      <c r="CA11" s="97" t="s">
        <v>165</v>
      </c>
      <c r="CC11" s="97" t="s">
        <v>1148</v>
      </c>
      <c r="CE11" s="97" t="s">
        <v>1179</v>
      </c>
      <c r="CG11" s="97" t="s">
        <v>1210</v>
      </c>
      <c r="CI11" s="97" t="s">
        <v>1396</v>
      </c>
      <c r="CK11" s="97" t="s">
        <v>241</v>
      </c>
      <c r="CM11" s="97" t="s">
        <v>1258</v>
      </c>
      <c r="CO11" s="97" t="s">
        <v>1259</v>
      </c>
      <c r="CQ11" s="97" t="s">
        <v>1260</v>
      </c>
      <c r="CS11" s="97" t="s">
        <v>1261</v>
      </c>
      <c r="CU11" s="97" t="s">
        <v>621</v>
      </c>
      <c r="CW11" s="97" t="s">
        <v>1262</v>
      </c>
      <c r="DI11" s="215"/>
      <c r="DK11" s="215"/>
      <c r="DM11" s="213"/>
      <c r="DO11" s="213"/>
      <c r="DQ11" s="213"/>
      <c r="DS11" s="213"/>
      <c r="DU11" s="213"/>
      <c r="DW11" s="213"/>
      <c r="DY11" s="213"/>
      <c r="EA11" s="213"/>
      <c r="EC11" s="213"/>
      <c r="EE11"/>
    </row>
    <row r="12" spans="1:141">
      <c r="A12" s="102">
        <f t="shared" si="30"/>
        <v>6</v>
      </c>
      <c r="B12" s="103">
        <f t="shared" ca="1" si="19"/>
        <v>0</v>
      </c>
      <c r="C12" s="127">
        <f ca="1">INDIRECT(C$39&amp;"!"&amp;$AA12)</f>
        <v>0</v>
      </c>
      <c r="D12" s="103">
        <f t="shared" ca="1" si="32"/>
        <v>0</v>
      </c>
      <c r="E12" s="127">
        <f t="shared" ca="1" si="20"/>
        <v>0</v>
      </c>
      <c r="F12" s="103">
        <f t="shared" ca="1" si="0"/>
        <v>0</v>
      </c>
      <c r="G12" s="127">
        <f t="shared" ca="1" si="1"/>
        <v>0</v>
      </c>
      <c r="H12" s="103">
        <f t="shared" ca="1" si="2"/>
        <v>0</v>
      </c>
      <c r="I12" s="127">
        <f t="shared" ca="1" si="3"/>
        <v>0</v>
      </c>
      <c r="J12" s="103">
        <f t="shared" ca="1" si="21"/>
        <v>0</v>
      </c>
      <c r="K12" s="127">
        <f t="shared" ca="1" si="4"/>
        <v>0</v>
      </c>
      <c r="L12" s="103">
        <f t="shared" ca="1" si="5"/>
        <v>0</v>
      </c>
      <c r="M12" s="127">
        <f t="shared" ca="1" si="6"/>
        <v>0</v>
      </c>
      <c r="N12" s="103">
        <f t="shared" ca="1" si="7"/>
        <v>0</v>
      </c>
      <c r="O12" s="127">
        <f t="shared" ca="1" si="8"/>
        <v>0</v>
      </c>
      <c r="P12" s="103">
        <f t="shared" ca="1" si="9"/>
        <v>0</v>
      </c>
      <c r="Q12" s="127">
        <f t="shared" ca="1" si="10"/>
        <v>0</v>
      </c>
      <c r="R12" s="103">
        <f t="shared" ca="1" si="11"/>
        <v>0</v>
      </c>
      <c r="S12" s="127">
        <f t="shared" ca="1" si="12"/>
        <v>0</v>
      </c>
      <c r="T12" s="103">
        <f t="shared" ca="1" si="13"/>
        <v>0</v>
      </c>
      <c r="U12" s="127">
        <f t="shared" ca="1" si="14"/>
        <v>0</v>
      </c>
      <c r="V12" s="103">
        <f t="shared" ca="1" si="15"/>
        <v>0</v>
      </c>
      <c r="W12" s="127">
        <f t="shared" ca="1" si="16"/>
        <v>0</v>
      </c>
      <c r="X12" s="103">
        <f t="shared" ca="1" si="17"/>
        <v>0</v>
      </c>
      <c r="Y12" s="127">
        <f t="shared" ca="1" si="18"/>
        <v>0</v>
      </c>
      <c r="Z12" s="94">
        <f t="shared" ca="1" si="22"/>
        <v>0</v>
      </c>
      <c r="AA12" s="94" t="s">
        <v>549</v>
      </c>
      <c r="AB12" s="94">
        <f t="shared" ca="1" si="22"/>
        <v>0</v>
      </c>
      <c r="AC12" s="94"/>
      <c r="AD12" s="94">
        <f t="shared" ca="1" si="22"/>
        <v>0</v>
      </c>
      <c r="AE12" s="94"/>
      <c r="AF12" s="94">
        <f t="shared" ca="1" si="22"/>
        <v>0</v>
      </c>
      <c r="AG12" s="94"/>
      <c r="AH12" s="94">
        <f t="shared" ca="1" si="22"/>
        <v>0</v>
      </c>
      <c r="AI12" s="94"/>
      <c r="AJ12" s="94">
        <f t="shared" ca="1" si="22"/>
        <v>0</v>
      </c>
      <c r="AK12" s="94"/>
      <c r="AL12" s="94">
        <f t="shared" ca="1" si="22"/>
        <v>0</v>
      </c>
      <c r="AM12" s="94"/>
      <c r="AN12" s="94">
        <f t="shared" ca="1" si="22"/>
        <v>0</v>
      </c>
      <c r="AO12" s="94"/>
      <c r="AP12" s="94">
        <f t="shared" ca="1" si="22"/>
        <v>0</v>
      </c>
      <c r="AQ12" s="94"/>
      <c r="AR12" s="94">
        <f t="shared" ca="1" si="23"/>
        <v>0</v>
      </c>
      <c r="AS12" s="94"/>
      <c r="AT12" s="94">
        <f t="shared" ca="1" si="24"/>
        <v>0</v>
      </c>
      <c r="AU12" s="94"/>
      <c r="AV12" s="94">
        <f t="shared" ca="1" si="25"/>
        <v>0</v>
      </c>
      <c r="AW12" s="94"/>
      <c r="AX12" s="94">
        <f t="shared" ca="1" si="26"/>
        <v>0</v>
      </c>
      <c r="AZ12" s="94">
        <f t="shared" ca="1" si="26"/>
        <v>0</v>
      </c>
      <c r="BB12" s="94">
        <f t="shared" ca="1" si="26"/>
        <v>0</v>
      </c>
      <c r="BD12" s="94">
        <f t="shared" ca="1" si="26"/>
        <v>0</v>
      </c>
      <c r="BF12" s="94">
        <f t="shared" ca="1" si="26"/>
        <v>0</v>
      </c>
      <c r="BH12" s="94">
        <f t="shared" ca="1" si="26"/>
        <v>0</v>
      </c>
      <c r="BJ12" s="94">
        <f t="shared" ca="1" si="26"/>
        <v>0</v>
      </c>
      <c r="BL12" s="94">
        <f t="shared" ca="1" si="26"/>
        <v>0</v>
      </c>
      <c r="BN12" s="94">
        <f t="shared" ca="1" si="26"/>
        <v>0</v>
      </c>
      <c r="BP12" s="94">
        <f t="shared" ca="1" si="27"/>
        <v>0</v>
      </c>
      <c r="BR12" s="94">
        <f t="shared" ca="1" si="28"/>
        <v>0</v>
      </c>
      <c r="BT12" s="94">
        <f t="shared" ca="1" si="29"/>
        <v>0</v>
      </c>
      <c r="BY12" s="97" t="s">
        <v>1038</v>
      </c>
      <c r="BZ12" s="97" t="s">
        <v>1072</v>
      </c>
      <c r="CA12" s="97" t="s">
        <v>166</v>
      </c>
      <c r="CC12" s="97" t="s">
        <v>1149</v>
      </c>
      <c r="CE12" s="97" t="s">
        <v>1180</v>
      </c>
      <c r="CG12" s="97" t="s">
        <v>1211</v>
      </c>
      <c r="CI12" s="97" t="s">
        <v>1397</v>
      </c>
      <c r="CK12" s="97" t="s">
        <v>252</v>
      </c>
      <c r="CM12" s="97" t="s">
        <v>1263</v>
      </c>
      <c r="CO12" s="97" t="s">
        <v>1264</v>
      </c>
      <c r="CQ12" s="97" t="s">
        <v>1265</v>
      </c>
      <c r="CS12" s="97" t="s">
        <v>1266</v>
      </c>
      <c r="CU12" s="97" t="s">
        <v>622</v>
      </c>
      <c r="CW12" s="97" t="s">
        <v>1267</v>
      </c>
      <c r="DI12" s="215"/>
      <c r="DK12" s="215"/>
      <c r="DM12" s="213"/>
      <c r="DO12" s="213"/>
      <c r="DQ12" s="213"/>
      <c r="DS12" s="213"/>
      <c r="DU12" s="213"/>
      <c r="DW12" s="213"/>
      <c r="DY12" s="213"/>
      <c r="EA12" s="213"/>
      <c r="EC12" s="213"/>
      <c r="EE12"/>
    </row>
    <row r="13" spans="1:141">
      <c r="A13" s="102">
        <f t="shared" si="30"/>
        <v>7</v>
      </c>
      <c r="B13" s="103">
        <f t="shared" ca="1" si="19"/>
        <v>0</v>
      </c>
      <c r="C13" s="127">
        <f t="shared" ca="1" si="31"/>
        <v>0</v>
      </c>
      <c r="D13" s="103">
        <f t="shared" ca="1" si="32"/>
        <v>0</v>
      </c>
      <c r="E13" s="127">
        <f t="shared" ca="1" si="20"/>
        <v>0</v>
      </c>
      <c r="F13" s="103">
        <f t="shared" ca="1" si="0"/>
        <v>0</v>
      </c>
      <c r="G13" s="127">
        <f t="shared" ca="1" si="1"/>
        <v>0</v>
      </c>
      <c r="H13" s="103">
        <f t="shared" ca="1" si="2"/>
        <v>0</v>
      </c>
      <c r="I13" s="127">
        <f t="shared" ca="1" si="3"/>
        <v>0</v>
      </c>
      <c r="J13" s="103">
        <f t="shared" ca="1" si="21"/>
        <v>0</v>
      </c>
      <c r="K13" s="127">
        <f t="shared" ca="1" si="4"/>
        <v>0</v>
      </c>
      <c r="L13" s="103">
        <f t="shared" ca="1" si="5"/>
        <v>0</v>
      </c>
      <c r="M13" s="127">
        <f t="shared" ca="1" si="6"/>
        <v>0</v>
      </c>
      <c r="N13" s="103">
        <f t="shared" ca="1" si="7"/>
        <v>0</v>
      </c>
      <c r="O13" s="127">
        <f t="shared" ca="1" si="8"/>
        <v>0</v>
      </c>
      <c r="P13" s="103">
        <f t="shared" ca="1" si="9"/>
        <v>0</v>
      </c>
      <c r="Q13" s="127">
        <f t="shared" ca="1" si="10"/>
        <v>0</v>
      </c>
      <c r="R13" s="103">
        <f t="shared" ca="1" si="11"/>
        <v>0</v>
      </c>
      <c r="S13" s="127">
        <f t="shared" ca="1" si="12"/>
        <v>0</v>
      </c>
      <c r="T13" s="103">
        <f t="shared" ca="1" si="13"/>
        <v>0</v>
      </c>
      <c r="U13" s="127">
        <f t="shared" ca="1" si="14"/>
        <v>0</v>
      </c>
      <c r="V13" s="103">
        <f t="shared" ca="1" si="15"/>
        <v>0</v>
      </c>
      <c r="W13" s="127">
        <f t="shared" ca="1" si="16"/>
        <v>0</v>
      </c>
      <c r="X13" s="103">
        <f t="shared" ca="1" si="17"/>
        <v>0</v>
      </c>
      <c r="Y13" s="127">
        <f t="shared" ca="1" si="18"/>
        <v>0</v>
      </c>
      <c r="Z13" s="94">
        <f t="shared" ca="1" si="22"/>
        <v>0</v>
      </c>
      <c r="AA13" s="94" t="s">
        <v>161</v>
      </c>
      <c r="AB13" s="94">
        <f t="shared" ca="1" si="22"/>
        <v>0</v>
      </c>
      <c r="AC13" s="94"/>
      <c r="AD13" s="94">
        <f t="shared" ca="1" si="22"/>
        <v>0</v>
      </c>
      <c r="AE13" s="94"/>
      <c r="AF13" s="94">
        <f t="shared" ca="1" si="22"/>
        <v>0</v>
      </c>
      <c r="AG13" s="94"/>
      <c r="AH13" s="94">
        <f t="shared" ca="1" si="22"/>
        <v>0</v>
      </c>
      <c r="AI13" s="94"/>
      <c r="AJ13" s="94">
        <f t="shared" ca="1" si="22"/>
        <v>0</v>
      </c>
      <c r="AK13" s="94"/>
      <c r="AL13" s="94">
        <f t="shared" ca="1" si="22"/>
        <v>0</v>
      </c>
      <c r="AM13" s="94"/>
      <c r="AN13" s="94">
        <f t="shared" ca="1" si="22"/>
        <v>0</v>
      </c>
      <c r="AO13" s="94"/>
      <c r="AP13" s="94">
        <f t="shared" ca="1" si="22"/>
        <v>0</v>
      </c>
      <c r="AQ13" s="94"/>
      <c r="AR13" s="94">
        <f t="shared" ca="1" si="23"/>
        <v>0</v>
      </c>
      <c r="AS13" s="94"/>
      <c r="AT13" s="94">
        <f t="shared" ca="1" si="24"/>
        <v>0</v>
      </c>
      <c r="AU13" s="94"/>
      <c r="AV13" s="94">
        <f t="shared" ca="1" si="25"/>
        <v>0</v>
      </c>
      <c r="AW13" s="94"/>
      <c r="AX13" s="94">
        <f t="shared" ca="1" si="26"/>
        <v>0</v>
      </c>
      <c r="AZ13" s="94">
        <f t="shared" ca="1" si="26"/>
        <v>0</v>
      </c>
      <c r="BB13" s="94">
        <f t="shared" ca="1" si="26"/>
        <v>0</v>
      </c>
      <c r="BD13" s="94">
        <f t="shared" ca="1" si="26"/>
        <v>0</v>
      </c>
      <c r="BF13" s="94">
        <f t="shared" ca="1" si="26"/>
        <v>0</v>
      </c>
      <c r="BH13" s="94">
        <f t="shared" ca="1" si="26"/>
        <v>0</v>
      </c>
      <c r="BJ13" s="94">
        <f t="shared" ca="1" si="26"/>
        <v>0</v>
      </c>
      <c r="BL13" s="94">
        <f t="shared" ca="1" si="26"/>
        <v>0</v>
      </c>
      <c r="BN13" s="94">
        <f t="shared" ca="1" si="26"/>
        <v>0</v>
      </c>
      <c r="BP13" s="94">
        <f t="shared" ca="1" si="27"/>
        <v>0</v>
      </c>
      <c r="BR13" s="94">
        <f t="shared" ca="1" si="28"/>
        <v>0</v>
      </c>
      <c r="BT13" s="94">
        <f t="shared" ca="1" si="29"/>
        <v>0</v>
      </c>
      <c r="BY13" s="97" t="s">
        <v>1039</v>
      </c>
      <c r="BZ13" s="97" t="s">
        <v>1073</v>
      </c>
      <c r="CA13" s="97" t="s">
        <v>167</v>
      </c>
      <c r="CC13" s="97" t="s">
        <v>1150</v>
      </c>
      <c r="CE13" s="97" t="s">
        <v>1181</v>
      </c>
      <c r="CG13" s="97" t="s">
        <v>1212</v>
      </c>
      <c r="CI13" s="97" t="s">
        <v>1398</v>
      </c>
      <c r="CK13" s="97" t="s">
        <v>263</v>
      </c>
      <c r="CM13" s="97" t="s">
        <v>1268</v>
      </c>
      <c r="CO13" s="97" t="s">
        <v>1269</v>
      </c>
      <c r="CQ13" s="97" t="s">
        <v>1270</v>
      </c>
      <c r="CS13" s="97" t="s">
        <v>1271</v>
      </c>
      <c r="CU13" s="97" t="s">
        <v>623</v>
      </c>
      <c r="CW13" s="97" t="s">
        <v>1272</v>
      </c>
      <c r="DI13" s="215"/>
      <c r="DK13" s="215"/>
      <c r="DM13" s="213"/>
      <c r="DO13" s="213"/>
      <c r="DQ13" s="213"/>
      <c r="DS13" s="213"/>
      <c r="DU13" s="213"/>
      <c r="DW13" s="213"/>
      <c r="DY13" s="213"/>
      <c r="EA13" s="213"/>
      <c r="EC13" s="213"/>
      <c r="EE13"/>
    </row>
    <row r="14" spans="1:141">
      <c r="A14" s="102">
        <f t="shared" si="30"/>
        <v>8</v>
      </c>
      <c r="B14" s="103">
        <f t="shared" ca="1" si="19"/>
        <v>0</v>
      </c>
      <c r="C14" s="127">
        <f t="shared" ca="1" si="31"/>
        <v>0</v>
      </c>
      <c r="D14" s="103">
        <f t="shared" ca="1" si="32"/>
        <v>0</v>
      </c>
      <c r="E14" s="127">
        <f t="shared" ca="1" si="20"/>
        <v>0</v>
      </c>
      <c r="F14" s="103">
        <f t="shared" ca="1" si="0"/>
        <v>0</v>
      </c>
      <c r="G14" s="127">
        <f t="shared" ca="1" si="1"/>
        <v>0</v>
      </c>
      <c r="H14" s="103">
        <f t="shared" ca="1" si="2"/>
        <v>0</v>
      </c>
      <c r="I14" s="127">
        <f t="shared" ca="1" si="3"/>
        <v>0</v>
      </c>
      <c r="J14" s="103">
        <f t="shared" ca="1" si="21"/>
        <v>0</v>
      </c>
      <c r="K14" s="127">
        <f t="shared" ca="1" si="4"/>
        <v>0</v>
      </c>
      <c r="L14" s="103">
        <f t="shared" ca="1" si="5"/>
        <v>0</v>
      </c>
      <c r="M14" s="127">
        <f t="shared" ca="1" si="6"/>
        <v>0</v>
      </c>
      <c r="N14" s="103">
        <f t="shared" ca="1" si="7"/>
        <v>0</v>
      </c>
      <c r="O14" s="127">
        <f t="shared" ca="1" si="8"/>
        <v>0</v>
      </c>
      <c r="P14" s="103">
        <f t="shared" ca="1" si="9"/>
        <v>0</v>
      </c>
      <c r="Q14" s="127">
        <f t="shared" ca="1" si="10"/>
        <v>0</v>
      </c>
      <c r="R14" s="103">
        <f t="shared" ca="1" si="11"/>
        <v>0</v>
      </c>
      <c r="S14" s="127">
        <f t="shared" ca="1" si="12"/>
        <v>0</v>
      </c>
      <c r="T14" s="103">
        <f t="shared" ca="1" si="13"/>
        <v>0</v>
      </c>
      <c r="U14" s="127">
        <f t="shared" ca="1" si="14"/>
        <v>0</v>
      </c>
      <c r="V14" s="103">
        <f t="shared" ref="V14:V37" ca="1" si="33">INDIRECT(V$40&amp;"!"&amp;CU14)</f>
        <v>0</v>
      </c>
      <c r="W14" s="127">
        <f t="shared" ca="1" si="16"/>
        <v>0</v>
      </c>
      <c r="X14" s="103">
        <f t="shared" ca="1" si="17"/>
        <v>0</v>
      </c>
      <c r="Y14" s="127">
        <f t="shared" ca="1" si="18"/>
        <v>0</v>
      </c>
      <c r="Z14" s="94">
        <f t="shared" ca="1" si="22"/>
        <v>0</v>
      </c>
      <c r="AA14" s="94" t="s">
        <v>162</v>
      </c>
      <c r="AB14" s="94">
        <f t="shared" ca="1" si="22"/>
        <v>0</v>
      </c>
      <c r="AC14" s="94"/>
      <c r="AD14" s="94">
        <f t="shared" ca="1" si="22"/>
        <v>0</v>
      </c>
      <c r="AE14" s="94"/>
      <c r="AF14" s="94">
        <f t="shared" ca="1" si="22"/>
        <v>0</v>
      </c>
      <c r="AG14" s="94"/>
      <c r="AH14" s="94">
        <f t="shared" ca="1" si="22"/>
        <v>0</v>
      </c>
      <c r="AI14" s="94"/>
      <c r="AJ14" s="94">
        <f t="shared" ca="1" si="22"/>
        <v>0</v>
      </c>
      <c r="AK14" s="94"/>
      <c r="AL14" s="94">
        <f t="shared" ca="1" si="22"/>
        <v>0</v>
      </c>
      <c r="AM14" s="94"/>
      <c r="AN14" s="94">
        <f t="shared" ca="1" si="22"/>
        <v>0</v>
      </c>
      <c r="AO14" s="94"/>
      <c r="AP14" s="94">
        <f t="shared" ca="1" si="22"/>
        <v>0</v>
      </c>
      <c r="AQ14" s="94"/>
      <c r="AR14" s="94">
        <f t="shared" ca="1" si="23"/>
        <v>0</v>
      </c>
      <c r="AS14" s="94"/>
      <c r="AT14" s="94">
        <f t="shared" ca="1" si="24"/>
        <v>0</v>
      </c>
      <c r="AU14" s="94"/>
      <c r="AV14" s="94">
        <f t="shared" ca="1" si="25"/>
        <v>0</v>
      </c>
      <c r="AW14" s="94"/>
      <c r="AX14" s="94">
        <f t="shared" ca="1" si="26"/>
        <v>0</v>
      </c>
      <c r="AZ14" s="94">
        <f t="shared" ca="1" si="26"/>
        <v>0</v>
      </c>
      <c r="BB14" s="94">
        <f t="shared" ca="1" si="26"/>
        <v>0</v>
      </c>
      <c r="BD14" s="94">
        <f t="shared" ca="1" si="26"/>
        <v>0</v>
      </c>
      <c r="BF14" s="94">
        <f t="shared" ca="1" si="26"/>
        <v>0</v>
      </c>
      <c r="BH14" s="94">
        <f t="shared" ca="1" si="26"/>
        <v>0</v>
      </c>
      <c r="BJ14" s="94">
        <f t="shared" ca="1" si="26"/>
        <v>0</v>
      </c>
      <c r="BL14" s="94">
        <f t="shared" ca="1" si="26"/>
        <v>0</v>
      </c>
      <c r="BN14" s="94">
        <f t="shared" ca="1" si="26"/>
        <v>0</v>
      </c>
      <c r="BP14" s="94">
        <f t="shared" ca="1" si="27"/>
        <v>0</v>
      </c>
      <c r="BR14" s="94">
        <f t="shared" ca="1" si="28"/>
        <v>0</v>
      </c>
      <c r="BT14" s="94">
        <f t="shared" ca="1" si="29"/>
        <v>0</v>
      </c>
      <c r="BY14" s="97" t="s">
        <v>1040</v>
      </c>
      <c r="BZ14" s="97" t="s">
        <v>1074</v>
      </c>
      <c r="CA14" s="97" t="s">
        <v>168</v>
      </c>
      <c r="CC14" s="97" t="s">
        <v>1151</v>
      </c>
      <c r="CE14" s="97" t="s">
        <v>1182</v>
      </c>
      <c r="CG14" s="97" t="s">
        <v>1213</v>
      </c>
      <c r="CI14" s="97" t="s">
        <v>1399</v>
      </c>
      <c r="CK14" s="97" t="s">
        <v>274</v>
      </c>
      <c r="CM14" s="97" t="s">
        <v>1273</v>
      </c>
      <c r="CO14" s="97" t="s">
        <v>1274</v>
      </c>
      <c r="CQ14" s="97" t="s">
        <v>1275</v>
      </c>
      <c r="CS14" s="97" t="s">
        <v>1276</v>
      </c>
      <c r="CU14" s="97" t="s">
        <v>624</v>
      </c>
      <c r="CW14" s="97" t="s">
        <v>1277</v>
      </c>
      <c r="DI14" s="215"/>
      <c r="DK14" s="215"/>
      <c r="DM14" s="213"/>
      <c r="DO14" s="213"/>
      <c r="DQ14" s="213"/>
      <c r="DS14" s="213"/>
      <c r="DU14" s="213"/>
      <c r="DW14" s="213"/>
      <c r="DY14" s="213"/>
      <c r="EA14" s="213"/>
      <c r="EC14" s="213"/>
      <c r="EE14"/>
    </row>
    <row r="15" spans="1:141">
      <c r="A15" s="102">
        <f t="shared" si="30"/>
        <v>9</v>
      </c>
      <c r="B15" s="103">
        <f t="shared" ca="1" si="19"/>
        <v>0</v>
      </c>
      <c r="C15" s="127">
        <f t="shared" ca="1" si="31"/>
        <v>0</v>
      </c>
      <c r="D15" s="103">
        <f t="shared" ca="1" si="32"/>
        <v>0</v>
      </c>
      <c r="E15" s="127">
        <f t="shared" ca="1" si="20"/>
        <v>0</v>
      </c>
      <c r="F15" s="103">
        <f t="shared" ca="1" si="0"/>
        <v>0</v>
      </c>
      <c r="G15" s="127">
        <f t="shared" ca="1" si="1"/>
        <v>0</v>
      </c>
      <c r="H15" s="103">
        <f t="shared" ca="1" si="2"/>
        <v>0</v>
      </c>
      <c r="I15" s="127">
        <f t="shared" ca="1" si="3"/>
        <v>0</v>
      </c>
      <c r="J15" s="103">
        <f t="shared" ca="1" si="21"/>
        <v>0</v>
      </c>
      <c r="K15" s="127">
        <f t="shared" ca="1" si="4"/>
        <v>0</v>
      </c>
      <c r="L15" s="103">
        <f t="shared" ca="1" si="5"/>
        <v>0</v>
      </c>
      <c r="M15" s="127">
        <f t="shared" ca="1" si="6"/>
        <v>0</v>
      </c>
      <c r="N15" s="103">
        <f t="shared" ca="1" si="7"/>
        <v>0</v>
      </c>
      <c r="O15" s="127">
        <f t="shared" ca="1" si="8"/>
        <v>0</v>
      </c>
      <c r="P15" s="103">
        <f t="shared" ca="1" si="9"/>
        <v>0</v>
      </c>
      <c r="Q15" s="127">
        <f t="shared" ca="1" si="10"/>
        <v>0</v>
      </c>
      <c r="R15" s="103">
        <f t="shared" ca="1" si="11"/>
        <v>0</v>
      </c>
      <c r="S15" s="127">
        <f t="shared" ca="1" si="12"/>
        <v>0</v>
      </c>
      <c r="T15" s="103">
        <f t="shared" ca="1" si="13"/>
        <v>0</v>
      </c>
      <c r="U15" s="127">
        <f t="shared" ca="1" si="14"/>
        <v>0</v>
      </c>
      <c r="V15" s="103">
        <f t="shared" ca="1" si="33"/>
        <v>0</v>
      </c>
      <c r="W15" s="127">
        <f t="shared" ca="1" si="16"/>
        <v>0</v>
      </c>
      <c r="X15" s="103">
        <f t="shared" ca="1" si="17"/>
        <v>0</v>
      </c>
      <c r="Y15" s="127">
        <f t="shared" ca="1" si="18"/>
        <v>0</v>
      </c>
      <c r="Z15" s="94">
        <f t="shared" ca="1" si="22"/>
        <v>0</v>
      </c>
      <c r="AA15" s="94" t="s">
        <v>163</v>
      </c>
      <c r="AB15" s="94">
        <f t="shared" ca="1" si="22"/>
        <v>0</v>
      </c>
      <c r="AC15" s="94"/>
      <c r="AD15" s="94">
        <f t="shared" ca="1" si="22"/>
        <v>0</v>
      </c>
      <c r="AE15" s="94"/>
      <c r="AF15" s="94">
        <f t="shared" ca="1" si="22"/>
        <v>0</v>
      </c>
      <c r="AG15" s="94"/>
      <c r="AH15" s="94">
        <f t="shared" ca="1" si="22"/>
        <v>0</v>
      </c>
      <c r="AI15" s="94"/>
      <c r="AJ15" s="94">
        <f t="shared" ca="1" si="22"/>
        <v>0</v>
      </c>
      <c r="AK15" s="94"/>
      <c r="AL15" s="94">
        <f t="shared" ca="1" si="22"/>
        <v>0</v>
      </c>
      <c r="AM15" s="94"/>
      <c r="AN15" s="94">
        <f t="shared" ca="1" si="22"/>
        <v>0</v>
      </c>
      <c r="AO15" s="94"/>
      <c r="AP15" s="94">
        <f t="shared" ca="1" si="22"/>
        <v>0</v>
      </c>
      <c r="AQ15" s="94"/>
      <c r="AR15" s="94">
        <f t="shared" ca="1" si="23"/>
        <v>0</v>
      </c>
      <c r="AS15" s="94"/>
      <c r="AT15" s="94">
        <f t="shared" ca="1" si="24"/>
        <v>0</v>
      </c>
      <c r="AU15" s="94"/>
      <c r="AV15" s="94">
        <f t="shared" ca="1" si="25"/>
        <v>0</v>
      </c>
      <c r="AW15" s="94"/>
      <c r="AX15" s="94">
        <f t="shared" ca="1" si="26"/>
        <v>0</v>
      </c>
      <c r="AZ15" s="94">
        <f t="shared" ca="1" si="26"/>
        <v>0</v>
      </c>
      <c r="BB15" s="94">
        <f t="shared" ca="1" si="26"/>
        <v>0</v>
      </c>
      <c r="BD15" s="94">
        <f t="shared" ca="1" si="26"/>
        <v>0</v>
      </c>
      <c r="BF15" s="94">
        <f t="shared" ca="1" si="26"/>
        <v>0</v>
      </c>
      <c r="BH15" s="94">
        <f t="shared" ca="1" si="26"/>
        <v>0</v>
      </c>
      <c r="BJ15" s="94">
        <f t="shared" ca="1" si="26"/>
        <v>0</v>
      </c>
      <c r="BL15" s="94">
        <f t="shared" ca="1" si="26"/>
        <v>0</v>
      </c>
      <c r="BN15" s="94">
        <f t="shared" ca="1" si="26"/>
        <v>0</v>
      </c>
      <c r="BP15" s="94">
        <f t="shared" ca="1" si="27"/>
        <v>0</v>
      </c>
      <c r="BR15" s="94">
        <f t="shared" ca="1" si="28"/>
        <v>0</v>
      </c>
      <c r="BT15" s="94">
        <f t="shared" ca="1" si="29"/>
        <v>0</v>
      </c>
      <c r="BY15" s="97" t="s">
        <v>1041</v>
      </c>
      <c r="BZ15" s="97" t="s">
        <v>1075</v>
      </c>
      <c r="CA15" s="97" t="s">
        <v>169</v>
      </c>
      <c r="CC15" s="97" t="s">
        <v>1152</v>
      </c>
      <c r="CE15" s="97" t="s">
        <v>1183</v>
      </c>
      <c r="CG15" s="97" t="s">
        <v>1214</v>
      </c>
      <c r="CI15" s="97" t="s">
        <v>1400</v>
      </c>
      <c r="CK15" s="97" t="s">
        <v>285</v>
      </c>
      <c r="CM15" s="97" t="s">
        <v>1278</v>
      </c>
      <c r="CO15" s="97" t="s">
        <v>1279</v>
      </c>
      <c r="CQ15" s="97" t="s">
        <v>1280</v>
      </c>
      <c r="CS15" s="97" t="s">
        <v>1281</v>
      </c>
      <c r="CU15" s="97" t="s">
        <v>625</v>
      </c>
      <c r="CW15" s="97" t="s">
        <v>1282</v>
      </c>
      <c r="DI15" s="215"/>
      <c r="DK15" s="215"/>
      <c r="DM15" s="213"/>
      <c r="DO15" s="213"/>
      <c r="DQ15" s="213"/>
      <c r="DS15" s="213"/>
      <c r="DU15" s="213"/>
      <c r="DW15" s="213"/>
      <c r="DY15" s="213"/>
      <c r="EA15" s="213"/>
      <c r="EC15" s="213"/>
      <c r="EE15"/>
    </row>
    <row r="16" spans="1:141">
      <c r="A16" s="102">
        <f t="shared" si="30"/>
        <v>10</v>
      </c>
      <c r="B16" s="103">
        <f t="shared" ca="1" si="19"/>
        <v>0</v>
      </c>
      <c r="C16" s="127">
        <f t="shared" ca="1" si="31"/>
        <v>0</v>
      </c>
      <c r="D16" s="103">
        <f t="shared" ca="1" si="32"/>
        <v>0</v>
      </c>
      <c r="E16" s="127">
        <f t="shared" ca="1" si="20"/>
        <v>0</v>
      </c>
      <c r="F16" s="103">
        <f t="shared" ca="1" si="0"/>
        <v>0</v>
      </c>
      <c r="G16" s="127">
        <f t="shared" ca="1" si="1"/>
        <v>0</v>
      </c>
      <c r="H16" s="103">
        <f t="shared" ca="1" si="2"/>
        <v>0</v>
      </c>
      <c r="I16" s="127">
        <f t="shared" ca="1" si="3"/>
        <v>0</v>
      </c>
      <c r="J16" s="103">
        <f t="shared" ca="1" si="21"/>
        <v>0</v>
      </c>
      <c r="K16" s="127">
        <f t="shared" ca="1" si="4"/>
        <v>0</v>
      </c>
      <c r="L16" s="103">
        <f t="shared" ca="1" si="5"/>
        <v>0</v>
      </c>
      <c r="M16" s="127">
        <f t="shared" ca="1" si="6"/>
        <v>0</v>
      </c>
      <c r="N16" s="103">
        <f t="shared" ca="1" si="7"/>
        <v>0</v>
      </c>
      <c r="O16" s="127">
        <f t="shared" ca="1" si="8"/>
        <v>0</v>
      </c>
      <c r="P16" s="103">
        <f t="shared" ca="1" si="9"/>
        <v>0</v>
      </c>
      <c r="Q16" s="127">
        <f t="shared" ca="1" si="10"/>
        <v>0</v>
      </c>
      <c r="R16" s="103">
        <f t="shared" ca="1" si="11"/>
        <v>0</v>
      </c>
      <c r="S16" s="127">
        <f t="shared" ca="1" si="12"/>
        <v>0</v>
      </c>
      <c r="T16" s="103">
        <f t="shared" ca="1" si="13"/>
        <v>0</v>
      </c>
      <c r="U16" s="127">
        <f t="shared" ca="1" si="14"/>
        <v>0</v>
      </c>
      <c r="V16" s="103">
        <f t="shared" ca="1" si="33"/>
        <v>0</v>
      </c>
      <c r="W16" s="127">
        <f t="shared" ca="1" si="16"/>
        <v>0</v>
      </c>
      <c r="X16" s="103">
        <f t="shared" ca="1" si="17"/>
        <v>0</v>
      </c>
      <c r="Y16" s="127">
        <f t="shared" ca="1" si="18"/>
        <v>0</v>
      </c>
      <c r="Z16" s="94">
        <f t="shared" ca="1" si="22"/>
        <v>0</v>
      </c>
      <c r="AA16" s="94" t="s">
        <v>164</v>
      </c>
      <c r="AB16" s="94">
        <f t="shared" ca="1" si="22"/>
        <v>0</v>
      </c>
      <c r="AC16" s="94"/>
      <c r="AD16" s="94">
        <f t="shared" ca="1" si="22"/>
        <v>0</v>
      </c>
      <c r="AE16" s="94"/>
      <c r="AF16" s="94">
        <f t="shared" ca="1" si="22"/>
        <v>0</v>
      </c>
      <c r="AG16" s="94"/>
      <c r="AH16" s="94">
        <f t="shared" ca="1" si="22"/>
        <v>0</v>
      </c>
      <c r="AI16" s="94"/>
      <c r="AJ16" s="94">
        <f t="shared" ca="1" si="22"/>
        <v>0</v>
      </c>
      <c r="AK16" s="94"/>
      <c r="AL16" s="94">
        <f t="shared" ca="1" si="22"/>
        <v>0</v>
      </c>
      <c r="AM16" s="94"/>
      <c r="AN16" s="94">
        <f t="shared" ca="1" si="22"/>
        <v>0</v>
      </c>
      <c r="AO16" s="94"/>
      <c r="AP16" s="94">
        <f t="shared" ca="1" si="22"/>
        <v>0</v>
      </c>
      <c r="AQ16" s="94"/>
      <c r="AR16" s="94">
        <f t="shared" ca="1" si="23"/>
        <v>0</v>
      </c>
      <c r="AS16" s="94"/>
      <c r="AT16" s="94">
        <f t="shared" ca="1" si="24"/>
        <v>0</v>
      </c>
      <c r="AU16" s="94"/>
      <c r="AV16" s="94">
        <f t="shared" ca="1" si="25"/>
        <v>0</v>
      </c>
      <c r="AW16" s="94"/>
      <c r="AX16" s="94">
        <f t="shared" ca="1" si="26"/>
        <v>0</v>
      </c>
      <c r="AZ16" s="94">
        <f t="shared" ca="1" si="26"/>
        <v>0</v>
      </c>
      <c r="BB16" s="94">
        <f t="shared" ca="1" si="26"/>
        <v>0</v>
      </c>
      <c r="BD16" s="94">
        <f t="shared" ca="1" si="26"/>
        <v>0</v>
      </c>
      <c r="BF16" s="94">
        <f t="shared" ca="1" si="26"/>
        <v>0</v>
      </c>
      <c r="BH16" s="94">
        <f t="shared" ca="1" si="26"/>
        <v>0</v>
      </c>
      <c r="BJ16" s="94">
        <f t="shared" ca="1" si="26"/>
        <v>0</v>
      </c>
      <c r="BL16" s="94">
        <f t="shared" ca="1" si="26"/>
        <v>0</v>
      </c>
      <c r="BN16" s="94">
        <f t="shared" ca="1" si="26"/>
        <v>0</v>
      </c>
      <c r="BP16" s="94">
        <f t="shared" ca="1" si="27"/>
        <v>0</v>
      </c>
      <c r="BR16" s="94">
        <f t="shared" ca="1" si="28"/>
        <v>0</v>
      </c>
      <c r="BT16" s="94">
        <f t="shared" ca="1" si="29"/>
        <v>0</v>
      </c>
      <c r="BY16" s="97" t="s">
        <v>1042</v>
      </c>
      <c r="BZ16" s="97" t="s">
        <v>1076</v>
      </c>
      <c r="CA16" s="97" t="s">
        <v>170</v>
      </c>
      <c r="CC16" s="97" t="s">
        <v>1153</v>
      </c>
      <c r="CE16" s="97" t="s">
        <v>1184</v>
      </c>
      <c r="CG16" s="97" t="s">
        <v>1215</v>
      </c>
      <c r="CI16" s="97" t="s">
        <v>1401</v>
      </c>
      <c r="CK16" s="97" t="s">
        <v>296</v>
      </c>
      <c r="CM16" s="97" t="s">
        <v>1283</v>
      </c>
      <c r="CO16" s="97" t="s">
        <v>1284</v>
      </c>
      <c r="CQ16" s="97" t="s">
        <v>1285</v>
      </c>
      <c r="CS16" s="97" t="s">
        <v>1286</v>
      </c>
      <c r="CU16" s="97" t="s">
        <v>626</v>
      </c>
      <c r="CW16" s="97" t="s">
        <v>1287</v>
      </c>
      <c r="DI16" s="215"/>
      <c r="DK16" s="215"/>
      <c r="DM16" s="213"/>
      <c r="DO16" s="213"/>
      <c r="DQ16" s="213"/>
      <c r="DS16" s="213"/>
      <c r="DU16" s="213"/>
      <c r="DW16" s="213"/>
      <c r="DY16" s="213"/>
      <c r="EA16" s="213"/>
      <c r="EC16" s="213"/>
      <c r="EE16"/>
    </row>
    <row r="17" spans="1:140">
      <c r="A17" s="102">
        <f t="shared" si="30"/>
        <v>11</v>
      </c>
      <c r="B17" s="103">
        <f t="shared" ca="1" si="19"/>
        <v>0</v>
      </c>
      <c r="C17" s="127">
        <f t="shared" ca="1" si="31"/>
        <v>0</v>
      </c>
      <c r="D17" s="103">
        <f t="shared" ca="1" si="32"/>
        <v>0</v>
      </c>
      <c r="E17" s="127">
        <f t="shared" ca="1" si="20"/>
        <v>0</v>
      </c>
      <c r="F17" s="103">
        <f t="shared" ca="1" si="0"/>
        <v>0</v>
      </c>
      <c r="G17" s="127">
        <f t="shared" ca="1" si="1"/>
        <v>0</v>
      </c>
      <c r="H17" s="103">
        <f t="shared" ca="1" si="2"/>
        <v>0</v>
      </c>
      <c r="I17" s="127">
        <f t="shared" ca="1" si="3"/>
        <v>0</v>
      </c>
      <c r="J17" s="103">
        <f t="shared" ca="1" si="21"/>
        <v>0</v>
      </c>
      <c r="K17" s="127">
        <f t="shared" ca="1" si="4"/>
        <v>0</v>
      </c>
      <c r="L17" s="103">
        <f t="shared" ca="1" si="5"/>
        <v>0</v>
      </c>
      <c r="M17" s="127">
        <f t="shared" ca="1" si="6"/>
        <v>0</v>
      </c>
      <c r="N17" s="103">
        <f t="shared" ca="1" si="7"/>
        <v>0</v>
      </c>
      <c r="O17" s="127">
        <f t="shared" ca="1" si="8"/>
        <v>0</v>
      </c>
      <c r="P17" s="103">
        <f t="shared" ca="1" si="9"/>
        <v>0</v>
      </c>
      <c r="Q17" s="127">
        <f t="shared" ca="1" si="10"/>
        <v>0</v>
      </c>
      <c r="R17" s="103">
        <f t="shared" ca="1" si="11"/>
        <v>0</v>
      </c>
      <c r="S17" s="127">
        <f t="shared" ca="1" si="12"/>
        <v>0</v>
      </c>
      <c r="T17" s="103">
        <f t="shared" ca="1" si="13"/>
        <v>0</v>
      </c>
      <c r="U17" s="127">
        <f t="shared" ca="1" si="14"/>
        <v>0</v>
      </c>
      <c r="V17" s="103">
        <f t="shared" ca="1" si="33"/>
        <v>0</v>
      </c>
      <c r="W17" s="127">
        <f t="shared" ca="1" si="16"/>
        <v>0</v>
      </c>
      <c r="X17" s="103">
        <f t="shared" ca="1" si="17"/>
        <v>0</v>
      </c>
      <c r="Y17" s="127">
        <f t="shared" ca="1" si="18"/>
        <v>0</v>
      </c>
      <c r="Z17" s="94">
        <f t="shared" ca="1" si="22"/>
        <v>0</v>
      </c>
      <c r="AA17" s="94" t="s">
        <v>165</v>
      </c>
      <c r="AB17" s="94">
        <f t="shared" ca="1" si="22"/>
        <v>0</v>
      </c>
      <c r="AC17" s="94"/>
      <c r="AD17" s="94">
        <f t="shared" ca="1" si="22"/>
        <v>0</v>
      </c>
      <c r="AE17" s="94"/>
      <c r="AF17" s="94">
        <f t="shared" ca="1" si="22"/>
        <v>0</v>
      </c>
      <c r="AG17" s="94"/>
      <c r="AH17" s="94">
        <f t="shared" ca="1" si="22"/>
        <v>0</v>
      </c>
      <c r="AI17" s="94"/>
      <c r="AJ17" s="94">
        <f t="shared" ca="1" si="22"/>
        <v>0</v>
      </c>
      <c r="AK17" s="94"/>
      <c r="AL17" s="94">
        <f t="shared" ca="1" si="22"/>
        <v>0</v>
      </c>
      <c r="AM17" s="94"/>
      <c r="AN17" s="94">
        <f t="shared" ca="1" si="22"/>
        <v>0</v>
      </c>
      <c r="AO17" s="94"/>
      <c r="AP17" s="94">
        <f t="shared" ca="1" si="22"/>
        <v>0</v>
      </c>
      <c r="AQ17" s="94"/>
      <c r="AR17" s="94">
        <f t="shared" ca="1" si="23"/>
        <v>0</v>
      </c>
      <c r="AS17" s="94"/>
      <c r="AT17" s="94">
        <f t="shared" ca="1" si="24"/>
        <v>0</v>
      </c>
      <c r="AU17" s="94"/>
      <c r="AV17" s="94">
        <f t="shared" ca="1" si="25"/>
        <v>0</v>
      </c>
      <c r="AW17" s="94"/>
      <c r="AX17" s="94">
        <f t="shared" ca="1" si="26"/>
        <v>0</v>
      </c>
      <c r="AZ17" s="94">
        <f t="shared" ca="1" si="26"/>
        <v>0</v>
      </c>
      <c r="BB17" s="94">
        <f t="shared" ca="1" si="26"/>
        <v>0</v>
      </c>
      <c r="BD17" s="94">
        <f t="shared" ca="1" si="26"/>
        <v>0</v>
      </c>
      <c r="BF17" s="94">
        <f t="shared" ca="1" si="26"/>
        <v>0</v>
      </c>
      <c r="BH17" s="94">
        <f t="shared" ca="1" si="26"/>
        <v>0</v>
      </c>
      <c r="BJ17" s="94">
        <f t="shared" ca="1" si="26"/>
        <v>0</v>
      </c>
      <c r="BL17" s="94">
        <f t="shared" ca="1" si="26"/>
        <v>0</v>
      </c>
      <c r="BN17" s="94">
        <f t="shared" ca="1" si="26"/>
        <v>0</v>
      </c>
      <c r="BP17" s="94">
        <f t="shared" ca="1" si="27"/>
        <v>0</v>
      </c>
      <c r="BR17" s="94">
        <f t="shared" ca="1" si="28"/>
        <v>0</v>
      </c>
      <c r="BT17" s="94">
        <f t="shared" ca="1" si="29"/>
        <v>0</v>
      </c>
      <c r="BY17" s="97" t="s">
        <v>1043</v>
      </c>
      <c r="BZ17" s="97" t="s">
        <v>1077</v>
      </c>
      <c r="CA17" s="97" t="s">
        <v>171</v>
      </c>
      <c r="CC17" s="97" t="s">
        <v>1154</v>
      </c>
      <c r="CE17" s="97" t="s">
        <v>1185</v>
      </c>
      <c r="CG17" s="97" t="s">
        <v>1216</v>
      </c>
      <c r="CI17" s="97" t="s">
        <v>1402</v>
      </c>
      <c r="CK17" s="97" t="s">
        <v>307</v>
      </c>
      <c r="CM17" s="97" t="s">
        <v>1288</v>
      </c>
      <c r="CO17" s="97" t="s">
        <v>1289</v>
      </c>
      <c r="CQ17" s="97" t="s">
        <v>1290</v>
      </c>
      <c r="CS17" s="97" t="s">
        <v>1291</v>
      </c>
      <c r="CU17" s="97" t="s">
        <v>627</v>
      </c>
      <c r="CW17" s="97" t="s">
        <v>1292</v>
      </c>
      <c r="DI17" s="215"/>
      <c r="DK17" s="215"/>
      <c r="DM17" s="213"/>
      <c r="DO17" s="213"/>
      <c r="DQ17" s="213"/>
      <c r="DS17" s="213"/>
      <c r="DU17" s="213"/>
      <c r="DW17" s="213"/>
      <c r="DY17" s="213"/>
      <c r="EA17" s="213"/>
      <c r="EC17" s="213"/>
      <c r="EE17"/>
    </row>
    <row r="18" spans="1:140">
      <c r="A18" s="102">
        <f t="shared" si="30"/>
        <v>12</v>
      </c>
      <c r="B18" s="103">
        <f t="shared" ca="1" si="19"/>
        <v>0</v>
      </c>
      <c r="C18" s="127">
        <f t="shared" ca="1" si="31"/>
        <v>0</v>
      </c>
      <c r="D18" s="103">
        <f t="shared" ca="1" si="32"/>
        <v>0</v>
      </c>
      <c r="E18" s="127">
        <f t="shared" ca="1" si="20"/>
        <v>0</v>
      </c>
      <c r="F18" s="103">
        <f t="shared" ca="1" si="0"/>
        <v>0</v>
      </c>
      <c r="G18" s="127">
        <f t="shared" ca="1" si="1"/>
        <v>0</v>
      </c>
      <c r="H18" s="103">
        <f t="shared" ca="1" si="2"/>
        <v>0</v>
      </c>
      <c r="I18" s="127">
        <f t="shared" ca="1" si="3"/>
        <v>0</v>
      </c>
      <c r="J18" s="103">
        <f t="shared" ca="1" si="21"/>
        <v>0</v>
      </c>
      <c r="K18" s="127">
        <f t="shared" ca="1" si="4"/>
        <v>0</v>
      </c>
      <c r="L18" s="103">
        <f t="shared" ca="1" si="5"/>
        <v>0</v>
      </c>
      <c r="M18" s="127">
        <f t="shared" ca="1" si="6"/>
        <v>0</v>
      </c>
      <c r="N18" s="103">
        <f t="shared" ca="1" si="7"/>
        <v>0</v>
      </c>
      <c r="O18" s="127">
        <f t="shared" ca="1" si="8"/>
        <v>0</v>
      </c>
      <c r="P18" s="103">
        <f t="shared" ca="1" si="9"/>
        <v>0</v>
      </c>
      <c r="Q18" s="127">
        <f t="shared" ca="1" si="10"/>
        <v>0</v>
      </c>
      <c r="R18" s="103">
        <f t="shared" ca="1" si="11"/>
        <v>0</v>
      </c>
      <c r="S18" s="127">
        <f t="shared" ca="1" si="12"/>
        <v>0</v>
      </c>
      <c r="T18" s="103">
        <f t="shared" ca="1" si="13"/>
        <v>0</v>
      </c>
      <c r="U18" s="127">
        <f t="shared" ca="1" si="14"/>
        <v>0</v>
      </c>
      <c r="V18" s="103">
        <f t="shared" ca="1" si="33"/>
        <v>0</v>
      </c>
      <c r="W18" s="127">
        <f t="shared" ca="1" si="16"/>
        <v>0</v>
      </c>
      <c r="X18" s="103">
        <f t="shared" ca="1" si="17"/>
        <v>0</v>
      </c>
      <c r="Y18" s="127">
        <f t="shared" ca="1" si="18"/>
        <v>0</v>
      </c>
      <c r="Z18" s="94">
        <f t="shared" ca="1" si="22"/>
        <v>0</v>
      </c>
      <c r="AA18" s="94" t="s">
        <v>166</v>
      </c>
      <c r="AB18" s="94">
        <f t="shared" ca="1" si="22"/>
        <v>0</v>
      </c>
      <c r="AC18" s="94"/>
      <c r="AD18" s="94">
        <f t="shared" ca="1" si="22"/>
        <v>0</v>
      </c>
      <c r="AE18" s="94"/>
      <c r="AF18" s="94">
        <f t="shared" ca="1" si="22"/>
        <v>0</v>
      </c>
      <c r="AG18" s="94"/>
      <c r="AH18" s="94">
        <f t="shared" ca="1" si="22"/>
        <v>0</v>
      </c>
      <c r="AI18" s="94"/>
      <c r="AJ18" s="94">
        <f t="shared" ca="1" si="22"/>
        <v>0</v>
      </c>
      <c r="AK18" s="94"/>
      <c r="AL18" s="94">
        <f t="shared" ca="1" si="22"/>
        <v>0</v>
      </c>
      <c r="AM18" s="94"/>
      <c r="AN18" s="94">
        <f t="shared" ca="1" si="22"/>
        <v>0</v>
      </c>
      <c r="AO18" s="94"/>
      <c r="AP18" s="94">
        <f t="shared" ca="1" si="22"/>
        <v>0</v>
      </c>
      <c r="AQ18" s="94"/>
      <c r="AR18" s="94">
        <f t="shared" ca="1" si="23"/>
        <v>0</v>
      </c>
      <c r="AS18" s="94"/>
      <c r="AT18" s="94">
        <f t="shared" ca="1" si="24"/>
        <v>0</v>
      </c>
      <c r="AU18" s="94"/>
      <c r="AV18" s="94">
        <f t="shared" ca="1" si="25"/>
        <v>0</v>
      </c>
      <c r="AW18" s="94"/>
      <c r="AX18" s="94">
        <f t="shared" ca="1" si="26"/>
        <v>0</v>
      </c>
      <c r="AZ18" s="94">
        <f t="shared" ca="1" si="26"/>
        <v>0</v>
      </c>
      <c r="BB18" s="94">
        <f t="shared" ca="1" si="26"/>
        <v>0</v>
      </c>
      <c r="BD18" s="94">
        <f t="shared" ca="1" si="26"/>
        <v>0</v>
      </c>
      <c r="BF18" s="94">
        <f t="shared" ca="1" si="26"/>
        <v>0</v>
      </c>
      <c r="BH18" s="94">
        <f t="shared" ca="1" si="26"/>
        <v>0</v>
      </c>
      <c r="BJ18" s="94">
        <f t="shared" ca="1" si="26"/>
        <v>0</v>
      </c>
      <c r="BL18" s="94">
        <f t="shared" ca="1" si="26"/>
        <v>0</v>
      </c>
      <c r="BN18" s="94">
        <f t="shared" ca="1" si="26"/>
        <v>0</v>
      </c>
      <c r="BP18" s="94">
        <f t="shared" ca="1" si="27"/>
        <v>0</v>
      </c>
      <c r="BR18" s="94">
        <f t="shared" ca="1" si="28"/>
        <v>0</v>
      </c>
      <c r="BT18" s="94">
        <f t="shared" ca="1" si="29"/>
        <v>0</v>
      </c>
      <c r="BY18" s="97" t="s">
        <v>1044</v>
      </c>
      <c r="BZ18" s="97" t="s">
        <v>1078</v>
      </c>
      <c r="CA18" s="97" t="s">
        <v>172</v>
      </c>
      <c r="CC18" s="97" t="s">
        <v>1155</v>
      </c>
      <c r="CE18" s="97" t="s">
        <v>1186</v>
      </c>
      <c r="CG18" s="97" t="s">
        <v>1217</v>
      </c>
      <c r="CI18" s="97" t="s">
        <v>1403</v>
      </c>
      <c r="CK18" s="97" t="s">
        <v>318</v>
      </c>
      <c r="CM18" s="97" t="s">
        <v>1293</v>
      </c>
      <c r="CO18" s="97" t="s">
        <v>1294</v>
      </c>
      <c r="CQ18" s="97" t="s">
        <v>1295</v>
      </c>
      <c r="CS18" s="97" t="s">
        <v>1296</v>
      </c>
      <c r="CU18" s="97" t="s">
        <v>628</v>
      </c>
      <c r="CW18" s="97" t="s">
        <v>1297</v>
      </c>
      <c r="DI18" s="215"/>
      <c r="DK18" s="215"/>
      <c r="DM18" s="213"/>
      <c r="DO18" s="213"/>
      <c r="DQ18" s="213"/>
      <c r="DS18" s="213"/>
      <c r="DU18" s="213"/>
      <c r="DW18" s="213"/>
      <c r="DY18" s="213"/>
      <c r="EA18" s="213"/>
      <c r="EC18" s="213"/>
      <c r="EE18"/>
      <c r="EI18"/>
    </row>
    <row r="19" spans="1:140">
      <c r="A19" s="102">
        <f t="shared" si="30"/>
        <v>13</v>
      </c>
      <c r="B19" s="103">
        <f t="shared" ca="1" si="19"/>
        <v>0</v>
      </c>
      <c r="C19" s="127">
        <f t="shared" ca="1" si="31"/>
        <v>0</v>
      </c>
      <c r="D19" s="103">
        <f t="shared" ca="1" si="32"/>
        <v>0</v>
      </c>
      <c r="E19" s="127">
        <f t="shared" ca="1" si="20"/>
        <v>0</v>
      </c>
      <c r="F19" s="103">
        <f t="shared" ca="1" si="0"/>
        <v>0</v>
      </c>
      <c r="G19" s="127">
        <f t="shared" ca="1" si="1"/>
        <v>0</v>
      </c>
      <c r="H19" s="103">
        <f t="shared" ca="1" si="2"/>
        <v>0</v>
      </c>
      <c r="I19" s="127">
        <f t="shared" ca="1" si="3"/>
        <v>0</v>
      </c>
      <c r="J19" s="103">
        <f t="shared" ca="1" si="21"/>
        <v>0</v>
      </c>
      <c r="K19" s="127">
        <f t="shared" ca="1" si="4"/>
        <v>0</v>
      </c>
      <c r="L19" s="103">
        <f t="shared" ca="1" si="5"/>
        <v>0</v>
      </c>
      <c r="M19" s="127">
        <f t="shared" ca="1" si="6"/>
        <v>0</v>
      </c>
      <c r="N19" s="103">
        <f t="shared" ca="1" si="7"/>
        <v>0</v>
      </c>
      <c r="O19" s="127">
        <f t="shared" ca="1" si="8"/>
        <v>0</v>
      </c>
      <c r="P19" s="103">
        <f t="shared" ca="1" si="9"/>
        <v>0</v>
      </c>
      <c r="Q19" s="127">
        <f t="shared" ca="1" si="10"/>
        <v>0</v>
      </c>
      <c r="R19" s="103">
        <f t="shared" ca="1" si="11"/>
        <v>0</v>
      </c>
      <c r="S19" s="127">
        <f t="shared" ca="1" si="12"/>
        <v>0</v>
      </c>
      <c r="T19" s="103">
        <f t="shared" ca="1" si="13"/>
        <v>0</v>
      </c>
      <c r="U19" s="127">
        <f t="shared" ca="1" si="14"/>
        <v>0</v>
      </c>
      <c r="V19" s="103">
        <f t="shared" ca="1" si="33"/>
        <v>0</v>
      </c>
      <c r="W19" s="127">
        <f t="shared" ca="1" si="16"/>
        <v>0</v>
      </c>
      <c r="X19" s="103">
        <f t="shared" ca="1" si="17"/>
        <v>0</v>
      </c>
      <c r="Y19" s="127">
        <f t="shared" ca="1" si="18"/>
        <v>0</v>
      </c>
      <c r="Z19" s="94">
        <f t="shared" ca="1" si="22"/>
        <v>0</v>
      </c>
      <c r="AA19" s="94" t="s">
        <v>167</v>
      </c>
      <c r="AB19" s="94">
        <f t="shared" ca="1" si="22"/>
        <v>0</v>
      </c>
      <c r="AC19" s="94"/>
      <c r="AD19" s="94">
        <f t="shared" ca="1" si="22"/>
        <v>0</v>
      </c>
      <c r="AE19" s="94"/>
      <c r="AF19" s="94">
        <f t="shared" ca="1" si="22"/>
        <v>0</v>
      </c>
      <c r="AG19" s="94"/>
      <c r="AH19" s="94">
        <f t="shared" ca="1" si="22"/>
        <v>0</v>
      </c>
      <c r="AI19" s="94"/>
      <c r="AJ19" s="94">
        <f t="shared" ca="1" si="22"/>
        <v>0</v>
      </c>
      <c r="AK19" s="94"/>
      <c r="AL19" s="94">
        <f t="shared" ca="1" si="22"/>
        <v>0</v>
      </c>
      <c r="AM19" s="94"/>
      <c r="AN19" s="94">
        <f t="shared" ca="1" si="22"/>
        <v>0</v>
      </c>
      <c r="AO19" s="94"/>
      <c r="AP19" s="94">
        <f t="shared" ca="1" si="22"/>
        <v>0</v>
      </c>
      <c r="AQ19" s="94"/>
      <c r="AR19" s="94">
        <f t="shared" ca="1" si="23"/>
        <v>0</v>
      </c>
      <c r="AS19" s="94"/>
      <c r="AT19" s="94">
        <f t="shared" ca="1" si="24"/>
        <v>0</v>
      </c>
      <c r="AU19" s="94"/>
      <c r="AV19" s="94">
        <f t="shared" ca="1" si="25"/>
        <v>0</v>
      </c>
      <c r="AW19" s="94"/>
      <c r="AX19" s="94">
        <f t="shared" ca="1" si="26"/>
        <v>0</v>
      </c>
      <c r="AZ19" s="94">
        <f t="shared" ca="1" si="26"/>
        <v>0</v>
      </c>
      <c r="BB19" s="94">
        <f t="shared" ca="1" si="26"/>
        <v>0</v>
      </c>
      <c r="BD19" s="94">
        <f t="shared" ca="1" si="26"/>
        <v>0</v>
      </c>
      <c r="BF19" s="94">
        <f t="shared" ca="1" si="26"/>
        <v>0</v>
      </c>
      <c r="BH19" s="94">
        <f t="shared" ca="1" si="26"/>
        <v>0</v>
      </c>
      <c r="BJ19" s="94">
        <f t="shared" ca="1" si="26"/>
        <v>0</v>
      </c>
      <c r="BL19" s="94">
        <f t="shared" ca="1" si="26"/>
        <v>0</v>
      </c>
      <c r="BN19" s="94">
        <f t="shared" ca="1" si="26"/>
        <v>0</v>
      </c>
      <c r="BP19" s="94">
        <f t="shared" ca="1" si="27"/>
        <v>0</v>
      </c>
      <c r="BR19" s="94">
        <f t="shared" ca="1" si="28"/>
        <v>0</v>
      </c>
      <c r="BT19" s="94">
        <f t="shared" ca="1" si="29"/>
        <v>0</v>
      </c>
      <c r="BY19" s="97" t="s">
        <v>1045</v>
      </c>
      <c r="BZ19" s="97" t="s">
        <v>1079</v>
      </c>
      <c r="CA19" s="97" t="s">
        <v>173</v>
      </c>
      <c r="CC19" s="97" t="s">
        <v>1156</v>
      </c>
      <c r="CE19" s="97" t="s">
        <v>1187</v>
      </c>
      <c r="CG19" s="97" t="s">
        <v>1218</v>
      </c>
      <c r="CI19" s="97" t="s">
        <v>1404</v>
      </c>
      <c r="CK19" s="97" t="s">
        <v>329</v>
      </c>
      <c r="CM19" s="97" t="s">
        <v>1298</v>
      </c>
      <c r="CO19" s="97" t="s">
        <v>1299</v>
      </c>
      <c r="CQ19" s="97" t="s">
        <v>1300</v>
      </c>
      <c r="CS19" s="97" t="s">
        <v>1301</v>
      </c>
      <c r="CU19" s="97" t="s">
        <v>629</v>
      </c>
      <c r="CW19" s="97" t="s">
        <v>1302</v>
      </c>
      <c r="DI19" s="215"/>
      <c r="DK19" s="215"/>
      <c r="DM19" s="213"/>
      <c r="DO19" s="213"/>
      <c r="DQ19" s="213"/>
      <c r="DS19" s="213"/>
      <c r="DU19" s="213"/>
      <c r="DW19" s="213"/>
      <c r="DY19" s="213"/>
      <c r="EA19" s="213"/>
      <c r="EC19" s="213"/>
      <c r="EE19"/>
    </row>
    <row r="20" spans="1:140">
      <c r="A20" s="102">
        <f t="shared" si="30"/>
        <v>14</v>
      </c>
      <c r="B20" s="103">
        <f t="shared" ca="1" si="19"/>
        <v>0</v>
      </c>
      <c r="C20" s="127">
        <f t="shared" ca="1" si="31"/>
        <v>0</v>
      </c>
      <c r="D20" s="103">
        <f t="shared" ca="1" si="32"/>
        <v>0</v>
      </c>
      <c r="E20" s="127">
        <f t="shared" ca="1" si="20"/>
        <v>0</v>
      </c>
      <c r="F20" s="103">
        <f t="shared" ca="1" si="0"/>
        <v>0</v>
      </c>
      <c r="G20" s="127">
        <f t="shared" ca="1" si="1"/>
        <v>0</v>
      </c>
      <c r="H20" s="103">
        <f t="shared" ca="1" si="2"/>
        <v>0</v>
      </c>
      <c r="I20" s="127">
        <f t="shared" ca="1" si="3"/>
        <v>0</v>
      </c>
      <c r="J20" s="103">
        <f t="shared" ca="1" si="21"/>
        <v>0</v>
      </c>
      <c r="K20" s="127">
        <f t="shared" ca="1" si="4"/>
        <v>0</v>
      </c>
      <c r="L20" s="103">
        <f t="shared" ca="1" si="5"/>
        <v>0</v>
      </c>
      <c r="M20" s="127">
        <f t="shared" ca="1" si="6"/>
        <v>0</v>
      </c>
      <c r="N20" s="103">
        <f t="shared" ca="1" si="7"/>
        <v>0</v>
      </c>
      <c r="O20" s="127">
        <f t="shared" ca="1" si="8"/>
        <v>0</v>
      </c>
      <c r="P20" s="103">
        <f t="shared" ca="1" si="9"/>
        <v>0</v>
      </c>
      <c r="Q20" s="127">
        <f t="shared" ca="1" si="10"/>
        <v>0</v>
      </c>
      <c r="R20" s="103">
        <f t="shared" ca="1" si="11"/>
        <v>0</v>
      </c>
      <c r="S20" s="127">
        <f t="shared" ca="1" si="12"/>
        <v>0</v>
      </c>
      <c r="T20" s="103">
        <f t="shared" ca="1" si="13"/>
        <v>0</v>
      </c>
      <c r="U20" s="127">
        <f t="shared" ca="1" si="14"/>
        <v>0</v>
      </c>
      <c r="V20" s="103">
        <f t="shared" ca="1" si="33"/>
        <v>0</v>
      </c>
      <c r="W20" s="127">
        <f t="shared" ca="1" si="16"/>
        <v>0</v>
      </c>
      <c r="X20" s="103">
        <f t="shared" ca="1" si="17"/>
        <v>0</v>
      </c>
      <c r="Y20" s="127">
        <f t="shared" ca="1" si="18"/>
        <v>0</v>
      </c>
      <c r="Z20" s="94">
        <f t="shared" ca="1" si="22"/>
        <v>0</v>
      </c>
      <c r="AA20" s="94" t="s">
        <v>168</v>
      </c>
      <c r="AB20" s="94">
        <f t="shared" ca="1" si="22"/>
        <v>0</v>
      </c>
      <c r="AC20" s="94"/>
      <c r="AD20" s="94">
        <f t="shared" ca="1" si="22"/>
        <v>0</v>
      </c>
      <c r="AE20" s="94"/>
      <c r="AF20" s="94">
        <f t="shared" ca="1" si="22"/>
        <v>0</v>
      </c>
      <c r="AG20" s="94"/>
      <c r="AH20" s="94">
        <f t="shared" ca="1" si="22"/>
        <v>0</v>
      </c>
      <c r="AI20" s="94"/>
      <c r="AJ20" s="94">
        <f t="shared" ca="1" si="22"/>
        <v>0</v>
      </c>
      <c r="AK20" s="94"/>
      <c r="AL20" s="94">
        <f t="shared" ca="1" si="22"/>
        <v>0</v>
      </c>
      <c r="AM20" s="94"/>
      <c r="AN20" s="94">
        <f t="shared" ca="1" si="22"/>
        <v>0</v>
      </c>
      <c r="AO20" s="94"/>
      <c r="AP20" s="94">
        <f t="shared" ca="1" si="22"/>
        <v>0</v>
      </c>
      <c r="AQ20" s="94"/>
      <c r="AR20" s="94">
        <f t="shared" ca="1" si="23"/>
        <v>0</v>
      </c>
      <c r="AS20" s="94"/>
      <c r="AT20" s="94">
        <f t="shared" ca="1" si="24"/>
        <v>0</v>
      </c>
      <c r="AU20" s="94"/>
      <c r="AV20" s="94">
        <f t="shared" ca="1" si="25"/>
        <v>0</v>
      </c>
      <c r="AW20" s="94"/>
      <c r="AX20" s="94">
        <f t="shared" ca="1" si="26"/>
        <v>0</v>
      </c>
      <c r="AZ20" s="94">
        <f t="shared" ca="1" si="26"/>
        <v>0</v>
      </c>
      <c r="BB20" s="94">
        <f t="shared" ca="1" si="26"/>
        <v>0</v>
      </c>
      <c r="BD20" s="94">
        <f t="shared" ca="1" si="26"/>
        <v>0</v>
      </c>
      <c r="BF20" s="94">
        <f t="shared" ca="1" si="26"/>
        <v>0</v>
      </c>
      <c r="BH20" s="94">
        <f t="shared" ca="1" si="26"/>
        <v>0</v>
      </c>
      <c r="BJ20" s="94">
        <f t="shared" ca="1" si="26"/>
        <v>0</v>
      </c>
      <c r="BL20" s="94">
        <f t="shared" ca="1" si="26"/>
        <v>0</v>
      </c>
      <c r="BN20" s="94">
        <f t="shared" ca="1" si="26"/>
        <v>0</v>
      </c>
      <c r="BP20" s="94">
        <f t="shared" ca="1" si="27"/>
        <v>0</v>
      </c>
      <c r="BR20" s="94">
        <f t="shared" ca="1" si="28"/>
        <v>0</v>
      </c>
      <c r="BT20" s="94">
        <f t="shared" ca="1" si="29"/>
        <v>0</v>
      </c>
      <c r="BY20" s="97" t="s">
        <v>1046</v>
      </c>
      <c r="BZ20" s="97" t="s">
        <v>1080</v>
      </c>
      <c r="CA20" s="97" t="s">
        <v>174</v>
      </c>
      <c r="CC20" s="97" t="s">
        <v>1157</v>
      </c>
      <c r="CE20" s="97" t="s">
        <v>1188</v>
      </c>
      <c r="CG20" s="97" t="s">
        <v>1219</v>
      </c>
      <c r="CI20" s="97" t="s">
        <v>1405</v>
      </c>
      <c r="CK20" s="97" t="s">
        <v>340</v>
      </c>
      <c r="CM20" s="97" t="s">
        <v>1303</v>
      </c>
      <c r="CO20" s="97" t="s">
        <v>1304</v>
      </c>
      <c r="CQ20" s="97" t="s">
        <v>1305</v>
      </c>
      <c r="CS20" s="97" t="s">
        <v>1306</v>
      </c>
      <c r="CU20" s="97" t="s">
        <v>630</v>
      </c>
      <c r="CW20" s="97" t="s">
        <v>1307</v>
      </c>
      <c r="DI20" s="215"/>
      <c r="DK20" s="215"/>
      <c r="DM20" s="213"/>
      <c r="DO20" s="213"/>
      <c r="DQ20" s="213"/>
      <c r="DS20" s="213"/>
      <c r="DU20" s="213"/>
      <c r="DW20" s="213"/>
      <c r="DY20" s="213"/>
      <c r="EA20" s="213"/>
      <c r="EC20" s="213"/>
      <c r="EE20"/>
    </row>
    <row r="21" spans="1:140">
      <c r="A21" s="102">
        <f t="shared" si="30"/>
        <v>15</v>
      </c>
      <c r="B21" s="103">
        <f t="shared" ca="1" si="19"/>
        <v>0</v>
      </c>
      <c r="C21" s="127">
        <f t="shared" ca="1" si="31"/>
        <v>0</v>
      </c>
      <c r="D21" s="103">
        <f t="shared" ca="1" si="32"/>
        <v>0</v>
      </c>
      <c r="E21" s="127">
        <f t="shared" ca="1" si="20"/>
        <v>0</v>
      </c>
      <c r="F21" s="103">
        <f t="shared" ca="1" si="0"/>
        <v>0</v>
      </c>
      <c r="G21" s="127">
        <f t="shared" ca="1" si="1"/>
        <v>0</v>
      </c>
      <c r="H21" s="103">
        <f t="shared" ca="1" si="2"/>
        <v>0</v>
      </c>
      <c r="I21" s="127">
        <f t="shared" ca="1" si="3"/>
        <v>0</v>
      </c>
      <c r="J21" s="103">
        <f t="shared" ca="1" si="21"/>
        <v>0</v>
      </c>
      <c r="K21" s="127">
        <f t="shared" ca="1" si="4"/>
        <v>0</v>
      </c>
      <c r="L21" s="103">
        <f t="shared" ca="1" si="5"/>
        <v>0</v>
      </c>
      <c r="M21" s="127">
        <f t="shared" ca="1" si="6"/>
        <v>0</v>
      </c>
      <c r="N21" s="103">
        <f t="shared" ca="1" si="7"/>
        <v>0</v>
      </c>
      <c r="O21" s="127">
        <f t="shared" ca="1" si="8"/>
        <v>0</v>
      </c>
      <c r="P21" s="103">
        <f t="shared" ca="1" si="9"/>
        <v>0</v>
      </c>
      <c r="Q21" s="127">
        <f t="shared" ca="1" si="10"/>
        <v>0</v>
      </c>
      <c r="R21" s="103">
        <f t="shared" ca="1" si="11"/>
        <v>0</v>
      </c>
      <c r="S21" s="127">
        <f t="shared" ca="1" si="12"/>
        <v>0</v>
      </c>
      <c r="T21" s="103">
        <f t="shared" ca="1" si="13"/>
        <v>0</v>
      </c>
      <c r="U21" s="127">
        <f t="shared" ca="1" si="14"/>
        <v>0</v>
      </c>
      <c r="V21" s="103">
        <f t="shared" ca="1" si="33"/>
        <v>0</v>
      </c>
      <c r="W21" s="127">
        <f t="shared" ca="1" si="16"/>
        <v>0</v>
      </c>
      <c r="X21" s="103">
        <f t="shared" ca="1" si="17"/>
        <v>0</v>
      </c>
      <c r="Y21" s="127">
        <f t="shared" ca="1" si="18"/>
        <v>0</v>
      </c>
      <c r="Z21" s="94">
        <f t="shared" ca="1" si="22"/>
        <v>0</v>
      </c>
      <c r="AA21" s="94" t="s">
        <v>169</v>
      </c>
      <c r="AB21" s="94">
        <f t="shared" ca="1" si="22"/>
        <v>0</v>
      </c>
      <c r="AC21" s="94"/>
      <c r="AD21" s="94">
        <f t="shared" ca="1" si="22"/>
        <v>0</v>
      </c>
      <c r="AE21" s="94"/>
      <c r="AF21" s="94">
        <f t="shared" ca="1" si="22"/>
        <v>0</v>
      </c>
      <c r="AG21" s="94"/>
      <c r="AH21" s="94">
        <f t="shared" ca="1" si="22"/>
        <v>0</v>
      </c>
      <c r="AI21" s="94"/>
      <c r="AJ21" s="94">
        <f t="shared" ca="1" si="22"/>
        <v>0</v>
      </c>
      <c r="AK21" s="94"/>
      <c r="AL21" s="94">
        <f t="shared" ca="1" si="22"/>
        <v>0</v>
      </c>
      <c r="AM21" s="94"/>
      <c r="AN21" s="94">
        <f t="shared" ca="1" si="22"/>
        <v>0</v>
      </c>
      <c r="AO21" s="94"/>
      <c r="AP21" s="94">
        <f t="shared" ca="1" si="22"/>
        <v>0</v>
      </c>
      <c r="AQ21" s="94"/>
      <c r="AR21" s="94">
        <f t="shared" ca="1" si="23"/>
        <v>0</v>
      </c>
      <c r="AS21" s="94"/>
      <c r="AT21" s="94">
        <f t="shared" ca="1" si="24"/>
        <v>0</v>
      </c>
      <c r="AU21" s="94"/>
      <c r="AV21" s="94">
        <f t="shared" ca="1" si="25"/>
        <v>0</v>
      </c>
      <c r="AW21" s="94"/>
      <c r="AX21" s="94">
        <f t="shared" ca="1" si="26"/>
        <v>0</v>
      </c>
      <c r="AZ21" s="94">
        <f t="shared" ca="1" si="26"/>
        <v>0</v>
      </c>
      <c r="BB21" s="94">
        <f t="shared" ca="1" si="26"/>
        <v>0</v>
      </c>
      <c r="BD21" s="94">
        <f t="shared" ca="1" si="26"/>
        <v>0</v>
      </c>
      <c r="BF21" s="94">
        <f t="shared" ca="1" si="26"/>
        <v>0</v>
      </c>
      <c r="BH21" s="94">
        <f t="shared" ca="1" si="26"/>
        <v>0</v>
      </c>
      <c r="BJ21" s="94">
        <f t="shared" ca="1" si="26"/>
        <v>0</v>
      </c>
      <c r="BL21" s="94">
        <f t="shared" ca="1" si="26"/>
        <v>0</v>
      </c>
      <c r="BN21" s="94">
        <f t="shared" ca="1" si="26"/>
        <v>0</v>
      </c>
      <c r="BP21" s="94">
        <f t="shared" ca="1" si="27"/>
        <v>0</v>
      </c>
      <c r="BR21" s="94">
        <f t="shared" ca="1" si="28"/>
        <v>0</v>
      </c>
      <c r="BT21" s="94">
        <f t="shared" ca="1" si="29"/>
        <v>0</v>
      </c>
      <c r="BY21" s="97" t="s">
        <v>1047</v>
      </c>
      <c r="BZ21" s="97" t="s">
        <v>1081</v>
      </c>
      <c r="CA21" s="97" t="s">
        <v>175</v>
      </c>
      <c r="CC21" s="97" t="s">
        <v>1158</v>
      </c>
      <c r="CE21" s="97" t="s">
        <v>1189</v>
      </c>
      <c r="CG21" s="97" t="s">
        <v>1220</v>
      </c>
      <c r="CI21" s="97" t="s">
        <v>1406</v>
      </c>
      <c r="CK21" s="97" t="s">
        <v>351</v>
      </c>
      <c r="CM21" s="97" t="s">
        <v>1308</v>
      </c>
      <c r="CO21" s="97" t="s">
        <v>1309</v>
      </c>
      <c r="CQ21" s="97" t="s">
        <v>1310</v>
      </c>
      <c r="CS21" s="97" t="s">
        <v>1311</v>
      </c>
      <c r="CU21" s="97" t="s">
        <v>631</v>
      </c>
      <c r="CW21" s="97" t="s">
        <v>1312</v>
      </c>
      <c r="DI21" s="215"/>
      <c r="DK21" s="215"/>
      <c r="DM21" s="213"/>
      <c r="DO21" s="213"/>
      <c r="DQ21" s="213"/>
      <c r="DS21" s="213">
        <v>0</v>
      </c>
      <c r="DU21" s="213"/>
      <c r="DW21" s="213"/>
      <c r="DY21" s="213"/>
      <c r="EA21" s="213"/>
      <c r="EC21" s="213"/>
      <c r="EE21"/>
    </row>
    <row r="22" spans="1:140">
      <c r="A22" s="102">
        <f t="shared" si="30"/>
        <v>16</v>
      </c>
      <c r="B22" s="103">
        <f t="shared" ca="1" si="19"/>
        <v>0</v>
      </c>
      <c r="C22" s="127">
        <f t="shared" ca="1" si="31"/>
        <v>0</v>
      </c>
      <c r="D22" s="103">
        <f t="shared" ca="1" si="32"/>
        <v>0</v>
      </c>
      <c r="E22" s="127">
        <f t="shared" ca="1" si="20"/>
        <v>0</v>
      </c>
      <c r="F22" s="103">
        <f t="shared" ca="1" si="0"/>
        <v>0</v>
      </c>
      <c r="G22" s="127">
        <f t="shared" ca="1" si="1"/>
        <v>0</v>
      </c>
      <c r="H22" s="103">
        <f t="shared" ca="1" si="2"/>
        <v>0</v>
      </c>
      <c r="I22" s="127">
        <f t="shared" ca="1" si="3"/>
        <v>0</v>
      </c>
      <c r="J22" s="103">
        <f t="shared" ca="1" si="21"/>
        <v>0</v>
      </c>
      <c r="K22" s="127">
        <f t="shared" ca="1" si="4"/>
        <v>0</v>
      </c>
      <c r="L22" s="103">
        <f t="shared" ca="1" si="5"/>
        <v>0</v>
      </c>
      <c r="M22" s="127">
        <f t="shared" ca="1" si="6"/>
        <v>0</v>
      </c>
      <c r="N22" s="103">
        <f t="shared" ca="1" si="7"/>
        <v>0</v>
      </c>
      <c r="O22" s="127">
        <f t="shared" ca="1" si="8"/>
        <v>0</v>
      </c>
      <c r="P22" s="103">
        <f t="shared" ca="1" si="9"/>
        <v>0</v>
      </c>
      <c r="Q22" s="127">
        <f t="shared" ca="1" si="10"/>
        <v>0</v>
      </c>
      <c r="R22" s="103">
        <f t="shared" ca="1" si="11"/>
        <v>0</v>
      </c>
      <c r="S22" s="127">
        <f t="shared" ca="1" si="12"/>
        <v>0</v>
      </c>
      <c r="T22" s="103">
        <f t="shared" ca="1" si="13"/>
        <v>0</v>
      </c>
      <c r="U22" s="127">
        <f t="shared" ca="1" si="14"/>
        <v>0</v>
      </c>
      <c r="V22" s="103">
        <f t="shared" ca="1" si="33"/>
        <v>0</v>
      </c>
      <c r="W22" s="127">
        <f t="shared" ca="1" si="16"/>
        <v>0</v>
      </c>
      <c r="X22" s="103">
        <f t="shared" ca="1" si="17"/>
        <v>0</v>
      </c>
      <c r="Y22" s="127">
        <f t="shared" ca="1" si="18"/>
        <v>0</v>
      </c>
      <c r="Z22" s="94">
        <f t="shared" ca="1" si="22"/>
        <v>0</v>
      </c>
      <c r="AA22" s="94" t="s">
        <v>170</v>
      </c>
      <c r="AB22" s="94">
        <f t="shared" ca="1" si="22"/>
        <v>0</v>
      </c>
      <c r="AC22" s="94"/>
      <c r="AD22" s="94">
        <f t="shared" ca="1" si="22"/>
        <v>0</v>
      </c>
      <c r="AE22" s="94"/>
      <c r="AF22" s="94">
        <f t="shared" ca="1" si="22"/>
        <v>0</v>
      </c>
      <c r="AG22" s="94"/>
      <c r="AH22" s="94">
        <f t="shared" ca="1" si="22"/>
        <v>0</v>
      </c>
      <c r="AI22" s="94"/>
      <c r="AJ22" s="94">
        <f t="shared" ca="1" si="22"/>
        <v>0</v>
      </c>
      <c r="AK22" s="94"/>
      <c r="AL22" s="94">
        <f t="shared" ca="1" si="22"/>
        <v>0</v>
      </c>
      <c r="AM22" s="94"/>
      <c r="AN22" s="94">
        <f t="shared" ca="1" si="22"/>
        <v>0</v>
      </c>
      <c r="AO22" s="94"/>
      <c r="AP22" s="94">
        <f t="shared" ca="1" si="22"/>
        <v>0</v>
      </c>
      <c r="AQ22" s="94"/>
      <c r="AR22" s="94">
        <f t="shared" ca="1" si="23"/>
        <v>0</v>
      </c>
      <c r="AS22" s="94"/>
      <c r="AT22" s="94">
        <f t="shared" ca="1" si="24"/>
        <v>0</v>
      </c>
      <c r="AU22" s="94"/>
      <c r="AV22" s="94">
        <f t="shared" ca="1" si="25"/>
        <v>0</v>
      </c>
      <c r="AW22" s="94"/>
      <c r="AX22" s="94">
        <f t="shared" ca="1" si="26"/>
        <v>0</v>
      </c>
      <c r="AZ22" s="94">
        <f t="shared" ca="1" si="26"/>
        <v>0</v>
      </c>
      <c r="BB22" s="94">
        <f t="shared" ca="1" si="26"/>
        <v>0</v>
      </c>
      <c r="BD22" s="94">
        <f t="shared" ca="1" si="26"/>
        <v>0</v>
      </c>
      <c r="BF22" s="94">
        <f t="shared" ca="1" si="26"/>
        <v>0</v>
      </c>
      <c r="BH22" s="94">
        <f t="shared" ca="1" si="26"/>
        <v>0</v>
      </c>
      <c r="BJ22" s="94">
        <f t="shared" ca="1" si="26"/>
        <v>0</v>
      </c>
      <c r="BL22" s="94">
        <f t="shared" ca="1" si="26"/>
        <v>0</v>
      </c>
      <c r="BN22" s="94">
        <f t="shared" ca="1" si="26"/>
        <v>0</v>
      </c>
      <c r="BP22" s="94">
        <f t="shared" ca="1" si="27"/>
        <v>0</v>
      </c>
      <c r="BR22" s="94">
        <f t="shared" ca="1" si="28"/>
        <v>0</v>
      </c>
      <c r="BT22" s="94">
        <f t="shared" ca="1" si="29"/>
        <v>0</v>
      </c>
      <c r="BY22" s="97" t="s">
        <v>1048</v>
      </c>
      <c r="BZ22" s="97" t="s">
        <v>1082</v>
      </c>
      <c r="CA22" s="97" t="s">
        <v>176</v>
      </c>
      <c r="CC22" s="97" t="s">
        <v>1159</v>
      </c>
      <c r="CE22" s="97" t="s">
        <v>1190</v>
      </c>
      <c r="CG22" s="97" t="s">
        <v>1221</v>
      </c>
      <c r="CI22" s="97" t="s">
        <v>1407</v>
      </c>
      <c r="CK22" s="97" t="s">
        <v>362</v>
      </c>
      <c r="CM22" s="97" t="s">
        <v>1313</v>
      </c>
      <c r="CO22" s="97" t="s">
        <v>1314</v>
      </c>
      <c r="CQ22" s="97" t="s">
        <v>1315</v>
      </c>
      <c r="CS22" s="97" t="s">
        <v>1316</v>
      </c>
      <c r="CU22" s="97" t="s">
        <v>632</v>
      </c>
      <c r="CW22" s="97" t="s">
        <v>1317</v>
      </c>
      <c r="DI22" s="215"/>
      <c r="DK22" s="215"/>
      <c r="DM22" s="213"/>
      <c r="DO22" s="213"/>
      <c r="DQ22" s="213"/>
      <c r="DS22" s="213"/>
      <c r="DU22" s="213"/>
      <c r="DW22" s="213"/>
      <c r="DY22" s="213"/>
      <c r="EA22" s="213"/>
      <c r="EC22" s="213"/>
      <c r="EE22"/>
      <c r="EJ22"/>
    </row>
    <row r="23" spans="1:140">
      <c r="A23" s="102">
        <f t="shared" si="30"/>
        <v>17</v>
      </c>
      <c r="B23" s="103">
        <f t="shared" ca="1" si="19"/>
        <v>0</v>
      </c>
      <c r="C23" s="127">
        <f t="shared" ca="1" si="31"/>
        <v>0</v>
      </c>
      <c r="D23" s="103">
        <f t="shared" ca="1" si="32"/>
        <v>0</v>
      </c>
      <c r="E23" s="127">
        <f t="shared" ca="1" si="20"/>
        <v>0</v>
      </c>
      <c r="F23" s="103">
        <f t="shared" ca="1" si="0"/>
        <v>0</v>
      </c>
      <c r="G23" s="127">
        <f t="shared" ca="1" si="1"/>
        <v>0</v>
      </c>
      <c r="H23" s="103">
        <f t="shared" ca="1" si="2"/>
        <v>0</v>
      </c>
      <c r="I23" s="127">
        <f t="shared" ca="1" si="3"/>
        <v>0</v>
      </c>
      <c r="J23" s="103">
        <f t="shared" ca="1" si="21"/>
        <v>0</v>
      </c>
      <c r="K23" s="127">
        <f t="shared" ca="1" si="4"/>
        <v>0</v>
      </c>
      <c r="L23" s="103">
        <f t="shared" ca="1" si="5"/>
        <v>0</v>
      </c>
      <c r="M23" s="127">
        <f t="shared" ca="1" si="6"/>
        <v>0</v>
      </c>
      <c r="N23" s="103">
        <f t="shared" ca="1" si="7"/>
        <v>0</v>
      </c>
      <c r="O23" s="127">
        <f t="shared" ca="1" si="8"/>
        <v>0</v>
      </c>
      <c r="P23" s="103">
        <f t="shared" ca="1" si="9"/>
        <v>0</v>
      </c>
      <c r="Q23" s="127">
        <f t="shared" ca="1" si="10"/>
        <v>0</v>
      </c>
      <c r="R23" s="103">
        <f t="shared" ca="1" si="11"/>
        <v>0</v>
      </c>
      <c r="S23" s="127">
        <f t="shared" ca="1" si="12"/>
        <v>0</v>
      </c>
      <c r="T23" s="103">
        <f t="shared" ca="1" si="13"/>
        <v>0</v>
      </c>
      <c r="U23" s="127">
        <f t="shared" ca="1" si="14"/>
        <v>0</v>
      </c>
      <c r="V23" s="103">
        <f t="shared" ca="1" si="33"/>
        <v>0</v>
      </c>
      <c r="W23" s="127">
        <f t="shared" ca="1" si="16"/>
        <v>0</v>
      </c>
      <c r="X23" s="103">
        <f t="shared" ca="1" si="17"/>
        <v>0</v>
      </c>
      <c r="Y23" s="127">
        <f t="shared" ca="1" si="18"/>
        <v>0</v>
      </c>
      <c r="Z23" s="94">
        <f t="shared" ca="1" si="22"/>
        <v>0</v>
      </c>
      <c r="AA23" s="94" t="s">
        <v>171</v>
      </c>
      <c r="AB23" s="94">
        <f t="shared" ca="1" si="22"/>
        <v>0</v>
      </c>
      <c r="AC23" s="94"/>
      <c r="AD23" s="94">
        <f t="shared" ca="1" si="22"/>
        <v>0</v>
      </c>
      <c r="AE23" s="94"/>
      <c r="AF23" s="94">
        <f t="shared" ca="1" si="22"/>
        <v>0</v>
      </c>
      <c r="AG23" s="94"/>
      <c r="AH23" s="94">
        <f t="shared" ca="1" si="22"/>
        <v>0</v>
      </c>
      <c r="AI23" s="94"/>
      <c r="AJ23" s="94">
        <f t="shared" ca="1" si="22"/>
        <v>0</v>
      </c>
      <c r="AK23" s="94"/>
      <c r="AL23" s="94">
        <f t="shared" ca="1" si="22"/>
        <v>0</v>
      </c>
      <c r="AM23" s="94"/>
      <c r="AN23" s="94">
        <f t="shared" ca="1" si="22"/>
        <v>0</v>
      </c>
      <c r="AO23" s="94"/>
      <c r="AP23" s="94">
        <f t="shared" ref="AP23:AP37" ca="1" si="34">INDIRECT(AP$6&amp;"!"&amp;$BY23)</f>
        <v>0</v>
      </c>
      <c r="AQ23" s="94"/>
      <c r="AR23" s="94">
        <f t="shared" ca="1" si="23"/>
        <v>0</v>
      </c>
      <c r="AS23" s="94"/>
      <c r="AT23" s="94">
        <f t="shared" ca="1" si="24"/>
        <v>0</v>
      </c>
      <c r="AU23" s="94"/>
      <c r="AV23" s="94">
        <f t="shared" ca="1" si="25"/>
        <v>0</v>
      </c>
      <c r="AW23" s="94"/>
      <c r="AX23" s="94">
        <f t="shared" ca="1" si="26"/>
        <v>0</v>
      </c>
      <c r="AZ23" s="94">
        <f t="shared" ca="1" si="26"/>
        <v>0</v>
      </c>
      <c r="BB23" s="94">
        <f t="shared" ca="1" si="26"/>
        <v>0</v>
      </c>
      <c r="BD23" s="94">
        <f t="shared" ca="1" si="26"/>
        <v>0</v>
      </c>
      <c r="BF23" s="94">
        <f t="shared" ca="1" si="26"/>
        <v>0</v>
      </c>
      <c r="BH23" s="94">
        <f t="shared" ca="1" si="26"/>
        <v>0</v>
      </c>
      <c r="BJ23" s="94">
        <f t="shared" ca="1" si="26"/>
        <v>0</v>
      </c>
      <c r="BL23" s="94">
        <f t="shared" ca="1" si="26"/>
        <v>0</v>
      </c>
      <c r="BN23" s="94">
        <f t="shared" ref="BN23:BN37" ca="1" si="35">INDIRECT(BN$6&amp;"!"&amp;$BZ23)</f>
        <v>0</v>
      </c>
      <c r="BP23" s="94">
        <f t="shared" ca="1" si="27"/>
        <v>0</v>
      </c>
      <c r="BR23" s="94">
        <f t="shared" ca="1" si="28"/>
        <v>0</v>
      </c>
      <c r="BT23" s="94">
        <f t="shared" ca="1" si="29"/>
        <v>0</v>
      </c>
      <c r="BY23" s="97" t="s">
        <v>1049</v>
      </c>
      <c r="BZ23" s="97" t="s">
        <v>1083</v>
      </c>
      <c r="CA23" s="97" t="s">
        <v>177</v>
      </c>
      <c r="CC23" s="97" t="s">
        <v>1160</v>
      </c>
      <c r="CE23" s="97" t="s">
        <v>1191</v>
      </c>
      <c r="CG23" s="97" t="s">
        <v>1222</v>
      </c>
      <c r="CI23" s="97" t="s">
        <v>1408</v>
      </c>
      <c r="CK23" s="97" t="s">
        <v>373</v>
      </c>
      <c r="CM23" s="97" t="s">
        <v>1318</v>
      </c>
      <c r="CO23" s="97" t="s">
        <v>1319</v>
      </c>
      <c r="CQ23" s="97" t="s">
        <v>1320</v>
      </c>
      <c r="CS23" s="97" t="s">
        <v>1321</v>
      </c>
      <c r="CU23" s="97" t="s">
        <v>633</v>
      </c>
      <c r="CW23" s="97" t="s">
        <v>1322</v>
      </c>
      <c r="DI23" s="215"/>
      <c r="DK23" s="215"/>
      <c r="DM23" s="213"/>
      <c r="DO23" s="213"/>
      <c r="DQ23" s="213"/>
      <c r="DS23" s="213"/>
      <c r="DU23" s="213"/>
      <c r="DW23" s="213"/>
      <c r="DY23" s="213"/>
      <c r="EA23" s="213"/>
      <c r="EC23" s="213"/>
      <c r="EE23"/>
    </row>
    <row r="24" spans="1:140">
      <c r="A24" s="102">
        <f t="shared" si="30"/>
        <v>18</v>
      </c>
      <c r="B24" s="103">
        <f t="shared" ca="1" si="19"/>
        <v>0</v>
      </c>
      <c r="C24" s="127">
        <f t="shared" ca="1" si="31"/>
        <v>0</v>
      </c>
      <c r="D24" s="103">
        <f t="shared" ca="1" si="32"/>
        <v>0</v>
      </c>
      <c r="E24" s="127">
        <f t="shared" ca="1" si="20"/>
        <v>0</v>
      </c>
      <c r="F24" s="103">
        <f t="shared" ca="1" si="0"/>
        <v>0</v>
      </c>
      <c r="G24" s="127">
        <f t="shared" ca="1" si="1"/>
        <v>0</v>
      </c>
      <c r="H24" s="103">
        <f t="shared" ca="1" si="2"/>
        <v>0</v>
      </c>
      <c r="I24" s="127">
        <f t="shared" ca="1" si="3"/>
        <v>0</v>
      </c>
      <c r="J24" s="103">
        <f t="shared" ca="1" si="21"/>
        <v>0</v>
      </c>
      <c r="K24" s="127">
        <f t="shared" ca="1" si="4"/>
        <v>0</v>
      </c>
      <c r="L24" s="103">
        <f t="shared" ca="1" si="5"/>
        <v>0</v>
      </c>
      <c r="M24" s="127">
        <f t="shared" ca="1" si="6"/>
        <v>0</v>
      </c>
      <c r="N24" s="103">
        <f t="shared" ca="1" si="7"/>
        <v>0</v>
      </c>
      <c r="O24" s="127">
        <f t="shared" ca="1" si="8"/>
        <v>0</v>
      </c>
      <c r="P24" s="103">
        <f t="shared" ca="1" si="9"/>
        <v>0</v>
      </c>
      <c r="Q24" s="127">
        <f t="shared" ca="1" si="10"/>
        <v>0</v>
      </c>
      <c r="R24" s="103">
        <f t="shared" ca="1" si="11"/>
        <v>0</v>
      </c>
      <c r="S24" s="127">
        <f t="shared" ca="1" si="12"/>
        <v>0</v>
      </c>
      <c r="T24" s="103">
        <f t="shared" ca="1" si="13"/>
        <v>0</v>
      </c>
      <c r="U24" s="127">
        <f t="shared" ca="1" si="14"/>
        <v>0</v>
      </c>
      <c r="V24" s="103">
        <f t="shared" ca="1" si="33"/>
        <v>0</v>
      </c>
      <c r="W24" s="127">
        <f t="shared" ca="1" si="16"/>
        <v>0</v>
      </c>
      <c r="X24" s="103">
        <f t="shared" ca="1" si="17"/>
        <v>0</v>
      </c>
      <c r="Y24" s="127">
        <f t="shared" ca="1" si="18"/>
        <v>0</v>
      </c>
      <c r="Z24" s="94">
        <f t="shared" ca="1" si="22"/>
        <v>0</v>
      </c>
      <c r="AA24" s="94" t="s">
        <v>172</v>
      </c>
      <c r="AB24" s="94">
        <f t="shared" ca="1" si="22"/>
        <v>0</v>
      </c>
      <c r="AC24" s="94"/>
      <c r="AD24" s="94">
        <f t="shared" ca="1" si="22"/>
        <v>0</v>
      </c>
      <c r="AE24" s="94"/>
      <c r="AF24" s="94">
        <f t="shared" ca="1" si="22"/>
        <v>0</v>
      </c>
      <c r="AG24" s="94"/>
      <c r="AH24" s="94">
        <f t="shared" ca="1" si="22"/>
        <v>0</v>
      </c>
      <c r="AI24" s="94"/>
      <c r="AJ24" s="94">
        <f t="shared" ca="1" si="22"/>
        <v>0</v>
      </c>
      <c r="AK24" s="94"/>
      <c r="AL24" s="94">
        <f t="shared" ca="1" si="22"/>
        <v>0</v>
      </c>
      <c r="AM24" s="94"/>
      <c r="AN24" s="94">
        <f t="shared" ca="1" si="22"/>
        <v>0</v>
      </c>
      <c r="AO24" s="94"/>
      <c r="AP24" s="94">
        <f t="shared" ca="1" si="34"/>
        <v>0</v>
      </c>
      <c r="AQ24" s="94"/>
      <c r="AR24" s="94">
        <f t="shared" ca="1" si="23"/>
        <v>0</v>
      </c>
      <c r="AS24" s="94"/>
      <c r="AT24" s="94">
        <f t="shared" ca="1" si="24"/>
        <v>0</v>
      </c>
      <c r="AU24" s="94"/>
      <c r="AV24" s="94">
        <f t="shared" ca="1" si="25"/>
        <v>0</v>
      </c>
      <c r="AW24" s="94"/>
      <c r="AX24" s="94">
        <f t="shared" ca="1" si="26"/>
        <v>0</v>
      </c>
      <c r="AZ24" s="94">
        <f t="shared" ca="1" si="26"/>
        <v>0</v>
      </c>
      <c r="BB24" s="94">
        <f t="shared" ca="1" si="26"/>
        <v>0</v>
      </c>
      <c r="BD24" s="94">
        <f t="shared" ca="1" si="26"/>
        <v>0</v>
      </c>
      <c r="BF24" s="94">
        <f t="shared" ca="1" si="26"/>
        <v>0</v>
      </c>
      <c r="BH24" s="94">
        <f t="shared" ca="1" si="26"/>
        <v>0</v>
      </c>
      <c r="BJ24" s="94">
        <f t="shared" ca="1" si="26"/>
        <v>0</v>
      </c>
      <c r="BL24" s="94">
        <f t="shared" ca="1" si="26"/>
        <v>0</v>
      </c>
      <c r="BN24" s="94">
        <f t="shared" ca="1" si="35"/>
        <v>0</v>
      </c>
      <c r="BP24" s="94">
        <f t="shared" ca="1" si="27"/>
        <v>0</v>
      </c>
      <c r="BR24" s="94">
        <f t="shared" ca="1" si="28"/>
        <v>0</v>
      </c>
      <c r="BT24" s="94">
        <f t="shared" ca="1" si="29"/>
        <v>0</v>
      </c>
      <c r="BY24" s="97" t="s">
        <v>1050</v>
      </c>
      <c r="BZ24" s="97" t="s">
        <v>1084</v>
      </c>
      <c r="CA24" s="97" t="s">
        <v>178</v>
      </c>
      <c r="CC24" s="97" t="s">
        <v>1161</v>
      </c>
      <c r="CE24" s="97" t="s">
        <v>1192</v>
      </c>
      <c r="CG24" s="97" t="s">
        <v>1223</v>
      </c>
      <c r="CI24" s="97" t="s">
        <v>1409</v>
      </c>
      <c r="CK24" s="97" t="s">
        <v>384</v>
      </c>
      <c r="CM24" s="97" t="s">
        <v>1323</v>
      </c>
      <c r="CO24" s="97" t="s">
        <v>1324</v>
      </c>
      <c r="CQ24" s="97" t="s">
        <v>1325</v>
      </c>
      <c r="CS24" s="97" t="s">
        <v>1326</v>
      </c>
      <c r="CU24" s="97" t="s">
        <v>634</v>
      </c>
      <c r="CW24" s="97" t="s">
        <v>1327</v>
      </c>
      <c r="DI24" s="215"/>
      <c r="DK24" s="215"/>
      <c r="DM24" s="213"/>
      <c r="DO24" s="213"/>
      <c r="DQ24" s="213"/>
      <c r="DS24" s="213"/>
      <c r="DU24" s="213"/>
      <c r="DW24" s="213"/>
      <c r="DY24" s="213"/>
      <c r="EA24" s="213"/>
      <c r="EC24" s="213"/>
      <c r="EE24"/>
    </row>
    <row r="25" spans="1:140">
      <c r="A25" s="102">
        <f t="shared" si="30"/>
        <v>19</v>
      </c>
      <c r="B25" s="103">
        <f t="shared" ca="1" si="19"/>
        <v>0</v>
      </c>
      <c r="C25" s="127">
        <f t="shared" ca="1" si="31"/>
        <v>0</v>
      </c>
      <c r="D25" s="103">
        <f t="shared" ca="1" si="32"/>
        <v>0</v>
      </c>
      <c r="E25" s="127">
        <f t="shared" ca="1" si="20"/>
        <v>0</v>
      </c>
      <c r="F25" s="103">
        <f t="shared" ca="1" si="0"/>
        <v>0</v>
      </c>
      <c r="G25" s="127">
        <f t="shared" ca="1" si="1"/>
        <v>0</v>
      </c>
      <c r="H25" s="103">
        <f t="shared" ca="1" si="2"/>
        <v>0</v>
      </c>
      <c r="I25" s="127">
        <f t="shared" ca="1" si="3"/>
        <v>0</v>
      </c>
      <c r="J25" s="103">
        <f t="shared" ca="1" si="21"/>
        <v>0</v>
      </c>
      <c r="K25" s="127">
        <f t="shared" ca="1" si="4"/>
        <v>0</v>
      </c>
      <c r="L25" s="103">
        <f t="shared" ca="1" si="5"/>
        <v>0</v>
      </c>
      <c r="M25" s="127">
        <f t="shared" ca="1" si="6"/>
        <v>0</v>
      </c>
      <c r="N25" s="103">
        <f t="shared" ca="1" si="7"/>
        <v>0</v>
      </c>
      <c r="O25" s="127">
        <f t="shared" ca="1" si="8"/>
        <v>0</v>
      </c>
      <c r="P25" s="103">
        <f t="shared" ca="1" si="9"/>
        <v>0</v>
      </c>
      <c r="Q25" s="127">
        <f t="shared" ca="1" si="10"/>
        <v>0</v>
      </c>
      <c r="R25" s="103">
        <f t="shared" ca="1" si="11"/>
        <v>0</v>
      </c>
      <c r="S25" s="127">
        <f t="shared" ca="1" si="12"/>
        <v>0</v>
      </c>
      <c r="T25" s="103">
        <f t="shared" ca="1" si="13"/>
        <v>0</v>
      </c>
      <c r="U25" s="127">
        <f t="shared" ca="1" si="14"/>
        <v>0</v>
      </c>
      <c r="V25" s="103">
        <f t="shared" ca="1" si="33"/>
        <v>0</v>
      </c>
      <c r="W25" s="127">
        <f t="shared" ca="1" si="16"/>
        <v>0</v>
      </c>
      <c r="X25" s="103">
        <f t="shared" ca="1" si="17"/>
        <v>0</v>
      </c>
      <c r="Y25" s="127">
        <f t="shared" ca="1" si="18"/>
        <v>0</v>
      </c>
      <c r="Z25" s="94">
        <f t="shared" ca="1" si="22"/>
        <v>0</v>
      </c>
      <c r="AA25" s="94" t="s">
        <v>173</v>
      </c>
      <c r="AB25" s="94">
        <f t="shared" ca="1" si="22"/>
        <v>0</v>
      </c>
      <c r="AC25" s="94"/>
      <c r="AD25" s="94">
        <f t="shared" ca="1" si="22"/>
        <v>0</v>
      </c>
      <c r="AE25" s="94"/>
      <c r="AF25" s="94">
        <f t="shared" ca="1" si="22"/>
        <v>0</v>
      </c>
      <c r="AG25" s="94"/>
      <c r="AH25" s="94">
        <f t="shared" ca="1" si="22"/>
        <v>0</v>
      </c>
      <c r="AI25" s="94"/>
      <c r="AJ25" s="94">
        <f t="shared" ca="1" si="22"/>
        <v>0</v>
      </c>
      <c r="AK25" s="94"/>
      <c r="AL25" s="94">
        <f t="shared" ca="1" si="22"/>
        <v>0</v>
      </c>
      <c r="AM25" s="94"/>
      <c r="AN25" s="94">
        <f t="shared" ca="1" si="22"/>
        <v>0</v>
      </c>
      <c r="AO25" s="94"/>
      <c r="AP25" s="94">
        <f t="shared" ca="1" si="34"/>
        <v>0</v>
      </c>
      <c r="AQ25" s="94"/>
      <c r="AR25" s="94">
        <f t="shared" ca="1" si="23"/>
        <v>0</v>
      </c>
      <c r="AS25" s="94"/>
      <c r="AT25" s="94">
        <f t="shared" ca="1" si="24"/>
        <v>0</v>
      </c>
      <c r="AU25" s="94"/>
      <c r="AV25" s="94">
        <f t="shared" ca="1" si="25"/>
        <v>0</v>
      </c>
      <c r="AW25" s="94"/>
      <c r="AX25" s="94">
        <f t="shared" ca="1" si="26"/>
        <v>0</v>
      </c>
      <c r="AZ25" s="94">
        <f t="shared" ca="1" si="26"/>
        <v>0</v>
      </c>
      <c r="BB25" s="94">
        <f t="shared" ca="1" si="26"/>
        <v>0</v>
      </c>
      <c r="BD25" s="94">
        <f t="shared" ca="1" si="26"/>
        <v>0</v>
      </c>
      <c r="BF25" s="94">
        <f t="shared" ca="1" si="26"/>
        <v>0</v>
      </c>
      <c r="BH25" s="94">
        <f t="shared" ca="1" si="26"/>
        <v>0</v>
      </c>
      <c r="BJ25" s="94">
        <f t="shared" ca="1" si="26"/>
        <v>0</v>
      </c>
      <c r="BL25" s="94">
        <f t="shared" ca="1" si="26"/>
        <v>0</v>
      </c>
      <c r="BN25" s="94">
        <f t="shared" ca="1" si="35"/>
        <v>0</v>
      </c>
      <c r="BP25" s="94">
        <f t="shared" ca="1" si="27"/>
        <v>0</v>
      </c>
      <c r="BR25" s="94">
        <f t="shared" ca="1" si="28"/>
        <v>0</v>
      </c>
      <c r="BT25" s="94">
        <f t="shared" ca="1" si="29"/>
        <v>0</v>
      </c>
      <c r="BY25" s="97" t="s">
        <v>1051</v>
      </c>
      <c r="BZ25" s="97" t="s">
        <v>1085</v>
      </c>
      <c r="CA25" s="97" t="s">
        <v>179</v>
      </c>
      <c r="CC25" s="97" t="s">
        <v>1162</v>
      </c>
      <c r="CE25" s="97" t="s">
        <v>1193</v>
      </c>
      <c r="CG25" s="97" t="s">
        <v>1224</v>
      </c>
      <c r="CI25" s="97" t="s">
        <v>1410</v>
      </c>
      <c r="CK25" s="97" t="s">
        <v>395</v>
      </c>
      <c r="CM25" s="97" t="s">
        <v>1328</v>
      </c>
      <c r="CO25" s="97" t="s">
        <v>1329</v>
      </c>
      <c r="CQ25" s="97" t="s">
        <v>1330</v>
      </c>
      <c r="CS25" s="97" t="s">
        <v>1331</v>
      </c>
      <c r="CU25" s="97" t="s">
        <v>635</v>
      </c>
      <c r="CW25" s="97" t="s">
        <v>1332</v>
      </c>
      <c r="DI25" s="215"/>
      <c r="DK25" s="215"/>
      <c r="DM25" s="213"/>
      <c r="DO25" s="213"/>
      <c r="DQ25" s="213"/>
      <c r="DS25" s="213"/>
      <c r="DU25" s="213"/>
      <c r="DW25" s="213"/>
      <c r="DY25" s="213"/>
      <c r="EA25" s="213"/>
      <c r="EC25" s="213"/>
      <c r="EE25"/>
    </row>
    <row r="26" spans="1:140">
      <c r="A26" s="102">
        <f t="shared" si="30"/>
        <v>20</v>
      </c>
      <c r="B26" s="103">
        <f t="shared" ca="1" si="19"/>
        <v>0</v>
      </c>
      <c r="C26" s="127">
        <f t="shared" ca="1" si="31"/>
        <v>0</v>
      </c>
      <c r="D26" s="103">
        <f t="shared" ca="1" si="32"/>
        <v>0</v>
      </c>
      <c r="E26" s="127">
        <f t="shared" ca="1" si="20"/>
        <v>0</v>
      </c>
      <c r="F26" s="103">
        <f t="shared" ca="1" si="0"/>
        <v>0</v>
      </c>
      <c r="G26" s="127">
        <f t="shared" ca="1" si="1"/>
        <v>0</v>
      </c>
      <c r="H26" s="103">
        <f t="shared" ca="1" si="2"/>
        <v>0</v>
      </c>
      <c r="I26" s="127">
        <f t="shared" ca="1" si="3"/>
        <v>0</v>
      </c>
      <c r="J26" s="103">
        <f t="shared" ca="1" si="21"/>
        <v>0</v>
      </c>
      <c r="K26" s="127">
        <f t="shared" ca="1" si="4"/>
        <v>0</v>
      </c>
      <c r="L26" s="103">
        <f t="shared" ca="1" si="5"/>
        <v>0</v>
      </c>
      <c r="M26" s="127">
        <f t="shared" ca="1" si="6"/>
        <v>0</v>
      </c>
      <c r="N26" s="103">
        <f t="shared" ca="1" si="7"/>
        <v>0</v>
      </c>
      <c r="O26" s="127">
        <f t="shared" ca="1" si="8"/>
        <v>0</v>
      </c>
      <c r="P26" s="103">
        <f t="shared" ca="1" si="9"/>
        <v>0</v>
      </c>
      <c r="Q26" s="127">
        <f t="shared" ca="1" si="10"/>
        <v>0</v>
      </c>
      <c r="R26" s="103">
        <f t="shared" ca="1" si="11"/>
        <v>0</v>
      </c>
      <c r="S26" s="127">
        <f t="shared" ca="1" si="12"/>
        <v>0</v>
      </c>
      <c r="T26" s="103">
        <f t="shared" ca="1" si="13"/>
        <v>0</v>
      </c>
      <c r="U26" s="127">
        <f t="shared" ca="1" si="14"/>
        <v>0</v>
      </c>
      <c r="V26" s="103">
        <f t="shared" ca="1" si="33"/>
        <v>0</v>
      </c>
      <c r="W26" s="127">
        <f t="shared" ca="1" si="16"/>
        <v>0</v>
      </c>
      <c r="X26" s="103">
        <f t="shared" ca="1" si="17"/>
        <v>0</v>
      </c>
      <c r="Y26" s="127">
        <f t="shared" ca="1" si="18"/>
        <v>0</v>
      </c>
      <c r="Z26" s="94">
        <f t="shared" ca="1" si="22"/>
        <v>0</v>
      </c>
      <c r="AA26" s="94" t="s">
        <v>174</v>
      </c>
      <c r="AB26" s="94">
        <f t="shared" ca="1" si="22"/>
        <v>0</v>
      </c>
      <c r="AC26" s="94"/>
      <c r="AD26" s="94">
        <f t="shared" ca="1" si="22"/>
        <v>0</v>
      </c>
      <c r="AE26" s="94"/>
      <c r="AF26" s="94">
        <f t="shared" ca="1" si="22"/>
        <v>0</v>
      </c>
      <c r="AG26" s="94"/>
      <c r="AH26" s="94">
        <f t="shared" ca="1" si="22"/>
        <v>0</v>
      </c>
      <c r="AI26" s="94"/>
      <c r="AJ26" s="94">
        <f t="shared" ca="1" si="22"/>
        <v>0</v>
      </c>
      <c r="AK26" s="94"/>
      <c r="AL26" s="94">
        <f t="shared" ca="1" si="22"/>
        <v>0</v>
      </c>
      <c r="AM26" s="94"/>
      <c r="AN26" s="94">
        <f t="shared" ca="1" si="22"/>
        <v>0</v>
      </c>
      <c r="AO26" s="94"/>
      <c r="AP26" s="94">
        <f t="shared" ca="1" si="34"/>
        <v>0</v>
      </c>
      <c r="AQ26" s="94"/>
      <c r="AR26" s="94">
        <f t="shared" ca="1" si="23"/>
        <v>0</v>
      </c>
      <c r="AS26" s="94"/>
      <c r="AT26" s="94">
        <f t="shared" ca="1" si="24"/>
        <v>0</v>
      </c>
      <c r="AU26" s="94"/>
      <c r="AV26" s="94">
        <f t="shared" ca="1" si="25"/>
        <v>0</v>
      </c>
      <c r="AW26" s="94"/>
      <c r="AX26" s="94">
        <f t="shared" ca="1" si="26"/>
        <v>0</v>
      </c>
      <c r="AZ26" s="94">
        <f t="shared" ca="1" si="26"/>
        <v>0</v>
      </c>
      <c r="BB26" s="94">
        <f t="shared" ca="1" si="26"/>
        <v>0</v>
      </c>
      <c r="BD26" s="94">
        <f t="shared" ca="1" si="26"/>
        <v>0</v>
      </c>
      <c r="BF26" s="94">
        <f t="shared" ca="1" si="26"/>
        <v>0</v>
      </c>
      <c r="BH26" s="94">
        <f t="shared" ca="1" si="26"/>
        <v>0</v>
      </c>
      <c r="BJ26" s="94">
        <f t="shared" ca="1" si="26"/>
        <v>0</v>
      </c>
      <c r="BL26" s="94">
        <f t="shared" ca="1" si="26"/>
        <v>0</v>
      </c>
      <c r="BN26" s="94">
        <f t="shared" ca="1" si="35"/>
        <v>0</v>
      </c>
      <c r="BP26" s="94">
        <f t="shared" ca="1" si="27"/>
        <v>0</v>
      </c>
      <c r="BR26" s="94">
        <f t="shared" ca="1" si="28"/>
        <v>0</v>
      </c>
      <c r="BT26" s="94">
        <f t="shared" ca="1" si="29"/>
        <v>0</v>
      </c>
      <c r="BY26" s="97" t="s">
        <v>1052</v>
      </c>
      <c r="BZ26" s="97" t="s">
        <v>1086</v>
      </c>
      <c r="CA26" s="97" t="s">
        <v>180</v>
      </c>
      <c r="CC26" s="97" t="s">
        <v>1163</v>
      </c>
      <c r="CE26" s="97" t="s">
        <v>1194</v>
      </c>
      <c r="CG26" s="97" t="s">
        <v>1225</v>
      </c>
      <c r="CI26" s="97" t="s">
        <v>1411</v>
      </c>
      <c r="CK26" s="97" t="s">
        <v>406</v>
      </c>
      <c r="CM26" s="97" t="s">
        <v>1333</v>
      </c>
      <c r="CO26" s="97" t="s">
        <v>1334</v>
      </c>
      <c r="CQ26" s="97" t="s">
        <v>1335</v>
      </c>
      <c r="CS26" s="97" t="s">
        <v>1336</v>
      </c>
      <c r="CU26" s="97" t="s">
        <v>636</v>
      </c>
      <c r="CW26" s="97" t="s">
        <v>1337</v>
      </c>
      <c r="DI26" s="215"/>
      <c r="DK26" s="215"/>
      <c r="DM26" s="213"/>
      <c r="DO26" s="213"/>
      <c r="DQ26" s="213"/>
      <c r="DS26" s="213"/>
      <c r="DU26" s="213"/>
      <c r="DW26" s="213"/>
      <c r="DY26" s="213"/>
      <c r="EA26" s="213"/>
      <c r="EC26" s="213"/>
      <c r="EE26"/>
    </row>
    <row r="27" spans="1:140">
      <c r="A27" s="102">
        <f t="shared" si="30"/>
        <v>21</v>
      </c>
      <c r="B27" s="103">
        <f t="shared" ca="1" si="19"/>
        <v>0</v>
      </c>
      <c r="C27" s="127">
        <f t="shared" ca="1" si="31"/>
        <v>0</v>
      </c>
      <c r="D27" s="103">
        <f t="shared" ca="1" si="32"/>
        <v>0</v>
      </c>
      <c r="E27" s="127">
        <f t="shared" ca="1" si="20"/>
        <v>0</v>
      </c>
      <c r="F27" s="103">
        <f t="shared" ca="1" si="0"/>
        <v>0</v>
      </c>
      <c r="G27" s="127">
        <f t="shared" ca="1" si="1"/>
        <v>0</v>
      </c>
      <c r="H27" s="103">
        <f t="shared" ca="1" si="2"/>
        <v>0</v>
      </c>
      <c r="I27" s="127">
        <f t="shared" ca="1" si="3"/>
        <v>0</v>
      </c>
      <c r="J27" s="103">
        <f t="shared" ca="1" si="21"/>
        <v>0</v>
      </c>
      <c r="K27" s="127">
        <f t="shared" ca="1" si="4"/>
        <v>0</v>
      </c>
      <c r="L27" s="103">
        <f t="shared" ca="1" si="5"/>
        <v>0</v>
      </c>
      <c r="M27" s="127">
        <f t="shared" ca="1" si="6"/>
        <v>0</v>
      </c>
      <c r="N27" s="103">
        <f t="shared" ca="1" si="7"/>
        <v>0</v>
      </c>
      <c r="O27" s="127">
        <f t="shared" ca="1" si="8"/>
        <v>0</v>
      </c>
      <c r="P27" s="103">
        <f t="shared" ca="1" si="9"/>
        <v>0</v>
      </c>
      <c r="Q27" s="127">
        <f t="shared" ca="1" si="10"/>
        <v>0</v>
      </c>
      <c r="R27" s="103">
        <f t="shared" ca="1" si="11"/>
        <v>0</v>
      </c>
      <c r="S27" s="127">
        <f t="shared" ca="1" si="12"/>
        <v>0</v>
      </c>
      <c r="T27" s="103">
        <f t="shared" ca="1" si="13"/>
        <v>0</v>
      </c>
      <c r="U27" s="127">
        <f t="shared" ca="1" si="14"/>
        <v>0</v>
      </c>
      <c r="V27" s="103">
        <f t="shared" ca="1" si="33"/>
        <v>0</v>
      </c>
      <c r="W27" s="127">
        <f t="shared" ca="1" si="16"/>
        <v>0</v>
      </c>
      <c r="X27" s="103">
        <f t="shared" ca="1" si="17"/>
        <v>0</v>
      </c>
      <c r="Y27" s="127">
        <f t="shared" ca="1" si="18"/>
        <v>0</v>
      </c>
      <c r="Z27" s="94">
        <f t="shared" ca="1" si="22"/>
        <v>0</v>
      </c>
      <c r="AA27" s="94" t="s">
        <v>175</v>
      </c>
      <c r="AB27" s="94">
        <f t="shared" ca="1" si="22"/>
        <v>0</v>
      </c>
      <c r="AC27" s="94"/>
      <c r="AD27" s="94">
        <f t="shared" ca="1" si="22"/>
        <v>0</v>
      </c>
      <c r="AE27" s="94"/>
      <c r="AF27" s="94">
        <f t="shared" ca="1" si="22"/>
        <v>0</v>
      </c>
      <c r="AG27" s="94"/>
      <c r="AH27" s="94">
        <f t="shared" ca="1" si="22"/>
        <v>0</v>
      </c>
      <c r="AI27" s="94"/>
      <c r="AJ27" s="94">
        <f t="shared" ca="1" si="22"/>
        <v>0</v>
      </c>
      <c r="AK27" s="94"/>
      <c r="AL27" s="94">
        <f t="shared" ca="1" si="22"/>
        <v>0</v>
      </c>
      <c r="AM27" s="94"/>
      <c r="AN27" s="94">
        <f t="shared" ca="1" si="22"/>
        <v>0</v>
      </c>
      <c r="AO27" s="94"/>
      <c r="AP27" s="94">
        <f t="shared" ca="1" si="34"/>
        <v>0</v>
      </c>
      <c r="AQ27" s="94"/>
      <c r="AR27" s="94">
        <f t="shared" ca="1" si="23"/>
        <v>0</v>
      </c>
      <c r="AS27" s="94"/>
      <c r="AT27" s="94">
        <f t="shared" ca="1" si="24"/>
        <v>0</v>
      </c>
      <c r="AU27" s="94"/>
      <c r="AV27" s="94">
        <f t="shared" ca="1" si="25"/>
        <v>0</v>
      </c>
      <c r="AW27" s="94"/>
      <c r="AX27" s="94">
        <f t="shared" ca="1" si="26"/>
        <v>0</v>
      </c>
      <c r="AZ27" s="94">
        <f t="shared" ca="1" si="26"/>
        <v>0</v>
      </c>
      <c r="BB27" s="94">
        <f t="shared" ca="1" si="26"/>
        <v>0</v>
      </c>
      <c r="BD27" s="94">
        <f t="shared" ca="1" si="26"/>
        <v>0</v>
      </c>
      <c r="BF27" s="94">
        <f t="shared" ca="1" si="26"/>
        <v>0</v>
      </c>
      <c r="BH27" s="94">
        <f t="shared" ca="1" si="26"/>
        <v>0</v>
      </c>
      <c r="BJ27" s="94">
        <f t="shared" ca="1" si="26"/>
        <v>0</v>
      </c>
      <c r="BL27" s="94">
        <f t="shared" ca="1" si="26"/>
        <v>0</v>
      </c>
      <c r="BN27" s="94">
        <f t="shared" ca="1" si="35"/>
        <v>0</v>
      </c>
      <c r="BP27" s="94">
        <f t="shared" ca="1" si="27"/>
        <v>0</v>
      </c>
      <c r="BR27" s="94">
        <f t="shared" ca="1" si="28"/>
        <v>0</v>
      </c>
      <c r="BT27" s="94">
        <f t="shared" ca="1" si="29"/>
        <v>0</v>
      </c>
      <c r="BY27" s="97" t="s">
        <v>1053</v>
      </c>
      <c r="BZ27" s="97" t="s">
        <v>1087</v>
      </c>
      <c r="CA27" s="97" t="s">
        <v>181</v>
      </c>
      <c r="CC27" s="97" t="s">
        <v>1164</v>
      </c>
      <c r="CE27" s="97" t="s">
        <v>1195</v>
      </c>
      <c r="CG27" s="97" t="s">
        <v>1226</v>
      </c>
      <c r="CI27" s="97" t="s">
        <v>1412</v>
      </c>
      <c r="CK27" s="97" t="s">
        <v>417</v>
      </c>
      <c r="CM27" s="97" t="s">
        <v>1338</v>
      </c>
      <c r="CO27" s="97" t="s">
        <v>1339</v>
      </c>
      <c r="CQ27" s="97" t="s">
        <v>1340</v>
      </c>
      <c r="CS27" s="97" t="s">
        <v>1341</v>
      </c>
      <c r="CU27" s="97" t="s">
        <v>637</v>
      </c>
      <c r="CW27" s="97" t="s">
        <v>1342</v>
      </c>
      <c r="DI27" s="215"/>
      <c r="DK27" s="215"/>
      <c r="DM27" s="213"/>
      <c r="DO27" s="213"/>
      <c r="DQ27" s="213"/>
      <c r="DS27" s="213"/>
      <c r="DU27" s="213"/>
      <c r="DW27" s="213"/>
      <c r="DY27" s="213"/>
      <c r="EA27" s="213"/>
      <c r="EC27" s="213"/>
      <c r="EE27"/>
    </row>
    <row r="28" spans="1:140">
      <c r="A28" s="102">
        <f t="shared" si="30"/>
        <v>22</v>
      </c>
      <c r="B28" s="103">
        <f t="shared" ca="1" si="19"/>
        <v>0</v>
      </c>
      <c r="C28" s="127">
        <f t="shared" ca="1" si="31"/>
        <v>0</v>
      </c>
      <c r="D28" s="103">
        <f t="shared" ca="1" si="32"/>
        <v>0</v>
      </c>
      <c r="E28" s="127">
        <f t="shared" ca="1" si="20"/>
        <v>0</v>
      </c>
      <c r="F28" s="103">
        <f t="shared" ca="1" si="0"/>
        <v>0</v>
      </c>
      <c r="G28" s="127">
        <f t="shared" ca="1" si="1"/>
        <v>0</v>
      </c>
      <c r="H28" s="103">
        <f t="shared" ca="1" si="2"/>
        <v>0</v>
      </c>
      <c r="I28" s="127">
        <f t="shared" ca="1" si="3"/>
        <v>0</v>
      </c>
      <c r="J28" s="103">
        <f t="shared" ca="1" si="21"/>
        <v>0</v>
      </c>
      <c r="K28" s="127">
        <f t="shared" ca="1" si="4"/>
        <v>0</v>
      </c>
      <c r="L28" s="103">
        <f t="shared" ca="1" si="5"/>
        <v>0</v>
      </c>
      <c r="M28" s="127">
        <f t="shared" ca="1" si="6"/>
        <v>0</v>
      </c>
      <c r="N28" s="103">
        <f t="shared" ca="1" si="7"/>
        <v>0</v>
      </c>
      <c r="O28" s="127">
        <f t="shared" ca="1" si="8"/>
        <v>0</v>
      </c>
      <c r="P28" s="103">
        <f t="shared" ca="1" si="9"/>
        <v>0</v>
      </c>
      <c r="Q28" s="127">
        <f t="shared" ca="1" si="10"/>
        <v>0</v>
      </c>
      <c r="R28" s="103">
        <f t="shared" ca="1" si="11"/>
        <v>0</v>
      </c>
      <c r="S28" s="127">
        <f t="shared" ca="1" si="12"/>
        <v>0</v>
      </c>
      <c r="T28" s="103">
        <f t="shared" ca="1" si="13"/>
        <v>0</v>
      </c>
      <c r="U28" s="127">
        <f t="shared" ca="1" si="14"/>
        <v>0</v>
      </c>
      <c r="V28" s="103">
        <f t="shared" ca="1" si="33"/>
        <v>0</v>
      </c>
      <c r="W28" s="127">
        <f t="shared" ca="1" si="16"/>
        <v>0</v>
      </c>
      <c r="X28" s="103">
        <f t="shared" ca="1" si="17"/>
        <v>0</v>
      </c>
      <c r="Y28" s="127">
        <f t="shared" ca="1" si="18"/>
        <v>0</v>
      </c>
      <c r="Z28" s="94">
        <f t="shared" ca="1" si="22"/>
        <v>0</v>
      </c>
      <c r="AA28" s="94" t="s">
        <v>176</v>
      </c>
      <c r="AB28" s="94">
        <f t="shared" ca="1" si="22"/>
        <v>0</v>
      </c>
      <c r="AC28" s="94"/>
      <c r="AD28" s="94">
        <f t="shared" ca="1" si="22"/>
        <v>0</v>
      </c>
      <c r="AE28" s="94"/>
      <c r="AF28" s="94">
        <f t="shared" ca="1" si="22"/>
        <v>0</v>
      </c>
      <c r="AG28" s="94"/>
      <c r="AH28" s="94">
        <f t="shared" ca="1" si="22"/>
        <v>0</v>
      </c>
      <c r="AI28" s="94"/>
      <c r="AJ28" s="94">
        <f t="shared" ca="1" si="22"/>
        <v>0</v>
      </c>
      <c r="AK28" s="94"/>
      <c r="AL28" s="94">
        <f t="shared" ca="1" si="22"/>
        <v>0</v>
      </c>
      <c r="AM28" s="94"/>
      <c r="AN28" s="94">
        <f t="shared" ca="1" si="22"/>
        <v>0</v>
      </c>
      <c r="AO28" s="94"/>
      <c r="AP28" s="94">
        <f t="shared" ca="1" si="34"/>
        <v>0</v>
      </c>
      <c r="AQ28" s="94"/>
      <c r="AR28" s="94">
        <f t="shared" ca="1" si="23"/>
        <v>0</v>
      </c>
      <c r="AS28" s="94"/>
      <c r="AT28" s="94">
        <f t="shared" ca="1" si="24"/>
        <v>0</v>
      </c>
      <c r="AU28" s="94"/>
      <c r="AV28" s="94">
        <f t="shared" ca="1" si="25"/>
        <v>0</v>
      </c>
      <c r="AW28" s="94"/>
      <c r="AX28" s="94">
        <f t="shared" ca="1" si="26"/>
        <v>0</v>
      </c>
      <c r="AZ28" s="94">
        <f t="shared" ca="1" si="26"/>
        <v>0</v>
      </c>
      <c r="BB28" s="94">
        <f t="shared" ca="1" si="26"/>
        <v>0</v>
      </c>
      <c r="BD28" s="94">
        <f t="shared" ca="1" si="26"/>
        <v>0</v>
      </c>
      <c r="BF28" s="94">
        <f t="shared" ca="1" si="26"/>
        <v>0</v>
      </c>
      <c r="BH28" s="94">
        <f t="shared" ca="1" si="26"/>
        <v>0</v>
      </c>
      <c r="BJ28" s="94">
        <f t="shared" ca="1" si="26"/>
        <v>0</v>
      </c>
      <c r="BL28" s="94">
        <f t="shared" ca="1" si="26"/>
        <v>0</v>
      </c>
      <c r="BN28" s="94">
        <f t="shared" ca="1" si="35"/>
        <v>0</v>
      </c>
      <c r="BP28" s="94">
        <f t="shared" ca="1" si="27"/>
        <v>0</v>
      </c>
      <c r="BR28" s="94">
        <f t="shared" ca="1" si="28"/>
        <v>0</v>
      </c>
      <c r="BT28" s="94">
        <f t="shared" ca="1" si="29"/>
        <v>0</v>
      </c>
      <c r="BY28" s="97" t="s">
        <v>1054</v>
      </c>
      <c r="BZ28" s="97" t="s">
        <v>1088</v>
      </c>
      <c r="CA28" s="97" t="s">
        <v>182</v>
      </c>
      <c r="CC28" s="97" t="s">
        <v>1165</v>
      </c>
      <c r="CE28" s="97" t="s">
        <v>1196</v>
      </c>
      <c r="CG28" s="97" t="s">
        <v>1227</v>
      </c>
      <c r="CI28" s="97" t="s">
        <v>1413</v>
      </c>
      <c r="CK28" s="97" t="s">
        <v>428</v>
      </c>
      <c r="CM28" s="97" t="s">
        <v>1343</v>
      </c>
      <c r="CO28" s="97" t="s">
        <v>1344</v>
      </c>
      <c r="CQ28" s="97" t="s">
        <v>1345</v>
      </c>
      <c r="CS28" s="97" t="s">
        <v>1346</v>
      </c>
      <c r="CU28" s="97" t="s">
        <v>638</v>
      </c>
      <c r="CW28" s="97" t="s">
        <v>1347</v>
      </c>
      <c r="DI28" s="215"/>
      <c r="DK28" s="215"/>
      <c r="DM28" s="213"/>
      <c r="DO28" s="213"/>
      <c r="DQ28" s="213"/>
      <c r="DS28" s="213"/>
      <c r="DU28" s="213"/>
      <c r="DW28" s="213"/>
      <c r="DY28" s="213"/>
      <c r="EA28" s="213"/>
      <c r="EC28" s="213"/>
      <c r="EE28"/>
    </row>
    <row r="29" spans="1:140">
      <c r="A29" s="102">
        <f t="shared" si="30"/>
        <v>23</v>
      </c>
      <c r="B29" s="103">
        <f t="shared" ca="1" si="19"/>
        <v>0</v>
      </c>
      <c r="C29" s="127">
        <f t="shared" ca="1" si="31"/>
        <v>0</v>
      </c>
      <c r="D29" s="103">
        <f t="shared" ca="1" si="32"/>
        <v>0</v>
      </c>
      <c r="E29" s="127">
        <f t="shared" ca="1" si="20"/>
        <v>0</v>
      </c>
      <c r="F29" s="103">
        <f t="shared" ca="1" si="0"/>
        <v>0</v>
      </c>
      <c r="G29" s="127">
        <f t="shared" ca="1" si="1"/>
        <v>0</v>
      </c>
      <c r="H29" s="103">
        <f t="shared" ca="1" si="2"/>
        <v>0</v>
      </c>
      <c r="I29" s="127">
        <f t="shared" ca="1" si="3"/>
        <v>0</v>
      </c>
      <c r="J29" s="103">
        <f t="shared" ca="1" si="21"/>
        <v>0</v>
      </c>
      <c r="K29" s="127">
        <f t="shared" ca="1" si="4"/>
        <v>0</v>
      </c>
      <c r="L29" s="103">
        <f t="shared" ca="1" si="5"/>
        <v>0</v>
      </c>
      <c r="M29" s="127">
        <f t="shared" ca="1" si="6"/>
        <v>0</v>
      </c>
      <c r="N29" s="103">
        <f t="shared" ca="1" si="7"/>
        <v>0</v>
      </c>
      <c r="O29" s="127">
        <f t="shared" ca="1" si="8"/>
        <v>0</v>
      </c>
      <c r="P29" s="103">
        <f t="shared" ca="1" si="9"/>
        <v>0</v>
      </c>
      <c r="Q29" s="127">
        <f t="shared" ca="1" si="10"/>
        <v>0</v>
      </c>
      <c r="R29" s="103">
        <f t="shared" ca="1" si="11"/>
        <v>0</v>
      </c>
      <c r="S29" s="127">
        <f t="shared" ca="1" si="12"/>
        <v>0</v>
      </c>
      <c r="T29" s="103">
        <f t="shared" ca="1" si="13"/>
        <v>0</v>
      </c>
      <c r="U29" s="127">
        <f t="shared" ca="1" si="14"/>
        <v>0</v>
      </c>
      <c r="V29" s="103">
        <f t="shared" ca="1" si="33"/>
        <v>0</v>
      </c>
      <c r="W29" s="127">
        <f t="shared" ca="1" si="16"/>
        <v>0</v>
      </c>
      <c r="X29" s="103">
        <f t="shared" ca="1" si="17"/>
        <v>0</v>
      </c>
      <c r="Y29" s="127">
        <f t="shared" ca="1" si="18"/>
        <v>0</v>
      </c>
      <c r="Z29" s="94">
        <f t="shared" ca="1" si="22"/>
        <v>0</v>
      </c>
      <c r="AA29" s="94" t="s">
        <v>177</v>
      </c>
      <c r="AB29" s="94">
        <f t="shared" ca="1" si="22"/>
        <v>0</v>
      </c>
      <c r="AC29" s="94"/>
      <c r="AD29" s="94">
        <f t="shared" ca="1" si="22"/>
        <v>0</v>
      </c>
      <c r="AE29" s="94"/>
      <c r="AF29" s="94">
        <f t="shared" ca="1" si="22"/>
        <v>0</v>
      </c>
      <c r="AG29" s="94"/>
      <c r="AH29" s="94">
        <f t="shared" ca="1" si="22"/>
        <v>0</v>
      </c>
      <c r="AI29" s="94"/>
      <c r="AJ29" s="94">
        <f t="shared" ca="1" si="22"/>
        <v>0</v>
      </c>
      <c r="AK29" s="94"/>
      <c r="AL29" s="94">
        <f t="shared" ca="1" si="22"/>
        <v>0</v>
      </c>
      <c r="AM29" s="94"/>
      <c r="AN29" s="94">
        <f t="shared" ca="1" si="22"/>
        <v>0</v>
      </c>
      <c r="AO29" s="94"/>
      <c r="AP29" s="94">
        <f t="shared" ca="1" si="34"/>
        <v>0</v>
      </c>
      <c r="AQ29" s="94"/>
      <c r="AR29" s="94">
        <f t="shared" ca="1" si="23"/>
        <v>0</v>
      </c>
      <c r="AS29" s="94"/>
      <c r="AT29" s="94">
        <f t="shared" ca="1" si="24"/>
        <v>0</v>
      </c>
      <c r="AU29" s="94"/>
      <c r="AV29" s="94">
        <f t="shared" ca="1" si="25"/>
        <v>0</v>
      </c>
      <c r="AW29" s="94"/>
      <c r="AX29" s="94">
        <f t="shared" ca="1" si="26"/>
        <v>0</v>
      </c>
      <c r="AZ29" s="94">
        <f t="shared" ca="1" si="26"/>
        <v>0</v>
      </c>
      <c r="BB29" s="94">
        <f t="shared" ca="1" si="26"/>
        <v>0</v>
      </c>
      <c r="BD29" s="94">
        <f t="shared" ca="1" si="26"/>
        <v>0</v>
      </c>
      <c r="BF29" s="94">
        <f t="shared" ca="1" si="26"/>
        <v>0</v>
      </c>
      <c r="BH29" s="94">
        <f t="shared" ca="1" si="26"/>
        <v>0</v>
      </c>
      <c r="BJ29" s="94">
        <f t="shared" ca="1" si="26"/>
        <v>0</v>
      </c>
      <c r="BL29" s="94">
        <f t="shared" ca="1" si="26"/>
        <v>0</v>
      </c>
      <c r="BN29" s="94">
        <f t="shared" ca="1" si="35"/>
        <v>0</v>
      </c>
      <c r="BP29" s="94">
        <f t="shared" ca="1" si="27"/>
        <v>0</v>
      </c>
      <c r="BR29" s="94">
        <f t="shared" ca="1" si="28"/>
        <v>0</v>
      </c>
      <c r="BT29" s="94">
        <f t="shared" ca="1" si="29"/>
        <v>0</v>
      </c>
      <c r="BY29" s="97" t="s">
        <v>1055</v>
      </c>
      <c r="BZ29" s="97" t="s">
        <v>1089</v>
      </c>
      <c r="CA29" s="97" t="s">
        <v>183</v>
      </c>
      <c r="CC29" s="97" t="s">
        <v>1166</v>
      </c>
      <c r="CE29" s="97" t="s">
        <v>1197</v>
      </c>
      <c r="CG29" s="97" t="s">
        <v>1228</v>
      </c>
      <c r="CI29" s="97" t="s">
        <v>1414</v>
      </c>
      <c r="CK29" s="97" t="s">
        <v>439</v>
      </c>
      <c r="CM29" s="97" t="s">
        <v>1348</v>
      </c>
      <c r="CO29" s="97" t="s">
        <v>1349</v>
      </c>
      <c r="CQ29" s="97" t="s">
        <v>1350</v>
      </c>
      <c r="CS29" s="97" t="s">
        <v>1351</v>
      </c>
      <c r="CU29" s="97" t="s">
        <v>639</v>
      </c>
      <c r="CW29" s="97" t="s">
        <v>1352</v>
      </c>
      <c r="DI29" s="215"/>
      <c r="DK29" s="215"/>
      <c r="DM29" s="213"/>
      <c r="DO29" s="213"/>
      <c r="DQ29" s="213"/>
      <c r="DS29" s="213"/>
      <c r="DU29" s="213"/>
      <c r="DW29" s="213"/>
      <c r="DY29" s="213"/>
      <c r="EA29" s="213"/>
      <c r="EC29" s="213"/>
      <c r="EE29"/>
    </row>
    <row r="30" spans="1:140">
      <c r="A30" s="102">
        <f t="shared" si="30"/>
        <v>24</v>
      </c>
      <c r="B30" s="103">
        <f t="shared" ca="1" si="19"/>
        <v>0</v>
      </c>
      <c r="C30" s="127">
        <f t="shared" ca="1" si="31"/>
        <v>0</v>
      </c>
      <c r="D30" s="103">
        <f t="shared" ca="1" si="32"/>
        <v>0</v>
      </c>
      <c r="E30" s="127">
        <f t="shared" ca="1" si="20"/>
        <v>0</v>
      </c>
      <c r="F30" s="103">
        <f t="shared" ca="1" si="0"/>
        <v>0</v>
      </c>
      <c r="G30" s="127">
        <f t="shared" ca="1" si="1"/>
        <v>0</v>
      </c>
      <c r="H30" s="103">
        <f t="shared" ca="1" si="2"/>
        <v>0</v>
      </c>
      <c r="I30" s="127">
        <f t="shared" ca="1" si="3"/>
        <v>0</v>
      </c>
      <c r="J30" s="103">
        <f t="shared" ca="1" si="21"/>
        <v>0</v>
      </c>
      <c r="K30" s="127">
        <f t="shared" ca="1" si="4"/>
        <v>0</v>
      </c>
      <c r="L30" s="103">
        <f t="shared" ca="1" si="5"/>
        <v>0</v>
      </c>
      <c r="M30" s="127">
        <f t="shared" ca="1" si="6"/>
        <v>0</v>
      </c>
      <c r="N30" s="103">
        <f t="shared" ca="1" si="7"/>
        <v>0</v>
      </c>
      <c r="O30" s="127">
        <f t="shared" ca="1" si="8"/>
        <v>0</v>
      </c>
      <c r="P30" s="103">
        <f t="shared" ca="1" si="9"/>
        <v>0</v>
      </c>
      <c r="Q30" s="127">
        <f t="shared" ca="1" si="10"/>
        <v>0</v>
      </c>
      <c r="R30" s="103">
        <f t="shared" ca="1" si="11"/>
        <v>0</v>
      </c>
      <c r="S30" s="127">
        <f t="shared" ca="1" si="12"/>
        <v>0</v>
      </c>
      <c r="T30" s="103">
        <f t="shared" ca="1" si="13"/>
        <v>0</v>
      </c>
      <c r="U30" s="127">
        <f t="shared" ca="1" si="14"/>
        <v>0</v>
      </c>
      <c r="V30" s="103">
        <f t="shared" ca="1" si="33"/>
        <v>0</v>
      </c>
      <c r="W30" s="127">
        <f t="shared" ca="1" si="16"/>
        <v>0</v>
      </c>
      <c r="X30" s="103">
        <f t="shared" ca="1" si="17"/>
        <v>0</v>
      </c>
      <c r="Y30" s="127">
        <f t="shared" ca="1" si="18"/>
        <v>0</v>
      </c>
      <c r="Z30" s="94">
        <f t="shared" ca="1" si="22"/>
        <v>0</v>
      </c>
      <c r="AA30" s="94" t="s">
        <v>178</v>
      </c>
      <c r="AB30" s="94">
        <f t="shared" ca="1" si="22"/>
        <v>0</v>
      </c>
      <c r="AC30" s="94"/>
      <c r="AD30" s="94">
        <f t="shared" ca="1" si="22"/>
        <v>0</v>
      </c>
      <c r="AE30" s="94"/>
      <c r="AF30" s="94">
        <f t="shared" ca="1" si="22"/>
        <v>0</v>
      </c>
      <c r="AG30" s="94"/>
      <c r="AH30" s="94">
        <f t="shared" ca="1" si="22"/>
        <v>0</v>
      </c>
      <c r="AI30" s="94"/>
      <c r="AJ30" s="94">
        <f t="shared" ca="1" si="22"/>
        <v>0</v>
      </c>
      <c r="AK30" s="94"/>
      <c r="AL30" s="94">
        <f t="shared" ca="1" si="22"/>
        <v>0</v>
      </c>
      <c r="AM30" s="94"/>
      <c r="AN30" s="94">
        <f t="shared" ca="1" si="22"/>
        <v>0</v>
      </c>
      <c r="AO30" s="94"/>
      <c r="AP30" s="94">
        <f t="shared" ca="1" si="34"/>
        <v>0</v>
      </c>
      <c r="AQ30" s="94"/>
      <c r="AR30" s="94">
        <f t="shared" ca="1" si="23"/>
        <v>0</v>
      </c>
      <c r="AS30" s="94"/>
      <c r="AT30" s="94">
        <f t="shared" ca="1" si="24"/>
        <v>0</v>
      </c>
      <c r="AU30" s="94"/>
      <c r="AV30" s="94">
        <f t="shared" ca="1" si="25"/>
        <v>0</v>
      </c>
      <c r="AW30" s="94"/>
      <c r="AX30" s="94">
        <f t="shared" ca="1" si="26"/>
        <v>0</v>
      </c>
      <c r="AZ30" s="94">
        <f t="shared" ca="1" si="26"/>
        <v>0</v>
      </c>
      <c r="BB30" s="94">
        <f t="shared" ca="1" si="26"/>
        <v>0</v>
      </c>
      <c r="BD30" s="94">
        <f t="shared" ca="1" si="26"/>
        <v>0</v>
      </c>
      <c r="BF30" s="94">
        <f t="shared" ca="1" si="26"/>
        <v>0</v>
      </c>
      <c r="BH30" s="94">
        <f t="shared" ca="1" si="26"/>
        <v>0</v>
      </c>
      <c r="BJ30" s="94">
        <f t="shared" ca="1" si="26"/>
        <v>0</v>
      </c>
      <c r="BL30" s="94">
        <f t="shared" ca="1" si="26"/>
        <v>0</v>
      </c>
      <c r="BN30" s="94">
        <f t="shared" ca="1" si="35"/>
        <v>0</v>
      </c>
      <c r="BP30" s="94">
        <f t="shared" ca="1" si="27"/>
        <v>0</v>
      </c>
      <c r="BR30" s="94">
        <f t="shared" ca="1" si="28"/>
        <v>0</v>
      </c>
      <c r="BT30" s="94">
        <f t="shared" ca="1" si="29"/>
        <v>0</v>
      </c>
      <c r="BY30" s="97" t="s">
        <v>1056</v>
      </c>
      <c r="BZ30" s="97" t="s">
        <v>1090</v>
      </c>
      <c r="CA30" s="97" t="s">
        <v>184</v>
      </c>
      <c r="CC30" s="97" t="s">
        <v>1167</v>
      </c>
      <c r="CE30" s="97" t="s">
        <v>1198</v>
      </c>
      <c r="CG30" s="97" t="s">
        <v>1229</v>
      </c>
      <c r="CI30" s="97" t="s">
        <v>1415</v>
      </c>
      <c r="CK30" s="97" t="s">
        <v>450</v>
      </c>
      <c r="CM30" s="97" t="s">
        <v>1353</v>
      </c>
      <c r="CO30" s="97" t="s">
        <v>1354</v>
      </c>
      <c r="CQ30" s="97" t="s">
        <v>1355</v>
      </c>
      <c r="CS30" s="97" t="s">
        <v>1356</v>
      </c>
      <c r="CU30" s="97" t="s">
        <v>640</v>
      </c>
      <c r="CW30" s="97" t="s">
        <v>1357</v>
      </c>
      <c r="DI30" s="215"/>
      <c r="DK30" s="215"/>
      <c r="DM30" s="213"/>
      <c r="DO30" s="213"/>
      <c r="DQ30" s="213"/>
      <c r="DS30" s="213"/>
      <c r="DU30" s="213"/>
      <c r="DW30" s="213"/>
      <c r="DY30" s="213"/>
      <c r="EA30" s="213"/>
      <c r="EC30" s="213"/>
      <c r="EE30"/>
    </row>
    <row r="31" spans="1:140">
      <c r="A31" s="102">
        <f t="shared" si="30"/>
        <v>25</v>
      </c>
      <c r="B31" s="103">
        <f t="shared" ca="1" si="19"/>
        <v>0</v>
      </c>
      <c r="C31" s="127">
        <f t="shared" ca="1" si="31"/>
        <v>0</v>
      </c>
      <c r="D31" s="103">
        <f t="shared" ca="1" si="32"/>
        <v>0</v>
      </c>
      <c r="E31" s="127">
        <f t="shared" ca="1" si="20"/>
        <v>0</v>
      </c>
      <c r="F31" s="103">
        <f t="shared" ca="1" si="0"/>
        <v>0</v>
      </c>
      <c r="G31" s="127">
        <f t="shared" ca="1" si="1"/>
        <v>0</v>
      </c>
      <c r="H31" s="103">
        <f t="shared" ca="1" si="2"/>
        <v>0</v>
      </c>
      <c r="I31" s="127">
        <f t="shared" ca="1" si="3"/>
        <v>0</v>
      </c>
      <c r="J31" s="103">
        <f t="shared" ca="1" si="21"/>
        <v>0</v>
      </c>
      <c r="K31" s="127">
        <f t="shared" ca="1" si="4"/>
        <v>0</v>
      </c>
      <c r="L31" s="103">
        <f t="shared" ca="1" si="5"/>
        <v>0</v>
      </c>
      <c r="M31" s="127">
        <f t="shared" ca="1" si="6"/>
        <v>0</v>
      </c>
      <c r="N31" s="103">
        <f t="shared" ca="1" si="7"/>
        <v>0</v>
      </c>
      <c r="O31" s="127">
        <f t="shared" ca="1" si="8"/>
        <v>0</v>
      </c>
      <c r="P31" s="103">
        <f t="shared" ca="1" si="9"/>
        <v>0</v>
      </c>
      <c r="Q31" s="127">
        <f t="shared" ca="1" si="10"/>
        <v>0</v>
      </c>
      <c r="R31" s="103">
        <f t="shared" ca="1" si="11"/>
        <v>0</v>
      </c>
      <c r="S31" s="127">
        <f t="shared" ca="1" si="12"/>
        <v>0</v>
      </c>
      <c r="T31" s="103">
        <f t="shared" ca="1" si="13"/>
        <v>0</v>
      </c>
      <c r="U31" s="127">
        <f t="shared" ca="1" si="14"/>
        <v>0</v>
      </c>
      <c r="V31" s="103">
        <f t="shared" ca="1" si="33"/>
        <v>0</v>
      </c>
      <c r="W31" s="127">
        <f t="shared" ca="1" si="16"/>
        <v>0</v>
      </c>
      <c r="X31" s="103">
        <f t="shared" ca="1" si="17"/>
        <v>0</v>
      </c>
      <c r="Y31" s="127">
        <f t="shared" ca="1" si="18"/>
        <v>0</v>
      </c>
      <c r="Z31" s="94">
        <f t="shared" ca="1" si="22"/>
        <v>0</v>
      </c>
      <c r="AA31" s="94" t="s">
        <v>179</v>
      </c>
      <c r="AB31" s="94">
        <f t="shared" ca="1" si="22"/>
        <v>0</v>
      </c>
      <c r="AC31" s="94"/>
      <c r="AD31" s="94">
        <f t="shared" ca="1" si="22"/>
        <v>0</v>
      </c>
      <c r="AE31" s="94"/>
      <c r="AF31" s="94">
        <f t="shared" ca="1" si="22"/>
        <v>0</v>
      </c>
      <c r="AG31" s="94"/>
      <c r="AH31" s="94">
        <f t="shared" ca="1" si="22"/>
        <v>0</v>
      </c>
      <c r="AI31" s="94"/>
      <c r="AJ31" s="94">
        <f t="shared" ca="1" si="22"/>
        <v>0</v>
      </c>
      <c r="AK31" s="94"/>
      <c r="AL31" s="94">
        <f t="shared" ca="1" si="22"/>
        <v>0</v>
      </c>
      <c r="AM31" s="94"/>
      <c r="AN31" s="94">
        <f t="shared" ca="1" si="22"/>
        <v>0</v>
      </c>
      <c r="AO31" s="94"/>
      <c r="AP31" s="94">
        <f t="shared" ca="1" si="34"/>
        <v>0</v>
      </c>
      <c r="AQ31" s="94"/>
      <c r="AR31" s="94">
        <f t="shared" ca="1" si="23"/>
        <v>0</v>
      </c>
      <c r="AS31" s="94"/>
      <c r="AT31" s="94">
        <f t="shared" ca="1" si="24"/>
        <v>0</v>
      </c>
      <c r="AU31" s="94"/>
      <c r="AV31" s="94">
        <f t="shared" ca="1" si="25"/>
        <v>0</v>
      </c>
      <c r="AW31" s="94"/>
      <c r="AX31" s="94">
        <f t="shared" ca="1" si="26"/>
        <v>0</v>
      </c>
      <c r="AZ31" s="94">
        <f t="shared" ca="1" si="26"/>
        <v>0</v>
      </c>
      <c r="BB31" s="94">
        <f t="shared" ca="1" si="26"/>
        <v>0</v>
      </c>
      <c r="BD31" s="94">
        <f t="shared" ca="1" si="26"/>
        <v>0</v>
      </c>
      <c r="BF31" s="94">
        <f t="shared" ca="1" si="26"/>
        <v>0</v>
      </c>
      <c r="BH31" s="94">
        <f t="shared" ca="1" si="26"/>
        <v>0</v>
      </c>
      <c r="BJ31" s="94">
        <f t="shared" ca="1" si="26"/>
        <v>0</v>
      </c>
      <c r="BL31" s="94">
        <f t="shared" ca="1" si="26"/>
        <v>0</v>
      </c>
      <c r="BN31" s="94">
        <f t="shared" ca="1" si="35"/>
        <v>0</v>
      </c>
      <c r="BP31" s="94">
        <f t="shared" ca="1" si="27"/>
        <v>0</v>
      </c>
      <c r="BR31" s="94">
        <f t="shared" ca="1" si="28"/>
        <v>0</v>
      </c>
      <c r="BT31" s="94">
        <f t="shared" ca="1" si="29"/>
        <v>0</v>
      </c>
      <c r="BY31" s="97" t="s">
        <v>1057</v>
      </c>
      <c r="BZ31" s="97" t="s">
        <v>1091</v>
      </c>
      <c r="CA31" s="97" t="s">
        <v>185</v>
      </c>
      <c r="CC31" s="97" t="s">
        <v>1168</v>
      </c>
      <c r="CE31" s="97" t="s">
        <v>1199</v>
      </c>
      <c r="CG31" s="97" t="s">
        <v>1230</v>
      </c>
      <c r="CI31" s="97" t="s">
        <v>1416</v>
      </c>
      <c r="CK31" s="97" t="s">
        <v>461</v>
      </c>
      <c r="CM31" s="97" t="s">
        <v>1358</v>
      </c>
      <c r="CO31" s="97" t="s">
        <v>1359</v>
      </c>
      <c r="CQ31" s="97" t="s">
        <v>1360</v>
      </c>
      <c r="CS31" s="97" t="s">
        <v>1361</v>
      </c>
      <c r="CU31" s="97" t="s">
        <v>641</v>
      </c>
      <c r="CW31" s="97" t="s">
        <v>1362</v>
      </c>
      <c r="DI31" s="215"/>
      <c r="DK31" s="215"/>
      <c r="DM31" s="213"/>
      <c r="DO31" s="213"/>
      <c r="DQ31" s="213"/>
      <c r="DS31" s="213"/>
      <c r="DU31" s="213"/>
      <c r="DW31" s="213"/>
      <c r="DY31" s="213"/>
      <c r="EA31" s="213"/>
      <c r="EC31" s="213"/>
      <c r="EE31"/>
    </row>
    <row r="32" spans="1:140">
      <c r="A32" s="102">
        <f t="shared" si="30"/>
        <v>26</v>
      </c>
      <c r="B32" s="103">
        <f t="shared" ca="1" si="19"/>
        <v>0</v>
      </c>
      <c r="C32" s="127">
        <f t="shared" ca="1" si="31"/>
        <v>0</v>
      </c>
      <c r="D32" s="103">
        <f t="shared" ca="1" si="32"/>
        <v>0</v>
      </c>
      <c r="E32" s="127">
        <f t="shared" ca="1" si="20"/>
        <v>0</v>
      </c>
      <c r="F32" s="103">
        <f t="shared" ca="1" si="0"/>
        <v>0</v>
      </c>
      <c r="G32" s="127">
        <f t="shared" ca="1" si="1"/>
        <v>0</v>
      </c>
      <c r="H32" s="103">
        <f t="shared" ca="1" si="2"/>
        <v>0</v>
      </c>
      <c r="I32" s="127">
        <f t="shared" ca="1" si="3"/>
        <v>0</v>
      </c>
      <c r="J32" s="103">
        <f t="shared" ca="1" si="21"/>
        <v>0</v>
      </c>
      <c r="K32" s="127">
        <f t="shared" ca="1" si="4"/>
        <v>0</v>
      </c>
      <c r="L32" s="103">
        <f t="shared" ca="1" si="5"/>
        <v>0</v>
      </c>
      <c r="M32" s="127">
        <f t="shared" ca="1" si="6"/>
        <v>0</v>
      </c>
      <c r="N32" s="103">
        <f t="shared" ca="1" si="7"/>
        <v>0</v>
      </c>
      <c r="O32" s="127">
        <f t="shared" ca="1" si="8"/>
        <v>0</v>
      </c>
      <c r="P32" s="103">
        <f t="shared" ca="1" si="9"/>
        <v>0</v>
      </c>
      <c r="Q32" s="127">
        <f t="shared" ca="1" si="10"/>
        <v>0</v>
      </c>
      <c r="R32" s="103">
        <f t="shared" ca="1" si="11"/>
        <v>0</v>
      </c>
      <c r="S32" s="127">
        <f t="shared" ca="1" si="12"/>
        <v>0</v>
      </c>
      <c r="T32" s="103">
        <f t="shared" ca="1" si="13"/>
        <v>0</v>
      </c>
      <c r="U32" s="127">
        <f t="shared" ca="1" si="14"/>
        <v>0</v>
      </c>
      <c r="V32" s="103">
        <f t="shared" ca="1" si="33"/>
        <v>0</v>
      </c>
      <c r="W32" s="127">
        <f t="shared" ca="1" si="16"/>
        <v>0</v>
      </c>
      <c r="X32" s="103">
        <f t="shared" ca="1" si="17"/>
        <v>0</v>
      </c>
      <c r="Y32" s="127">
        <f t="shared" ca="1" si="18"/>
        <v>0</v>
      </c>
      <c r="Z32" s="94">
        <f t="shared" ca="1" si="22"/>
        <v>0</v>
      </c>
      <c r="AA32" s="94" t="s">
        <v>180</v>
      </c>
      <c r="AB32" s="94">
        <f t="shared" ca="1" si="22"/>
        <v>0</v>
      </c>
      <c r="AC32" s="94"/>
      <c r="AD32" s="94">
        <f t="shared" ca="1" si="22"/>
        <v>0</v>
      </c>
      <c r="AE32" s="94"/>
      <c r="AF32" s="94">
        <f t="shared" ca="1" si="22"/>
        <v>0</v>
      </c>
      <c r="AG32" s="94"/>
      <c r="AH32" s="94">
        <f t="shared" ca="1" si="22"/>
        <v>0</v>
      </c>
      <c r="AI32" s="94"/>
      <c r="AJ32" s="94">
        <f t="shared" ca="1" si="22"/>
        <v>0</v>
      </c>
      <c r="AK32" s="94"/>
      <c r="AL32" s="94">
        <f t="shared" ca="1" si="22"/>
        <v>0</v>
      </c>
      <c r="AM32" s="94"/>
      <c r="AN32" s="94">
        <f t="shared" ca="1" si="22"/>
        <v>0</v>
      </c>
      <c r="AO32" s="94"/>
      <c r="AP32" s="94">
        <f t="shared" ca="1" si="34"/>
        <v>0</v>
      </c>
      <c r="AQ32" s="94"/>
      <c r="AR32" s="94">
        <f t="shared" ca="1" si="23"/>
        <v>0</v>
      </c>
      <c r="AS32" s="94"/>
      <c r="AT32" s="94">
        <f t="shared" ca="1" si="24"/>
        <v>0</v>
      </c>
      <c r="AU32" s="94"/>
      <c r="AV32" s="94">
        <f t="shared" ca="1" si="25"/>
        <v>0</v>
      </c>
      <c r="AW32" s="94"/>
      <c r="AX32" s="94">
        <f t="shared" ca="1" si="26"/>
        <v>0</v>
      </c>
      <c r="AZ32" s="94">
        <f t="shared" ca="1" si="26"/>
        <v>0</v>
      </c>
      <c r="BB32" s="94">
        <f t="shared" ca="1" si="26"/>
        <v>0</v>
      </c>
      <c r="BD32" s="94">
        <f t="shared" ca="1" si="26"/>
        <v>0</v>
      </c>
      <c r="BF32" s="94">
        <f t="shared" ca="1" si="26"/>
        <v>0</v>
      </c>
      <c r="BH32" s="94">
        <f t="shared" ca="1" si="26"/>
        <v>0</v>
      </c>
      <c r="BJ32" s="94">
        <f t="shared" ca="1" si="26"/>
        <v>0</v>
      </c>
      <c r="BL32" s="94">
        <f t="shared" ca="1" si="26"/>
        <v>0</v>
      </c>
      <c r="BN32" s="94">
        <f t="shared" ca="1" si="35"/>
        <v>0</v>
      </c>
      <c r="BP32" s="94">
        <f t="shared" ca="1" si="27"/>
        <v>0</v>
      </c>
      <c r="BR32" s="94">
        <f t="shared" ca="1" si="28"/>
        <v>0</v>
      </c>
      <c r="BT32" s="94">
        <f t="shared" ca="1" si="29"/>
        <v>0</v>
      </c>
      <c r="BY32" s="97" t="s">
        <v>1058</v>
      </c>
      <c r="BZ32" s="97" t="s">
        <v>1092</v>
      </c>
      <c r="CA32" s="97" t="s">
        <v>186</v>
      </c>
      <c r="CC32" s="97" t="s">
        <v>1169</v>
      </c>
      <c r="CE32" s="97" t="s">
        <v>1200</v>
      </c>
      <c r="CG32" s="97" t="s">
        <v>1231</v>
      </c>
      <c r="CI32" s="97" t="s">
        <v>1417</v>
      </c>
      <c r="CK32" s="97" t="s">
        <v>472</v>
      </c>
      <c r="CM32" s="97" t="s">
        <v>1363</v>
      </c>
      <c r="CO32" s="97" t="s">
        <v>1364</v>
      </c>
      <c r="CQ32" s="97" t="s">
        <v>1365</v>
      </c>
      <c r="CS32" s="97" t="s">
        <v>1366</v>
      </c>
      <c r="CU32" s="97" t="s">
        <v>642</v>
      </c>
      <c r="CW32" s="97" t="s">
        <v>1367</v>
      </c>
      <c r="DI32" s="215"/>
      <c r="DK32" s="215"/>
      <c r="DM32" s="213"/>
      <c r="DO32" s="213"/>
      <c r="DQ32" s="213"/>
      <c r="DS32" s="213"/>
      <c r="DU32" s="213"/>
      <c r="DW32" s="213"/>
      <c r="DY32" s="213"/>
      <c r="EA32" s="213"/>
      <c r="EC32" s="213"/>
      <c r="EE32"/>
    </row>
    <row r="33" spans="1:135">
      <c r="A33" s="102">
        <f t="shared" si="30"/>
        <v>27</v>
      </c>
      <c r="B33" s="103">
        <f t="shared" ca="1" si="19"/>
        <v>0</v>
      </c>
      <c r="C33" s="127">
        <f t="shared" ca="1" si="31"/>
        <v>0</v>
      </c>
      <c r="D33" s="103">
        <f t="shared" ca="1" si="32"/>
        <v>0</v>
      </c>
      <c r="E33" s="127">
        <f t="shared" ca="1" si="20"/>
        <v>0</v>
      </c>
      <c r="F33" s="103">
        <f t="shared" ca="1" si="0"/>
        <v>0</v>
      </c>
      <c r="G33" s="127">
        <f t="shared" ca="1" si="1"/>
        <v>0</v>
      </c>
      <c r="H33" s="103">
        <f t="shared" ca="1" si="2"/>
        <v>0</v>
      </c>
      <c r="I33" s="127">
        <f t="shared" ca="1" si="3"/>
        <v>0</v>
      </c>
      <c r="J33" s="103">
        <f t="shared" ca="1" si="21"/>
        <v>0</v>
      </c>
      <c r="K33" s="127">
        <f t="shared" ca="1" si="4"/>
        <v>0</v>
      </c>
      <c r="L33" s="103">
        <f t="shared" ca="1" si="5"/>
        <v>0</v>
      </c>
      <c r="M33" s="127">
        <f t="shared" ca="1" si="6"/>
        <v>0</v>
      </c>
      <c r="N33" s="103">
        <f t="shared" ca="1" si="7"/>
        <v>0</v>
      </c>
      <c r="O33" s="127">
        <f t="shared" ca="1" si="8"/>
        <v>0</v>
      </c>
      <c r="P33" s="103">
        <f t="shared" ca="1" si="9"/>
        <v>0</v>
      </c>
      <c r="Q33" s="127">
        <f t="shared" ca="1" si="10"/>
        <v>0</v>
      </c>
      <c r="R33" s="103">
        <f t="shared" ca="1" si="11"/>
        <v>0</v>
      </c>
      <c r="S33" s="127">
        <f t="shared" ca="1" si="12"/>
        <v>0</v>
      </c>
      <c r="T33" s="103">
        <f t="shared" ca="1" si="13"/>
        <v>0</v>
      </c>
      <c r="U33" s="127">
        <f t="shared" ca="1" si="14"/>
        <v>0</v>
      </c>
      <c r="V33" s="103">
        <f t="shared" ca="1" si="33"/>
        <v>0</v>
      </c>
      <c r="W33" s="127">
        <f t="shared" ca="1" si="16"/>
        <v>0</v>
      </c>
      <c r="X33" s="103">
        <f t="shared" ca="1" si="17"/>
        <v>0</v>
      </c>
      <c r="Y33" s="127">
        <f t="shared" ca="1" si="18"/>
        <v>0</v>
      </c>
      <c r="Z33" s="94">
        <f t="shared" ca="1" si="22"/>
        <v>0</v>
      </c>
      <c r="AA33" s="94" t="s">
        <v>181</v>
      </c>
      <c r="AB33" s="94">
        <f t="shared" ca="1" si="22"/>
        <v>0</v>
      </c>
      <c r="AC33" s="94"/>
      <c r="AD33" s="94">
        <f t="shared" ca="1" si="22"/>
        <v>0</v>
      </c>
      <c r="AE33" s="94"/>
      <c r="AF33" s="94">
        <f t="shared" ca="1" si="22"/>
        <v>0</v>
      </c>
      <c r="AG33" s="94"/>
      <c r="AH33" s="94">
        <f t="shared" ca="1" si="22"/>
        <v>0</v>
      </c>
      <c r="AI33" s="94"/>
      <c r="AJ33" s="94">
        <f t="shared" ca="1" si="22"/>
        <v>0</v>
      </c>
      <c r="AK33" s="94"/>
      <c r="AL33" s="94">
        <f t="shared" ca="1" si="22"/>
        <v>0</v>
      </c>
      <c r="AM33" s="94"/>
      <c r="AN33" s="94">
        <f t="shared" ca="1" si="22"/>
        <v>0</v>
      </c>
      <c r="AO33" s="94"/>
      <c r="AP33" s="94">
        <f t="shared" ca="1" si="34"/>
        <v>0</v>
      </c>
      <c r="AQ33" s="94"/>
      <c r="AR33" s="94">
        <f t="shared" ca="1" si="23"/>
        <v>0</v>
      </c>
      <c r="AS33" s="94"/>
      <c r="AT33" s="94">
        <f t="shared" ca="1" si="24"/>
        <v>0</v>
      </c>
      <c r="AU33" s="94"/>
      <c r="AV33" s="94">
        <f t="shared" ca="1" si="25"/>
        <v>0</v>
      </c>
      <c r="AW33" s="94"/>
      <c r="AX33" s="94">
        <f t="shared" ca="1" si="26"/>
        <v>0</v>
      </c>
      <c r="AZ33" s="94">
        <f t="shared" ca="1" si="26"/>
        <v>0</v>
      </c>
      <c r="BB33" s="94">
        <f t="shared" ca="1" si="26"/>
        <v>0</v>
      </c>
      <c r="BD33" s="94">
        <f t="shared" ca="1" si="26"/>
        <v>0</v>
      </c>
      <c r="BF33" s="94">
        <f t="shared" ca="1" si="26"/>
        <v>0</v>
      </c>
      <c r="BH33" s="94">
        <f t="shared" ca="1" si="26"/>
        <v>0</v>
      </c>
      <c r="BJ33" s="94">
        <f t="shared" ca="1" si="26"/>
        <v>0</v>
      </c>
      <c r="BL33" s="94">
        <f t="shared" ca="1" si="26"/>
        <v>0</v>
      </c>
      <c r="BN33" s="94">
        <f t="shared" ca="1" si="35"/>
        <v>0</v>
      </c>
      <c r="BP33" s="94">
        <f t="shared" ca="1" si="27"/>
        <v>0</v>
      </c>
      <c r="BR33" s="94">
        <f t="shared" ca="1" si="28"/>
        <v>0</v>
      </c>
      <c r="BT33" s="94">
        <f t="shared" ca="1" si="29"/>
        <v>0</v>
      </c>
      <c r="BY33" s="97" t="s">
        <v>1059</v>
      </c>
      <c r="BZ33" s="97" t="s">
        <v>1093</v>
      </c>
      <c r="CA33" s="97" t="s">
        <v>187</v>
      </c>
      <c r="CC33" s="97" t="s">
        <v>1170</v>
      </c>
      <c r="CE33" s="97" t="s">
        <v>1201</v>
      </c>
      <c r="CG33" s="97" t="s">
        <v>1232</v>
      </c>
      <c r="CI33" s="97" t="s">
        <v>1418</v>
      </c>
      <c r="CK33" s="97" t="s">
        <v>483</v>
      </c>
      <c r="CM33" s="97" t="s">
        <v>1368</v>
      </c>
      <c r="CO33" s="97" t="s">
        <v>1369</v>
      </c>
      <c r="CQ33" s="97" t="s">
        <v>1370</v>
      </c>
      <c r="CS33" s="97" t="s">
        <v>1371</v>
      </c>
      <c r="CU33" s="97" t="s">
        <v>643</v>
      </c>
      <c r="CW33" s="97" t="s">
        <v>1372</v>
      </c>
      <c r="DI33" s="215"/>
      <c r="DK33" s="215"/>
      <c r="DM33" s="213"/>
      <c r="DO33" s="213"/>
      <c r="DQ33" s="213"/>
      <c r="DS33" s="213"/>
      <c r="DU33" s="213"/>
      <c r="DW33" s="213"/>
      <c r="DY33" s="213"/>
      <c r="EA33" s="213"/>
      <c r="EC33" s="213"/>
      <c r="EE33"/>
    </row>
    <row r="34" spans="1:135">
      <c r="A34" s="102">
        <f t="shared" si="30"/>
        <v>28</v>
      </c>
      <c r="B34" s="103">
        <f t="shared" ca="1" si="19"/>
        <v>0</v>
      </c>
      <c r="C34" s="127">
        <f t="shared" ca="1" si="31"/>
        <v>0</v>
      </c>
      <c r="D34" s="103">
        <f t="shared" ca="1" si="32"/>
        <v>0</v>
      </c>
      <c r="E34" s="127">
        <f t="shared" ca="1" si="20"/>
        <v>0</v>
      </c>
      <c r="F34" s="103">
        <f t="shared" ca="1" si="0"/>
        <v>0</v>
      </c>
      <c r="G34" s="127">
        <f t="shared" ca="1" si="1"/>
        <v>0</v>
      </c>
      <c r="H34" s="103">
        <f t="shared" ca="1" si="2"/>
        <v>0</v>
      </c>
      <c r="I34" s="127">
        <f t="shared" ca="1" si="3"/>
        <v>0</v>
      </c>
      <c r="J34" s="103">
        <f t="shared" ca="1" si="21"/>
        <v>0</v>
      </c>
      <c r="K34" s="127">
        <f t="shared" ca="1" si="4"/>
        <v>0</v>
      </c>
      <c r="L34" s="103">
        <f t="shared" ca="1" si="5"/>
        <v>0</v>
      </c>
      <c r="M34" s="127">
        <f t="shared" ca="1" si="6"/>
        <v>0</v>
      </c>
      <c r="N34" s="103">
        <f t="shared" ca="1" si="7"/>
        <v>0</v>
      </c>
      <c r="O34" s="127">
        <f t="shared" ca="1" si="8"/>
        <v>0</v>
      </c>
      <c r="P34" s="103">
        <f t="shared" ca="1" si="9"/>
        <v>0</v>
      </c>
      <c r="Q34" s="127">
        <f t="shared" ca="1" si="10"/>
        <v>0</v>
      </c>
      <c r="R34" s="103">
        <f t="shared" ca="1" si="11"/>
        <v>0</v>
      </c>
      <c r="S34" s="127">
        <f t="shared" ca="1" si="12"/>
        <v>0</v>
      </c>
      <c r="T34" s="103">
        <f t="shared" ca="1" si="13"/>
        <v>0</v>
      </c>
      <c r="U34" s="127">
        <f t="shared" ca="1" si="14"/>
        <v>0</v>
      </c>
      <c r="V34" s="103">
        <f t="shared" ca="1" si="33"/>
        <v>0</v>
      </c>
      <c r="W34" s="127">
        <f t="shared" ca="1" si="16"/>
        <v>0</v>
      </c>
      <c r="X34" s="103">
        <f t="shared" ca="1" si="17"/>
        <v>0</v>
      </c>
      <c r="Y34" s="127">
        <f t="shared" ca="1" si="18"/>
        <v>0</v>
      </c>
      <c r="Z34" s="94">
        <f t="shared" ca="1" si="22"/>
        <v>0</v>
      </c>
      <c r="AA34" s="94" t="s">
        <v>182</v>
      </c>
      <c r="AB34" s="94">
        <f t="shared" ca="1" si="22"/>
        <v>0</v>
      </c>
      <c r="AC34" s="94"/>
      <c r="AD34" s="94">
        <f t="shared" ca="1" si="22"/>
        <v>0</v>
      </c>
      <c r="AE34" s="94"/>
      <c r="AF34" s="94">
        <f t="shared" ca="1" si="22"/>
        <v>0</v>
      </c>
      <c r="AG34" s="94"/>
      <c r="AH34" s="94">
        <f t="shared" ca="1" si="22"/>
        <v>0</v>
      </c>
      <c r="AI34" s="94"/>
      <c r="AJ34" s="94">
        <f t="shared" ca="1" si="22"/>
        <v>0</v>
      </c>
      <c r="AK34" s="94"/>
      <c r="AL34" s="94">
        <f t="shared" ca="1" si="22"/>
        <v>0</v>
      </c>
      <c r="AM34" s="94"/>
      <c r="AN34" s="94">
        <f t="shared" ca="1" si="22"/>
        <v>0</v>
      </c>
      <c r="AO34" s="94"/>
      <c r="AP34" s="94">
        <f t="shared" ca="1" si="34"/>
        <v>0</v>
      </c>
      <c r="AQ34" s="94"/>
      <c r="AR34" s="94">
        <f t="shared" ca="1" si="23"/>
        <v>0</v>
      </c>
      <c r="AS34" s="94"/>
      <c r="AT34" s="94">
        <f t="shared" ca="1" si="24"/>
        <v>0</v>
      </c>
      <c r="AU34" s="94"/>
      <c r="AV34" s="94">
        <f t="shared" ca="1" si="25"/>
        <v>0</v>
      </c>
      <c r="AW34" s="94"/>
      <c r="AX34" s="94">
        <f t="shared" ca="1" si="26"/>
        <v>0</v>
      </c>
      <c r="AZ34" s="94">
        <f t="shared" ca="1" si="26"/>
        <v>0</v>
      </c>
      <c r="BB34" s="94">
        <f t="shared" ca="1" si="26"/>
        <v>0</v>
      </c>
      <c r="BD34" s="94">
        <f t="shared" ca="1" si="26"/>
        <v>0</v>
      </c>
      <c r="BF34" s="94">
        <f t="shared" ca="1" si="26"/>
        <v>0</v>
      </c>
      <c r="BH34" s="94">
        <f t="shared" ca="1" si="26"/>
        <v>0</v>
      </c>
      <c r="BJ34" s="94">
        <f t="shared" ca="1" si="26"/>
        <v>0</v>
      </c>
      <c r="BL34" s="94">
        <f t="shared" ca="1" si="26"/>
        <v>0</v>
      </c>
      <c r="BN34" s="94">
        <f t="shared" ca="1" si="35"/>
        <v>0</v>
      </c>
      <c r="BP34" s="94">
        <f t="shared" ca="1" si="27"/>
        <v>0</v>
      </c>
      <c r="BR34" s="94">
        <f t="shared" ca="1" si="28"/>
        <v>0</v>
      </c>
      <c r="BT34" s="94">
        <f t="shared" ca="1" si="29"/>
        <v>0</v>
      </c>
      <c r="BY34" s="97" t="s">
        <v>1060</v>
      </c>
      <c r="BZ34" s="97" t="s">
        <v>1094</v>
      </c>
      <c r="CA34" s="97" t="s">
        <v>188</v>
      </c>
      <c r="CC34" s="97" t="s">
        <v>1171</v>
      </c>
      <c r="CE34" s="97" t="s">
        <v>1202</v>
      </c>
      <c r="CG34" s="97" t="s">
        <v>1233</v>
      </c>
      <c r="CI34" s="97" t="s">
        <v>1419</v>
      </c>
      <c r="CK34" s="97" t="s">
        <v>494</v>
      </c>
      <c r="CM34" s="97" t="s">
        <v>1373</v>
      </c>
      <c r="CO34" s="97" t="s">
        <v>1374</v>
      </c>
      <c r="CQ34" s="97" t="s">
        <v>1375</v>
      </c>
      <c r="CS34" s="97" t="s">
        <v>1376</v>
      </c>
      <c r="CU34" s="97" t="s">
        <v>644</v>
      </c>
      <c r="CW34" s="97" t="s">
        <v>1377</v>
      </c>
      <c r="DI34" s="215"/>
      <c r="DK34" s="215"/>
      <c r="DM34" s="213"/>
      <c r="DO34" s="213"/>
      <c r="DQ34" s="213"/>
      <c r="DS34" s="213"/>
      <c r="DU34" s="213"/>
      <c r="DW34" s="213"/>
      <c r="DY34" s="213"/>
      <c r="EA34" s="213"/>
      <c r="EC34" s="213"/>
      <c r="EE34"/>
    </row>
    <row r="35" spans="1:135">
      <c r="A35" s="102">
        <f t="shared" si="30"/>
        <v>29</v>
      </c>
      <c r="B35" s="103">
        <f t="shared" ca="1" si="19"/>
        <v>0</v>
      </c>
      <c r="C35" s="127">
        <f t="shared" ca="1" si="31"/>
        <v>0</v>
      </c>
      <c r="D35" s="103">
        <f t="shared" ca="1" si="32"/>
        <v>0</v>
      </c>
      <c r="E35" s="127">
        <f t="shared" ca="1" si="20"/>
        <v>0</v>
      </c>
      <c r="F35" s="103">
        <f t="shared" ca="1" si="0"/>
        <v>0</v>
      </c>
      <c r="G35" s="127">
        <f t="shared" ca="1" si="1"/>
        <v>0</v>
      </c>
      <c r="H35" s="103">
        <f t="shared" ca="1" si="2"/>
        <v>0</v>
      </c>
      <c r="I35" s="127">
        <f t="shared" ca="1" si="3"/>
        <v>0</v>
      </c>
      <c r="J35" s="103">
        <f t="shared" ca="1" si="21"/>
        <v>0</v>
      </c>
      <c r="K35" s="127">
        <f t="shared" ca="1" si="4"/>
        <v>0</v>
      </c>
      <c r="L35" s="103">
        <f t="shared" ca="1" si="5"/>
        <v>0</v>
      </c>
      <c r="M35" s="127">
        <f t="shared" ca="1" si="6"/>
        <v>0</v>
      </c>
      <c r="N35" s="103">
        <f t="shared" ca="1" si="7"/>
        <v>0</v>
      </c>
      <c r="O35" s="127">
        <f t="shared" ca="1" si="8"/>
        <v>0</v>
      </c>
      <c r="P35" s="103">
        <f t="shared" ca="1" si="9"/>
        <v>0</v>
      </c>
      <c r="Q35" s="127">
        <f t="shared" ca="1" si="10"/>
        <v>0</v>
      </c>
      <c r="R35" s="103">
        <f t="shared" ca="1" si="11"/>
        <v>0</v>
      </c>
      <c r="S35" s="127">
        <f t="shared" ca="1" si="12"/>
        <v>0</v>
      </c>
      <c r="T35" s="103">
        <f t="shared" ca="1" si="13"/>
        <v>0</v>
      </c>
      <c r="U35" s="127">
        <f t="shared" ca="1" si="14"/>
        <v>0</v>
      </c>
      <c r="V35" s="103">
        <f t="shared" ca="1" si="33"/>
        <v>0</v>
      </c>
      <c r="W35" s="127">
        <f t="shared" ca="1" si="16"/>
        <v>0</v>
      </c>
      <c r="X35" s="103">
        <f t="shared" ca="1" si="17"/>
        <v>0</v>
      </c>
      <c r="Y35" s="127">
        <f t="shared" ca="1" si="18"/>
        <v>0</v>
      </c>
      <c r="Z35" s="94">
        <f t="shared" ca="1" si="22"/>
        <v>0</v>
      </c>
      <c r="AA35" s="94" t="s">
        <v>183</v>
      </c>
      <c r="AB35" s="94">
        <f t="shared" ca="1" si="22"/>
        <v>0</v>
      </c>
      <c r="AC35" s="94"/>
      <c r="AD35" s="94">
        <f t="shared" ca="1" si="22"/>
        <v>0</v>
      </c>
      <c r="AE35" s="94"/>
      <c r="AF35" s="94">
        <f t="shared" ca="1" si="22"/>
        <v>0</v>
      </c>
      <c r="AG35" s="94"/>
      <c r="AH35" s="94">
        <f t="shared" ca="1" si="22"/>
        <v>0</v>
      </c>
      <c r="AI35" s="94"/>
      <c r="AJ35" s="94">
        <f t="shared" ca="1" si="22"/>
        <v>0</v>
      </c>
      <c r="AK35" s="94"/>
      <c r="AL35" s="94">
        <f t="shared" ca="1" si="22"/>
        <v>0</v>
      </c>
      <c r="AM35" s="94"/>
      <c r="AN35" s="94">
        <f t="shared" ca="1" si="22"/>
        <v>0</v>
      </c>
      <c r="AO35" s="94"/>
      <c r="AP35" s="94">
        <f t="shared" ca="1" si="34"/>
        <v>0</v>
      </c>
      <c r="AQ35" s="94"/>
      <c r="AR35" s="94">
        <f t="shared" ca="1" si="23"/>
        <v>0</v>
      </c>
      <c r="AS35" s="94"/>
      <c r="AT35" s="94">
        <f t="shared" ca="1" si="24"/>
        <v>0</v>
      </c>
      <c r="AU35" s="94"/>
      <c r="AV35" s="94">
        <f t="shared" ca="1" si="25"/>
        <v>0</v>
      </c>
      <c r="AW35" s="94"/>
      <c r="AX35" s="94">
        <f t="shared" ca="1" si="26"/>
        <v>0</v>
      </c>
      <c r="AZ35" s="94">
        <f t="shared" ca="1" si="26"/>
        <v>0</v>
      </c>
      <c r="BB35" s="94">
        <f t="shared" ca="1" si="26"/>
        <v>0</v>
      </c>
      <c r="BD35" s="94">
        <f t="shared" ca="1" si="26"/>
        <v>0</v>
      </c>
      <c r="BF35" s="94">
        <f t="shared" ca="1" si="26"/>
        <v>0</v>
      </c>
      <c r="BH35" s="94">
        <f t="shared" ca="1" si="26"/>
        <v>0</v>
      </c>
      <c r="BJ35" s="94">
        <f t="shared" ca="1" si="26"/>
        <v>0</v>
      </c>
      <c r="BL35" s="94">
        <f t="shared" ca="1" si="26"/>
        <v>0</v>
      </c>
      <c r="BN35" s="94">
        <f t="shared" ca="1" si="35"/>
        <v>0</v>
      </c>
      <c r="BP35" s="94">
        <f t="shared" ca="1" si="27"/>
        <v>0</v>
      </c>
      <c r="BR35" s="94">
        <f t="shared" ca="1" si="28"/>
        <v>0</v>
      </c>
      <c r="BT35" s="94">
        <f t="shared" ca="1" si="29"/>
        <v>0</v>
      </c>
      <c r="BY35" s="97" t="s">
        <v>1061</v>
      </c>
      <c r="BZ35" s="97" t="s">
        <v>1095</v>
      </c>
      <c r="CA35" s="97" t="s">
        <v>189</v>
      </c>
      <c r="CC35" s="97" t="s">
        <v>1172</v>
      </c>
      <c r="CE35" s="97" t="s">
        <v>1203</v>
      </c>
      <c r="CG35" s="97" t="s">
        <v>1234</v>
      </c>
      <c r="CI35" s="97" t="s">
        <v>1420</v>
      </c>
      <c r="CK35" s="97" t="s">
        <v>505</v>
      </c>
      <c r="CM35" s="97" t="s">
        <v>1378</v>
      </c>
      <c r="CO35" s="97" t="s">
        <v>1379</v>
      </c>
      <c r="CQ35" s="97" t="s">
        <v>1380</v>
      </c>
      <c r="CS35" s="97" t="s">
        <v>1381</v>
      </c>
      <c r="CU35" s="97" t="s">
        <v>645</v>
      </c>
      <c r="CW35" s="97" t="s">
        <v>1382</v>
      </c>
      <c r="DI35" s="215"/>
      <c r="DK35" s="215"/>
      <c r="DM35" s="213"/>
      <c r="DO35" s="213"/>
      <c r="DQ35" s="213"/>
      <c r="DS35" s="213"/>
      <c r="DU35" s="213"/>
      <c r="DW35" s="213"/>
      <c r="DY35" s="213"/>
      <c r="EA35" s="213"/>
      <c r="EC35" s="213"/>
      <c r="EE35"/>
    </row>
    <row r="36" spans="1:135">
      <c r="A36" s="102">
        <f t="shared" si="30"/>
        <v>30</v>
      </c>
      <c r="B36" s="103">
        <f t="shared" ca="1" si="19"/>
        <v>0</v>
      </c>
      <c r="C36" s="127">
        <f t="shared" ca="1" si="31"/>
        <v>0</v>
      </c>
      <c r="D36" s="103">
        <f t="shared" ca="1" si="32"/>
        <v>0</v>
      </c>
      <c r="E36" s="127">
        <f t="shared" ca="1" si="20"/>
        <v>0</v>
      </c>
      <c r="F36" s="103">
        <f t="shared" ca="1" si="0"/>
        <v>0</v>
      </c>
      <c r="G36" s="127">
        <f t="shared" ca="1" si="1"/>
        <v>0</v>
      </c>
      <c r="H36" s="103">
        <f t="shared" ca="1" si="2"/>
        <v>0</v>
      </c>
      <c r="I36" s="127">
        <f t="shared" ca="1" si="3"/>
        <v>0</v>
      </c>
      <c r="J36" s="103">
        <f t="shared" ca="1" si="21"/>
        <v>0</v>
      </c>
      <c r="K36" s="127">
        <f t="shared" ca="1" si="4"/>
        <v>0</v>
      </c>
      <c r="L36" s="103">
        <f t="shared" ca="1" si="5"/>
        <v>0</v>
      </c>
      <c r="M36" s="127">
        <f t="shared" ca="1" si="6"/>
        <v>0</v>
      </c>
      <c r="N36" s="103">
        <f t="shared" ca="1" si="7"/>
        <v>0</v>
      </c>
      <c r="O36" s="127">
        <f t="shared" ca="1" si="8"/>
        <v>0</v>
      </c>
      <c r="P36" s="103">
        <f t="shared" ca="1" si="9"/>
        <v>0</v>
      </c>
      <c r="Q36" s="127">
        <f t="shared" ca="1" si="10"/>
        <v>0</v>
      </c>
      <c r="R36" s="103">
        <f t="shared" ca="1" si="11"/>
        <v>0</v>
      </c>
      <c r="S36" s="127">
        <f t="shared" ca="1" si="12"/>
        <v>0</v>
      </c>
      <c r="T36" s="103">
        <f t="shared" ca="1" si="13"/>
        <v>0</v>
      </c>
      <c r="U36" s="127">
        <f t="shared" ca="1" si="14"/>
        <v>0</v>
      </c>
      <c r="V36" s="103">
        <f t="shared" ca="1" si="33"/>
        <v>0</v>
      </c>
      <c r="W36" s="127">
        <f t="shared" ca="1" si="16"/>
        <v>0</v>
      </c>
      <c r="X36" s="103">
        <f t="shared" ca="1" si="17"/>
        <v>0</v>
      </c>
      <c r="Y36" s="127">
        <f t="shared" ca="1" si="18"/>
        <v>0</v>
      </c>
      <c r="Z36" s="94">
        <f t="shared" ca="1" si="22"/>
        <v>0</v>
      </c>
      <c r="AA36" s="94" t="s">
        <v>184</v>
      </c>
      <c r="AB36" s="94">
        <f t="shared" ca="1" si="22"/>
        <v>0</v>
      </c>
      <c r="AC36" s="94"/>
      <c r="AD36" s="94">
        <f t="shared" ca="1" si="22"/>
        <v>0</v>
      </c>
      <c r="AE36" s="94"/>
      <c r="AF36" s="94">
        <f t="shared" ca="1" si="22"/>
        <v>0</v>
      </c>
      <c r="AG36" s="94"/>
      <c r="AH36" s="94">
        <f t="shared" ca="1" si="22"/>
        <v>0</v>
      </c>
      <c r="AI36" s="94"/>
      <c r="AJ36" s="94">
        <f t="shared" ca="1" si="22"/>
        <v>0</v>
      </c>
      <c r="AK36" s="94"/>
      <c r="AL36" s="94">
        <f t="shared" ca="1" si="22"/>
        <v>0</v>
      </c>
      <c r="AM36" s="94"/>
      <c r="AN36" s="94">
        <f t="shared" ca="1" si="22"/>
        <v>0</v>
      </c>
      <c r="AO36" s="94"/>
      <c r="AP36" s="94">
        <f t="shared" ca="1" si="34"/>
        <v>0</v>
      </c>
      <c r="AQ36" s="94"/>
      <c r="AR36" s="94">
        <f t="shared" ca="1" si="23"/>
        <v>0</v>
      </c>
      <c r="AS36" s="94"/>
      <c r="AT36" s="94">
        <f t="shared" ca="1" si="24"/>
        <v>0</v>
      </c>
      <c r="AU36" s="94"/>
      <c r="AV36" s="94">
        <f t="shared" ca="1" si="25"/>
        <v>0</v>
      </c>
      <c r="AW36" s="94"/>
      <c r="AX36" s="94">
        <f t="shared" ca="1" si="26"/>
        <v>0</v>
      </c>
      <c r="AZ36" s="94">
        <f t="shared" ca="1" si="26"/>
        <v>0</v>
      </c>
      <c r="BB36" s="94">
        <f t="shared" ca="1" si="26"/>
        <v>0</v>
      </c>
      <c r="BD36" s="94">
        <f t="shared" ca="1" si="26"/>
        <v>0</v>
      </c>
      <c r="BF36" s="94">
        <f t="shared" ca="1" si="26"/>
        <v>0</v>
      </c>
      <c r="BH36" s="94">
        <f t="shared" ca="1" si="26"/>
        <v>0</v>
      </c>
      <c r="BJ36" s="94">
        <f t="shared" ca="1" si="26"/>
        <v>0</v>
      </c>
      <c r="BL36" s="94">
        <f t="shared" ca="1" si="26"/>
        <v>0</v>
      </c>
      <c r="BN36" s="94">
        <f t="shared" ca="1" si="35"/>
        <v>0</v>
      </c>
      <c r="BP36" s="94">
        <f t="shared" ca="1" si="27"/>
        <v>0</v>
      </c>
      <c r="BR36" s="94">
        <f t="shared" ca="1" si="28"/>
        <v>0</v>
      </c>
      <c r="BT36" s="94">
        <f t="shared" ca="1" si="29"/>
        <v>0</v>
      </c>
      <c r="BY36" s="97" t="s">
        <v>1062</v>
      </c>
      <c r="BZ36" s="97" t="s">
        <v>1096</v>
      </c>
      <c r="CA36" s="97" t="s">
        <v>190</v>
      </c>
      <c r="CC36" s="97" t="s">
        <v>1173</v>
      </c>
      <c r="CE36" s="97" t="s">
        <v>1204</v>
      </c>
      <c r="CG36" s="97" t="s">
        <v>1235</v>
      </c>
      <c r="CI36" s="97" t="s">
        <v>1421</v>
      </c>
      <c r="CK36" s="97" t="s">
        <v>516</v>
      </c>
      <c r="CM36" s="97" t="s">
        <v>1383</v>
      </c>
      <c r="CO36" s="97" t="s">
        <v>1384</v>
      </c>
      <c r="CQ36" s="97" t="s">
        <v>1385</v>
      </c>
      <c r="CS36" s="97" t="s">
        <v>1386</v>
      </c>
      <c r="CU36" s="97" t="s">
        <v>646</v>
      </c>
      <c r="CW36" s="97" t="s">
        <v>1387</v>
      </c>
      <c r="DI36" s="215"/>
      <c r="DK36" s="215"/>
      <c r="DM36" s="213"/>
      <c r="DO36" s="213"/>
      <c r="DQ36" s="213"/>
      <c r="DS36" s="213"/>
      <c r="DU36" s="213"/>
      <c r="DW36" s="213"/>
      <c r="DY36" s="213"/>
      <c r="EA36" s="213"/>
      <c r="EC36" s="213"/>
      <c r="EE36"/>
    </row>
    <row r="37" spans="1:135">
      <c r="A37" s="102">
        <f t="shared" si="30"/>
        <v>31</v>
      </c>
      <c r="B37" s="103">
        <f t="shared" ca="1" si="19"/>
        <v>0</v>
      </c>
      <c r="C37" s="127">
        <f t="shared" ca="1" si="31"/>
        <v>0</v>
      </c>
      <c r="D37" s="103">
        <f t="shared" ca="1" si="32"/>
        <v>0</v>
      </c>
      <c r="E37" s="127">
        <f t="shared" ca="1" si="20"/>
        <v>0</v>
      </c>
      <c r="F37" s="103">
        <f t="shared" ca="1" si="0"/>
        <v>0</v>
      </c>
      <c r="G37" s="127">
        <f t="shared" ca="1" si="1"/>
        <v>0</v>
      </c>
      <c r="H37" s="103">
        <f t="shared" ca="1" si="2"/>
        <v>0</v>
      </c>
      <c r="I37" s="127">
        <f t="shared" ca="1" si="3"/>
        <v>0</v>
      </c>
      <c r="J37" s="103">
        <f t="shared" ca="1" si="21"/>
        <v>0</v>
      </c>
      <c r="K37" s="127">
        <f t="shared" ca="1" si="4"/>
        <v>0</v>
      </c>
      <c r="L37" s="103">
        <f t="shared" ca="1" si="5"/>
        <v>0</v>
      </c>
      <c r="M37" s="127">
        <f t="shared" ca="1" si="6"/>
        <v>0</v>
      </c>
      <c r="N37" s="103">
        <f t="shared" ca="1" si="7"/>
        <v>0</v>
      </c>
      <c r="O37" s="127">
        <f t="shared" ca="1" si="8"/>
        <v>0</v>
      </c>
      <c r="P37" s="103">
        <f t="shared" ca="1" si="9"/>
        <v>0</v>
      </c>
      <c r="Q37" s="127">
        <f t="shared" ca="1" si="10"/>
        <v>0</v>
      </c>
      <c r="R37" s="103">
        <f t="shared" ca="1" si="11"/>
        <v>0</v>
      </c>
      <c r="S37" s="127">
        <f t="shared" ca="1" si="12"/>
        <v>0</v>
      </c>
      <c r="T37" s="103">
        <f t="shared" ca="1" si="13"/>
        <v>0</v>
      </c>
      <c r="U37" s="127">
        <f t="shared" ca="1" si="14"/>
        <v>0</v>
      </c>
      <c r="V37" s="103">
        <f t="shared" ca="1" si="33"/>
        <v>0</v>
      </c>
      <c r="W37" s="127">
        <f t="shared" ca="1" si="16"/>
        <v>0</v>
      </c>
      <c r="X37" s="103">
        <f t="shared" ca="1" si="17"/>
        <v>0</v>
      </c>
      <c r="Y37" s="127">
        <f t="shared" ca="1" si="18"/>
        <v>0</v>
      </c>
      <c r="Z37" s="94">
        <f t="shared" ca="1" si="22"/>
        <v>0</v>
      </c>
      <c r="AA37" s="94" t="s">
        <v>185</v>
      </c>
      <c r="AB37" s="94">
        <f t="shared" ca="1" si="22"/>
        <v>0</v>
      </c>
      <c r="AC37" s="94"/>
      <c r="AD37" s="94">
        <f t="shared" ca="1" si="22"/>
        <v>0</v>
      </c>
      <c r="AE37" s="94"/>
      <c r="AF37" s="94">
        <f t="shared" ca="1" si="22"/>
        <v>0</v>
      </c>
      <c r="AG37" s="94"/>
      <c r="AH37" s="94">
        <f t="shared" ca="1" si="22"/>
        <v>0</v>
      </c>
      <c r="AI37" s="94"/>
      <c r="AJ37" s="94">
        <f t="shared" ca="1" si="22"/>
        <v>0</v>
      </c>
      <c r="AK37" s="94"/>
      <c r="AL37" s="94">
        <f t="shared" ca="1" si="22"/>
        <v>0</v>
      </c>
      <c r="AM37" s="94"/>
      <c r="AN37" s="94">
        <f t="shared" ca="1" si="22"/>
        <v>0</v>
      </c>
      <c r="AO37" s="94"/>
      <c r="AP37" s="94">
        <f t="shared" ca="1" si="34"/>
        <v>0</v>
      </c>
      <c r="AQ37" s="94"/>
      <c r="AR37" s="94">
        <f t="shared" ca="1" si="23"/>
        <v>0</v>
      </c>
      <c r="AS37" s="94"/>
      <c r="AT37" s="94">
        <f t="shared" ca="1" si="24"/>
        <v>0</v>
      </c>
      <c r="AU37" s="94"/>
      <c r="AV37" s="94">
        <f t="shared" ca="1" si="25"/>
        <v>0</v>
      </c>
      <c r="AW37" s="94"/>
      <c r="AX37" s="94">
        <f t="shared" ca="1" si="26"/>
        <v>0</v>
      </c>
      <c r="AZ37" s="94">
        <f ca="1">INDIRECT(AZ$6&amp;"!"&amp;$BZ37)</f>
        <v>0</v>
      </c>
      <c r="BB37" s="94">
        <f t="shared" ca="1" si="26"/>
        <v>0</v>
      </c>
      <c r="BD37" s="94">
        <f t="shared" ca="1" si="26"/>
        <v>0</v>
      </c>
      <c r="BF37" s="94">
        <f t="shared" ca="1" si="26"/>
        <v>0</v>
      </c>
      <c r="BH37" s="94">
        <f t="shared" ca="1" si="26"/>
        <v>0</v>
      </c>
      <c r="BJ37" s="94">
        <f t="shared" ca="1" si="26"/>
        <v>0</v>
      </c>
      <c r="BL37" s="94">
        <f t="shared" ca="1" si="26"/>
        <v>0</v>
      </c>
      <c r="BN37" s="94">
        <f t="shared" ca="1" si="35"/>
        <v>0</v>
      </c>
      <c r="BP37" s="94">
        <f t="shared" ca="1" si="27"/>
        <v>0</v>
      </c>
      <c r="BR37" s="94">
        <f t="shared" ca="1" si="28"/>
        <v>0</v>
      </c>
      <c r="BT37" s="94">
        <f t="shared" ca="1" si="29"/>
        <v>0</v>
      </c>
      <c r="BY37" s="97" t="s">
        <v>1063</v>
      </c>
      <c r="BZ37" s="97" t="s">
        <v>1097</v>
      </c>
      <c r="CA37" s="97" t="s">
        <v>191</v>
      </c>
      <c r="CC37" s="97" t="s">
        <v>1174</v>
      </c>
      <c r="CE37" s="97" t="s">
        <v>1205</v>
      </c>
      <c r="CG37" s="97" t="s">
        <v>1236</v>
      </c>
      <c r="CI37" s="97" t="s">
        <v>1422</v>
      </c>
      <c r="CK37" s="97" t="s">
        <v>527</v>
      </c>
      <c r="CM37" s="97" t="s">
        <v>1388</v>
      </c>
      <c r="CO37" s="97" t="s">
        <v>1389</v>
      </c>
      <c r="CQ37" s="97" t="s">
        <v>1390</v>
      </c>
      <c r="CS37" s="97" t="s">
        <v>1391</v>
      </c>
      <c r="CU37" s="97" t="s">
        <v>647</v>
      </c>
      <c r="CW37" s="97" t="s">
        <v>1392</v>
      </c>
      <c r="DI37" s="215"/>
      <c r="DK37" s="215"/>
      <c r="DM37" s="213"/>
      <c r="DO37" s="213"/>
      <c r="DQ37" s="213"/>
      <c r="DS37" s="213"/>
      <c r="DU37" s="213"/>
      <c r="DW37" s="213"/>
      <c r="DY37" s="213"/>
      <c r="EA37" s="213"/>
      <c r="EC37" s="213"/>
      <c r="EE37"/>
    </row>
    <row r="38" spans="1:135" s="35" customFormat="1">
      <c r="A38" s="85" t="s">
        <v>56</v>
      </c>
      <c r="B38" s="86">
        <f ca="1">SUM(B7:B37)</f>
        <v>0</v>
      </c>
      <c r="C38" s="87">
        <f ca="1">+SUM(C7:C37)</f>
        <v>0</v>
      </c>
      <c r="D38" s="86">
        <f ca="1">SUM(D7:D37)</f>
        <v>0</v>
      </c>
      <c r="E38" s="87">
        <f ca="1">+SUM(E7:E37)</f>
        <v>0</v>
      </c>
      <c r="F38" s="86">
        <f ca="1">SUM(F7:F37)</f>
        <v>0</v>
      </c>
      <c r="G38" s="87">
        <f ca="1">+SUM(G7:G37)</f>
        <v>0</v>
      </c>
      <c r="H38" s="86">
        <f ca="1">SUM(H7:H37)</f>
        <v>0</v>
      </c>
      <c r="I38" s="87">
        <f ca="1">+SUM(I7:I37)</f>
        <v>0</v>
      </c>
      <c r="J38" s="86">
        <f ca="1">SUM(J7:J37)</f>
        <v>0</v>
      </c>
      <c r="K38" s="87">
        <f ca="1">+SUM(K7:K37)</f>
        <v>0</v>
      </c>
      <c r="L38" s="86">
        <f ca="1">SUM(L7:L37)</f>
        <v>0</v>
      </c>
      <c r="M38" s="87">
        <f ca="1">+SUM(M7:M37)</f>
        <v>0</v>
      </c>
      <c r="N38" s="86">
        <f ca="1">SUM(N7:N37)</f>
        <v>0</v>
      </c>
      <c r="O38" s="87">
        <f ca="1">+SUM(O7:O37)</f>
        <v>0</v>
      </c>
      <c r="P38" s="86">
        <f ca="1">SUM(P7:P37)</f>
        <v>0</v>
      </c>
      <c r="Q38" s="87">
        <f ca="1">+SUM(Q7:Q37)</f>
        <v>0</v>
      </c>
      <c r="R38" s="86">
        <f ca="1">SUM(R7:R37)</f>
        <v>0</v>
      </c>
      <c r="S38" s="87">
        <f ca="1">+SUM(S7:S37)</f>
        <v>0</v>
      </c>
      <c r="T38" s="86">
        <f ca="1">SUM(T7:T37)</f>
        <v>0</v>
      </c>
      <c r="U38" s="87">
        <f ca="1">+SUM(U7:U37)</f>
        <v>0</v>
      </c>
      <c r="V38" s="86">
        <f ca="1">SUM(V7:V37)</f>
        <v>0</v>
      </c>
      <c r="W38" s="87">
        <f ca="1">+SUM(W7:W37)</f>
        <v>0</v>
      </c>
      <c r="X38" s="86">
        <f ca="1">SUM(X7:X37)</f>
        <v>0</v>
      </c>
      <c r="Y38" s="87">
        <f ca="1">+SUM(Y7:Y37)</f>
        <v>0</v>
      </c>
      <c r="Z38" s="99">
        <f ca="1">SUM(Z7:Z37)</f>
        <v>0</v>
      </c>
      <c r="AA38" s="99">
        <f t="shared" ref="AA38:BT38" si="36">SUM(AA7:AA37)</f>
        <v>0</v>
      </c>
      <c r="AB38" s="99">
        <f t="shared" ca="1" si="36"/>
        <v>0</v>
      </c>
      <c r="AC38" s="99">
        <f t="shared" si="36"/>
        <v>0</v>
      </c>
      <c r="AD38" s="99">
        <f t="shared" ca="1" si="36"/>
        <v>0</v>
      </c>
      <c r="AE38" s="99">
        <f t="shared" si="36"/>
        <v>0</v>
      </c>
      <c r="AF38" s="99">
        <f t="shared" ca="1" si="36"/>
        <v>0</v>
      </c>
      <c r="AG38" s="99">
        <f t="shared" si="36"/>
        <v>0</v>
      </c>
      <c r="AH38" s="99">
        <f t="shared" ca="1" si="36"/>
        <v>0</v>
      </c>
      <c r="AI38" s="99">
        <f t="shared" si="36"/>
        <v>0</v>
      </c>
      <c r="AJ38" s="99">
        <f t="shared" ca="1" si="36"/>
        <v>0</v>
      </c>
      <c r="AK38" s="99">
        <f t="shared" si="36"/>
        <v>0</v>
      </c>
      <c r="AL38" s="99">
        <f t="shared" ca="1" si="36"/>
        <v>0</v>
      </c>
      <c r="AM38" s="99">
        <f t="shared" si="36"/>
        <v>0</v>
      </c>
      <c r="AN38" s="99">
        <f t="shared" ca="1" si="36"/>
        <v>0</v>
      </c>
      <c r="AO38" s="99">
        <f t="shared" si="36"/>
        <v>0</v>
      </c>
      <c r="AP38" s="99">
        <f t="shared" ca="1" si="36"/>
        <v>0</v>
      </c>
      <c r="AQ38" s="99">
        <f t="shared" si="36"/>
        <v>0</v>
      </c>
      <c r="AR38" s="99">
        <f t="shared" ca="1" si="36"/>
        <v>0</v>
      </c>
      <c r="AS38" s="99">
        <f t="shared" si="36"/>
        <v>0</v>
      </c>
      <c r="AT38" s="99">
        <f t="shared" ca="1" si="36"/>
        <v>0</v>
      </c>
      <c r="AU38" s="99">
        <f t="shared" si="36"/>
        <v>0</v>
      </c>
      <c r="AV38" s="99">
        <f t="shared" ca="1" si="36"/>
        <v>0</v>
      </c>
      <c r="AW38" s="99">
        <f t="shared" si="36"/>
        <v>0</v>
      </c>
      <c r="AX38" s="99">
        <f ca="1">SUM(AX7:AX37)</f>
        <v>0</v>
      </c>
      <c r="AY38" s="99">
        <f>SUM(AY7:AY37)</f>
        <v>0</v>
      </c>
      <c r="AZ38" s="99">
        <f ca="1">SUM(AZ7:AZ37)</f>
        <v>0</v>
      </c>
      <c r="BA38" s="99">
        <f t="shared" si="36"/>
        <v>0</v>
      </c>
      <c r="BB38" s="99">
        <f t="shared" ca="1" si="36"/>
        <v>0</v>
      </c>
      <c r="BC38" s="99">
        <f t="shared" si="36"/>
        <v>0</v>
      </c>
      <c r="BD38" s="99">
        <f t="shared" ca="1" si="36"/>
        <v>0</v>
      </c>
      <c r="BE38" s="99">
        <f t="shared" si="36"/>
        <v>0</v>
      </c>
      <c r="BF38" s="99">
        <f t="shared" ca="1" si="36"/>
        <v>0</v>
      </c>
      <c r="BG38" s="99">
        <f t="shared" si="36"/>
        <v>0</v>
      </c>
      <c r="BH38" s="99">
        <f t="shared" ca="1" si="36"/>
        <v>0</v>
      </c>
      <c r="BI38" s="99">
        <f t="shared" si="36"/>
        <v>0</v>
      </c>
      <c r="BJ38" s="99">
        <f t="shared" ca="1" si="36"/>
        <v>0</v>
      </c>
      <c r="BK38" s="99">
        <f t="shared" si="36"/>
        <v>0</v>
      </c>
      <c r="BL38" s="99">
        <f t="shared" ca="1" si="36"/>
        <v>0</v>
      </c>
      <c r="BM38" s="99">
        <f t="shared" si="36"/>
        <v>0</v>
      </c>
      <c r="BN38" s="99">
        <f t="shared" ca="1" si="36"/>
        <v>0</v>
      </c>
      <c r="BO38" s="99">
        <f t="shared" si="36"/>
        <v>0</v>
      </c>
      <c r="BP38" s="99">
        <f t="shared" ca="1" si="36"/>
        <v>0</v>
      </c>
      <c r="BQ38" s="99">
        <f t="shared" si="36"/>
        <v>0</v>
      </c>
      <c r="BR38" s="99">
        <f t="shared" ca="1" si="36"/>
        <v>0</v>
      </c>
      <c r="BS38" s="99">
        <f t="shared" si="36"/>
        <v>0</v>
      </c>
      <c r="BT38" s="99">
        <f t="shared" ca="1" si="36"/>
        <v>0</v>
      </c>
      <c r="BU38" s="94"/>
      <c r="BV38" s="96"/>
      <c r="BW38" s="96"/>
      <c r="BX38" s="96"/>
      <c r="BY38" s="97" t="s">
        <v>1064</v>
      </c>
      <c r="BZ38" s="97" t="s">
        <v>1098</v>
      </c>
      <c r="CA38" s="96"/>
      <c r="CB38" s="96"/>
      <c r="CC38" s="96"/>
      <c r="CD38" s="96"/>
      <c r="CE38" s="96"/>
      <c r="CF38" s="96"/>
      <c r="CG38" s="96"/>
      <c r="CH38" s="96"/>
      <c r="CI38" s="96"/>
      <c r="CJ38" s="96"/>
      <c r="CK38" s="96"/>
      <c r="CL38" s="96"/>
      <c r="CM38" s="96"/>
      <c r="CN38" s="96"/>
      <c r="CO38" s="96"/>
      <c r="CP38" s="96"/>
      <c r="CQ38" s="96"/>
      <c r="CR38" s="96"/>
      <c r="CS38" s="96"/>
      <c r="CT38" s="96"/>
      <c r="CU38" s="96"/>
      <c r="CV38" s="96"/>
      <c r="CW38" s="96"/>
      <c r="CX38" s="96"/>
      <c r="CY38" s="96"/>
      <c r="CZ38" s="96"/>
      <c r="DA38" s="96" t="s">
        <v>534</v>
      </c>
      <c r="DB38" s="216"/>
      <c r="DC38" s="96"/>
      <c r="DD38" s="96"/>
      <c r="DE38" s="96"/>
      <c r="DF38" s="96"/>
      <c r="DG38" s="96"/>
      <c r="DH38" s="96"/>
      <c r="DI38" s="96"/>
      <c r="DJ38" s="96"/>
      <c r="DK38" s="96"/>
    </row>
    <row r="39" spans="1:135" s="35" customFormat="1">
      <c r="A39" s="146"/>
      <c r="B39" s="147"/>
      <c r="C39" s="95">
        <v>1</v>
      </c>
      <c r="D39" s="147"/>
      <c r="E39" s="148">
        <f>+C39+1</f>
        <v>2</v>
      </c>
      <c r="F39" s="147"/>
      <c r="G39" s="148">
        <f>+E39+1</f>
        <v>3</v>
      </c>
      <c r="H39" s="147"/>
      <c r="I39" s="148">
        <f>+G39+1</f>
        <v>4</v>
      </c>
      <c r="J39" s="147"/>
      <c r="K39" s="148">
        <f>+I39+1</f>
        <v>5</v>
      </c>
      <c r="L39" s="147"/>
      <c r="M39" s="148">
        <f>+K39+1</f>
        <v>6</v>
      </c>
      <c r="N39" s="147"/>
      <c r="O39" s="148">
        <f>+M39+1</f>
        <v>7</v>
      </c>
      <c r="P39" s="147"/>
      <c r="Q39" s="148">
        <f>+O39+1</f>
        <v>8</v>
      </c>
      <c r="R39" s="147"/>
      <c r="S39" s="148">
        <f>+Q39+1</f>
        <v>9</v>
      </c>
      <c r="T39" s="147"/>
      <c r="U39" s="148">
        <f>+S39+1</f>
        <v>10</v>
      </c>
      <c r="V39" s="147"/>
      <c r="W39" s="148">
        <f>+U39+1</f>
        <v>11</v>
      </c>
      <c r="X39" s="147"/>
      <c r="Y39" s="148">
        <f>+W39+1</f>
        <v>12</v>
      </c>
      <c r="Z39" s="96"/>
      <c r="AA39" s="96"/>
      <c r="AB39" s="96"/>
      <c r="AC39" s="96"/>
      <c r="AD39" s="96"/>
      <c r="AE39" s="96"/>
      <c r="AF39" s="96"/>
      <c r="AG39" s="96"/>
      <c r="AH39" s="96"/>
      <c r="AI39" s="96"/>
      <c r="AJ39" s="96"/>
      <c r="AK39" s="96"/>
      <c r="AL39" s="96"/>
      <c r="AM39" s="96"/>
      <c r="AN39" s="96"/>
      <c r="AO39" s="96"/>
      <c r="AP39" s="96"/>
      <c r="AQ39" s="96"/>
      <c r="AR39" s="96"/>
      <c r="AS39" s="96"/>
      <c r="AT39" s="96"/>
      <c r="AU39" s="96"/>
      <c r="AV39" s="96"/>
      <c r="AW39" s="96"/>
      <c r="AX39" s="96"/>
      <c r="AY39" s="96"/>
      <c r="AZ39" s="96"/>
      <c r="BA39" s="96"/>
      <c r="BB39" s="96"/>
      <c r="BC39" s="96"/>
      <c r="BD39" s="96"/>
      <c r="BE39" s="96"/>
      <c r="BF39" s="96"/>
      <c r="BG39" s="96"/>
      <c r="BH39" s="96"/>
      <c r="BI39" s="96"/>
      <c r="BJ39" s="96"/>
      <c r="BK39" s="96"/>
      <c r="BL39" s="96"/>
      <c r="BM39" s="96"/>
      <c r="BN39" s="96"/>
      <c r="BO39" s="96"/>
      <c r="BP39" s="96"/>
      <c r="BQ39" s="96"/>
      <c r="BR39" s="96"/>
      <c r="BS39" s="96"/>
      <c r="BT39" s="96"/>
      <c r="BU39" s="96"/>
      <c r="BV39" s="96"/>
      <c r="BW39" s="96"/>
      <c r="BX39" s="96"/>
      <c r="BY39" s="96"/>
      <c r="BZ39" s="96"/>
      <c r="CA39" s="96"/>
      <c r="CB39" s="96"/>
      <c r="CC39" s="96"/>
      <c r="CD39" s="96"/>
      <c r="CE39" s="96"/>
      <c r="CF39" s="96"/>
      <c r="CG39" s="96"/>
      <c r="CH39" s="96"/>
      <c r="CI39" s="96"/>
      <c r="CJ39" s="96"/>
      <c r="CK39" s="96"/>
      <c r="CL39" s="96"/>
      <c r="CM39" s="96"/>
      <c r="CN39" s="96"/>
      <c r="CO39" s="96"/>
      <c r="CP39" s="96"/>
      <c r="CQ39" s="96"/>
      <c r="CR39" s="96"/>
      <c r="CS39" s="96"/>
      <c r="CT39" s="96"/>
      <c r="CU39" s="96"/>
      <c r="CV39" s="96"/>
      <c r="CW39" s="96"/>
      <c r="CX39" s="96"/>
      <c r="CY39" s="96"/>
      <c r="CZ39" s="96"/>
      <c r="DA39" s="96"/>
      <c r="DB39" s="216"/>
      <c r="DC39" s="96"/>
      <c r="DD39" s="96"/>
      <c r="DE39" s="96"/>
      <c r="DF39" s="96"/>
      <c r="DG39" s="96"/>
      <c r="DH39" s="96"/>
      <c r="DI39" s="96"/>
      <c r="DJ39" s="96"/>
      <c r="DK39" s="96"/>
    </row>
    <row r="40" spans="1:135" s="35" customFormat="1" hidden="1">
      <c r="A40" s="255" t="s">
        <v>1114</v>
      </c>
      <c r="B40" s="501" t="str">
        <f ca="1">INDIRECT(B41&amp;"!"&amp;"J6")</f>
        <v>PlanningCycleComplet</v>
      </c>
      <c r="C40" s="502"/>
      <c r="D40" s="501" t="str">
        <f ca="1">INDIRECT(D41&amp;"!"&amp;"J6")</f>
        <v>PlanningCycleComplet</v>
      </c>
      <c r="E40" s="502"/>
      <c r="F40" s="501" t="str">
        <f ca="1">INDIRECT(F41&amp;"!"&amp;"J6")</f>
        <v>PlanningCycleComplet</v>
      </c>
      <c r="G40" s="502"/>
      <c r="H40" s="501" t="str">
        <f ca="1">INDIRECT(H41&amp;"!"&amp;"J6")</f>
        <v>PlanningCycleComplet</v>
      </c>
      <c r="I40" s="502"/>
      <c r="J40" s="501" t="str">
        <f ca="1">INDIRECT(J41&amp;"!"&amp;"J6")</f>
        <v>PlanningCycleComplet</v>
      </c>
      <c r="K40" s="502"/>
      <c r="L40" s="501" t="str">
        <f ca="1">INDIRECT(L41&amp;"!"&amp;"J6")</f>
        <v>PlanningCycleComplet</v>
      </c>
      <c r="M40" s="502"/>
      <c r="N40" s="501" t="str">
        <f ca="1">INDIRECT(N41&amp;"!"&amp;"J6")</f>
        <v>PlanningCycleComplet</v>
      </c>
      <c r="O40" s="502"/>
      <c r="P40" s="501" t="str">
        <f ca="1">INDIRECT(P41&amp;"!"&amp;"J6")</f>
        <v>PlanningCycleComplet</v>
      </c>
      <c r="Q40" s="502"/>
      <c r="R40" s="501" t="str">
        <f ca="1">INDIRECT(R41&amp;"!"&amp;"J6")</f>
        <v>PlanningCycleComplet</v>
      </c>
      <c r="S40" s="502"/>
      <c r="T40" s="501" t="str">
        <f ca="1">INDIRECT(T41&amp;"!"&amp;"J6")</f>
        <v>PlanningCycleComplet</v>
      </c>
      <c r="U40" s="502"/>
      <c r="V40" s="501" t="str">
        <f ca="1">INDIRECT(V41&amp;"!"&amp;"J6")</f>
        <v>PlanningCycleComplet</v>
      </c>
      <c r="W40" s="502"/>
      <c r="X40" s="501" t="str">
        <f ca="1">INDIRECT(X41&amp;"!"&amp;"J6")</f>
        <v>PlanningCycleComplet</v>
      </c>
      <c r="Y40" s="502"/>
      <c r="Z40" s="96"/>
      <c r="AA40" s="96"/>
      <c r="AB40" s="96"/>
      <c r="AC40" s="96"/>
      <c r="AD40" s="96"/>
      <c r="AE40" s="96"/>
      <c r="AF40" s="96"/>
      <c r="AG40" s="96"/>
      <c r="AH40" s="96"/>
      <c r="AI40" s="96"/>
      <c r="AJ40" s="96"/>
      <c r="AK40" s="96"/>
      <c r="AL40" s="96"/>
      <c r="AM40" s="96"/>
      <c r="AN40" s="96"/>
      <c r="AO40" s="96"/>
      <c r="AP40" s="96"/>
      <c r="AQ40" s="96"/>
      <c r="AR40" s="96"/>
      <c r="AS40" s="96"/>
      <c r="AT40" s="96"/>
      <c r="AU40" s="96"/>
      <c r="AV40" s="96"/>
      <c r="AW40" s="96"/>
      <c r="AX40" s="96"/>
      <c r="AY40" s="96"/>
      <c r="AZ40" s="96"/>
      <c r="BA40" s="96"/>
      <c r="BB40" s="96"/>
      <c r="BC40" s="96"/>
      <c r="BD40" s="96"/>
      <c r="BE40" s="96"/>
      <c r="BF40" s="96"/>
      <c r="BG40" s="96"/>
      <c r="BH40" s="96"/>
      <c r="BI40" s="96"/>
      <c r="BJ40" s="96"/>
      <c r="BK40" s="96"/>
      <c r="BL40" s="96"/>
      <c r="BM40" s="96"/>
      <c r="BN40" s="96"/>
      <c r="BO40" s="96"/>
      <c r="BP40" s="96"/>
      <c r="BQ40" s="96"/>
      <c r="BR40" s="96"/>
      <c r="BS40" s="96"/>
      <c r="BT40" s="96"/>
      <c r="BU40" s="96"/>
      <c r="BV40" s="96"/>
      <c r="BW40" s="96"/>
      <c r="BX40" s="96"/>
      <c r="BY40" s="96"/>
      <c r="BZ40" s="96"/>
      <c r="CA40" s="96"/>
      <c r="CB40" s="96"/>
      <c r="CC40" s="96"/>
      <c r="CD40" s="96"/>
      <c r="CE40" s="96"/>
      <c r="CF40" s="96"/>
      <c r="CG40" s="96"/>
      <c r="CH40" s="96"/>
      <c r="CI40" s="96"/>
      <c r="CJ40" s="96"/>
      <c r="CK40" s="96"/>
      <c r="CL40" s="96"/>
      <c r="CM40" s="96"/>
      <c r="CN40" s="96"/>
      <c r="CO40" s="96"/>
      <c r="CP40" s="96"/>
      <c r="CQ40" s="96"/>
      <c r="CR40" s="96"/>
      <c r="CS40" s="96"/>
      <c r="CT40" s="96"/>
      <c r="CU40" s="96"/>
      <c r="CV40" s="96"/>
      <c r="CW40" s="96"/>
      <c r="CX40" s="96"/>
      <c r="CY40" s="96"/>
      <c r="CZ40" s="96"/>
      <c r="DA40" s="96"/>
      <c r="DB40" s="216"/>
      <c r="DC40" s="96"/>
      <c r="DD40" s="96"/>
      <c r="DE40" s="96"/>
      <c r="DF40" s="96"/>
      <c r="DG40" s="96"/>
      <c r="DH40" s="96"/>
      <c r="DI40" s="96"/>
      <c r="DJ40" s="96"/>
      <c r="DK40" s="96"/>
    </row>
    <row r="41" spans="1:135" s="35" customFormat="1">
      <c r="A41" s="146"/>
      <c r="B41" s="270">
        <v>1</v>
      </c>
      <c r="C41" s="95"/>
      <c r="D41" s="147">
        <v>2</v>
      </c>
      <c r="E41" s="148"/>
      <c r="F41" s="147">
        <v>3</v>
      </c>
      <c r="G41" s="148"/>
      <c r="H41" s="147">
        <v>4</v>
      </c>
      <c r="I41" s="148"/>
      <c r="J41" s="147">
        <v>5</v>
      </c>
      <c r="K41" s="148"/>
      <c r="L41" s="147">
        <v>6</v>
      </c>
      <c r="M41" s="148"/>
      <c r="N41" s="147">
        <v>7</v>
      </c>
      <c r="O41" s="148"/>
      <c r="P41" s="147">
        <v>8</v>
      </c>
      <c r="Q41" s="148"/>
      <c r="R41" s="147">
        <v>9</v>
      </c>
      <c r="S41" s="148"/>
      <c r="T41" s="147">
        <v>10</v>
      </c>
      <c r="U41" s="148"/>
      <c r="V41" s="147">
        <v>11</v>
      </c>
      <c r="W41" s="148"/>
      <c r="X41" s="147">
        <v>12</v>
      </c>
      <c r="Y41" s="148"/>
      <c r="Z41" s="96"/>
      <c r="AA41" s="96"/>
      <c r="AB41" s="96"/>
      <c r="AC41" s="96"/>
      <c r="AD41" s="96"/>
      <c r="AE41" s="96"/>
      <c r="AF41" s="96"/>
      <c r="AG41" s="96"/>
      <c r="AH41" s="96"/>
      <c r="AI41" s="96"/>
      <c r="AJ41" s="96"/>
      <c r="AK41" s="96"/>
      <c r="AL41" s="96"/>
      <c r="AM41" s="96"/>
      <c r="AN41" s="96"/>
      <c r="AO41" s="96"/>
      <c r="AP41" s="96"/>
      <c r="AQ41" s="96"/>
      <c r="AR41" s="96"/>
      <c r="AS41" s="96"/>
      <c r="AT41" s="96"/>
      <c r="AU41" s="96"/>
      <c r="AV41" s="96"/>
      <c r="AW41" s="96"/>
      <c r="AX41" s="96"/>
      <c r="AY41" s="96"/>
      <c r="AZ41" s="96"/>
      <c r="BA41" s="96"/>
      <c r="BB41" s="96"/>
      <c r="BC41" s="96"/>
      <c r="BD41" s="96"/>
      <c r="BE41" s="96"/>
      <c r="BF41" s="96"/>
      <c r="BG41" s="96"/>
      <c r="BH41" s="96"/>
      <c r="BI41" s="96"/>
      <c r="BJ41" s="96"/>
      <c r="BK41" s="96"/>
      <c r="BL41" s="96"/>
      <c r="BM41" s="96"/>
      <c r="BN41" s="96"/>
      <c r="BO41" s="96"/>
      <c r="BP41" s="96"/>
      <c r="BQ41" s="96"/>
      <c r="BR41" s="96"/>
      <c r="BS41" s="96"/>
      <c r="BT41" s="96"/>
      <c r="BU41" s="96"/>
      <c r="BV41" s="96"/>
      <c r="BW41" s="96"/>
      <c r="BX41" s="96"/>
      <c r="BY41" s="96"/>
      <c r="BZ41" s="96"/>
      <c r="CA41" s="96"/>
      <c r="CB41" s="96"/>
      <c r="CC41" s="96"/>
      <c r="CD41" s="96"/>
      <c r="CE41" s="96"/>
      <c r="CF41" s="96"/>
      <c r="CG41" s="96"/>
      <c r="CH41" s="96"/>
      <c r="CI41" s="96"/>
      <c r="CJ41" s="96"/>
      <c r="CK41" s="96"/>
      <c r="CL41" s="96"/>
      <c r="CM41" s="96"/>
      <c r="CN41" s="96"/>
      <c r="CO41" s="96"/>
      <c r="CP41" s="96"/>
      <c r="CQ41" s="96"/>
      <c r="CR41" s="96"/>
      <c r="CS41" s="96"/>
      <c r="CT41" s="96"/>
      <c r="CU41" s="96"/>
      <c r="CV41" s="96"/>
      <c r="CW41" s="96"/>
      <c r="CX41" s="96"/>
      <c r="CY41" s="96"/>
      <c r="CZ41" s="96"/>
      <c r="DA41" s="96"/>
      <c r="DB41" s="216"/>
      <c r="DC41" s="96"/>
      <c r="DD41" s="96"/>
      <c r="DE41" s="96"/>
      <c r="DF41" s="96"/>
      <c r="DG41" s="96"/>
      <c r="DH41" s="96"/>
      <c r="DI41" s="96"/>
      <c r="DJ41" s="96"/>
      <c r="DK41" s="96"/>
    </row>
    <row r="42" spans="1:135" s="1" customFormat="1">
      <c r="A42" s="4"/>
      <c r="B42" s="4"/>
      <c r="C42" s="4"/>
      <c r="D42" s="507" t="s">
        <v>1028</v>
      </c>
      <c r="E42" s="507"/>
      <c r="F42" s="507"/>
      <c r="G42" s="507"/>
      <c r="H42" s="507"/>
      <c r="I42" s="507"/>
      <c r="J42" s="507"/>
      <c r="K42" s="507"/>
      <c r="L42" s="507"/>
      <c r="M42" s="507"/>
      <c r="N42" s="508"/>
      <c r="O42" s="544">
        <f ca="1">INDIRECT($AA$4&amp;"!BD52")-SUM(C64:Y64)</f>
        <v>0</v>
      </c>
      <c r="P42" s="545"/>
      <c r="Q42" s="537" t="s">
        <v>51</v>
      </c>
      <c r="R42" s="538"/>
      <c r="S42" s="538"/>
      <c r="T42" s="539"/>
      <c r="U42" s="201"/>
      <c r="V42" s="202"/>
      <c r="W42" s="202"/>
      <c r="X42" s="202"/>
      <c r="Y42" s="203"/>
      <c r="Z42" s="94"/>
      <c r="AA42" s="326"/>
      <c r="AB42" s="214"/>
      <c r="AC42" s="326"/>
      <c r="AD42" s="214"/>
      <c r="AE42" s="326"/>
      <c r="AF42" s="214"/>
      <c r="AG42" s="326"/>
      <c r="AH42" s="214"/>
      <c r="AI42" s="326"/>
      <c r="AJ42" s="214"/>
      <c r="AK42" s="326"/>
      <c r="AL42" s="214"/>
      <c r="AM42" s="326"/>
      <c r="AN42" s="214"/>
      <c r="AO42" s="326"/>
      <c r="AP42" s="214"/>
      <c r="AQ42" s="326"/>
      <c r="AR42" s="214"/>
      <c r="AS42" s="326"/>
      <c r="AT42" s="214"/>
      <c r="AU42" s="326"/>
      <c r="AV42" s="214"/>
      <c r="AW42" s="115"/>
      <c r="AX42" s="214"/>
      <c r="AY42" s="326"/>
      <c r="AZ42" s="214"/>
      <c r="BA42" s="326"/>
      <c r="BB42" s="214"/>
      <c r="BC42" s="326"/>
      <c r="BD42" s="214"/>
      <c r="BE42" s="326"/>
      <c r="BF42" s="214"/>
      <c r="BG42" s="326"/>
      <c r="BH42" s="214"/>
      <c r="BI42" s="326"/>
      <c r="BJ42" s="214"/>
      <c r="BK42" s="326"/>
      <c r="BL42" s="214"/>
      <c r="BM42" s="326"/>
      <c r="BN42" s="214"/>
      <c r="BO42" s="326"/>
      <c r="BP42" s="214"/>
      <c r="BQ42" s="326"/>
      <c r="BR42" s="214"/>
      <c r="BS42" s="326"/>
      <c r="BT42" s="214"/>
      <c r="BU42" s="115"/>
      <c r="BV42" s="115"/>
      <c r="BW42" s="115"/>
      <c r="BX42" s="115"/>
      <c r="BY42" s="115"/>
      <c r="BZ42" s="115"/>
      <c r="CA42" s="115"/>
      <c r="CB42" s="115"/>
      <c r="CC42" s="115"/>
      <c r="CD42" s="115"/>
      <c r="CE42" s="115"/>
      <c r="CF42" s="115"/>
      <c r="CG42" s="115"/>
      <c r="CH42" s="115"/>
      <c r="CI42" s="115"/>
      <c r="CJ42" s="115"/>
      <c r="CK42" s="115"/>
      <c r="CL42" s="115"/>
      <c r="CM42" s="115"/>
      <c r="CN42" s="115"/>
      <c r="CO42" s="115"/>
      <c r="CP42" s="115"/>
      <c r="CQ42" s="115"/>
      <c r="CR42" s="115"/>
      <c r="CS42" s="115"/>
      <c r="CT42" s="115"/>
      <c r="CU42" s="115"/>
      <c r="CV42" s="115"/>
      <c r="CW42" s="115"/>
      <c r="CX42" s="115"/>
      <c r="CY42" s="94"/>
      <c r="CZ42" s="94"/>
      <c r="DA42" s="94"/>
      <c r="DB42" s="123"/>
      <c r="DC42" s="94"/>
      <c r="DD42" s="94"/>
      <c r="DE42" s="94"/>
      <c r="DF42" s="94"/>
      <c r="DG42" s="94"/>
      <c r="DH42" s="94"/>
      <c r="DI42" s="94"/>
      <c r="DJ42" s="94"/>
      <c r="DK42" s="94"/>
    </row>
    <row r="43" spans="1:135" s="1" customFormat="1" ht="4.5" customHeight="1">
      <c r="A43" s="4"/>
      <c r="B43" s="4"/>
      <c r="C43" s="4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Q43" s="4"/>
      <c r="R43" s="4"/>
      <c r="T43" s="4"/>
      <c r="U43" s="204"/>
      <c r="V43" s="122"/>
      <c r="W43" s="122"/>
      <c r="X43" s="122"/>
      <c r="Y43" s="205"/>
      <c r="Z43" s="94"/>
      <c r="AA43" s="94"/>
      <c r="AB43" s="94"/>
      <c r="AC43" s="94"/>
      <c r="AD43" s="94"/>
      <c r="AE43" s="94"/>
      <c r="AF43" s="94"/>
      <c r="AG43" s="94"/>
      <c r="AH43" s="94"/>
      <c r="AI43" s="94"/>
      <c r="AJ43" s="94"/>
      <c r="AK43" s="94"/>
      <c r="AL43" s="94"/>
      <c r="AM43" s="94"/>
      <c r="AN43" s="94"/>
      <c r="AO43" s="94"/>
      <c r="AP43" s="94"/>
      <c r="AQ43" s="94"/>
      <c r="AR43" s="94"/>
      <c r="AS43" s="94"/>
      <c r="AT43" s="94"/>
      <c r="AU43" s="94"/>
      <c r="AV43" s="94"/>
      <c r="AW43" s="94"/>
      <c r="AX43" s="94"/>
      <c r="AY43" s="97"/>
      <c r="AZ43" s="94"/>
      <c r="BA43" s="97"/>
      <c r="BB43" s="94"/>
      <c r="BC43" s="97"/>
      <c r="BD43" s="94"/>
      <c r="BE43" s="97"/>
      <c r="BF43" s="94"/>
      <c r="BG43" s="97"/>
      <c r="BH43" s="94"/>
      <c r="BI43" s="97"/>
      <c r="BJ43" s="94"/>
      <c r="BK43" s="97"/>
      <c r="BL43" s="94"/>
      <c r="BM43" s="97"/>
      <c r="BN43" s="94"/>
      <c r="BO43" s="97"/>
      <c r="BP43" s="94"/>
      <c r="BQ43" s="97"/>
      <c r="BR43" s="94"/>
      <c r="BS43" s="97"/>
      <c r="BT43" s="94"/>
      <c r="BU43" s="97"/>
      <c r="BV43" s="97"/>
      <c r="BW43" s="97"/>
      <c r="BX43" s="97"/>
      <c r="BY43" s="97"/>
      <c r="BZ43" s="97"/>
      <c r="CA43" s="97"/>
      <c r="CB43" s="97"/>
      <c r="CC43" s="97"/>
      <c r="CD43" s="97"/>
      <c r="CE43" s="97"/>
      <c r="CF43" s="97"/>
      <c r="CG43" s="97"/>
      <c r="CH43" s="97"/>
      <c r="CI43" s="97"/>
      <c r="CJ43" s="97"/>
      <c r="CK43" s="97"/>
      <c r="CL43" s="97"/>
      <c r="CM43" s="97"/>
      <c r="CN43" s="97"/>
      <c r="CO43" s="97"/>
      <c r="CP43" s="97"/>
      <c r="CQ43" s="97"/>
      <c r="CR43" s="97"/>
      <c r="CS43" s="97"/>
      <c r="CT43" s="97"/>
      <c r="CU43" s="97"/>
      <c r="CV43" s="97"/>
      <c r="CW43" s="97"/>
      <c r="CX43" s="97"/>
      <c r="CY43" s="94"/>
      <c r="CZ43" s="94"/>
      <c r="DA43" s="94"/>
      <c r="DB43" s="123"/>
      <c r="DC43" s="94"/>
      <c r="DD43" s="94"/>
      <c r="DE43" s="94"/>
      <c r="DF43" s="94"/>
      <c r="DG43" s="94"/>
      <c r="DH43" s="94"/>
      <c r="DI43" s="94"/>
      <c r="DJ43" s="94"/>
      <c r="DK43" s="94"/>
    </row>
    <row r="44" spans="1:135" s="1" customFormat="1" ht="4.5" customHeight="1">
      <c r="A44" s="4"/>
      <c r="B44" s="4"/>
      <c r="C44" s="4"/>
      <c r="D44" s="55"/>
      <c r="E44" s="55"/>
      <c r="F44" s="55"/>
      <c r="G44" s="55"/>
      <c r="H44" s="55"/>
      <c r="I44" s="212"/>
      <c r="J44" s="212"/>
      <c r="K44" s="212"/>
      <c r="L44" s="212"/>
      <c r="M44" s="212"/>
      <c r="N44" s="212"/>
      <c r="O44" s="89"/>
      <c r="P44" s="90"/>
      <c r="R44" s="4"/>
      <c r="T44" s="4"/>
      <c r="U44" s="204"/>
      <c r="V44" s="122"/>
      <c r="W44" s="122"/>
      <c r="X44" s="122"/>
      <c r="Y44" s="205"/>
      <c r="Z44" s="94"/>
      <c r="AA44" s="94"/>
      <c r="AB44" s="94"/>
      <c r="AC44" s="94"/>
      <c r="AD44" s="94"/>
      <c r="AE44" s="94"/>
      <c r="AF44" s="94"/>
      <c r="AG44" s="94"/>
      <c r="AH44" s="94"/>
      <c r="AI44" s="94"/>
      <c r="AJ44" s="94"/>
      <c r="AK44" s="94"/>
      <c r="AL44" s="94"/>
      <c r="AM44" s="94"/>
      <c r="AN44" s="94"/>
      <c r="AO44" s="94"/>
      <c r="AP44" s="94"/>
      <c r="AQ44" s="94"/>
      <c r="AR44" s="94"/>
      <c r="AS44" s="94"/>
      <c r="AT44" s="94"/>
      <c r="AU44" s="94"/>
      <c r="AV44" s="94"/>
      <c r="AW44" s="94"/>
      <c r="AX44" s="94"/>
      <c r="AY44" s="97"/>
      <c r="AZ44" s="94"/>
      <c r="BA44" s="97"/>
      <c r="BB44" s="94"/>
      <c r="BC44" s="97"/>
      <c r="BD44" s="94"/>
      <c r="BE44" s="97"/>
      <c r="BF44" s="94"/>
      <c r="BG44" s="97"/>
      <c r="BH44" s="94"/>
      <c r="BI44" s="97"/>
      <c r="BJ44" s="94"/>
      <c r="BK44" s="97"/>
      <c r="BL44" s="94"/>
      <c r="BM44" s="97"/>
      <c r="BN44" s="94"/>
      <c r="BO44" s="97"/>
      <c r="BP44" s="94"/>
      <c r="BQ44" s="97"/>
      <c r="BR44" s="94"/>
      <c r="BS44" s="97"/>
      <c r="BT44" s="94"/>
      <c r="BU44" s="97"/>
      <c r="BV44" s="97"/>
      <c r="BW44" s="97"/>
      <c r="BX44" s="97"/>
      <c r="BY44" s="97"/>
      <c r="BZ44" s="97"/>
      <c r="CA44" s="97"/>
      <c r="CB44" s="97"/>
      <c r="CC44" s="97"/>
      <c r="CD44" s="97"/>
      <c r="CE44" s="97"/>
      <c r="CF44" s="97"/>
      <c r="CG44" s="97"/>
      <c r="CH44" s="97"/>
      <c r="CI44" s="97"/>
      <c r="CJ44" s="97"/>
      <c r="CK44" s="97"/>
      <c r="CL44" s="97"/>
      <c r="CM44" s="97"/>
      <c r="CN44" s="97"/>
      <c r="CO44" s="97"/>
      <c r="CP44" s="97"/>
      <c r="CQ44" s="97"/>
      <c r="CR44" s="97"/>
      <c r="CS44" s="97"/>
      <c r="CT44" s="97"/>
      <c r="CU44" s="97"/>
      <c r="CV44" s="97"/>
      <c r="CW44" s="97"/>
      <c r="CX44" s="97"/>
      <c r="CY44" s="94"/>
      <c r="CZ44" s="94"/>
      <c r="DA44" s="94"/>
      <c r="DB44" s="123"/>
      <c r="DC44" s="94"/>
      <c r="DD44" s="94"/>
      <c r="DE44" s="94"/>
      <c r="DF44" s="94"/>
      <c r="DG44" s="94"/>
      <c r="DH44" s="94"/>
      <c r="DI44" s="94"/>
      <c r="DJ44" s="94"/>
      <c r="DK44" s="94"/>
    </row>
    <row r="45" spans="1:135" s="1" customFormat="1">
      <c r="A45" s="4"/>
      <c r="B45" s="4"/>
      <c r="C45" s="4"/>
      <c r="D45" s="507" t="s">
        <v>1430</v>
      </c>
      <c r="E45" s="507"/>
      <c r="F45" s="507"/>
      <c r="G45" s="507"/>
      <c r="H45" s="507"/>
      <c r="I45" s="507"/>
      <c r="J45" s="507"/>
      <c r="K45" s="507"/>
      <c r="L45" s="507"/>
      <c r="M45" s="507"/>
      <c r="N45" s="508"/>
      <c r="O45" s="542">
        <f ca="1">SUM(AX38:BT38)</f>
        <v>0</v>
      </c>
      <c r="P45" s="543"/>
      <c r="R45" s="4"/>
      <c r="T45" s="4"/>
      <c r="U45" s="204"/>
      <c r="V45" s="122"/>
      <c r="W45" s="122"/>
      <c r="X45" s="122"/>
      <c r="Y45" s="205"/>
      <c r="Z45" s="94"/>
      <c r="AA45" s="94"/>
      <c r="AB45" s="94"/>
      <c r="AC45" s="94"/>
      <c r="AD45" s="94"/>
      <c r="AE45" s="94"/>
      <c r="AF45" s="94"/>
      <c r="AG45" s="94"/>
      <c r="AH45" s="94"/>
      <c r="AI45" s="94"/>
      <c r="AJ45" s="94"/>
      <c r="AK45" s="94"/>
      <c r="AL45" s="94"/>
      <c r="AM45" s="94"/>
      <c r="AN45" s="94"/>
      <c r="AO45" s="94"/>
      <c r="AP45" s="94"/>
      <c r="AQ45" s="94"/>
      <c r="AR45" s="94"/>
      <c r="AS45" s="94"/>
      <c r="AT45" s="94"/>
      <c r="AU45" s="94"/>
      <c r="AV45" s="94"/>
      <c r="AW45" s="94"/>
      <c r="AX45" s="94"/>
      <c r="AY45" s="97"/>
      <c r="AZ45" s="94"/>
      <c r="BA45" s="97"/>
      <c r="BB45" s="94"/>
      <c r="BC45" s="97"/>
      <c r="BD45" s="94"/>
      <c r="BE45" s="97"/>
      <c r="BF45" s="94"/>
      <c r="BG45" s="97"/>
      <c r="BH45" s="94"/>
      <c r="BI45" s="97"/>
      <c r="BJ45" s="94"/>
      <c r="BK45" s="97"/>
      <c r="BL45" s="94"/>
      <c r="BM45" s="97"/>
      <c r="BN45" s="94"/>
      <c r="BO45" s="97"/>
      <c r="BP45" s="94"/>
      <c r="BQ45" s="97"/>
      <c r="BR45" s="94"/>
      <c r="BS45" s="97"/>
      <c r="BT45" s="94"/>
      <c r="BU45" s="97"/>
      <c r="BV45" s="97"/>
      <c r="BW45" s="97"/>
      <c r="BX45" s="97"/>
      <c r="BY45" s="97"/>
      <c r="BZ45" s="97"/>
      <c r="CA45" s="97"/>
      <c r="CB45" s="97"/>
      <c r="CC45" s="97"/>
      <c r="CD45" s="97"/>
      <c r="CE45" s="97"/>
      <c r="CF45" s="97"/>
      <c r="CG45" s="97"/>
      <c r="CH45" s="97"/>
      <c r="CI45" s="97"/>
      <c r="CJ45" s="97"/>
      <c r="CK45" s="97"/>
      <c r="CL45" s="97"/>
      <c r="CM45" s="97"/>
      <c r="CN45" s="97"/>
      <c r="CO45" s="97"/>
      <c r="CP45" s="97"/>
      <c r="CQ45" s="97"/>
      <c r="CR45" s="97"/>
      <c r="CS45" s="97"/>
      <c r="CT45" s="97"/>
      <c r="CU45" s="97"/>
      <c r="CV45" s="97"/>
      <c r="CW45" s="97"/>
      <c r="CX45" s="97"/>
      <c r="CY45" s="94"/>
      <c r="CZ45" s="94"/>
      <c r="DA45" s="94"/>
      <c r="DB45" s="123"/>
      <c r="DC45" s="94"/>
      <c r="DD45" s="94"/>
      <c r="DE45" s="94"/>
      <c r="DF45" s="94"/>
      <c r="DG45" s="94"/>
      <c r="DH45" s="94"/>
      <c r="DI45" s="94"/>
      <c r="DJ45" s="94"/>
      <c r="DK45" s="94"/>
    </row>
    <row r="46" spans="1:135" s="1" customFormat="1" ht="4.5" customHeight="1">
      <c r="A46" s="4"/>
      <c r="B46" s="4"/>
      <c r="C46" s="4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P46" s="4"/>
      <c r="R46" s="4"/>
      <c r="T46" s="4"/>
      <c r="U46" s="206"/>
      <c r="V46" s="207"/>
      <c r="W46" s="207"/>
      <c r="X46" s="207"/>
      <c r="Y46" s="208"/>
      <c r="Z46" s="94"/>
      <c r="AA46" s="94"/>
      <c r="AB46" s="94"/>
      <c r="AC46" s="94"/>
      <c r="AD46" s="94"/>
      <c r="AE46" s="94"/>
      <c r="AF46" s="94"/>
      <c r="AG46" s="215"/>
      <c r="AH46" s="94"/>
      <c r="AI46" s="94"/>
      <c r="AJ46" s="94"/>
      <c r="AK46" s="94"/>
      <c r="AL46" s="94"/>
      <c r="AM46" s="94"/>
      <c r="AN46" s="94"/>
      <c r="AO46" s="94"/>
      <c r="AP46" s="94"/>
      <c r="AQ46" s="94"/>
      <c r="AR46" s="94"/>
      <c r="AS46" s="94"/>
      <c r="AT46" s="94"/>
      <c r="AU46" s="94"/>
      <c r="AV46" s="94"/>
      <c r="AW46" s="94"/>
      <c r="AX46" s="94"/>
      <c r="AY46" s="97"/>
      <c r="AZ46" s="94"/>
      <c r="BA46" s="97"/>
      <c r="BB46" s="94"/>
      <c r="BC46" s="97"/>
      <c r="BD46" s="94"/>
      <c r="BE46" s="97"/>
      <c r="BF46" s="94"/>
      <c r="BG46" s="97"/>
      <c r="BH46" s="94"/>
      <c r="BI46" s="97"/>
      <c r="BJ46" s="94"/>
      <c r="BK46" s="97"/>
      <c r="BL46" s="94"/>
      <c r="BM46" s="97"/>
      <c r="BN46" s="94"/>
      <c r="BO46" s="97"/>
      <c r="BP46" s="94"/>
      <c r="BQ46" s="97"/>
      <c r="BR46" s="94"/>
      <c r="BS46" s="97"/>
      <c r="BT46" s="94"/>
      <c r="BU46" s="97"/>
      <c r="BV46" s="97"/>
      <c r="BW46" s="97"/>
      <c r="BX46" s="97"/>
      <c r="BY46" s="97"/>
      <c r="BZ46" s="97"/>
      <c r="CA46" s="97"/>
      <c r="CB46" s="97"/>
      <c r="CC46" s="97"/>
      <c r="CD46" s="97"/>
      <c r="CE46" s="97"/>
      <c r="CF46" s="97"/>
      <c r="CG46" s="97"/>
      <c r="CH46" s="97"/>
      <c r="CI46" s="97"/>
      <c r="CJ46" s="97"/>
      <c r="CK46" s="97"/>
      <c r="CL46" s="97"/>
      <c r="CM46" s="97"/>
      <c r="CN46" s="97"/>
      <c r="CO46" s="97"/>
      <c r="CP46" s="97"/>
      <c r="CQ46" s="97"/>
      <c r="CR46" s="97"/>
      <c r="CS46" s="97"/>
      <c r="CT46" s="97"/>
      <c r="CU46" s="97"/>
      <c r="CV46" s="97"/>
      <c r="CW46" s="97"/>
      <c r="CX46" s="97"/>
      <c r="CY46" s="94"/>
      <c r="CZ46" s="94"/>
      <c r="DA46" s="94"/>
      <c r="DB46" s="123"/>
      <c r="DC46" s="94"/>
      <c r="DD46" s="94"/>
      <c r="DE46" s="94"/>
      <c r="DF46" s="94"/>
      <c r="DG46" s="94"/>
      <c r="DH46" s="94"/>
      <c r="DI46" s="94"/>
      <c r="DJ46" s="94"/>
      <c r="DK46" s="94"/>
    </row>
    <row r="47" spans="1:135" s="1" customFormat="1">
      <c r="A47" s="43"/>
      <c r="B47" s="4"/>
      <c r="C47" s="4"/>
      <c r="D47" s="507" t="s">
        <v>1431</v>
      </c>
      <c r="E47" s="507"/>
      <c r="F47" s="507"/>
      <c r="G47" s="507"/>
      <c r="H47" s="507"/>
      <c r="I47" s="507"/>
      <c r="J47" s="507"/>
      <c r="K47" s="507"/>
      <c r="L47" s="507"/>
      <c r="M47" s="507"/>
      <c r="N47" s="508"/>
      <c r="O47" s="540">
        <f ca="1">SUM(Z38:AV38)</f>
        <v>0</v>
      </c>
      <c r="P47" s="541"/>
      <c r="Q47" s="88"/>
      <c r="R47" s="4"/>
      <c r="Z47" s="94"/>
      <c r="AA47" s="94"/>
      <c r="AB47" s="94"/>
      <c r="AC47" s="94"/>
      <c r="AD47" s="94"/>
      <c r="AE47" s="94"/>
      <c r="AF47" s="94"/>
      <c r="AG47" s="94"/>
      <c r="AH47" s="94"/>
      <c r="AI47" s="94"/>
      <c r="AJ47" s="94"/>
      <c r="AK47" s="94"/>
      <c r="AL47" s="94"/>
      <c r="AM47" s="94"/>
      <c r="AN47" s="94"/>
      <c r="AO47" s="94"/>
      <c r="AP47" s="94"/>
      <c r="AQ47" s="94"/>
      <c r="AR47" s="94"/>
      <c r="AS47" s="94"/>
      <c r="AT47" s="94"/>
      <c r="AU47" s="94"/>
      <c r="AV47" s="94"/>
      <c r="AW47" s="94"/>
      <c r="AX47" s="94"/>
      <c r="AY47" s="97"/>
      <c r="AZ47" s="94"/>
      <c r="BA47" s="97"/>
      <c r="BB47" s="94"/>
      <c r="BC47" s="97"/>
      <c r="BD47" s="94"/>
      <c r="BE47" s="97"/>
      <c r="BF47" s="94"/>
      <c r="BG47" s="97"/>
      <c r="BH47" s="94"/>
      <c r="BI47" s="97"/>
      <c r="BJ47" s="94"/>
      <c r="BK47" s="97"/>
      <c r="BL47" s="94"/>
      <c r="BM47" s="97"/>
      <c r="BN47" s="94"/>
      <c r="BO47" s="97"/>
      <c r="BP47" s="94"/>
      <c r="BQ47" s="97"/>
      <c r="BR47" s="94"/>
      <c r="BS47" s="97"/>
      <c r="BT47" s="94"/>
      <c r="BU47" s="97"/>
      <c r="BV47" s="97"/>
      <c r="BW47" s="97"/>
      <c r="BX47" s="97"/>
      <c r="BY47" s="97"/>
      <c r="BZ47" s="97"/>
      <c r="CA47" s="97"/>
      <c r="CB47" s="97"/>
      <c r="CC47" s="97"/>
      <c r="CD47" s="97"/>
      <c r="CE47" s="97"/>
      <c r="CF47" s="97"/>
      <c r="CG47" s="97"/>
      <c r="CH47" s="97"/>
      <c r="CI47" s="97"/>
      <c r="CJ47" s="97"/>
      <c r="CK47" s="97"/>
      <c r="CL47" s="97"/>
      <c r="CM47" s="97"/>
      <c r="CN47" s="97"/>
      <c r="CO47" s="97"/>
      <c r="CP47" s="97"/>
      <c r="CQ47" s="97"/>
      <c r="CR47" s="97"/>
      <c r="CS47" s="97"/>
      <c r="CT47" s="97"/>
      <c r="CU47" s="97"/>
      <c r="CV47" s="97"/>
      <c r="CW47" s="97"/>
      <c r="CX47" s="97"/>
      <c r="CY47" s="94"/>
      <c r="CZ47" s="94"/>
      <c r="DA47" s="94"/>
      <c r="DB47" s="123"/>
      <c r="DC47" s="94"/>
      <c r="DD47" s="94"/>
      <c r="DE47" s="94"/>
      <c r="DF47" s="94"/>
      <c r="DG47" s="94"/>
      <c r="DH47" s="94"/>
      <c r="DI47" s="94"/>
      <c r="DJ47" s="94"/>
      <c r="DK47" s="94"/>
    </row>
    <row r="48" spans="1:135" s="1" customFormat="1" ht="4.5" customHeight="1">
      <c r="A48" s="4"/>
      <c r="B48" s="4"/>
      <c r="C48" s="4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Q48" s="507" t="s">
        <v>537</v>
      </c>
      <c r="R48" s="507"/>
      <c r="S48" s="507"/>
      <c r="T48" s="508"/>
      <c r="U48" s="528"/>
      <c r="V48" s="529"/>
      <c r="W48" s="529"/>
      <c r="X48" s="529"/>
      <c r="Y48" s="530"/>
      <c r="Z48" s="94"/>
      <c r="AA48" s="94"/>
      <c r="AB48" s="94"/>
      <c r="AC48" s="94"/>
      <c r="AD48" s="94"/>
      <c r="AE48" s="94"/>
      <c r="AF48" s="94"/>
      <c r="AG48" s="94"/>
      <c r="AH48" s="94"/>
      <c r="AI48" s="94"/>
      <c r="AJ48" s="94"/>
      <c r="AK48" s="94"/>
      <c r="AL48" s="94"/>
      <c r="AM48" s="94"/>
      <c r="AN48" s="94"/>
      <c r="AO48" s="94"/>
      <c r="AP48" s="94"/>
      <c r="AQ48" s="94"/>
      <c r="AR48" s="94"/>
      <c r="AS48" s="94"/>
      <c r="AT48" s="94"/>
      <c r="AU48" s="94"/>
      <c r="AV48" s="94"/>
      <c r="AW48" s="94"/>
      <c r="AX48" s="94"/>
      <c r="AY48" s="97"/>
      <c r="AZ48" s="94"/>
      <c r="BA48" s="97"/>
      <c r="BB48" s="94"/>
      <c r="BC48" s="97"/>
      <c r="BD48" s="94"/>
      <c r="BE48" s="97"/>
      <c r="BF48" s="94"/>
      <c r="BG48" s="97"/>
      <c r="BH48" s="94"/>
      <c r="BI48" s="97"/>
      <c r="BJ48" s="94"/>
      <c r="BK48" s="97"/>
      <c r="BL48" s="94"/>
      <c r="BM48" s="97"/>
      <c r="BN48" s="94"/>
      <c r="BO48" s="97"/>
      <c r="BP48" s="94"/>
      <c r="BQ48" s="97"/>
      <c r="BR48" s="94"/>
      <c r="BS48" s="97"/>
      <c r="BT48" s="94"/>
      <c r="BU48" s="97"/>
      <c r="BV48" s="97"/>
      <c r="BW48" s="97"/>
      <c r="BX48" s="97"/>
      <c r="BY48" s="97"/>
      <c r="BZ48" s="97"/>
      <c r="CA48" s="97"/>
      <c r="CB48" s="97"/>
      <c r="CC48" s="97"/>
      <c r="CD48" s="97"/>
      <c r="CE48" s="97"/>
      <c r="CF48" s="97"/>
      <c r="CG48" s="97"/>
      <c r="CH48" s="97"/>
      <c r="CI48" s="97"/>
      <c r="CJ48" s="97"/>
      <c r="CK48" s="97"/>
      <c r="CL48" s="97"/>
      <c r="CM48" s="97"/>
      <c r="CN48" s="97"/>
      <c r="CO48" s="97"/>
      <c r="CP48" s="97"/>
      <c r="CQ48" s="97"/>
      <c r="CR48" s="97"/>
      <c r="CS48" s="97"/>
      <c r="CT48" s="97"/>
      <c r="CU48" s="97"/>
      <c r="CV48" s="97"/>
      <c r="CW48" s="97"/>
      <c r="CX48" s="97"/>
      <c r="CY48" s="94"/>
      <c r="CZ48" s="94"/>
      <c r="DA48" s="94"/>
      <c r="DB48" s="123"/>
      <c r="DC48" s="94"/>
      <c r="DD48" s="94"/>
      <c r="DE48" s="94"/>
      <c r="DF48" s="94"/>
      <c r="DG48" s="94"/>
      <c r="DH48" s="94"/>
      <c r="DI48" s="94"/>
      <c r="DJ48" s="94"/>
      <c r="DK48" s="94"/>
    </row>
    <row r="49" spans="1:115" s="1" customFormat="1" ht="4.5" customHeight="1">
      <c r="A49" s="4"/>
      <c r="B49" s="4"/>
      <c r="C49" s="4"/>
      <c r="D49" s="55"/>
      <c r="E49" s="55"/>
      <c r="F49" s="55"/>
      <c r="G49" s="55"/>
      <c r="H49" s="55"/>
      <c r="I49" s="212"/>
      <c r="J49" s="212"/>
      <c r="K49" s="212"/>
      <c r="L49" s="212"/>
      <c r="M49" s="212"/>
      <c r="N49" s="212"/>
      <c r="O49" s="89"/>
      <c r="P49" s="90"/>
      <c r="Q49" s="507"/>
      <c r="R49" s="507"/>
      <c r="S49" s="507"/>
      <c r="T49" s="508"/>
      <c r="U49" s="531"/>
      <c r="V49" s="532"/>
      <c r="W49" s="532"/>
      <c r="X49" s="532"/>
      <c r="Y49" s="533"/>
      <c r="Z49" s="94"/>
      <c r="AA49" s="94"/>
      <c r="AB49" s="94"/>
      <c r="AC49" s="94"/>
      <c r="AD49" s="94"/>
      <c r="AE49" s="94"/>
      <c r="AF49" s="94"/>
      <c r="AG49" s="94"/>
      <c r="AH49" s="94"/>
      <c r="AI49" s="94"/>
      <c r="AJ49" s="94"/>
      <c r="AK49" s="94"/>
      <c r="AL49" s="94"/>
      <c r="AM49" s="94"/>
      <c r="AN49" s="94"/>
      <c r="AO49" s="94"/>
      <c r="AP49" s="94"/>
      <c r="AQ49" s="94"/>
      <c r="AR49" s="94"/>
      <c r="AS49" s="94"/>
      <c r="AT49" s="94"/>
      <c r="AU49" s="94"/>
      <c r="AV49" s="94"/>
      <c r="AW49" s="94"/>
      <c r="AX49" s="94"/>
      <c r="AY49" s="97"/>
      <c r="AZ49" s="94"/>
      <c r="BA49" s="97"/>
      <c r="BB49" s="94"/>
      <c r="BC49" s="97"/>
      <c r="BD49" s="94"/>
      <c r="BE49" s="97"/>
      <c r="BF49" s="94"/>
      <c r="BG49" s="97"/>
      <c r="BH49" s="94"/>
      <c r="BI49" s="97"/>
      <c r="BJ49" s="94"/>
      <c r="BK49" s="97"/>
      <c r="BL49" s="94"/>
      <c r="BM49" s="97"/>
      <c r="BN49" s="94"/>
      <c r="BO49" s="97"/>
      <c r="BP49" s="94"/>
      <c r="BQ49" s="97"/>
      <c r="BR49" s="94"/>
      <c r="BS49" s="97"/>
      <c r="BT49" s="94"/>
      <c r="BU49" s="97"/>
      <c r="BV49" s="97"/>
      <c r="BW49" s="97"/>
      <c r="BX49" s="97"/>
      <c r="BY49" s="97"/>
      <c r="BZ49" s="97"/>
      <c r="CA49" s="97"/>
      <c r="CB49" s="97"/>
      <c r="CC49" s="97"/>
      <c r="CD49" s="97"/>
      <c r="CE49" s="97"/>
      <c r="CF49" s="97"/>
      <c r="CG49" s="97"/>
      <c r="CH49" s="97"/>
      <c r="CI49" s="97"/>
      <c r="CJ49" s="97"/>
      <c r="CK49" s="97"/>
      <c r="CL49" s="97"/>
      <c r="CM49" s="97"/>
      <c r="CN49" s="97"/>
      <c r="CO49" s="97"/>
      <c r="CP49" s="97"/>
      <c r="CQ49" s="97"/>
      <c r="CR49" s="97"/>
      <c r="CS49" s="97"/>
      <c r="CT49" s="97"/>
      <c r="CU49" s="97"/>
      <c r="CV49" s="97"/>
      <c r="CW49" s="97"/>
      <c r="CX49" s="97"/>
      <c r="CY49" s="94"/>
      <c r="CZ49" s="94"/>
      <c r="DA49" s="94"/>
      <c r="DB49" s="123"/>
      <c r="DC49" s="94"/>
      <c r="DD49" s="94"/>
      <c r="DE49" s="94"/>
      <c r="DF49" s="94"/>
      <c r="DG49" s="94"/>
      <c r="DH49" s="94"/>
      <c r="DI49" s="94"/>
      <c r="DJ49" s="94"/>
      <c r="DK49" s="94"/>
    </row>
    <row r="50" spans="1:115" s="1" customFormat="1" ht="13.5" customHeight="1">
      <c r="A50" s="43"/>
      <c r="B50" s="4"/>
      <c r="C50" s="4"/>
      <c r="D50" s="507" t="s">
        <v>1432</v>
      </c>
      <c r="E50" s="507"/>
      <c r="F50" s="507"/>
      <c r="G50" s="507"/>
      <c r="H50" s="507"/>
      <c r="I50" s="507"/>
      <c r="J50" s="507"/>
      <c r="K50" s="507"/>
      <c r="L50" s="507"/>
      <c r="M50" s="507"/>
      <c r="N50" s="508"/>
      <c r="O50" s="503">
        <f>+'1'!J44+'2'!J44+'3'!J44+'4'!J44+'5'!J44+'6'!J44+'7'!J44+'8'!J44+'9'!J44+'10'!J44+'11'!J44+'12'!J44</f>
        <v>0</v>
      </c>
      <c r="P50" s="504"/>
      <c r="T50" s="4"/>
      <c r="U50" s="531"/>
      <c r="V50" s="532"/>
      <c r="W50" s="532"/>
      <c r="X50" s="532"/>
      <c r="Y50" s="533"/>
      <c r="Z50" s="94"/>
      <c r="AA50" s="94"/>
      <c r="AB50" s="94"/>
      <c r="AC50" s="94"/>
      <c r="AD50" s="94"/>
      <c r="AE50" s="94"/>
      <c r="AF50" s="94"/>
      <c r="AG50" s="94"/>
      <c r="AH50" s="94"/>
      <c r="AI50" s="94"/>
      <c r="AJ50" s="94"/>
      <c r="AK50" s="94"/>
      <c r="AL50" s="94"/>
      <c r="AM50" s="94"/>
      <c r="AN50" s="94"/>
      <c r="AO50" s="94"/>
      <c r="AP50" s="94"/>
      <c r="AQ50" s="94"/>
      <c r="AR50" s="94"/>
      <c r="AS50" s="94"/>
      <c r="AT50" s="94"/>
      <c r="AU50" s="94"/>
      <c r="AV50" s="94"/>
      <c r="AW50" s="94"/>
      <c r="AX50" s="94"/>
      <c r="AY50" s="97"/>
      <c r="AZ50" s="94"/>
      <c r="BA50" s="97"/>
      <c r="BB50" s="94"/>
      <c r="BC50" s="97"/>
      <c r="BD50" s="94"/>
      <c r="BE50" s="97"/>
      <c r="BF50" s="94"/>
      <c r="BG50" s="97"/>
      <c r="BH50" s="94"/>
      <c r="BI50" s="97"/>
      <c r="BJ50" s="94"/>
      <c r="BK50" s="97"/>
      <c r="BL50" s="94"/>
      <c r="BM50" s="97"/>
      <c r="BN50" s="94"/>
      <c r="BO50" s="97"/>
      <c r="BP50" s="94"/>
      <c r="BQ50" s="97"/>
      <c r="BR50" s="94"/>
      <c r="BS50" s="97"/>
      <c r="BT50" s="94"/>
      <c r="BU50" s="97"/>
      <c r="BV50" s="97"/>
      <c r="BW50" s="97"/>
      <c r="BX50" s="97"/>
      <c r="BY50" s="97"/>
      <c r="BZ50" s="97"/>
      <c r="CA50" s="97"/>
      <c r="CB50" s="97"/>
      <c r="CC50" s="97"/>
      <c r="CD50" s="97"/>
      <c r="CE50" s="97"/>
      <c r="CF50" s="97"/>
      <c r="CG50" s="97"/>
      <c r="CH50" s="97"/>
      <c r="CI50" s="97"/>
      <c r="CJ50" s="97"/>
      <c r="CK50" s="97"/>
      <c r="CL50" s="97"/>
      <c r="CM50" s="97"/>
      <c r="CN50" s="97"/>
      <c r="CO50" s="97"/>
      <c r="CP50" s="97"/>
      <c r="CQ50" s="97"/>
      <c r="CR50" s="97"/>
      <c r="CS50" s="97"/>
      <c r="CT50" s="97"/>
      <c r="CU50" s="97"/>
      <c r="CV50" s="97"/>
      <c r="CW50" s="97"/>
      <c r="CX50" s="97"/>
      <c r="CY50" s="94"/>
      <c r="CZ50" s="94"/>
      <c r="DA50" s="94"/>
      <c r="DB50" s="123"/>
      <c r="DC50" s="94"/>
      <c r="DD50" s="94"/>
      <c r="DE50" s="94"/>
      <c r="DF50" s="94"/>
      <c r="DG50" s="94"/>
      <c r="DH50" s="94"/>
      <c r="DI50" s="94"/>
      <c r="DJ50" s="94"/>
      <c r="DK50" s="94"/>
    </row>
    <row r="51" spans="1:115" s="1" customFormat="1" ht="4.5" customHeight="1">
      <c r="A51" s="4"/>
      <c r="B51" s="91"/>
      <c r="C51" s="88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47"/>
      <c r="P51" s="47"/>
      <c r="T51" s="4"/>
      <c r="U51" s="531"/>
      <c r="V51" s="532"/>
      <c r="W51" s="532"/>
      <c r="X51" s="532"/>
      <c r="Y51" s="533"/>
      <c r="Z51" s="94"/>
      <c r="AA51" s="94"/>
      <c r="AB51" s="94"/>
      <c r="AC51" s="94"/>
      <c r="AD51" s="94"/>
      <c r="AE51" s="94"/>
      <c r="AF51" s="94"/>
      <c r="AG51" s="94"/>
      <c r="AH51" s="94"/>
      <c r="AI51" s="94"/>
      <c r="AJ51" s="94"/>
      <c r="AK51" s="94"/>
      <c r="AL51" s="94"/>
      <c r="AM51" s="94"/>
      <c r="AN51" s="94"/>
      <c r="AO51" s="94"/>
      <c r="AP51" s="94"/>
      <c r="AQ51" s="94"/>
      <c r="AR51" s="94"/>
      <c r="AS51" s="94"/>
      <c r="AT51" s="94"/>
      <c r="AU51" s="94"/>
      <c r="AV51" s="94"/>
      <c r="AW51" s="94"/>
      <c r="AX51" s="94"/>
      <c r="AY51" s="97"/>
      <c r="AZ51" s="94"/>
      <c r="BA51" s="97"/>
      <c r="BB51" s="94"/>
      <c r="BC51" s="97"/>
      <c r="BD51" s="94"/>
      <c r="BE51" s="97"/>
      <c r="BF51" s="94"/>
      <c r="BG51" s="97"/>
      <c r="BH51" s="94"/>
      <c r="BI51" s="97"/>
      <c r="BJ51" s="94"/>
      <c r="BK51" s="97"/>
      <c r="BL51" s="94"/>
      <c r="BM51" s="97"/>
      <c r="BN51" s="94"/>
      <c r="BO51" s="97"/>
      <c r="BP51" s="94"/>
      <c r="BQ51" s="97"/>
      <c r="BR51" s="94"/>
      <c r="BS51" s="97"/>
      <c r="BT51" s="94"/>
      <c r="BU51" s="97"/>
      <c r="BV51" s="97"/>
      <c r="BW51" s="97"/>
      <c r="BX51" s="97"/>
      <c r="BY51" s="97"/>
      <c r="BZ51" s="97"/>
      <c r="CA51" s="97"/>
      <c r="CB51" s="97"/>
      <c r="CC51" s="97"/>
      <c r="CD51" s="97"/>
      <c r="CE51" s="97"/>
      <c r="CF51" s="97"/>
      <c r="CG51" s="97"/>
      <c r="CH51" s="97"/>
      <c r="CI51" s="97"/>
      <c r="CJ51" s="97"/>
      <c r="CK51" s="97"/>
      <c r="CL51" s="97"/>
      <c r="CM51" s="97"/>
      <c r="CN51" s="97"/>
      <c r="CO51" s="97"/>
      <c r="CP51" s="97"/>
      <c r="CQ51" s="97"/>
      <c r="CR51" s="97"/>
      <c r="CS51" s="97"/>
      <c r="CT51" s="97"/>
      <c r="CU51" s="97"/>
      <c r="CV51" s="97"/>
      <c r="CW51" s="97"/>
      <c r="CX51" s="97"/>
      <c r="CY51" s="94"/>
      <c r="CZ51" s="94"/>
      <c r="DA51" s="94"/>
      <c r="DB51" s="123"/>
      <c r="DC51" s="94"/>
      <c r="DD51" s="94"/>
      <c r="DE51" s="94"/>
      <c r="DF51" s="94"/>
      <c r="DG51" s="94"/>
      <c r="DH51" s="94"/>
      <c r="DI51" s="94"/>
      <c r="DJ51" s="94"/>
      <c r="DK51" s="94"/>
    </row>
    <row r="52" spans="1:115" s="1" customFormat="1" ht="13.5" customHeight="1">
      <c r="A52" s="43"/>
      <c r="B52" s="91"/>
      <c r="C52" s="88"/>
      <c r="D52" s="507" t="s">
        <v>1433</v>
      </c>
      <c r="E52" s="507"/>
      <c r="F52" s="507"/>
      <c r="G52" s="507"/>
      <c r="H52" s="507"/>
      <c r="I52" s="507"/>
      <c r="J52" s="507"/>
      <c r="K52" s="507"/>
      <c r="L52" s="507"/>
      <c r="M52" s="507"/>
      <c r="N52" s="508"/>
      <c r="O52" s="503">
        <f>+PlanningCycleComplet!AN56-Suivi!O50</f>
        <v>196</v>
      </c>
      <c r="P52" s="504"/>
      <c r="T52" s="4"/>
      <c r="U52" s="534"/>
      <c r="V52" s="535"/>
      <c r="W52" s="535"/>
      <c r="X52" s="535"/>
      <c r="Y52" s="536"/>
      <c r="Z52" s="94"/>
      <c r="AA52" s="94"/>
      <c r="AB52" s="94"/>
      <c r="AC52" s="94"/>
      <c r="AD52" s="94"/>
      <c r="AE52" s="94"/>
      <c r="AF52" s="94"/>
      <c r="AG52" s="94"/>
      <c r="AH52" s="94"/>
      <c r="AI52" s="94"/>
      <c r="AJ52" s="94"/>
      <c r="AK52" s="94"/>
      <c r="AL52" s="94"/>
      <c r="AM52" s="94"/>
      <c r="AN52" s="94"/>
      <c r="AO52" s="94"/>
      <c r="AP52" s="94"/>
      <c r="AQ52" s="94"/>
      <c r="AR52" s="94"/>
      <c r="AS52" s="94"/>
      <c r="AT52" s="94"/>
      <c r="AU52" s="94"/>
      <c r="AV52" s="94"/>
      <c r="AW52" s="94"/>
      <c r="AX52" s="94"/>
      <c r="AY52" s="97"/>
      <c r="AZ52" s="94"/>
      <c r="BA52" s="97"/>
      <c r="BB52" s="94"/>
      <c r="BC52" s="97"/>
      <c r="BD52" s="94"/>
      <c r="BE52" s="97"/>
      <c r="BF52" s="94"/>
      <c r="BG52" s="97"/>
      <c r="BH52" s="94"/>
      <c r="BI52" s="97"/>
      <c r="BJ52" s="94"/>
      <c r="BK52" s="97"/>
      <c r="BL52" s="94"/>
      <c r="BM52" s="97"/>
      <c r="BN52" s="94"/>
      <c r="BO52" s="97"/>
      <c r="BP52" s="94"/>
      <c r="BQ52" s="97"/>
      <c r="BR52" s="94"/>
      <c r="BS52" s="97"/>
      <c r="BT52" s="94"/>
      <c r="BU52" s="97"/>
      <c r="BV52" s="97"/>
      <c r="BW52" s="97"/>
      <c r="BX52" s="97"/>
      <c r="BY52" s="97"/>
      <c r="BZ52" s="97"/>
      <c r="CA52" s="97"/>
      <c r="CB52" s="97"/>
      <c r="CC52" s="97"/>
      <c r="CD52" s="97"/>
      <c r="CE52" s="97"/>
      <c r="CF52" s="97"/>
      <c r="CG52" s="97"/>
      <c r="CH52" s="97"/>
      <c r="CI52" s="97"/>
      <c r="CJ52" s="97"/>
      <c r="CK52" s="97"/>
      <c r="CL52" s="97"/>
      <c r="CM52" s="97"/>
      <c r="CN52" s="97"/>
      <c r="CO52" s="97"/>
      <c r="CP52" s="97"/>
      <c r="CQ52" s="97"/>
      <c r="CR52" s="97"/>
      <c r="CS52" s="97"/>
      <c r="CT52" s="97"/>
      <c r="CU52" s="97"/>
      <c r="CV52" s="97"/>
      <c r="CW52" s="97"/>
      <c r="CX52" s="97"/>
      <c r="CY52" s="94"/>
      <c r="CZ52" s="94"/>
      <c r="DA52" s="94"/>
      <c r="DB52" s="123"/>
      <c r="DC52" s="94"/>
      <c r="DD52" s="94"/>
      <c r="DE52" s="94"/>
      <c r="DF52" s="94"/>
      <c r="DG52" s="94"/>
      <c r="DH52" s="94"/>
      <c r="DI52" s="94"/>
      <c r="DJ52" s="94"/>
      <c r="DK52" s="94"/>
    </row>
    <row r="53" spans="1:115" s="1" customFormat="1" ht="10.5" customHeight="1">
      <c r="A53" s="4"/>
      <c r="B53" s="91"/>
      <c r="C53" s="88"/>
      <c r="D53" s="4"/>
      <c r="F53" s="4"/>
      <c r="Z53" s="94"/>
      <c r="AA53" s="94"/>
      <c r="AB53" s="94"/>
      <c r="AC53" s="94"/>
      <c r="AD53" s="94"/>
      <c r="AE53" s="94"/>
      <c r="AF53" s="94"/>
      <c r="AG53" s="94"/>
      <c r="AH53" s="94"/>
      <c r="AI53" s="94"/>
      <c r="AJ53" s="94"/>
      <c r="AK53" s="94"/>
      <c r="AL53" s="94"/>
      <c r="AM53" s="94"/>
      <c r="AN53" s="94"/>
      <c r="AO53" s="94"/>
      <c r="AP53" s="94"/>
      <c r="AQ53" s="94"/>
      <c r="AR53" s="94"/>
      <c r="AS53" s="94"/>
      <c r="AT53" s="94"/>
      <c r="AU53" s="94"/>
      <c r="AV53" s="94"/>
      <c r="AW53" s="94"/>
      <c r="AX53" s="94"/>
      <c r="AY53" s="97"/>
      <c r="AZ53" s="94"/>
      <c r="BA53" s="97"/>
      <c r="BB53" s="94"/>
      <c r="BC53" s="97"/>
      <c r="BD53" s="94"/>
      <c r="BE53" s="97"/>
      <c r="BF53" s="94"/>
      <c r="BG53" s="97"/>
      <c r="BH53" s="94"/>
      <c r="BI53" s="97"/>
      <c r="BJ53" s="94"/>
      <c r="BK53" s="97"/>
      <c r="BL53" s="94"/>
      <c r="BM53" s="97"/>
      <c r="BN53" s="94"/>
      <c r="BO53" s="97"/>
      <c r="BP53" s="94"/>
      <c r="BQ53" s="97"/>
      <c r="BR53" s="94"/>
      <c r="BS53" s="97"/>
      <c r="BT53" s="94"/>
      <c r="BU53" s="97"/>
      <c r="BV53" s="97"/>
      <c r="BW53" s="97"/>
      <c r="BX53" s="97"/>
      <c r="BY53" s="97"/>
      <c r="BZ53" s="97"/>
      <c r="CA53" s="97"/>
      <c r="CB53" s="97"/>
      <c r="CC53" s="97"/>
      <c r="CD53" s="97"/>
      <c r="CE53" s="97"/>
      <c r="CF53" s="97"/>
      <c r="CG53" s="97"/>
      <c r="CH53" s="97"/>
      <c r="CI53" s="97"/>
      <c r="CJ53" s="97"/>
      <c r="CK53" s="97"/>
      <c r="CL53" s="97"/>
      <c r="CM53" s="97"/>
      <c r="CN53" s="97"/>
      <c r="CO53" s="97"/>
      <c r="CP53" s="97"/>
      <c r="CQ53" s="97"/>
      <c r="CR53" s="97"/>
      <c r="CS53" s="97"/>
      <c r="CT53" s="97"/>
      <c r="CU53" s="97"/>
      <c r="CV53" s="97"/>
      <c r="CW53" s="97"/>
      <c r="CX53" s="97"/>
      <c r="CY53" s="94"/>
      <c r="CZ53" s="94"/>
      <c r="DA53" s="94"/>
      <c r="DB53" s="123"/>
      <c r="DC53" s="94"/>
      <c r="DD53" s="94"/>
      <c r="DE53" s="94"/>
      <c r="DF53" s="94"/>
      <c r="DG53" s="94"/>
      <c r="DH53" s="94"/>
      <c r="DI53" s="94"/>
      <c r="DJ53" s="94"/>
      <c r="DK53" s="94"/>
    </row>
    <row r="54" spans="1:115" s="1" customFormat="1">
      <c r="A54" s="43"/>
      <c r="B54" s="92"/>
      <c r="C54" s="88"/>
      <c r="D54" s="4"/>
      <c r="F54" s="4"/>
      <c r="O54" s="498"/>
      <c r="P54" s="499"/>
      <c r="Z54" s="94"/>
      <c r="AA54" s="94"/>
      <c r="AB54" s="94"/>
      <c r="AC54" s="94"/>
      <c r="AD54" s="94"/>
      <c r="AE54" s="94"/>
      <c r="AF54" s="94"/>
      <c r="AG54" s="94"/>
      <c r="AH54" s="94"/>
      <c r="AI54" s="94"/>
      <c r="AJ54" s="94"/>
      <c r="AK54" s="94"/>
      <c r="AL54" s="94"/>
      <c r="AM54" s="94"/>
      <c r="AN54" s="94"/>
      <c r="AO54" s="94"/>
      <c r="AP54" s="94"/>
      <c r="AQ54" s="94"/>
      <c r="AR54" s="94"/>
      <c r="AS54" s="94"/>
      <c r="AT54" s="94"/>
      <c r="AU54" s="94"/>
      <c r="AV54" s="94"/>
      <c r="AW54" s="94"/>
      <c r="AX54" s="94"/>
      <c r="AY54" s="97"/>
      <c r="AZ54" s="94"/>
      <c r="BA54" s="97"/>
      <c r="BB54" s="94"/>
      <c r="BC54" s="97"/>
      <c r="BD54" s="94"/>
      <c r="BE54" s="97"/>
      <c r="BF54" s="94"/>
      <c r="BG54" s="97"/>
      <c r="BH54" s="94"/>
      <c r="BI54" s="97"/>
      <c r="BJ54" s="94"/>
      <c r="BK54" s="97"/>
      <c r="BL54" s="94"/>
      <c r="BM54" s="97"/>
      <c r="BN54" s="94"/>
      <c r="BO54" s="97"/>
      <c r="BP54" s="94"/>
      <c r="BQ54" s="97"/>
      <c r="BR54" s="94"/>
      <c r="BS54" s="97"/>
      <c r="BT54" s="94"/>
      <c r="BU54" s="97"/>
      <c r="BV54" s="97"/>
      <c r="BW54" s="97"/>
      <c r="BX54" s="97"/>
      <c r="BY54" s="97"/>
      <c r="BZ54" s="97"/>
      <c r="CA54" s="97"/>
      <c r="CB54" s="97"/>
      <c r="CC54" s="97"/>
      <c r="CD54" s="97"/>
      <c r="CE54" s="97"/>
      <c r="CF54" s="97"/>
      <c r="CG54" s="97"/>
      <c r="CH54" s="97"/>
      <c r="CI54" s="97"/>
      <c r="CJ54" s="97"/>
      <c r="CK54" s="97"/>
      <c r="CL54" s="97"/>
      <c r="CM54" s="97"/>
      <c r="CN54" s="97"/>
      <c r="CO54" s="97"/>
      <c r="CP54" s="97"/>
      <c r="CQ54" s="97"/>
      <c r="CR54" s="97"/>
      <c r="CS54" s="97"/>
      <c r="CT54" s="97"/>
      <c r="CU54" s="97"/>
      <c r="CV54" s="97"/>
      <c r="CW54" s="97"/>
      <c r="CX54" s="97"/>
      <c r="CY54" s="94"/>
      <c r="CZ54" s="94"/>
      <c r="DA54" s="94"/>
      <c r="DB54" s="123"/>
      <c r="DC54" s="94"/>
      <c r="DD54" s="94"/>
      <c r="DE54" s="94"/>
      <c r="DF54" s="94"/>
      <c r="DG54" s="94"/>
      <c r="DH54" s="94"/>
      <c r="DI54" s="94"/>
      <c r="DJ54" s="94"/>
      <c r="DK54" s="94"/>
    </row>
    <row r="55" spans="1:115" s="1" customFormat="1">
      <c r="A55" s="4"/>
      <c r="B55" s="91"/>
      <c r="C55" s="88"/>
      <c r="D55" s="4"/>
      <c r="F55" s="4"/>
      <c r="O55" s="498"/>
      <c r="P55" s="499"/>
      <c r="Z55" s="94"/>
      <c r="AA55" s="94"/>
      <c r="AB55" s="94"/>
      <c r="AC55" s="94"/>
      <c r="AD55" s="94"/>
      <c r="AE55" s="94"/>
      <c r="AF55" s="94"/>
      <c r="AG55" s="94"/>
      <c r="AH55" s="94"/>
      <c r="AI55" s="94"/>
      <c r="AJ55" s="94"/>
      <c r="AK55" s="94"/>
      <c r="AL55" s="94"/>
      <c r="AM55" s="94"/>
      <c r="AN55" s="94"/>
      <c r="AO55" s="94"/>
      <c r="AP55" s="94"/>
      <c r="AQ55" s="94"/>
      <c r="AR55" s="94"/>
      <c r="AS55" s="94"/>
      <c r="AT55" s="94"/>
      <c r="AU55" s="94"/>
      <c r="AV55" s="94"/>
      <c r="AW55" s="94"/>
      <c r="AX55" s="94"/>
      <c r="AY55" s="97"/>
      <c r="AZ55" s="94"/>
      <c r="BA55" s="97"/>
      <c r="BB55" s="94"/>
      <c r="BC55" s="97"/>
      <c r="BD55" s="94"/>
      <c r="BE55" s="97"/>
      <c r="BF55" s="94"/>
      <c r="BG55" s="97"/>
      <c r="BH55" s="94"/>
      <c r="BI55" s="97"/>
      <c r="BJ55" s="94"/>
      <c r="BK55" s="97"/>
      <c r="BL55" s="94"/>
      <c r="BM55" s="97"/>
      <c r="BN55" s="94"/>
      <c r="BO55" s="97"/>
      <c r="BP55" s="94"/>
      <c r="BQ55" s="97"/>
      <c r="BR55" s="94"/>
      <c r="BS55" s="97"/>
      <c r="BT55" s="94"/>
      <c r="BU55" s="97"/>
      <c r="BV55" s="97"/>
      <c r="BW55" s="97"/>
      <c r="BX55" s="97"/>
      <c r="BY55" s="97"/>
      <c r="BZ55" s="97"/>
      <c r="CA55" s="97"/>
      <c r="CB55" s="97"/>
      <c r="CC55" s="97"/>
      <c r="CD55" s="97"/>
      <c r="CE55" s="97"/>
      <c r="CF55" s="97"/>
      <c r="CG55" s="97"/>
      <c r="CH55" s="97"/>
      <c r="CI55" s="97"/>
      <c r="CJ55" s="97"/>
      <c r="CK55" s="97"/>
      <c r="CL55" s="97"/>
      <c r="CM55" s="97"/>
      <c r="CN55" s="97"/>
      <c r="CO55" s="97"/>
      <c r="CP55" s="97"/>
      <c r="CQ55" s="97"/>
      <c r="CR55" s="97"/>
      <c r="CS55" s="97"/>
      <c r="CT55" s="97"/>
      <c r="CU55" s="97"/>
      <c r="CV55" s="97"/>
      <c r="CW55" s="97"/>
      <c r="CX55" s="97"/>
      <c r="CY55" s="94"/>
      <c r="CZ55" s="94"/>
      <c r="DA55" s="94"/>
      <c r="DB55" s="123"/>
      <c r="DC55" s="94"/>
      <c r="DD55" s="94"/>
      <c r="DE55" s="94"/>
      <c r="DF55" s="94"/>
      <c r="DG55" s="94"/>
      <c r="DH55" s="94"/>
      <c r="DI55" s="94"/>
      <c r="DJ55" s="94"/>
      <c r="DK55" s="94"/>
    </row>
    <row r="56" spans="1:115" s="1" customFormat="1">
      <c r="A56" s="282"/>
      <c r="B56" s="310"/>
      <c r="C56" s="309"/>
      <c r="D56" s="282"/>
      <c r="E56" s="123"/>
      <c r="F56" s="282"/>
      <c r="G56" s="123"/>
      <c r="H56" s="123"/>
      <c r="I56" s="123"/>
      <c r="J56" s="123"/>
      <c r="K56" s="123"/>
      <c r="L56" s="123"/>
      <c r="M56" s="123"/>
      <c r="N56" s="123"/>
      <c r="O56" s="123"/>
      <c r="P56" s="123"/>
      <c r="Q56" s="123"/>
      <c r="R56" s="123"/>
      <c r="S56" s="123"/>
      <c r="T56" s="123"/>
      <c r="U56" s="123"/>
      <c r="V56" s="123"/>
      <c r="W56" s="123"/>
      <c r="X56" s="123"/>
      <c r="Y56" s="123"/>
      <c r="Z56" s="123"/>
      <c r="AA56" s="94"/>
      <c r="AB56" s="94"/>
      <c r="AC56" s="94"/>
      <c r="AD56" s="94"/>
      <c r="AE56" s="94"/>
      <c r="AF56" s="94"/>
      <c r="AG56" s="94"/>
      <c r="AH56" s="94"/>
      <c r="AI56" s="94"/>
      <c r="AJ56" s="94"/>
      <c r="AK56" s="94"/>
      <c r="AL56" s="94"/>
      <c r="AM56" s="94"/>
      <c r="AN56" s="94"/>
      <c r="AO56" s="94"/>
      <c r="AP56" s="94"/>
      <c r="AQ56" s="94"/>
      <c r="AR56" s="94"/>
      <c r="AS56" s="94"/>
      <c r="AT56" s="94"/>
      <c r="AU56" s="94"/>
      <c r="AV56" s="94"/>
      <c r="AW56" s="94"/>
      <c r="AX56" s="94"/>
      <c r="AY56" s="97"/>
      <c r="AZ56" s="94"/>
      <c r="BA56" s="97"/>
      <c r="BB56" s="94"/>
      <c r="BC56" s="97"/>
      <c r="BD56" s="94"/>
      <c r="BE56" s="97"/>
      <c r="BF56" s="94"/>
      <c r="BG56" s="97"/>
      <c r="BH56" s="94"/>
      <c r="BI56" s="97"/>
      <c r="BJ56" s="94"/>
      <c r="BK56" s="97"/>
      <c r="BL56" s="94"/>
      <c r="BM56" s="97"/>
      <c r="BN56" s="94"/>
      <c r="BO56" s="97"/>
      <c r="BP56" s="94"/>
      <c r="BQ56" s="97"/>
      <c r="BR56" s="94"/>
      <c r="BS56" s="97"/>
      <c r="BT56" s="94"/>
      <c r="BU56" s="97"/>
      <c r="BV56" s="97"/>
      <c r="BW56" s="97"/>
      <c r="BX56" s="97"/>
      <c r="BY56" s="97"/>
      <c r="BZ56" s="97"/>
      <c r="CA56" s="97"/>
      <c r="CB56" s="97"/>
      <c r="CC56" s="97"/>
      <c r="CD56" s="97"/>
      <c r="CE56" s="97"/>
      <c r="CF56" s="97"/>
      <c r="CG56" s="97"/>
      <c r="CH56" s="97"/>
      <c r="CI56" s="97"/>
      <c r="CJ56" s="97"/>
      <c r="CK56" s="97"/>
      <c r="CL56" s="97"/>
      <c r="CM56" s="97"/>
      <c r="CN56" s="97"/>
      <c r="CO56" s="97"/>
      <c r="CP56" s="97"/>
      <c r="CQ56" s="97"/>
      <c r="CR56" s="97"/>
      <c r="CS56" s="97"/>
      <c r="CT56" s="97"/>
      <c r="CU56" s="97"/>
      <c r="CV56" s="97"/>
      <c r="CW56" s="97"/>
      <c r="CX56" s="97"/>
      <c r="CY56" s="94"/>
      <c r="CZ56" s="94"/>
      <c r="DA56" s="94"/>
      <c r="DB56" s="123"/>
      <c r="DC56" s="94"/>
      <c r="DD56" s="94"/>
      <c r="DE56" s="94"/>
      <c r="DF56" s="94"/>
      <c r="DG56" s="94"/>
      <c r="DH56" s="94"/>
      <c r="DI56" s="94"/>
      <c r="DJ56" s="94"/>
      <c r="DK56" s="94"/>
    </row>
    <row r="57" spans="1:115" s="94" customFormat="1">
      <c r="A57" s="95"/>
      <c r="B57" s="95"/>
      <c r="C57" s="95"/>
      <c r="D57" s="95"/>
      <c r="E57" s="95"/>
      <c r="F57" s="95"/>
      <c r="AY57" s="97"/>
      <c r="BA57" s="97"/>
      <c r="BC57" s="97"/>
      <c r="BE57" s="97"/>
      <c r="BG57" s="97"/>
      <c r="BI57" s="97"/>
      <c r="BK57" s="97"/>
      <c r="BM57" s="97"/>
      <c r="BO57" s="97"/>
      <c r="BQ57" s="97"/>
      <c r="BS57" s="97"/>
      <c r="BU57" s="97"/>
      <c r="BV57" s="97"/>
      <c r="BW57" s="97"/>
      <c r="BX57" s="97"/>
      <c r="BY57" s="97"/>
      <c r="BZ57" s="97"/>
      <c r="CA57" s="97"/>
      <c r="CB57" s="97"/>
      <c r="CC57" s="97"/>
      <c r="CD57" s="97"/>
      <c r="CE57" s="97"/>
      <c r="CF57" s="97"/>
      <c r="CG57" s="97"/>
      <c r="CH57" s="97"/>
      <c r="CI57" s="97"/>
      <c r="CJ57" s="97"/>
      <c r="CK57" s="97"/>
      <c r="CL57" s="97"/>
      <c r="CM57" s="97"/>
      <c r="CN57" s="97"/>
      <c r="CO57" s="97"/>
      <c r="CP57" s="97"/>
      <c r="CQ57" s="97"/>
      <c r="CR57" s="97"/>
      <c r="CS57" s="97"/>
      <c r="CT57" s="97"/>
      <c r="CU57" s="97"/>
      <c r="CV57" s="97"/>
      <c r="CW57" s="97"/>
      <c r="CX57" s="97"/>
    </row>
    <row r="58" spans="1:115" s="94" customFormat="1">
      <c r="A58" s="95"/>
      <c r="B58" s="95"/>
      <c r="C58" s="95"/>
      <c r="D58" s="95"/>
      <c r="E58" s="95"/>
      <c r="F58" s="95"/>
      <c r="AY58" s="97"/>
      <c r="BA58" s="97"/>
      <c r="BC58" s="97"/>
      <c r="BE58" s="97"/>
      <c r="BG58" s="97"/>
      <c r="BI58" s="97"/>
      <c r="BK58" s="97"/>
      <c r="BM58" s="97"/>
      <c r="BO58" s="97"/>
      <c r="BQ58" s="97"/>
      <c r="BS58" s="97"/>
      <c r="BU58" s="97"/>
      <c r="BV58" s="97"/>
      <c r="BW58" s="97"/>
      <c r="BX58" s="97"/>
      <c r="BY58" s="97"/>
      <c r="BZ58" s="97"/>
      <c r="CA58" s="97"/>
      <c r="CB58" s="97"/>
      <c r="CC58" s="97"/>
      <c r="CD58" s="97"/>
      <c r="CE58" s="97"/>
      <c r="CF58" s="97"/>
      <c r="CG58" s="97"/>
      <c r="CH58" s="97"/>
      <c r="CI58" s="97"/>
      <c r="CJ58" s="97"/>
      <c r="CK58" s="97"/>
      <c r="CL58" s="97"/>
      <c r="CM58" s="97"/>
      <c r="CN58" s="97"/>
      <c r="CO58" s="97"/>
      <c r="CP58" s="97"/>
      <c r="CQ58" s="97"/>
      <c r="CR58" s="97"/>
      <c r="CS58" s="97"/>
      <c r="CT58" s="97"/>
      <c r="CU58" s="97"/>
      <c r="CV58" s="97"/>
      <c r="CW58" s="97"/>
      <c r="CX58" s="97"/>
    </row>
    <row r="59" spans="1:115" s="97" customFormat="1">
      <c r="A59" s="150" t="s">
        <v>1029</v>
      </c>
      <c r="B59" s="150"/>
      <c r="C59" s="331">
        <f ca="1">INDIRECT(B41&amp;"!"&amp;"G44")</f>
        <v>0</v>
      </c>
      <c r="D59" s="150"/>
      <c r="E59" s="331">
        <f ca="1">INDIRECT(D41&amp;"!"&amp;"G44")</f>
        <v>0</v>
      </c>
      <c r="F59" s="150"/>
      <c r="G59" s="331">
        <f ca="1">INDIRECT(F41&amp;"!"&amp;"G44")</f>
        <v>0</v>
      </c>
      <c r="H59" s="150"/>
      <c r="I59" s="331">
        <f ca="1">INDIRECT(H41&amp;"!"&amp;"G44")</f>
        <v>0</v>
      </c>
      <c r="J59" s="150"/>
      <c r="K59" s="331">
        <f ca="1">INDIRECT(J41&amp;"!"&amp;"G44")</f>
        <v>0</v>
      </c>
      <c r="L59" s="150"/>
      <c r="M59" s="331">
        <f ca="1">INDIRECT(L41&amp;"!"&amp;"G44")</f>
        <v>0</v>
      </c>
      <c r="N59" s="150"/>
      <c r="O59" s="331">
        <f ca="1">INDIRECT(N41&amp;"!"&amp;"G44")</f>
        <v>0</v>
      </c>
      <c r="P59" s="150"/>
      <c r="Q59" s="331">
        <f ca="1">INDIRECT(P41&amp;"!"&amp;"G44")</f>
        <v>0</v>
      </c>
      <c r="S59" s="331">
        <f ca="1">INDIRECT(R41&amp;"!"&amp;"G44")</f>
        <v>0</v>
      </c>
      <c r="U59" s="331">
        <f ca="1">INDIRECT(T41&amp;"!"&amp;"G44")</f>
        <v>0</v>
      </c>
      <c r="W59" s="331">
        <f ca="1">INDIRECT(V41&amp;"!"&amp;"G44")</f>
        <v>0</v>
      </c>
      <c r="Y59" s="331">
        <f ca="1">INDIRECT(X41&amp;"!"&amp;"G44")</f>
        <v>0</v>
      </c>
      <c r="AA59" s="94"/>
      <c r="AB59" s="94"/>
      <c r="AC59" s="94"/>
      <c r="AD59" s="94"/>
      <c r="AE59" s="94"/>
      <c r="AF59" s="94"/>
      <c r="AG59" s="94"/>
      <c r="AH59" s="94"/>
      <c r="AI59" s="94"/>
      <c r="AJ59" s="94"/>
      <c r="AK59" s="94"/>
      <c r="AL59" s="94"/>
      <c r="AM59" s="94"/>
      <c r="AN59" s="94"/>
      <c r="AO59" s="94"/>
      <c r="AP59" s="94"/>
      <c r="AQ59" s="94"/>
      <c r="AR59" s="94"/>
      <c r="AS59" s="94"/>
      <c r="AT59" s="94"/>
      <c r="AU59" s="94"/>
      <c r="AV59" s="94"/>
      <c r="AW59" s="94"/>
      <c r="AX59" s="94"/>
      <c r="AZ59" s="94"/>
      <c r="BB59" s="94"/>
      <c r="BD59" s="94"/>
      <c r="BF59" s="94"/>
      <c r="BH59" s="94"/>
      <c r="BJ59" s="94"/>
      <c r="BL59" s="94"/>
      <c r="BN59" s="94"/>
      <c r="BP59" s="94"/>
      <c r="BR59" s="94"/>
      <c r="BT59" s="94"/>
    </row>
    <row r="60" spans="1:115" s="97" customFormat="1">
      <c r="A60" s="150"/>
      <c r="B60" s="150"/>
      <c r="C60" s="150"/>
      <c r="D60" s="150"/>
      <c r="E60" s="150"/>
      <c r="F60" s="150"/>
      <c r="G60" s="150"/>
      <c r="H60" s="150"/>
      <c r="I60" s="150"/>
      <c r="J60" s="150"/>
      <c r="K60" s="150"/>
      <c r="L60" s="150"/>
      <c r="M60" s="150"/>
      <c r="N60" s="150"/>
      <c r="O60" s="150"/>
      <c r="P60" s="150"/>
      <c r="AA60" s="94"/>
      <c r="AB60" s="94"/>
      <c r="AC60" s="94"/>
      <c r="AD60" s="94"/>
      <c r="AE60" s="94"/>
      <c r="AF60" s="94"/>
      <c r="AG60" s="94"/>
      <c r="AH60" s="94"/>
      <c r="AI60" s="94"/>
      <c r="AJ60" s="94"/>
      <c r="AK60" s="94"/>
      <c r="AL60" s="94"/>
      <c r="AM60" s="94"/>
      <c r="AN60" s="94"/>
      <c r="AO60" s="94"/>
      <c r="AP60" s="94"/>
      <c r="AQ60" s="94"/>
      <c r="AR60" s="94"/>
      <c r="AS60" s="94"/>
      <c r="AT60" s="94"/>
      <c r="AU60" s="94"/>
      <c r="AV60" s="94"/>
      <c r="AW60" s="94"/>
      <c r="AX60" s="94"/>
      <c r="AZ60" s="94"/>
      <c r="BB60" s="94"/>
      <c r="BD60" s="94"/>
      <c r="BF60" s="94"/>
      <c r="BH60" s="94"/>
      <c r="BJ60" s="94"/>
      <c r="BL60" s="94"/>
      <c r="BN60" s="94"/>
      <c r="BP60" s="94"/>
      <c r="BR60" s="94"/>
      <c r="BT60" s="94"/>
    </row>
    <row r="61" spans="1:115" s="97" customFormat="1">
      <c r="A61" s="150"/>
      <c r="B61" s="150"/>
      <c r="C61" s="150"/>
      <c r="D61" s="150"/>
      <c r="E61" s="150"/>
      <c r="F61" s="150"/>
      <c r="G61" s="150"/>
      <c r="H61" s="150"/>
      <c r="I61" s="150"/>
      <c r="J61" s="150"/>
      <c r="K61" s="150"/>
      <c r="L61" s="150"/>
      <c r="M61" s="150"/>
      <c r="N61" s="150"/>
      <c r="O61" s="150"/>
      <c r="P61" s="150"/>
      <c r="AA61" s="94"/>
      <c r="AB61" s="94"/>
      <c r="AC61" s="94"/>
      <c r="AD61" s="94"/>
      <c r="AE61" s="94"/>
      <c r="AF61" s="94"/>
      <c r="AG61" s="94"/>
      <c r="AH61" s="94"/>
      <c r="AI61" s="94"/>
      <c r="AJ61" s="94"/>
      <c r="AK61" s="94"/>
      <c r="AL61" s="94"/>
      <c r="AM61" s="94"/>
      <c r="AN61" s="94"/>
      <c r="AO61" s="94"/>
      <c r="AP61" s="94"/>
      <c r="AQ61" s="94"/>
      <c r="AR61" s="94"/>
      <c r="AS61" s="94"/>
      <c r="AT61" s="94"/>
      <c r="AU61" s="94"/>
      <c r="AV61" s="94"/>
      <c r="AW61" s="94"/>
      <c r="AX61" s="94"/>
      <c r="AZ61" s="94"/>
      <c r="BB61" s="94"/>
      <c r="BD61" s="94"/>
      <c r="BF61" s="94"/>
      <c r="BH61" s="94"/>
      <c r="BJ61" s="94"/>
      <c r="BL61" s="94"/>
      <c r="BN61" s="94"/>
      <c r="BP61" s="94"/>
      <c r="BR61" s="94"/>
      <c r="BT61" s="94"/>
    </row>
    <row r="62" spans="1:115" s="97" customFormat="1">
      <c r="A62" s="150" t="s">
        <v>1030</v>
      </c>
      <c r="B62" s="150"/>
      <c r="C62" s="331">
        <f ca="1">IF(INDIRECT(B41&amp;"!"&amp;"G47")="",C59,INDIRECT(B41&amp;"!"&amp;"G47"))</f>
        <v>0</v>
      </c>
      <c r="D62" s="150"/>
      <c r="E62" s="331">
        <f ca="1">IF(INDIRECT(D41&amp;"!"&amp;"G47")="",E59,INDIRECT(D41&amp;"!"&amp;"G47"))</f>
        <v>0</v>
      </c>
      <c r="F62" s="150"/>
      <c r="G62" s="331">
        <f ca="1">IF(INDIRECT(F41&amp;"!"&amp;"G47")="",G59,INDIRECT(F41&amp;"!"&amp;"G47"))</f>
        <v>0</v>
      </c>
      <c r="H62" s="150"/>
      <c r="I62" s="331">
        <f ca="1">IF(INDIRECT(H41&amp;"!"&amp;"G47")="",I59,INDIRECT(H41&amp;"!"&amp;"G47"))</f>
        <v>0</v>
      </c>
      <c r="J62" s="150"/>
      <c r="K62" s="331">
        <f ca="1">IF(INDIRECT(J41&amp;"!"&amp;"G47")="",K59,INDIRECT(J41&amp;"!"&amp;"G47"))</f>
        <v>0</v>
      </c>
      <c r="L62" s="150"/>
      <c r="M62" s="331">
        <f ca="1">IF(INDIRECT(L41&amp;"!"&amp;"G47")="",M59,INDIRECT(L41&amp;"!"&amp;"G47"))</f>
        <v>0</v>
      </c>
      <c r="N62" s="150"/>
      <c r="O62" s="331">
        <f ca="1">IF(INDIRECT(N41&amp;"!"&amp;"G47")="",O59,INDIRECT(N41&amp;"!"&amp;"G47"))</f>
        <v>0</v>
      </c>
      <c r="P62" s="150"/>
      <c r="Q62" s="331">
        <f ca="1">IF(INDIRECT(P41&amp;"!"&amp;"G47")="",Q59,INDIRECT(P41&amp;"!"&amp;"G47"))</f>
        <v>0</v>
      </c>
      <c r="S62" s="331">
        <f ca="1">IF(INDIRECT(R41&amp;"!"&amp;"G47")="",S59,INDIRECT(R41&amp;"!"&amp;"G47"))</f>
        <v>0</v>
      </c>
      <c r="U62" s="331">
        <f ca="1">IF(INDIRECT(T41&amp;"!"&amp;"G47")="",U59,INDIRECT(T41&amp;"!"&amp;"G47"))</f>
        <v>0</v>
      </c>
      <c r="W62" s="331">
        <f ca="1">IF(INDIRECT(V41&amp;"!"&amp;"G47")="",W59,INDIRECT(V41&amp;"!"&amp;"G47"))</f>
        <v>0</v>
      </c>
      <c r="Y62" s="331">
        <f ca="1">IF(INDIRECT(X41&amp;"!"&amp;"G47")="",Y59,INDIRECT(X41&amp;"!"&amp;"G47"))</f>
        <v>0</v>
      </c>
      <c r="AA62" s="94"/>
      <c r="AB62" s="94"/>
      <c r="AC62" s="94"/>
      <c r="AD62" s="94"/>
      <c r="AE62" s="94"/>
      <c r="AF62" s="94"/>
      <c r="AG62" s="94"/>
      <c r="AH62" s="94"/>
      <c r="AI62" s="94"/>
      <c r="AJ62" s="94"/>
      <c r="AK62" s="94"/>
      <c r="AL62" s="94"/>
      <c r="AM62" s="94"/>
      <c r="AN62" s="94"/>
      <c r="AO62" s="94"/>
      <c r="AP62" s="94"/>
      <c r="AQ62" s="94"/>
      <c r="AR62" s="94"/>
      <c r="AS62" s="94"/>
      <c r="AT62" s="94"/>
      <c r="AU62" s="94"/>
      <c r="AV62" s="94"/>
      <c r="AW62" s="94"/>
      <c r="AX62" s="94"/>
      <c r="AZ62" s="94"/>
      <c r="BB62" s="94"/>
      <c r="BD62" s="94"/>
      <c r="BF62" s="94"/>
      <c r="BH62" s="94"/>
      <c r="BJ62" s="94"/>
      <c r="BL62" s="94"/>
      <c r="BN62" s="94"/>
      <c r="BP62" s="94"/>
      <c r="BR62" s="94"/>
      <c r="BT62" s="94"/>
    </row>
    <row r="63" spans="1:115" s="97" customFormat="1">
      <c r="A63" s="150"/>
      <c r="B63" s="331"/>
      <c r="C63" s="151"/>
      <c r="D63" s="150"/>
      <c r="F63" s="150"/>
      <c r="H63" s="150"/>
      <c r="J63" s="150"/>
      <c r="L63" s="150"/>
      <c r="N63" s="150"/>
      <c r="P63" s="150"/>
      <c r="AA63" s="94"/>
      <c r="AB63" s="94"/>
      <c r="AC63" s="94"/>
      <c r="AD63" s="94"/>
      <c r="AE63" s="94"/>
      <c r="AF63" s="94"/>
      <c r="AG63" s="94"/>
      <c r="AH63" s="94"/>
      <c r="AI63" s="94"/>
      <c r="AJ63" s="94"/>
      <c r="AK63" s="94"/>
      <c r="AL63" s="94"/>
      <c r="AM63" s="94"/>
      <c r="AN63" s="94"/>
      <c r="AO63" s="94"/>
      <c r="AP63" s="94"/>
      <c r="AQ63" s="94"/>
      <c r="AR63" s="94"/>
      <c r="AS63" s="94"/>
      <c r="AT63" s="94"/>
      <c r="AU63" s="94"/>
      <c r="AV63" s="94"/>
      <c r="AW63" s="94"/>
      <c r="AX63" s="94"/>
      <c r="AZ63" s="94"/>
      <c r="BB63" s="94"/>
      <c r="BD63" s="94"/>
      <c r="BF63" s="94"/>
      <c r="BH63" s="94"/>
      <c r="BJ63" s="94"/>
      <c r="BL63" s="94"/>
      <c r="BN63" s="94"/>
      <c r="BP63" s="94"/>
      <c r="BR63" s="94"/>
      <c r="BT63" s="94"/>
    </row>
    <row r="64" spans="1:115" s="97" customFormat="1">
      <c r="A64" s="332" t="s">
        <v>1120</v>
      </c>
      <c r="B64" s="331"/>
      <c r="C64" s="151">
        <f ca="1">C62</f>
        <v>0</v>
      </c>
      <c r="D64" s="150"/>
      <c r="E64" s="151">
        <f ca="1">E62</f>
        <v>0</v>
      </c>
      <c r="F64" s="150"/>
      <c r="G64" s="151">
        <f ca="1">G62</f>
        <v>0</v>
      </c>
      <c r="H64" s="150"/>
      <c r="I64" s="151">
        <f ca="1">I62</f>
        <v>0</v>
      </c>
      <c r="J64" s="150"/>
      <c r="K64" s="151">
        <f ca="1">K62</f>
        <v>0</v>
      </c>
      <c r="L64" s="150"/>
      <c r="M64" s="151">
        <f ca="1">M62</f>
        <v>0</v>
      </c>
      <c r="N64" s="150"/>
      <c r="O64" s="151">
        <f ca="1">O62</f>
        <v>0</v>
      </c>
      <c r="P64" s="150"/>
      <c r="Q64" s="151">
        <f ca="1">Q62</f>
        <v>0</v>
      </c>
      <c r="S64" s="151">
        <f ca="1">S62</f>
        <v>0</v>
      </c>
      <c r="U64" s="151">
        <f ca="1">U62</f>
        <v>0</v>
      </c>
      <c r="W64" s="151">
        <f ca="1">W62</f>
        <v>0</v>
      </c>
      <c r="Y64" s="151">
        <f ca="1">Y62</f>
        <v>0</v>
      </c>
      <c r="Z64" s="151">
        <f ca="1">SUM(C64:Y64)</f>
        <v>0</v>
      </c>
      <c r="AA64" s="94"/>
      <c r="AB64" s="94"/>
      <c r="AC64" s="94"/>
      <c r="AD64" s="94"/>
      <c r="AE64" s="94"/>
      <c r="AF64" s="94"/>
      <c r="AG64" s="94"/>
      <c r="AH64" s="94"/>
      <c r="AI64" s="94"/>
      <c r="AJ64" s="94"/>
      <c r="AK64" s="94"/>
      <c r="AL64" s="94"/>
      <c r="AM64" s="94"/>
      <c r="AN64" s="94"/>
      <c r="AO64" s="94"/>
      <c r="AP64" s="94"/>
      <c r="AQ64" s="94"/>
      <c r="AR64" s="94"/>
      <c r="AS64" s="94"/>
      <c r="AT64" s="94"/>
      <c r="AU64" s="94"/>
      <c r="AV64" s="94"/>
      <c r="AW64" s="94"/>
      <c r="AX64" s="94"/>
      <c r="AZ64" s="94"/>
      <c r="BB64" s="94"/>
      <c r="BD64" s="94"/>
      <c r="BF64" s="94"/>
      <c r="BH64" s="94"/>
      <c r="BJ64" s="94"/>
      <c r="BL64" s="94"/>
      <c r="BN64" s="94"/>
      <c r="BP64" s="94"/>
      <c r="BR64" s="94"/>
      <c r="BT64" s="94"/>
    </row>
    <row r="65" spans="1:102" s="97" customFormat="1">
      <c r="A65" s="150"/>
      <c r="B65" s="331"/>
      <c r="C65" s="151"/>
      <c r="D65" s="150"/>
      <c r="F65" s="150"/>
      <c r="H65" s="150"/>
      <c r="J65" s="150"/>
      <c r="L65" s="150"/>
      <c r="N65" s="150"/>
      <c r="P65" s="150"/>
      <c r="AA65" s="94"/>
      <c r="AB65" s="94"/>
      <c r="AC65" s="94"/>
      <c r="AD65" s="94"/>
      <c r="AE65" s="94"/>
      <c r="AF65" s="94"/>
      <c r="AG65" s="94"/>
      <c r="AH65" s="94"/>
      <c r="AI65" s="94"/>
      <c r="AJ65" s="94"/>
      <c r="AK65" s="94"/>
      <c r="AL65" s="94"/>
      <c r="AM65" s="94"/>
      <c r="AN65" s="94"/>
      <c r="AO65" s="94"/>
      <c r="AP65" s="94"/>
      <c r="AQ65" s="94"/>
      <c r="AR65" s="94"/>
      <c r="AS65" s="94"/>
      <c r="AT65" s="94"/>
      <c r="AU65" s="94"/>
      <c r="AV65" s="94"/>
      <c r="AW65" s="94"/>
      <c r="AX65" s="94"/>
      <c r="AZ65" s="94"/>
      <c r="BB65" s="94"/>
      <c r="BD65" s="94"/>
      <c r="BF65" s="94"/>
      <c r="BH65" s="94"/>
      <c r="BJ65" s="94"/>
      <c r="BL65" s="94"/>
      <c r="BN65" s="94"/>
      <c r="BP65" s="94"/>
      <c r="BR65" s="94"/>
      <c r="BT65" s="94"/>
    </row>
    <row r="66" spans="1:102" s="97" customFormat="1">
      <c r="A66" s="150" t="s">
        <v>1121</v>
      </c>
      <c r="B66" s="331"/>
      <c r="C66" s="151"/>
      <c r="D66" s="150"/>
      <c r="F66" s="150"/>
      <c r="H66" s="150"/>
      <c r="J66" s="150"/>
      <c r="L66" s="150"/>
      <c r="N66" s="150"/>
      <c r="P66" s="150"/>
      <c r="AA66" s="94"/>
      <c r="AB66" s="94"/>
      <c r="AC66" s="94"/>
      <c r="AD66" s="94"/>
      <c r="AE66" s="94"/>
      <c r="AF66" s="94"/>
      <c r="AG66" s="94"/>
      <c r="AH66" s="94"/>
      <c r="AI66" s="94"/>
      <c r="AJ66" s="94"/>
      <c r="AK66" s="94"/>
      <c r="AL66" s="94"/>
      <c r="AM66" s="94"/>
      <c r="AN66" s="94"/>
      <c r="AO66" s="94"/>
      <c r="AP66" s="94"/>
      <c r="AQ66" s="94"/>
      <c r="AR66" s="94"/>
      <c r="AS66" s="94"/>
      <c r="AT66" s="94"/>
      <c r="AU66" s="94"/>
      <c r="AV66" s="94"/>
      <c r="AW66" s="94"/>
      <c r="AX66" s="94"/>
      <c r="AZ66" s="94"/>
      <c r="BB66" s="94"/>
      <c r="BD66" s="94"/>
      <c r="BF66" s="94"/>
      <c r="BH66" s="94"/>
      <c r="BJ66" s="94"/>
      <c r="BL66" s="94"/>
      <c r="BN66" s="94"/>
      <c r="BP66" s="94"/>
      <c r="BR66" s="94"/>
      <c r="BT66" s="94"/>
    </row>
    <row r="67" spans="1:102" s="97" customFormat="1">
      <c r="A67" s="150"/>
      <c r="B67" s="331"/>
      <c r="C67" s="151"/>
      <c r="D67" s="150"/>
      <c r="F67" s="150"/>
      <c r="H67" s="150"/>
      <c r="J67" s="150"/>
      <c r="L67" s="150"/>
      <c r="N67" s="150"/>
      <c r="P67" s="150"/>
      <c r="R67" s="150"/>
      <c r="T67" s="150"/>
      <c r="V67" s="150"/>
      <c r="X67" s="150"/>
      <c r="AA67" s="94"/>
      <c r="AB67" s="94"/>
      <c r="AC67" s="94"/>
      <c r="AD67" s="94"/>
      <c r="AE67" s="94"/>
      <c r="AF67" s="94"/>
      <c r="AG67" s="94"/>
      <c r="AH67" s="94"/>
      <c r="AI67" s="94"/>
      <c r="AJ67" s="94"/>
      <c r="AK67" s="94"/>
      <c r="AL67" s="94"/>
      <c r="AM67" s="94"/>
      <c r="AN67" s="94"/>
      <c r="AO67" s="94"/>
      <c r="AP67" s="94"/>
      <c r="AQ67" s="94"/>
      <c r="AR67" s="94"/>
      <c r="AS67" s="94"/>
      <c r="AT67" s="94"/>
      <c r="AU67" s="94"/>
      <c r="AV67" s="94"/>
      <c r="AW67" s="94"/>
      <c r="AX67" s="94"/>
      <c r="AZ67" s="94"/>
      <c r="BB67" s="94"/>
      <c r="BD67" s="94"/>
      <c r="BF67" s="94"/>
      <c r="BH67" s="94"/>
      <c r="BJ67" s="94"/>
      <c r="BL67" s="94"/>
      <c r="BN67" s="94"/>
      <c r="BP67" s="94"/>
      <c r="BR67" s="94"/>
      <c r="BT67" s="94"/>
    </row>
    <row r="68" spans="1:102" s="97" customFormat="1">
      <c r="A68" s="150"/>
      <c r="B68" s="331"/>
      <c r="C68" s="331">
        <f ca="1">INDIRECT(B41&amp;"!"&amp;"j44")</f>
        <v>0</v>
      </c>
      <c r="D68" s="150"/>
      <c r="F68" s="150"/>
      <c r="H68" s="150"/>
      <c r="J68" s="150"/>
      <c r="L68" s="150"/>
      <c r="N68" s="150"/>
      <c r="P68" s="150"/>
      <c r="R68" s="150"/>
      <c r="T68" s="150"/>
      <c r="V68" s="150"/>
      <c r="X68" s="150"/>
      <c r="AA68" s="94"/>
      <c r="AB68" s="94"/>
      <c r="AC68" s="94"/>
      <c r="AD68" s="94"/>
      <c r="AE68" s="94"/>
      <c r="AF68" s="94"/>
      <c r="AG68" s="94"/>
      <c r="AH68" s="94"/>
      <c r="AI68" s="94"/>
      <c r="AJ68" s="94"/>
      <c r="AK68" s="94"/>
      <c r="AL68" s="94"/>
      <c r="AM68" s="94"/>
      <c r="AN68" s="94"/>
      <c r="AO68" s="94"/>
      <c r="AP68" s="94"/>
      <c r="AQ68" s="94"/>
      <c r="AR68" s="94"/>
      <c r="AS68" s="94"/>
      <c r="AT68" s="94"/>
      <c r="AU68" s="94"/>
      <c r="AV68" s="94"/>
      <c r="AW68" s="94"/>
      <c r="AX68" s="94"/>
      <c r="AZ68" s="94"/>
      <c r="BB68" s="94"/>
      <c r="BD68" s="94"/>
      <c r="BF68" s="94"/>
      <c r="BH68" s="94"/>
      <c r="BJ68" s="94"/>
      <c r="BL68" s="94"/>
      <c r="BN68" s="94"/>
      <c r="BP68" s="94"/>
      <c r="BR68" s="94"/>
      <c r="BT68" s="94"/>
    </row>
    <row r="69" spans="1:102" s="97" customFormat="1">
      <c r="A69" s="150"/>
      <c r="B69" s="331"/>
      <c r="C69" s="151"/>
      <c r="D69" s="150"/>
      <c r="F69" s="150"/>
      <c r="H69" s="150"/>
      <c r="J69" s="150"/>
      <c r="L69" s="150"/>
      <c r="N69" s="150"/>
      <c r="P69" s="150"/>
      <c r="R69" s="150"/>
      <c r="T69" s="150"/>
      <c r="V69" s="150"/>
      <c r="X69" s="150"/>
      <c r="AA69" s="94"/>
      <c r="AB69" s="94"/>
      <c r="AC69" s="94"/>
      <c r="AD69" s="94"/>
      <c r="AE69" s="94"/>
      <c r="AF69" s="94"/>
      <c r="AG69" s="94"/>
      <c r="AH69" s="94"/>
      <c r="AI69" s="94"/>
      <c r="AJ69" s="94"/>
      <c r="AK69" s="94"/>
      <c r="AL69" s="94"/>
      <c r="AM69" s="94"/>
      <c r="AN69" s="94"/>
      <c r="AO69" s="94"/>
      <c r="AP69" s="94"/>
      <c r="AQ69" s="94"/>
      <c r="AR69" s="94"/>
      <c r="AS69" s="94"/>
      <c r="AT69" s="94"/>
      <c r="AU69" s="94"/>
      <c r="AV69" s="94"/>
      <c r="AW69" s="94"/>
      <c r="AX69" s="94"/>
      <c r="AZ69" s="94"/>
      <c r="BB69" s="94"/>
      <c r="BD69" s="94"/>
      <c r="BF69" s="94"/>
      <c r="BH69" s="94"/>
      <c r="BJ69" s="94"/>
      <c r="BL69" s="94"/>
      <c r="BN69" s="94"/>
      <c r="BP69" s="94"/>
      <c r="BR69" s="94"/>
      <c r="BT69" s="94"/>
    </row>
    <row r="70" spans="1:102" s="97" customFormat="1">
      <c r="A70" s="150"/>
      <c r="B70" s="331"/>
      <c r="C70" s="151"/>
      <c r="D70" s="150"/>
      <c r="F70" s="150"/>
      <c r="H70" s="150"/>
      <c r="J70" s="150"/>
      <c r="L70" s="150"/>
      <c r="N70" s="150"/>
      <c r="P70" s="150"/>
      <c r="R70" s="150"/>
      <c r="T70" s="150"/>
      <c r="V70" s="150"/>
      <c r="X70" s="150"/>
      <c r="AA70" s="94"/>
      <c r="AB70" s="94"/>
      <c r="AC70" s="94"/>
      <c r="AD70" s="94"/>
      <c r="AE70" s="94"/>
      <c r="AF70" s="94"/>
      <c r="AG70" s="94"/>
      <c r="AH70" s="94"/>
      <c r="AI70" s="94"/>
      <c r="AJ70" s="94"/>
      <c r="AK70" s="94"/>
      <c r="AL70" s="94"/>
      <c r="AM70" s="94"/>
      <c r="AN70" s="94"/>
      <c r="AO70" s="94"/>
      <c r="AP70" s="94"/>
      <c r="AQ70" s="94"/>
      <c r="AR70" s="94"/>
      <c r="AS70" s="94"/>
      <c r="AT70" s="94"/>
      <c r="AU70" s="94"/>
      <c r="AV70" s="94"/>
      <c r="AW70" s="94"/>
      <c r="AX70" s="94"/>
      <c r="AZ70" s="94"/>
      <c r="BB70" s="94"/>
      <c r="BD70" s="94"/>
      <c r="BF70" s="94"/>
      <c r="BH70" s="94"/>
      <c r="BJ70" s="94"/>
      <c r="BL70" s="94"/>
      <c r="BN70" s="94"/>
      <c r="BP70" s="94"/>
      <c r="BR70" s="94"/>
      <c r="BT70" s="94"/>
    </row>
    <row r="71" spans="1:102">
      <c r="A71" s="311"/>
      <c r="B71" s="312"/>
      <c r="C71" s="313"/>
      <c r="D71" s="311"/>
      <c r="E71" s="306"/>
      <c r="F71" s="311"/>
      <c r="G71" s="306"/>
      <c r="H71" s="311"/>
      <c r="I71" s="306"/>
      <c r="J71" s="311"/>
      <c r="K71" s="306"/>
      <c r="L71" s="311"/>
      <c r="M71" s="306"/>
      <c r="N71" s="311"/>
      <c r="O71" s="306"/>
      <c r="P71" s="311"/>
      <c r="Q71" s="306"/>
      <c r="R71" s="311"/>
      <c r="S71" s="306"/>
      <c r="T71" s="311"/>
      <c r="U71" s="306"/>
      <c r="V71" s="311"/>
      <c r="W71" s="306"/>
      <c r="X71" s="311"/>
      <c r="Y71" s="306"/>
      <c r="Z71" s="306"/>
      <c r="AA71" s="94"/>
      <c r="AB71" s="94"/>
      <c r="AC71" s="94"/>
      <c r="AD71" s="94"/>
      <c r="AE71" s="94"/>
      <c r="AF71" s="94"/>
      <c r="AG71" s="94"/>
      <c r="AH71" s="94"/>
      <c r="AI71" s="94"/>
      <c r="AJ71" s="94"/>
      <c r="AK71" s="94"/>
      <c r="AL71" s="94"/>
      <c r="AM71" s="94"/>
      <c r="AN71" s="94"/>
      <c r="AO71" s="94"/>
      <c r="AP71" s="94"/>
      <c r="AQ71" s="94"/>
      <c r="AR71" s="94"/>
      <c r="AS71" s="94"/>
      <c r="AT71" s="94"/>
      <c r="AU71" s="94"/>
      <c r="AV71" s="94"/>
      <c r="AW71" s="94"/>
      <c r="AX71" s="94"/>
      <c r="AZ71" s="94"/>
      <c r="BB71" s="94"/>
      <c r="BD71" s="94"/>
      <c r="BF71" s="94"/>
      <c r="BH71" s="94"/>
      <c r="BJ71" s="94"/>
      <c r="BL71" s="94"/>
      <c r="BN71" s="94"/>
      <c r="BP71" s="94"/>
      <c r="BR71" s="94"/>
      <c r="BT71" s="94"/>
    </row>
    <row r="72" spans="1:102">
      <c r="A72" s="311"/>
      <c r="B72" s="312"/>
      <c r="C72" s="313"/>
      <c r="D72" s="311"/>
      <c r="E72" s="306"/>
      <c r="F72" s="311"/>
      <c r="G72" s="306"/>
      <c r="H72" s="311"/>
      <c r="I72" s="306"/>
      <c r="J72" s="311"/>
      <c r="K72" s="306"/>
      <c r="L72" s="311"/>
      <c r="M72" s="306"/>
      <c r="N72" s="311"/>
      <c r="O72" s="306"/>
      <c r="P72" s="311"/>
      <c r="Q72" s="306"/>
      <c r="R72" s="311"/>
      <c r="S72" s="306"/>
      <c r="T72" s="311"/>
      <c r="U72" s="306"/>
      <c r="V72" s="311"/>
      <c r="W72" s="306"/>
      <c r="X72" s="311"/>
      <c r="Y72" s="306"/>
      <c r="Z72" s="306"/>
      <c r="AA72" s="94"/>
      <c r="AB72" s="94"/>
      <c r="AC72" s="94"/>
      <c r="AD72" s="94"/>
      <c r="AE72" s="94"/>
      <c r="AF72" s="94"/>
      <c r="AG72" s="94"/>
      <c r="AH72" s="94"/>
      <c r="AI72" s="94"/>
      <c r="AJ72" s="94"/>
      <c r="AK72" s="94"/>
      <c r="AL72" s="94"/>
      <c r="AM72" s="94"/>
      <c r="AN72" s="94"/>
      <c r="AO72" s="94"/>
      <c r="AP72" s="94"/>
      <c r="AQ72" s="94"/>
      <c r="AR72" s="94"/>
      <c r="AS72" s="94"/>
      <c r="AT72" s="94"/>
      <c r="AU72" s="94"/>
      <c r="AV72" s="94"/>
      <c r="AW72" s="94"/>
      <c r="AX72" s="94"/>
      <c r="AZ72" s="94"/>
      <c r="BB72" s="94"/>
      <c r="BD72" s="94"/>
      <c r="BF72" s="94"/>
      <c r="BH72" s="94"/>
      <c r="BJ72" s="94"/>
      <c r="BL72" s="94"/>
      <c r="BN72" s="94"/>
      <c r="BP72" s="94"/>
      <c r="BR72" s="94"/>
      <c r="BT72" s="94"/>
    </row>
    <row r="73" spans="1:102">
      <c r="A73" s="311"/>
      <c r="B73" s="312"/>
      <c r="C73" s="313"/>
      <c r="D73" s="311"/>
      <c r="E73" s="306"/>
      <c r="F73" s="311"/>
      <c r="G73" s="306"/>
      <c r="H73" s="311"/>
      <c r="I73" s="306"/>
      <c r="J73" s="311"/>
      <c r="K73" s="306"/>
      <c r="L73" s="311"/>
      <c r="M73" s="306"/>
      <c r="N73" s="311"/>
      <c r="O73" s="306"/>
      <c r="P73" s="311"/>
      <c r="Q73" s="306"/>
      <c r="R73" s="311"/>
      <c r="S73" s="306"/>
      <c r="T73" s="311"/>
      <c r="U73" s="306"/>
      <c r="V73" s="311"/>
      <c r="W73" s="306"/>
      <c r="X73" s="311"/>
      <c r="Y73" s="306"/>
      <c r="Z73" s="306"/>
      <c r="AA73" s="94"/>
      <c r="AB73" s="94"/>
      <c r="AC73" s="94"/>
      <c r="AD73" s="94"/>
      <c r="AE73" s="94"/>
      <c r="AF73" s="94"/>
      <c r="AG73" s="94"/>
      <c r="AH73" s="94"/>
      <c r="AI73" s="94"/>
      <c r="AJ73" s="94"/>
      <c r="AK73" s="94"/>
      <c r="AL73" s="94"/>
      <c r="AM73" s="94"/>
      <c r="AN73" s="94"/>
      <c r="AO73" s="94"/>
      <c r="AP73" s="94"/>
      <c r="AQ73" s="94"/>
      <c r="AR73" s="94"/>
      <c r="AS73" s="94"/>
      <c r="AT73" s="94"/>
      <c r="AU73" s="94"/>
      <c r="AV73" s="94"/>
      <c r="AW73" s="94"/>
      <c r="AX73" s="94"/>
      <c r="AZ73" s="94"/>
      <c r="BB73" s="94"/>
      <c r="BD73" s="94"/>
      <c r="BF73" s="94"/>
      <c r="BH73" s="94"/>
      <c r="BJ73" s="94"/>
      <c r="BL73" s="94"/>
      <c r="BN73" s="94"/>
      <c r="BP73" s="94"/>
      <c r="BR73" s="94"/>
      <c r="BT73" s="94"/>
    </row>
    <row r="74" spans="1:102">
      <c r="A74" s="311"/>
      <c r="B74" s="312"/>
      <c r="C74" s="313"/>
      <c r="D74" s="311"/>
      <c r="E74" s="306"/>
      <c r="F74" s="311"/>
      <c r="G74" s="306"/>
      <c r="H74" s="311"/>
      <c r="I74" s="306"/>
      <c r="J74" s="311"/>
      <c r="K74" s="306"/>
      <c r="L74" s="311"/>
      <c r="M74" s="306"/>
      <c r="N74" s="311"/>
      <c r="O74" s="306"/>
      <c r="P74" s="311"/>
      <c r="Q74" s="306"/>
      <c r="R74" s="311"/>
      <c r="S74" s="306"/>
      <c r="T74" s="311"/>
      <c r="U74" s="306"/>
      <c r="V74" s="311"/>
      <c r="W74" s="306"/>
      <c r="X74" s="311"/>
      <c r="Y74" s="306"/>
      <c r="Z74" s="306"/>
      <c r="AA74" s="99"/>
      <c r="AB74" s="99"/>
      <c r="AC74" s="99"/>
      <c r="AD74" s="99"/>
      <c r="AE74" s="99"/>
      <c r="AF74" s="99"/>
      <c r="AG74" s="99"/>
      <c r="AH74" s="99"/>
      <c r="AI74" s="99"/>
      <c r="AJ74" s="99"/>
      <c r="AK74" s="99"/>
      <c r="AL74" s="99"/>
      <c r="AM74" s="99"/>
      <c r="AN74" s="99"/>
      <c r="AO74" s="99"/>
      <c r="AP74" s="99"/>
      <c r="AQ74" s="99"/>
      <c r="AR74" s="99"/>
      <c r="AS74" s="99"/>
      <c r="AT74" s="99"/>
      <c r="AU74" s="99"/>
      <c r="AV74" s="99"/>
      <c r="AW74" s="99"/>
      <c r="AX74" s="99"/>
      <c r="AY74" s="99"/>
      <c r="AZ74" s="99"/>
      <c r="BA74" s="99"/>
      <c r="BB74" s="99"/>
      <c r="BC74" s="99"/>
      <c r="BD74" s="99"/>
      <c r="BE74" s="99"/>
      <c r="BF74" s="99"/>
      <c r="BG74" s="99"/>
      <c r="BH74" s="99"/>
      <c r="BI74" s="99"/>
      <c r="BJ74" s="99"/>
      <c r="BK74" s="99"/>
      <c r="BL74" s="99"/>
      <c r="BM74" s="99"/>
      <c r="BN74" s="99"/>
      <c r="BO74" s="99"/>
      <c r="BP74" s="99"/>
      <c r="BQ74" s="99"/>
      <c r="BR74" s="99"/>
      <c r="BS74" s="99"/>
      <c r="BT74" s="99"/>
      <c r="BU74" s="94"/>
      <c r="BV74" s="96"/>
      <c r="BW74" s="96"/>
      <c r="BX74" s="96"/>
      <c r="CA74" s="96"/>
      <c r="CB74" s="96"/>
      <c r="CC74" s="96"/>
      <c r="CD74" s="96"/>
      <c r="CE74" s="96"/>
      <c r="CF74" s="96"/>
      <c r="CG74" s="96"/>
      <c r="CH74" s="96"/>
      <c r="CI74" s="96"/>
      <c r="CJ74" s="96"/>
      <c r="CK74" s="96"/>
      <c r="CL74" s="96"/>
      <c r="CM74" s="96"/>
      <c r="CN74" s="96"/>
      <c r="CO74" s="96"/>
      <c r="CP74" s="96"/>
      <c r="CQ74" s="96"/>
      <c r="CR74" s="96"/>
      <c r="CS74" s="96"/>
      <c r="CT74" s="96"/>
      <c r="CU74" s="96"/>
      <c r="CV74" s="96"/>
      <c r="CW74" s="96"/>
      <c r="CX74" s="96"/>
    </row>
    <row r="75" spans="1:102">
      <c r="AA75" s="96"/>
      <c r="AB75" s="96"/>
      <c r="AC75" s="96"/>
      <c r="AD75" s="96"/>
      <c r="AE75" s="96"/>
      <c r="AF75" s="96"/>
      <c r="AG75" s="96"/>
      <c r="AH75" s="96"/>
      <c r="AI75" s="96"/>
      <c r="AJ75" s="96"/>
      <c r="AK75" s="96"/>
      <c r="AL75" s="96"/>
      <c r="AM75" s="96"/>
      <c r="AN75" s="96"/>
      <c r="AO75" s="96"/>
      <c r="AP75" s="96"/>
      <c r="AQ75" s="96"/>
      <c r="AR75" s="96"/>
      <c r="AS75" s="96"/>
      <c r="AT75" s="96"/>
      <c r="AU75" s="96"/>
      <c r="AV75" s="96"/>
      <c r="AW75" s="96"/>
      <c r="AX75" s="96"/>
      <c r="AY75" s="96"/>
      <c r="AZ75" s="96"/>
      <c r="BA75" s="96"/>
      <c r="BB75" s="96"/>
      <c r="BC75" s="96"/>
      <c r="BD75" s="96"/>
      <c r="BE75" s="96"/>
      <c r="BF75" s="96"/>
      <c r="BG75" s="96"/>
      <c r="BH75" s="96"/>
      <c r="BI75" s="96"/>
      <c r="BJ75" s="96"/>
      <c r="BK75" s="96"/>
      <c r="BL75" s="96"/>
      <c r="BM75" s="96"/>
      <c r="BN75" s="96"/>
      <c r="BO75" s="96"/>
      <c r="BP75" s="96"/>
      <c r="BQ75" s="96"/>
      <c r="BR75" s="96"/>
      <c r="BS75" s="96"/>
      <c r="BT75" s="96"/>
      <c r="BU75" s="96"/>
      <c r="BV75" s="96"/>
      <c r="BW75" s="96"/>
      <c r="BX75" s="96"/>
      <c r="BY75" s="96"/>
      <c r="BZ75" s="96"/>
      <c r="CA75" s="96"/>
      <c r="CB75" s="96"/>
      <c r="CC75" s="96"/>
      <c r="CD75" s="96"/>
      <c r="CE75" s="96"/>
      <c r="CF75" s="96"/>
      <c r="CG75" s="96"/>
      <c r="CH75" s="96"/>
      <c r="CI75" s="96"/>
      <c r="CJ75" s="96"/>
      <c r="CK75" s="96"/>
      <c r="CL75" s="96"/>
      <c r="CM75" s="96"/>
      <c r="CN75" s="96"/>
      <c r="CO75" s="96"/>
      <c r="CP75" s="96"/>
      <c r="CQ75" s="96"/>
      <c r="CR75" s="96"/>
      <c r="CS75" s="96"/>
      <c r="CT75" s="96"/>
      <c r="CU75" s="96"/>
      <c r="CV75" s="96"/>
      <c r="CW75" s="96"/>
      <c r="CX75" s="96"/>
    </row>
    <row r="85" spans="27:27">
      <c r="AA85" s="327">
        <v>4</v>
      </c>
    </row>
    <row r="86" spans="27:27">
      <c r="AA86" s="328">
        <v>-6</v>
      </c>
    </row>
    <row r="87" spans="27:27">
      <c r="AA87" s="329" t="e">
        <f ca="1">INDIRECT($AA$4&amp;"!"&amp;CZ87)</f>
        <v>#REF!</v>
      </c>
    </row>
    <row r="88" spans="27:27">
      <c r="AA88" s="330"/>
    </row>
    <row r="89" spans="27:27">
      <c r="AA89" s="330"/>
    </row>
    <row r="90" spans="27:27">
      <c r="AA90" s="330"/>
    </row>
    <row r="91" spans="27:27">
      <c r="AA91" s="330"/>
    </row>
    <row r="92" spans="27:27">
      <c r="AA92" s="330"/>
    </row>
    <row r="93" spans="27:27">
      <c r="AA93" s="330"/>
    </row>
    <row r="94" spans="27:27">
      <c r="AA94" s="330"/>
    </row>
    <row r="95" spans="27:27">
      <c r="AA95" s="330"/>
    </row>
    <row r="96" spans="27:27">
      <c r="AA96" s="330"/>
    </row>
    <row r="97" spans="27:27">
      <c r="AA97" s="330"/>
    </row>
    <row r="98" spans="27:27">
      <c r="AA98" s="330"/>
    </row>
    <row r="99" spans="27:27">
      <c r="AA99" s="330"/>
    </row>
    <row r="100" spans="27:27">
      <c r="AA100" s="330"/>
    </row>
    <row r="101" spans="27:27">
      <c r="AA101" s="330"/>
    </row>
    <row r="102" spans="27:27">
      <c r="AA102" s="330"/>
    </row>
    <row r="103" spans="27:27">
      <c r="AA103" s="330"/>
    </row>
    <row r="104" spans="27:27">
      <c r="AA104" s="330"/>
    </row>
    <row r="105" spans="27:27">
      <c r="AA105" s="330"/>
    </row>
    <row r="106" spans="27:27">
      <c r="AA106" s="330"/>
    </row>
    <row r="107" spans="27:27">
      <c r="AA107" s="330"/>
    </row>
    <row r="108" spans="27:27">
      <c r="AA108" s="330"/>
    </row>
    <row r="109" spans="27:27">
      <c r="AA109" s="330"/>
    </row>
    <row r="110" spans="27:27">
      <c r="AA110" s="330"/>
    </row>
    <row r="111" spans="27:27">
      <c r="AA111" s="330"/>
    </row>
    <row r="112" spans="27:27">
      <c r="AA112" s="330"/>
    </row>
    <row r="113" spans="27:27">
      <c r="AA113" s="330"/>
    </row>
    <row r="114" spans="27:27">
      <c r="AA114" s="330"/>
    </row>
    <row r="115" spans="27:27">
      <c r="AA115" s="330"/>
    </row>
    <row r="116" spans="27:27">
      <c r="AA116" s="330"/>
    </row>
    <row r="117" spans="27:27">
      <c r="AA117" s="330"/>
    </row>
    <row r="118" spans="27:27">
      <c r="AA118" s="330"/>
    </row>
    <row r="119" spans="27:27">
      <c r="AA119" s="330"/>
    </row>
    <row r="120" spans="27:27">
      <c r="AA120" s="94" t="s">
        <v>562</v>
      </c>
    </row>
  </sheetData>
  <sheetProtection selectLockedCells="1" selectUnlockedCells="1"/>
  <mergeCells count="46">
    <mergeCell ref="U48:Y52"/>
    <mergeCell ref="Q48:T49"/>
    <mergeCell ref="Q42:T42"/>
    <mergeCell ref="T5:U5"/>
    <mergeCell ref="X5:Y5"/>
    <mergeCell ref="X40:Y40"/>
    <mergeCell ref="T40:U40"/>
    <mergeCell ref="V40:W40"/>
    <mergeCell ref="P40:Q40"/>
    <mergeCell ref="O47:P47"/>
    <mergeCell ref="O45:P45"/>
    <mergeCell ref="O42:P42"/>
    <mergeCell ref="R40:S40"/>
    <mergeCell ref="EJ1:EK1"/>
    <mergeCell ref="A1:Y1"/>
    <mergeCell ref="C3:I3"/>
    <mergeCell ref="D5:E5"/>
    <mergeCell ref="H5:I5"/>
    <mergeCell ref="B5:C5"/>
    <mergeCell ref="F5:G5"/>
    <mergeCell ref="V5:W5"/>
    <mergeCell ref="R5:S5"/>
    <mergeCell ref="N5:O5"/>
    <mergeCell ref="AA1:AD3"/>
    <mergeCell ref="AA4:AD5"/>
    <mergeCell ref="D45:N45"/>
    <mergeCell ref="D42:N42"/>
    <mergeCell ref="L5:M5"/>
    <mergeCell ref="L40:M40"/>
    <mergeCell ref="N40:O40"/>
    <mergeCell ref="O54:P54"/>
    <mergeCell ref="N3:O3"/>
    <mergeCell ref="Q3:R3"/>
    <mergeCell ref="O55:P55"/>
    <mergeCell ref="B40:C40"/>
    <mergeCell ref="D40:E40"/>
    <mergeCell ref="F40:G40"/>
    <mergeCell ref="H40:I40"/>
    <mergeCell ref="J40:K40"/>
    <mergeCell ref="O50:P50"/>
    <mergeCell ref="O52:P52"/>
    <mergeCell ref="J5:K5"/>
    <mergeCell ref="P5:Q5"/>
    <mergeCell ref="D47:N47"/>
    <mergeCell ref="D50:N50"/>
    <mergeCell ref="D52:N52"/>
  </mergeCells>
  <conditionalFormatting sqref="B7:B37 F7:F37 H7:H37 J7:J37 L7:L37 N7:N37 P7:P37 R7:R37 T7:T37 V7:V37 X7:X37 D7:D37">
    <cfRule type="cellIs" dxfId="133" priority="217" stopIfTrue="1" operator="equal">
      <formula>0</formula>
    </cfRule>
  </conditionalFormatting>
  <conditionalFormatting sqref="AA87">
    <cfRule type="cellIs" dxfId="132" priority="214" stopIfTrue="1" operator="equal">
      <formula>0</formula>
    </cfRule>
  </conditionalFormatting>
  <conditionalFormatting sqref="C7:C37">
    <cfRule type="cellIs" dxfId="131" priority="207" stopIfTrue="1" operator="lessThan">
      <formula>0</formula>
    </cfRule>
    <cfRule type="cellIs" dxfId="130" priority="208" stopIfTrue="1" operator="greaterThan">
      <formula>0</formula>
    </cfRule>
    <cfRule type="cellIs" dxfId="129" priority="209" stopIfTrue="1" operator="equal">
      <formula>0</formula>
    </cfRule>
  </conditionalFormatting>
  <conditionalFormatting sqref="C8:C37">
    <cfRule type="cellIs" dxfId="128" priority="201" stopIfTrue="1" operator="lessThan">
      <formula>0</formula>
    </cfRule>
    <cfRule type="cellIs" dxfId="127" priority="202" stopIfTrue="1" operator="greaterThan">
      <formula>0</formula>
    </cfRule>
    <cfRule type="cellIs" dxfId="126" priority="203" stopIfTrue="1" operator="equal">
      <formula>0</formula>
    </cfRule>
  </conditionalFormatting>
  <conditionalFormatting sqref="E7:E37">
    <cfRule type="cellIs" dxfId="125" priority="66" stopIfTrue="1" operator="lessThan">
      <formula>0</formula>
    </cfRule>
    <cfRule type="cellIs" dxfId="124" priority="67" stopIfTrue="1" operator="greaterThan">
      <formula>0</formula>
    </cfRule>
    <cfRule type="cellIs" dxfId="123" priority="68" stopIfTrue="1" operator="equal">
      <formula>0</formula>
    </cfRule>
  </conditionalFormatting>
  <conditionalFormatting sqref="E8:E37">
    <cfRule type="cellIs" dxfId="122" priority="63" stopIfTrue="1" operator="lessThan">
      <formula>0</formula>
    </cfRule>
    <cfRule type="cellIs" dxfId="121" priority="64" stopIfTrue="1" operator="greaterThan">
      <formula>0</formula>
    </cfRule>
    <cfRule type="cellIs" dxfId="120" priority="65" stopIfTrue="1" operator="equal">
      <formula>0</formula>
    </cfRule>
  </conditionalFormatting>
  <conditionalFormatting sqref="G7:G37">
    <cfRule type="cellIs" dxfId="119" priority="60" stopIfTrue="1" operator="lessThan">
      <formula>0</formula>
    </cfRule>
    <cfRule type="cellIs" dxfId="118" priority="61" stopIfTrue="1" operator="greaterThan">
      <formula>0</formula>
    </cfRule>
    <cfRule type="cellIs" dxfId="117" priority="62" stopIfTrue="1" operator="equal">
      <formula>0</formula>
    </cfRule>
  </conditionalFormatting>
  <conditionalFormatting sqref="G8:G37">
    <cfRule type="cellIs" dxfId="116" priority="57" stopIfTrue="1" operator="lessThan">
      <formula>0</formula>
    </cfRule>
    <cfRule type="cellIs" dxfId="115" priority="58" stopIfTrue="1" operator="greaterThan">
      <formula>0</formula>
    </cfRule>
    <cfRule type="cellIs" dxfId="114" priority="59" stopIfTrue="1" operator="equal">
      <formula>0</formula>
    </cfRule>
  </conditionalFormatting>
  <conditionalFormatting sqref="I7:I37">
    <cfRule type="cellIs" dxfId="113" priority="54" stopIfTrue="1" operator="lessThan">
      <formula>0</formula>
    </cfRule>
    <cfRule type="cellIs" dxfId="112" priority="55" stopIfTrue="1" operator="greaterThan">
      <formula>0</formula>
    </cfRule>
    <cfRule type="cellIs" dxfId="111" priority="56" stopIfTrue="1" operator="equal">
      <formula>0</formula>
    </cfRule>
  </conditionalFormatting>
  <conditionalFormatting sqref="I8:I37">
    <cfRule type="cellIs" dxfId="110" priority="51" stopIfTrue="1" operator="lessThan">
      <formula>0</formula>
    </cfRule>
    <cfRule type="cellIs" dxfId="109" priority="52" stopIfTrue="1" operator="greaterThan">
      <formula>0</formula>
    </cfRule>
    <cfRule type="cellIs" dxfId="108" priority="53" stopIfTrue="1" operator="equal">
      <formula>0</formula>
    </cfRule>
  </conditionalFormatting>
  <conditionalFormatting sqref="K7:K37">
    <cfRule type="cellIs" dxfId="107" priority="48" stopIfTrue="1" operator="lessThan">
      <formula>0</formula>
    </cfRule>
    <cfRule type="cellIs" dxfId="106" priority="49" stopIfTrue="1" operator="greaterThan">
      <formula>0</formula>
    </cfRule>
    <cfRule type="cellIs" dxfId="105" priority="50" stopIfTrue="1" operator="equal">
      <formula>0</formula>
    </cfRule>
  </conditionalFormatting>
  <conditionalFormatting sqref="K8:K37">
    <cfRule type="cellIs" dxfId="104" priority="45" stopIfTrue="1" operator="lessThan">
      <formula>0</formula>
    </cfRule>
    <cfRule type="cellIs" dxfId="103" priority="46" stopIfTrue="1" operator="greaterThan">
      <formula>0</formula>
    </cfRule>
    <cfRule type="cellIs" dxfId="102" priority="47" stopIfTrue="1" operator="equal">
      <formula>0</formula>
    </cfRule>
  </conditionalFormatting>
  <conditionalFormatting sqref="M7:M37">
    <cfRule type="cellIs" dxfId="101" priority="42" stopIfTrue="1" operator="lessThan">
      <formula>0</formula>
    </cfRule>
    <cfRule type="cellIs" dxfId="100" priority="43" stopIfTrue="1" operator="greaterThan">
      <formula>0</formula>
    </cfRule>
    <cfRule type="cellIs" dxfId="99" priority="44" stopIfTrue="1" operator="equal">
      <formula>0</formula>
    </cfRule>
  </conditionalFormatting>
  <conditionalFormatting sqref="M8:M37">
    <cfRule type="cellIs" dxfId="98" priority="39" stopIfTrue="1" operator="lessThan">
      <formula>0</formula>
    </cfRule>
    <cfRule type="cellIs" dxfId="97" priority="40" stopIfTrue="1" operator="greaterThan">
      <formula>0</formula>
    </cfRule>
    <cfRule type="cellIs" dxfId="96" priority="41" stopIfTrue="1" operator="equal">
      <formula>0</formula>
    </cfRule>
  </conditionalFormatting>
  <conditionalFormatting sqref="O7:O37">
    <cfRule type="cellIs" dxfId="95" priority="36" stopIfTrue="1" operator="lessThan">
      <formula>0</formula>
    </cfRule>
    <cfRule type="cellIs" dxfId="94" priority="37" stopIfTrue="1" operator="greaterThan">
      <formula>0</formula>
    </cfRule>
    <cfRule type="cellIs" dxfId="93" priority="38" stopIfTrue="1" operator="equal">
      <formula>0</formula>
    </cfRule>
  </conditionalFormatting>
  <conditionalFormatting sqref="O8:O37">
    <cfRule type="cellIs" dxfId="92" priority="33" stopIfTrue="1" operator="lessThan">
      <formula>0</formula>
    </cfRule>
    <cfRule type="cellIs" dxfId="91" priority="34" stopIfTrue="1" operator="greaterThan">
      <formula>0</formula>
    </cfRule>
    <cfRule type="cellIs" dxfId="90" priority="35" stopIfTrue="1" operator="equal">
      <formula>0</formula>
    </cfRule>
  </conditionalFormatting>
  <conditionalFormatting sqref="Q7:Q37">
    <cfRule type="cellIs" dxfId="89" priority="30" stopIfTrue="1" operator="lessThan">
      <formula>0</formula>
    </cfRule>
    <cfRule type="cellIs" dxfId="88" priority="31" stopIfTrue="1" operator="greaterThan">
      <formula>0</formula>
    </cfRule>
    <cfRule type="cellIs" dxfId="87" priority="32" stopIfTrue="1" operator="equal">
      <formula>0</formula>
    </cfRule>
  </conditionalFormatting>
  <conditionalFormatting sqref="Q8:Q37">
    <cfRule type="cellIs" dxfId="86" priority="27" stopIfTrue="1" operator="lessThan">
      <formula>0</formula>
    </cfRule>
    <cfRule type="cellIs" dxfId="85" priority="28" stopIfTrue="1" operator="greaterThan">
      <formula>0</formula>
    </cfRule>
    <cfRule type="cellIs" dxfId="84" priority="29" stopIfTrue="1" operator="equal">
      <formula>0</formula>
    </cfRule>
  </conditionalFormatting>
  <conditionalFormatting sqref="S7:S37">
    <cfRule type="cellIs" dxfId="83" priority="24" stopIfTrue="1" operator="lessThan">
      <formula>0</formula>
    </cfRule>
    <cfRule type="cellIs" dxfId="82" priority="25" stopIfTrue="1" operator="greaterThan">
      <formula>0</formula>
    </cfRule>
    <cfRule type="cellIs" dxfId="81" priority="26" stopIfTrue="1" operator="equal">
      <formula>0</formula>
    </cfRule>
  </conditionalFormatting>
  <conditionalFormatting sqref="S8:S37">
    <cfRule type="cellIs" dxfId="80" priority="21" stopIfTrue="1" operator="lessThan">
      <formula>0</formula>
    </cfRule>
    <cfRule type="cellIs" dxfId="79" priority="22" stopIfTrue="1" operator="greaterThan">
      <formula>0</formula>
    </cfRule>
    <cfRule type="cellIs" dxfId="78" priority="23" stopIfTrue="1" operator="equal">
      <formula>0</formula>
    </cfRule>
  </conditionalFormatting>
  <conditionalFormatting sqref="U7:U37">
    <cfRule type="cellIs" dxfId="77" priority="18" stopIfTrue="1" operator="lessThan">
      <formula>0</formula>
    </cfRule>
    <cfRule type="cellIs" dxfId="76" priority="19" stopIfTrue="1" operator="greaterThan">
      <formula>0</formula>
    </cfRule>
    <cfRule type="cellIs" dxfId="75" priority="20" stopIfTrue="1" operator="equal">
      <formula>0</formula>
    </cfRule>
  </conditionalFormatting>
  <conditionalFormatting sqref="U8:U37">
    <cfRule type="cellIs" dxfId="74" priority="15" stopIfTrue="1" operator="lessThan">
      <formula>0</formula>
    </cfRule>
    <cfRule type="cellIs" dxfId="73" priority="16" stopIfTrue="1" operator="greaterThan">
      <formula>0</formula>
    </cfRule>
    <cfRule type="cellIs" dxfId="72" priority="17" stopIfTrue="1" operator="equal">
      <formula>0</formula>
    </cfRule>
  </conditionalFormatting>
  <conditionalFormatting sqref="W7:W37">
    <cfRule type="cellIs" dxfId="71" priority="12" stopIfTrue="1" operator="lessThan">
      <formula>0</formula>
    </cfRule>
    <cfRule type="cellIs" dxfId="70" priority="13" stopIfTrue="1" operator="greaterThan">
      <formula>0</formula>
    </cfRule>
    <cfRule type="cellIs" dxfId="69" priority="14" stopIfTrue="1" operator="equal">
      <formula>0</formula>
    </cfRule>
  </conditionalFormatting>
  <conditionalFormatting sqref="W8:W37">
    <cfRule type="cellIs" dxfId="68" priority="9" stopIfTrue="1" operator="lessThan">
      <formula>0</formula>
    </cfRule>
    <cfRule type="cellIs" dxfId="67" priority="10" stopIfTrue="1" operator="greaterThan">
      <formula>0</formula>
    </cfRule>
    <cfRule type="cellIs" dxfId="66" priority="11" stopIfTrue="1" operator="equal">
      <formula>0</formula>
    </cfRule>
  </conditionalFormatting>
  <conditionalFormatting sqref="Y7:Y37">
    <cfRule type="cellIs" dxfId="65" priority="6" stopIfTrue="1" operator="lessThan">
      <formula>0</formula>
    </cfRule>
    <cfRule type="cellIs" dxfId="64" priority="7" stopIfTrue="1" operator="greaterThan">
      <formula>0</formula>
    </cfRule>
    <cfRule type="cellIs" dxfId="63" priority="8" stopIfTrue="1" operator="equal">
      <formula>0</formula>
    </cfRule>
  </conditionalFormatting>
  <conditionalFormatting sqref="Y8:Y37">
    <cfRule type="cellIs" dxfId="62" priority="3" stopIfTrue="1" operator="lessThan">
      <formula>0</formula>
    </cfRule>
    <cfRule type="cellIs" dxfId="61" priority="4" stopIfTrue="1" operator="greaterThan">
      <formula>0</formula>
    </cfRule>
    <cfRule type="cellIs" dxfId="60" priority="5" stopIfTrue="1" operator="equal">
      <formula>0</formula>
    </cfRule>
  </conditionalFormatting>
  <conditionalFormatting sqref="AA4:AD5">
    <cfRule type="cellIs" dxfId="59" priority="1" stopIfTrue="1" operator="equal">
      <formula>"PlanningCycleComplet"</formula>
    </cfRule>
    <cfRule type="cellIs" dxfId="58" priority="2" stopIfTrue="1" operator="equal">
      <formula>"PlanningCyclePartiel"</formula>
    </cfRule>
  </conditionalFormatting>
  <pageMargins left="0.25" right="0.25" top="0.75" bottom="0.75" header="0.3" footer="0.3"/>
  <pageSetup paperSize="9" scale="74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10">
    <tabColor rgb="FFFFFF00"/>
    <pageSetUpPr fitToPage="1"/>
  </sheetPr>
  <dimension ref="A1:BE47"/>
  <sheetViews>
    <sheetView workbookViewId="0">
      <selection activeCell="E7" sqref="E7"/>
    </sheetView>
  </sheetViews>
  <sheetFormatPr baseColWidth="10" defaultRowHeight="12.75"/>
  <cols>
    <col min="1" max="2" width="1.140625" style="118" customWidth="1"/>
    <col min="3" max="3" width="12.5703125" style="118" customWidth="1"/>
    <col min="4" max="4" width="9.7109375" style="118" customWidth="1"/>
    <col min="5" max="5" width="11.5703125" style="118" customWidth="1"/>
    <col min="6" max="9" width="17.85546875" style="118" customWidth="1"/>
    <col min="10" max="10" width="9.5703125" style="118" customWidth="1"/>
    <col min="11" max="11" width="27.140625" style="118" customWidth="1"/>
    <col min="12" max="12" width="8" style="118" customWidth="1"/>
    <col min="13" max="13" width="15.140625" style="118" customWidth="1"/>
    <col min="14" max="14" width="8" style="118" customWidth="1"/>
    <col min="15" max="15" width="11.42578125" style="118" hidden="1" customWidth="1"/>
    <col min="16" max="28" width="0" style="118" hidden="1" customWidth="1"/>
    <col min="29" max="30" width="11.5703125" style="119" bestFit="1" customWidth="1"/>
    <col min="31" max="31" width="17.85546875" style="119" bestFit="1" customWidth="1"/>
    <col min="32" max="32" width="11.5703125" style="119" bestFit="1" customWidth="1"/>
    <col min="33" max="33" width="19.7109375" style="119" bestFit="1" customWidth="1"/>
    <col min="34" max="49" width="11.5703125" style="119" bestFit="1" customWidth="1"/>
    <col min="50" max="50" width="11.42578125" style="119"/>
    <col min="51" max="16384" width="11.42578125" style="118"/>
  </cols>
  <sheetData>
    <row r="1" spans="1:57" ht="38.25" customHeight="1">
      <c r="A1" s="260"/>
      <c r="B1" s="261"/>
      <c r="C1" s="261"/>
      <c r="D1" s="556" t="s">
        <v>1116</v>
      </c>
      <c r="E1" s="556"/>
      <c r="F1" s="556"/>
      <c r="G1" s="556"/>
      <c r="H1" s="556"/>
      <c r="I1" s="556"/>
      <c r="J1" s="556"/>
      <c r="K1" s="557"/>
      <c r="L1" s="235"/>
      <c r="M1" s="264" t="str">
        <f ca="1">VLOOKUP(AD1,Data!A34:B45,2,FALSE)&amp;" "&amp;YEAR(G4)</f>
        <v>JANVIER 1900</v>
      </c>
      <c r="N1" s="235"/>
      <c r="O1" s="119"/>
      <c r="P1" s="119"/>
      <c r="Q1" s="119"/>
      <c r="R1" s="119"/>
      <c r="S1" s="119"/>
      <c r="T1" s="119"/>
      <c r="U1" s="119"/>
      <c r="V1" s="119"/>
      <c r="W1" s="119"/>
      <c r="X1" s="119"/>
      <c r="Y1" s="119"/>
      <c r="Z1" s="119"/>
      <c r="AA1" s="119"/>
      <c r="AB1" s="119"/>
      <c r="AC1" s="200">
        <f ca="1">+Suivi!B5</f>
        <v>1</v>
      </c>
      <c r="AD1" s="119">
        <f ca="1">MONTH(G4)</f>
        <v>1</v>
      </c>
      <c r="AE1" s="265">
        <f ca="1">+Suivi!D5</f>
        <v>32</v>
      </c>
      <c r="AF1" s="119">
        <f>+Suivi!E5</f>
        <v>0</v>
      </c>
      <c r="AG1" s="265">
        <f ca="1">+Suivi!F5</f>
        <v>60</v>
      </c>
      <c r="AH1" s="119">
        <f>+Suivi!G5</f>
        <v>0</v>
      </c>
      <c r="AI1" s="119">
        <f ca="1">+Suivi!H5</f>
        <v>88</v>
      </c>
      <c r="AJ1" s="119">
        <f>+Suivi!I5</f>
        <v>0</v>
      </c>
      <c r="AK1" s="119">
        <f ca="1">+Suivi!J5</f>
        <v>119</v>
      </c>
      <c r="AL1" s="119">
        <f>+Suivi!K5</f>
        <v>0</v>
      </c>
      <c r="AM1" s="119">
        <f ca="1">+Suivi!L5</f>
        <v>149</v>
      </c>
      <c r="AN1" s="119">
        <f>+Suivi!M5</f>
        <v>0</v>
      </c>
      <c r="AO1" s="119">
        <f ca="1">+Suivi!N5</f>
        <v>180</v>
      </c>
      <c r="AP1" s="119">
        <f>+Suivi!O5</f>
        <v>0</v>
      </c>
      <c r="AQ1" s="119">
        <f ca="1">+Suivi!P5</f>
        <v>210</v>
      </c>
      <c r="AR1" s="119">
        <f>+Suivi!Q5</f>
        <v>0</v>
      </c>
      <c r="AS1" s="119">
        <f ca="1">+Suivi!R5</f>
        <v>241</v>
      </c>
      <c r="AT1" s="119">
        <f>+Suivi!S5</f>
        <v>0</v>
      </c>
      <c r="AU1" s="119">
        <f ca="1">+Suivi!T5</f>
        <v>272</v>
      </c>
      <c r="AV1" s="119">
        <f>+Suivi!U5</f>
        <v>0</v>
      </c>
      <c r="AW1" s="119">
        <f ca="1">+Suivi!V5</f>
        <v>302</v>
      </c>
    </row>
    <row r="2" spans="1:57">
      <c r="K2" s="218"/>
      <c r="L2" s="128" t="s">
        <v>1109</v>
      </c>
      <c r="AC2" s="119" t="str">
        <f>+Suivi!B6</f>
        <v>Heures Prévues</v>
      </c>
      <c r="AD2" s="119" t="str">
        <f>+Suivi!C6</f>
        <v>Variations en réel</v>
      </c>
      <c r="AE2" s="119" t="str">
        <f>+Suivi!D6</f>
        <v>Heures Prévues</v>
      </c>
      <c r="AF2" s="119" t="str">
        <f>+Suivi!E6</f>
        <v>Variations en réel</v>
      </c>
      <c r="AG2" s="119" t="str">
        <f>+Suivi!F6</f>
        <v>Heures Prévues</v>
      </c>
      <c r="AH2" s="119" t="str">
        <f>+Suivi!G6</f>
        <v>Variations en réel</v>
      </c>
      <c r="AI2" s="119" t="str">
        <f>+Suivi!H6</f>
        <v>Heures Prévues</v>
      </c>
      <c r="AJ2" s="119" t="str">
        <f>+Suivi!I6</f>
        <v>Variations en réel</v>
      </c>
      <c r="AK2" s="119" t="str">
        <f>+Suivi!J6</f>
        <v>Heures Prévues</v>
      </c>
      <c r="AL2" s="119" t="str">
        <f>+Suivi!K6</f>
        <v>Variations en réel</v>
      </c>
      <c r="AM2" s="119" t="str">
        <f>+Suivi!L6</f>
        <v>Heures Prévues</v>
      </c>
      <c r="AN2" s="119" t="str">
        <f>+Suivi!M6</f>
        <v>Variations en réel</v>
      </c>
      <c r="AO2" s="119" t="str">
        <f>+Suivi!N6</f>
        <v>Heures Prévues</v>
      </c>
      <c r="AP2" s="119" t="str">
        <f>+Suivi!O6</f>
        <v>Variations en réel</v>
      </c>
      <c r="AQ2" s="119" t="str">
        <f>+Suivi!P6</f>
        <v>Heures Prévues</v>
      </c>
      <c r="AR2" s="119" t="str">
        <f>+Suivi!Q6</f>
        <v>Variations en réel</v>
      </c>
      <c r="AS2" s="119" t="str">
        <f>+Suivi!R6</f>
        <v>Heures Prévues</v>
      </c>
      <c r="AT2" s="119" t="str">
        <f>+Suivi!S6</f>
        <v>Variations en réel</v>
      </c>
      <c r="AU2" s="119" t="str">
        <f>+Suivi!T6</f>
        <v>Heures Prévues</v>
      </c>
      <c r="AV2" s="119" t="str">
        <f>+Suivi!U6</f>
        <v>Variations en réel</v>
      </c>
      <c r="AW2" s="119" t="str">
        <f>+Suivi!V6</f>
        <v>Heures Prévues</v>
      </c>
    </row>
    <row r="3" spans="1:57" ht="15.75">
      <c r="A3" s="128" t="str">
        <f>+Suivi!A3</f>
        <v xml:space="preserve">Salarié(e) : </v>
      </c>
      <c r="D3" s="131">
        <f>+Suivi!C3</f>
        <v>0</v>
      </c>
      <c r="F3" s="132"/>
      <c r="G3" s="546" t="s">
        <v>538</v>
      </c>
      <c r="H3" s="547"/>
      <c r="I3" s="247"/>
      <c r="J3" s="247"/>
      <c r="K3" s="250"/>
      <c r="L3" s="550" t="str">
        <f>Data!O2</f>
        <v>PlanningCycleComplet</v>
      </c>
      <c r="M3" s="551"/>
      <c r="N3" s="552"/>
      <c r="O3" s="257"/>
      <c r="AC3" s="119">
        <f ca="1">+Suivi!B7</f>
        <v>0</v>
      </c>
      <c r="AD3" s="119">
        <f ca="1">+Suivi!C7</f>
        <v>0</v>
      </c>
      <c r="AE3" s="119">
        <f ca="1">+Suivi!D7</f>
        <v>0</v>
      </c>
      <c r="AF3" s="119">
        <f ca="1">+Suivi!E7</f>
        <v>0</v>
      </c>
      <c r="AG3" s="119">
        <f ca="1">+Suivi!F7</f>
        <v>0</v>
      </c>
      <c r="AH3" s="119">
        <f ca="1">+Suivi!G7</f>
        <v>0</v>
      </c>
      <c r="AI3" s="119">
        <f ca="1">+Suivi!H7</f>
        <v>0</v>
      </c>
      <c r="AJ3" s="119">
        <f ca="1">+Suivi!I7</f>
        <v>0</v>
      </c>
      <c r="AK3" s="119">
        <f ca="1">+Suivi!J7</f>
        <v>0</v>
      </c>
      <c r="AL3" s="119">
        <f ca="1">+Suivi!K7</f>
        <v>0</v>
      </c>
      <c r="AM3" s="119">
        <f ca="1">+Suivi!L7</f>
        <v>0</v>
      </c>
      <c r="AN3" s="119">
        <f ca="1">+Suivi!M7</f>
        <v>0</v>
      </c>
      <c r="AO3" s="119">
        <f ca="1">+Suivi!N7</f>
        <v>0</v>
      </c>
      <c r="AP3" s="119">
        <f ca="1">+Suivi!O7</f>
        <v>0</v>
      </c>
      <c r="AQ3" s="119">
        <f ca="1">+Suivi!P7</f>
        <v>0</v>
      </c>
      <c r="AR3" s="119">
        <f ca="1">+Suivi!Q7</f>
        <v>0</v>
      </c>
      <c r="AS3" s="119">
        <f ca="1">+Suivi!R7</f>
        <v>0</v>
      </c>
      <c r="AT3" s="119">
        <f ca="1">+Suivi!S7</f>
        <v>0</v>
      </c>
      <c r="AU3" s="119">
        <f ca="1">+Suivi!T7</f>
        <v>0</v>
      </c>
      <c r="AV3" s="119">
        <f ca="1">+Suivi!U7</f>
        <v>0</v>
      </c>
      <c r="AW3" s="119">
        <f ca="1">+Suivi!V7</f>
        <v>0</v>
      </c>
    </row>
    <row r="4" spans="1:57" ht="20.25" customHeight="1">
      <c r="A4" s="128" t="s">
        <v>1117</v>
      </c>
      <c r="D4" s="335" t="str">
        <f>+Suivi!L3</f>
        <v xml:space="preserve">Période du </v>
      </c>
      <c r="E4" s="335"/>
      <c r="F4" s="335"/>
      <c r="G4" s="548">
        <f ca="1">AC1</f>
        <v>1</v>
      </c>
      <c r="H4" s="549"/>
      <c r="I4" s="248"/>
      <c r="J4" s="248"/>
      <c r="K4" s="249"/>
      <c r="L4" s="259" t="s">
        <v>1115</v>
      </c>
      <c r="M4" s="256"/>
      <c r="N4" s="256"/>
      <c r="O4" s="258"/>
      <c r="AC4" s="119">
        <f ca="1">+Suivi!B8</f>
        <v>0</v>
      </c>
      <c r="AD4" s="119">
        <f ca="1">+Suivi!C8</f>
        <v>0</v>
      </c>
      <c r="AE4" s="119">
        <f ca="1">+Suivi!D8</f>
        <v>0</v>
      </c>
      <c r="AF4" s="119">
        <f ca="1">+Suivi!E8</f>
        <v>0</v>
      </c>
      <c r="AG4" s="119">
        <f ca="1">+Suivi!F8</f>
        <v>0</v>
      </c>
      <c r="AH4" s="119">
        <f ca="1">+Suivi!G8</f>
        <v>0</v>
      </c>
      <c r="AI4" s="119">
        <f ca="1">+Suivi!H8</f>
        <v>0</v>
      </c>
      <c r="AJ4" s="119">
        <f ca="1">+Suivi!I8</f>
        <v>0</v>
      </c>
      <c r="AK4" s="119">
        <f ca="1">+Suivi!J8</f>
        <v>0</v>
      </c>
      <c r="AL4" s="119">
        <f ca="1">+Suivi!K8</f>
        <v>0</v>
      </c>
      <c r="AM4" s="119">
        <f ca="1">+Suivi!L8</f>
        <v>0</v>
      </c>
      <c r="AN4" s="119">
        <f ca="1">+Suivi!M8</f>
        <v>0</v>
      </c>
      <c r="AO4" s="119">
        <f ca="1">+Suivi!N8</f>
        <v>0</v>
      </c>
      <c r="AP4" s="119">
        <f ca="1">+Suivi!O8</f>
        <v>0</v>
      </c>
      <c r="AQ4" s="119">
        <f ca="1">+Suivi!P8</f>
        <v>0</v>
      </c>
      <c r="AR4" s="119">
        <f ca="1">+Suivi!Q8</f>
        <v>0</v>
      </c>
      <c r="AS4" s="119">
        <f ca="1">+Suivi!R8</f>
        <v>0</v>
      </c>
      <c r="AT4" s="119">
        <f ca="1">+Suivi!S8</f>
        <v>0</v>
      </c>
      <c r="AU4" s="119">
        <f ca="1">+Suivi!T8</f>
        <v>0</v>
      </c>
      <c r="AV4" s="119">
        <f ca="1">+Suivi!U8</f>
        <v>0</v>
      </c>
      <c r="AW4" s="119">
        <f ca="1">+Suivi!V8</f>
        <v>0</v>
      </c>
    </row>
    <row r="5" spans="1:57">
      <c r="L5" s="472"/>
      <c r="M5" s="473"/>
      <c r="N5" s="474"/>
      <c r="AC5" s="119">
        <f ca="1">+Suivi!B9</f>
        <v>0</v>
      </c>
      <c r="AD5" s="119">
        <f ca="1">+Suivi!C9</f>
        <v>0</v>
      </c>
      <c r="AE5" s="119">
        <f ca="1">+Suivi!D9</f>
        <v>0</v>
      </c>
      <c r="AF5" s="119">
        <f ca="1">+Suivi!E9</f>
        <v>0</v>
      </c>
      <c r="AG5" s="119">
        <f ca="1">+Suivi!F9</f>
        <v>0</v>
      </c>
      <c r="AH5" s="119">
        <f ca="1">+Suivi!G9</f>
        <v>0</v>
      </c>
      <c r="AI5" s="119">
        <f ca="1">+Suivi!H9</f>
        <v>0</v>
      </c>
      <c r="AJ5" s="119">
        <f ca="1">+Suivi!I9</f>
        <v>0</v>
      </c>
      <c r="AK5" s="119">
        <f ca="1">+Suivi!J9</f>
        <v>0</v>
      </c>
      <c r="AL5" s="119">
        <f ca="1">+Suivi!K9</f>
        <v>0</v>
      </c>
      <c r="AM5" s="119">
        <f ca="1">+Suivi!L9</f>
        <v>0</v>
      </c>
      <c r="AN5" s="119">
        <f ca="1">+Suivi!M9</f>
        <v>0</v>
      </c>
      <c r="AO5" s="119">
        <f ca="1">+Suivi!N9</f>
        <v>0</v>
      </c>
      <c r="AP5" s="119">
        <f ca="1">+Suivi!O9</f>
        <v>0</v>
      </c>
      <c r="AQ5" s="119">
        <f ca="1">+Suivi!P9</f>
        <v>0</v>
      </c>
      <c r="AR5" s="119">
        <f ca="1">+Suivi!Q9</f>
        <v>0</v>
      </c>
      <c r="AS5" s="119">
        <f ca="1">+Suivi!R9</f>
        <v>0</v>
      </c>
      <c r="AT5" s="119">
        <f ca="1">+Suivi!S9</f>
        <v>0</v>
      </c>
      <c r="AU5" s="119">
        <f ca="1">+Suivi!T9</f>
        <v>0</v>
      </c>
      <c r="AV5" s="119">
        <f ca="1">+Suivi!U9</f>
        <v>0</v>
      </c>
      <c r="AW5" s="119">
        <f ca="1">+Suivi!V9</f>
        <v>0</v>
      </c>
    </row>
    <row r="6" spans="1:57" ht="15">
      <c r="A6" s="128"/>
      <c r="D6" s="263"/>
      <c r="E6" s="262"/>
      <c r="F6" s="262"/>
      <c r="I6" s="128" t="s">
        <v>1118</v>
      </c>
      <c r="J6" s="262" t="str">
        <f>IF(L5="",L3,L5)</f>
        <v>PlanningCycleComplet</v>
      </c>
      <c r="AC6" s="119">
        <f ca="1">+Suivi!B10</f>
        <v>0</v>
      </c>
      <c r="AD6" s="119">
        <f ca="1">+Suivi!C10</f>
        <v>0</v>
      </c>
      <c r="AE6" s="119">
        <f ca="1">+Suivi!D10</f>
        <v>0</v>
      </c>
      <c r="AF6" s="119">
        <f ca="1">+Suivi!E10</f>
        <v>0</v>
      </c>
      <c r="AG6" s="119">
        <f ca="1">+Suivi!F10</f>
        <v>0</v>
      </c>
      <c r="AH6" s="119">
        <f ca="1">+Suivi!G10</f>
        <v>0</v>
      </c>
      <c r="AI6" s="119">
        <f ca="1">+Suivi!H10</f>
        <v>0</v>
      </c>
      <c r="AJ6" s="119">
        <f ca="1">+Suivi!I10</f>
        <v>0</v>
      </c>
      <c r="AK6" s="119">
        <f ca="1">+Suivi!J10</f>
        <v>0</v>
      </c>
      <c r="AL6" s="119">
        <f ca="1">+Suivi!K10</f>
        <v>0</v>
      </c>
      <c r="AM6" s="119">
        <f ca="1">+Suivi!L10</f>
        <v>0</v>
      </c>
      <c r="AN6" s="119">
        <f ca="1">+Suivi!M10</f>
        <v>0</v>
      </c>
      <c r="AO6" s="119">
        <f ca="1">+Suivi!N10</f>
        <v>0</v>
      </c>
      <c r="AP6" s="119">
        <f ca="1">+Suivi!O10</f>
        <v>0</v>
      </c>
      <c r="AQ6" s="119">
        <f ca="1">+Suivi!P10</f>
        <v>0</v>
      </c>
      <c r="AR6" s="119">
        <f ca="1">+Suivi!Q10</f>
        <v>0</v>
      </c>
      <c r="AS6" s="119">
        <f ca="1">+Suivi!R10</f>
        <v>0</v>
      </c>
      <c r="AT6" s="119">
        <f ca="1">+Suivi!S10</f>
        <v>0</v>
      </c>
      <c r="AU6" s="119">
        <f ca="1">+Suivi!T10</f>
        <v>0</v>
      </c>
      <c r="AV6" s="119">
        <f ca="1">+Suivi!U10</f>
        <v>0</v>
      </c>
      <c r="AW6" s="119">
        <f ca="1">+Suivi!V10</f>
        <v>0</v>
      </c>
    </row>
    <row r="7" spans="1:57">
      <c r="L7" s="118" t="str">
        <f>"Version "&amp;Suivi!EJ1</f>
        <v>Version 0</v>
      </c>
      <c r="AC7" s="119">
        <f ca="1">+Suivi!B11</f>
        <v>0</v>
      </c>
      <c r="AD7" s="119">
        <f ca="1">+Suivi!C11</f>
        <v>0</v>
      </c>
      <c r="AE7" s="119">
        <f ca="1">+Suivi!D11</f>
        <v>0</v>
      </c>
      <c r="AF7" s="119">
        <f ca="1">+Suivi!E11</f>
        <v>0</v>
      </c>
      <c r="AG7" s="119">
        <f ca="1">+Suivi!F11</f>
        <v>0</v>
      </c>
      <c r="AH7" s="119">
        <f ca="1">+Suivi!G11</f>
        <v>0</v>
      </c>
      <c r="AI7" s="119">
        <f ca="1">+Suivi!H11</f>
        <v>0</v>
      </c>
      <c r="AJ7" s="119">
        <f ca="1">+Suivi!I11</f>
        <v>0</v>
      </c>
      <c r="AK7" s="119">
        <f ca="1">+Suivi!J11</f>
        <v>0</v>
      </c>
      <c r="AL7" s="119">
        <f ca="1">+Suivi!K11</f>
        <v>0</v>
      </c>
      <c r="AM7" s="119">
        <f ca="1">+Suivi!L11</f>
        <v>0</v>
      </c>
      <c r="AN7" s="119">
        <f ca="1">+Suivi!M11</f>
        <v>0</v>
      </c>
      <c r="AO7" s="119">
        <f ca="1">+Suivi!N11</f>
        <v>0</v>
      </c>
      <c r="AP7" s="119">
        <f ca="1">+Suivi!O11</f>
        <v>0</v>
      </c>
      <c r="AQ7" s="119">
        <f ca="1">+Suivi!P11</f>
        <v>0</v>
      </c>
      <c r="AR7" s="119">
        <f ca="1">+Suivi!Q11</f>
        <v>0</v>
      </c>
      <c r="AS7" s="119">
        <f ca="1">+Suivi!R11</f>
        <v>0</v>
      </c>
      <c r="AT7" s="119">
        <f ca="1">+Suivi!S11</f>
        <v>0</v>
      </c>
      <c r="AU7" s="119">
        <f ca="1">+Suivi!T11</f>
        <v>0</v>
      </c>
      <c r="AV7" s="119">
        <f ca="1">+Suivi!U11</f>
        <v>0</v>
      </c>
      <c r="AW7" s="119">
        <f ca="1">+Suivi!V11</f>
        <v>0</v>
      </c>
    </row>
    <row r="8" spans="1:57">
      <c r="A8" s="119">
        <f ca="1">+Suivi!E17</f>
        <v>0</v>
      </c>
      <c r="C8" s="100"/>
      <c r="F8" s="553" t="s">
        <v>1434</v>
      </c>
      <c r="G8" s="554"/>
      <c r="H8" s="553" t="s">
        <v>1435</v>
      </c>
      <c r="I8" s="554"/>
      <c r="J8" s="555"/>
      <c r="K8" s="333"/>
      <c r="L8" s="236"/>
      <c r="AC8" s="119">
        <f ca="1">+Suivi!B12</f>
        <v>0</v>
      </c>
      <c r="AD8" s="119">
        <f ca="1">+Suivi!C12</f>
        <v>0</v>
      </c>
      <c r="AE8" s="119">
        <f ca="1">+Suivi!D12</f>
        <v>0</v>
      </c>
      <c r="AF8" s="119">
        <f ca="1">+Suivi!E12</f>
        <v>0</v>
      </c>
      <c r="AG8" s="119">
        <f ca="1">+Suivi!F12</f>
        <v>0</v>
      </c>
      <c r="AH8" s="119">
        <f ca="1">+Suivi!G12</f>
        <v>0</v>
      </c>
      <c r="AI8" s="119">
        <f ca="1">+Suivi!H12</f>
        <v>0</v>
      </c>
      <c r="AJ8" s="119">
        <f ca="1">+Suivi!I12</f>
        <v>0</v>
      </c>
      <c r="AK8" s="119">
        <f ca="1">+Suivi!J12</f>
        <v>0</v>
      </c>
      <c r="AL8" s="119">
        <f ca="1">+Suivi!K12</f>
        <v>0</v>
      </c>
      <c r="AM8" s="119">
        <f ca="1">+Suivi!L12</f>
        <v>0</v>
      </c>
      <c r="AN8" s="119">
        <f ca="1">+Suivi!M12</f>
        <v>0</v>
      </c>
      <c r="AO8" s="119">
        <f ca="1">+Suivi!N12</f>
        <v>0</v>
      </c>
      <c r="AP8" s="119">
        <f ca="1">+Suivi!O12</f>
        <v>0</v>
      </c>
      <c r="AQ8" s="119">
        <f ca="1">+Suivi!P12</f>
        <v>0</v>
      </c>
      <c r="AR8" s="119">
        <f ca="1">+Suivi!Q12</f>
        <v>0</v>
      </c>
      <c r="AS8" s="119">
        <f ca="1">+Suivi!R12</f>
        <v>0</v>
      </c>
      <c r="AT8" s="119">
        <f ca="1">+Suivi!S12</f>
        <v>0</v>
      </c>
      <c r="AU8" s="119">
        <f ca="1">+Suivi!T12</f>
        <v>0</v>
      </c>
      <c r="AV8" s="119">
        <f ca="1">+Suivi!U12</f>
        <v>0</v>
      </c>
      <c r="AW8" s="119">
        <f ca="1">+Suivi!V12</f>
        <v>0</v>
      </c>
    </row>
    <row r="9" spans="1:57" ht="67.5">
      <c r="C9" s="112"/>
      <c r="D9" s="133" t="s">
        <v>92</v>
      </c>
      <c r="E9" s="199" t="s">
        <v>58</v>
      </c>
      <c r="F9" s="318" t="s">
        <v>1436</v>
      </c>
      <c r="G9" s="319" t="s">
        <v>1437</v>
      </c>
      <c r="H9" s="320" t="s">
        <v>1426</v>
      </c>
      <c r="I9" s="320" t="s">
        <v>1425</v>
      </c>
      <c r="J9" s="321" t="s">
        <v>1427</v>
      </c>
      <c r="K9" s="334" t="s">
        <v>1428</v>
      </c>
      <c r="L9" s="237"/>
      <c r="AC9" s="119">
        <f ca="1">+Suivi!B13</f>
        <v>0</v>
      </c>
      <c r="AD9" s="119">
        <f ca="1">+Suivi!C13</f>
        <v>0</v>
      </c>
      <c r="AE9" s="119">
        <f ca="1">+Suivi!D13</f>
        <v>0</v>
      </c>
      <c r="AF9" s="119">
        <f ca="1">+Suivi!E13</f>
        <v>0</v>
      </c>
      <c r="AG9" s="119">
        <f ca="1">+Suivi!F13</f>
        <v>0</v>
      </c>
      <c r="AH9" s="119">
        <f ca="1">+Suivi!G13</f>
        <v>0</v>
      </c>
      <c r="AI9" s="119">
        <f ca="1">+Suivi!H13</f>
        <v>0</v>
      </c>
      <c r="AJ9" s="119">
        <f ca="1">+Suivi!I13</f>
        <v>0</v>
      </c>
      <c r="AK9" s="119">
        <f ca="1">+Suivi!J13</f>
        <v>0</v>
      </c>
      <c r="AL9" s="119">
        <f ca="1">+Suivi!K13</f>
        <v>0</v>
      </c>
      <c r="AM9" s="119">
        <f ca="1">+Suivi!L13</f>
        <v>0</v>
      </c>
      <c r="AN9" s="119">
        <f ca="1">+Suivi!M13</f>
        <v>0</v>
      </c>
      <c r="AO9" s="119">
        <f ca="1">+Suivi!N13</f>
        <v>0</v>
      </c>
      <c r="AP9" s="119">
        <f ca="1">+Suivi!O13</f>
        <v>0</v>
      </c>
      <c r="AQ9" s="119">
        <f ca="1">+Suivi!P13</f>
        <v>0</v>
      </c>
      <c r="AR9" s="119">
        <f ca="1">+Suivi!Q13</f>
        <v>0</v>
      </c>
      <c r="AS9" s="119">
        <f ca="1">+Suivi!R13</f>
        <v>0</v>
      </c>
      <c r="AT9" s="119">
        <f ca="1">+Suivi!S13</f>
        <v>0</v>
      </c>
      <c r="AU9" s="119">
        <f ca="1">+Suivi!T13</f>
        <v>0</v>
      </c>
      <c r="AV9" s="119">
        <f ca="1">+Suivi!U13</f>
        <v>0</v>
      </c>
      <c r="AW9" s="119">
        <f ca="1">+Suivi!V13</f>
        <v>0</v>
      </c>
    </row>
    <row r="10" spans="1:57" ht="19.5" customHeight="1">
      <c r="C10" s="138">
        <v>1</v>
      </c>
      <c r="D10" s="126">
        <f t="shared" ref="D10:D40" ca="1" si="0">+HLOOKUP($G$4,$AC$1:$AW$33,2+C10,FALSE)</f>
        <v>0</v>
      </c>
      <c r="E10" s="126">
        <f>F10-I10</f>
        <v>0</v>
      </c>
      <c r="F10" s="152"/>
      <c r="G10" s="209"/>
      <c r="H10" s="153"/>
      <c r="I10" s="153"/>
      <c r="J10" s="314"/>
      <c r="K10" s="269"/>
      <c r="L10" s="238"/>
      <c r="AC10" s="119">
        <f ca="1">+Suivi!B14</f>
        <v>0</v>
      </c>
      <c r="AD10" s="119">
        <f ca="1">+Suivi!C14</f>
        <v>0</v>
      </c>
      <c r="AE10" s="119">
        <f ca="1">+Suivi!D14</f>
        <v>0</v>
      </c>
      <c r="AF10" s="119">
        <f ca="1">+Suivi!E14</f>
        <v>0</v>
      </c>
      <c r="AG10" s="119">
        <f ca="1">+Suivi!F14</f>
        <v>0</v>
      </c>
      <c r="AH10" s="119">
        <f ca="1">+Suivi!G14</f>
        <v>0</v>
      </c>
      <c r="AI10" s="119">
        <f ca="1">+Suivi!H14</f>
        <v>0</v>
      </c>
      <c r="AJ10" s="119">
        <f ca="1">+Suivi!I14</f>
        <v>0</v>
      </c>
      <c r="AK10" s="119">
        <f ca="1">+Suivi!J14</f>
        <v>0</v>
      </c>
      <c r="AL10" s="119">
        <f ca="1">+Suivi!K14</f>
        <v>0</v>
      </c>
      <c r="AM10" s="119">
        <f ca="1">+Suivi!L14</f>
        <v>0</v>
      </c>
      <c r="AN10" s="119">
        <f ca="1">+Suivi!M14</f>
        <v>0</v>
      </c>
      <c r="AO10" s="119">
        <f ca="1">+Suivi!N14</f>
        <v>0</v>
      </c>
      <c r="AP10" s="119">
        <f ca="1">+Suivi!O14</f>
        <v>0</v>
      </c>
      <c r="AQ10" s="119">
        <f ca="1">+Suivi!P14</f>
        <v>0</v>
      </c>
      <c r="AR10" s="119">
        <f ca="1">+Suivi!Q14</f>
        <v>0</v>
      </c>
      <c r="AS10" s="119">
        <f ca="1">+Suivi!R14</f>
        <v>0</v>
      </c>
      <c r="AT10" s="119">
        <f ca="1">+Suivi!S14</f>
        <v>0</v>
      </c>
      <c r="AU10" s="119">
        <f ca="1">+Suivi!T14</f>
        <v>0</v>
      </c>
      <c r="AV10" s="119">
        <f ca="1">+Suivi!U14</f>
        <v>0</v>
      </c>
      <c r="AW10" s="119">
        <f ca="1">+Suivi!V14</f>
        <v>0</v>
      </c>
      <c r="BA10" s="152"/>
      <c r="BB10" s="153"/>
      <c r="BC10" s="153"/>
      <c r="BD10" s="560"/>
      <c r="BE10" s="561"/>
    </row>
    <row r="11" spans="1:57" ht="19.5" customHeight="1">
      <c r="C11" s="138">
        <f>+C10+1</f>
        <v>2</v>
      </c>
      <c r="D11" s="126">
        <f t="shared" ca="1" si="0"/>
        <v>0</v>
      </c>
      <c r="E11" s="126">
        <f t="shared" ref="E11:E40" si="1">F11-I11</f>
        <v>0</v>
      </c>
      <c r="F11" s="154"/>
      <c r="G11" s="210"/>
      <c r="H11" s="155"/>
      <c r="I11" s="155"/>
      <c r="J11" s="281"/>
      <c r="K11" s="269"/>
      <c r="L11" s="238"/>
      <c r="AC11" s="119">
        <f ca="1">+Suivi!B15</f>
        <v>0</v>
      </c>
      <c r="AD11" s="119">
        <f ca="1">+Suivi!C15</f>
        <v>0</v>
      </c>
      <c r="AE11" s="119">
        <f ca="1">+Suivi!D15</f>
        <v>0</v>
      </c>
      <c r="AF11" s="119">
        <f ca="1">+Suivi!E15</f>
        <v>0</v>
      </c>
      <c r="AG11" s="119">
        <f ca="1">+Suivi!F15</f>
        <v>0</v>
      </c>
      <c r="AH11" s="119">
        <f ca="1">+Suivi!G15</f>
        <v>0</v>
      </c>
      <c r="AI11" s="119">
        <f ca="1">+Suivi!H15</f>
        <v>0</v>
      </c>
      <c r="AJ11" s="119">
        <f ca="1">+Suivi!I15</f>
        <v>0</v>
      </c>
      <c r="AK11" s="119">
        <f ca="1">+Suivi!J15</f>
        <v>0</v>
      </c>
      <c r="AL11" s="119">
        <f ca="1">+Suivi!K15</f>
        <v>0</v>
      </c>
      <c r="AM11" s="119">
        <f ca="1">+Suivi!L15</f>
        <v>0</v>
      </c>
      <c r="AN11" s="119">
        <f ca="1">+Suivi!M15</f>
        <v>0</v>
      </c>
      <c r="AO11" s="119">
        <f ca="1">+Suivi!N15</f>
        <v>0</v>
      </c>
      <c r="AP11" s="119">
        <f ca="1">+Suivi!O15</f>
        <v>0</v>
      </c>
      <c r="AQ11" s="119">
        <f ca="1">+Suivi!P15</f>
        <v>0</v>
      </c>
      <c r="AR11" s="119">
        <f ca="1">+Suivi!Q15</f>
        <v>0</v>
      </c>
      <c r="AS11" s="119">
        <f ca="1">+Suivi!R15</f>
        <v>0</v>
      </c>
      <c r="AT11" s="119">
        <f ca="1">+Suivi!S15</f>
        <v>0</v>
      </c>
      <c r="AU11" s="119">
        <f ca="1">+Suivi!T15</f>
        <v>0</v>
      </c>
      <c r="AV11" s="119">
        <f ca="1">+Suivi!U15</f>
        <v>0</v>
      </c>
      <c r="AW11" s="119">
        <f ca="1">+Suivi!V15</f>
        <v>0</v>
      </c>
      <c r="BA11" s="154"/>
      <c r="BB11" s="155"/>
      <c r="BC11" s="155"/>
      <c r="BD11" s="560"/>
      <c r="BE11" s="561"/>
    </row>
    <row r="12" spans="1:57" ht="19.5" customHeight="1">
      <c r="C12" s="138">
        <f t="shared" ref="C12:C40" si="2">+C11+1</f>
        <v>3</v>
      </c>
      <c r="D12" s="126">
        <f t="shared" ca="1" si="0"/>
        <v>0</v>
      </c>
      <c r="E12" s="126">
        <f t="shared" si="1"/>
        <v>0</v>
      </c>
      <c r="F12" s="154"/>
      <c r="G12" s="210"/>
      <c r="H12" s="155"/>
      <c r="I12" s="155"/>
      <c r="J12" s="281"/>
      <c r="K12" s="269"/>
      <c r="L12" s="238"/>
      <c r="AC12" s="119">
        <f ca="1">+Suivi!B16</f>
        <v>0</v>
      </c>
      <c r="AD12" s="119">
        <f ca="1">+Suivi!C16</f>
        <v>0</v>
      </c>
      <c r="AE12" s="119">
        <f ca="1">+Suivi!D16</f>
        <v>0</v>
      </c>
      <c r="AF12" s="119">
        <f ca="1">+Suivi!E16</f>
        <v>0</v>
      </c>
      <c r="AG12" s="119">
        <f ca="1">+Suivi!F16</f>
        <v>0</v>
      </c>
      <c r="AH12" s="119">
        <f ca="1">+Suivi!G16</f>
        <v>0</v>
      </c>
      <c r="AI12" s="119">
        <f ca="1">+Suivi!H16</f>
        <v>0</v>
      </c>
      <c r="AJ12" s="119">
        <f ca="1">+Suivi!I16</f>
        <v>0</v>
      </c>
      <c r="AK12" s="119">
        <f ca="1">+Suivi!J16</f>
        <v>0</v>
      </c>
      <c r="AL12" s="119">
        <f ca="1">+Suivi!K16</f>
        <v>0</v>
      </c>
      <c r="AM12" s="119">
        <f ca="1">+Suivi!L16</f>
        <v>0</v>
      </c>
      <c r="AN12" s="119">
        <f ca="1">+Suivi!M16</f>
        <v>0</v>
      </c>
      <c r="AO12" s="119">
        <f ca="1">+Suivi!N16</f>
        <v>0</v>
      </c>
      <c r="AP12" s="119">
        <f ca="1">+Suivi!O16</f>
        <v>0</v>
      </c>
      <c r="AQ12" s="119">
        <f ca="1">+Suivi!P16</f>
        <v>0</v>
      </c>
      <c r="AR12" s="119">
        <f ca="1">+Suivi!Q16</f>
        <v>0</v>
      </c>
      <c r="AS12" s="119">
        <f ca="1">+Suivi!R16</f>
        <v>0</v>
      </c>
      <c r="AT12" s="119">
        <f ca="1">+Suivi!S16</f>
        <v>0</v>
      </c>
      <c r="AU12" s="119">
        <f ca="1">+Suivi!T16</f>
        <v>0</v>
      </c>
      <c r="AV12" s="119">
        <f ca="1">+Suivi!U16</f>
        <v>0</v>
      </c>
      <c r="AW12" s="119">
        <f ca="1">+Suivi!V16</f>
        <v>0</v>
      </c>
      <c r="BA12" s="154"/>
      <c r="BB12" s="155"/>
      <c r="BC12" s="155"/>
      <c r="BD12" s="560"/>
      <c r="BE12" s="561"/>
    </row>
    <row r="13" spans="1:57" ht="19.5" customHeight="1">
      <c r="C13" s="138">
        <f t="shared" si="2"/>
        <v>4</v>
      </c>
      <c r="D13" s="126">
        <f t="shared" ca="1" si="0"/>
        <v>0</v>
      </c>
      <c r="E13" s="126">
        <f t="shared" si="1"/>
        <v>0</v>
      </c>
      <c r="F13" s="154"/>
      <c r="G13" s="210"/>
      <c r="H13" s="155"/>
      <c r="I13" s="155"/>
      <c r="J13" s="281"/>
      <c r="K13" s="269"/>
      <c r="L13" s="238"/>
      <c r="AC13" s="119">
        <f ca="1">+Suivi!B17</f>
        <v>0</v>
      </c>
      <c r="AD13" s="119">
        <f ca="1">+Suivi!C17</f>
        <v>0</v>
      </c>
      <c r="AE13" s="119">
        <f ca="1">+Suivi!D17</f>
        <v>0</v>
      </c>
      <c r="AG13" s="119">
        <f ca="1">+Suivi!F17</f>
        <v>0</v>
      </c>
      <c r="AH13" s="119">
        <f ca="1">+Suivi!G17</f>
        <v>0</v>
      </c>
      <c r="AI13" s="119">
        <f ca="1">+Suivi!H17</f>
        <v>0</v>
      </c>
      <c r="AJ13" s="119">
        <f ca="1">+Suivi!I17</f>
        <v>0</v>
      </c>
      <c r="AK13" s="119">
        <f ca="1">+Suivi!J17</f>
        <v>0</v>
      </c>
      <c r="AL13" s="119">
        <f ca="1">+Suivi!K17</f>
        <v>0</v>
      </c>
      <c r="AM13" s="119">
        <f ca="1">+Suivi!L17</f>
        <v>0</v>
      </c>
      <c r="AN13" s="119">
        <f ca="1">+Suivi!M17</f>
        <v>0</v>
      </c>
      <c r="AO13" s="119">
        <f ca="1">+Suivi!N17</f>
        <v>0</v>
      </c>
      <c r="AP13" s="119">
        <f ca="1">+Suivi!O17</f>
        <v>0</v>
      </c>
      <c r="AQ13" s="119">
        <f ca="1">+Suivi!P17</f>
        <v>0</v>
      </c>
      <c r="AR13" s="119">
        <f ca="1">+Suivi!Q17</f>
        <v>0</v>
      </c>
      <c r="AS13" s="119">
        <f ca="1">+Suivi!R17</f>
        <v>0</v>
      </c>
      <c r="AT13" s="119">
        <f ca="1">+Suivi!S17</f>
        <v>0</v>
      </c>
      <c r="AU13" s="119">
        <f ca="1">+Suivi!T17</f>
        <v>0</v>
      </c>
      <c r="AV13" s="119">
        <f ca="1">+Suivi!U17</f>
        <v>0</v>
      </c>
      <c r="AW13" s="119">
        <f ca="1">+Suivi!V17</f>
        <v>0</v>
      </c>
      <c r="BA13" s="154"/>
      <c r="BB13" s="155"/>
      <c r="BC13" s="155"/>
      <c r="BD13" s="560"/>
      <c r="BE13" s="561"/>
    </row>
    <row r="14" spans="1:57" ht="19.5" customHeight="1">
      <c r="C14" s="138">
        <f t="shared" si="2"/>
        <v>5</v>
      </c>
      <c r="D14" s="126">
        <f t="shared" ca="1" si="0"/>
        <v>0</v>
      </c>
      <c r="E14" s="126">
        <f t="shared" si="1"/>
        <v>0</v>
      </c>
      <c r="F14" s="154"/>
      <c r="G14" s="210"/>
      <c r="H14" s="155"/>
      <c r="I14" s="155"/>
      <c r="J14" s="281"/>
      <c r="K14" s="269"/>
      <c r="L14" s="238"/>
      <c r="AC14" s="119">
        <f ca="1">+Suivi!B18</f>
        <v>0</v>
      </c>
      <c r="AD14" s="119">
        <f ca="1">+Suivi!C18</f>
        <v>0</v>
      </c>
      <c r="AE14" s="119">
        <f ca="1">+Suivi!D18</f>
        <v>0</v>
      </c>
      <c r="AF14" s="119">
        <f ca="1">+Suivi!E18</f>
        <v>0</v>
      </c>
      <c r="AG14" s="119">
        <f ca="1">+Suivi!F18</f>
        <v>0</v>
      </c>
      <c r="AH14" s="119">
        <f ca="1">+Suivi!G18</f>
        <v>0</v>
      </c>
      <c r="AI14" s="119">
        <f ca="1">+Suivi!H18</f>
        <v>0</v>
      </c>
      <c r="AJ14" s="119">
        <f ca="1">+Suivi!I18</f>
        <v>0</v>
      </c>
      <c r="AK14" s="119">
        <f ca="1">+Suivi!J18</f>
        <v>0</v>
      </c>
      <c r="AL14" s="119">
        <f ca="1">+Suivi!K18</f>
        <v>0</v>
      </c>
      <c r="AM14" s="119">
        <f ca="1">+Suivi!L18</f>
        <v>0</v>
      </c>
      <c r="AN14" s="119">
        <f ca="1">+Suivi!M18</f>
        <v>0</v>
      </c>
      <c r="AO14" s="119">
        <f ca="1">+Suivi!N18</f>
        <v>0</v>
      </c>
      <c r="AP14" s="119">
        <f ca="1">+Suivi!O18</f>
        <v>0</v>
      </c>
      <c r="AQ14" s="119">
        <f ca="1">+Suivi!P18</f>
        <v>0</v>
      </c>
      <c r="AR14" s="119">
        <f ca="1">+Suivi!Q18</f>
        <v>0</v>
      </c>
      <c r="AS14" s="119">
        <f ca="1">+Suivi!R18</f>
        <v>0</v>
      </c>
      <c r="AT14" s="119">
        <f ca="1">+Suivi!S18</f>
        <v>0</v>
      </c>
      <c r="AU14" s="119">
        <f ca="1">+Suivi!T18</f>
        <v>0</v>
      </c>
      <c r="AV14" s="119">
        <f ca="1">+Suivi!U18</f>
        <v>0</v>
      </c>
      <c r="AW14" s="119">
        <f ca="1">+Suivi!V18</f>
        <v>0</v>
      </c>
      <c r="BA14" s="154"/>
      <c r="BB14" s="155"/>
      <c r="BC14" s="155"/>
      <c r="BD14" s="560"/>
      <c r="BE14" s="561"/>
    </row>
    <row r="15" spans="1:57" ht="19.5" customHeight="1">
      <c r="C15" s="138">
        <f t="shared" si="2"/>
        <v>6</v>
      </c>
      <c r="D15" s="126">
        <f t="shared" ca="1" si="0"/>
        <v>0</v>
      </c>
      <c r="E15" s="126">
        <f t="shared" si="1"/>
        <v>0</v>
      </c>
      <c r="F15" s="154"/>
      <c r="G15" s="210"/>
      <c r="H15" s="155"/>
      <c r="I15" s="155"/>
      <c r="J15" s="281"/>
      <c r="K15" s="269"/>
      <c r="L15" s="238"/>
      <c r="AC15" s="119">
        <f ca="1">+Suivi!B19</f>
        <v>0</v>
      </c>
      <c r="AD15" s="119">
        <f ca="1">+Suivi!C19</f>
        <v>0</v>
      </c>
      <c r="AE15" s="119">
        <f ca="1">+Suivi!D19</f>
        <v>0</v>
      </c>
      <c r="AF15" s="119">
        <f ca="1">+Suivi!E19</f>
        <v>0</v>
      </c>
      <c r="AG15" s="119">
        <f ca="1">+Suivi!F19</f>
        <v>0</v>
      </c>
      <c r="AH15" s="119">
        <f ca="1">+Suivi!G19</f>
        <v>0</v>
      </c>
      <c r="AI15" s="119">
        <f ca="1">+Suivi!H19</f>
        <v>0</v>
      </c>
      <c r="AJ15" s="119">
        <f ca="1">+Suivi!I19</f>
        <v>0</v>
      </c>
      <c r="AK15" s="119">
        <f ca="1">+Suivi!J19</f>
        <v>0</v>
      </c>
      <c r="AL15" s="119">
        <f ca="1">+Suivi!K19</f>
        <v>0</v>
      </c>
      <c r="AM15" s="119">
        <f ca="1">+Suivi!L19</f>
        <v>0</v>
      </c>
      <c r="AN15" s="119">
        <f ca="1">+Suivi!M19</f>
        <v>0</v>
      </c>
      <c r="AO15" s="119">
        <f ca="1">+Suivi!N19</f>
        <v>0</v>
      </c>
      <c r="AP15" s="119">
        <f ca="1">+Suivi!O19</f>
        <v>0</v>
      </c>
      <c r="AQ15" s="119">
        <f ca="1">+Suivi!P19</f>
        <v>0</v>
      </c>
      <c r="AR15" s="119">
        <f ca="1">+Suivi!Q19</f>
        <v>0</v>
      </c>
      <c r="AS15" s="119">
        <f ca="1">+Suivi!R19</f>
        <v>0</v>
      </c>
      <c r="AT15" s="119">
        <f ca="1">+Suivi!S19</f>
        <v>0</v>
      </c>
      <c r="AU15" s="119">
        <f ca="1">+Suivi!T19</f>
        <v>0</v>
      </c>
      <c r="AV15" s="119">
        <f ca="1">+Suivi!U19</f>
        <v>0</v>
      </c>
      <c r="AW15" s="119">
        <f ca="1">+Suivi!V19</f>
        <v>0</v>
      </c>
      <c r="BA15" s="154"/>
      <c r="BB15" s="155"/>
      <c r="BC15" s="155"/>
      <c r="BD15" s="560"/>
      <c r="BE15" s="561"/>
    </row>
    <row r="16" spans="1:57" ht="19.5" customHeight="1">
      <c r="C16" s="138">
        <f t="shared" si="2"/>
        <v>7</v>
      </c>
      <c r="D16" s="126">
        <f t="shared" ca="1" si="0"/>
        <v>0</v>
      </c>
      <c r="E16" s="126">
        <f t="shared" si="1"/>
        <v>0</v>
      </c>
      <c r="F16" s="154"/>
      <c r="G16" s="210"/>
      <c r="H16" s="155"/>
      <c r="I16" s="155"/>
      <c r="J16" s="281"/>
      <c r="K16" s="269"/>
      <c r="L16" s="238"/>
      <c r="AC16" s="119">
        <f ca="1">+Suivi!B20</f>
        <v>0</v>
      </c>
      <c r="AD16" s="119">
        <f ca="1">+Suivi!C20</f>
        <v>0</v>
      </c>
      <c r="AE16" s="119">
        <f ca="1">+Suivi!D20</f>
        <v>0</v>
      </c>
      <c r="AF16" s="119">
        <f ca="1">+Suivi!E20</f>
        <v>0</v>
      </c>
      <c r="AG16" s="119">
        <f ca="1">+Suivi!F20</f>
        <v>0</v>
      </c>
      <c r="AH16" s="119">
        <f ca="1">+Suivi!G20</f>
        <v>0</v>
      </c>
      <c r="AI16" s="119">
        <f ca="1">+Suivi!H20</f>
        <v>0</v>
      </c>
      <c r="AJ16" s="119">
        <f ca="1">+Suivi!I20</f>
        <v>0</v>
      </c>
      <c r="AK16" s="119">
        <f ca="1">+Suivi!J20</f>
        <v>0</v>
      </c>
      <c r="AL16" s="119">
        <f ca="1">+Suivi!K20</f>
        <v>0</v>
      </c>
      <c r="AM16" s="119">
        <f ca="1">+Suivi!L20</f>
        <v>0</v>
      </c>
      <c r="AN16" s="119">
        <f ca="1">+Suivi!M20</f>
        <v>0</v>
      </c>
      <c r="AO16" s="119">
        <f ca="1">+Suivi!N20</f>
        <v>0</v>
      </c>
      <c r="AP16" s="119">
        <f ca="1">+Suivi!O20</f>
        <v>0</v>
      </c>
      <c r="AQ16" s="119">
        <f ca="1">+Suivi!P20</f>
        <v>0</v>
      </c>
      <c r="AR16" s="119">
        <f ca="1">+Suivi!Q20</f>
        <v>0</v>
      </c>
      <c r="AS16" s="119">
        <f ca="1">+Suivi!R20</f>
        <v>0</v>
      </c>
      <c r="AT16" s="119">
        <f ca="1">+Suivi!S20</f>
        <v>0</v>
      </c>
      <c r="AU16" s="119">
        <f ca="1">+Suivi!T20</f>
        <v>0</v>
      </c>
      <c r="AV16" s="119">
        <f ca="1">+Suivi!U20</f>
        <v>0</v>
      </c>
      <c r="AW16" s="119">
        <f ca="1">+Suivi!V20</f>
        <v>0</v>
      </c>
      <c r="BA16" s="154"/>
      <c r="BB16" s="155"/>
      <c r="BC16" s="155"/>
      <c r="BD16" s="560"/>
      <c r="BE16" s="561"/>
    </row>
    <row r="17" spans="3:57" ht="19.5" customHeight="1">
      <c r="C17" s="138">
        <f t="shared" si="2"/>
        <v>8</v>
      </c>
      <c r="D17" s="126">
        <f t="shared" ca="1" si="0"/>
        <v>0</v>
      </c>
      <c r="E17" s="126">
        <f t="shared" si="1"/>
        <v>0</v>
      </c>
      <c r="F17" s="154"/>
      <c r="G17" s="210"/>
      <c r="H17" s="155"/>
      <c r="I17" s="155"/>
      <c r="J17" s="281"/>
      <c r="K17" s="269"/>
      <c r="L17" s="238"/>
      <c r="AC17" s="119">
        <f ca="1">+Suivi!B21</f>
        <v>0</v>
      </c>
      <c r="AD17" s="119">
        <f ca="1">+Suivi!C21</f>
        <v>0</v>
      </c>
      <c r="AE17" s="119">
        <f ca="1">+Suivi!D21</f>
        <v>0</v>
      </c>
      <c r="AF17" s="119">
        <f ca="1">+Suivi!E21</f>
        <v>0</v>
      </c>
      <c r="AG17" s="119">
        <f ca="1">+Suivi!F21</f>
        <v>0</v>
      </c>
      <c r="AH17" s="119">
        <f ca="1">+Suivi!G21</f>
        <v>0</v>
      </c>
      <c r="AI17" s="119">
        <f ca="1">+Suivi!H21</f>
        <v>0</v>
      </c>
      <c r="AJ17" s="119">
        <f ca="1">+Suivi!I21</f>
        <v>0</v>
      </c>
      <c r="AK17" s="119">
        <f ca="1">+Suivi!J21</f>
        <v>0</v>
      </c>
      <c r="AL17" s="119">
        <f ca="1">+Suivi!K21</f>
        <v>0</v>
      </c>
      <c r="AM17" s="119">
        <f ca="1">+Suivi!L21</f>
        <v>0</v>
      </c>
      <c r="AN17" s="119">
        <f ca="1">+Suivi!M21</f>
        <v>0</v>
      </c>
      <c r="AO17" s="119">
        <f ca="1">+Suivi!N21</f>
        <v>0</v>
      </c>
      <c r="AP17" s="119">
        <f ca="1">+Suivi!O21</f>
        <v>0</v>
      </c>
      <c r="AQ17" s="119">
        <f ca="1">+Suivi!P21</f>
        <v>0</v>
      </c>
      <c r="AR17" s="119">
        <f ca="1">+Suivi!Q21</f>
        <v>0</v>
      </c>
      <c r="AS17" s="119">
        <f ca="1">+Suivi!R21</f>
        <v>0</v>
      </c>
      <c r="AT17" s="119">
        <f ca="1">+Suivi!S21</f>
        <v>0</v>
      </c>
      <c r="AU17" s="119">
        <f ca="1">+Suivi!T21</f>
        <v>0</v>
      </c>
      <c r="AV17" s="119">
        <f ca="1">+Suivi!U21</f>
        <v>0</v>
      </c>
      <c r="AW17" s="119">
        <f ca="1">+Suivi!V21</f>
        <v>0</v>
      </c>
      <c r="BA17" s="154"/>
      <c r="BB17" s="155"/>
      <c r="BC17" s="155"/>
      <c r="BD17" s="560"/>
      <c r="BE17" s="561"/>
    </row>
    <row r="18" spans="3:57" ht="19.5" customHeight="1">
      <c r="C18" s="138">
        <f t="shared" si="2"/>
        <v>9</v>
      </c>
      <c r="D18" s="126">
        <f t="shared" ca="1" si="0"/>
        <v>0</v>
      </c>
      <c r="E18" s="126">
        <f t="shared" si="1"/>
        <v>0</v>
      </c>
      <c r="F18" s="154"/>
      <c r="G18" s="210"/>
      <c r="H18" s="155"/>
      <c r="I18" s="155"/>
      <c r="J18" s="281"/>
      <c r="K18" s="269"/>
      <c r="L18" s="238"/>
      <c r="AC18" s="119">
        <f ca="1">+Suivi!B22</f>
        <v>0</v>
      </c>
      <c r="AD18" s="119">
        <f ca="1">+Suivi!C22</f>
        <v>0</v>
      </c>
      <c r="AE18" s="119">
        <f ca="1">+Suivi!D22</f>
        <v>0</v>
      </c>
      <c r="AF18" s="119">
        <f ca="1">+Suivi!E22</f>
        <v>0</v>
      </c>
      <c r="AG18" s="119">
        <f ca="1">+Suivi!F22</f>
        <v>0</v>
      </c>
      <c r="AH18" s="119">
        <f ca="1">+Suivi!G22</f>
        <v>0</v>
      </c>
      <c r="AI18" s="119">
        <f ca="1">+Suivi!H22</f>
        <v>0</v>
      </c>
      <c r="AJ18" s="119">
        <f ca="1">+Suivi!I22</f>
        <v>0</v>
      </c>
      <c r="AK18" s="119">
        <f ca="1">+Suivi!J22</f>
        <v>0</v>
      </c>
      <c r="AL18" s="119">
        <f ca="1">+Suivi!K22</f>
        <v>0</v>
      </c>
      <c r="AM18" s="119">
        <f ca="1">+Suivi!L22</f>
        <v>0</v>
      </c>
      <c r="AN18" s="119">
        <f ca="1">+Suivi!M22</f>
        <v>0</v>
      </c>
      <c r="AO18" s="119">
        <f ca="1">+Suivi!N22</f>
        <v>0</v>
      </c>
      <c r="AP18" s="119">
        <f ca="1">+Suivi!O22</f>
        <v>0</v>
      </c>
      <c r="AQ18" s="119">
        <f ca="1">+Suivi!P22</f>
        <v>0</v>
      </c>
      <c r="AR18" s="119">
        <f ca="1">+Suivi!Q22</f>
        <v>0</v>
      </c>
      <c r="AS18" s="119">
        <f ca="1">+Suivi!R22</f>
        <v>0</v>
      </c>
      <c r="AT18" s="119">
        <f ca="1">+Suivi!S22</f>
        <v>0</v>
      </c>
      <c r="AU18" s="119">
        <f ca="1">+Suivi!T22</f>
        <v>0</v>
      </c>
      <c r="AV18" s="119">
        <f ca="1">+Suivi!U22</f>
        <v>0</v>
      </c>
      <c r="AW18" s="119">
        <f ca="1">+Suivi!V22</f>
        <v>0</v>
      </c>
      <c r="BA18" s="154"/>
      <c r="BB18" s="155"/>
      <c r="BC18" s="155"/>
      <c r="BD18" s="560"/>
      <c r="BE18" s="561"/>
    </row>
    <row r="19" spans="3:57" ht="19.5" customHeight="1">
      <c r="C19" s="138">
        <f t="shared" si="2"/>
        <v>10</v>
      </c>
      <c r="D19" s="126">
        <f t="shared" ca="1" si="0"/>
        <v>0</v>
      </c>
      <c r="E19" s="126">
        <f t="shared" si="1"/>
        <v>0</v>
      </c>
      <c r="F19" s="154"/>
      <c r="G19" s="210"/>
      <c r="H19" s="155"/>
      <c r="I19" s="155"/>
      <c r="J19" s="281"/>
      <c r="K19" s="269"/>
      <c r="L19" s="238"/>
      <c r="AC19" s="119">
        <f ca="1">+Suivi!B23</f>
        <v>0</v>
      </c>
      <c r="AD19" s="119">
        <f ca="1">+Suivi!C23</f>
        <v>0</v>
      </c>
      <c r="AE19" s="119">
        <f ca="1">+Suivi!D23</f>
        <v>0</v>
      </c>
      <c r="AF19" s="119">
        <f ca="1">+Suivi!E23</f>
        <v>0</v>
      </c>
      <c r="AG19" s="119">
        <f ca="1">+Suivi!F23</f>
        <v>0</v>
      </c>
      <c r="AH19" s="119">
        <f ca="1">+Suivi!G23</f>
        <v>0</v>
      </c>
      <c r="AI19" s="119">
        <f ca="1">+Suivi!H23</f>
        <v>0</v>
      </c>
      <c r="AJ19" s="119">
        <f ca="1">+Suivi!I23</f>
        <v>0</v>
      </c>
      <c r="AK19" s="119">
        <f ca="1">+Suivi!J23</f>
        <v>0</v>
      </c>
      <c r="AL19" s="119">
        <f ca="1">+Suivi!K23</f>
        <v>0</v>
      </c>
      <c r="AM19" s="119">
        <f ca="1">+Suivi!L23</f>
        <v>0</v>
      </c>
      <c r="AN19" s="119">
        <f ca="1">+Suivi!M23</f>
        <v>0</v>
      </c>
      <c r="AO19" s="119">
        <f ca="1">+Suivi!N23</f>
        <v>0</v>
      </c>
      <c r="AP19" s="119">
        <f ca="1">+Suivi!O23</f>
        <v>0</v>
      </c>
      <c r="AQ19" s="119">
        <f ca="1">+Suivi!P23</f>
        <v>0</v>
      </c>
      <c r="AR19" s="119">
        <f ca="1">+Suivi!Q23</f>
        <v>0</v>
      </c>
      <c r="AS19" s="119">
        <f ca="1">+Suivi!R23</f>
        <v>0</v>
      </c>
      <c r="AT19" s="119">
        <f ca="1">+Suivi!S23</f>
        <v>0</v>
      </c>
      <c r="AU19" s="119">
        <f ca="1">+Suivi!T23</f>
        <v>0</v>
      </c>
      <c r="AV19" s="119">
        <f ca="1">+Suivi!U23</f>
        <v>0</v>
      </c>
      <c r="AW19" s="119">
        <f ca="1">+Suivi!V23</f>
        <v>0</v>
      </c>
      <c r="BA19" s="154"/>
      <c r="BB19" s="155"/>
      <c r="BC19" s="155"/>
      <c r="BD19" s="560"/>
      <c r="BE19" s="561"/>
    </row>
    <row r="20" spans="3:57" ht="19.5" customHeight="1">
      <c r="C20" s="138">
        <f t="shared" si="2"/>
        <v>11</v>
      </c>
      <c r="D20" s="126">
        <f t="shared" ca="1" si="0"/>
        <v>0</v>
      </c>
      <c r="E20" s="126">
        <f t="shared" si="1"/>
        <v>0</v>
      </c>
      <c r="F20" s="154"/>
      <c r="G20" s="210"/>
      <c r="H20" s="155"/>
      <c r="I20" s="155"/>
      <c r="J20" s="281"/>
      <c r="K20" s="269"/>
      <c r="L20" s="238"/>
      <c r="AC20" s="119">
        <f ca="1">+Suivi!B24</f>
        <v>0</v>
      </c>
      <c r="AD20" s="119">
        <f ca="1">+Suivi!C24</f>
        <v>0</v>
      </c>
      <c r="AE20" s="119">
        <f ca="1">+Suivi!D24</f>
        <v>0</v>
      </c>
      <c r="AF20" s="119">
        <f ca="1">+Suivi!E24</f>
        <v>0</v>
      </c>
      <c r="AG20" s="119">
        <f ca="1">+Suivi!F24</f>
        <v>0</v>
      </c>
      <c r="AH20" s="119">
        <f ca="1">+Suivi!G24</f>
        <v>0</v>
      </c>
      <c r="AI20" s="119">
        <f ca="1">+Suivi!H24</f>
        <v>0</v>
      </c>
      <c r="AJ20" s="119">
        <f ca="1">+Suivi!I24</f>
        <v>0</v>
      </c>
      <c r="AK20" s="119">
        <f ca="1">+Suivi!J24</f>
        <v>0</v>
      </c>
      <c r="AL20" s="119">
        <f ca="1">+Suivi!K24</f>
        <v>0</v>
      </c>
      <c r="AM20" s="119">
        <f ca="1">+Suivi!L24</f>
        <v>0</v>
      </c>
      <c r="AN20" s="119">
        <f ca="1">+Suivi!M24</f>
        <v>0</v>
      </c>
      <c r="AO20" s="119">
        <f ca="1">+Suivi!N24</f>
        <v>0</v>
      </c>
      <c r="AP20" s="119">
        <f ca="1">+Suivi!O24</f>
        <v>0</v>
      </c>
      <c r="AQ20" s="119">
        <f ca="1">+Suivi!P24</f>
        <v>0</v>
      </c>
      <c r="AR20" s="119">
        <f ca="1">+Suivi!Q24</f>
        <v>0</v>
      </c>
      <c r="AS20" s="119">
        <f ca="1">+Suivi!R24</f>
        <v>0</v>
      </c>
      <c r="AT20" s="119">
        <f ca="1">+Suivi!S24</f>
        <v>0</v>
      </c>
      <c r="AU20" s="119">
        <f ca="1">+Suivi!T24</f>
        <v>0</v>
      </c>
      <c r="AV20" s="119">
        <f ca="1">+Suivi!U24</f>
        <v>0</v>
      </c>
      <c r="AW20" s="119">
        <f ca="1">+Suivi!V24</f>
        <v>0</v>
      </c>
      <c r="BA20" s="154"/>
      <c r="BB20" s="155"/>
      <c r="BC20" s="155"/>
      <c r="BD20" s="560"/>
      <c r="BE20" s="561"/>
    </row>
    <row r="21" spans="3:57" ht="19.5" customHeight="1">
      <c r="C21" s="138">
        <f t="shared" si="2"/>
        <v>12</v>
      </c>
      <c r="D21" s="126">
        <f t="shared" ca="1" si="0"/>
        <v>0</v>
      </c>
      <c r="E21" s="126">
        <f t="shared" si="1"/>
        <v>0</v>
      </c>
      <c r="F21" s="154"/>
      <c r="G21" s="210"/>
      <c r="H21" s="155"/>
      <c r="I21" s="155"/>
      <c r="J21" s="281"/>
      <c r="K21" s="269"/>
      <c r="L21" s="238"/>
      <c r="AC21" s="119">
        <f ca="1">+Suivi!B25</f>
        <v>0</v>
      </c>
      <c r="AD21" s="119">
        <f ca="1">+Suivi!C25</f>
        <v>0</v>
      </c>
      <c r="AE21" s="119">
        <f ca="1">+Suivi!D25</f>
        <v>0</v>
      </c>
      <c r="AF21" s="119">
        <f ca="1">+Suivi!E25</f>
        <v>0</v>
      </c>
      <c r="AG21" s="119">
        <f ca="1">+Suivi!F25</f>
        <v>0</v>
      </c>
      <c r="AH21" s="119">
        <f ca="1">+Suivi!G25</f>
        <v>0</v>
      </c>
      <c r="AI21" s="119">
        <f ca="1">+Suivi!H25</f>
        <v>0</v>
      </c>
      <c r="AJ21" s="119">
        <f ca="1">+Suivi!I25</f>
        <v>0</v>
      </c>
      <c r="AK21" s="119">
        <f ca="1">+Suivi!J25</f>
        <v>0</v>
      </c>
      <c r="AL21" s="119">
        <f ca="1">+Suivi!K25</f>
        <v>0</v>
      </c>
      <c r="AM21" s="119">
        <f ca="1">+Suivi!L25</f>
        <v>0</v>
      </c>
      <c r="AN21" s="119">
        <f ca="1">+Suivi!M25</f>
        <v>0</v>
      </c>
      <c r="AO21" s="119">
        <f ca="1">+Suivi!N25</f>
        <v>0</v>
      </c>
      <c r="AP21" s="119">
        <f ca="1">+Suivi!O25</f>
        <v>0</v>
      </c>
      <c r="AQ21" s="119">
        <f ca="1">+Suivi!P25</f>
        <v>0</v>
      </c>
      <c r="AR21" s="119">
        <f ca="1">+Suivi!Q25</f>
        <v>0</v>
      </c>
      <c r="AS21" s="119">
        <f ca="1">+Suivi!R25</f>
        <v>0</v>
      </c>
      <c r="AT21" s="119">
        <f ca="1">+Suivi!S25</f>
        <v>0</v>
      </c>
      <c r="AU21" s="119">
        <f ca="1">+Suivi!T25</f>
        <v>0</v>
      </c>
      <c r="AV21" s="119">
        <f ca="1">+Suivi!U25</f>
        <v>0</v>
      </c>
      <c r="AW21" s="119">
        <f ca="1">+Suivi!V25</f>
        <v>0</v>
      </c>
      <c r="BA21" s="154"/>
      <c r="BB21" s="155"/>
      <c r="BC21" s="155"/>
      <c r="BD21" s="560"/>
      <c r="BE21" s="561"/>
    </row>
    <row r="22" spans="3:57" ht="19.5" customHeight="1">
      <c r="C22" s="138">
        <f t="shared" si="2"/>
        <v>13</v>
      </c>
      <c r="D22" s="126">
        <f t="shared" ca="1" si="0"/>
        <v>0</v>
      </c>
      <c r="E22" s="126">
        <f t="shared" si="1"/>
        <v>0</v>
      </c>
      <c r="F22" s="154"/>
      <c r="G22" s="210"/>
      <c r="H22" s="155"/>
      <c r="I22" s="155"/>
      <c r="J22" s="281"/>
      <c r="K22" s="269"/>
      <c r="L22" s="238"/>
      <c r="AC22" s="119">
        <f ca="1">+Suivi!B26</f>
        <v>0</v>
      </c>
      <c r="AD22" s="119">
        <f ca="1">+Suivi!C26</f>
        <v>0</v>
      </c>
      <c r="AE22" s="119">
        <f ca="1">+Suivi!D26</f>
        <v>0</v>
      </c>
      <c r="AF22" s="119">
        <f ca="1">+Suivi!E26</f>
        <v>0</v>
      </c>
      <c r="AG22" s="119">
        <f ca="1">+Suivi!F26</f>
        <v>0</v>
      </c>
      <c r="AH22" s="119">
        <f ca="1">+Suivi!G26</f>
        <v>0</v>
      </c>
      <c r="AI22" s="119">
        <f ca="1">+Suivi!H26</f>
        <v>0</v>
      </c>
      <c r="AJ22" s="119">
        <f ca="1">+Suivi!I26</f>
        <v>0</v>
      </c>
      <c r="AK22" s="119">
        <f ca="1">+Suivi!J26</f>
        <v>0</v>
      </c>
      <c r="AL22" s="119">
        <f ca="1">+Suivi!K26</f>
        <v>0</v>
      </c>
      <c r="AM22" s="119">
        <f ca="1">+Suivi!L26</f>
        <v>0</v>
      </c>
      <c r="AN22" s="119">
        <f ca="1">+Suivi!M26</f>
        <v>0</v>
      </c>
      <c r="AO22" s="119">
        <f ca="1">+Suivi!N26</f>
        <v>0</v>
      </c>
      <c r="AP22" s="119">
        <f ca="1">+Suivi!O26</f>
        <v>0</v>
      </c>
      <c r="AQ22" s="119">
        <f ca="1">+Suivi!P26</f>
        <v>0</v>
      </c>
      <c r="AR22" s="119">
        <f ca="1">+Suivi!Q26</f>
        <v>0</v>
      </c>
      <c r="AS22" s="119">
        <f ca="1">+Suivi!R26</f>
        <v>0</v>
      </c>
      <c r="AT22" s="119">
        <f ca="1">+Suivi!S26</f>
        <v>0</v>
      </c>
      <c r="AU22" s="119">
        <f ca="1">+Suivi!T26</f>
        <v>0</v>
      </c>
      <c r="AV22" s="119">
        <f ca="1">+Suivi!U26</f>
        <v>0</v>
      </c>
      <c r="AW22" s="119">
        <f ca="1">+Suivi!V26</f>
        <v>0</v>
      </c>
      <c r="BA22" s="154"/>
      <c r="BB22" s="155"/>
      <c r="BC22" s="155"/>
      <c r="BD22" s="560"/>
      <c r="BE22" s="561"/>
    </row>
    <row r="23" spans="3:57" ht="19.5" customHeight="1">
      <c r="C23" s="138">
        <f t="shared" si="2"/>
        <v>14</v>
      </c>
      <c r="D23" s="126">
        <f t="shared" ca="1" si="0"/>
        <v>0</v>
      </c>
      <c r="E23" s="126">
        <f t="shared" si="1"/>
        <v>0</v>
      </c>
      <c r="F23" s="154"/>
      <c r="G23" s="210"/>
      <c r="H23" s="155"/>
      <c r="I23" s="155"/>
      <c r="J23" s="281"/>
      <c r="K23" s="269"/>
      <c r="L23" s="238"/>
      <c r="AC23" s="119">
        <f ca="1">+Suivi!B27</f>
        <v>0</v>
      </c>
      <c r="AD23" s="119">
        <f ca="1">+Suivi!C27</f>
        <v>0</v>
      </c>
      <c r="AE23" s="119">
        <f ca="1">+Suivi!D27</f>
        <v>0</v>
      </c>
      <c r="AF23" s="119">
        <f ca="1">+Suivi!E27</f>
        <v>0</v>
      </c>
      <c r="AG23" s="119">
        <f ca="1">+Suivi!F27</f>
        <v>0</v>
      </c>
      <c r="AH23" s="119">
        <f ca="1">+Suivi!G27</f>
        <v>0</v>
      </c>
      <c r="AI23" s="119">
        <f ca="1">+Suivi!H27</f>
        <v>0</v>
      </c>
      <c r="AJ23" s="119">
        <f ca="1">+Suivi!I27</f>
        <v>0</v>
      </c>
      <c r="AK23" s="119">
        <f ca="1">+Suivi!J27</f>
        <v>0</v>
      </c>
      <c r="AL23" s="119">
        <f ca="1">+Suivi!K27</f>
        <v>0</v>
      </c>
      <c r="AM23" s="119">
        <f ca="1">+Suivi!L27</f>
        <v>0</v>
      </c>
      <c r="AN23" s="119">
        <f ca="1">+Suivi!M27</f>
        <v>0</v>
      </c>
      <c r="AO23" s="119">
        <f ca="1">+Suivi!N27</f>
        <v>0</v>
      </c>
      <c r="AP23" s="119">
        <f ca="1">+Suivi!O27</f>
        <v>0</v>
      </c>
      <c r="AQ23" s="119">
        <f ca="1">+Suivi!P27</f>
        <v>0</v>
      </c>
      <c r="AR23" s="119">
        <f ca="1">+Suivi!Q27</f>
        <v>0</v>
      </c>
      <c r="AS23" s="119">
        <f ca="1">+Suivi!R27</f>
        <v>0</v>
      </c>
      <c r="AT23" s="119">
        <f ca="1">+Suivi!S27</f>
        <v>0</v>
      </c>
      <c r="AU23" s="119">
        <f ca="1">+Suivi!T27</f>
        <v>0</v>
      </c>
      <c r="AV23" s="119">
        <f ca="1">+Suivi!U27</f>
        <v>0</v>
      </c>
      <c r="AW23" s="119">
        <f ca="1">+Suivi!V27</f>
        <v>0</v>
      </c>
      <c r="BA23" s="154"/>
      <c r="BB23" s="155"/>
      <c r="BC23" s="155"/>
      <c r="BD23" s="560"/>
      <c r="BE23" s="561"/>
    </row>
    <row r="24" spans="3:57" ht="19.5" customHeight="1">
      <c r="C24" s="138">
        <f t="shared" si="2"/>
        <v>15</v>
      </c>
      <c r="D24" s="126">
        <f t="shared" ca="1" si="0"/>
        <v>0</v>
      </c>
      <c r="E24" s="126">
        <f t="shared" si="1"/>
        <v>0</v>
      </c>
      <c r="F24" s="154"/>
      <c r="G24" s="210"/>
      <c r="H24" s="155"/>
      <c r="I24" s="155"/>
      <c r="J24" s="281"/>
      <c r="K24" s="269"/>
      <c r="L24" s="238"/>
      <c r="AC24" s="119">
        <f ca="1">+Suivi!B28</f>
        <v>0</v>
      </c>
      <c r="AD24" s="119">
        <f ca="1">+Suivi!C28</f>
        <v>0</v>
      </c>
      <c r="AE24" s="119">
        <f ca="1">+Suivi!D28</f>
        <v>0</v>
      </c>
      <c r="AF24" s="119">
        <f ca="1">+Suivi!E28</f>
        <v>0</v>
      </c>
      <c r="AG24" s="119">
        <f ca="1">+Suivi!F28</f>
        <v>0</v>
      </c>
      <c r="AH24" s="119">
        <f ca="1">+Suivi!G28</f>
        <v>0</v>
      </c>
      <c r="AI24" s="119">
        <f ca="1">+Suivi!H28</f>
        <v>0</v>
      </c>
      <c r="AJ24" s="119">
        <f ca="1">+Suivi!I28</f>
        <v>0</v>
      </c>
      <c r="AK24" s="119">
        <f ca="1">+Suivi!J28</f>
        <v>0</v>
      </c>
      <c r="AL24" s="119">
        <f ca="1">+Suivi!K28</f>
        <v>0</v>
      </c>
      <c r="AM24" s="119">
        <f ca="1">+Suivi!L28</f>
        <v>0</v>
      </c>
      <c r="AN24" s="119">
        <f ca="1">+Suivi!M28</f>
        <v>0</v>
      </c>
      <c r="AO24" s="119">
        <f ca="1">+Suivi!N28</f>
        <v>0</v>
      </c>
      <c r="AP24" s="119">
        <f ca="1">+Suivi!O28</f>
        <v>0</v>
      </c>
      <c r="AQ24" s="119">
        <f ca="1">+Suivi!P28</f>
        <v>0</v>
      </c>
      <c r="AR24" s="119">
        <f ca="1">+Suivi!Q28</f>
        <v>0</v>
      </c>
      <c r="AS24" s="119">
        <f ca="1">+Suivi!R28</f>
        <v>0</v>
      </c>
      <c r="AT24" s="119">
        <f ca="1">+Suivi!S28</f>
        <v>0</v>
      </c>
      <c r="AU24" s="119">
        <f ca="1">+Suivi!T28</f>
        <v>0</v>
      </c>
      <c r="AV24" s="119">
        <f ca="1">+Suivi!U28</f>
        <v>0</v>
      </c>
      <c r="AW24" s="119">
        <f ca="1">+Suivi!V28</f>
        <v>0</v>
      </c>
      <c r="BA24" s="154"/>
      <c r="BB24" s="155"/>
      <c r="BC24" s="155"/>
      <c r="BD24" s="560"/>
      <c r="BE24" s="561"/>
    </row>
    <row r="25" spans="3:57" ht="19.5" customHeight="1">
      <c r="C25" s="138">
        <f t="shared" si="2"/>
        <v>16</v>
      </c>
      <c r="D25" s="126">
        <f t="shared" ca="1" si="0"/>
        <v>0</v>
      </c>
      <c r="E25" s="126">
        <f t="shared" si="1"/>
        <v>0</v>
      </c>
      <c r="F25" s="154"/>
      <c r="G25" s="210"/>
      <c r="H25" s="155"/>
      <c r="I25" s="155"/>
      <c r="J25" s="281"/>
      <c r="K25" s="269"/>
      <c r="L25" s="238"/>
      <c r="AC25" s="119">
        <f ca="1">+Suivi!B29</f>
        <v>0</v>
      </c>
      <c r="AD25" s="119">
        <f ca="1">+Suivi!C29</f>
        <v>0</v>
      </c>
      <c r="AE25" s="119">
        <f ca="1">+Suivi!D29</f>
        <v>0</v>
      </c>
      <c r="AF25" s="119">
        <f ca="1">+Suivi!E29</f>
        <v>0</v>
      </c>
      <c r="AG25" s="119">
        <f ca="1">+Suivi!F29</f>
        <v>0</v>
      </c>
      <c r="AH25" s="119">
        <f ca="1">+Suivi!G29</f>
        <v>0</v>
      </c>
      <c r="AI25" s="119">
        <f ca="1">+Suivi!H29</f>
        <v>0</v>
      </c>
      <c r="AJ25" s="119">
        <f ca="1">+Suivi!I29</f>
        <v>0</v>
      </c>
      <c r="AK25" s="119">
        <f ca="1">+Suivi!J29</f>
        <v>0</v>
      </c>
      <c r="AL25" s="119">
        <f ca="1">+Suivi!K29</f>
        <v>0</v>
      </c>
      <c r="AM25" s="119">
        <f ca="1">+Suivi!L29</f>
        <v>0</v>
      </c>
      <c r="AN25" s="119">
        <f ca="1">+Suivi!M29</f>
        <v>0</v>
      </c>
      <c r="AO25" s="119">
        <f ca="1">+Suivi!N29</f>
        <v>0</v>
      </c>
      <c r="AP25" s="119">
        <f ca="1">+Suivi!O29</f>
        <v>0</v>
      </c>
      <c r="AQ25" s="119">
        <f ca="1">+Suivi!P29</f>
        <v>0</v>
      </c>
      <c r="AR25" s="119">
        <f ca="1">+Suivi!Q29</f>
        <v>0</v>
      </c>
      <c r="AS25" s="119">
        <f ca="1">+Suivi!R29</f>
        <v>0</v>
      </c>
      <c r="AT25" s="119">
        <f ca="1">+Suivi!S29</f>
        <v>0</v>
      </c>
      <c r="AU25" s="119">
        <f ca="1">+Suivi!T29</f>
        <v>0</v>
      </c>
      <c r="AV25" s="119">
        <f ca="1">+Suivi!U29</f>
        <v>0</v>
      </c>
      <c r="AW25" s="119">
        <f ca="1">+Suivi!V29</f>
        <v>0</v>
      </c>
      <c r="BA25" s="154"/>
      <c r="BB25" s="155"/>
      <c r="BC25" s="155"/>
      <c r="BD25" s="560"/>
      <c r="BE25" s="561"/>
    </row>
    <row r="26" spans="3:57" ht="19.5" customHeight="1">
      <c r="C26" s="138">
        <f t="shared" si="2"/>
        <v>17</v>
      </c>
      <c r="D26" s="126">
        <f t="shared" ca="1" si="0"/>
        <v>0</v>
      </c>
      <c r="E26" s="126">
        <f t="shared" si="1"/>
        <v>0</v>
      </c>
      <c r="F26" s="154"/>
      <c r="G26" s="210"/>
      <c r="H26" s="155"/>
      <c r="I26" s="155"/>
      <c r="J26" s="281"/>
      <c r="K26" s="269"/>
      <c r="L26" s="238"/>
      <c r="AC26" s="119">
        <f ca="1">+Suivi!B30</f>
        <v>0</v>
      </c>
      <c r="AD26" s="119">
        <f ca="1">+Suivi!C30</f>
        <v>0</v>
      </c>
      <c r="AE26" s="119">
        <f ca="1">+Suivi!D30</f>
        <v>0</v>
      </c>
      <c r="AF26" s="119">
        <f ca="1">+Suivi!E30</f>
        <v>0</v>
      </c>
      <c r="AG26" s="119">
        <f ca="1">+Suivi!F30</f>
        <v>0</v>
      </c>
      <c r="AH26" s="119">
        <f ca="1">+Suivi!G30</f>
        <v>0</v>
      </c>
      <c r="AI26" s="119">
        <f ca="1">+Suivi!H30</f>
        <v>0</v>
      </c>
      <c r="AJ26" s="119">
        <f ca="1">+Suivi!I30</f>
        <v>0</v>
      </c>
      <c r="AK26" s="119">
        <f ca="1">+Suivi!J30</f>
        <v>0</v>
      </c>
      <c r="AL26" s="119">
        <f ca="1">+Suivi!K30</f>
        <v>0</v>
      </c>
      <c r="AM26" s="119">
        <f ca="1">+Suivi!L30</f>
        <v>0</v>
      </c>
      <c r="AN26" s="119">
        <f ca="1">+Suivi!M30</f>
        <v>0</v>
      </c>
      <c r="AO26" s="119">
        <f ca="1">+Suivi!N30</f>
        <v>0</v>
      </c>
      <c r="AP26" s="119">
        <f ca="1">+Suivi!O30</f>
        <v>0</v>
      </c>
      <c r="AQ26" s="119">
        <f ca="1">+Suivi!P30</f>
        <v>0</v>
      </c>
      <c r="AR26" s="119">
        <f ca="1">+Suivi!Q30</f>
        <v>0</v>
      </c>
      <c r="AS26" s="119">
        <f ca="1">+Suivi!R30</f>
        <v>0</v>
      </c>
      <c r="AT26" s="119">
        <f ca="1">+Suivi!S30</f>
        <v>0</v>
      </c>
      <c r="AU26" s="119">
        <f ca="1">+Suivi!T30</f>
        <v>0</v>
      </c>
      <c r="AV26" s="119">
        <f ca="1">+Suivi!U30</f>
        <v>0</v>
      </c>
      <c r="AW26" s="119">
        <f ca="1">+Suivi!V30</f>
        <v>0</v>
      </c>
      <c r="BA26" s="154"/>
      <c r="BB26" s="155"/>
      <c r="BC26" s="155"/>
      <c r="BD26" s="560"/>
      <c r="BE26" s="561"/>
    </row>
    <row r="27" spans="3:57" ht="19.5" customHeight="1">
      <c r="C27" s="138">
        <f t="shared" si="2"/>
        <v>18</v>
      </c>
      <c r="D27" s="126">
        <f t="shared" ca="1" si="0"/>
        <v>0</v>
      </c>
      <c r="E27" s="126">
        <f t="shared" si="1"/>
        <v>0</v>
      </c>
      <c r="F27" s="154"/>
      <c r="G27" s="210"/>
      <c r="H27" s="155"/>
      <c r="I27" s="155"/>
      <c r="J27" s="281"/>
      <c r="K27" s="269"/>
      <c r="L27" s="238"/>
      <c r="AC27" s="119">
        <f ca="1">+Suivi!B31</f>
        <v>0</v>
      </c>
      <c r="AD27" s="119">
        <f ca="1">+Suivi!C31</f>
        <v>0</v>
      </c>
      <c r="AE27" s="119">
        <f ca="1">+Suivi!D31</f>
        <v>0</v>
      </c>
      <c r="AF27" s="119">
        <f ca="1">+Suivi!E31</f>
        <v>0</v>
      </c>
      <c r="AG27" s="119">
        <f ca="1">+Suivi!F31</f>
        <v>0</v>
      </c>
      <c r="AH27" s="119">
        <f ca="1">+Suivi!G31</f>
        <v>0</v>
      </c>
      <c r="AI27" s="119">
        <f ca="1">+Suivi!H31</f>
        <v>0</v>
      </c>
      <c r="AJ27" s="119">
        <f ca="1">+Suivi!I31</f>
        <v>0</v>
      </c>
      <c r="AK27" s="119">
        <f ca="1">+Suivi!J31</f>
        <v>0</v>
      </c>
      <c r="AL27" s="119">
        <f ca="1">+Suivi!K31</f>
        <v>0</v>
      </c>
      <c r="AM27" s="119">
        <f ca="1">+Suivi!L31</f>
        <v>0</v>
      </c>
      <c r="AN27" s="119">
        <f ca="1">+Suivi!M31</f>
        <v>0</v>
      </c>
      <c r="AO27" s="119">
        <f ca="1">+Suivi!N31</f>
        <v>0</v>
      </c>
      <c r="AP27" s="119">
        <f ca="1">+Suivi!O31</f>
        <v>0</v>
      </c>
      <c r="AQ27" s="119">
        <f ca="1">+Suivi!P31</f>
        <v>0</v>
      </c>
      <c r="AR27" s="119">
        <f ca="1">+Suivi!Q31</f>
        <v>0</v>
      </c>
      <c r="AS27" s="119">
        <f ca="1">+Suivi!R31</f>
        <v>0</v>
      </c>
      <c r="AT27" s="119">
        <f ca="1">+Suivi!S31</f>
        <v>0</v>
      </c>
      <c r="AU27" s="119">
        <f ca="1">+Suivi!T31</f>
        <v>0</v>
      </c>
      <c r="AV27" s="119">
        <f ca="1">+Suivi!U31</f>
        <v>0</v>
      </c>
      <c r="AW27" s="119">
        <f ca="1">+Suivi!V31</f>
        <v>0</v>
      </c>
      <c r="BA27" s="154"/>
      <c r="BB27" s="155"/>
      <c r="BC27" s="155"/>
      <c r="BD27" s="560"/>
      <c r="BE27" s="561"/>
    </row>
    <row r="28" spans="3:57" ht="19.5" customHeight="1">
      <c r="C28" s="138">
        <f t="shared" si="2"/>
        <v>19</v>
      </c>
      <c r="D28" s="126">
        <f t="shared" ca="1" si="0"/>
        <v>0</v>
      </c>
      <c r="E28" s="126">
        <f t="shared" si="1"/>
        <v>0</v>
      </c>
      <c r="F28" s="154"/>
      <c r="G28" s="210"/>
      <c r="H28" s="155"/>
      <c r="I28" s="155"/>
      <c r="J28" s="281"/>
      <c r="K28" s="269"/>
      <c r="L28" s="238"/>
      <c r="AC28" s="119">
        <f ca="1">+Suivi!B32</f>
        <v>0</v>
      </c>
      <c r="AD28" s="119">
        <f ca="1">+Suivi!C32</f>
        <v>0</v>
      </c>
      <c r="AE28" s="119">
        <f ca="1">+Suivi!D32</f>
        <v>0</v>
      </c>
      <c r="AF28" s="119">
        <f ca="1">+Suivi!E32</f>
        <v>0</v>
      </c>
      <c r="AG28" s="119">
        <f ca="1">+Suivi!F32</f>
        <v>0</v>
      </c>
      <c r="AH28" s="119">
        <f ca="1">+Suivi!G32</f>
        <v>0</v>
      </c>
      <c r="AI28" s="119">
        <f ca="1">+Suivi!H32</f>
        <v>0</v>
      </c>
      <c r="AJ28" s="119">
        <f ca="1">+Suivi!I32</f>
        <v>0</v>
      </c>
      <c r="AK28" s="119">
        <f ca="1">+Suivi!J32</f>
        <v>0</v>
      </c>
      <c r="AL28" s="119">
        <f ca="1">+Suivi!K32</f>
        <v>0</v>
      </c>
      <c r="AM28" s="119">
        <f ca="1">+Suivi!L32</f>
        <v>0</v>
      </c>
      <c r="AN28" s="119">
        <f ca="1">+Suivi!M32</f>
        <v>0</v>
      </c>
      <c r="AO28" s="119">
        <f ca="1">+Suivi!N32</f>
        <v>0</v>
      </c>
      <c r="AP28" s="119">
        <f ca="1">+Suivi!O32</f>
        <v>0</v>
      </c>
      <c r="AQ28" s="119">
        <f ca="1">+Suivi!P32</f>
        <v>0</v>
      </c>
      <c r="AR28" s="119">
        <f ca="1">+Suivi!Q32</f>
        <v>0</v>
      </c>
      <c r="AS28" s="119">
        <f ca="1">+Suivi!R32</f>
        <v>0</v>
      </c>
      <c r="AT28" s="119">
        <f ca="1">+Suivi!S32</f>
        <v>0</v>
      </c>
      <c r="AU28" s="119">
        <f ca="1">+Suivi!T32</f>
        <v>0</v>
      </c>
      <c r="AV28" s="119">
        <f ca="1">+Suivi!U32</f>
        <v>0</v>
      </c>
      <c r="AW28" s="119">
        <f ca="1">+Suivi!V32</f>
        <v>0</v>
      </c>
      <c r="BA28" s="154"/>
      <c r="BB28" s="155"/>
      <c r="BC28" s="155"/>
      <c r="BD28" s="560"/>
      <c r="BE28" s="561"/>
    </row>
    <row r="29" spans="3:57" ht="19.5" customHeight="1">
      <c r="C29" s="138">
        <f t="shared" si="2"/>
        <v>20</v>
      </c>
      <c r="D29" s="126">
        <f t="shared" ca="1" si="0"/>
        <v>0</v>
      </c>
      <c r="E29" s="126">
        <f t="shared" si="1"/>
        <v>0</v>
      </c>
      <c r="F29" s="154"/>
      <c r="G29" s="210"/>
      <c r="H29" s="155"/>
      <c r="I29" s="155"/>
      <c r="J29" s="281"/>
      <c r="K29" s="269"/>
      <c r="L29" s="238"/>
      <c r="AC29" s="119">
        <f ca="1">+Suivi!B33</f>
        <v>0</v>
      </c>
      <c r="AD29" s="119">
        <f ca="1">+Suivi!C33</f>
        <v>0</v>
      </c>
      <c r="AE29" s="119">
        <f ca="1">+Suivi!D33</f>
        <v>0</v>
      </c>
      <c r="AF29" s="119">
        <f ca="1">+Suivi!E33</f>
        <v>0</v>
      </c>
      <c r="AG29" s="119">
        <f ca="1">+Suivi!F33</f>
        <v>0</v>
      </c>
      <c r="AH29" s="119">
        <f ca="1">+Suivi!G33</f>
        <v>0</v>
      </c>
      <c r="AI29" s="119">
        <f ca="1">+Suivi!H33</f>
        <v>0</v>
      </c>
      <c r="AJ29" s="119">
        <f ca="1">+Suivi!I33</f>
        <v>0</v>
      </c>
      <c r="AK29" s="119">
        <f ca="1">+Suivi!J33</f>
        <v>0</v>
      </c>
      <c r="AL29" s="119">
        <f ca="1">+Suivi!K33</f>
        <v>0</v>
      </c>
      <c r="AM29" s="119">
        <f ca="1">+Suivi!L33</f>
        <v>0</v>
      </c>
      <c r="AN29" s="119">
        <f ca="1">+Suivi!M33</f>
        <v>0</v>
      </c>
      <c r="AO29" s="119">
        <f ca="1">+Suivi!N33</f>
        <v>0</v>
      </c>
      <c r="AP29" s="119">
        <f ca="1">+Suivi!O33</f>
        <v>0</v>
      </c>
      <c r="AQ29" s="119">
        <f ca="1">+Suivi!P33</f>
        <v>0</v>
      </c>
      <c r="AR29" s="119">
        <f ca="1">+Suivi!Q33</f>
        <v>0</v>
      </c>
      <c r="AS29" s="119">
        <f ca="1">+Suivi!R33</f>
        <v>0</v>
      </c>
      <c r="AT29" s="119">
        <f ca="1">+Suivi!S33</f>
        <v>0</v>
      </c>
      <c r="AU29" s="119">
        <f ca="1">+Suivi!T33</f>
        <v>0</v>
      </c>
      <c r="AV29" s="119">
        <f ca="1">+Suivi!U33</f>
        <v>0</v>
      </c>
      <c r="AW29" s="119">
        <f ca="1">+Suivi!V33</f>
        <v>0</v>
      </c>
      <c r="BA29" s="154"/>
      <c r="BB29" s="155"/>
      <c r="BC29" s="155"/>
      <c r="BD29" s="560"/>
      <c r="BE29" s="561"/>
    </row>
    <row r="30" spans="3:57" ht="19.5" customHeight="1">
      <c r="C30" s="138">
        <f t="shared" si="2"/>
        <v>21</v>
      </c>
      <c r="D30" s="126">
        <f t="shared" ca="1" si="0"/>
        <v>0</v>
      </c>
      <c r="E30" s="126">
        <f t="shared" si="1"/>
        <v>0</v>
      </c>
      <c r="F30" s="154"/>
      <c r="G30" s="210"/>
      <c r="H30" s="155"/>
      <c r="I30" s="155"/>
      <c r="J30" s="281"/>
      <c r="K30" s="269"/>
      <c r="L30" s="238"/>
      <c r="AC30" s="119">
        <f ca="1">+Suivi!B34</f>
        <v>0</v>
      </c>
      <c r="AD30" s="119">
        <f ca="1">+Suivi!C34</f>
        <v>0</v>
      </c>
      <c r="AE30" s="119">
        <f ca="1">+Suivi!D34</f>
        <v>0</v>
      </c>
      <c r="AF30" s="119">
        <f ca="1">+Suivi!E34</f>
        <v>0</v>
      </c>
      <c r="AG30" s="119">
        <f ca="1">+Suivi!F34</f>
        <v>0</v>
      </c>
      <c r="AH30" s="119">
        <f ca="1">+Suivi!G34</f>
        <v>0</v>
      </c>
      <c r="AI30" s="119">
        <f ca="1">+Suivi!H34</f>
        <v>0</v>
      </c>
      <c r="AJ30" s="119">
        <f ca="1">+Suivi!I34</f>
        <v>0</v>
      </c>
      <c r="AK30" s="119">
        <f ca="1">+Suivi!J34</f>
        <v>0</v>
      </c>
      <c r="AL30" s="119">
        <f ca="1">+Suivi!K34</f>
        <v>0</v>
      </c>
      <c r="AM30" s="119">
        <f ca="1">+Suivi!L34</f>
        <v>0</v>
      </c>
      <c r="AN30" s="119">
        <f ca="1">+Suivi!M34</f>
        <v>0</v>
      </c>
      <c r="AO30" s="119">
        <f ca="1">+Suivi!N34</f>
        <v>0</v>
      </c>
      <c r="AP30" s="119">
        <f ca="1">+Suivi!O34</f>
        <v>0</v>
      </c>
      <c r="AQ30" s="119">
        <f ca="1">+Suivi!P34</f>
        <v>0</v>
      </c>
      <c r="AR30" s="119">
        <f ca="1">+Suivi!Q34</f>
        <v>0</v>
      </c>
      <c r="AS30" s="119">
        <f ca="1">+Suivi!R34</f>
        <v>0</v>
      </c>
      <c r="AT30" s="119">
        <f ca="1">+Suivi!S34</f>
        <v>0</v>
      </c>
      <c r="AU30" s="119">
        <f ca="1">+Suivi!T34</f>
        <v>0</v>
      </c>
      <c r="AV30" s="119">
        <f ca="1">+Suivi!U34</f>
        <v>0</v>
      </c>
      <c r="AW30" s="119">
        <f ca="1">+Suivi!V34</f>
        <v>0</v>
      </c>
      <c r="BA30" s="154"/>
      <c r="BB30" s="155"/>
      <c r="BC30" s="155"/>
      <c r="BD30" s="560"/>
      <c r="BE30" s="561"/>
    </row>
    <row r="31" spans="3:57" ht="19.5" customHeight="1">
      <c r="C31" s="138">
        <f t="shared" si="2"/>
        <v>22</v>
      </c>
      <c r="D31" s="126">
        <f t="shared" ca="1" si="0"/>
        <v>0</v>
      </c>
      <c r="E31" s="126">
        <f t="shared" si="1"/>
        <v>0</v>
      </c>
      <c r="F31" s="154"/>
      <c r="G31" s="210"/>
      <c r="H31" s="155"/>
      <c r="I31" s="155"/>
      <c r="J31" s="281"/>
      <c r="K31" s="269"/>
      <c r="L31" s="238"/>
      <c r="AC31" s="119">
        <f ca="1">+Suivi!B35</f>
        <v>0</v>
      </c>
      <c r="AD31" s="119">
        <f ca="1">+Suivi!C35</f>
        <v>0</v>
      </c>
      <c r="AE31" s="119">
        <f ca="1">+Suivi!D35</f>
        <v>0</v>
      </c>
      <c r="AF31" s="119">
        <f ca="1">+Suivi!E35</f>
        <v>0</v>
      </c>
      <c r="AG31" s="119">
        <f ca="1">+Suivi!F35</f>
        <v>0</v>
      </c>
      <c r="AH31" s="119">
        <f ca="1">+Suivi!G35</f>
        <v>0</v>
      </c>
      <c r="AI31" s="119">
        <f ca="1">+Suivi!H35</f>
        <v>0</v>
      </c>
      <c r="AJ31" s="119">
        <f ca="1">+Suivi!I35</f>
        <v>0</v>
      </c>
      <c r="AK31" s="119">
        <f ca="1">+Suivi!J35</f>
        <v>0</v>
      </c>
      <c r="AL31" s="119">
        <f ca="1">+Suivi!K35</f>
        <v>0</v>
      </c>
      <c r="AM31" s="119">
        <f ca="1">+Suivi!L35</f>
        <v>0</v>
      </c>
      <c r="AN31" s="119">
        <f ca="1">+Suivi!M35</f>
        <v>0</v>
      </c>
      <c r="AO31" s="119">
        <f ca="1">+Suivi!N35</f>
        <v>0</v>
      </c>
      <c r="AP31" s="119">
        <f ca="1">+Suivi!O35</f>
        <v>0</v>
      </c>
      <c r="AQ31" s="119">
        <f ca="1">+Suivi!P35</f>
        <v>0</v>
      </c>
      <c r="AR31" s="119">
        <f ca="1">+Suivi!Q35</f>
        <v>0</v>
      </c>
      <c r="AS31" s="119">
        <f ca="1">+Suivi!R35</f>
        <v>0</v>
      </c>
      <c r="AT31" s="119">
        <f ca="1">+Suivi!S35</f>
        <v>0</v>
      </c>
      <c r="AU31" s="119">
        <f ca="1">+Suivi!T35</f>
        <v>0</v>
      </c>
      <c r="AV31" s="119">
        <f ca="1">+Suivi!U35</f>
        <v>0</v>
      </c>
      <c r="AW31" s="119">
        <f ca="1">+Suivi!V35</f>
        <v>0</v>
      </c>
      <c r="BA31" s="154"/>
      <c r="BB31" s="155"/>
      <c r="BC31" s="155"/>
      <c r="BD31" s="560"/>
      <c r="BE31" s="561"/>
    </row>
    <row r="32" spans="3:57" ht="19.5" customHeight="1">
      <c r="C32" s="138">
        <f t="shared" si="2"/>
        <v>23</v>
      </c>
      <c r="D32" s="126">
        <f t="shared" ca="1" si="0"/>
        <v>0</v>
      </c>
      <c r="E32" s="126">
        <f t="shared" si="1"/>
        <v>0</v>
      </c>
      <c r="F32" s="154"/>
      <c r="G32" s="210"/>
      <c r="H32" s="155"/>
      <c r="I32" s="155"/>
      <c r="J32" s="281"/>
      <c r="K32" s="269"/>
      <c r="L32" s="238"/>
      <c r="AC32" s="119">
        <f ca="1">+Suivi!B36</f>
        <v>0</v>
      </c>
      <c r="AD32" s="119">
        <f ca="1">+Suivi!C36</f>
        <v>0</v>
      </c>
      <c r="AE32" s="119">
        <f ca="1">+Suivi!D36</f>
        <v>0</v>
      </c>
      <c r="AF32" s="119">
        <f ca="1">+Suivi!E36</f>
        <v>0</v>
      </c>
      <c r="AG32" s="119">
        <f ca="1">+Suivi!F36</f>
        <v>0</v>
      </c>
      <c r="AH32" s="119">
        <f ca="1">+Suivi!G36</f>
        <v>0</v>
      </c>
      <c r="AI32" s="119">
        <f ca="1">+Suivi!H36</f>
        <v>0</v>
      </c>
      <c r="AJ32" s="119">
        <f ca="1">+Suivi!I36</f>
        <v>0</v>
      </c>
      <c r="AK32" s="119">
        <f ca="1">+Suivi!J36</f>
        <v>0</v>
      </c>
      <c r="AL32" s="119">
        <f ca="1">+Suivi!K36</f>
        <v>0</v>
      </c>
      <c r="AM32" s="119">
        <f ca="1">+Suivi!L36</f>
        <v>0</v>
      </c>
      <c r="AN32" s="119">
        <f ca="1">+Suivi!M36</f>
        <v>0</v>
      </c>
      <c r="AO32" s="119">
        <f ca="1">+Suivi!N36</f>
        <v>0</v>
      </c>
      <c r="AP32" s="119">
        <f ca="1">+Suivi!O36</f>
        <v>0</v>
      </c>
      <c r="AQ32" s="119">
        <f ca="1">+Suivi!P36</f>
        <v>0</v>
      </c>
      <c r="AR32" s="119">
        <f ca="1">+Suivi!Q36</f>
        <v>0</v>
      </c>
      <c r="AS32" s="119">
        <f ca="1">+Suivi!R36</f>
        <v>0</v>
      </c>
      <c r="AT32" s="119">
        <f ca="1">+Suivi!S36</f>
        <v>0</v>
      </c>
      <c r="AU32" s="119">
        <f ca="1">+Suivi!T36</f>
        <v>0</v>
      </c>
      <c r="AV32" s="119">
        <f ca="1">+Suivi!U36</f>
        <v>0</v>
      </c>
      <c r="AW32" s="119">
        <f ca="1">+Suivi!V36</f>
        <v>0</v>
      </c>
      <c r="BA32" s="154"/>
      <c r="BB32" s="155"/>
      <c r="BC32" s="155"/>
      <c r="BD32" s="560"/>
      <c r="BE32" s="561"/>
    </row>
    <row r="33" spans="3:57" ht="19.5" customHeight="1">
      <c r="C33" s="138">
        <f t="shared" si="2"/>
        <v>24</v>
      </c>
      <c r="D33" s="126">
        <f t="shared" ca="1" si="0"/>
        <v>0</v>
      </c>
      <c r="E33" s="126">
        <f t="shared" si="1"/>
        <v>0</v>
      </c>
      <c r="F33" s="154"/>
      <c r="G33" s="210"/>
      <c r="H33" s="155"/>
      <c r="I33" s="155"/>
      <c r="J33" s="281"/>
      <c r="K33" s="269"/>
      <c r="L33" s="238"/>
      <c r="AC33" s="119">
        <f ca="1">+Suivi!B37</f>
        <v>0</v>
      </c>
      <c r="AD33" s="119">
        <f ca="1">+Suivi!C37</f>
        <v>0</v>
      </c>
      <c r="AE33" s="119">
        <f ca="1">+Suivi!D37</f>
        <v>0</v>
      </c>
      <c r="AF33" s="119">
        <f ca="1">+Suivi!E37</f>
        <v>0</v>
      </c>
      <c r="AG33" s="119">
        <f ca="1">+Suivi!F37</f>
        <v>0</v>
      </c>
      <c r="AH33" s="119">
        <f ca="1">+Suivi!G37</f>
        <v>0</v>
      </c>
      <c r="AI33" s="119">
        <f ca="1">+Suivi!H37</f>
        <v>0</v>
      </c>
      <c r="AJ33" s="119">
        <f ca="1">+Suivi!I37</f>
        <v>0</v>
      </c>
      <c r="AK33" s="119">
        <f ca="1">+Suivi!J37</f>
        <v>0</v>
      </c>
      <c r="AL33" s="119">
        <f ca="1">+Suivi!K37</f>
        <v>0</v>
      </c>
      <c r="AM33" s="119">
        <f ca="1">+Suivi!L37</f>
        <v>0</v>
      </c>
      <c r="AN33" s="119">
        <f ca="1">+Suivi!M37</f>
        <v>0</v>
      </c>
      <c r="AO33" s="119">
        <f ca="1">+Suivi!N37</f>
        <v>0</v>
      </c>
      <c r="AP33" s="119">
        <f ca="1">+Suivi!O37</f>
        <v>0</v>
      </c>
      <c r="AQ33" s="119">
        <f ca="1">+Suivi!P37</f>
        <v>0</v>
      </c>
      <c r="AR33" s="119">
        <f ca="1">+Suivi!Q37</f>
        <v>0</v>
      </c>
      <c r="AS33" s="119">
        <f ca="1">+Suivi!R37</f>
        <v>0</v>
      </c>
      <c r="AT33" s="119">
        <f ca="1">+Suivi!S37</f>
        <v>0</v>
      </c>
      <c r="AU33" s="119">
        <f ca="1">+Suivi!T37</f>
        <v>0</v>
      </c>
      <c r="AV33" s="119">
        <f ca="1">+Suivi!U37</f>
        <v>0</v>
      </c>
      <c r="AW33" s="119">
        <f ca="1">+Suivi!V37</f>
        <v>0</v>
      </c>
      <c r="BA33" s="154"/>
      <c r="BB33" s="155"/>
      <c r="BC33" s="155"/>
      <c r="BD33" s="560"/>
      <c r="BE33" s="561"/>
    </row>
    <row r="34" spans="3:57" ht="19.5" customHeight="1">
      <c r="C34" s="138">
        <f t="shared" si="2"/>
        <v>25</v>
      </c>
      <c r="D34" s="126">
        <f t="shared" ca="1" si="0"/>
        <v>0</v>
      </c>
      <c r="E34" s="126">
        <f t="shared" si="1"/>
        <v>0</v>
      </c>
      <c r="F34" s="154"/>
      <c r="G34" s="210"/>
      <c r="H34" s="155"/>
      <c r="I34" s="155"/>
      <c r="J34" s="281"/>
      <c r="K34" s="269"/>
      <c r="L34" s="238"/>
      <c r="AC34" s="119">
        <f ca="1">+Suivi!B38</f>
        <v>0</v>
      </c>
      <c r="AD34" s="119">
        <f ca="1">+Suivi!C38</f>
        <v>0</v>
      </c>
      <c r="AE34" s="119">
        <f ca="1">+Suivi!D38</f>
        <v>0</v>
      </c>
      <c r="AF34" s="119">
        <f ca="1">+Suivi!E38</f>
        <v>0</v>
      </c>
      <c r="AG34" s="119">
        <f ca="1">+Suivi!F38</f>
        <v>0</v>
      </c>
      <c r="AH34" s="119">
        <f ca="1">+Suivi!G38</f>
        <v>0</v>
      </c>
      <c r="AI34" s="119">
        <f ca="1">+Suivi!H38</f>
        <v>0</v>
      </c>
      <c r="AJ34" s="119">
        <f ca="1">+Suivi!I38</f>
        <v>0</v>
      </c>
      <c r="AK34" s="119">
        <f ca="1">+Suivi!J38</f>
        <v>0</v>
      </c>
      <c r="AL34" s="119">
        <f ca="1">+Suivi!K38</f>
        <v>0</v>
      </c>
      <c r="AM34" s="119">
        <f ca="1">+Suivi!L38</f>
        <v>0</v>
      </c>
      <c r="AN34" s="119">
        <f ca="1">+Suivi!M38</f>
        <v>0</v>
      </c>
      <c r="AO34" s="119">
        <f ca="1">+Suivi!N38</f>
        <v>0</v>
      </c>
      <c r="AP34" s="119">
        <f ca="1">+Suivi!O38</f>
        <v>0</v>
      </c>
      <c r="AQ34" s="119">
        <f ca="1">+Suivi!P38</f>
        <v>0</v>
      </c>
      <c r="AR34" s="119">
        <f ca="1">+Suivi!Q38</f>
        <v>0</v>
      </c>
      <c r="AS34" s="119">
        <f ca="1">+Suivi!R38</f>
        <v>0</v>
      </c>
      <c r="AT34" s="119">
        <f ca="1">+Suivi!S38</f>
        <v>0</v>
      </c>
      <c r="AU34" s="119">
        <f ca="1">+Suivi!T38</f>
        <v>0</v>
      </c>
      <c r="AV34" s="119">
        <f ca="1">+Suivi!U38</f>
        <v>0</v>
      </c>
      <c r="AW34" s="119">
        <f ca="1">+Suivi!V38</f>
        <v>0</v>
      </c>
      <c r="BA34" s="154"/>
      <c r="BB34" s="155"/>
      <c r="BC34" s="155"/>
      <c r="BD34" s="560"/>
      <c r="BE34" s="561"/>
    </row>
    <row r="35" spans="3:57" ht="19.5" customHeight="1">
      <c r="C35" s="138">
        <f t="shared" si="2"/>
        <v>26</v>
      </c>
      <c r="D35" s="126">
        <f t="shared" ca="1" si="0"/>
        <v>0</v>
      </c>
      <c r="E35" s="126">
        <f t="shared" si="1"/>
        <v>0</v>
      </c>
      <c r="F35" s="154"/>
      <c r="G35" s="210"/>
      <c r="H35" s="155"/>
      <c r="I35" s="155"/>
      <c r="J35" s="281"/>
      <c r="K35" s="269"/>
      <c r="L35" s="238"/>
      <c r="AC35" s="119">
        <f>+Suivi!B39</f>
        <v>0</v>
      </c>
      <c r="BA35" s="154"/>
      <c r="BB35" s="155"/>
      <c r="BC35" s="155"/>
      <c r="BD35" s="560"/>
      <c r="BE35" s="561"/>
    </row>
    <row r="36" spans="3:57" ht="19.5" customHeight="1">
      <c r="C36" s="138">
        <f t="shared" si="2"/>
        <v>27</v>
      </c>
      <c r="D36" s="126">
        <f t="shared" ca="1" si="0"/>
        <v>0</v>
      </c>
      <c r="E36" s="126">
        <f t="shared" si="1"/>
        <v>0</v>
      </c>
      <c r="F36" s="154"/>
      <c r="G36" s="210"/>
      <c r="H36" s="155"/>
      <c r="I36" s="155"/>
      <c r="J36" s="281"/>
      <c r="K36" s="269"/>
      <c r="L36" s="238"/>
      <c r="AC36" s="119">
        <f>+Suivi!B45</f>
        <v>0</v>
      </c>
      <c r="BA36" s="154"/>
      <c r="BB36" s="155"/>
      <c r="BC36" s="155"/>
      <c r="BD36" s="560"/>
      <c r="BE36" s="561"/>
    </row>
    <row r="37" spans="3:57" ht="19.5" customHeight="1">
      <c r="C37" s="138">
        <f t="shared" si="2"/>
        <v>28</v>
      </c>
      <c r="D37" s="126">
        <f t="shared" ca="1" si="0"/>
        <v>0</v>
      </c>
      <c r="E37" s="126">
        <f t="shared" si="1"/>
        <v>0</v>
      </c>
      <c r="F37" s="154"/>
      <c r="G37" s="210"/>
      <c r="H37" s="155"/>
      <c r="I37" s="155"/>
      <c r="J37" s="281"/>
      <c r="K37" s="269"/>
      <c r="L37" s="238"/>
      <c r="AC37" s="119">
        <f>+Suivi!B46</f>
        <v>0</v>
      </c>
      <c r="BA37" s="154"/>
      <c r="BB37" s="155"/>
      <c r="BC37" s="155"/>
      <c r="BD37" s="560"/>
      <c r="BE37" s="561"/>
    </row>
    <row r="38" spans="3:57" ht="19.5" customHeight="1">
      <c r="C38" s="138">
        <f t="shared" si="2"/>
        <v>29</v>
      </c>
      <c r="D38" s="126">
        <f t="shared" ca="1" si="0"/>
        <v>0</v>
      </c>
      <c r="E38" s="126">
        <f t="shared" si="1"/>
        <v>0</v>
      </c>
      <c r="F38" s="154"/>
      <c r="G38" s="210"/>
      <c r="H38" s="155"/>
      <c r="I38" s="155"/>
      <c r="J38" s="281"/>
      <c r="K38" s="269"/>
      <c r="L38" s="238"/>
      <c r="AC38" s="119">
        <f>+Suivi!B47</f>
        <v>0</v>
      </c>
      <c r="BA38" s="154"/>
      <c r="BB38" s="155"/>
      <c r="BC38" s="155"/>
      <c r="BD38" s="560"/>
      <c r="BE38" s="561"/>
    </row>
    <row r="39" spans="3:57" ht="19.5" customHeight="1">
      <c r="C39" s="138">
        <f t="shared" si="2"/>
        <v>30</v>
      </c>
      <c r="D39" s="126">
        <f t="shared" ca="1" si="0"/>
        <v>0</v>
      </c>
      <c r="E39" s="126">
        <f t="shared" si="1"/>
        <v>0</v>
      </c>
      <c r="F39" s="154"/>
      <c r="G39" s="210"/>
      <c r="H39" s="155"/>
      <c r="I39" s="155"/>
      <c r="J39" s="281"/>
      <c r="K39" s="269"/>
      <c r="L39" s="238"/>
      <c r="AC39" s="119">
        <f>+Suivi!B48</f>
        <v>0</v>
      </c>
      <c r="BA39" s="154"/>
      <c r="BB39" s="155"/>
      <c r="BC39" s="155"/>
      <c r="BD39" s="560"/>
      <c r="BE39" s="561"/>
    </row>
    <row r="40" spans="3:57" ht="19.5" customHeight="1">
      <c r="C40" s="138">
        <f t="shared" si="2"/>
        <v>31</v>
      </c>
      <c r="D40" s="126">
        <f t="shared" ca="1" si="0"/>
        <v>0</v>
      </c>
      <c r="E40" s="126">
        <f t="shared" si="1"/>
        <v>0</v>
      </c>
      <c r="F40" s="154"/>
      <c r="G40" s="210"/>
      <c r="H40" s="155"/>
      <c r="I40" s="155"/>
      <c r="J40" s="281"/>
      <c r="K40" s="269"/>
      <c r="L40" s="238"/>
      <c r="AC40" s="119">
        <f>+Suivi!B49</f>
        <v>0</v>
      </c>
      <c r="BA40" s="154"/>
      <c r="BB40" s="155"/>
      <c r="BC40" s="155"/>
      <c r="BD40" s="560"/>
      <c r="BE40" s="561"/>
    </row>
    <row r="41" spans="3:57">
      <c r="C41" s="139" t="s">
        <v>56</v>
      </c>
      <c r="D41" s="140">
        <f ca="1">SUM(D10:D40)</f>
        <v>0</v>
      </c>
      <c r="E41" s="140">
        <f>SUM(E10:E40)</f>
        <v>0</v>
      </c>
      <c r="F41" s="141"/>
      <c r="G41" s="211"/>
      <c r="H41" s="142"/>
      <c r="I41" s="142"/>
      <c r="J41" s="315"/>
      <c r="K41" s="242"/>
      <c r="L41" s="239"/>
      <c r="AC41" s="119">
        <f>+Suivi!B50</f>
        <v>0</v>
      </c>
    </row>
    <row r="42" spans="3:57">
      <c r="L42" s="117"/>
    </row>
    <row r="43" spans="3:57" ht="67.5">
      <c r="C43" s="558" t="s">
        <v>539</v>
      </c>
      <c r="D43" s="143" t="s">
        <v>540</v>
      </c>
      <c r="E43" s="144"/>
      <c r="F43" s="136" t="str">
        <f>UPPER("total "&amp;F9)</f>
        <v>TOTAL PRÉSENCE SUPPLÉMENTAIRE HORS CONTIGENT D'HEURES NON PLANIFIÉES OU À POSER 
A RECUPERER</v>
      </c>
      <c r="G43" s="137" t="str">
        <f>UPPER("total "&amp;G9)</f>
        <v>TOTAL PRÉSENCE INCLUSE DANS LE CONTINGENT D'HEURES NON PLANIFIÉES 
HEURES EN PLUS PREVUS DANS "A PLANIFIER"</v>
      </c>
      <c r="H43" s="137" t="str">
        <f>UPPER("total "&amp;H9)</f>
        <v>TOTAL NOMBRE D'HEURES D'ABSENCE RÉMUNÉRÉE (MALADIE …)</v>
      </c>
      <c r="I43" s="137" t="str">
        <f>UPPER("total "&amp;I9)</f>
        <v>TOTAL NOMBRE D'HEURES D'ABSENCE NON RÉMUNÉRÉE (NON JUSTIFIÉE, SANS SOLDE, RÉCUPÉRÉ ...)
A RATTRAPER</v>
      </c>
      <c r="J43" s="137" t="str">
        <f>UPPER("total "&amp;J9)</f>
        <v>TOTAL CONGÉS PAYÉS</v>
      </c>
      <c r="K43" s="243"/>
      <c r="L43" s="240"/>
    </row>
    <row r="44" spans="3:57" ht="30" customHeight="1">
      <c r="C44" s="559"/>
      <c r="D44" s="135" t="s">
        <v>541</v>
      </c>
      <c r="E44" s="145"/>
      <c r="F44" s="244">
        <f>SUM(F10:F40)</f>
        <v>0</v>
      </c>
      <c r="G44" s="134">
        <f>SUM(G10:G40)</f>
        <v>0</v>
      </c>
      <c r="H44" s="134">
        <f>SUM(H10:H40)</f>
        <v>0</v>
      </c>
      <c r="I44" s="134">
        <f>SUM(I10:I40)</f>
        <v>0</v>
      </c>
      <c r="J44" s="134">
        <f>SUM(J10:J40)</f>
        <v>0</v>
      </c>
      <c r="K44" s="245"/>
      <c r="L44" s="241"/>
    </row>
    <row r="45" spans="3:57">
      <c r="E45" s="129"/>
      <c r="L45" s="117"/>
    </row>
    <row r="46" spans="3:57" ht="78.75">
      <c r="C46" s="558" t="s">
        <v>543</v>
      </c>
      <c r="D46" s="143" t="s">
        <v>542</v>
      </c>
      <c r="E46" s="144"/>
      <c r="F46" s="136" t="str">
        <f>"SI ERREUR DU SALARIE, "&amp;F43</f>
        <v>SI ERREUR DU SALARIE, TOTAL PRÉSENCE SUPPLÉMENTAIRE HORS CONTIGENT D'HEURES NON PLANIFIÉES OU À POSER 
A RECUPERER</v>
      </c>
      <c r="G46" s="136" t="str">
        <f>"SI ERREUR DU SALARIE, "&amp;G43</f>
        <v>SI ERREUR DU SALARIE, TOTAL PRÉSENCE INCLUSE DANS LE CONTINGENT D'HEURES NON PLANIFIÉES 
HEURES EN PLUS PREVUS DANS "A PLANIFIER"</v>
      </c>
      <c r="H46" s="136" t="str">
        <f>"SI ERREUR DU SALARIE, "&amp;H43</f>
        <v>SI ERREUR DU SALARIE, TOTAL NOMBRE D'HEURES D'ABSENCE RÉMUNÉRÉE (MALADIE …)</v>
      </c>
      <c r="I46" s="136" t="str">
        <f>"SI ERREUR DU SALARIE, "&amp;I43</f>
        <v>SI ERREUR DU SALARIE, TOTAL NOMBRE D'HEURES D'ABSENCE NON RÉMUNÉRÉE (NON JUSTIFIÉE, SANS SOLDE, RÉCUPÉRÉ ...)
A RATTRAPER</v>
      </c>
      <c r="J46" s="316"/>
      <c r="K46" s="243"/>
      <c r="L46" s="240"/>
    </row>
    <row r="47" spans="3:57" ht="30" customHeight="1">
      <c r="C47" s="559"/>
      <c r="D47" s="135" t="s">
        <v>541</v>
      </c>
      <c r="E47" s="145"/>
      <c r="F47" s="246"/>
      <c r="G47" s="156"/>
      <c r="H47" s="157"/>
      <c r="I47" s="157"/>
      <c r="J47" s="317"/>
      <c r="K47" s="245"/>
      <c r="L47" s="241"/>
    </row>
  </sheetData>
  <mergeCells count="40">
    <mergeCell ref="BD27:BE27"/>
    <mergeCell ref="BD28:BE28"/>
    <mergeCell ref="BD40:BE40"/>
    <mergeCell ref="BD31:BE31"/>
    <mergeCell ref="BD32:BE32"/>
    <mergeCell ref="BD33:BE33"/>
    <mergeCell ref="BD34:BE34"/>
    <mergeCell ref="BD35:BE35"/>
    <mergeCell ref="BD36:BE36"/>
    <mergeCell ref="BD30:BE30"/>
    <mergeCell ref="BD37:BE37"/>
    <mergeCell ref="BD38:BE38"/>
    <mergeCell ref="BD39:BE39"/>
    <mergeCell ref="BD22:BE22"/>
    <mergeCell ref="BD23:BE23"/>
    <mergeCell ref="BD24:BE24"/>
    <mergeCell ref="BD25:BE25"/>
    <mergeCell ref="BD26:BE26"/>
    <mergeCell ref="D1:K1"/>
    <mergeCell ref="C43:C44"/>
    <mergeCell ref="C46:C47"/>
    <mergeCell ref="BD10:BE10"/>
    <mergeCell ref="BD11:BE11"/>
    <mergeCell ref="BD12:BE12"/>
    <mergeCell ref="BD13:BE13"/>
    <mergeCell ref="BD14:BE14"/>
    <mergeCell ref="BD15:BE15"/>
    <mergeCell ref="BD16:BE16"/>
    <mergeCell ref="BD17:BE17"/>
    <mergeCell ref="BD29:BE29"/>
    <mergeCell ref="BD18:BE18"/>
    <mergeCell ref="BD19:BE19"/>
    <mergeCell ref="BD20:BE20"/>
    <mergeCell ref="BD21:BE21"/>
    <mergeCell ref="G3:H3"/>
    <mergeCell ref="G4:H4"/>
    <mergeCell ref="L3:N3"/>
    <mergeCell ref="L5:N5"/>
    <mergeCell ref="F8:G8"/>
    <mergeCell ref="H8:J8"/>
  </mergeCells>
  <conditionalFormatting sqref="D10:E40">
    <cfRule type="cellIs" dxfId="57" priority="7" stopIfTrue="1" operator="equal">
      <formula>0</formula>
    </cfRule>
  </conditionalFormatting>
  <conditionalFormatting sqref="F44:J44">
    <cfRule type="cellIs" dxfId="56" priority="4" stopIfTrue="1" operator="equal">
      <formula>0</formula>
    </cfRule>
  </conditionalFormatting>
  <conditionalFormatting sqref="L4:O4 O3 L3:L4">
    <cfRule type="cellIs" dxfId="55" priority="1" stopIfTrue="1" operator="equal">
      <formula>"PlanningCycleComplet"</formula>
    </cfRule>
    <cfRule type="cellIs" dxfId="54" priority="2" stopIfTrue="1" operator="equal">
      <formula>"PlanningCyclePartiel"</formula>
    </cfRule>
  </conditionalFormatting>
  <dataValidations count="1">
    <dataValidation type="list" allowBlank="1" showInputMessage="1" showErrorMessage="1" sqref="L5:N5">
      <formula1>ReferencePlanning</formula1>
    </dataValidation>
  </dataValidations>
  <printOptions horizontalCentered="1"/>
  <pageMargins left="0.39370078740157483" right="0.39370078740157483" top="0.59055118110236227" bottom="0.59055118110236227" header="0" footer="0"/>
  <pageSetup paperSize="9" scale="66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11">
    <tabColor rgb="FFFFFF00"/>
    <pageSetUpPr fitToPage="1"/>
  </sheetPr>
  <dimension ref="A1:BD47"/>
  <sheetViews>
    <sheetView workbookViewId="0">
      <selection activeCell="C9" sqref="C9"/>
    </sheetView>
  </sheetViews>
  <sheetFormatPr baseColWidth="10" defaultRowHeight="12.75"/>
  <cols>
    <col min="1" max="2" width="1.140625" style="118" customWidth="1"/>
    <col min="3" max="3" width="12.5703125" style="118" customWidth="1"/>
    <col min="4" max="5" width="9.7109375" style="118" customWidth="1"/>
    <col min="6" max="9" width="17" style="118" customWidth="1"/>
    <col min="10" max="10" width="8.42578125" style="118" customWidth="1"/>
    <col min="11" max="11" width="30" style="118" customWidth="1"/>
    <col min="12" max="12" width="15.140625" style="119" customWidth="1"/>
    <col min="13" max="13" width="8" style="119" customWidth="1"/>
    <col min="14" max="14" width="11.42578125" style="119" hidden="1" customWidth="1"/>
    <col min="15" max="27" width="0" style="119" hidden="1" customWidth="1"/>
    <col min="28" max="29" width="11.42578125" style="119"/>
    <col min="30" max="30" width="10.85546875" style="119" customWidth="1"/>
    <col min="31" max="31" width="11.42578125" style="119"/>
    <col min="32" max="32" width="19.5703125" style="119" bestFit="1" customWidth="1"/>
    <col min="33" max="49" width="11.42578125" style="119"/>
    <col min="50" max="16384" width="11.42578125" style="118"/>
  </cols>
  <sheetData>
    <row r="1" spans="1:56" ht="38.25" customHeight="1" thickBot="1">
      <c r="A1" s="260"/>
      <c r="B1" s="261"/>
      <c r="C1" s="562" t="s">
        <v>1116</v>
      </c>
      <c r="D1" s="563"/>
      <c r="E1" s="563"/>
      <c r="F1" s="563"/>
      <c r="G1" s="563"/>
      <c r="H1" s="563"/>
      <c r="I1" s="563"/>
      <c r="J1" s="563"/>
      <c r="K1" s="564"/>
      <c r="L1" s="264" t="str">
        <f ca="1">VLOOKUP(AC1,Data!A34:B45,2,FALSE)&amp;" "&amp;YEAR(G4)</f>
        <v>FÉVRIER 1900</v>
      </c>
      <c r="M1" s="235"/>
      <c r="AB1" s="200">
        <f ca="1">+Suivi!B5</f>
        <v>1</v>
      </c>
      <c r="AC1" s="119">
        <f ca="1">MONTH(G4)</f>
        <v>2</v>
      </c>
      <c r="AD1" s="265">
        <f ca="1">+Suivi!D5</f>
        <v>32</v>
      </c>
      <c r="AE1" s="119">
        <f>+Suivi!E5</f>
        <v>0</v>
      </c>
      <c r="AF1" s="265">
        <f ca="1">+Suivi!F5</f>
        <v>60</v>
      </c>
      <c r="AG1" s="119">
        <f>+Suivi!G5</f>
        <v>0</v>
      </c>
      <c r="AH1" s="119">
        <f ca="1">+Suivi!H5</f>
        <v>88</v>
      </c>
      <c r="AI1" s="119">
        <f>+Suivi!I5</f>
        <v>0</v>
      </c>
      <c r="AJ1" s="119">
        <f ca="1">+Suivi!J5</f>
        <v>119</v>
      </c>
      <c r="AK1" s="119">
        <f>+Suivi!K5</f>
        <v>0</v>
      </c>
      <c r="AL1" s="119">
        <f ca="1">+Suivi!L5</f>
        <v>149</v>
      </c>
      <c r="AM1" s="119">
        <f>+Suivi!M5</f>
        <v>0</v>
      </c>
      <c r="AN1" s="119">
        <f ca="1">+Suivi!N5</f>
        <v>180</v>
      </c>
      <c r="AO1" s="119">
        <f>+Suivi!O5</f>
        <v>0</v>
      </c>
      <c r="AP1" s="119">
        <f ca="1">+Suivi!P5</f>
        <v>210</v>
      </c>
      <c r="AQ1" s="119">
        <f>+Suivi!Q5</f>
        <v>0</v>
      </c>
      <c r="AR1" s="119">
        <f ca="1">+Suivi!R5</f>
        <v>241</v>
      </c>
      <c r="AS1" s="119">
        <f>+Suivi!S5</f>
        <v>0</v>
      </c>
      <c r="AT1" s="119">
        <f ca="1">+Suivi!T5</f>
        <v>272</v>
      </c>
      <c r="AU1" s="119">
        <f>+Suivi!U5</f>
        <v>0</v>
      </c>
      <c r="AV1" s="119">
        <f ca="1">+Suivi!V5</f>
        <v>302</v>
      </c>
    </row>
    <row r="2" spans="1:56" ht="12.75" customHeight="1">
      <c r="K2" s="218"/>
      <c r="L2" s="128" t="s">
        <v>1109</v>
      </c>
      <c r="AC2" s="119" t="str">
        <f>+Suivi!B6</f>
        <v>Heures Prévues</v>
      </c>
      <c r="AD2" s="119" t="str">
        <f>+Suivi!C6</f>
        <v>Variations en réel</v>
      </c>
      <c r="AE2" s="119" t="str">
        <f>+Suivi!D6</f>
        <v>Heures Prévues</v>
      </c>
      <c r="AF2" s="119" t="str">
        <f>+Suivi!E6</f>
        <v>Variations en réel</v>
      </c>
      <c r="AG2" s="119" t="str">
        <f>+Suivi!F6</f>
        <v>Heures Prévues</v>
      </c>
      <c r="AH2" s="119" t="str">
        <f>+Suivi!G6</f>
        <v>Variations en réel</v>
      </c>
      <c r="AI2" s="119" t="str">
        <f>+Suivi!H6</f>
        <v>Heures Prévues</v>
      </c>
      <c r="AJ2" s="119" t="str">
        <f>+Suivi!I6</f>
        <v>Variations en réel</v>
      </c>
      <c r="AK2" s="119" t="str">
        <f>+Suivi!J6</f>
        <v>Heures Prévues</v>
      </c>
      <c r="AL2" s="119" t="str">
        <f>+Suivi!K6</f>
        <v>Variations en réel</v>
      </c>
      <c r="AM2" s="119" t="str">
        <f>+Suivi!L6</f>
        <v>Heures Prévues</v>
      </c>
      <c r="AN2" s="119" t="str">
        <f>+Suivi!M6</f>
        <v>Variations en réel</v>
      </c>
      <c r="AO2" s="119" t="str">
        <f>+Suivi!N6</f>
        <v>Heures Prévues</v>
      </c>
      <c r="AP2" s="119" t="str">
        <f>+Suivi!O6</f>
        <v>Variations en réel</v>
      </c>
      <c r="AQ2" s="119" t="str">
        <f>+Suivi!P6</f>
        <v>Heures Prévues</v>
      </c>
      <c r="AR2" s="119" t="str">
        <f>+Suivi!Q6</f>
        <v>Variations en réel</v>
      </c>
      <c r="AS2" s="119" t="str">
        <f>+Suivi!R6</f>
        <v>Heures Prévues</v>
      </c>
      <c r="AT2" s="119" t="str">
        <f>+Suivi!S6</f>
        <v>Variations en réel</v>
      </c>
      <c r="AU2" s="119" t="str">
        <f>+Suivi!T6</f>
        <v>Heures Prévues</v>
      </c>
      <c r="AV2" s="119" t="str">
        <f>+Suivi!U6</f>
        <v>Variations en réel</v>
      </c>
      <c r="AW2" s="119" t="str">
        <f>+Suivi!V6</f>
        <v>Heures Prévues</v>
      </c>
      <c r="AX2" s="119"/>
    </row>
    <row r="3" spans="1:56" ht="15.75">
      <c r="A3" s="128" t="str">
        <f>+Suivi!A3</f>
        <v xml:space="preserve">Salarié(e) : </v>
      </c>
      <c r="D3" s="131">
        <f>+Suivi!C3</f>
        <v>0</v>
      </c>
      <c r="F3" s="132"/>
      <c r="G3" s="546" t="s">
        <v>538</v>
      </c>
      <c r="H3" s="547"/>
      <c r="I3" s="247"/>
      <c r="J3" s="247"/>
      <c r="K3" s="250"/>
      <c r="L3" s="550" t="str">
        <f>Data!O2</f>
        <v>PlanningCycleComplet</v>
      </c>
      <c r="M3" s="551"/>
      <c r="N3" s="552"/>
      <c r="O3" s="266"/>
      <c r="AC3" s="119">
        <f ca="1">+Suivi!B7</f>
        <v>0</v>
      </c>
      <c r="AD3" s="119">
        <f ca="1">+Suivi!C7</f>
        <v>0</v>
      </c>
      <c r="AE3" s="119">
        <f ca="1">+Suivi!D7</f>
        <v>0</v>
      </c>
      <c r="AF3" s="119">
        <f ca="1">+Suivi!E7</f>
        <v>0</v>
      </c>
      <c r="AG3" s="119">
        <f ca="1">+Suivi!F7</f>
        <v>0</v>
      </c>
      <c r="AH3" s="119">
        <f ca="1">+Suivi!G7</f>
        <v>0</v>
      </c>
      <c r="AI3" s="119">
        <f ca="1">+Suivi!H7</f>
        <v>0</v>
      </c>
      <c r="AJ3" s="119">
        <f ca="1">+Suivi!I7</f>
        <v>0</v>
      </c>
      <c r="AK3" s="119">
        <f ca="1">+Suivi!J7</f>
        <v>0</v>
      </c>
      <c r="AL3" s="119">
        <f ca="1">+Suivi!K7</f>
        <v>0</v>
      </c>
      <c r="AM3" s="119">
        <f ca="1">+Suivi!L7</f>
        <v>0</v>
      </c>
      <c r="AN3" s="119">
        <f ca="1">+Suivi!M7</f>
        <v>0</v>
      </c>
      <c r="AO3" s="119">
        <f ca="1">+Suivi!N7</f>
        <v>0</v>
      </c>
      <c r="AP3" s="119">
        <f ca="1">+Suivi!O7</f>
        <v>0</v>
      </c>
      <c r="AQ3" s="119">
        <f ca="1">+Suivi!P7</f>
        <v>0</v>
      </c>
      <c r="AR3" s="119">
        <f ca="1">+Suivi!Q7</f>
        <v>0</v>
      </c>
      <c r="AS3" s="119">
        <f ca="1">+Suivi!R7</f>
        <v>0</v>
      </c>
      <c r="AT3" s="119">
        <f ca="1">+Suivi!S7</f>
        <v>0</v>
      </c>
      <c r="AU3" s="119">
        <f ca="1">+Suivi!T7</f>
        <v>0</v>
      </c>
      <c r="AV3" s="119">
        <f ca="1">+Suivi!U7</f>
        <v>0</v>
      </c>
      <c r="AW3" s="119">
        <f ca="1">+Suivi!V7</f>
        <v>0</v>
      </c>
      <c r="AX3" s="119"/>
    </row>
    <row r="4" spans="1:56" ht="20.25" customHeight="1">
      <c r="A4" s="128" t="s">
        <v>1117</v>
      </c>
      <c r="D4" s="130" t="str">
        <f>+Suivi!L3</f>
        <v xml:space="preserve">Période du </v>
      </c>
      <c r="G4" s="548">
        <f ca="1">AD1</f>
        <v>32</v>
      </c>
      <c r="H4" s="549"/>
      <c r="I4" s="248"/>
      <c r="J4" s="248"/>
      <c r="K4" s="249"/>
      <c r="L4" s="259" t="s">
        <v>1115</v>
      </c>
      <c r="M4" s="267"/>
      <c r="N4" s="267"/>
      <c r="O4" s="268"/>
      <c r="AC4" s="119">
        <f ca="1">+Suivi!B8</f>
        <v>0</v>
      </c>
      <c r="AD4" s="119">
        <f ca="1">+Suivi!C8</f>
        <v>0</v>
      </c>
      <c r="AE4" s="119">
        <f ca="1">+Suivi!D8</f>
        <v>0</v>
      </c>
      <c r="AF4" s="119">
        <f ca="1">+Suivi!E8</f>
        <v>0</v>
      </c>
      <c r="AG4" s="119">
        <f ca="1">+Suivi!F8</f>
        <v>0</v>
      </c>
      <c r="AH4" s="119">
        <f ca="1">+Suivi!G8</f>
        <v>0</v>
      </c>
      <c r="AI4" s="119">
        <f ca="1">+Suivi!H8</f>
        <v>0</v>
      </c>
      <c r="AJ4" s="119">
        <f ca="1">+Suivi!I8</f>
        <v>0</v>
      </c>
      <c r="AK4" s="119">
        <f ca="1">+Suivi!J8</f>
        <v>0</v>
      </c>
      <c r="AL4" s="119">
        <f ca="1">+Suivi!K8</f>
        <v>0</v>
      </c>
      <c r="AM4" s="119">
        <f ca="1">+Suivi!L8</f>
        <v>0</v>
      </c>
      <c r="AN4" s="119">
        <f ca="1">+Suivi!M8</f>
        <v>0</v>
      </c>
      <c r="AO4" s="119">
        <f ca="1">+Suivi!N8</f>
        <v>0</v>
      </c>
      <c r="AP4" s="119">
        <f ca="1">+Suivi!O8</f>
        <v>0</v>
      </c>
      <c r="AQ4" s="119">
        <f ca="1">+Suivi!P8</f>
        <v>0</v>
      </c>
      <c r="AR4" s="119">
        <f ca="1">+Suivi!Q8</f>
        <v>0</v>
      </c>
      <c r="AS4" s="119">
        <f ca="1">+Suivi!R8</f>
        <v>0</v>
      </c>
      <c r="AT4" s="119">
        <f ca="1">+Suivi!S8</f>
        <v>0</v>
      </c>
      <c r="AU4" s="119">
        <f ca="1">+Suivi!T8</f>
        <v>0</v>
      </c>
      <c r="AV4" s="119">
        <f ca="1">+Suivi!U8</f>
        <v>0</v>
      </c>
      <c r="AW4" s="119">
        <f ca="1">+Suivi!V8</f>
        <v>0</v>
      </c>
      <c r="AX4" s="119"/>
    </row>
    <row r="5" spans="1:56">
      <c r="L5" s="472"/>
      <c r="M5" s="473"/>
      <c r="N5" s="474"/>
      <c r="AC5" s="119">
        <f ca="1">+Suivi!B9</f>
        <v>0</v>
      </c>
      <c r="AD5" s="119">
        <f ca="1">+Suivi!C9</f>
        <v>0</v>
      </c>
      <c r="AE5" s="119">
        <f ca="1">+Suivi!D9</f>
        <v>0</v>
      </c>
      <c r="AF5" s="119">
        <f ca="1">+Suivi!E9</f>
        <v>0</v>
      </c>
      <c r="AG5" s="119">
        <f ca="1">+Suivi!F9</f>
        <v>0</v>
      </c>
      <c r="AH5" s="119">
        <f ca="1">+Suivi!G9</f>
        <v>0</v>
      </c>
      <c r="AI5" s="119">
        <f ca="1">+Suivi!H9</f>
        <v>0</v>
      </c>
      <c r="AJ5" s="119">
        <f ca="1">+Suivi!I9</f>
        <v>0</v>
      </c>
      <c r="AK5" s="119">
        <f ca="1">+Suivi!J9</f>
        <v>0</v>
      </c>
      <c r="AL5" s="119">
        <f ca="1">+Suivi!K9</f>
        <v>0</v>
      </c>
      <c r="AM5" s="119">
        <f ca="1">+Suivi!L9</f>
        <v>0</v>
      </c>
      <c r="AN5" s="119">
        <f ca="1">+Suivi!M9</f>
        <v>0</v>
      </c>
      <c r="AO5" s="119">
        <f ca="1">+Suivi!N9</f>
        <v>0</v>
      </c>
      <c r="AP5" s="119">
        <f ca="1">+Suivi!O9</f>
        <v>0</v>
      </c>
      <c r="AQ5" s="119">
        <f ca="1">+Suivi!P9</f>
        <v>0</v>
      </c>
      <c r="AR5" s="119">
        <f ca="1">+Suivi!Q9</f>
        <v>0</v>
      </c>
      <c r="AS5" s="119">
        <f ca="1">+Suivi!R9</f>
        <v>0</v>
      </c>
      <c r="AT5" s="119">
        <f ca="1">+Suivi!S9</f>
        <v>0</v>
      </c>
      <c r="AU5" s="119">
        <f ca="1">+Suivi!T9</f>
        <v>0</v>
      </c>
      <c r="AV5" s="119">
        <f ca="1">+Suivi!U9</f>
        <v>0</v>
      </c>
      <c r="AW5" s="119">
        <f ca="1">+Suivi!V9</f>
        <v>0</v>
      </c>
      <c r="AX5" s="119"/>
    </row>
    <row r="6" spans="1:56" ht="15">
      <c r="A6" s="128"/>
      <c r="D6" s="263"/>
      <c r="E6" s="262"/>
      <c r="F6" s="262"/>
      <c r="I6" s="128" t="s">
        <v>1118</v>
      </c>
      <c r="J6" s="262" t="str">
        <f>IF(L5="",L3,L5)</f>
        <v>PlanningCycleComplet</v>
      </c>
      <c r="AB6" s="119">
        <f ca="1">+Suivi!B10</f>
        <v>0</v>
      </c>
      <c r="AC6" s="119">
        <f ca="1">+Suivi!C10</f>
        <v>0</v>
      </c>
      <c r="AD6" s="119">
        <f ca="1">+Suivi!D10</f>
        <v>0</v>
      </c>
      <c r="AE6" s="119">
        <f ca="1">+Suivi!E10</f>
        <v>0</v>
      </c>
      <c r="AF6" s="119">
        <f ca="1">+Suivi!F10</f>
        <v>0</v>
      </c>
      <c r="AG6" s="119">
        <f ca="1">+Suivi!G10</f>
        <v>0</v>
      </c>
      <c r="AH6" s="119">
        <f ca="1">+Suivi!H10</f>
        <v>0</v>
      </c>
      <c r="AI6" s="119">
        <f ca="1">+Suivi!I10</f>
        <v>0</v>
      </c>
      <c r="AJ6" s="119">
        <f ca="1">+Suivi!J10</f>
        <v>0</v>
      </c>
      <c r="AK6" s="119">
        <f ca="1">+Suivi!K10</f>
        <v>0</v>
      </c>
      <c r="AL6" s="119">
        <f ca="1">+Suivi!L10</f>
        <v>0</v>
      </c>
      <c r="AM6" s="119">
        <f ca="1">+Suivi!M10</f>
        <v>0</v>
      </c>
      <c r="AN6" s="119">
        <f ca="1">+Suivi!N10</f>
        <v>0</v>
      </c>
      <c r="AO6" s="119">
        <f ca="1">+Suivi!O10</f>
        <v>0</v>
      </c>
      <c r="AP6" s="119">
        <f ca="1">+Suivi!P10</f>
        <v>0</v>
      </c>
      <c r="AQ6" s="119">
        <f ca="1">+Suivi!Q10</f>
        <v>0</v>
      </c>
      <c r="AR6" s="119">
        <f ca="1">+Suivi!R10</f>
        <v>0</v>
      </c>
      <c r="AS6" s="119">
        <f ca="1">+Suivi!S10</f>
        <v>0</v>
      </c>
      <c r="AT6" s="119">
        <f ca="1">+Suivi!T10</f>
        <v>0</v>
      </c>
      <c r="AU6" s="119">
        <f ca="1">+Suivi!U10</f>
        <v>0</v>
      </c>
      <c r="AV6" s="119">
        <f ca="1">+Suivi!V10</f>
        <v>0</v>
      </c>
    </row>
    <row r="7" spans="1:56">
      <c r="AB7" s="119">
        <f ca="1">+Suivi!B11</f>
        <v>0</v>
      </c>
      <c r="AC7" s="119">
        <f ca="1">+Suivi!C11</f>
        <v>0</v>
      </c>
      <c r="AD7" s="119">
        <f ca="1">+Suivi!D11</f>
        <v>0</v>
      </c>
      <c r="AE7" s="119">
        <f ca="1">+Suivi!E11</f>
        <v>0</v>
      </c>
      <c r="AF7" s="119">
        <f ca="1">+Suivi!F11</f>
        <v>0</v>
      </c>
      <c r="AG7" s="119">
        <f ca="1">+Suivi!G11</f>
        <v>0</v>
      </c>
      <c r="AH7" s="119">
        <f ca="1">+Suivi!H11</f>
        <v>0</v>
      </c>
      <c r="AI7" s="119">
        <f ca="1">+Suivi!I11</f>
        <v>0</v>
      </c>
      <c r="AJ7" s="119">
        <f ca="1">+Suivi!J11</f>
        <v>0</v>
      </c>
      <c r="AK7" s="119">
        <f ca="1">+Suivi!K11</f>
        <v>0</v>
      </c>
      <c r="AL7" s="119">
        <f ca="1">+Suivi!L11</f>
        <v>0</v>
      </c>
      <c r="AM7" s="119">
        <f ca="1">+Suivi!M11</f>
        <v>0</v>
      </c>
      <c r="AN7" s="119">
        <f ca="1">+Suivi!N11</f>
        <v>0</v>
      </c>
      <c r="AO7" s="119">
        <f ca="1">+Suivi!O11</f>
        <v>0</v>
      </c>
      <c r="AP7" s="119">
        <f ca="1">+Suivi!P11</f>
        <v>0</v>
      </c>
      <c r="AQ7" s="119">
        <f ca="1">+Suivi!Q11</f>
        <v>0</v>
      </c>
      <c r="AR7" s="119">
        <f ca="1">+Suivi!R11</f>
        <v>0</v>
      </c>
      <c r="AS7" s="119">
        <f ca="1">+Suivi!S11</f>
        <v>0</v>
      </c>
      <c r="AT7" s="119">
        <f ca="1">+Suivi!T11</f>
        <v>0</v>
      </c>
      <c r="AU7" s="119">
        <f ca="1">+Suivi!U11</f>
        <v>0</v>
      </c>
      <c r="AV7" s="119">
        <f ca="1">+Suivi!V11</f>
        <v>0</v>
      </c>
    </row>
    <row r="8" spans="1:56" ht="12.75" customHeight="1">
      <c r="A8" s="119">
        <f ca="1">+Suivi!E17</f>
        <v>0</v>
      </c>
      <c r="C8" s="100"/>
      <c r="F8" s="553" t="s">
        <v>1434</v>
      </c>
      <c r="G8" s="555"/>
      <c r="H8" s="553" t="s">
        <v>1435</v>
      </c>
      <c r="I8" s="554"/>
      <c r="J8" s="555"/>
      <c r="K8" s="333"/>
      <c r="AB8" s="119">
        <f ca="1">+Suivi!B12</f>
        <v>0</v>
      </c>
      <c r="AC8" s="119">
        <f ca="1">+Suivi!C12</f>
        <v>0</v>
      </c>
      <c r="AD8" s="119">
        <f ca="1">+Suivi!D12</f>
        <v>0</v>
      </c>
      <c r="AE8" s="119">
        <f ca="1">+Suivi!E12</f>
        <v>0</v>
      </c>
      <c r="AF8" s="119">
        <f ca="1">+Suivi!F12</f>
        <v>0</v>
      </c>
      <c r="AG8" s="119">
        <f ca="1">+Suivi!G12</f>
        <v>0</v>
      </c>
      <c r="AH8" s="119">
        <f ca="1">+Suivi!H12</f>
        <v>0</v>
      </c>
      <c r="AI8" s="119">
        <f ca="1">+Suivi!I12</f>
        <v>0</v>
      </c>
      <c r="AJ8" s="119">
        <f ca="1">+Suivi!J12</f>
        <v>0</v>
      </c>
      <c r="AK8" s="119">
        <f ca="1">+Suivi!K12</f>
        <v>0</v>
      </c>
      <c r="AL8" s="119">
        <f ca="1">+Suivi!L12</f>
        <v>0</v>
      </c>
      <c r="AM8" s="119">
        <f ca="1">+Suivi!M12</f>
        <v>0</v>
      </c>
      <c r="AN8" s="119">
        <f ca="1">+Suivi!N12</f>
        <v>0</v>
      </c>
      <c r="AO8" s="119">
        <f ca="1">+Suivi!O12</f>
        <v>0</v>
      </c>
      <c r="AP8" s="119">
        <f ca="1">+Suivi!P12</f>
        <v>0</v>
      </c>
      <c r="AQ8" s="119">
        <f ca="1">+Suivi!Q12</f>
        <v>0</v>
      </c>
      <c r="AR8" s="119">
        <f ca="1">+Suivi!R12</f>
        <v>0</v>
      </c>
      <c r="AS8" s="119">
        <f ca="1">+Suivi!S12</f>
        <v>0</v>
      </c>
      <c r="AT8" s="119">
        <f ca="1">+Suivi!T12</f>
        <v>0</v>
      </c>
      <c r="AU8" s="119">
        <f ca="1">+Suivi!U12</f>
        <v>0</v>
      </c>
      <c r="AV8" s="119">
        <f ca="1">+Suivi!V12</f>
        <v>0</v>
      </c>
    </row>
    <row r="9" spans="1:56" ht="67.5">
      <c r="C9" s="112"/>
      <c r="D9" s="133" t="s">
        <v>92</v>
      </c>
      <c r="E9" s="219" t="s">
        <v>58</v>
      </c>
      <c r="F9" s="318" t="s">
        <v>1424</v>
      </c>
      <c r="G9" s="319" t="s">
        <v>1423</v>
      </c>
      <c r="H9" s="320" t="s">
        <v>1426</v>
      </c>
      <c r="I9" s="320" t="s">
        <v>1425</v>
      </c>
      <c r="J9" s="321" t="s">
        <v>1427</v>
      </c>
      <c r="K9" s="334" t="s">
        <v>1428</v>
      </c>
      <c r="AB9" s="119">
        <f ca="1">+Suivi!B13</f>
        <v>0</v>
      </c>
      <c r="AC9" s="119">
        <f ca="1">+Suivi!C13</f>
        <v>0</v>
      </c>
      <c r="AD9" s="119">
        <f ca="1">+Suivi!D13</f>
        <v>0</v>
      </c>
      <c r="AE9" s="119">
        <f ca="1">+Suivi!E13</f>
        <v>0</v>
      </c>
      <c r="AF9" s="119">
        <f ca="1">+Suivi!F13</f>
        <v>0</v>
      </c>
      <c r="AG9" s="119">
        <f ca="1">+Suivi!G13</f>
        <v>0</v>
      </c>
      <c r="AH9" s="119">
        <f ca="1">+Suivi!H13</f>
        <v>0</v>
      </c>
      <c r="AI9" s="119">
        <f ca="1">+Suivi!I13</f>
        <v>0</v>
      </c>
      <c r="AJ9" s="119">
        <f ca="1">+Suivi!J13</f>
        <v>0</v>
      </c>
      <c r="AK9" s="119">
        <f ca="1">+Suivi!K13</f>
        <v>0</v>
      </c>
      <c r="AL9" s="119">
        <f ca="1">+Suivi!L13</f>
        <v>0</v>
      </c>
      <c r="AM9" s="119">
        <f ca="1">+Suivi!M13</f>
        <v>0</v>
      </c>
      <c r="AN9" s="119">
        <f ca="1">+Suivi!N13</f>
        <v>0</v>
      </c>
      <c r="AO9" s="119">
        <f ca="1">+Suivi!O13</f>
        <v>0</v>
      </c>
      <c r="AP9" s="119">
        <f ca="1">+Suivi!P13</f>
        <v>0</v>
      </c>
      <c r="AQ9" s="119">
        <f ca="1">+Suivi!Q13</f>
        <v>0</v>
      </c>
      <c r="AR9" s="119">
        <f ca="1">+Suivi!R13</f>
        <v>0</v>
      </c>
      <c r="AS9" s="119">
        <f ca="1">+Suivi!S13</f>
        <v>0</v>
      </c>
      <c r="AT9" s="119">
        <f ca="1">+Suivi!T13</f>
        <v>0</v>
      </c>
      <c r="AU9" s="119">
        <f ca="1">+Suivi!U13</f>
        <v>0</v>
      </c>
      <c r="AV9" s="119">
        <f ca="1">+Suivi!V13</f>
        <v>0</v>
      </c>
    </row>
    <row r="10" spans="1:56" ht="19.5" customHeight="1">
      <c r="C10" s="138">
        <v>1</v>
      </c>
      <c r="D10" s="126">
        <f t="shared" ref="D10:D40" ca="1" si="0">+HLOOKUP($G$4,$AC$1:$AW$33,2+C10,FALSE)</f>
        <v>0</v>
      </c>
      <c r="E10" s="126">
        <f>F10-I10</f>
        <v>0</v>
      </c>
      <c r="F10" s="152"/>
      <c r="G10" s="209"/>
      <c r="H10" s="153"/>
      <c r="I10" s="153"/>
      <c r="J10" s="314"/>
      <c r="K10" s="269"/>
      <c r="AB10" s="119">
        <f ca="1">+Suivi!B14</f>
        <v>0</v>
      </c>
      <c r="AC10" s="119">
        <f ca="1">+Suivi!C14</f>
        <v>0</v>
      </c>
      <c r="AD10" s="119">
        <f ca="1">+Suivi!D14</f>
        <v>0</v>
      </c>
      <c r="AE10" s="119">
        <f ca="1">+Suivi!E14</f>
        <v>0</v>
      </c>
      <c r="AF10" s="119">
        <f ca="1">+Suivi!F14</f>
        <v>0</v>
      </c>
      <c r="AG10" s="119">
        <f ca="1">+Suivi!G14</f>
        <v>0</v>
      </c>
      <c r="AH10" s="119">
        <f ca="1">+Suivi!H14</f>
        <v>0</v>
      </c>
      <c r="AI10" s="119">
        <f ca="1">+Suivi!I14</f>
        <v>0</v>
      </c>
      <c r="AJ10" s="119">
        <f ca="1">+Suivi!J14</f>
        <v>0</v>
      </c>
      <c r="AK10" s="119">
        <f ca="1">+Suivi!K14</f>
        <v>0</v>
      </c>
      <c r="AL10" s="119">
        <f ca="1">+Suivi!L14</f>
        <v>0</v>
      </c>
      <c r="AM10" s="119">
        <f ca="1">+Suivi!M14</f>
        <v>0</v>
      </c>
      <c r="AN10" s="119">
        <f ca="1">+Suivi!N14</f>
        <v>0</v>
      </c>
      <c r="AO10" s="119">
        <f ca="1">+Suivi!O14</f>
        <v>0</v>
      </c>
      <c r="AP10" s="119">
        <f ca="1">+Suivi!P14</f>
        <v>0</v>
      </c>
      <c r="AQ10" s="119">
        <f ca="1">+Suivi!Q14</f>
        <v>0</v>
      </c>
      <c r="AR10" s="119">
        <f ca="1">+Suivi!R14</f>
        <v>0</v>
      </c>
      <c r="AS10" s="119">
        <f ca="1">+Suivi!S14</f>
        <v>0</v>
      </c>
      <c r="AT10" s="119">
        <f ca="1">+Suivi!T14</f>
        <v>0</v>
      </c>
      <c r="AU10" s="119">
        <f ca="1">+Suivi!U14</f>
        <v>0</v>
      </c>
      <c r="AV10" s="119">
        <f ca="1">+Suivi!V14</f>
        <v>0</v>
      </c>
      <c r="AZ10" s="152"/>
      <c r="BA10" s="153"/>
      <c r="BB10" s="153"/>
      <c r="BC10" s="560"/>
      <c r="BD10" s="561"/>
    </row>
    <row r="11" spans="1:56" ht="19.5" customHeight="1">
      <c r="C11" s="138">
        <f>+C10+1</f>
        <v>2</v>
      </c>
      <c r="D11" s="126">
        <f t="shared" ca="1" si="0"/>
        <v>0</v>
      </c>
      <c r="E11" s="126">
        <f t="shared" ref="E11:E40" si="1">F11-I11</f>
        <v>0</v>
      </c>
      <c r="F11" s="154"/>
      <c r="G11" s="210"/>
      <c r="H11" s="155"/>
      <c r="I11" s="155"/>
      <c r="J11" s="281"/>
      <c r="K11" s="269"/>
      <c r="AB11" s="119">
        <f ca="1">+Suivi!B15</f>
        <v>0</v>
      </c>
      <c r="AC11" s="119">
        <f ca="1">+Suivi!C15</f>
        <v>0</v>
      </c>
      <c r="AD11" s="119">
        <f ca="1">+Suivi!D15</f>
        <v>0</v>
      </c>
      <c r="AE11" s="119">
        <f ca="1">+Suivi!E15</f>
        <v>0</v>
      </c>
      <c r="AF11" s="119">
        <f ca="1">+Suivi!F15</f>
        <v>0</v>
      </c>
      <c r="AG11" s="119">
        <f ca="1">+Suivi!G15</f>
        <v>0</v>
      </c>
      <c r="AH11" s="119">
        <f ca="1">+Suivi!H15</f>
        <v>0</v>
      </c>
      <c r="AI11" s="119">
        <f ca="1">+Suivi!I15</f>
        <v>0</v>
      </c>
      <c r="AJ11" s="119">
        <f ca="1">+Suivi!J15</f>
        <v>0</v>
      </c>
      <c r="AK11" s="119">
        <f ca="1">+Suivi!K15</f>
        <v>0</v>
      </c>
      <c r="AL11" s="119">
        <f ca="1">+Suivi!L15</f>
        <v>0</v>
      </c>
      <c r="AM11" s="119">
        <f ca="1">+Suivi!M15</f>
        <v>0</v>
      </c>
      <c r="AN11" s="119">
        <f ca="1">+Suivi!N15</f>
        <v>0</v>
      </c>
      <c r="AO11" s="119">
        <f ca="1">+Suivi!O15</f>
        <v>0</v>
      </c>
      <c r="AP11" s="119">
        <f ca="1">+Suivi!P15</f>
        <v>0</v>
      </c>
      <c r="AQ11" s="119">
        <f ca="1">+Suivi!Q15</f>
        <v>0</v>
      </c>
      <c r="AR11" s="119">
        <f ca="1">+Suivi!R15</f>
        <v>0</v>
      </c>
      <c r="AS11" s="119">
        <f ca="1">+Suivi!S15</f>
        <v>0</v>
      </c>
      <c r="AT11" s="119">
        <f ca="1">+Suivi!T15</f>
        <v>0</v>
      </c>
      <c r="AU11" s="119">
        <f ca="1">+Suivi!U15</f>
        <v>0</v>
      </c>
      <c r="AV11" s="119">
        <f ca="1">+Suivi!V15</f>
        <v>0</v>
      </c>
      <c r="AZ11" s="154"/>
      <c r="BA11" s="155"/>
      <c r="BB11" s="155"/>
      <c r="BC11" s="560"/>
      <c r="BD11" s="561"/>
    </row>
    <row r="12" spans="1:56" ht="19.5" customHeight="1">
      <c r="C12" s="138">
        <f t="shared" ref="C12:C40" si="2">+C11+1</f>
        <v>3</v>
      </c>
      <c r="D12" s="126">
        <f t="shared" ca="1" si="0"/>
        <v>0</v>
      </c>
      <c r="E12" s="126">
        <f t="shared" si="1"/>
        <v>0</v>
      </c>
      <c r="F12" s="154"/>
      <c r="G12" s="210"/>
      <c r="H12" s="155"/>
      <c r="I12" s="155"/>
      <c r="J12" s="281"/>
      <c r="K12" s="269"/>
      <c r="AB12" s="119">
        <f ca="1">+Suivi!B16</f>
        <v>0</v>
      </c>
      <c r="AC12" s="119">
        <f ca="1">+Suivi!C16</f>
        <v>0</v>
      </c>
      <c r="AD12" s="119">
        <f ca="1">+Suivi!D16</f>
        <v>0</v>
      </c>
      <c r="AE12" s="119">
        <f ca="1">+Suivi!E16</f>
        <v>0</v>
      </c>
      <c r="AF12" s="119">
        <f ca="1">+Suivi!F16</f>
        <v>0</v>
      </c>
      <c r="AG12" s="119">
        <f ca="1">+Suivi!G16</f>
        <v>0</v>
      </c>
      <c r="AH12" s="119">
        <f ca="1">+Suivi!H16</f>
        <v>0</v>
      </c>
      <c r="AI12" s="119">
        <f ca="1">+Suivi!I16</f>
        <v>0</v>
      </c>
      <c r="AJ12" s="119">
        <f ca="1">+Suivi!J16</f>
        <v>0</v>
      </c>
      <c r="AK12" s="119">
        <f ca="1">+Suivi!K16</f>
        <v>0</v>
      </c>
      <c r="AL12" s="119">
        <f ca="1">+Suivi!L16</f>
        <v>0</v>
      </c>
      <c r="AM12" s="119">
        <f ca="1">+Suivi!M16</f>
        <v>0</v>
      </c>
      <c r="AN12" s="119">
        <f ca="1">+Suivi!N16</f>
        <v>0</v>
      </c>
      <c r="AO12" s="119">
        <f ca="1">+Suivi!O16</f>
        <v>0</v>
      </c>
      <c r="AP12" s="119">
        <f ca="1">+Suivi!P16</f>
        <v>0</v>
      </c>
      <c r="AQ12" s="119">
        <f ca="1">+Suivi!Q16</f>
        <v>0</v>
      </c>
      <c r="AR12" s="119">
        <f ca="1">+Suivi!R16</f>
        <v>0</v>
      </c>
      <c r="AS12" s="119">
        <f ca="1">+Suivi!S16</f>
        <v>0</v>
      </c>
      <c r="AT12" s="119">
        <f ca="1">+Suivi!T16</f>
        <v>0</v>
      </c>
      <c r="AU12" s="119">
        <f ca="1">+Suivi!U16</f>
        <v>0</v>
      </c>
      <c r="AV12" s="119">
        <f ca="1">+Suivi!V16</f>
        <v>0</v>
      </c>
      <c r="AZ12" s="154"/>
      <c r="BA12" s="155"/>
      <c r="BB12" s="155"/>
      <c r="BC12" s="560"/>
      <c r="BD12" s="561"/>
    </row>
    <row r="13" spans="1:56" ht="19.5" customHeight="1">
      <c r="C13" s="138">
        <f t="shared" si="2"/>
        <v>4</v>
      </c>
      <c r="D13" s="126">
        <f t="shared" ca="1" si="0"/>
        <v>0</v>
      </c>
      <c r="E13" s="126">
        <f t="shared" si="1"/>
        <v>0</v>
      </c>
      <c r="F13" s="154"/>
      <c r="G13" s="210"/>
      <c r="H13" s="155"/>
      <c r="I13" s="155"/>
      <c r="J13" s="281"/>
      <c r="K13" s="269"/>
      <c r="AB13" s="119">
        <f ca="1">+Suivi!B17</f>
        <v>0</v>
      </c>
      <c r="AC13" s="119">
        <f ca="1">+Suivi!C17</f>
        <v>0</v>
      </c>
      <c r="AD13" s="119">
        <f ca="1">+Suivi!D17</f>
        <v>0</v>
      </c>
      <c r="AF13" s="119">
        <f ca="1">+Suivi!F17</f>
        <v>0</v>
      </c>
      <c r="AG13" s="119">
        <f ca="1">+Suivi!G17</f>
        <v>0</v>
      </c>
      <c r="AH13" s="119">
        <f ca="1">+Suivi!H17</f>
        <v>0</v>
      </c>
      <c r="AI13" s="119">
        <f ca="1">+Suivi!I17</f>
        <v>0</v>
      </c>
      <c r="AJ13" s="119">
        <f ca="1">+Suivi!J17</f>
        <v>0</v>
      </c>
      <c r="AK13" s="119">
        <f ca="1">+Suivi!K17</f>
        <v>0</v>
      </c>
      <c r="AL13" s="119">
        <f ca="1">+Suivi!L17</f>
        <v>0</v>
      </c>
      <c r="AM13" s="119">
        <f ca="1">+Suivi!M17</f>
        <v>0</v>
      </c>
      <c r="AN13" s="119">
        <f ca="1">+Suivi!N17</f>
        <v>0</v>
      </c>
      <c r="AO13" s="119">
        <f ca="1">+Suivi!O17</f>
        <v>0</v>
      </c>
      <c r="AP13" s="119">
        <f ca="1">+Suivi!P17</f>
        <v>0</v>
      </c>
      <c r="AQ13" s="119">
        <f ca="1">+Suivi!Q17</f>
        <v>0</v>
      </c>
      <c r="AR13" s="119">
        <f ca="1">+Suivi!R17</f>
        <v>0</v>
      </c>
      <c r="AS13" s="119">
        <f ca="1">+Suivi!S17</f>
        <v>0</v>
      </c>
      <c r="AT13" s="119">
        <f ca="1">+Suivi!T17</f>
        <v>0</v>
      </c>
      <c r="AU13" s="119">
        <f ca="1">+Suivi!U17</f>
        <v>0</v>
      </c>
      <c r="AV13" s="119">
        <f ca="1">+Suivi!V17</f>
        <v>0</v>
      </c>
      <c r="AZ13" s="154"/>
      <c r="BA13" s="155"/>
      <c r="BB13" s="155"/>
      <c r="BC13" s="560"/>
      <c r="BD13" s="561"/>
    </row>
    <row r="14" spans="1:56" ht="19.5" customHeight="1">
      <c r="C14" s="138">
        <f t="shared" si="2"/>
        <v>5</v>
      </c>
      <c r="D14" s="126">
        <f t="shared" ca="1" si="0"/>
        <v>0</v>
      </c>
      <c r="E14" s="126">
        <f t="shared" si="1"/>
        <v>0</v>
      </c>
      <c r="F14" s="154"/>
      <c r="G14" s="210"/>
      <c r="H14" s="155"/>
      <c r="I14" s="155"/>
      <c r="J14" s="281"/>
      <c r="K14" s="269"/>
      <c r="AB14" s="119">
        <f ca="1">+Suivi!B18</f>
        <v>0</v>
      </c>
      <c r="AC14" s="119">
        <f ca="1">+Suivi!C18</f>
        <v>0</v>
      </c>
      <c r="AD14" s="119">
        <f ca="1">+Suivi!D18</f>
        <v>0</v>
      </c>
      <c r="AE14" s="119">
        <f ca="1">+Suivi!E18</f>
        <v>0</v>
      </c>
      <c r="AF14" s="119">
        <f ca="1">+Suivi!F18</f>
        <v>0</v>
      </c>
      <c r="AG14" s="119">
        <f ca="1">+Suivi!G18</f>
        <v>0</v>
      </c>
      <c r="AH14" s="119">
        <f ca="1">+Suivi!H18</f>
        <v>0</v>
      </c>
      <c r="AI14" s="119">
        <f ca="1">+Suivi!I18</f>
        <v>0</v>
      </c>
      <c r="AJ14" s="119">
        <f ca="1">+Suivi!J18</f>
        <v>0</v>
      </c>
      <c r="AK14" s="119">
        <f ca="1">+Suivi!K18</f>
        <v>0</v>
      </c>
      <c r="AL14" s="119">
        <f ca="1">+Suivi!L18</f>
        <v>0</v>
      </c>
      <c r="AM14" s="119">
        <f ca="1">+Suivi!M18</f>
        <v>0</v>
      </c>
      <c r="AN14" s="119">
        <f ca="1">+Suivi!N18</f>
        <v>0</v>
      </c>
      <c r="AO14" s="119">
        <f ca="1">+Suivi!O18</f>
        <v>0</v>
      </c>
      <c r="AP14" s="119">
        <f ca="1">+Suivi!P18</f>
        <v>0</v>
      </c>
      <c r="AQ14" s="119">
        <f ca="1">+Suivi!Q18</f>
        <v>0</v>
      </c>
      <c r="AR14" s="119">
        <f ca="1">+Suivi!R18</f>
        <v>0</v>
      </c>
      <c r="AS14" s="119">
        <f ca="1">+Suivi!S18</f>
        <v>0</v>
      </c>
      <c r="AT14" s="119">
        <f ca="1">+Suivi!T18</f>
        <v>0</v>
      </c>
      <c r="AU14" s="119">
        <f ca="1">+Suivi!U18</f>
        <v>0</v>
      </c>
      <c r="AV14" s="119">
        <f ca="1">+Suivi!V18</f>
        <v>0</v>
      </c>
      <c r="AZ14" s="154"/>
      <c r="BA14" s="155"/>
      <c r="BB14" s="155"/>
      <c r="BC14" s="560"/>
      <c r="BD14" s="561"/>
    </row>
    <row r="15" spans="1:56" ht="19.5" customHeight="1">
      <c r="C15" s="138">
        <f t="shared" si="2"/>
        <v>6</v>
      </c>
      <c r="D15" s="126">
        <f t="shared" ca="1" si="0"/>
        <v>0</v>
      </c>
      <c r="E15" s="126">
        <f t="shared" si="1"/>
        <v>0</v>
      </c>
      <c r="F15" s="154"/>
      <c r="G15" s="210"/>
      <c r="H15" s="155"/>
      <c r="I15" s="155"/>
      <c r="J15" s="281"/>
      <c r="K15" s="269"/>
      <c r="AB15" s="119">
        <f ca="1">+Suivi!B19</f>
        <v>0</v>
      </c>
      <c r="AC15" s="119">
        <f ca="1">+Suivi!C19</f>
        <v>0</v>
      </c>
      <c r="AD15" s="119">
        <f ca="1">+Suivi!D19</f>
        <v>0</v>
      </c>
      <c r="AE15" s="119">
        <f ca="1">+Suivi!E19</f>
        <v>0</v>
      </c>
      <c r="AF15" s="119">
        <f ca="1">+Suivi!F19</f>
        <v>0</v>
      </c>
      <c r="AG15" s="119">
        <f ca="1">+Suivi!G19</f>
        <v>0</v>
      </c>
      <c r="AH15" s="119">
        <f ca="1">+Suivi!H19</f>
        <v>0</v>
      </c>
      <c r="AI15" s="119">
        <f ca="1">+Suivi!I19</f>
        <v>0</v>
      </c>
      <c r="AJ15" s="119">
        <f ca="1">+Suivi!J19</f>
        <v>0</v>
      </c>
      <c r="AK15" s="119">
        <f ca="1">+Suivi!K19</f>
        <v>0</v>
      </c>
      <c r="AL15" s="119">
        <f ca="1">+Suivi!L19</f>
        <v>0</v>
      </c>
      <c r="AM15" s="119">
        <f ca="1">+Suivi!M19</f>
        <v>0</v>
      </c>
      <c r="AN15" s="119">
        <f ca="1">+Suivi!N19</f>
        <v>0</v>
      </c>
      <c r="AO15" s="119">
        <f ca="1">+Suivi!O19</f>
        <v>0</v>
      </c>
      <c r="AP15" s="119">
        <f ca="1">+Suivi!P19</f>
        <v>0</v>
      </c>
      <c r="AQ15" s="119">
        <f ca="1">+Suivi!Q19</f>
        <v>0</v>
      </c>
      <c r="AR15" s="119">
        <f ca="1">+Suivi!R19</f>
        <v>0</v>
      </c>
      <c r="AS15" s="119">
        <f ca="1">+Suivi!S19</f>
        <v>0</v>
      </c>
      <c r="AT15" s="119">
        <f ca="1">+Suivi!T19</f>
        <v>0</v>
      </c>
      <c r="AU15" s="119">
        <f ca="1">+Suivi!U19</f>
        <v>0</v>
      </c>
      <c r="AV15" s="119">
        <f ca="1">+Suivi!V19</f>
        <v>0</v>
      </c>
      <c r="AZ15" s="154"/>
      <c r="BA15" s="155"/>
      <c r="BB15" s="155"/>
      <c r="BC15" s="560"/>
      <c r="BD15" s="561"/>
    </row>
    <row r="16" spans="1:56" ht="19.5" customHeight="1">
      <c r="C16" s="138">
        <f t="shared" si="2"/>
        <v>7</v>
      </c>
      <c r="D16" s="126">
        <f t="shared" ca="1" si="0"/>
        <v>0</v>
      </c>
      <c r="E16" s="126">
        <f t="shared" si="1"/>
        <v>0</v>
      </c>
      <c r="F16" s="154"/>
      <c r="G16" s="210"/>
      <c r="H16" s="155"/>
      <c r="I16" s="155"/>
      <c r="J16" s="281"/>
      <c r="K16" s="269"/>
      <c r="AB16" s="119">
        <f ca="1">+Suivi!B20</f>
        <v>0</v>
      </c>
      <c r="AC16" s="119">
        <f ca="1">+Suivi!C20</f>
        <v>0</v>
      </c>
      <c r="AD16" s="119">
        <f ca="1">+Suivi!D20</f>
        <v>0</v>
      </c>
      <c r="AE16" s="119">
        <f ca="1">+Suivi!E20</f>
        <v>0</v>
      </c>
      <c r="AF16" s="119">
        <f ca="1">+Suivi!F20</f>
        <v>0</v>
      </c>
      <c r="AG16" s="119">
        <f ca="1">+Suivi!G20</f>
        <v>0</v>
      </c>
      <c r="AH16" s="119">
        <f ca="1">+Suivi!H20</f>
        <v>0</v>
      </c>
      <c r="AI16" s="119">
        <f ca="1">+Suivi!I20</f>
        <v>0</v>
      </c>
      <c r="AJ16" s="119">
        <f ca="1">+Suivi!J20</f>
        <v>0</v>
      </c>
      <c r="AK16" s="119">
        <f ca="1">+Suivi!K20</f>
        <v>0</v>
      </c>
      <c r="AL16" s="119">
        <f ca="1">+Suivi!L20</f>
        <v>0</v>
      </c>
      <c r="AM16" s="119">
        <f ca="1">+Suivi!M20</f>
        <v>0</v>
      </c>
      <c r="AN16" s="119">
        <f ca="1">+Suivi!N20</f>
        <v>0</v>
      </c>
      <c r="AO16" s="119">
        <f ca="1">+Suivi!O20</f>
        <v>0</v>
      </c>
      <c r="AP16" s="119">
        <f ca="1">+Suivi!P20</f>
        <v>0</v>
      </c>
      <c r="AQ16" s="119">
        <f ca="1">+Suivi!Q20</f>
        <v>0</v>
      </c>
      <c r="AR16" s="119">
        <f ca="1">+Suivi!R20</f>
        <v>0</v>
      </c>
      <c r="AS16" s="119">
        <f ca="1">+Suivi!S20</f>
        <v>0</v>
      </c>
      <c r="AT16" s="119">
        <f ca="1">+Suivi!T20</f>
        <v>0</v>
      </c>
      <c r="AU16" s="119">
        <f ca="1">+Suivi!U20</f>
        <v>0</v>
      </c>
      <c r="AV16" s="119">
        <f ca="1">+Suivi!V20</f>
        <v>0</v>
      </c>
      <c r="AZ16" s="154"/>
      <c r="BA16" s="155"/>
      <c r="BB16" s="155"/>
      <c r="BC16" s="560"/>
      <c r="BD16" s="561"/>
    </row>
    <row r="17" spans="3:56" ht="19.5" customHeight="1">
      <c r="C17" s="138">
        <f t="shared" si="2"/>
        <v>8</v>
      </c>
      <c r="D17" s="126">
        <f t="shared" ca="1" si="0"/>
        <v>0</v>
      </c>
      <c r="E17" s="126">
        <f t="shared" si="1"/>
        <v>0</v>
      </c>
      <c r="F17" s="154"/>
      <c r="G17" s="210"/>
      <c r="H17" s="155"/>
      <c r="I17" s="155"/>
      <c r="J17" s="281"/>
      <c r="K17" s="269"/>
      <c r="AB17" s="119">
        <f ca="1">+Suivi!B21</f>
        <v>0</v>
      </c>
      <c r="AC17" s="119">
        <f ca="1">+Suivi!C21</f>
        <v>0</v>
      </c>
      <c r="AD17" s="119">
        <f ca="1">+Suivi!D21</f>
        <v>0</v>
      </c>
      <c r="AE17" s="119">
        <f ca="1">+Suivi!E21</f>
        <v>0</v>
      </c>
      <c r="AF17" s="119">
        <f ca="1">+Suivi!F21</f>
        <v>0</v>
      </c>
      <c r="AG17" s="119">
        <f ca="1">+Suivi!G21</f>
        <v>0</v>
      </c>
      <c r="AH17" s="119">
        <f ca="1">+Suivi!H21</f>
        <v>0</v>
      </c>
      <c r="AI17" s="119">
        <f ca="1">+Suivi!I21</f>
        <v>0</v>
      </c>
      <c r="AJ17" s="119">
        <f ca="1">+Suivi!J21</f>
        <v>0</v>
      </c>
      <c r="AK17" s="119">
        <f ca="1">+Suivi!K21</f>
        <v>0</v>
      </c>
      <c r="AL17" s="119">
        <f ca="1">+Suivi!L21</f>
        <v>0</v>
      </c>
      <c r="AM17" s="119">
        <f ca="1">+Suivi!M21</f>
        <v>0</v>
      </c>
      <c r="AN17" s="119">
        <f ca="1">+Suivi!N21</f>
        <v>0</v>
      </c>
      <c r="AO17" s="119">
        <f ca="1">+Suivi!O21</f>
        <v>0</v>
      </c>
      <c r="AP17" s="119">
        <f ca="1">+Suivi!P21</f>
        <v>0</v>
      </c>
      <c r="AQ17" s="119">
        <f ca="1">+Suivi!Q21</f>
        <v>0</v>
      </c>
      <c r="AR17" s="119">
        <f ca="1">+Suivi!R21</f>
        <v>0</v>
      </c>
      <c r="AS17" s="119">
        <f ca="1">+Suivi!S21</f>
        <v>0</v>
      </c>
      <c r="AT17" s="119">
        <f ca="1">+Suivi!T21</f>
        <v>0</v>
      </c>
      <c r="AU17" s="119">
        <f ca="1">+Suivi!U21</f>
        <v>0</v>
      </c>
      <c r="AV17" s="119">
        <f ca="1">+Suivi!V21</f>
        <v>0</v>
      </c>
      <c r="AZ17" s="154"/>
      <c r="BA17" s="155"/>
      <c r="BB17" s="155"/>
      <c r="BC17" s="560"/>
      <c r="BD17" s="561"/>
    </row>
    <row r="18" spans="3:56" ht="19.5" customHeight="1">
      <c r="C18" s="138">
        <f t="shared" si="2"/>
        <v>9</v>
      </c>
      <c r="D18" s="126">
        <f t="shared" ca="1" si="0"/>
        <v>0</v>
      </c>
      <c r="E18" s="126">
        <f t="shared" si="1"/>
        <v>0</v>
      </c>
      <c r="F18" s="154"/>
      <c r="G18" s="210"/>
      <c r="H18" s="155"/>
      <c r="I18" s="155"/>
      <c r="J18" s="281"/>
      <c r="K18" s="269"/>
      <c r="AB18" s="119">
        <f ca="1">+Suivi!B22</f>
        <v>0</v>
      </c>
      <c r="AC18" s="119">
        <f ca="1">+Suivi!C22</f>
        <v>0</v>
      </c>
      <c r="AD18" s="119">
        <f ca="1">+Suivi!D22</f>
        <v>0</v>
      </c>
      <c r="AE18" s="119">
        <f ca="1">+Suivi!E22</f>
        <v>0</v>
      </c>
      <c r="AF18" s="119">
        <f ca="1">+Suivi!F22</f>
        <v>0</v>
      </c>
      <c r="AG18" s="119">
        <f ca="1">+Suivi!G22</f>
        <v>0</v>
      </c>
      <c r="AH18" s="119">
        <f ca="1">+Suivi!H22</f>
        <v>0</v>
      </c>
      <c r="AI18" s="119">
        <f ca="1">+Suivi!I22</f>
        <v>0</v>
      </c>
      <c r="AJ18" s="119">
        <f ca="1">+Suivi!J22</f>
        <v>0</v>
      </c>
      <c r="AK18" s="119">
        <f ca="1">+Suivi!K22</f>
        <v>0</v>
      </c>
      <c r="AL18" s="119">
        <f ca="1">+Suivi!L22</f>
        <v>0</v>
      </c>
      <c r="AM18" s="119">
        <f ca="1">+Suivi!M22</f>
        <v>0</v>
      </c>
      <c r="AN18" s="119">
        <f ca="1">+Suivi!N22</f>
        <v>0</v>
      </c>
      <c r="AO18" s="119">
        <f ca="1">+Suivi!O22</f>
        <v>0</v>
      </c>
      <c r="AP18" s="119">
        <f ca="1">+Suivi!P22</f>
        <v>0</v>
      </c>
      <c r="AQ18" s="119">
        <f ca="1">+Suivi!Q22</f>
        <v>0</v>
      </c>
      <c r="AR18" s="119">
        <f ca="1">+Suivi!R22</f>
        <v>0</v>
      </c>
      <c r="AS18" s="119">
        <f ca="1">+Suivi!S22</f>
        <v>0</v>
      </c>
      <c r="AT18" s="119">
        <f ca="1">+Suivi!T22</f>
        <v>0</v>
      </c>
      <c r="AU18" s="119">
        <f ca="1">+Suivi!U22</f>
        <v>0</v>
      </c>
      <c r="AV18" s="119">
        <f ca="1">+Suivi!V22</f>
        <v>0</v>
      </c>
      <c r="AZ18" s="154"/>
      <c r="BA18" s="155"/>
      <c r="BB18" s="155"/>
      <c r="BC18" s="560"/>
      <c r="BD18" s="561"/>
    </row>
    <row r="19" spans="3:56" ht="19.5" customHeight="1">
      <c r="C19" s="138">
        <f t="shared" si="2"/>
        <v>10</v>
      </c>
      <c r="D19" s="126">
        <f t="shared" ca="1" si="0"/>
        <v>0</v>
      </c>
      <c r="E19" s="126">
        <f t="shared" si="1"/>
        <v>0</v>
      </c>
      <c r="F19" s="154"/>
      <c r="G19" s="210"/>
      <c r="H19" s="155"/>
      <c r="I19" s="155"/>
      <c r="J19" s="281"/>
      <c r="K19" s="269"/>
      <c r="AB19" s="119">
        <f ca="1">+Suivi!B23</f>
        <v>0</v>
      </c>
      <c r="AC19" s="119">
        <f ca="1">+Suivi!C23</f>
        <v>0</v>
      </c>
      <c r="AD19" s="119">
        <f ca="1">+Suivi!D23</f>
        <v>0</v>
      </c>
      <c r="AE19" s="119">
        <f ca="1">+Suivi!E23</f>
        <v>0</v>
      </c>
      <c r="AF19" s="119">
        <f ca="1">+Suivi!F23</f>
        <v>0</v>
      </c>
      <c r="AG19" s="119">
        <f ca="1">+Suivi!G23</f>
        <v>0</v>
      </c>
      <c r="AH19" s="119">
        <f ca="1">+Suivi!H23</f>
        <v>0</v>
      </c>
      <c r="AI19" s="119">
        <f ca="1">+Suivi!I23</f>
        <v>0</v>
      </c>
      <c r="AJ19" s="119">
        <f ca="1">+Suivi!J23</f>
        <v>0</v>
      </c>
      <c r="AK19" s="119">
        <f ca="1">+Suivi!K23</f>
        <v>0</v>
      </c>
      <c r="AL19" s="119">
        <f ca="1">+Suivi!L23</f>
        <v>0</v>
      </c>
      <c r="AM19" s="119">
        <f ca="1">+Suivi!M23</f>
        <v>0</v>
      </c>
      <c r="AN19" s="119">
        <f ca="1">+Suivi!N23</f>
        <v>0</v>
      </c>
      <c r="AO19" s="119">
        <f ca="1">+Suivi!O23</f>
        <v>0</v>
      </c>
      <c r="AP19" s="119">
        <f ca="1">+Suivi!P23</f>
        <v>0</v>
      </c>
      <c r="AQ19" s="119">
        <f ca="1">+Suivi!Q23</f>
        <v>0</v>
      </c>
      <c r="AR19" s="119">
        <f ca="1">+Suivi!R23</f>
        <v>0</v>
      </c>
      <c r="AS19" s="119">
        <f ca="1">+Suivi!S23</f>
        <v>0</v>
      </c>
      <c r="AT19" s="119">
        <f ca="1">+Suivi!T23</f>
        <v>0</v>
      </c>
      <c r="AU19" s="119">
        <f ca="1">+Suivi!U23</f>
        <v>0</v>
      </c>
      <c r="AV19" s="119">
        <f ca="1">+Suivi!V23</f>
        <v>0</v>
      </c>
      <c r="AZ19" s="154"/>
      <c r="BA19" s="155"/>
      <c r="BB19" s="155"/>
      <c r="BC19" s="560"/>
      <c r="BD19" s="561"/>
    </row>
    <row r="20" spans="3:56" ht="19.5" customHeight="1">
      <c r="C20" s="138">
        <f t="shared" si="2"/>
        <v>11</v>
      </c>
      <c r="D20" s="126">
        <f t="shared" ca="1" si="0"/>
        <v>0</v>
      </c>
      <c r="E20" s="126">
        <f t="shared" si="1"/>
        <v>0</v>
      </c>
      <c r="F20" s="154"/>
      <c r="G20" s="210"/>
      <c r="H20" s="155"/>
      <c r="I20" s="155"/>
      <c r="J20" s="281"/>
      <c r="K20" s="269"/>
      <c r="AB20" s="119">
        <f ca="1">+Suivi!B24</f>
        <v>0</v>
      </c>
      <c r="AC20" s="119">
        <f ca="1">+Suivi!C24</f>
        <v>0</v>
      </c>
      <c r="AD20" s="119">
        <f ca="1">+Suivi!D24</f>
        <v>0</v>
      </c>
      <c r="AE20" s="119">
        <f ca="1">+Suivi!E24</f>
        <v>0</v>
      </c>
      <c r="AF20" s="119">
        <f ca="1">+Suivi!F24</f>
        <v>0</v>
      </c>
      <c r="AG20" s="119">
        <f ca="1">+Suivi!G24</f>
        <v>0</v>
      </c>
      <c r="AH20" s="119">
        <f ca="1">+Suivi!H24</f>
        <v>0</v>
      </c>
      <c r="AI20" s="119">
        <f ca="1">+Suivi!I24</f>
        <v>0</v>
      </c>
      <c r="AJ20" s="119">
        <f ca="1">+Suivi!J24</f>
        <v>0</v>
      </c>
      <c r="AK20" s="119">
        <f ca="1">+Suivi!K24</f>
        <v>0</v>
      </c>
      <c r="AL20" s="119">
        <f ca="1">+Suivi!L24</f>
        <v>0</v>
      </c>
      <c r="AM20" s="119">
        <f ca="1">+Suivi!M24</f>
        <v>0</v>
      </c>
      <c r="AN20" s="119">
        <f ca="1">+Suivi!N24</f>
        <v>0</v>
      </c>
      <c r="AO20" s="119">
        <f ca="1">+Suivi!O24</f>
        <v>0</v>
      </c>
      <c r="AP20" s="119">
        <f ca="1">+Suivi!P24</f>
        <v>0</v>
      </c>
      <c r="AQ20" s="119">
        <f ca="1">+Suivi!Q24</f>
        <v>0</v>
      </c>
      <c r="AR20" s="119">
        <f ca="1">+Suivi!R24</f>
        <v>0</v>
      </c>
      <c r="AS20" s="119">
        <f ca="1">+Suivi!S24</f>
        <v>0</v>
      </c>
      <c r="AT20" s="119">
        <f ca="1">+Suivi!T24</f>
        <v>0</v>
      </c>
      <c r="AU20" s="119">
        <f ca="1">+Suivi!U24</f>
        <v>0</v>
      </c>
      <c r="AV20" s="119">
        <f ca="1">+Suivi!V24</f>
        <v>0</v>
      </c>
      <c r="AZ20" s="154"/>
      <c r="BA20" s="155"/>
      <c r="BB20" s="155"/>
      <c r="BC20" s="560"/>
      <c r="BD20" s="561"/>
    </row>
    <row r="21" spans="3:56" ht="19.5" customHeight="1">
      <c r="C21" s="138">
        <f t="shared" si="2"/>
        <v>12</v>
      </c>
      <c r="D21" s="126">
        <f t="shared" ca="1" si="0"/>
        <v>0</v>
      </c>
      <c r="E21" s="126">
        <f t="shared" si="1"/>
        <v>0</v>
      </c>
      <c r="F21" s="154"/>
      <c r="G21" s="210"/>
      <c r="H21" s="155"/>
      <c r="I21" s="155"/>
      <c r="J21" s="281"/>
      <c r="K21" s="269"/>
      <c r="AB21" s="119">
        <f ca="1">+Suivi!B25</f>
        <v>0</v>
      </c>
      <c r="AC21" s="119">
        <f ca="1">+Suivi!C25</f>
        <v>0</v>
      </c>
      <c r="AD21" s="119">
        <f ca="1">+Suivi!D25</f>
        <v>0</v>
      </c>
      <c r="AE21" s="119">
        <f ca="1">+Suivi!E25</f>
        <v>0</v>
      </c>
      <c r="AF21" s="119">
        <f ca="1">+Suivi!F25</f>
        <v>0</v>
      </c>
      <c r="AG21" s="119">
        <f ca="1">+Suivi!G25</f>
        <v>0</v>
      </c>
      <c r="AH21" s="119">
        <f ca="1">+Suivi!H25</f>
        <v>0</v>
      </c>
      <c r="AI21" s="119">
        <f ca="1">+Suivi!I25</f>
        <v>0</v>
      </c>
      <c r="AJ21" s="119">
        <f ca="1">+Suivi!J25</f>
        <v>0</v>
      </c>
      <c r="AK21" s="119">
        <f ca="1">+Suivi!K25</f>
        <v>0</v>
      </c>
      <c r="AL21" s="119">
        <f ca="1">+Suivi!L25</f>
        <v>0</v>
      </c>
      <c r="AM21" s="119">
        <f ca="1">+Suivi!M25</f>
        <v>0</v>
      </c>
      <c r="AN21" s="119">
        <f ca="1">+Suivi!N25</f>
        <v>0</v>
      </c>
      <c r="AO21" s="119">
        <f ca="1">+Suivi!O25</f>
        <v>0</v>
      </c>
      <c r="AP21" s="119">
        <f ca="1">+Suivi!P25</f>
        <v>0</v>
      </c>
      <c r="AQ21" s="119">
        <f ca="1">+Suivi!Q25</f>
        <v>0</v>
      </c>
      <c r="AR21" s="119">
        <f ca="1">+Suivi!R25</f>
        <v>0</v>
      </c>
      <c r="AS21" s="119">
        <f ca="1">+Suivi!S25</f>
        <v>0</v>
      </c>
      <c r="AT21" s="119">
        <f ca="1">+Suivi!T25</f>
        <v>0</v>
      </c>
      <c r="AU21" s="119">
        <f ca="1">+Suivi!U25</f>
        <v>0</v>
      </c>
      <c r="AV21" s="119">
        <f ca="1">+Suivi!V25</f>
        <v>0</v>
      </c>
      <c r="AZ21" s="154"/>
      <c r="BA21" s="155"/>
      <c r="BB21" s="155"/>
      <c r="BC21" s="560"/>
      <c r="BD21" s="561"/>
    </row>
    <row r="22" spans="3:56" ht="19.5" customHeight="1">
      <c r="C22" s="138">
        <f t="shared" si="2"/>
        <v>13</v>
      </c>
      <c r="D22" s="126">
        <f t="shared" ca="1" si="0"/>
        <v>0</v>
      </c>
      <c r="E22" s="126">
        <f t="shared" si="1"/>
        <v>0</v>
      </c>
      <c r="F22" s="154"/>
      <c r="G22" s="210"/>
      <c r="H22" s="155"/>
      <c r="I22" s="155"/>
      <c r="J22" s="281"/>
      <c r="K22" s="269"/>
      <c r="AB22" s="119">
        <f ca="1">+Suivi!B26</f>
        <v>0</v>
      </c>
      <c r="AC22" s="119">
        <f ca="1">+Suivi!C26</f>
        <v>0</v>
      </c>
      <c r="AD22" s="119">
        <f ca="1">+Suivi!D26</f>
        <v>0</v>
      </c>
      <c r="AE22" s="119">
        <f ca="1">+Suivi!E26</f>
        <v>0</v>
      </c>
      <c r="AF22" s="119">
        <f ca="1">+Suivi!F26</f>
        <v>0</v>
      </c>
      <c r="AG22" s="119">
        <f ca="1">+Suivi!G26</f>
        <v>0</v>
      </c>
      <c r="AH22" s="119">
        <f ca="1">+Suivi!H26</f>
        <v>0</v>
      </c>
      <c r="AI22" s="119">
        <f ca="1">+Suivi!I26</f>
        <v>0</v>
      </c>
      <c r="AJ22" s="119">
        <f ca="1">+Suivi!J26</f>
        <v>0</v>
      </c>
      <c r="AK22" s="119">
        <f ca="1">+Suivi!K26</f>
        <v>0</v>
      </c>
      <c r="AL22" s="119">
        <f ca="1">+Suivi!L26</f>
        <v>0</v>
      </c>
      <c r="AM22" s="119">
        <f ca="1">+Suivi!M26</f>
        <v>0</v>
      </c>
      <c r="AN22" s="119">
        <f ca="1">+Suivi!N26</f>
        <v>0</v>
      </c>
      <c r="AO22" s="119">
        <f ca="1">+Suivi!O26</f>
        <v>0</v>
      </c>
      <c r="AP22" s="119">
        <f ca="1">+Suivi!P26</f>
        <v>0</v>
      </c>
      <c r="AQ22" s="119">
        <f ca="1">+Suivi!Q26</f>
        <v>0</v>
      </c>
      <c r="AR22" s="119">
        <f ca="1">+Suivi!R26</f>
        <v>0</v>
      </c>
      <c r="AS22" s="119">
        <f ca="1">+Suivi!S26</f>
        <v>0</v>
      </c>
      <c r="AT22" s="119">
        <f ca="1">+Suivi!T26</f>
        <v>0</v>
      </c>
      <c r="AU22" s="119">
        <f ca="1">+Suivi!U26</f>
        <v>0</v>
      </c>
      <c r="AV22" s="119">
        <f ca="1">+Suivi!V26</f>
        <v>0</v>
      </c>
      <c r="AZ22" s="154"/>
      <c r="BA22" s="155"/>
      <c r="BB22" s="155"/>
      <c r="BC22" s="560"/>
      <c r="BD22" s="561"/>
    </row>
    <row r="23" spans="3:56" ht="19.5" customHeight="1">
      <c r="C23" s="138">
        <f t="shared" si="2"/>
        <v>14</v>
      </c>
      <c r="D23" s="126">
        <f t="shared" ca="1" si="0"/>
        <v>0</v>
      </c>
      <c r="E23" s="126">
        <f t="shared" si="1"/>
        <v>0</v>
      </c>
      <c r="F23" s="154"/>
      <c r="G23" s="210"/>
      <c r="H23" s="155"/>
      <c r="I23" s="155"/>
      <c r="J23" s="281"/>
      <c r="K23" s="269"/>
      <c r="AB23" s="119">
        <f ca="1">+Suivi!B27</f>
        <v>0</v>
      </c>
      <c r="AC23" s="119">
        <f ca="1">+Suivi!C27</f>
        <v>0</v>
      </c>
      <c r="AD23" s="119">
        <f ca="1">+Suivi!D27</f>
        <v>0</v>
      </c>
      <c r="AE23" s="119">
        <f ca="1">+Suivi!E27</f>
        <v>0</v>
      </c>
      <c r="AF23" s="119">
        <f ca="1">+Suivi!F27</f>
        <v>0</v>
      </c>
      <c r="AG23" s="119">
        <f ca="1">+Suivi!G27</f>
        <v>0</v>
      </c>
      <c r="AH23" s="119">
        <f ca="1">+Suivi!H27</f>
        <v>0</v>
      </c>
      <c r="AI23" s="119">
        <f ca="1">+Suivi!I27</f>
        <v>0</v>
      </c>
      <c r="AJ23" s="119">
        <f ca="1">+Suivi!J27</f>
        <v>0</v>
      </c>
      <c r="AK23" s="119">
        <f ca="1">+Suivi!K27</f>
        <v>0</v>
      </c>
      <c r="AL23" s="119">
        <f ca="1">+Suivi!L27</f>
        <v>0</v>
      </c>
      <c r="AM23" s="119">
        <f ca="1">+Suivi!M27</f>
        <v>0</v>
      </c>
      <c r="AN23" s="119">
        <f ca="1">+Suivi!N27</f>
        <v>0</v>
      </c>
      <c r="AO23" s="119">
        <f ca="1">+Suivi!O27</f>
        <v>0</v>
      </c>
      <c r="AP23" s="119">
        <f ca="1">+Suivi!P27</f>
        <v>0</v>
      </c>
      <c r="AQ23" s="119">
        <f ca="1">+Suivi!Q27</f>
        <v>0</v>
      </c>
      <c r="AR23" s="119">
        <f ca="1">+Suivi!R27</f>
        <v>0</v>
      </c>
      <c r="AS23" s="119">
        <f ca="1">+Suivi!S27</f>
        <v>0</v>
      </c>
      <c r="AT23" s="119">
        <f ca="1">+Suivi!T27</f>
        <v>0</v>
      </c>
      <c r="AU23" s="119">
        <f ca="1">+Suivi!U27</f>
        <v>0</v>
      </c>
      <c r="AV23" s="119">
        <f ca="1">+Suivi!V27</f>
        <v>0</v>
      </c>
      <c r="AZ23" s="154"/>
      <c r="BA23" s="155"/>
      <c r="BB23" s="155"/>
      <c r="BC23" s="560"/>
      <c r="BD23" s="561"/>
    </row>
    <row r="24" spans="3:56" ht="19.5" customHeight="1">
      <c r="C24" s="138">
        <f t="shared" si="2"/>
        <v>15</v>
      </c>
      <c r="D24" s="126">
        <f t="shared" ca="1" si="0"/>
        <v>0</v>
      </c>
      <c r="E24" s="126">
        <f t="shared" si="1"/>
        <v>0</v>
      </c>
      <c r="F24" s="154"/>
      <c r="G24" s="210"/>
      <c r="H24" s="155"/>
      <c r="I24" s="155"/>
      <c r="J24" s="281"/>
      <c r="K24" s="269"/>
      <c r="AB24" s="119">
        <f ca="1">+Suivi!B28</f>
        <v>0</v>
      </c>
      <c r="AC24" s="119">
        <f ca="1">+Suivi!C28</f>
        <v>0</v>
      </c>
      <c r="AD24" s="119">
        <f ca="1">+Suivi!D28</f>
        <v>0</v>
      </c>
      <c r="AE24" s="119">
        <f ca="1">+Suivi!E28</f>
        <v>0</v>
      </c>
      <c r="AF24" s="119">
        <f ca="1">+Suivi!F28</f>
        <v>0</v>
      </c>
      <c r="AG24" s="119">
        <f ca="1">+Suivi!G28</f>
        <v>0</v>
      </c>
      <c r="AH24" s="119">
        <f ca="1">+Suivi!H28</f>
        <v>0</v>
      </c>
      <c r="AI24" s="119">
        <f ca="1">+Suivi!I28</f>
        <v>0</v>
      </c>
      <c r="AJ24" s="119">
        <f ca="1">+Suivi!J28</f>
        <v>0</v>
      </c>
      <c r="AK24" s="119">
        <f ca="1">+Suivi!K28</f>
        <v>0</v>
      </c>
      <c r="AL24" s="119">
        <f ca="1">+Suivi!L28</f>
        <v>0</v>
      </c>
      <c r="AM24" s="119">
        <f ca="1">+Suivi!M28</f>
        <v>0</v>
      </c>
      <c r="AN24" s="119">
        <f ca="1">+Suivi!N28</f>
        <v>0</v>
      </c>
      <c r="AO24" s="119">
        <f ca="1">+Suivi!O28</f>
        <v>0</v>
      </c>
      <c r="AP24" s="119">
        <f ca="1">+Suivi!P28</f>
        <v>0</v>
      </c>
      <c r="AQ24" s="119">
        <f ca="1">+Suivi!Q28</f>
        <v>0</v>
      </c>
      <c r="AR24" s="119">
        <f ca="1">+Suivi!R28</f>
        <v>0</v>
      </c>
      <c r="AS24" s="119">
        <f ca="1">+Suivi!S28</f>
        <v>0</v>
      </c>
      <c r="AT24" s="119">
        <f ca="1">+Suivi!T28</f>
        <v>0</v>
      </c>
      <c r="AU24" s="119">
        <f ca="1">+Suivi!U28</f>
        <v>0</v>
      </c>
      <c r="AV24" s="119">
        <f ca="1">+Suivi!V28</f>
        <v>0</v>
      </c>
      <c r="AZ24" s="154"/>
      <c r="BA24" s="155"/>
      <c r="BB24" s="155"/>
      <c r="BC24" s="560"/>
      <c r="BD24" s="561"/>
    </row>
    <row r="25" spans="3:56" ht="19.5" customHeight="1">
      <c r="C25" s="138">
        <f t="shared" si="2"/>
        <v>16</v>
      </c>
      <c r="D25" s="126">
        <f t="shared" ca="1" si="0"/>
        <v>0</v>
      </c>
      <c r="E25" s="126">
        <f t="shared" si="1"/>
        <v>0</v>
      </c>
      <c r="F25" s="154"/>
      <c r="G25" s="210"/>
      <c r="H25" s="155"/>
      <c r="I25" s="155"/>
      <c r="J25" s="281"/>
      <c r="K25" s="269"/>
      <c r="AB25" s="119">
        <f ca="1">+Suivi!B29</f>
        <v>0</v>
      </c>
      <c r="AC25" s="119">
        <f ca="1">+Suivi!C29</f>
        <v>0</v>
      </c>
      <c r="AD25" s="119">
        <f ca="1">+Suivi!D29</f>
        <v>0</v>
      </c>
      <c r="AE25" s="119">
        <f ca="1">+Suivi!E29</f>
        <v>0</v>
      </c>
      <c r="AF25" s="119">
        <f ca="1">+Suivi!F29</f>
        <v>0</v>
      </c>
      <c r="AG25" s="119">
        <f ca="1">+Suivi!G29</f>
        <v>0</v>
      </c>
      <c r="AH25" s="119">
        <f ca="1">+Suivi!H29</f>
        <v>0</v>
      </c>
      <c r="AI25" s="119">
        <f ca="1">+Suivi!I29</f>
        <v>0</v>
      </c>
      <c r="AJ25" s="119">
        <f ca="1">+Suivi!J29</f>
        <v>0</v>
      </c>
      <c r="AK25" s="119">
        <f ca="1">+Suivi!K29</f>
        <v>0</v>
      </c>
      <c r="AL25" s="119">
        <f ca="1">+Suivi!L29</f>
        <v>0</v>
      </c>
      <c r="AM25" s="119">
        <f ca="1">+Suivi!M29</f>
        <v>0</v>
      </c>
      <c r="AN25" s="119">
        <f ca="1">+Suivi!N29</f>
        <v>0</v>
      </c>
      <c r="AO25" s="119">
        <f ca="1">+Suivi!O29</f>
        <v>0</v>
      </c>
      <c r="AP25" s="119">
        <f ca="1">+Suivi!P29</f>
        <v>0</v>
      </c>
      <c r="AQ25" s="119">
        <f ca="1">+Suivi!Q29</f>
        <v>0</v>
      </c>
      <c r="AR25" s="119">
        <f ca="1">+Suivi!R29</f>
        <v>0</v>
      </c>
      <c r="AS25" s="119">
        <f ca="1">+Suivi!S29</f>
        <v>0</v>
      </c>
      <c r="AT25" s="119">
        <f ca="1">+Suivi!T29</f>
        <v>0</v>
      </c>
      <c r="AU25" s="119">
        <f ca="1">+Suivi!U29</f>
        <v>0</v>
      </c>
      <c r="AV25" s="119">
        <f ca="1">+Suivi!V29</f>
        <v>0</v>
      </c>
      <c r="AZ25" s="154"/>
      <c r="BA25" s="155"/>
      <c r="BB25" s="155"/>
      <c r="BC25" s="560"/>
      <c r="BD25" s="561"/>
    </row>
    <row r="26" spans="3:56" ht="19.5" customHeight="1">
      <c r="C26" s="138">
        <f t="shared" si="2"/>
        <v>17</v>
      </c>
      <c r="D26" s="126">
        <f t="shared" ca="1" si="0"/>
        <v>0</v>
      </c>
      <c r="E26" s="126">
        <f t="shared" si="1"/>
        <v>0</v>
      </c>
      <c r="F26" s="154"/>
      <c r="G26" s="210"/>
      <c r="H26" s="155"/>
      <c r="I26" s="155"/>
      <c r="J26" s="281"/>
      <c r="K26" s="269"/>
      <c r="AB26" s="119">
        <f ca="1">+Suivi!B30</f>
        <v>0</v>
      </c>
      <c r="AC26" s="119">
        <f ca="1">+Suivi!C30</f>
        <v>0</v>
      </c>
      <c r="AD26" s="119">
        <f ca="1">+Suivi!D30</f>
        <v>0</v>
      </c>
      <c r="AE26" s="119">
        <f ca="1">+Suivi!E30</f>
        <v>0</v>
      </c>
      <c r="AF26" s="119">
        <f ca="1">+Suivi!F30</f>
        <v>0</v>
      </c>
      <c r="AG26" s="119">
        <f ca="1">+Suivi!G30</f>
        <v>0</v>
      </c>
      <c r="AH26" s="119">
        <f ca="1">+Suivi!H30</f>
        <v>0</v>
      </c>
      <c r="AI26" s="119">
        <f ca="1">+Suivi!I30</f>
        <v>0</v>
      </c>
      <c r="AJ26" s="119">
        <f ca="1">+Suivi!J30</f>
        <v>0</v>
      </c>
      <c r="AK26" s="119">
        <f ca="1">+Suivi!K30</f>
        <v>0</v>
      </c>
      <c r="AL26" s="119">
        <f ca="1">+Suivi!L30</f>
        <v>0</v>
      </c>
      <c r="AM26" s="119">
        <f ca="1">+Suivi!M30</f>
        <v>0</v>
      </c>
      <c r="AN26" s="119">
        <f ca="1">+Suivi!N30</f>
        <v>0</v>
      </c>
      <c r="AO26" s="119">
        <f ca="1">+Suivi!O30</f>
        <v>0</v>
      </c>
      <c r="AP26" s="119">
        <f ca="1">+Suivi!P30</f>
        <v>0</v>
      </c>
      <c r="AQ26" s="119">
        <f ca="1">+Suivi!Q30</f>
        <v>0</v>
      </c>
      <c r="AR26" s="119">
        <f ca="1">+Suivi!R30</f>
        <v>0</v>
      </c>
      <c r="AS26" s="119">
        <f ca="1">+Suivi!S30</f>
        <v>0</v>
      </c>
      <c r="AT26" s="119">
        <f ca="1">+Suivi!T30</f>
        <v>0</v>
      </c>
      <c r="AU26" s="119">
        <f ca="1">+Suivi!U30</f>
        <v>0</v>
      </c>
      <c r="AV26" s="119">
        <f ca="1">+Suivi!V30</f>
        <v>0</v>
      </c>
      <c r="AZ26" s="154"/>
      <c r="BA26" s="155"/>
      <c r="BB26" s="155"/>
      <c r="BC26" s="560"/>
      <c r="BD26" s="561"/>
    </row>
    <row r="27" spans="3:56" ht="19.5" customHeight="1">
      <c r="C27" s="138">
        <f t="shared" si="2"/>
        <v>18</v>
      </c>
      <c r="D27" s="126">
        <f t="shared" ca="1" si="0"/>
        <v>0</v>
      </c>
      <c r="E27" s="126">
        <f t="shared" si="1"/>
        <v>0</v>
      </c>
      <c r="F27" s="154"/>
      <c r="G27" s="210"/>
      <c r="H27" s="155"/>
      <c r="I27" s="155"/>
      <c r="J27" s="281"/>
      <c r="K27" s="269"/>
      <c r="AB27" s="119">
        <f ca="1">+Suivi!B31</f>
        <v>0</v>
      </c>
      <c r="AC27" s="119">
        <f ca="1">+Suivi!C31</f>
        <v>0</v>
      </c>
      <c r="AD27" s="119">
        <f ca="1">+Suivi!D31</f>
        <v>0</v>
      </c>
      <c r="AE27" s="119">
        <f ca="1">+Suivi!E31</f>
        <v>0</v>
      </c>
      <c r="AF27" s="119">
        <f ca="1">+Suivi!F31</f>
        <v>0</v>
      </c>
      <c r="AG27" s="119">
        <f ca="1">+Suivi!G31</f>
        <v>0</v>
      </c>
      <c r="AH27" s="119">
        <f ca="1">+Suivi!H31</f>
        <v>0</v>
      </c>
      <c r="AI27" s="119">
        <f ca="1">+Suivi!I31</f>
        <v>0</v>
      </c>
      <c r="AJ27" s="119">
        <f ca="1">+Suivi!J31</f>
        <v>0</v>
      </c>
      <c r="AK27" s="119">
        <f ca="1">+Suivi!K31</f>
        <v>0</v>
      </c>
      <c r="AL27" s="119">
        <f ca="1">+Suivi!L31</f>
        <v>0</v>
      </c>
      <c r="AM27" s="119">
        <f ca="1">+Suivi!M31</f>
        <v>0</v>
      </c>
      <c r="AN27" s="119">
        <f ca="1">+Suivi!N31</f>
        <v>0</v>
      </c>
      <c r="AO27" s="119">
        <f ca="1">+Suivi!O31</f>
        <v>0</v>
      </c>
      <c r="AP27" s="119">
        <f ca="1">+Suivi!P31</f>
        <v>0</v>
      </c>
      <c r="AQ27" s="119">
        <f ca="1">+Suivi!Q31</f>
        <v>0</v>
      </c>
      <c r="AR27" s="119">
        <f ca="1">+Suivi!R31</f>
        <v>0</v>
      </c>
      <c r="AS27" s="119">
        <f ca="1">+Suivi!S31</f>
        <v>0</v>
      </c>
      <c r="AT27" s="119">
        <f ca="1">+Suivi!T31</f>
        <v>0</v>
      </c>
      <c r="AU27" s="119">
        <f ca="1">+Suivi!U31</f>
        <v>0</v>
      </c>
      <c r="AV27" s="119">
        <f ca="1">+Suivi!V31</f>
        <v>0</v>
      </c>
      <c r="AZ27" s="154"/>
      <c r="BA27" s="155"/>
      <c r="BB27" s="155"/>
      <c r="BC27" s="560"/>
      <c r="BD27" s="561"/>
    </row>
    <row r="28" spans="3:56" ht="19.5" customHeight="1">
      <c r="C28" s="138">
        <f t="shared" si="2"/>
        <v>19</v>
      </c>
      <c r="D28" s="126">
        <f t="shared" ca="1" si="0"/>
        <v>0</v>
      </c>
      <c r="E28" s="126">
        <f t="shared" si="1"/>
        <v>0</v>
      </c>
      <c r="F28" s="154"/>
      <c r="G28" s="210"/>
      <c r="H28" s="155"/>
      <c r="I28" s="155"/>
      <c r="J28" s="281"/>
      <c r="K28" s="269"/>
      <c r="AB28" s="119">
        <f ca="1">+Suivi!B32</f>
        <v>0</v>
      </c>
      <c r="AC28" s="119">
        <f ca="1">+Suivi!C32</f>
        <v>0</v>
      </c>
      <c r="AD28" s="119">
        <f ca="1">+Suivi!D32</f>
        <v>0</v>
      </c>
      <c r="AE28" s="119">
        <f ca="1">+Suivi!E32</f>
        <v>0</v>
      </c>
      <c r="AF28" s="119">
        <f ca="1">+Suivi!F32</f>
        <v>0</v>
      </c>
      <c r="AG28" s="119">
        <f ca="1">+Suivi!G32</f>
        <v>0</v>
      </c>
      <c r="AH28" s="119">
        <f ca="1">+Suivi!H32</f>
        <v>0</v>
      </c>
      <c r="AI28" s="119">
        <f ca="1">+Suivi!I32</f>
        <v>0</v>
      </c>
      <c r="AJ28" s="119">
        <f ca="1">+Suivi!J32</f>
        <v>0</v>
      </c>
      <c r="AK28" s="119">
        <f ca="1">+Suivi!K32</f>
        <v>0</v>
      </c>
      <c r="AL28" s="119">
        <f ca="1">+Suivi!L32</f>
        <v>0</v>
      </c>
      <c r="AM28" s="119">
        <f ca="1">+Suivi!M32</f>
        <v>0</v>
      </c>
      <c r="AN28" s="119">
        <f ca="1">+Suivi!N32</f>
        <v>0</v>
      </c>
      <c r="AO28" s="119">
        <f ca="1">+Suivi!O32</f>
        <v>0</v>
      </c>
      <c r="AP28" s="119">
        <f ca="1">+Suivi!P32</f>
        <v>0</v>
      </c>
      <c r="AQ28" s="119">
        <f ca="1">+Suivi!Q32</f>
        <v>0</v>
      </c>
      <c r="AR28" s="119">
        <f ca="1">+Suivi!R32</f>
        <v>0</v>
      </c>
      <c r="AS28" s="119">
        <f ca="1">+Suivi!S32</f>
        <v>0</v>
      </c>
      <c r="AT28" s="119">
        <f ca="1">+Suivi!T32</f>
        <v>0</v>
      </c>
      <c r="AU28" s="119">
        <f ca="1">+Suivi!U32</f>
        <v>0</v>
      </c>
      <c r="AV28" s="119">
        <f ca="1">+Suivi!V32</f>
        <v>0</v>
      </c>
      <c r="AZ28" s="154"/>
      <c r="BA28" s="155"/>
      <c r="BB28" s="155"/>
      <c r="BC28" s="560"/>
      <c r="BD28" s="561"/>
    </row>
    <row r="29" spans="3:56" ht="19.5" customHeight="1">
      <c r="C29" s="138">
        <f t="shared" si="2"/>
        <v>20</v>
      </c>
      <c r="D29" s="126">
        <f t="shared" ca="1" si="0"/>
        <v>0</v>
      </c>
      <c r="E29" s="126">
        <f t="shared" si="1"/>
        <v>0</v>
      </c>
      <c r="F29" s="154"/>
      <c r="G29" s="210"/>
      <c r="H29" s="155"/>
      <c r="I29" s="155"/>
      <c r="J29" s="281"/>
      <c r="K29" s="269"/>
      <c r="AB29" s="119">
        <f ca="1">+Suivi!B33</f>
        <v>0</v>
      </c>
      <c r="AC29" s="119">
        <f ca="1">+Suivi!C33</f>
        <v>0</v>
      </c>
      <c r="AD29" s="119">
        <f ca="1">+Suivi!D33</f>
        <v>0</v>
      </c>
      <c r="AE29" s="119">
        <f ca="1">+Suivi!E33</f>
        <v>0</v>
      </c>
      <c r="AF29" s="119">
        <f ca="1">+Suivi!F33</f>
        <v>0</v>
      </c>
      <c r="AG29" s="119">
        <f ca="1">+Suivi!G33</f>
        <v>0</v>
      </c>
      <c r="AH29" s="119">
        <f ca="1">+Suivi!H33</f>
        <v>0</v>
      </c>
      <c r="AI29" s="119">
        <f ca="1">+Suivi!I33</f>
        <v>0</v>
      </c>
      <c r="AJ29" s="119">
        <f ca="1">+Suivi!J33</f>
        <v>0</v>
      </c>
      <c r="AK29" s="119">
        <f ca="1">+Suivi!K33</f>
        <v>0</v>
      </c>
      <c r="AL29" s="119">
        <f ca="1">+Suivi!L33</f>
        <v>0</v>
      </c>
      <c r="AM29" s="119">
        <f ca="1">+Suivi!M33</f>
        <v>0</v>
      </c>
      <c r="AN29" s="119">
        <f ca="1">+Suivi!N33</f>
        <v>0</v>
      </c>
      <c r="AO29" s="119">
        <f ca="1">+Suivi!O33</f>
        <v>0</v>
      </c>
      <c r="AP29" s="119">
        <f ca="1">+Suivi!P33</f>
        <v>0</v>
      </c>
      <c r="AQ29" s="119">
        <f ca="1">+Suivi!Q33</f>
        <v>0</v>
      </c>
      <c r="AR29" s="119">
        <f ca="1">+Suivi!R33</f>
        <v>0</v>
      </c>
      <c r="AS29" s="119">
        <f ca="1">+Suivi!S33</f>
        <v>0</v>
      </c>
      <c r="AT29" s="119">
        <f ca="1">+Suivi!T33</f>
        <v>0</v>
      </c>
      <c r="AU29" s="119">
        <f ca="1">+Suivi!U33</f>
        <v>0</v>
      </c>
      <c r="AV29" s="119">
        <f ca="1">+Suivi!V33</f>
        <v>0</v>
      </c>
      <c r="AZ29" s="154"/>
      <c r="BA29" s="155"/>
      <c r="BB29" s="155"/>
      <c r="BC29" s="560"/>
      <c r="BD29" s="561"/>
    </row>
    <row r="30" spans="3:56" ht="19.5" customHeight="1">
      <c r="C30" s="138">
        <f t="shared" si="2"/>
        <v>21</v>
      </c>
      <c r="D30" s="126">
        <f t="shared" ca="1" si="0"/>
        <v>0</v>
      </c>
      <c r="E30" s="126">
        <f t="shared" si="1"/>
        <v>0</v>
      </c>
      <c r="F30" s="154"/>
      <c r="G30" s="210"/>
      <c r="H30" s="155"/>
      <c r="I30" s="155"/>
      <c r="J30" s="281"/>
      <c r="K30" s="269"/>
      <c r="AB30" s="119">
        <f ca="1">+Suivi!B34</f>
        <v>0</v>
      </c>
      <c r="AC30" s="119">
        <f ca="1">+Suivi!C34</f>
        <v>0</v>
      </c>
      <c r="AD30" s="119">
        <f ca="1">+Suivi!D34</f>
        <v>0</v>
      </c>
      <c r="AE30" s="119">
        <f ca="1">+Suivi!E34</f>
        <v>0</v>
      </c>
      <c r="AF30" s="119">
        <f ca="1">+Suivi!F34</f>
        <v>0</v>
      </c>
      <c r="AG30" s="119">
        <f ca="1">+Suivi!G34</f>
        <v>0</v>
      </c>
      <c r="AH30" s="119">
        <f ca="1">+Suivi!H34</f>
        <v>0</v>
      </c>
      <c r="AI30" s="119">
        <f ca="1">+Suivi!I34</f>
        <v>0</v>
      </c>
      <c r="AJ30" s="119">
        <f ca="1">+Suivi!J34</f>
        <v>0</v>
      </c>
      <c r="AK30" s="119">
        <f ca="1">+Suivi!K34</f>
        <v>0</v>
      </c>
      <c r="AL30" s="119">
        <f ca="1">+Suivi!L34</f>
        <v>0</v>
      </c>
      <c r="AM30" s="119">
        <f ca="1">+Suivi!M34</f>
        <v>0</v>
      </c>
      <c r="AN30" s="119">
        <f ca="1">+Suivi!N34</f>
        <v>0</v>
      </c>
      <c r="AO30" s="119">
        <f ca="1">+Suivi!O34</f>
        <v>0</v>
      </c>
      <c r="AP30" s="119">
        <f ca="1">+Suivi!P34</f>
        <v>0</v>
      </c>
      <c r="AQ30" s="119">
        <f ca="1">+Suivi!Q34</f>
        <v>0</v>
      </c>
      <c r="AR30" s="119">
        <f ca="1">+Suivi!R34</f>
        <v>0</v>
      </c>
      <c r="AS30" s="119">
        <f ca="1">+Suivi!S34</f>
        <v>0</v>
      </c>
      <c r="AT30" s="119">
        <f ca="1">+Suivi!T34</f>
        <v>0</v>
      </c>
      <c r="AU30" s="119">
        <f ca="1">+Suivi!U34</f>
        <v>0</v>
      </c>
      <c r="AV30" s="119">
        <f ca="1">+Suivi!V34</f>
        <v>0</v>
      </c>
      <c r="AZ30" s="154"/>
      <c r="BA30" s="155"/>
      <c r="BB30" s="155"/>
      <c r="BC30" s="560"/>
      <c r="BD30" s="561"/>
    </row>
    <row r="31" spans="3:56" ht="19.5" customHeight="1">
      <c r="C31" s="138">
        <f t="shared" si="2"/>
        <v>22</v>
      </c>
      <c r="D31" s="126">
        <f t="shared" ca="1" si="0"/>
        <v>0</v>
      </c>
      <c r="E31" s="126">
        <f t="shared" si="1"/>
        <v>0</v>
      </c>
      <c r="F31" s="154"/>
      <c r="G31" s="210"/>
      <c r="H31" s="155"/>
      <c r="I31" s="155"/>
      <c r="J31" s="281"/>
      <c r="K31" s="269"/>
      <c r="AB31" s="119">
        <f ca="1">+Suivi!B35</f>
        <v>0</v>
      </c>
      <c r="AC31" s="119">
        <f ca="1">+Suivi!C35</f>
        <v>0</v>
      </c>
      <c r="AD31" s="119">
        <f ca="1">+Suivi!D35</f>
        <v>0</v>
      </c>
      <c r="AE31" s="119">
        <f ca="1">+Suivi!E35</f>
        <v>0</v>
      </c>
      <c r="AF31" s="119">
        <f ca="1">+Suivi!F35</f>
        <v>0</v>
      </c>
      <c r="AG31" s="119">
        <f ca="1">+Suivi!G35</f>
        <v>0</v>
      </c>
      <c r="AH31" s="119">
        <f ca="1">+Suivi!H35</f>
        <v>0</v>
      </c>
      <c r="AI31" s="119">
        <f ca="1">+Suivi!I35</f>
        <v>0</v>
      </c>
      <c r="AJ31" s="119">
        <f ca="1">+Suivi!J35</f>
        <v>0</v>
      </c>
      <c r="AK31" s="119">
        <f ca="1">+Suivi!K35</f>
        <v>0</v>
      </c>
      <c r="AL31" s="119">
        <f ca="1">+Suivi!L35</f>
        <v>0</v>
      </c>
      <c r="AM31" s="119">
        <f ca="1">+Suivi!M35</f>
        <v>0</v>
      </c>
      <c r="AN31" s="119">
        <f ca="1">+Suivi!N35</f>
        <v>0</v>
      </c>
      <c r="AO31" s="119">
        <f ca="1">+Suivi!O35</f>
        <v>0</v>
      </c>
      <c r="AP31" s="119">
        <f ca="1">+Suivi!P35</f>
        <v>0</v>
      </c>
      <c r="AQ31" s="119">
        <f ca="1">+Suivi!Q35</f>
        <v>0</v>
      </c>
      <c r="AR31" s="119">
        <f ca="1">+Suivi!R35</f>
        <v>0</v>
      </c>
      <c r="AS31" s="119">
        <f ca="1">+Suivi!S35</f>
        <v>0</v>
      </c>
      <c r="AT31" s="119">
        <f ca="1">+Suivi!T35</f>
        <v>0</v>
      </c>
      <c r="AU31" s="119">
        <f ca="1">+Suivi!U35</f>
        <v>0</v>
      </c>
      <c r="AV31" s="119">
        <f ca="1">+Suivi!V35</f>
        <v>0</v>
      </c>
      <c r="AZ31" s="154"/>
      <c r="BA31" s="155"/>
      <c r="BB31" s="155"/>
      <c r="BC31" s="560"/>
      <c r="BD31" s="561"/>
    </row>
    <row r="32" spans="3:56" ht="19.5" customHeight="1">
      <c r="C32" s="138">
        <f t="shared" si="2"/>
        <v>23</v>
      </c>
      <c r="D32" s="126">
        <f t="shared" ca="1" si="0"/>
        <v>0</v>
      </c>
      <c r="E32" s="126">
        <f t="shared" si="1"/>
        <v>0</v>
      </c>
      <c r="F32" s="154"/>
      <c r="G32" s="210"/>
      <c r="H32" s="155"/>
      <c r="I32" s="155"/>
      <c r="J32" s="281"/>
      <c r="K32" s="269"/>
      <c r="AB32" s="119">
        <f ca="1">+Suivi!B36</f>
        <v>0</v>
      </c>
      <c r="AC32" s="119">
        <f ca="1">+Suivi!C36</f>
        <v>0</v>
      </c>
      <c r="AD32" s="119">
        <f ca="1">+Suivi!D36</f>
        <v>0</v>
      </c>
      <c r="AE32" s="119">
        <f ca="1">+Suivi!E36</f>
        <v>0</v>
      </c>
      <c r="AF32" s="119">
        <f ca="1">+Suivi!F36</f>
        <v>0</v>
      </c>
      <c r="AG32" s="119">
        <f ca="1">+Suivi!G36</f>
        <v>0</v>
      </c>
      <c r="AH32" s="119">
        <f ca="1">+Suivi!H36</f>
        <v>0</v>
      </c>
      <c r="AI32" s="119">
        <f ca="1">+Suivi!I36</f>
        <v>0</v>
      </c>
      <c r="AJ32" s="119">
        <f ca="1">+Suivi!J36</f>
        <v>0</v>
      </c>
      <c r="AK32" s="119">
        <f ca="1">+Suivi!K36</f>
        <v>0</v>
      </c>
      <c r="AL32" s="119">
        <f ca="1">+Suivi!L36</f>
        <v>0</v>
      </c>
      <c r="AM32" s="119">
        <f ca="1">+Suivi!M36</f>
        <v>0</v>
      </c>
      <c r="AN32" s="119">
        <f ca="1">+Suivi!N36</f>
        <v>0</v>
      </c>
      <c r="AO32" s="119">
        <f ca="1">+Suivi!O36</f>
        <v>0</v>
      </c>
      <c r="AP32" s="119">
        <f ca="1">+Suivi!P36</f>
        <v>0</v>
      </c>
      <c r="AQ32" s="119">
        <f ca="1">+Suivi!Q36</f>
        <v>0</v>
      </c>
      <c r="AR32" s="119">
        <f ca="1">+Suivi!R36</f>
        <v>0</v>
      </c>
      <c r="AS32" s="119">
        <f ca="1">+Suivi!S36</f>
        <v>0</v>
      </c>
      <c r="AT32" s="119">
        <f ca="1">+Suivi!T36</f>
        <v>0</v>
      </c>
      <c r="AU32" s="119">
        <f ca="1">+Suivi!U36</f>
        <v>0</v>
      </c>
      <c r="AV32" s="119">
        <f ca="1">+Suivi!V36</f>
        <v>0</v>
      </c>
      <c r="AZ32" s="154"/>
      <c r="BA32" s="155"/>
      <c r="BB32" s="155"/>
      <c r="BC32" s="560"/>
      <c r="BD32" s="561"/>
    </row>
    <row r="33" spans="3:56" ht="19.5" customHeight="1">
      <c r="C33" s="138">
        <f t="shared" si="2"/>
        <v>24</v>
      </c>
      <c r="D33" s="126">
        <f t="shared" ca="1" si="0"/>
        <v>0</v>
      </c>
      <c r="E33" s="126">
        <f t="shared" si="1"/>
        <v>0</v>
      </c>
      <c r="F33" s="154"/>
      <c r="G33" s="210"/>
      <c r="H33" s="155"/>
      <c r="I33" s="155"/>
      <c r="J33" s="281"/>
      <c r="K33" s="269"/>
      <c r="AB33" s="119">
        <f ca="1">+Suivi!B37</f>
        <v>0</v>
      </c>
      <c r="AC33" s="119">
        <f ca="1">+Suivi!C37</f>
        <v>0</v>
      </c>
      <c r="AD33" s="119">
        <f ca="1">+Suivi!D37</f>
        <v>0</v>
      </c>
      <c r="AE33" s="119">
        <f ca="1">+Suivi!E37</f>
        <v>0</v>
      </c>
      <c r="AF33" s="119">
        <f ca="1">+Suivi!F37</f>
        <v>0</v>
      </c>
      <c r="AG33" s="119">
        <f ca="1">+Suivi!G37</f>
        <v>0</v>
      </c>
      <c r="AH33" s="119">
        <f ca="1">+Suivi!H37</f>
        <v>0</v>
      </c>
      <c r="AI33" s="119">
        <f ca="1">+Suivi!I37</f>
        <v>0</v>
      </c>
      <c r="AJ33" s="119">
        <f ca="1">+Suivi!J37</f>
        <v>0</v>
      </c>
      <c r="AK33" s="119">
        <f ca="1">+Suivi!K37</f>
        <v>0</v>
      </c>
      <c r="AL33" s="119">
        <f ca="1">+Suivi!L37</f>
        <v>0</v>
      </c>
      <c r="AM33" s="119">
        <f ca="1">+Suivi!M37</f>
        <v>0</v>
      </c>
      <c r="AN33" s="119">
        <f ca="1">+Suivi!N37</f>
        <v>0</v>
      </c>
      <c r="AO33" s="119">
        <f ca="1">+Suivi!O37</f>
        <v>0</v>
      </c>
      <c r="AP33" s="119">
        <f ca="1">+Suivi!P37</f>
        <v>0</v>
      </c>
      <c r="AQ33" s="119">
        <f ca="1">+Suivi!Q37</f>
        <v>0</v>
      </c>
      <c r="AR33" s="119">
        <f ca="1">+Suivi!R37</f>
        <v>0</v>
      </c>
      <c r="AS33" s="119">
        <f ca="1">+Suivi!S37</f>
        <v>0</v>
      </c>
      <c r="AT33" s="119">
        <f ca="1">+Suivi!T37</f>
        <v>0</v>
      </c>
      <c r="AU33" s="119">
        <f ca="1">+Suivi!U37</f>
        <v>0</v>
      </c>
      <c r="AV33" s="119">
        <f ca="1">+Suivi!V37</f>
        <v>0</v>
      </c>
      <c r="AZ33" s="154"/>
      <c r="BA33" s="155"/>
      <c r="BB33" s="155"/>
      <c r="BC33" s="560"/>
      <c r="BD33" s="561"/>
    </row>
    <row r="34" spans="3:56" ht="19.5" customHeight="1">
      <c r="C34" s="138">
        <f t="shared" si="2"/>
        <v>25</v>
      </c>
      <c r="D34" s="126">
        <f t="shared" ca="1" si="0"/>
        <v>0</v>
      </c>
      <c r="E34" s="126">
        <f t="shared" si="1"/>
        <v>0</v>
      </c>
      <c r="F34" s="154"/>
      <c r="G34" s="210"/>
      <c r="H34" s="155"/>
      <c r="I34" s="155"/>
      <c r="J34" s="281"/>
      <c r="K34" s="269"/>
      <c r="AB34" s="119">
        <f ca="1">+Suivi!B38</f>
        <v>0</v>
      </c>
      <c r="AC34" s="119">
        <f ca="1">+Suivi!C38</f>
        <v>0</v>
      </c>
      <c r="AD34" s="119">
        <f ca="1">+Suivi!D38</f>
        <v>0</v>
      </c>
      <c r="AE34" s="119">
        <f ca="1">+Suivi!E38</f>
        <v>0</v>
      </c>
      <c r="AF34" s="119">
        <f ca="1">+Suivi!F38</f>
        <v>0</v>
      </c>
      <c r="AG34" s="119">
        <f ca="1">+Suivi!G38</f>
        <v>0</v>
      </c>
      <c r="AH34" s="119">
        <f ca="1">+Suivi!H38</f>
        <v>0</v>
      </c>
      <c r="AI34" s="119">
        <f ca="1">+Suivi!I38</f>
        <v>0</v>
      </c>
      <c r="AJ34" s="119">
        <f ca="1">+Suivi!J38</f>
        <v>0</v>
      </c>
      <c r="AK34" s="119">
        <f ca="1">+Suivi!K38</f>
        <v>0</v>
      </c>
      <c r="AL34" s="119">
        <f ca="1">+Suivi!L38</f>
        <v>0</v>
      </c>
      <c r="AM34" s="119">
        <f ca="1">+Suivi!M38</f>
        <v>0</v>
      </c>
      <c r="AN34" s="119">
        <f ca="1">+Suivi!N38</f>
        <v>0</v>
      </c>
      <c r="AO34" s="119">
        <f ca="1">+Suivi!O38</f>
        <v>0</v>
      </c>
      <c r="AP34" s="119">
        <f ca="1">+Suivi!P38</f>
        <v>0</v>
      </c>
      <c r="AQ34" s="119">
        <f ca="1">+Suivi!Q38</f>
        <v>0</v>
      </c>
      <c r="AR34" s="119">
        <f ca="1">+Suivi!R38</f>
        <v>0</v>
      </c>
      <c r="AS34" s="119">
        <f ca="1">+Suivi!S38</f>
        <v>0</v>
      </c>
      <c r="AT34" s="119">
        <f ca="1">+Suivi!T38</f>
        <v>0</v>
      </c>
      <c r="AU34" s="119">
        <f ca="1">+Suivi!U38</f>
        <v>0</v>
      </c>
      <c r="AV34" s="119">
        <f ca="1">+Suivi!V38</f>
        <v>0</v>
      </c>
      <c r="AZ34" s="154"/>
      <c r="BA34" s="155"/>
      <c r="BB34" s="155"/>
      <c r="BC34" s="560"/>
      <c r="BD34" s="561"/>
    </row>
    <row r="35" spans="3:56" ht="19.5" customHeight="1">
      <c r="C35" s="138">
        <f t="shared" si="2"/>
        <v>26</v>
      </c>
      <c r="D35" s="126">
        <f t="shared" ca="1" si="0"/>
        <v>0</v>
      </c>
      <c r="E35" s="126">
        <f t="shared" si="1"/>
        <v>0</v>
      </c>
      <c r="F35" s="154"/>
      <c r="G35" s="210"/>
      <c r="H35" s="155"/>
      <c r="I35" s="155"/>
      <c r="J35" s="281"/>
      <c r="K35" s="269"/>
      <c r="AB35" s="119">
        <f>+Suivi!B39</f>
        <v>0</v>
      </c>
      <c r="AZ35" s="154"/>
      <c r="BA35" s="155"/>
      <c r="BB35" s="155"/>
      <c r="BC35" s="560"/>
      <c r="BD35" s="561"/>
    </row>
    <row r="36" spans="3:56" ht="19.5" customHeight="1">
      <c r="C36" s="138">
        <f t="shared" si="2"/>
        <v>27</v>
      </c>
      <c r="D36" s="126">
        <f t="shared" ca="1" si="0"/>
        <v>0</v>
      </c>
      <c r="E36" s="126">
        <f t="shared" si="1"/>
        <v>0</v>
      </c>
      <c r="F36" s="154"/>
      <c r="G36" s="210"/>
      <c r="H36" s="155"/>
      <c r="I36" s="155"/>
      <c r="J36" s="281"/>
      <c r="K36" s="269"/>
      <c r="AB36" s="119">
        <f>+Suivi!B45</f>
        <v>0</v>
      </c>
      <c r="AZ36" s="154"/>
      <c r="BA36" s="155"/>
      <c r="BB36" s="155"/>
      <c r="BC36" s="560"/>
      <c r="BD36" s="561"/>
    </row>
    <row r="37" spans="3:56" ht="19.5" customHeight="1">
      <c r="C37" s="138">
        <f t="shared" si="2"/>
        <v>28</v>
      </c>
      <c r="D37" s="126">
        <f t="shared" ca="1" si="0"/>
        <v>0</v>
      </c>
      <c r="E37" s="126">
        <f t="shared" si="1"/>
        <v>0</v>
      </c>
      <c r="F37" s="154"/>
      <c r="G37" s="210"/>
      <c r="H37" s="155"/>
      <c r="I37" s="155"/>
      <c r="J37" s="281"/>
      <c r="K37" s="269"/>
      <c r="AB37" s="119">
        <f>+Suivi!B46</f>
        <v>0</v>
      </c>
      <c r="AZ37" s="154"/>
      <c r="BA37" s="155"/>
      <c r="BB37" s="155"/>
      <c r="BC37" s="560"/>
      <c r="BD37" s="561"/>
    </row>
    <row r="38" spans="3:56" ht="19.5" customHeight="1">
      <c r="C38" s="138">
        <f t="shared" si="2"/>
        <v>29</v>
      </c>
      <c r="D38" s="126">
        <f t="shared" ca="1" si="0"/>
        <v>0</v>
      </c>
      <c r="E38" s="126">
        <f t="shared" si="1"/>
        <v>0</v>
      </c>
      <c r="F38" s="154"/>
      <c r="G38" s="210"/>
      <c r="H38" s="155"/>
      <c r="I38" s="155"/>
      <c r="J38" s="281"/>
      <c r="K38" s="269"/>
      <c r="AB38" s="119">
        <f>+Suivi!B47</f>
        <v>0</v>
      </c>
      <c r="AZ38" s="154"/>
      <c r="BA38" s="155"/>
      <c r="BB38" s="155"/>
      <c r="BC38" s="560"/>
      <c r="BD38" s="561"/>
    </row>
    <row r="39" spans="3:56" ht="19.5" customHeight="1">
      <c r="C39" s="138">
        <f t="shared" si="2"/>
        <v>30</v>
      </c>
      <c r="D39" s="126">
        <f t="shared" ca="1" si="0"/>
        <v>0</v>
      </c>
      <c r="E39" s="126">
        <f t="shared" si="1"/>
        <v>0</v>
      </c>
      <c r="F39" s="154"/>
      <c r="G39" s="210"/>
      <c r="H39" s="155"/>
      <c r="I39" s="155"/>
      <c r="J39" s="281"/>
      <c r="K39" s="269"/>
      <c r="AB39" s="119">
        <f>+Suivi!B48</f>
        <v>0</v>
      </c>
      <c r="AZ39" s="154"/>
      <c r="BA39" s="155"/>
      <c r="BB39" s="155"/>
      <c r="BC39" s="560"/>
      <c r="BD39" s="561"/>
    </row>
    <row r="40" spans="3:56" ht="19.5" customHeight="1">
      <c r="C40" s="138">
        <f t="shared" si="2"/>
        <v>31</v>
      </c>
      <c r="D40" s="126">
        <f t="shared" ca="1" si="0"/>
        <v>0</v>
      </c>
      <c r="E40" s="126">
        <f t="shared" si="1"/>
        <v>0</v>
      </c>
      <c r="F40" s="154"/>
      <c r="G40" s="210"/>
      <c r="H40" s="155"/>
      <c r="I40" s="155"/>
      <c r="J40" s="281"/>
      <c r="K40" s="269"/>
      <c r="AB40" s="119">
        <f>+Suivi!B49</f>
        <v>0</v>
      </c>
      <c r="AZ40" s="154"/>
      <c r="BA40" s="155"/>
      <c r="BB40" s="155"/>
      <c r="BC40" s="560"/>
      <c r="BD40" s="561"/>
    </row>
    <row r="41" spans="3:56">
      <c r="C41" s="139" t="s">
        <v>56</v>
      </c>
      <c r="D41" s="140">
        <f ca="1">SUM(D10:D40)</f>
        <v>0</v>
      </c>
      <c r="E41" s="140">
        <f>SUM(E10:E40)</f>
        <v>0</v>
      </c>
      <c r="F41" s="141"/>
      <c r="G41" s="211"/>
      <c r="H41" s="142"/>
      <c r="I41" s="142"/>
      <c r="J41" s="315"/>
      <c r="K41" s="242"/>
      <c r="AB41" s="119">
        <f>+Suivi!B50</f>
        <v>0</v>
      </c>
    </row>
    <row r="43" spans="3:56" ht="90">
      <c r="C43" s="558" t="s">
        <v>539</v>
      </c>
      <c r="D43" s="143" t="s">
        <v>540</v>
      </c>
      <c r="E43" s="144"/>
      <c r="F43" s="136" t="str">
        <f>UPPER("total "&amp;F9)</f>
        <v>TOTAL PRÉSENCE SUPPLÉMENTAIRE HORS CONTIGENT D'HEURES NON PLANIFIÉES OU À POSER 
A RECUPERER</v>
      </c>
      <c r="G43" s="137" t="str">
        <f>UPPER("total "&amp;G9)</f>
        <v>TOTAL PRÉSENCE INCLUSE DANS LE CONTINGENT D'HEURES NON PLANIFIÉES OU À POSER
HEURES EN PLUS PREVUS DANS "A PLANIFIER"</v>
      </c>
      <c r="H43" s="137" t="str">
        <f>UPPER("total "&amp;H9)</f>
        <v>TOTAL NOMBRE D'HEURES D'ABSENCE RÉMUNÉRÉE (MALADIE …)</v>
      </c>
      <c r="I43" s="137" t="str">
        <f>UPPER("total "&amp;I9)</f>
        <v>TOTAL NOMBRE D'HEURES D'ABSENCE NON RÉMUNÉRÉE (NON JUSTIFIÉE, SANS SOLDE, RÉCUPÉRÉ ...)
A RATTRAPER</v>
      </c>
      <c r="J43" s="137" t="str">
        <f>UPPER("total "&amp;J9)</f>
        <v>TOTAL CONGÉS PAYÉS</v>
      </c>
      <c r="K43" s="243"/>
    </row>
    <row r="44" spans="3:56" ht="30" customHeight="1">
      <c r="C44" s="559"/>
      <c r="D44" s="135" t="s">
        <v>541</v>
      </c>
      <c r="E44" s="145"/>
      <c r="F44" s="244">
        <f>SUM(F10:F40)</f>
        <v>0</v>
      </c>
      <c r="G44" s="134">
        <f>SUM(G10:G40)</f>
        <v>0</v>
      </c>
      <c r="H44" s="134">
        <f>SUM(H10:H40)</f>
        <v>0</v>
      </c>
      <c r="I44" s="134">
        <f>SUM(I10:I40)</f>
        <v>0</v>
      </c>
      <c r="J44" s="134">
        <f>SUM(J10:J40)</f>
        <v>0</v>
      </c>
      <c r="K44" s="245"/>
    </row>
    <row r="45" spans="3:56">
      <c r="E45" s="129"/>
    </row>
    <row r="46" spans="3:56" ht="101.25">
      <c r="C46" s="558" t="s">
        <v>543</v>
      </c>
      <c r="D46" s="143" t="s">
        <v>542</v>
      </c>
      <c r="E46" s="144"/>
      <c r="F46" s="136" t="str">
        <f>"SI ERREUR DU SALARIE, "&amp;F43</f>
        <v>SI ERREUR DU SALARIE, TOTAL PRÉSENCE SUPPLÉMENTAIRE HORS CONTIGENT D'HEURES NON PLANIFIÉES OU À POSER 
A RECUPERER</v>
      </c>
      <c r="G46" s="136" t="str">
        <f>"SI ERREUR DU SALARIE, "&amp;G43</f>
        <v>SI ERREUR DU SALARIE, TOTAL PRÉSENCE INCLUSE DANS LE CONTINGENT D'HEURES NON PLANIFIÉES OU À POSER
HEURES EN PLUS PREVUS DANS "A PLANIFIER"</v>
      </c>
      <c r="H46" s="136" t="str">
        <f>"SI ERREUR DU SALARIE, "&amp;H43</f>
        <v>SI ERREUR DU SALARIE, TOTAL NOMBRE D'HEURES D'ABSENCE RÉMUNÉRÉE (MALADIE …)</v>
      </c>
      <c r="I46" s="136" t="str">
        <f>"SI ERREUR DU SALARIE, "&amp;I43</f>
        <v>SI ERREUR DU SALARIE, TOTAL NOMBRE D'HEURES D'ABSENCE NON RÉMUNÉRÉE (NON JUSTIFIÉE, SANS SOLDE, RÉCUPÉRÉ ...)
A RATTRAPER</v>
      </c>
      <c r="J46" s="316"/>
      <c r="K46" s="243"/>
    </row>
    <row r="47" spans="3:56" ht="30" customHeight="1">
      <c r="C47" s="559"/>
      <c r="D47" s="135" t="s">
        <v>541</v>
      </c>
      <c r="E47" s="145"/>
      <c r="F47" s="246"/>
      <c r="G47" s="156"/>
      <c r="H47" s="157"/>
      <c r="I47" s="157"/>
      <c r="J47" s="317"/>
      <c r="K47" s="245"/>
    </row>
  </sheetData>
  <mergeCells count="40">
    <mergeCell ref="C1:K1"/>
    <mergeCell ref="BC10:BD10"/>
    <mergeCell ref="BC11:BD11"/>
    <mergeCell ref="BC12:BD12"/>
    <mergeCell ref="BC13:BD13"/>
    <mergeCell ref="G3:H3"/>
    <mergeCell ref="L3:N3"/>
    <mergeCell ref="G4:H4"/>
    <mergeCell ref="L5:N5"/>
    <mergeCell ref="F8:G8"/>
    <mergeCell ref="H8:J8"/>
    <mergeCell ref="BC14:BD14"/>
    <mergeCell ref="BC15:BD15"/>
    <mergeCell ref="BC16:BD16"/>
    <mergeCell ref="BC17:BD17"/>
    <mergeCell ref="BC18:BD18"/>
    <mergeCell ref="BC19:BD19"/>
    <mergeCell ref="BC20:BD20"/>
    <mergeCell ref="BC21:BD21"/>
    <mergeCell ref="BC22:BD22"/>
    <mergeCell ref="BC23:BD23"/>
    <mergeCell ref="BC24:BD24"/>
    <mergeCell ref="BC25:BD25"/>
    <mergeCell ref="BC26:BD26"/>
    <mergeCell ref="BC27:BD27"/>
    <mergeCell ref="BC28:BD28"/>
    <mergeCell ref="BC40:BD40"/>
    <mergeCell ref="C43:C44"/>
    <mergeCell ref="C46:C47"/>
    <mergeCell ref="BC34:BD34"/>
    <mergeCell ref="BC35:BD35"/>
    <mergeCell ref="BC36:BD36"/>
    <mergeCell ref="BC37:BD37"/>
    <mergeCell ref="BC38:BD38"/>
    <mergeCell ref="BC39:BD39"/>
    <mergeCell ref="BC29:BD29"/>
    <mergeCell ref="BC30:BD30"/>
    <mergeCell ref="BC31:BD31"/>
    <mergeCell ref="BC32:BD32"/>
    <mergeCell ref="BC33:BD33"/>
  </mergeCells>
  <conditionalFormatting sqref="D10:E40">
    <cfRule type="cellIs" dxfId="53" priority="9" stopIfTrue="1" operator="equal">
      <formula>0</formula>
    </cfRule>
  </conditionalFormatting>
  <conditionalFormatting sqref="F44:J44">
    <cfRule type="cellIs" dxfId="52" priority="6" stopIfTrue="1" operator="equal">
      <formula>0</formula>
    </cfRule>
  </conditionalFormatting>
  <conditionalFormatting sqref="L4:O4 O3 L3">
    <cfRule type="cellIs" dxfId="51" priority="3" stopIfTrue="1" operator="equal">
      <formula>"PlanningCycleComplet"</formula>
    </cfRule>
    <cfRule type="cellIs" dxfId="50" priority="4" stopIfTrue="1" operator="equal">
      <formula>"PlanningCyclePartiel"</formula>
    </cfRule>
  </conditionalFormatting>
  <dataValidations count="1">
    <dataValidation type="list" allowBlank="1" showInputMessage="1" showErrorMessage="1" sqref="L5:N5">
      <formula1>ReferencePlanning</formula1>
    </dataValidation>
  </dataValidations>
  <printOptions horizontalCentered="1"/>
  <pageMargins left="0.39370078740157483" right="0.39370078740157483" top="0.59055118110236227" bottom="0.59055118110236227" header="0" footer="0"/>
  <pageSetup paperSize="9" scale="73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19">
    <tabColor rgb="FFFFFF00"/>
    <pageSetUpPr fitToPage="1"/>
  </sheetPr>
  <dimension ref="A1:BD47"/>
  <sheetViews>
    <sheetView workbookViewId="0">
      <selection activeCell="A6" sqref="A6"/>
    </sheetView>
  </sheetViews>
  <sheetFormatPr baseColWidth="10" defaultRowHeight="12.75"/>
  <cols>
    <col min="1" max="2" width="1.140625" style="118" customWidth="1"/>
    <col min="3" max="3" width="12.5703125" style="118" customWidth="1"/>
    <col min="4" max="5" width="9.7109375" style="118" customWidth="1"/>
    <col min="6" max="9" width="16.7109375" style="118" customWidth="1"/>
    <col min="10" max="10" width="7.7109375" style="118" customWidth="1"/>
    <col min="11" max="11" width="32.28515625" style="118" customWidth="1"/>
    <col min="12" max="12" width="15.140625" style="119" customWidth="1"/>
    <col min="13" max="13" width="8" style="119" customWidth="1"/>
    <col min="14" max="14" width="11.42578125" style="119" hidden="1" customWidth="1"/>
    <col min="15" max="27" width="0" style="119" hidden="1" customWidth="1"/>
    <col min="28" max="29" width="11.42578125" style="119"/>
    <col min="30" max="30" width="10.85546875" style="119" customWidth="1"/>
    <col min="31" max="31" width="11.42578125" style="119"/>
    <col min="32" max="32" width="19.5703125" style="119" bestFit="1" customWidth="1"/>
    <col min="33" max="49" width="11.42578125" style="119"/>
    <col min="50" max="16384" width="11.42578125" style="118"/>
  </cols>
  <sheetData>
    <row r="1" spans="1:56" ht="38.25" customHeight="1" thickBot="1">
      <c r="A1" s="260"/>
      <c r="B1" s="261"/>
      <c r="C1" s="562" t="s">
        <v>1116</v>
      </c>
      <c r="D1" s="563"/>
      <c r="E1" s="563"/>
      <c r="F1" s="563"/>
      <c r="G1" s="563"/>
      <c r="H1" s="563"/>
      <c r="I1" s="563"/>
      <c r="J1" s="563"/>
      <c r="K1" s="564"/>
      <c r="L1" s="264" t="str">
        <f ca="1">VLOOKUP(AC1,Data!A34:B45,2,FALSE)&amp;" "&amp;YEAR(G4)</f>
        <v>FÉVRIER 1900</v>
      </c>
      <c r="M1" s="235"/>
      <c r="AB1" s="200">
        <f ca="1">+Suivi!B5</f>
        <v>1</v>
      </c>
      <c r="AC1" s="119">
        <f ca="1">MONTH(G4)</f>
        <v>2</v>
      </c>
      <c r="AD1" s="265">
        <f ca="1">+Suivi!D5</f>
        <v>32</v>
      </c>
      <c r="AE1" s="119">
        <f>+Suivi!E5</f>
        <v>0</v>
      </c>
      <c r="AF1" s="265">
        <f ca="1">+Suivi!F5</f>
        <v>60</v>
      </c>
      <c r="AG1" s="119">
        <f>+Suivi!G5</f>
        <v>0</v>
      </c>
      <c r="AH1" s="119">
        <f ca="1">+Suivi!H5</f>
        <v>88</v>
      </c>
      <c r="AI1" s="119">
        <f>+Suivi!I5</f>
        <v>0</v>
      </c>
      <c r="AJ1" s="119">
        <f ca="1">+Suivi!J5</f>
        <v>119</v>
      </c>
      <c r="AK1" s="119">
        <f>+Suivi!K5</f>
        <v>0</v>
      </c>
      <c r="AL1" s="119">
        <f ca="1">+Suivi!L5</f>
        <v>149</v>
      </c>
      <c r="AM1" s="119">
        <f>+Suivi!M5</f>
        <v>0</v>
      </c>
      <c r="AN1" s="119">
        <f ca="1">+Suivi!N5</f>
        <v>180</v>
      </c>
      <c r="AO1" s="119">
        <f>+Suivi!O5</f>
        <v>0</v>
      </c>
      <c r="AP1" s="119">
        <f ca="1">+Suivi!P5</f>
        <v>210</v>
      </c>
      <c r="AQ1" s="119">
        <f>+Suivi!Q5</f>
        <v>0</v>
      </c>
      <c r="AR1" s="119">
        <f ca="1">+Suivi!R5</f>
        <v>241</v>
      </c>
      <c r="AS1" s="119">
        <f>+Suivi!S5</f>
        <v>0</v>
      </c>
      <c r="AT1" s="119">
        <f ca="1">+Suivi!T5</f>
        <v>272</v>
      </c>
      <c r="AU1" s="119">
        <f>+Suivi!U5</f>
        <v>0</v>
      </c>
      <c r="AV1" s="119">
        <f ca="1">+Suivi!V5</f>
        <v>302</v>
      </c>
    </row>
    <row r="2" spans="1:56">
      <c r="K2" s="218"/>
      <c r="L2" s="128" t="s">
        <v>1109</v>
      </c>
      <c r="AC2" s="119" t="str">
        <f>+Suivi!B6</f>
        <v>Heures Prévues</v>
      </c>
      <c r="AD2" s="119" t="str">
        <f>+Suivi!C6</f>
        <v>Variations en réel</v>
      </c>
      <c r="AE2" s="119" t="str">
        <f>+Suivi!D6</f>
        <v>Heures Prévues</v>
      </c>
      <c r="AF2" s="119" t="str">
        <f>+Suivi!E6</f>
        <v>Variations en réel</v>
      </c>
      <c r="AG2" s="119" t="str">
        <f>+Suivi!F6</f>
        <v>Heures Prévues</v>
      </c>
      <c r="AH2" s="119" t="str">
        <f>+Suivi!G6</f>
        <v>Variations en réel</v>
      </c>
      <c r="AI2" s="119" t="str">
        <f>+Suivi!H6</f>
        <v>Heures Prévues</v>
      </c>
      <c r="AJ2" s="119" t="str">
        <f>+Suivi!I6</f>
        <v>Variations en réel</v>
      </c>
      <c r="AK2" s="119" t="str">
        <f>+Suivi!J6</f>
        <v>Heures Prévues</v>
      </c>
      <c r="AL2" s="119" t="str">
        <f>+Suivi!K6</f>
        <v>Variations en réel</v>
      </c>
      <c r="AM2" s="119" t="str">
        <f>+Suivi!L6</f>
        <v>Heures Prévues</v>
      </c>
      <c r="AN2" s="119" t="str">
        <f>+Suivi!M6</f>
        <v>Variations en réel</v>
      </c>
      <c r="AO2" s="119" t="str">
        <f>+Suivi!N6</f>
        <v>Heures Prévues</v>
      </c>
      <c r="AP2" s="119" t="str">
        <f>+Suivi!O6</f>
        <v>Variations en réel</v>
      </c>
      <c r="AQ2" s="119" t="str">
        <f>+Suivi!P6</f>
        <v>Heures Prévues</v>
      </c>
      <c r="AR2" s="119" t="str">
        <f>+Suivi!Q6</f>
        <v>Variations en réel</v>
      </c>
      <c r="AS2" s="119" t="str">
        <f>+Suivi!R6</f>
        <v>Heures Prévues</v>
      </c>
      <c r="AT2" s="119" t="str">
        <f>+Suivi!S6</f>
        <v>Variations en réel</v>
      </c>
      <c r="AU2" s="119" t="str">
        <f>+Suivi!T6</f>
        <v>Heures Prévues</v>
      </c>
      <c r="AV2" s="119" t="str">
        <f>+Suivi!U6</f>
        <v>Variations en réel</v>
      </c>
      <c r="AW2" s="119" t="str">
        <f>+Suivi!V6</f>
        <v>Heures Prévues</v>
      </c>
      <c r="AX2" s="119"/>
    </row>
    <row r="3" spans="1:56" ht="15.75">
      <c r="A3" s="128" t="str">
        <f>+Suivi!A3</f>
        <v xml:space="preserve">Salarié(e) : </v>
      </c>
      <c r="D3" s="131">
        <f>+Suivi!C3</f>
        <v>0</v>
      </c>
      <c r="F3" s="132"/>
      <c r="G3" s="546" t="s">
        <v>538</v>
      </c>
      <c r="H3" s="547"/>
      <c r="I3" s="247"/>
      <c r="J3" s="247"/>
      <c r="K3" s="250"/>
      <c r="L3" s="550" t="str">
        <f>Data!O2</f>
        <v>PlanningCycleComplet</v>
      </c>
      <c r="M3" s="551"/>
      <c r="N3" s="552"/>
      <c r="O3" s="266"/>
      <c r="AC3" s="119">
        <f ca="1">+Suivi!B7</f>
        <v>0</v>
      </c>
      <c r="AD3" s="119">
        <f ca="1">+Suivi!C7</f>
        <v>0</v>
      </c>
      <c r="AE3" s="119">
        <f ca="1">+Suivi!D7</f>
        <v>0</v>
      </c>
      <c r="AF3" s="119">
        <f ca="1">+Suivi!E7</f>
        <v>0</v>
      </c>
      <c r="AG3" s="119">
        <f ca="1">+Suivi!F7</f>
        <v>0</v>
      </c>
      <c r="AH3" s="119">
        <f ca="1">+Suivi!G7</f>
        <v>0</v>
      </c>
      <c r="AI3" s="119">
        <f ca="1">+Suivi!H7</f>
        <v>0</v>
      </c>
      <c r="AJ3" s="119">
        <f ca="1">+Suivi!I7</f>
        <v>0</v>
      </c>
      <c r="AK3" s="119">
        <f ca="1">+Suivi!J7</f>
        <v>0</v>
      </c>
      <c r="AL3" s="119">
        <f ca="1">+Suivi!K7</f>
        <v>0</v>
      </c>
      <c r="AM3" s="119">
        <f ca="1">+Suivi!L7</f>
        <v>0</v>
      </c>
      <c r="AN3" s="119">
        <f ca="1">+Suivi!M7</f>
        <v>0</v>
      </c>
      <c r="AO3" s="119">
        <f ca="1">+Suivi!N7</f>
        <v>0</v>
      </c>
      <c r="AP3" s="119">
        <f ca="1">+Suivi!O7</f>
        <v>0</v>
      </c>
      <c r="AQ3" s="119">
        <f ca="1">+Suivi!P7</f>
        <v>0</v>
      </c>
      <c r="AR3" s="119">
        <f ca="1">+Suivi!Q7</f>
        <v>0</v>
      </c>
      <c r="AS3" s="119">
        <f ca="1">+Suivi!R7</f>
        <v>0</v>
      </c>
      <c r="AT3" s="119">
        <f ca="1">+Suivi!S7</f>
        <v>0</v>
      </c>
      <c r="AU3" s="119">
        <f ca="1">+Suivi!T7</f>
        <v>0</v>
      </c>
      <c r="AV3" s="119">
        <f ca="1">+Suivi!U7</f>
        <v>0</v>
      </c>
      <c r="AW3" s="119">
        <f ca="1">+Suivi!V7</f>
        <v>0</v>
      </c>
      <c r="AX3" s="119"/>
    </row>
    <row r="4" spans="1:56" ht="20.25" customHeight="1">
      <c r="A4" s="128" t="s">
        <v>1117</v>
      </c>
      <c r="D4" s="130" t="str">
        <f>+Suivi!L3</f>
        <v xml:space="preserve">Période du </v>
      </c>
      <c r="G4" s="565">
        <f ca="1">AF1</f>
        <v>60</v>
      </c>
      <c r="H4" s="566"/>
      <c r="I4" s="248"/>
      <c r="J4" s="248"/>
      <c r="K4" s="249"/>
      <c r="L4" s="259" t="s">
        <v>1115</v>
      </c>
      <c r="M4" s="267"/>
      <c r="N4" s="267"/>
      <c r="O4" s="268"/>
      <c r="AC4" s="119">
        <f ca="1">+Suivi!B8</f>
        <v>0</v>
      </c>
      <c r="AD4" s="119">
        <f ca="1">+Suivi!C8</f>
        <v>0</v>
      </c>
      <c r="AE4" s="119">
        <f ca="1">+Suivi!D8</f>
        <v>0</v>
      </c>
      <c r="AF4" s="119">
        <f ca="1">+Suivi!E8</f>
        <v>0</v>
      </c>
      <c r="AG4" s="119">
        <f ca="1">+Suivi!F8</f>
        <v>0</v>
      </c>
      <c r="AH4" s="119">
        <f ca="1">+Suivi!G8</f>
        <v>0</v>
      </c>
      <c r="AI4" s="119">
        <f ca="1">+Suivi!H8</f>
        <v>0</v>
      </c>
      <c r="AJ4" s="119">
        <f ca="1">+Suivi!I8</f>
        <v>0</v>
      </c>
      <c r="AK4" s="119">
        <f ca="1">+Suivi!J8</f>
        <v>0</v>
      </c>
      <c r="AL4" s="119">
        <f ca="1">+Suivi!K8</f>
        <v>0</v>
      </c>
      <c r="AM4" s="119">
        <f ca="1">+Suivi!L8</f>
        <v>0</v>
      </c>
      <c r="AN4" s="119">
        <f ca="1">+Suivi!M8</f>
        <v>0</v>
      </c>
      <c r="AO4" s="119">
        <f ca="1">+Suivi!N8</f>
        <v>0</v>
      </c>
      <c r="AP4" s="119">
        <f ca="1">+Suivi!O8</f>
        <v>0</v>
      </c>
      <c r="AQ4" s="119">
        <f ca="1">+Suivi!P8</f>
        <v>0</v>
      </c>
      <c r="AR4" s="119">
        <f ca="1">+Suivi!Q8</f>
        <v>0</v>
      </c>
      <c r="AS4" s="119">
        <f ca="1">+Suivi!R8</f>
        <v>0</v>
      </c>
      <c r="AT4" s="119">
        <f ca="1">+Suivi!S8</f>
        <v>0</v>
      </c>
      <c r="AU4" s="119">
        <f ca="1">+Suivi!T8</f>
        <v>0</v>
      </c>
      <c r="AV4" s="119">
        <f ca="1">+Suivi!U8</f>
        <v>0</v>
      </c>
      <c r="AW4" s="119">
        <f ca="1">+Suivi!V8</f>
        <v>0</v>
      </c>
      <c r="AX4" s="119"/>
    </row>
    <row r="5" spans="1:56">
      <c r="L5" s="472"/>
      <c r="M5" s="473"/>
      <c r="N5" s="474"/>
      <c r="AC5" s="119">
        <f ca="1">+Suivi!B9</f>
        <v>0</v>
      </c>
      <c r="AD5" s="119">
        <f ca="1">+Suivi!C9</f>
        <v>0</v>
      </c>
      <c r="AE5" s="119">
        <f ca="1">+Suivi!D9</f>
        <v>0</v>
      </c>
      <c r="AF5" s="119">
        <f ca="1">+Suivi!E9</f>
        <v>0</v>
      </c>
      <c r="AG5" s="119">
        <f ca="1">+Suivi!F9</f>
        <v>0</v>
      </c>
      <c r="AH5" s="119">
        <f ca="1">+Suivi!G9</f>
        <v>0</v>
      </c>
      <c r="AI5" s="119">
        <f ca="1">+Suivi!H9</f>
        <v>0</v>
      </c>
      <c r="AJ5" s="119">
        <f ca="1">+Suivi!I9</f>
        <v>0</v>
      </c>
      <c r="AK5" s="119">
        <f ca="1">+Suivi!J9</f>
        <v>0</v>
      </c>
      <c r="AL5" s="119">
        <f ca="1">+Suivi!K9</f>
        <v>0</v>
      </c>
      <c r="AM5" s="119">
        <f ca="1">+Suivi!L9</f>
        <v>0</v>
      </c>
      <c r="AN5" s="119">
        <f ca="1">+Suivi!M9</f>
        <v>0</v>
      </c>
      <c r="AO5" s="119">
        <f ca="1">+Suivi!N9</f>
        <v>0</v>
      </c>
      <c r="AP5" s="119">
        <f ca="1">+Suivi!O9</f>
        <v>0</v>
      </c>
      <c r="AQ5" s="119">
        <f ca="1">+Suivi!P9</f>
        <v>0</v>
      </c>
      <c r="AR5" s="119">
        <f ca="1">+Suivi!Q9</f>
        <v>0</v>
      </c>
      <c r="AS5" s="119">
        <f ca="1">+Suivi!R9</f>
        <v>0</v>
      </c>
      <c r="AT5" s="119">
        <f ca="1">+Suivi!S9</f>
        <v>0</v>
      </c>
      <c r="AU5" s="119">
        <f ca="1">+Suivi!T9</f>
        <v>0</v>
      </c>
      <c r="AV5" s="119">
        <f ca="1">+Suivi!U9</f>
        <v>0</v>
      </c>
      <c r="AW5" s="119">
        <f ca="1">+Suivi!V9</f>
        <v>0</v>
      </c>
      <c r="AX5" s="119"/>
    </row>
    <row r="6" spans="1:56" ht="15">
      <c r="A6" s="128"/>
      <c r="D6" s="263"/>
      <c r="E6" s="262"/>
      <c r="F6" s="262"/>
      <c r="I6" s="128" t="s">
        <v>1118</v>
      </c>
      <c r="J6" s="262" t="str">
        <f>IF(L5="",L3,L5)</f>
        <v>PlanningCycleComplet</v>
      </c>
      <c r="AB6" s="119">
        <f ca="1">+Suivi!B10</f>
        <v>0</v>
      </c>
      <c r="AC6" s="119">
        <f ca="1">+Suivi!C10</f>
        <v>0</v>
      </c>
      <c r="AD6" s="119">
        <f ca="1">+Suivi!D10</f>
        <v>0</v>
      </c>
      <c r="AE6" s="119">
        <f ca="1">+Suivi!E10</f>
        <v>0</v>
      </c>
      <c r="AF6" s="119">
        <f ca="1">+Suivi!F10</f>
        <v>0</v>
      </c>
      <c r="AG6" s="119">
        <f ca="1">+Suivi!G10</f>
        <v>0</v>
      </c>
      <c r="AH6" s="119">
        <f ca="1">+Suivi!H10</f>
        <v>0</v>
      </c>
      <c r="AI6" s="119">
        <f ca="1">+Suivi!I10</f>
        <v>0</v>
      </c>
      <c r="AJ6" s="119">
        <f ca="1">+Suivi!J10</f>
        <v>0</v>
      </c>
      <c r="AK6" s="119">
        <f ca="1">+Suivi!K10</f>
        <v>0</v>
      </c>
      <c r="AL6" s="119">
        <f ca="1">+Suivi!L10</f>
        <v>0</v>
      </c>
      <c r="AM6" s="119">
        <f ca="1">+Suivi!M10</f>
        <v>0</v>
      </c>
      <c r="AN6" s="119">
        <f ca="1">+Suivi!N10</f>
        <v>0</v>
      </c>
      <c r="AO6" s="119">
        <f ca="1">+Suivi!O10</f>
        <v>0</v>
      </c>
      <c r="AP6" s="119">
        <f ca="1">+Suivi!P10</f>
        <v>0</v>
      </c>
      <c r="AQ6" s="119">
        <f ca="1">+Suivi!Q10</f>
        <v>0</v>
      </c>
      <c r="AR6" s="119">
        <f ca="1">+Suivi!R10</f>
        <v>0</v>
      </c>
      <c r="AS6" s="119">
        <f ca="1">+Suivi!S10</f>
        <v>0</v>
      </c>
      <c r="AT6" s="119">
        <f ca="1">+Suivi!T10</f>
        <v>0</v>
      </c>
      <c r="AU6" s="119">
        <f ca="1">+Suivi!U10</f>
        <v>0</v>
      </c>
      <c r="AV6" s="119">
        <f ca="1">+Suivi!V10</f>
        <v>0</v>
      </c>
    </row>
    <row r="7" spans="1:56">
      <c r="AB7" s="119">
        <f ca="1">+Suivi!B11</f>
        <v>0</v>
      </c>
      <c r="AC7" s="119">
        <f ca="1">+Suivi!C11</f>
        <v>0</v>
      </c>
      <c r="AD7" s="119">
        <f ca="1">+Suivi!D11</f>
        <v>0</v>
      </c>
      <c r="AE7" s="119">
        <f ca="1">+Suivi!E11</f>
        <v>0</v>
      </c>
      <c r="AF7" s="119">
        <f ca="1">+Suivi!F11</f>
        <v>0</v>
      </c>
      <c r="AG7" s="119">
        <f ca="1">+Suivi!G11</f>
        <v>0</v>
      </c>
      <c r="AH7" s="119">
        <f ca="1">+Suivi!H11</f>
        <v>0</v>
      </c>
      <c r="AI7" s="119">
        <f ca="1">+Suivi!I11</f>
        <v>0</v>
      </c>
      <c r="AJ7" s="119">
        <f ca="1">+Suivi!J11</f>
        <v>0</v>
      </c>
      <c r="AK7" s="119">
        <f ca="1">+Suivi!K11</f>
        <v>0</v>
      </c>
      <c r="AL7" s="119">
        <f ca="1">+Suivi!L11</f>
        <v>0</v>
      </c>
      <c r="AM7" s="119">
        <f ca="1">+Suivi!M11</f>
        <v>0</v>
      </c>
      <c r="AN7" s="119">
        <f ca="1">+Suivi!N11</f>
        <v>0</v>
      </c>
      <c r="AO7" s="119">
        <f ca="1">+Suivi!O11</f>
        <v>0</v>
      </c>
      <c r="AP7" s="119">
        <f ca="1">+Suivi!P11</f>
        <v>0</v>
      </c>
      <c r="AQ7" s="119">
        <f ca="1">+Suivi!Q11</f>
        <v>0</v>
      </c>
      <c r="AR7" s="119">
        <f ca="1">+Suivi!R11</f>
        <v>0</v>
      </c>
      <c r="AS7" s="119">
        <f ca="1">+Suivi!S11</f>
        <v>0</v>
      </c>
      <c r="AT7" s="119">
        <f ca="1">+Suivi!T11</f>
        <v>0</v>
      </c>
      <c r="AU7" s="119">
        <f ca="1">+Suivi!U11</f>
        <v>0</v>
      </c>
      <c r="AV7" s="119">
        <f ca="1">+Suivi!V11</f>
        <v>0</v>
      </c>
    </row>
    <row r="8" spans="1:56" ht="12.75" customHeight="1">
      <c r="A8" s="119">
        <f ca="1">+Suivi!E17</f>
        <v>0</v>
      </c>
      <c r="C8" s="100"/>
      <c r="F8" s="553" t="s">
        <v>1434</v>
      </c>
      <c r="G8" s="555"/>
      <c r="H8" s="553" t="s">
        <v>1435</v>
      </c>
      <c r="I8" s="554"/>
      <c r="J8" s="555"/>
      <c r="K8" s="333"/>
      <c r="AB8" s="119">
        <f ca="1">+Suivi!B12</f>
        <v>0</v>
      </c>
      <c r="AC8" s="119">
        <f ca="1">+Suivi!C12</f>
        <v>0</v>
      </c>
      <c r="AD8" s="119">
        <f ca="1">+Suivi!D12</f>
        <v>0</v>
      </c>
      <c r="AE8" s="119">
        <f ca="1">+Suivi!E12</f>
        <v>0</v>
      </c>
      <c r="AF8" s="119">
        <f ca="1">+Suivi!F12</f>
        <v>0</v>
      </c>
      <c r="AG8" s="119">
        <f ca="1">+Suivi!G12</f>
        <v>0</v>
      </c>
      <c r="AH8" s="119">
        <f ca="1">+Suivi!H12</f>
        <v>0</v>
      </c>
      <c r="AI8" s="119">
        <f ca="1">+Suivi!I12</f>
        <v>0</v>
      </c>
      <c r="AJ8" s="119">
        <f ca="1">+Suivi!J12</f>
        <v>0</v>
      </c>
      <c r="AK8" s="119">
        <f ca="1">+Suivi!K12</f>
        <v>0</v>
      </c>
      <c r="AL8" s="119">
        <f ca="1">+Suivi!L12</f>
        <v>0</v>
      </c>
      <c r="AM8" s="119">
        <f ca="1">+Suivi!M12</f>
        <v>0</v>
      </c>
      <c r="AN8" s="119">
        <f ca="1">+Suivi!N12</f>
        <v>0</v>
      </c>
      <c r="AO8" s="119">
        <f ca="1">+Suivi!O12</f>
        <v>0</v>
      </c>
      <c r="AP8" s="119">
        <f ca="1">+Suivi!P12</f>
        <v>0</v>
      </c>
      <c r="AQ8" s="119">
        <f ca="1">+Suivi!Q12</f>
        <v>0</v>
      </c>
      <c r="AR8" s="119">
        <f ca="1">+Suivi!R12</f>
        <v>0</v>
      </c>
      <c r="AS8" s="119">
        <f ca="1">+Suivi!S12</f>
        <v>0</v>
      </c>
      <c r="AT8" s="119">
        <f ca="1">+Suivi!T12</f>
        <v>0</v>
      </c>
      <c r="AU8" s="119">
        <f ca="1">+Suivi!U12</f>
        <v>0</v>
      </c>
      <c r="AV8" s="119">
        <f ca="1">+Suivi!V12</f>
        <v>0</v>
      </c>
    </row>
    <row r="9" spans="1:56" ht="78.75">
      <c r="C9" s="112"/>
      <c r="D9" s="133" t="s">
        <v>92</v>
      </c>
      <c r="E9" s="219" t="s">
        <v>58</v>
      </c>
      <c r="F9" s="318" t="s">
        <v>1424</v>
      </c>
      <c r="G9" s="319" t="s">
        <v>1423</v>
      </c>
      <c r="H9" s="320" t="s">
        <v>1426</v>
      </c>
      <c r="I9" s="320" t="s">
        <v>1425</v>
      </c>
      <c r="J9" s="321" t="s">
        <v>1427</v>
      </c>
      <c r="K9" s="334" t="s">
        <v>1428</v>
      </c>
      <c r="AB9" s="119">
        <f ca="1">+Suivi!B13</f>
        <v>0</v>
      </c>
      <c r="AC9" s="119">
        <f ca="1">+Suivi!C13</f>
        <v>0</v>
      </c>
      <c r="AD9" s="119">
        <f ca="1">+Suivi!D13</f>
        <v>0</v>
      </c>
      <c r="AE9" s="119">
        <f ca="1">+Suivi!E13</f>
        <v>0</v>
      </c>
      <c r="AF9" s="119">
        <f ca="1">+Suivi!F13</f>
        <v>0</v>
      </c>
      <c r="AG9" s="119">
        <f ca="1">+Suivi!G13</f>
        <v>0</v>
      </c>
      <c r="AH9" s="119">
        <f ca="1">+Suivi!H13</f>
        <v>0</v>
      </c>
      <c r="AI9" s="119">
        <f ca="1">+Suivi!I13</f>
        <v>0</v>
      </c>
      <c r="AJ9" s="119">
        <f ca="1">+Suivi!J13</f>
        <v>0</v>
      </c>
      <c r="AK9" s="119">
        <f ca="1">+Suivi!K13</f>
        <v>0</v>
      </c>
      <c r="AL9" s="119">
        <f ca="1">+Suivi!L13</f>
        <v>0</v>
      </c>
      <c r="AM9" s="119">
        <f ca="1">+Suivi!M13</f>
        <v>0</v>
      </c>
      <c r="AN9" s="119">
        <f ca="1">+Suivi!N13</f>
        <v>0</v>
      </c>
      <c r="AO9" s="119">
        <f ca="1">+Suivi!O13</f>
        <v>0</v>
      </c>
      <c r="AP9" s="119">
        <f ca="1">+Suivi!P13</f>
        <v>0</v>
      </c>
      <c r="AQ9" s="119">
        <f ca="1">+Suivi!Q13</f>
        <v>0</v>
      </c>
      <c r="AR9" s="119">
        <f ca="1">+Suivi!R13</f>
        <v>0</v>
      </c>
      <c r="AS9" s="119">
        <f ca="1">+Suivi!S13</f>
        <v>0</v>
      </c>
      <c r="AT9" s="119">
        <f ca="1">+Suivi!T13</f>
        <v>0</v>
      </c>
      <c r="AU9" s="119">
        <f ca="1">+Suivi!U13</f>
        <v>0</v>
      </c>
      <c r="AV9" s="119">
        <f ca="1">+Suivi!V13</f>
        <v>0</v>
      </c>
    </row>
    <row r="10" spans="1:56" ht="19.5" customHeight="1">
      <c r="C10" s="138">
        <v>1</v>
      </c>
      <c r="D10" s="126">
        <f t="shared" ref="D10:D40" ca="1" si="0">+HLOOKUP($G$4,$AC$1:$AW$33,2+C10,FALSE)</f>
        <v>0</v>
      </c>
      <c r="E10" s="126">
        <f>F10-I10</f>
        <v>0</v>
      </c>
      <c r="F10" s="152"/>
      <c r="G10" s="209"/>
      <c r="H10" s="153"/>
      <c r="I10" s="153"/>
      <c r="J10" s="314"/>
      <c r="K10" s="269"/>
      <c r="AB10" s="119">
        <f ca="1">+Suivi!B14</f>
        <v>0</v>
      </c>
      <c r="AC10" s="119">
        <f ca="1">+Suivi!C14</f>
        <v>0</v>
      </c>
      <c r="AD10" s="119">
        <f ca="1">+Suivi!D14</f>
        <v>0</v>
      </c>
      <c r="AE10" s="119">
        <f ca="1">+Suivi!E14</f>
        <v>0</v>
      </c>
      <c r="AF10" s="119">
        <f ca="1">+Suivi!F14</f>
        <v>0</v>
      </c>
      <c r="AG10" s="119">
        <f ca="1">+Suivi!G14</f>
        <v>0</v>
      </c>
      <c r="AH10" s="119">
        <f ca="1">+Suivi!H14</f>
        <v>0</v>
      </c>
      <c r="AI10" s="119">
        <f ca="1">+Suivi!I14</f>
        <v>0</v>
      </c>
      <c r="AJ10" s="119">
        <f ca="1">+Suivi!J14</f>
        <v>0</v>
      </c>
      <c r="AK10" s="119">
        <f ca="1">+Suivi!K14</f>
        <v>0</v>
      </c>
      <c r="AL10" s="119">
        <f ca="1">+Suivi!L14</f>
        <v>0</v>
      </c>
      <c r="AM10" s="119">
        <f ca="1">+Suivi!M14</f>
        <v>0</v>
      </c>
      <c r="AN10" s="119">
        <f ca="1">+Suivi!N14</f>
        <v>0</v>
      </c>
      <c r="AO10" s="119">
        <f ca="1">+Suivi!O14</f>
        <v>0</v>
      </c>
      <c r="AP10" s="119">
        <f ca="1">+Suivi!P14</f>
        <v>0</v>
      </c>
      <c r="AQ10" s="119">
        <f ca="1">+Suivi!Q14</f>
        <v>0</v>
      </c>
      <c r="AR10" s="119">
        <f ca="1">+Suivi!R14</f>
        <v>0</v>
      </c>
      <c r="AS10" s="119">
        <f ca="1">+Suivi!S14</f>
        <v>0</v>
      </c>
      <c r="AT10" s="119">
        <f ca="1">+Suivi!T14</f>
        <v>0</v>
      </c>
      <c r="AU10" s="119">
        <f ca="1">+Suivi!U14</f>
        <v>0</v>
      </c>
      <c r="AV10" s="119">
        <f ca="1">+Suivi!V14</f>
        <v>0</v>
      </c>
      <c r="AZ10" s="152"/>
      <c r="BA10" s="153"/>
      <c r="BB10" s="153"/>
      <c r="BC10" s="560"/>
      <c r="BD10" s="561"/>
    </row>
    <row r="11" spans="1:56" ht="19.5" customHeight="1">
      <c r="C11" s="138">
        <f>+C10+1</f>
        <v>2</v>
      </c>
      <c r="D11" s="126">
        <f t="shared" ca="1" si="0"/>
        <v>0</v>
      </c>
      <c r="E11" s="126">
        <f t="shared" ref="E11:E40" si="1">F11-I11</f>
        <v>0</v>
      </c>
      <c r="F11" s="154"/>
      <c r="G11" s="210"/>
      <c r="H11" s="155"/>
      <c r="I11" s="155"/>
      <c r="J11" s="281"/>
      <c r="K11" s="269"/>
      <c r="AB11" s="119">
        <f ca="1">+Suivi!B15</f>
        <v>0</v>
      </c>
      <c r="AC11" s="119">
        <f ca="1">+Suivi!C15</f>
        <v>0</v>
      </c>
      <c r="AD11" s="119">
        <f ca="1">+Suivi!D15</f>
        <v>0</v>
      </c>
      <c r="AE11" s="119">
        <f ca="1">+Suivi!E15</f>
        <v>0</v>
      </c>
      <c r="AF11" s="119">
        <f ca="1">+Suivi!F15</f>
        <v>0</v>
      </c>
      <c r="AG11" s="119">
        <f ca="1">+Suivi!G15</f>
        <v>0</v>
      </c>
      <c r="AH11" s="119">
        <f ca="1">+Suivi!H15</f>
        <v>0</v>
      </c>
      <c r="AI11" s="119">
        <f ca="1">+Suivi!I15</f>
        <v>0</v>
      </c>
      <c r="AJ11" s="119">
        <f ca="1">+Suivi!J15</f>
        <v>0</v>
      </c>
      <c r="AK11" s="119">
        <f ca="1">+Suivi!K15</f>
        <v>0</v>
      </c>
      <c r="AL11" s="119">
        <f ca="1">+Suivi!L15</f>
        <v>0</v>
      </c>
      <c r="AM11" s="119">
        <f ca="1">+Suivi!M15</f>
        <v>0</v>
      </c>
      <c r="AN11" s="119">
        <f ca="1">+Suivi!N15</f>
        <v>0</v>
      </c>
      <c r="AO11" s="119">
        <f ca="1">+Suivi!O15</f>
        <v>0</v>
      </c>
      <c r="AP11" s="119">
        <f ca="1">+Suivi!P15</f>
        <v>0</v>
      </c>
      <c r="AQ11" s="119">
        <f ca="1">+Suivi!Q15</f>
        <v>0</v>
      </c>
      <c r="AR11" s="119">
        <f ca="1">+Suivi!R15</f>
        <v>0</v>
      </c>
      <c r="AS11" s="119">
        <f ca="1">+Suivi!S15</f>
        <v>0</v>
      </c>
      <c r="AT11" s="119">
        <f ca="1">+Suivi!T15</f>
        <v>0</v>
      </c>
      <c r="AU11" s="119">
        <f ca="1">+Suivi!U15</f>
        <v>0</v>
      </c>
      <c r="AV11" s="119">
        <f ca="1">+Suivi!V15</f>
        <v>0</v>
      </c>
      <c r="AZ11" s="154"/>
      <c r="BA11" s="155"/>
      <c r="BB11" s="155"/>
      <c r="BC11" s="560"/>
      <c r="BD11" s="561"/>
    </row>
    <row r="12" spans="1:56" ht="19.5" customHeight="1">
      <c r="C12" s="138">
        <f t="shared" ref="C12:C40" si="2">+C11+1</f>
        <v>3</v>
      </c>
      <c r="D12" s="126">
        <f t="shared" ca="1" si="0"/>
        <v>0</v>
      </c>
      <c r="E12" s="126">
        <f t="shared" si="1"/>
        <v>0</v>
      </c>
      <c r="F12" s="154"/>
      <c r="G12" s="210"/>
      <c r="H12" s="155"/>
      <c r="I12" s="155"/>
      <c r="J12" s="281"/>
      <c r="K12" s="269"/>
      <c r="AB12" s="119">
        <f ca="1">+Suivi!B16</f>
        <v>0</v>
      </c>
      <c r="AC12" s="119">
        <f ca="1">+Suivi!C16</f>
        <v>0</v>
      </c>
      <c r="AD12" s="119">
        <f ca="1">+Suivi!D16</f>
        <v>0</v>
      </c>
      <c r="AE12" s="119">
        <f ca="1">+Suivi!E16</f>
        <v>0</v>
      </c>
      <c r="AF12" s="119">
        <f ca="1">+Suivi!F16</f>
        <v>0</v>
      </c>
      <c r="AG12" s="119">
        <f ca="1">+Suivi!G16</f>
        <v>0</v>
      </c>
      <c r="AH12" s="119">
        <f ca="1">+Suivi!H16</f>
        <v>0</v>
      </c>
      <c r="AI12" s="119">
        <f ca="1">+Suivi!I16</f>
        <v>0</v>
      </c>
      <c r="AJ12" s="119">
        <f ca="1">+Suivi!J16</f>
        <v>0</v>
      </c>
      <c r="AK12" s="119">
        <f ca="1">+Suivi!K16</f>
        <v>0</v>
      </c>
      <c r="AL12" s="119">
        <f ca="1">+Suivi!L16</f>
        <v>0</v>
      </c>
      <c r="AM12" s="119">
        <f ca="1">+Suivi!M16</f>
        <v>0</v>
      </c>
      <c r="AN12" s="119">
        <f ca="1">+Suivi!N16</f>
        <v>0</v>
      </c>
      <c r="AO12" s="119">
        <f ca="1">+Suivi!O16</f>
        <v>0</v>
      </c>
      <c r="AP12" s="119">
        <f ca="1">+Suivi!P16</f>
        <v>0</v>
      </c>
      <c r="AQ12" s="119">
        <f ca="1">+Suivi!Q16</f>
        <v>0</v>
      </c>
      <c r="AR12" s="119">
        <f ca="1">+Suivi!R16</f>
        <v>0</v>
      </c>
      <c r="AS12" s="119">
        <f ca="1">+Suivi!S16</f>
        <v>0</v>
      </c>
      <c r="AT12" s="119">
        <f ca="1">+Suivi!T16</f>
        <v>0</v>
      </c>
      <c r="AU12" s="119">
        <f ca="1">+Suivi!U16</f>
        <v>0</v>
      </c>
      <c r="AV12" s="119">
        <f ca="1">+Suivi!V16</f>
        <v>0</v>
      </c>
      <c r="AZ12" s="154"/>
      <c r="BA12" s="155"/>
      <c r="BB12" s="155"/>
      <c r="BC12" s="560"/>
      <c r="BD12" s="561"/>
    </row>
    <row r="13" spans="1:56" ht="19.5" customHeight="1">
      <c r="C13" s="138">
        <f t="shared" si="2"/>
        <v>4</v>
      </c>
      <c r="D13" s="126">
        <f t="shared" ca="1" si="0"/>
        <v>0</v>
      </c>
      <c r="E13" s="126">
        <f t="shared" si="1"/>
        <v>0</v>
      </c>
      <c r="F13" s="154"/>
      <c r="G13" s="210"/>
      <c r="H13" s="155"/>
      <c r="I13" s="155"/>
      <c r="J13" s="281"/>
      <c r="K13" s="269"/>
      <c r="AB13" s="119">
        <f ca="1">+Suivi!B17</f>
        <v>0</v>
      </c>
      <c r="AC13" s="119">
        <f ca="1">+Suivi!C17</f>
        <v>0</v>
      </c>
      <c r="AD13" s="119">
        <f ca="1">+Suivi!D17</f>
        <v>0</v>
      </c>
      <c r="AF13" s="119">
        <f ca="1">+Suivi!F17</f>
        <v>0</v>
      </c>
      <c r="AG13" s="119">
        <f ca="1">+Suivi!G17</f>
        <v>0</v>
      </c>
      <c r="AH13" s="119">
        <f ca="1">+Suivi!H17</f>
        <v>0</v>
      </c>
      <c r="AI13" s="119">
        <f ca="1">+Suivi!I17</f>
        <v>0</v>
      </c>
      <c r="AJ13" s="119">
        <f ca="1">+Suivi!J17</f>
        <v>0</v>
      </c>
      <c r="AK13" s="119">
        <f ca="1">+Suivi!K17</f>
        <v>0</v>
      </c>
      <c r="AL13" s="119">
        <f ca="1">+Suivi!L17</f>
        <v>0</v>
      </c>
      <c r="AM13" s="119">
        <f ca="1">+Suivi!M17</f>
        <v>0</v>
      </c>
      <c r="AN13" s="119">
        <f ca="1">+Suivi!N17</f>
        <v>0</v>
      </c>
      <c r="AO13" s="119">
        <f ca="1">+Suivi!O17</f>
        <v>0</v>
      </c>
      <c r="AP13" s="119">
        <f ca="1">+Suivi!P17</f>
        <v>0</v>
      </c>
      <c r="AQ13" s="119">
        <f ca="1">+Suivi!Q17</f>
        <v>0</v>
      </c>
      <c r="AR13" s="119">
        <f ca="1">+Suivi!R17</f>
        <v>0</v>
      </c>
      <c r="AS13" s="119">
        <f ca="1">+Suivi!S17</f>
        <v>0</v>
      </c>
      <c r="AT13" s="119">
        <f ca="1">+Suivi!T17</f>
        <v>0</v>
      </c>
      <c r="AU13" s="119">
        <f ca="1">+Suivi!U17</f>
        <v>0</v>
      </c>
      <c r="AV13" s="119">
        <f ca="1">+Suivi!V17</f>
        <v>0</v>
      </c>
      <c r="AZ13" s="154"/>
      <c r="BA13" s="155"/>
      <c r="BB13" s="155"/>
      <c r="BC13" s="560"/>
      <c r="BD13" s="561"/>
    </row>
    <row r="14" spans="1:56" ht="19.5" customHeight="1">
      <c r="C14" s="138">
        <f t="shared" si="2"/>
        <v>5</v>
      </c>
      <c r="D14" s="126">
        <f t="shared" ca="1" si="0"/>
        <v>0</v>
      </c>
      <c r="E14" s="126">
        <f t="shared" si="1"/>
        <v>0</v>
      </c>
      <c r="F14" s="154"/>
      <c r="G14" s="210"/>
      <c r="H14" s="155"/>
      <c r="I14" s="155"/>
      <c r="J14" s="281"/>
      <c r="K14" s="269"/>
      <c r="AB14" s="119">
        <f ca="1">+Suivi!B18</f>
        <v>0</v>
      </c>
      <c r="AC14" s="119">
        <f ca="1">+Suivi!C18</f>
        <v>0</v>
      </c>
      <c r="AD14" s="119">
        <f ca="1">+Suivi!D18</f>
        <v>0</v>
      </c>
      <c r="AE14" s="119">
        <f ca="1">+Suivi!E18</f>
        <v>0</v>
      </c>
      <c r="AF14" s="119">
        <f ca="1">+Suivi!F18</f>
        <v>0</v>
      </c>
      <c r="AG14" s="119">
        <f ca="1">+Suivi!G18</f>
        <v>0</v>
      </c>
      <c r="AH14" s="119">
        <f ca="1">+Suivi!H18</f>
        <v>0</v>
      </c>
      <c r="AI14" s="119">
        <f ca="1">+Suivi!I18</f>
        <v>0</v>
      </c>
      <c r="AJ14" s="119">
        <f ca="1">+Suivi!J18</f>
        <v>0</v>
      </c>
      <c r="AK14" s="119">
        <f ca="1">+Suivi!K18</f>
        <v>0</v>
      </c>
      <c r="AL14" s="119">
        <f ca="1">+Suivi!L18</f>
        <v>0</v>
      </c>
      <c r="AM14" s="119">
        <f ca="1">+Suivi!M18</f>
        <v>0</v>
      </c>
      <c r="AN14" s="119">
        <f ca="1">+Suivi!N18</f>
        <v>0</v>
      </c>
      <c r="AO14" s="119">
        <f ca="1">+Suivi!O18</f>
        <v>0</v>
      </c>
      <c r="AP14" s="119">
        <f ca="1">+Suivi!P18</f>
        <v>0</v>
      </c>
      <c r="AQ14" s="119">
        <f ca="1">+Suivi!Q18</f>
        <v>0</v>
      </c>
      <c r="AR14" s="119">
        <f ca="1">+Suivi!R18</f>
        <v>0</v>
      </c>
      <c r="AS14" s="119">
        <f ca="1">+Suivi!S18</f>
        <v>0</v>
      </c>
      <c r="AT14" s="119">
        <f ca="1">+Suivi!T18</f>
        <v>0</v>
      </c>
      <c r="AU14" s="119">
        <f ca="1">+Suivi!U18</f>
        <v>0</v>
      </c>
      <c r="AV14" s="119">
        <f ca="1">+Suivi!V18</f>
        <v>0</v>
      </c>
      <c r="AZ14" s="154"/>
      <c r="BA14" s="155"/>
      <c r="BB14" s="155"/>
      <c r="BC14" s="560"/>
      <c r="BD14" s="561"/>
    </row>
    <row r="15" spans="1:56" ht="19.5" customHeight="1">
      <c r="C15" s="138">
        <f t="shared" si="2"/>
        <v>6</v>
      </c>
      <c r="D15" s="126">
        <f t="shared" ca="1" si="0"/>
        <v>0</v>
      </c>
      <c r="E15" s="126">
        <f t="shared" si="1"/>
        <v>0</v>
      </c>
      <c r="F15" s="154"/>
      <c r="G15" s="210"/>
      <c r="H15" s="155"/>
      <c r="I15" s="155"/>
      <c r="J15" s="281"/>
      <c r="K15" s="269"/>
      <c r="AB15" s="119">
        <f ca="1">+Suivi!B19</f>
        <v>0</v>
      </c>
      <c r="AC15" s="119">
        <f ca="1">+Suivi!C19</f>
        <v>0</v>
      </c>
      <c r="AD15" s="119">
        <f ca="1">+Suivi!D19</f>
        <v>0</v>
      </c>
      <c r="AE15" s="119">
        <f ca="1">+Suivi!E19</f>
        <v>0</v>
      </c>
      <c r="AF15" s="119">
        <f ca="1">+Suivi!F19</f>
        <v>0</v>
      </c>
      <c r="AG15" s="119">
        <f ca="1">+Suivi!G19</f>
        <v>0</v>
      </c>
      <c r="AH15" s="119">
        <f ca="1">+Suivi!H19</f>
        <v>0</v>
      </c>
      <c r="AI15" s="119">
        <f ca="1">+Suivi!I19</f>
        <v>0</v>
      </c>
      <c r="AJ15" s="119">
        <f ca="1">+Suivi!J19</f>
        <v>0</v>
      </c>
      <c r="AK15" s="119">
        <f ca="1">+Suivi!K19</f>
        <v>0</v>
      </c>
      <c r="AL15" s="119">
        <f ca="1">+Suivi!L19</f>
        <v>0</v>
      </c>
      <c r="AM15" s="119">
        <f ca="1">+Suivi!M19</f>
        <v>0</v>
      </c>
      <c r="AN15" s="119">
        <f ca="1">+Suivi!N19</f>
        <v>0</v>
      </c>
      <c r="AO15" s="119">
        <f ca="1">+Suivi!O19</f>
        <v>0</v>
      </c>
      <c r="AP15" s="119">
        <f ca="1">+Suivi!P19</f>
        <v>0</v>
      </c>
      <c r="AQ15" s="119">
        <f ca="1">+Suivi!Q19</f>
        <v>0</v>
      </c>
      <c r="AR15" s="119">
        <f ca="1">+Suivi!R19</f>
        <v>0</v>
      </c>
      <c r="AS15" s="119">
        <f ca="1">+Suivi!S19</f>
        <v>0</v>
      </c>
      <c r="AT15" s="119">
        <f ca="1">+Suivi!T19</f>
        <v>0</v>
      </c>
      <c r="AU15" s="119">
        <f ca="1">+Suivi!U19</f>
        <v>0</v>
      </c>
      <c r="AV15" s="119">
        <f ca="1">+Suivi!V19</f>
        <v>0</v>
      </c>
      <c r="AZ15" s="154"/>
      <c r="BA15" s="155"/>
      <c r="BB15" s="155"/>
      <c r="BC15" s="560"/>
      <c r="BD15" s="561"/>
    </row>
    <row r="16" spans="1:56" ht="19.5" customHeight="1">
      <c r="C16" s="138">
        <f t="shared" si="2"/>
        <v>7</v>
      </c>
      <c r="D16" s="126">
        <f t="shared" ca="1" si="0"/>
        <v>0</v>
      </c>
      <c r="E16" s="126">
        <f t="shared" si="1"/>
        <v>0</v>
      </c>
      <c r="F16" s="154"/>
      <c r="G16" s="210"/>
      <c r="H16" s="155"/>
      <c r="I16" s="155"/>
      <c r="J16" s="281"/>
      <c r="K16" s="269"/>
      <c r="AB16" s="119">
        <f ca="1">+Suivi!B20</f>
        <v>0</v>
      </c>
      <c r="AC16" s="119">
        <f ca="1">+Suivi!C20</f>
        <v>0</v>
      </c>
      <c r="AD16" s="119">
        <f ca="1">+Suivi!D20</f>
        <v>0</v>
      </c>
      <c r="AE16" s="119">
        <f ca="1">+Suivi!E20</f>
        <v>0</v>
      </c>
      <c r="AF16" s="119">
        <f ca="1">+Suivi!F20</f>
        <v>0</v>
      </c>
      <c r="AG16" s="119">
        <f ca="1">+Suivi!G20</f>
        <v>0</v>
      </c>
      <c r="AH16" s="119">
        <f ca="1">+Suivi!H20</f>
        <v>0</v>
      </c>
      <c r="AI16" s="119">
        <f ca="1">+Suivi!I20</f>
        <v>0</v>
      </c>
      <c r="AJ16" s="119">
        <f ca="1">+Suivi!J20</f>
        <v>0</v>
      </c>
      <c r="AK16" s="119">
        <f ca="1">+Suivi!K20</f>
        <v>0</v>
      </c>
      <c r="AL16" s="119">
        <f ca="1">+Suivi!L20</f>
        <v>0</v>
      </c>
      <c r="AM16" s="119">
        <f ca="1">+Suivi!M20</f>
        <v>0</v>
      </c>
      <c r="AN16" s="119">
        <f ca="1">+Suivi!N20</f>
        <v>0</v>
      </c>
      <c r="AO16" s="119">
        <f ca="1">+Suivi!O20</f>
        <v>0</v>
      </c>
      <c r="AP16" s="119">
        <f ca="1">+Suivi!P20</f>
        <v>0</v>
      </c>
      <c r="AQ16" s="119">
        <f ca="1">+Suivi!Q20</f>
        <v>0</v>
      </c>
      <c r="AR16" s="119">
        <f ca="1">+Suivi!R20</f>
        <v>0</v>
      </c>
      <c r="AS16" s="119">
        <f ca="1">+Suivi!S20</f>
        <v>0</v>
      </c>
      <c r="AT16" s="119">
        <f ca="1">+Suivi!T20</f>
        <v>0</v>
      </c>
      <c r="AU16" s="119">
        <f ca="1">+Suivi!U20</f>
        <v>0</v>
      </c>
      <c r="AV16" s="119">
        <f ca="1">+Suivi!V20</f>
        <v>0</v>
      </c>
      <c r="AZ16" s="154"/>
      <c r="BA16" s="155"/>
      <c r="BB16" s="155"/>
      <c r="BC16" s="560"/>
      <c r="BD16" s="561"/>
    </row>
    <row r="17" spans="3:56" ht="19.5" customHeight="1">
      <c r="C17" s="138">
        <f t="shared" si="2"/>
        <v>8</v>
      </c>
      <c r="D17" s="126">
        <f t="shared" ca="1" si="0"/>
        <v>0</v>
      </c>
      <c r="E17" s="126">
        <f t="shared" si="1"/>
        <v>0</v>
      </c>
      <c r="F17" s="154"/>
      <c r="G17" s="210"/>
      <c r="H17" s="155"/>
      <c r="I17" s="155"/>
      <c r="J17" s="281"/>
      <c r="K17" s="269"/>
      <c r="AB17" s="119">
        <f ca="1">+Suivi!B21</f>
        <v>0</v>
      </c>
      <c r="AC17" s="119">
        <f ca="1">+Suivi!C21</f>
        <v>0</v>
      </c>
      <c r="AD17" s="119">
        <f ca="1">+Suivi!D21</f>
        <v>0</v>
      </c>
      <c r="AE17" s="119">
        <f ca="1">+Suivi!E21</f>
        <v>0</v>
      </c>
      <c r="AF17" s="119">
        <f ca="1">+Suivi!F21</f>
        <v>0</v>
      </c>
      <c r="AG17" s="119">
        <f ca="1">+Suivi!G21</f>
        <v>0</v>
      </c>
      <c r="AH17" s="119">
        <f ca="1">+Suivi!H21</f>
        <v>0</v>
      </c>
      <c r="AI17" s="119">
        <f ca="1">+Suivi!I21</f>
        <v>0</v>
      </c>
      <c r="AJ17" s="119">
        <f ca="1">+Suivi!J21</f>
        <v>0</v>
      </c>
      <c r="AK17" s="119">
        <f ca="1">+Suivi!K21</f>
        <v>0</v>
      </c>
      <c r="AL17" s="119">
        <f ca="1">+Suivi!L21</f>
        <v>0</v>
      </c>
      <c r="AM17" s="119">
        <f ca="1">+Suivi!M21</f>
        <v>0</v>
      </c>
      <c r="AN17" s="119">
        <f ca="1">+Suivi!N21</f>
        <v>0</v>
      </c>
      <c r="AO17" s="119">
        <f ca="1">+Suivi!O21</f>
        <v>0</v>
      </c>
      <c r="AP17" s="119">
        <f ca="1">+Suivi!P21</f>
        <v>0</v>
      </c>
      <c r="AQ17" s="119">
        <f ca="1">+Suivi!Q21</f>
        <v>0</v>
      </c>
      <c r="AR17" s="119">
        <f ca="1">+Suivi!R21</f>
        <v>0</v>
      </c>
      <c r="AS17" s="119">
        <f ca="1">+Suivi!S21</f>
        <v>0</v>
      </c>
      <c r="AT17" s="119">
        <f ca="1">+Suivi!T21</f>
        <v>0</v>
      </c>
      <c r="AU17" s="119">
        <f ca="1">+Suivi!U21</f>
        <v>0</v>
      </c>
      <c r="AV17" s="119">
        <f ca="1">+Suivi!V21</f>
        <v>0</v>
      </c>
      <c r="AZ17" s="154"/>
      <c r="BA17" s="155"/>
      <c r="BB17" s="155"/>
      <c r="BC17" s="560"/>
      <c r="BD17" s="561"/>
    </row>
    <row r="18" spans="3:56" ht="19.5" customHeight="1">
      <c r="C18" s="138">
        <f t="shared" si="2"/>
        <v>9</v>
      </c>
      <c r="D18" s="126">
        <f t="shared" ca="1" si="0"/>
        <v>0</v>
      </c>
      <c r="E18" s="126">
        <f t="shared" si="1"/>
        <v>0</v>
      </c>
      <c r="F18" s="154"/>
      <c r="G18" s="210"/>
      <c r="H18" s="155"/>
      <c r="I18" s="155"/>
      <c r="J18" s="281"/>
      <c r="K18" s="269"/>
      <c r="AB18" s="119">
        <f ca="1">+Suivi!B22</f>
        <v>0</v>
      </c>
      <c r="AC18" s="119">
        <f ca="1">+Suivi!C22</f>
        <v>0</v>
      </c>
      <c r="AD18" s="119">
        <f ca="1">+Suivi!D22</f>
        <v>0</v>
      </c>
      <c r="AE18" s="119">
        <f ca="1">+Suivi!E22</f>
        <v>0</v>
      </c>
      <c r="AF18" s="119">
        <f ca="1">+Suivi!F22</f>
        <v>0</v>
      </c>
      <c r="AG18" s="119">
        <f ca="1">+Suivi!G22</f>
        <v>0</v>
      </c>
      <c r="AH18" s="119">
        <f ca="1">+Suivi!H22</f>
        <v>0</v>
      </c>
      <c r="AI18" s="119">
        <f ca="1">+Suivi!I22</f>
        <v>0</v>
      </c>
      <c r="AJ18" s="119">
        <f ca="1">+Suivi!J22</f>
        <v>0</v>
      </c>
      <c r="AK18" s="119">
        <f ca="1">+Suivi!K22</f>
        <v>0</v>
      </c>
      <c r="AL18" s="119">
        <f ca="1">+Suivi!L22</f>
        <v>0</v>
      </c>
      <c r="AM18" s="119">
        <f ca="1">+Suivi!M22</f>
        <v>0</v>
      </c>
      <c r="AN18" s="119">
        <f ca="1">+Suivi!N22</f>
        <v>0</v>
      </c>
      <c r="AO18" s="119">
        <f ca="1">+Suivi!O22</f>
        <v>0</v>
      </c>
      <c r="AP18" s="119">
        <f ca="1">+Suivi!P22</f>
        <v>0</v>
      </c>
      <c r="AQ18" s="119">
        <f ca="1">+Suivi!Q22</f>
        <v>0</v>
      </c>
      <c r="AR18" s="119">
        <f ca="1">+Suivi!R22</f>
        <v>0</v>
      </c>
      <c r="AS18" s="119">
        <f ca="1">+Suivi!S22</f>
        <v>0</v>
      </c>
      <c r="AT18" s="119">
        <f ca="1">+Suivi!T22</f>
        <v>0</v>
      </c>
      <c r="AU18" s="119">
        <f ca="1">+Suivi!U22</f>
        <v>0</v>
      </c>
      <c r="AV18" s="119">
        <f ca="1">+Suivi!V22</f>
        <v>0</v>
      </c>
      <c r="AZ18" s="154"/>
      <c r="BA18" s="155"/>
      <c r="BB18" s="155"/>
      <c r="BC18" s="560"/>
      <c r="BD18" s="561"/>
    </row>
    <row r="19" spans="3:56" ht="19.5" customHeight="1">
      <c r="C19" s="138">
        <f t="shared" si="2"/>
        <v>10</v>
      </c>
      <c r="D19" s="126">
        <f t="shared" ca="1" si="0"/>
        <v>0</v>
      </c>
      <c r="E19" s="126">
        <f t="shared" si="1"/>
        <v>0</v>
      </c>
      <c r="F19" s="154"/>
      <c r="G19" s="210"/>
      <c r="H19" s="155"/>
      <c r="I19" s="155"/>
      <c r="J19" s="281"/>
      <c r="K19" s="269"/>
      <c r="AB19" s="119">
        <f ca="1">+Suivi!B23</f>
        <v>0</v>
      </c>
      <c r="AC19" s="119">
        <f ca="1">+Suivi!C23</f>
        <v>0</v>
      </c>
      <c r="AD19" s="119">
        <f ca="1">+Suivi!D23</f>
        <v>0</v>
      </c>
      <c r="AE19" s="119">
        <f ca="1">+Suivi!E23</f>
        <v>0</v>
      </c>
      <c r="AF19" s="119">
        <f ca="1">+Suivi!F23</f>
        <v>0</v>
      </c>
      <c r="AG19" s="119">
        <f ca="1">+Suivi!G23</f>
        <v>0</v>
      </c>
      <c r="AH19" s="119">
        <f ca="1">+Suivi!H23</f>
        <v>0</v>
      </c>
      <c r="AI19" s="119">
        <f ca="1">+Suivi!I23</f>
        <v>0</v>
      </c>
      <c r="AJ19" s="119">
        <f ca="1">+Suivi!J23</f>
        <v>0</v>
      </c>
      <c r="AK19" s="119">
        <f ca="1">+Suivi!K23</f>
        <v>0</v>
      </c>
      <c r="AL19" s="119">
        <f ca="1">+Suivi!L23</f>
        <v>0</v>
      </c>
      <c r="AM19" s="119">
        <f ca="1">+Suivi!M23</f>
        <v>0</v>
      </c>
      <c r="AN19" s="119">
        <f ca="1">+Suivi!N23</f>
        <v>0</v>
      </c>
      <c r="AO19" s="119">
        <f ca="1">+Suivi!O23</f>
        <v>0</v>
      </c>
      <c r="AP19" s="119">
        <f ca="1">+Suivi!P23</f>
        <v>0</v>
      </c>
      <c r="AQ19" s="119">
        <f ca="1">+Suivi!Q23</f>
        <v>0</v>
      </c>
      <c r="AR19" s="119">
        <f ca="1">+Suivi!R23</f>
        <v>0</v>
      </c>
      <c r="AS19" s="119">
        <f ca="1">+Suivi!S23</f>
        <v>0</v>
      </c>
      <c r="AT19" s="119">
        <f ca="1">+Suivi!T23</f>
        <v>0</v>
      </c>
      <c r="AU19" s="119">
        <f ca="1">+Suivi!U23</f>
        <v>0</v>
      </c>
      <c r="AV19" s="119">
        <f ca="1">+Suivi!V23</f>
        <v>0</v>
      </c>
      <c r="AZ19" s="154"/>
      <c r="BA19" s="155"/>
      <c r="BB19" s="155"/>
      <c r="BC19" s="560"/>
      <c r="BD19" s="561"/>
    </row>
    <row r="20" spans="3:56" ht="19.5" customHeight="1">
      <c r="C20" s="138">
        <f t="shared" si="2"/>
        <v>11</v>
      </c>
      <c r="D20" s="126">
        <f t="shared" ca="1" si="0"/>
        <v>0</v>
      </c>
      <c r="E20" s="126">
        <f t="shared" si="1"/>
        <v>0</v>
      </c>
      <c r="F20" s="154"/>
      <c r="G20" s="210"/>
      <c r="H20" s="155"/>
      <c r="I20" s="155"/>
      <c r="J20" s="281"/>
      <c r="K20" s="269"/>
      <c r="AB20" s="119">
        <f ca="1">+Suivi!B24</f>
        <v>0</v>
      </c>
      <c r="AC20" s="119">
        <f ca="1">+Suivi!C24</f>
        <v>0</v>
      </c>
      <c r="AD20" s="119">
        <f ca="1">+Suivi!D24</f>
        <v>0</v>
      </c>
      <c r="AE20" s="119">
        <f ca="1">+Suivi!E24</f>
        <v>0</v>
      </c>
      <c r="AF20" s="119">
        <f ca="1">+Suivi!F24</f>
        <v>0</v>
      </c>
      <c r="AG20" s="119">
        <f ca="1">+Suivi!G24</f>
        <v>0</v>
      </c>
      <c r="AH20" s="119">
        <f ca="1">+Suivi!H24</f>
        <v>0</v>
      </c>
      <c r="AI20" s="119">
        <f ca="1">+Suivi!I24</f>
        <v>0</v>
      </c>
      <c r="AJ20" s="119">
        <f ca="1">+Suivi!J24</f>
        <v>0</v>
      </c>
      <c r="AK20" s="119">
        <f ca="1">+Suivi!K24</f>
        <v>0</v>
      </c>
      <c r="AL20" s="119">
        <f ca="1">+Suivi!L24</f>
        <v>0</v>
      </c>
      <c r="AM20" s="119">
        <f ca="1">+Suivi!M24</f>
        <v>0</v>
      </c>
      <c r="AN20" s="119">
        <f ca="1">+Suivi!N24</f>
        <v>0</v>
      </c>
      <c r="AO20" s="119">
        <f ca="1">+Suivi!O24</f>
        <v>0</v>
      </c>
      <c r="AP20" s="119">
        <f ca="1">+Suivi!P24</f>
        <v>0</v>
      </c>
      <c r="AQ20" s="119">
        <f ca="1">+Suivi!Q24</f>
        <v>0</v>
      </c>
      <c r="AR20" s="119">
        <f ca="1">+Suivi!R24</f>
        <v>0</v>
      </c>
      <c r="AS20" s="119">
        <f ca="1">+Suivi!S24</f>
        <v>0</v>
      </c>
      <c r="AT20" s="119">
        <f ca="1">+Suivi!T24</f>
        <v>0</v>
      </c>
      <c r="AU20" s="119">
        <f ca="1">+Suivi!U24</f>
        <v>0</v>
      </c>
      <c r="AV20" s="119">
        <f ca="1">+Suivi!V24</f>
        <v>0</v>
      </c>
      <c r="AZ20" s="154"/>
      <c r="BA20" s="155"/>
      <c r="BB20" s="155"/>
      <c r="BC20" s="560"/>
      <c r="BD20" s="561"/>
    </row>
    <row r="21" spans="3:56" ht="19.5" customHeight="1">
      <c r="C21" s="138">
        <f t="shared" si="2"/>
        <v>12</v>
      </c>
      <c r="D21" s="126">
        <f t="shared" ca="1" si="0"/>
        <v>0</v>
      </c>
      <c r="E21" s="126">
        <f t="shared" si="1"/>
        <v>0</v>
      </c>
      <c r="F21" s="154"/>
      <c r="G21" s="210"/>
      <c r="H21" s="155"/>
      <c r="I21" s="155"/>
      <c r="J21" s="281"/>
      <c r="K21" s="269"/>
      <c r="AB21" s="119">
        <f ca="1">+Suivi!B25</f>
        <v>0</v>
      </c>
      <c r="AC21" s="119">
        <f ca="1">+Suivi!C25</f>
        <v>0</v>
      </c>
      <c r="AD21" s="119">
        <f ca="1">+Suivi!D25</f>
        <v>0</v>
      </c>
      <c r="AE21" s="119">
        <f ca="1">+Suivi!E25</f>
        <v>0</v>
      </c>
      <c r="AF21" s="119">
        <f ca="1">+Suivi!F25</f>
        <v>0</v>
      </c>
      <c r="AG21" s="119">
        <f ca="1">+Suivi!G25</f>
        <v>0</v>
      </c>
      <c r="AH21" s="119">
        <f ca="1">+Suivi!H25</f>
        <v>0</v>
      </c>
      <c r="AI21" s="119">
        <f ca="1">+Suivi!I25</f>
        <v>0</v>
      </c>
      <c r="AJ21" s="119">
        <f ca="1">+Suivi!J25</f>
        <v>0</v>
      </c>
      <c r="AK21" s="119">
        <f ca="1">+Suivi!K25</f>
        <v>0</v>
      </c>
      <c r="AL21" s="119">
        <f ca="1">+Suivi!L25</f>
        <v>0</v>
      </c>
      <c r="AM21" s="119">
        <f ca="1">+Suivi!M25</f>
        <v>0</v>
      </c>
      <c r="AN21" s="119">
        <f ca="1">+Suivi!N25</f>
        <v>0</v>
      </c>
      <c r="AO21" s="119">
        <f ca="1">+Suivi!O25</f>
        <v>0</v>
      </c>
      <c r="AP21" s="119">
        <f ca="1">+Suivi!P25</f>
        <v>0</v>
      </c>
      <c r="AQ21" s="119">
        <f ca="1">+Suivi!Q25</f>
        <v>0</v>
      </c>
      <c r="AR21" s="119">
        <f ca="1">+Suivi!R25</f>
        <v>0</v>
      </c>
      <c r="AS21" s="119">
        <f ca="1">+Suivi!S25</f>
        <v>0</v>
      </c>
      <c r="AT21" s="119">
        <f ca="1">+Suivi!T25</f>
        <v>0</v>
      </c>
      <c r="AU21" s="119">
        <f ca="1">+Suivi!U25</f>
        <v>0</v>
      </c>
      <c r="AV21" s="119">
        <f ca="1">+Suivi!V25</f>
        <v>0</v>
      </c>
      <c r="AZ21" s="154"/>
      <c r="BA21" s="155"/>
      <c r="BB21" s="155"/>
      <c r="BC21" s="560"/>
      <c r="BD21" s="561"/>
    </row>
    <row r="22" spans="3:56" ht="19.5" customHeight="1">
      <c r="C22" s="138">
        <f t="shared" si="2"/>
        <v>13</v>
      </c>
      <c r="D22" s="126">
        <f t="shared" ca="1" si="0"/>
        <v>0</v>
      </c>
      <c r="E22" s="126">
        <f t="shared" si="1"/>
        <v>0</v>
      </c>
      <c r="F22" s="154"/>
      <c r="G22" s="210"/>
      <c r="H22" s="155"/>
      <c r="I22" s="155"/>
      <c r="J22" s="281"/>
      <c r="K22" s="269"/>
      <c r="AB22" s="119">
        <f ca="1">+Suivi!B26</f>
        <v>0</v>
      </c>
      <c r="AC22" s="119">
        <f ca="1">+Suivi!C26</f>
        <v>0</v>
      </c>
      <c r="AD22" s="119">
        <f ca="1">+Suivi!D26</f>
        <v>0</v>
      </c>
      <c r="AE22" s="119">
        <f ca="1">+Suivi!E26</f>
        <v>0</v>
      </c>
      <c r="AF22" s="119">
        <f ca="1">+Suivi!F26</f>
        <v>0</v>
      </c>
      <c r="AG22" s="119">
        <f ca="1">+Suivi!G26</f>
        <v>0</v>
      </c>
      <c r="AH22" s="119">
        <f ca="1">+Suivi!H26</f>
        <v>0</v>
      </c>
      <c r="AI22" s="119">
        <f ca="1">+Suivi!I26</f>
        <v>0</v>
      </c>
      <c r="AJ22" s="119">
        <f ca="1">+Suivi!J26</f>
        <v>0</v>
      </c>
      <c r="AK22" s="119">
        <f ca="1">+Suivi!K26</f>
        <v>0</v>
      </c>
      <c r="AL22" s="119">
        <f ca="1">+Suivi!L26</f>
        <v>0</v>
      </c>
      <c r="AM22" s="119">
        <f ca="1">+Suivi!M26</f>
        <v>0</v>
      </c>
      <c r="AN22" s="119">
        <f ca="1">+Suivi!N26</f>
        <v>0</v>
      </c>
      <c r="AO22" s="119">
        <f ca="1">+Suivi!O26</f>
        <v>0</v>
      </c>
      <c r="AP22" s="119">
        <f ca="1">+Suivi!P26</f>
        <v>0</v>
      </c>
      <c r="AQ22" s="119">
        <f ca="1">+Suivi!Q26</f>
        <v>0</v>
      </c>
      <c r="AR22" s="119">
        <f ca="1">+Suivi!R26</f>
        <v>0</v>
      </c>
      <c r="AS22" s="119">
        <f ca="1">+Suivi!S26</f>
        <v>0</v>
      </c>
      <c r="AT22" s="119">
        <f ca="1">+Suivi!T26</f>
        <v>0</v>
      </c>
      <c r="AU22" s="119">
        <f ca="1">+Suivi!U26</f>
        <v>0</v>
      </c>
      <c r="AV22" s="119">
        <f ca="1">+Suivi!V26</f>
        <v>0</v>
      </c>
      <c r="AZ22" s="154"/>
      <c r="BA22" s="155"/>
      <c r="BB22" s="155"/>
      <c r="BC22" s="560"/>
      <c r="BD22" s="561"/>
    </row>
    <row r="23" spans="3:56" ht="19.5" customHeight="1">
      <c r="C23" s="138">
        <f t="shared" si="2"/>
        <v>14</v>
      </c>
      <c r="D23" s="126">
        <f t="shared" ca="1" si="0"/>
        <v>0</v>
      </c>
      <c r="E23" s="126">
        <f t="shared" si="1"/>
        <v>0</v>
      </c>
      <c r="F23" s="154"/>
      <c r="G23" s="210"/>
      <c r="H23" s="155"/>
      <c r="I23" s="155"/>
      <c r="J23" s="281"/>
      <c r="K23" s="269"/>
      <c r="AB23" s="119">
        <f ca="1">+Suivi!B27</f>
        <v>0</v>
      </c>
      <c r="AC23" s="119">
        <f ca="1">+Suivi!C27</f>
        <v>0</v>
      </c>
      <c r="AD23" s="119">
        <f ca="1">+Suivi!D27</f>
        <v>0</v>
      </c>
      <c r="AE23" s="119">
        <f ca="1">+Suivi!E27</f>
        <v>0</v>
      </c>
      <c r="AF23" s="119">
        <f ca="1">+Suivi!F27</f>
        <v>0</v>
      </c>
      <c r="AG23" s="119">
        <f ca="1">+Suivi!G27</f>
        <v>0</v>
      </c>
      <c r="AH23" s="119">
        <f ca="1">+Suivi!H27</f>
        <v>0</v>
      </c>
      <c r="AI23" s="119">
        <f ca="1">+Suivi!I27</f>
        <v>0</v>
      </c>
      <c r="AJ23" s="119">
        <f ca="1">+Suivi!J27</f>
        <v>0</v>
      </c>
      <c r="AK23" s="119">
        <f ca="1">+Suivi!K27</f>
        <v>0</v>
      </c>
      <c r="AL23" s="119">
        <f ca="1">+Suivi!L27</f>
        <v>0</v>
      </c>
      <c r="AM23" s="119">
        <f ca="1">+Suivi!M27</f>
        <v>0</v>
      </c>
      <c r="AN23" s="119">
        <f ca="1">+Suivi!N27</f>
        <v>0</v>
      </c>
      <c r="AO23" s="119">
        <f ca="1">+Suivi!O27</f>
        <v>0</v>
      </c>
      <c r="AP23" s="119">
        <f ca="1">+Suivi!P27</f>
        <v>0</v>
      </c>
      <c r="AQ23" s="119">
        <f ca="1">+Suivi!Q27</f>
        <v>0</v>
      </c>
      <c r="AR23" s="119">
        <f ca="1">+Suivi!R27</f>
        <v>0</v>
      </c>
      <c r="AS23" s="119">
        <f ca="1">+Suivi!S27</f>
        <v>0</v>
      </c>
      <c r="AT23" s="119">
        <f ca="1">+Suivi!T27</f>
        <v>0</v>
      </c>
      <c r="AU23" s="119">
        <f ca="1">+Suivi!U27</f>
        <v>0</v>
      </c>
      <c r="AV23" s="119">
        <f ca="1">+Suivi!V27</f>
        <v>0</v>
      </c>
      <c r="AZ23" s="154"/>
      <c r="BA23" s="155"/>
      <c r="BB23" s="155"/>
      <c r="BC23" s="560"/>
      <c r="BD23" s="561"/>
    </row>
    <row r="24" spans="3:56" ht="19.5" customHeight="1">
      <c r="C24" s="138">
        <f t="shared" si="2"/>
        <v>15</v>
      </c>
      <c r="D24" s="126">
        <f t="shared" ca="1" si="0"/>
        <v>0</v>
      </c>
      <c r="E24" s="126">
        <f t="shared" si="1"/>
        <v>0</v>
      </c>
      <c r="F24" s="154"/>
      <c r="G24" s="210"/>
      <c r="H24" s="155"/>
      <c r="I24" s="155"/>
      <c r="J24" s="281"/>
      <c r="K24" s="269"/>
      <c r="AB24" s="119">
        <f ca="1">+Suivi!B28</f>
        <v>0</v>
      </c>
      <c r="AC24" s="119">
        <f ca="1">+Suivi!C28</f>
        <v>0</v>
      </c>
      <c r="AD24" s="119">
        <f ca="1">+Suivi!D28</f>
        <v>0</v>
      </c>
      <c r="AE24" s="119">
        <f ca="1">+Suivi!E28</f>
        <v>0</v>
      </c>
      <c r="AF24" s="119">
        <f ca="1">+Suivi!F28</f>
        <v>0</v>
      </c>
      <c r="AG24" s="119">
        <f ca="1">+Suivi!G28</f>
        <v>0</v>
      </c>
      <c r="AH24" s="119">
        <f ca="1">+Suivi!H28</f>
        <v>0</v>
      </c>
      <c r="AI24" s="119">
        <f ca="1">+Suivi!I28</f>
        <v>0</v>
      </c>
      <c r="AJ24" s="119">
        <f ca="1">+Suivi!J28</f>
        <v>0</v>
      </c>
      <c r="AK24" s="119">
        <f ca="1">+Suivi!K28</f>
        <v>0</v>
      </c>
      <c r="AL24" s="119">
        <f ca="1">+Suivi!L28</f>
        <v>0</v>
      </c>
      <c r="AM24" s="119">
        <f ca="1">+Suivi!M28</f>
        <v>0</v>
      </c>
      <c r="AN24" s="119">
        <f ca="1">+Suivi!N28</f>
        <v>0</v>
      </c>
      <c r="AO24" s="119">
        <f ca="1">+Suivi!O28</f>
        <v>0</v>
      </c>
      <c r="AP24" s="119">
        <f ca="1">+Suivi!P28</f>
        <v>0</v>
      </c>
      <c r="AQ24" s="119">
        <f ca="1">+Suivi!Q28</f>
        <v>0</v>
      </c>
      <c r="AR24" s="119">
        <f ca="1">+Suivi!R28</f>
        <v>0</v>
      </c>
      <c r="AS24" s="119">
        <f ca="1">+Suivi!S28</f>
        <v>0</v>
      </c>
      <c r="AT24" s="119">
        <f ca="1">+Suivi!T28</f>
        <v>0</v>
      </c>
      <c r="AU24" s="119">
        <f ca="1">+Suivi!U28</f>
        <v>0</v>
      </c>
      <c r="AV24" s="119">
        <f ca="1">+Suivi!V28</f>
        <v>0</v>
      </c>
      <c r="AZ24" s="154"/>
      <c r="BA24" s="155"/>
      <c r="BB24" s="155"/>
      <c r="BC24" s="560"/>
      <c r="BD24" s="561"/>
    </row>
    <row r="25" spans="3:56" ht="19.5" customHeight="1">
      <c r="C25" s="138">
        <f t="shared" si="2"/>
        <v>16</v>
      </c>
      <c r="D25" s="126">
        <f t="shared" ca="1" si="0"/>
        <v>0</v>
      </c>
      <c r="E25" s="126">
        <f t="shared" si="1"/>
        <v>0</v>
      </c>
      <c r="F25" s="154"/>
      <c r="G25" s="210"/>
      <c r="H25" s="155"/>
      <c r="I25" s="155"/>
      <c r="J25" s="281"/>
      <c r="K25" s="269"/>
      <c r="AB25" s="119">
        <f ca="1">+Suivi!B29</f>
        <v>0</v>
      </c>
      <c r="AC25" s="119">
        <f ca="1">+Suivi!C29</f>
        <v>0</v>
      </c>
      <c r="AD25" s="119">
        <f ca="1">+Suivi!D29</f>
        <v>0</v>
      </c>
      <c r="AE25" s="119">
        <f ca="1">+Suivi!E29</f>
        <v>0</v>
      </c>
      <c r="AF25" s="119">
        <f ca="1">+Suivi!F29</f>
        <v>0</v>
      </c>
      <c r="AG25" s="119">
        <f ca="1">+Suivi!G29</f>
        <v>0</v>
      </c>
      <c r="AH25" s="119">
        <f ca="1">+Suivi!H29</f>
        <v>0</v>
      </c>
      <c r="AI25" s="119">
        <f ca="1">+Suivi!I29</f>
        <v>0</v>
      </c>
      <c r="AJ25" s="119">
        <f ca="1">+Suivi!J29</f>
        <v>0</v>
      </c>
      <c r="AK25" s="119">
        <f ca="1">+Suivi!K29</f>
        <v>0</v>
      </c>
      <c r="AL25" s="119">
        <f ca="1">+Suivi!L29</f>
        <v>0</v>
      </c>
      <c r="AM25" s="119">
        <f ca="1">+Suivi!M29</f>
        <v>0</v>
      </c>
      <c r="AN25" s="119">
        <f ca="1">+Suivi!N29</f>
        <v>0</v>
      </c>
      <c r="AO25" s="119">
        <f ca="1">+Suivi!O29</f>
        <v>0</v>
      </c>
      <c r="AP25" s="119">
        <f ca="1">+Suivi!P29</f>
        <v>0</v>
      </c>
      <c r="AQ25" s="119">
        <f ca="1">+Suivi!Q29</f>
        <v>0</v>
      </c>
      <c r="AR25" s="119">
        <f ca="1">+Suivi!R29</f>
        <v>0</v>
      </c>
      <c r="AS25" s="119">
        <f ca="1">+Suivi!S29</f>
        <v>0</v>
      </c>
      <c r="AT25" s="119">
        <f ca="1">+Suivi!T29</f>
        <v>0</v>
      </c>
      <c r="AU25" s="119">
        <f ca="1">+Suivi!U29</f>
        <v>0</v>
      </c>
      <c r="AV25" s="119">
        <f ca="1">+Suivi!V29</f>
        <v>0</v>
      </c>
      <c r="AZ25" s="154"/>
      <c r="BA25" s="155"/>
      <c r="BB25" s="155"/>
      <c r="BC25" s="560"/>
      <c r="BD25" s="561"/>
    </row>
    <row r="26" spans="3:56" ht="19.5" customHeight="1">
      <c r="C26" s="138">
        <f t="shared" si="2"/>
        <v>17</v>
      </c>
      <c r="D26" s="126">
        <f t="shared" ca="1" si="0"/>
        <v>0</v>
      </c>
      <c r="E26" s="126">
        <f t="shared" si="1"/>
        <v>0</v>
      </c>
      <c r="F26" s="154"/>
      <c r="G26" s="210"/>
      <c r="H26" s="155"/>
      <c r="I26" s="155"/>
      <c r="J26" s="281"/>
      <c r="K26" s="269"/>
      <c r="AB26" s="119">
        <f ca="1">+Suivi!B30</f>
        <v>0</v>
      </c>
      <c r="AC26" s="119">
        <f ca="1">+Suivi!C30</f>
        <v>0</v>
      </c>
      <c r="AD26" s="119">
        <f ca="1">+Suivi!D30</f>
        <v>0</v>
      </c>
      <c r="AE26" s="119">
        <f ca="1">+Suivi!E30</f>
        <v>0</v>
      </c>
      <c r="AF26" s="119">
        <f ca="1">+Suivi!F30</f>
        <v>0</v>
      </c>
      <c r="AG26" s="119">
        <f ca="1">+Suivi!G30</f>
        <v>0</v>
      </c>
      <c r="AH26" s="119">
        <f ca="1">+Suivi!H30</f>
        <v>0</v>
      </c>
      <c r="AI26" s="119">
        <f ca="1">+Suivi!I30</f>
        <v>0</v>
      </c>
      <c r="AJ26" s="119">
        <f ca="1">+Suivi!J30</f>
        <v>0</v>
      </c>
      <c r="AK26" s="119">
        <f ca="1">+Suivi!K30</f>
        <v>0</v>
      </c>
      <c r="AL26" s="119">
        <f ca="1">+Suivi!L30</f>
        <v>0</v>
      </c>
      <c r="AM26" s="119">
        <f ca="1">+Suivi!M30</f>
        <v>0</v>
      </c>
      <c r="AN26" s="119">
        <f ca="1">+Suivi!N30</f>
        <v>0</v>
      </c>
      <c r="AO26" s="119">
        <f ca="1">+Suivi!O30</f>
        <v>0</v>
      </c>
      <c r="AP26" s="119">
        <f ca="1">+Suivi!P30</f>
        <v>0</v>
      </c>
      <c r="AQ26" s="119">
        <f ca="1">+Suivi!Q30</f>
        <v>0</v>
      </c>
      <c r="AR26" s="119">
        <f ca="1">+Suivi!R30</f>
        <v>0</v>
      </c>
      <c r="AS26" s="119">
        <f ca="1">+Suivi!S30</f>
        <v>0</v>
      </c>
      <c r="AT26" s="119">
        <f ca="1">+Suivi!T30</f>
        <v>0</v>
      </c>
      <c r="AU26" s="119">
        <f ca="1">+Suivi!U30</f>
        <v>0</v>
      </c>
      <c r="AV26" s="119">
        <f ca="1">+Suivi!V30</f>
        <v>0</v>
      </c>
      <c r="AZ26" s="154"/>
      <c r="BA26" s="155"/>
      <c r="BB26" s="155"/>
      <c r="BC26" s="560"/>
      <c r="BD26" s="561"/>
    </row>
    <row r="27" spans="3:56" ht="19.5" customHeight="1">
      <c r="C27" s="138">
        <f t="shared" si="2"/>
        <v>18</v>
      </c>
      <c r="D27" s="126">
        <f t="shared" ca="1" si="0"/>
        <v>0</v>
      </c>
      <c r="E27" s="126">
        <f t="shared" si="1"/>
        <v>0</v>
      </c>
      <c r="F27" s="154"/>
      <c r="G27" s="210"/>
      <c r="H27" s="155"/>
      <c r="I27" s="155"/>
      <c r="J27" s="281"/>
      <c r="K27" s="269"/>
      <c r="AB27" s="119">
        <f ca="1">+Suivi!B31</f>
        <v>0</v>
      </c>
      <c r="AC27" s="119">
        <f ca="1">+Suivi!C31</f>
        <v>0</v>
      </c>
      <c r="AD27" s="119">
        <f ca="1">+Suivi!D31</f>
        <v>0</v>
      </c>
      <c r="AE27" s="119">
        <f ca="1">+Suivi!E31</f>
        <v>0</v>
      </c>
      <c r="AF27" s="119">
        <f ca="1">+Suivi!F31</f>
        <v>0</v>
      </c>
      <c r="AG27" s="119">
        <f ca="1">+Suivi!G31</f>
        <v>0</v>
      </c>
      <c r="AH27" s="119">
        <f ca="1">+Suivi!H31</f>
        <v>0</v>
      </c>
      <c r="AI27" s="119">
        <f ca="1">+Suivi!I31</f>
        <v>0</v>
      </c>
      <c r="AJ27" s="119">
        <f ca="1">+Suivi!J31</f>
        <v>0</v>
      </c>
      <c r="AK27" s="119">
        <f ca="1">+Suivi!K31</f>
        <v>0</v>
      </c>
      <c r="AL27" s="119">
        <f ca="1">+Suivi!L31</f>
        <v>0</v>
      </c>
      <c r="AM27" s="119">
        <f ca="1">+Suivi!M31</f>
        <v>0</v>
      </c>
      <c r="AN27" s="119">
        <f ca="1">+Suivi!N31</f>
        <v>0</v>
      </c>
      <c r="AO27" s="119">
        <f ca="1">+Suivi!O31</f>
        <v>0</v>
      </c>
      <c r="AP27" s="119">
        <f ca="1">+Suivi!P31</f>
        <v>0</v>
      </c>
      <c r="AQ27" s="119">
        <f ca="1">+Suivi!Q31</f>
        <v>0</v>
      </c>
      <c r="AR27" s="119">
        <f ca="1">+Suivi!R31</f>
        <v>0</v>
      </c>
      <c r="AS27" s="119">
        <f ca="1">+Suivi!S31</f>
        <v>0</v>
      </c>
      <c r="AT27" s="119">
        <f ca="1">+Suivi!T31</f>
        <v>0</v>
      </c>
      <c r="AU27" s="119">
        <f ca="1">+Suivi!U31</f>
        <v>0</v>
      </c>
      <c r="AV27" s="119">
        <f ca="1">+Suivi!V31</f>
        <v>0</v>
      </c>
      <c r="AZ27" s="154"/>
      <c r="BA27" s="155"/>
      <c r="BB27" s="155"/>
      <c r="BC27" s="560"/>
      <c r="BD27" s="561"/>
    </row>
    <row r="28" spans="3:56" ht="19.5" customHeight="1">
      <c r="C28" s="138">
        <f t="shared" si="2"/>
        <v>19</v>
      </c>
      <c r="D28" s="126">
        <f t="shared" ca="1" si="0"/>
        <v>0</v>
      </c>
      <c r="E28" s="126">
        <f t="shared" si="1"/>
        <v>0</v>
      </c>
      <c r="F28" s="154"/>
      <c r="G28" s="210"/>
      <c r="H28" s="155"/>
      <c r="I28" s="155"/>
      <c r="J28" s="281"/>
      <c r="K28" s="269"/>
      <c r="AB28" s="119">
        <f ca="1">+Suivi!B32</f>
        <v>0</v>
      </c>
      <c r="AC28" s="119">
        <f ca="1">+Suivi!C32</f>
        <v>0</v>
      </c>
      <c r="AD28" s="119">
        <f ca="1">+Suivi!D32</f>
        <v>0</v>
      </c>
      <c r="AE28" s="119">
        <f ca="1">+Suivi!E32</f>
        <v>0</v>
      </c>
      <c r="AF28" s="119">
        <f ca="1">+Suivi!F32</f>
        <v>0</v>
      </c>
      <c r="AG28" s="119">
        <f ca="1">+Suivi!G32</f>
        <v>0</v>
      </c>
      <c r="AH28" s="119">
        <f ca="1">+Suivi!H32</f>
        <v>0</v>
      </c>
      <c r="AI28" s="119">
        <f ca="1">+Suivi!I32</f>
        <v>0</v>
      </c>
      <c r="AJ28" s="119">
        <f ca="1">+Suivi!J32</f>
        <v>0</v>
      </c>
      <c r="AK28" s="119">
        <f ca="1">+Suivi!K32</f>
        <v>0</v>
      </c>
      <c r="AL28" s="119">
        <f ca="1">+Suivi!L32</f>
        <v>0</v>
      </c>
      <c r="AM28" s="119">
        <f ca="1">+Suivi!M32</f>
        <v>0</v>
      </c>
      <c r="AN28" s="119">
        <f ca="1">+Suivi!N32</f>
        <v>0</v>
      </c>
      <c r="AO28" s="119">
        <f ca="1">+Suivi!O32</f>
        <v>0</v>
      </c>
      <c r="AP28" s="119">
        <f ca="1">+Suivi!P32</f>
        <v>0</v>
      </c>
      <c r="AQ28" s="119">
        <f ca="1">+Suivi!Q32</f>
        <v>0</v>
      </c>
      <c r="AR28" s="119">
        <f ca="1">+Suivi!R32</f>
        <v>0</v>
      </c>
      <c r="AS28" s="119">
        <f ca="1">+Suivi!S32</f>
        <v>0</v>
      </c>
      <c r="AT28" s="119">
        <f ca="1">+Suivi!T32</f>
        <v>0</v>
      </c>
      <c r="AU28" s="119">
        <f ca="1">+Suivi!U32</f>
        <v>0</v>
      </c>
      <c r="AV28" s="119">
        <f ca="1">+Suivi!V32</f>
        <v>0</v>
      </c>
      <c r="AZ28" s="154"/>
      <c r="BA28" s="155"/>
      <c r="BB28" s="155"/>
      <c r="BC28" s="560"/>
      <c r="BD28" s="561"/>
    </row>
    <row r="29" spans="3:56" ht="19.5" customHeight="1">
      <c r="C29" s="138">
        <f t="shared" si="2"/>
        <v>20</v>
      </c>
      <c r="D29" s="126">
        <f t="shared" ca="1" si="0"/>
        <v>0</v>
      </c>
      <c r="E29" s="126">
        <f t="shared" si="1"/>
        <v>0</v>
      </c>
      <c r="F29" s="154"/>
      <c r="G29" s="210"/>
      <c r="H29" s="155"/>
      <c r="I29" s="155"/>
      <c r="J29" s="281"/>
      <c r="K29" s="269"/>
      <c r="AB29" s="119">
        <f ca="1">+Suivi!B33</f>
        <v>0</v>
      </c>
      <c r="AC29" s="119">
        <f ca="1">+Suivi!C33</f>
        <v>0</v>
      </c>
      <c r="AD29" s="119">
        <f ca="1">+Suivi!D33</f>
        <v>0</v>
      </c>
      <c r="AE29" s="119">
        <f ca="1">+Suivi!E33</f>
        <v>0</v>
      </c>
      <c r="AF29" s="119">
        <f ca="1">+Suivi!F33</f>
        <v>0</v>
      </c>
      <c r="AG29" s="119">
        <f ca="1">+Suivi!G33</f>
        <v>0</v>
      </c>
      <c r="AH29" s="119">
        <f ca="1">+Suivi!H33</f>
        <v>0</v>
      </c>
      <c r="AI29" s="119">
        <f ca="1">+Suivi!I33</f>
        <v>0</v>
      </c>
      <c r="AJ29" s="119">
        <f ca="1">+Suivi!J33</f>
        <v>0</v>
      </c>
      <c r="AK29" s="119">
        <f ca="1">+Suivi!K33</f>
        <v>0</v>
      </c>
      <c r="AL29" s="119">
        <f ca="1">+Suivi!L33</f>
        <v>0</v>
      </c>
      <c r="AM29" s="119">
        <f ca="1">+Suivi!M33</f>
        <v>0</v>
      </c>
      <c r="AN29" s="119">
        <f ca="1">+Suivi!N33</f>
        <v>0</v>
      </c>
      <c r="AO29" s="119">
        <f ca="1">+Suivi!O33</f>
        <v>0</v>
      </c>
      <c r="AP29" s="119">
        <f ca="1">+Suivi!P33</f>
        <v>0</v>
      </c>
      <c r="AQ29" s="119">
        <f ca="1">+Suivi!Q33</f>
        <v>0</v>
      </c>
      <c r="AR29" s="119">
        <f ca="1">+Suivi!R33</f>
        <v>0</v>
      </c>
      <c r="AS29" s="119">
        <f ca="1">+Suivi!S33</f>
        <v>0</v>
      </c>
      <c r="AT29" s="119">
        <f ca="1">+Suivi!T33</f>
        <v>0</v>
      </c>
      <c r="AU29" s="119">
        <f ca="1">+Suivi!U33</f>
        <v>0</v>
      </c>
      <c r="AV29" s="119">
        <f ca="1">+Suivi!V33</f>
        <v>0</v>
      </c>
      <c r="AZ29" s="154"/>
      <c r="BA29" s="155"/>
      <c r="BB29" s="155"/>
      <c r="BC29" s="560"/>
      <c r="BD29" s="561"/>
    </row>
    <row r="30" spans="3:56" ht="19.5" customHeight="1">
      <c r="C30" s="138">
        <f t="shared" si="2"/>
        <v>21</v>
      </c>
      <c r="D30" s="126">
        <f t="shared" ca="1" si="0"/>
        <v>0</v>
      </c>
      <c r="E30" s="126">
        <f t="shared" si="1"/>
        <v>0</v>
      </c>
      <c r="F30" s="154"/>
      <c r="G30" s="210"/>
      <c r="H30" s="155"/>
      <c r="I30" s="155"/>
      <c r="J30" s="281"/>
      <c r="K30" s="269"/>
      <c r="AB30" s="119">
        <f ca="1">+Suivi!B34</f>
        <v>0</v>
      </c>
      <c r="AC30" s="119">
        <f ca="1">+Suivi!C34</f>
        <v>0</v>
      </c>
      <c r="AD30" s="119">
        <f ca="1">+Suivi!D34</f>
        <v>0</v>
      </c>
      <c r="AE30" s="119">
        <f ca="1">+Suivi!E34</f>
        <v>0</v>
      </c>
      <c r="AF30" s="119">
        <f ca="1">+Suivi!F34</f>
        <v>0</v>
      </c>
      <c r="AG30" s="119">
        <f ca="1">+Suivi!G34</f>
        <v>0</v>
      </c>
      <c r="AH30" s="119">
        <f ca="1">+Suivi!H34</f>
        <v>0</v>
      </c>
      <c r="AI30" s="119">
        <f ca="1">+Suivi!I34</f>
        <v>0</v>
      </c>
      <c r="AJ30" s="119">
        <f ca="1">+Suivi!J34</f>
        <v>0</v>
      </c>
      <c r="AK30" s="119">
        <f ca="1">+Suivi!K34</f>
        <v>0</v>
      </c>
      <c r="AL30" s="119">
        <f ca="1">+Suivi!L34</f>
        <v>0</v>
      </c>
      <c r="AM30" s="119">
        <f ca="1">+Suivi!M34</f>
        <v>0</v>
      </c>
      <c r="AN30" s="119">
        <f ca="1">+Suivi!N34</f>
        <v>0</v>
      </c>
      <c r="AO30" s="119">
        <f ca="1">+Suivi!O34</f>
        <v>0</v>
      </c>
      <c r="AP30" s="119">
        <f ca="1">+Suivi!P34</f>
        <v>0</v>
      </c>
      <c r="AQ30" s="119">
        <f ca="1">+Suivi!Q34</f>
        <v>0</v>
      </c>
      <c r="AR30" s="119">
        <f ca="1">+Suivi!R34</f>
        <v>0</v>
      </c>
      <c r="AS30" s="119">
        <f ca="1">+Suivi!S34</f>
        <v>0</v>
      </c>
      <c r="AT30" s="119">
        <f ca="1">+Suivi!T34</f>
        <v>0</v>
      </c>
      <c r="AU30" s="119">
        <f ca="1">+Suivi!U34</f>
        <v>0</v>
      </c>
      <c r="AV30" s="119">
        <f ca="1">+Suivi!V34</f>
        <v>0</v>
      </c>
      <c r="AZ30" s="154"/>
      <c r="BA30" s="155"/>
      <c r="BB30" s="155"/>
      <c r="BC30" s="560"/>
      <c r="BD30" s="561"/>
    </row>
    <row r="31" spans="3:56" ht="19.5" customHeight="1">
      <c r="C31" s="138">
        <f t="shared" si="2"/>
        <v>22</v>
      </c>
      <c r="D31" s="126">
        <f t="shared" ca="1" si="0"/>
        <v>0</v>
      </c>
      <c r="E31" s="126">
        <f t="shared" si="1"/>
        <v>0</v>
      </c>
      <c r="F31" s="154"/>
      <c r="G31" s="210"/>
      <c r="H31" s="155"/>
      <c r="I31" s="155"/>
      <c r="J31" s="281"/>
      <c r="K31" s="269"/>
      <c r="AB31" s="119">
        <f ca="1">+Suivi!B35</f>
        <v>0</v>
      </c>
      <c r="AC31" s="119">
        <f ca="1">+Suivi!C35</f>
        <v>0</v>
      </c>
      <c r="AD31" s="119">
        <f ca="1">+Suivi!D35</f>
        <v>0</v>
      </c>
      <c r="AE31" s="119">
        <f ca="1">+Suivi!E35</f>
        <v>0</v>
      </c>
      <c r="AF31" s="119">
        <f ca="1">+Suivi!F35</f>
        <v>0</v>
      </c>
      <c r="AG31" s="119">
        <f ca="1">+Suivi!G35</f>
        <v>0</v>
      </c>
      <c r="AH31" s="119">
        <f ca="1">+Suivi!H35</f>
        <v>0</v>
      </c>
      <c r="AI31" s="119">
        <f ca="1">+Suivi!I35</f>
        <v>0</v>
      </c>
      <c r="AJ31" s="119">
        <f ca="1">+Suivi!J35</f>
        <v>0</v>
      </c>
      <c r="AK31" s="119">
        <f ca="1">+Suivi!K35</f>
        <v>0</v>
      </c>
      <c r="AL31" s="119">
        <f ca="1">+Suivi!L35</f>
        <v>0</v>
      </c>
      <c r="AM31" s="119">
        <f ca="1">+Suivi!M35</f>
        <v>0</v>
      </c>
      <c r="AN31" s="119">
        <f ca="1">+Suivi!N35</f>
        <v>0</v>
      </c>
      <c r="AO31" s="119">
        <f ca="1">+Suivi!O35</f>
        <v>0</v>
      </c>
      <c r="AP31" s="119">
        <f ca="1">+Suivi!P35</f>
        <v>0</v>
      </c>
      <c r="AQ31" s="119">
        <f ca="1">+Suivi!Q35</f>
        <v>0</v>
      </c>
      <c r="AR31" s="119">
        <f ca="1">+Suivi!R35</f>
        <v>0</v>
      </c>
      <c r="AS31" s="119">
        <f ca="1">+Suivi!S35</f>
        <v>0</v>
      </c>
      <c r="AT31" s="119">
        <f ca="1">+Suivi!T35</f>
        <v>0</v>
      </c>
      <c r="AU31" s="119">
        <f ca="1">+Suivi!U35</f>
        <v>0</v>
      </c>
      <c r="AV31" s="119">
        <f ca="1">+Suivi!V35</f>
        <v>0</v>
      </c>
      <c r="AZ31" s="154"/>
      <c r="BA31" s="155"/>
      <c r="BB31" s="155"/>
      <c r="BC31" s="560"/>
      <c r="BD31" s="561"/>
    </row>
    <row r="32" spans="3:56" ht="19.5" customHeight="1">
      <c r="C32" s="138">
        <f t="shared" si="2"/>
        <v>23</v>
      </c>
      <c r="D32" s="126">
        <f t="shared" ca="1" si="0"/>
        <v>0</v>
      </c>
      <c r="E32" s="126">
        <f t="shared" si="1"/>
        <v>0</v>
      </c>
      <c r="F32" s="154"/>
      <c r="G32" s="210"/>
      <c r="H32" s="155"/>
      <c r="I32" s="155"/>
      <c r="J32" s="281"/>
      <c r="K32" s="269"/>
      <c r="AB32" s="119">
        <f ca="1">+Suivi!B36</f>
        <v>0</v>
      </c>
      <c r="AC32" s="119">
        <f ca="1">+Suivi!C36</f>
        <v>0</v>
      </c>
      <c r="AD32" s="119">
        <f ca="1">+Suivi!D36</f>
        <v>0</v>
      </c>
      <c r="AE32" s="119">
        <f ca="1">+Suivi!E36</f>
        <v>0</v>
      </c>
      <c r="AF32" s="119">
        <f ca="1">+Suivi!F36</f>
        <v>0</v>
      </c>
      <c r="AG32" s="119">
        <f ca="1">+Suivi!G36</f>
        <v>0</v>
      </c>
      <c r="AH32" s="119">
        <f ca="1">+Suivi!H36</f>
        <v>0</v>
      </c>
      <c r="AI32" s="119">
        <f ca="1">+Suivi!I36</f>
        <v>0</v>
      </c>
      <c r="AJ32" s="119">
        <f ca="1">+Suivi!J36</f>
        <v>0</v>
      </c>
      <c r="AK32" s="119">
        <f ca="1">+Suivi!K36</f>
        <v>0</v>
      </c>
      <c r="AL32" s="119">
        <f ca="1">+Suivi!L36</f>
        <v>0</v>
      </c>
      <c r="AM32" s="119">
        <f ca="1">+Suivi!M36</f>
        <v>0</v>
      </c>
      <c r="AN32" s="119">
        <f ca="1">+Suivi!N36</f>
        <v>0</v>
      </c>
      <c r="AO32" s="119">
        <f ca="1">+Suivi!O36</f>
        <v>0</v>
      </c>
      <c r="AP32" s="119">
        <f ca="1">+Suivi!P36</f>
        <v>0</v>
      </c>
      <c r="AQ32" s="119">
        <f ca="1">+Suivi!Q36</f>
        <v>0</v>
      </c>
      <c r="AR32" s="119">
        <f ca="1">+Suivi!R36</f>
        <v>0</v>
      </c>
      <c r="AS32" s="119">
        <f ca="1">+Suivi!S36</f>
        <v>0</v>
      </c>
      <c r="AT32" s="119">
        <f ca="1">+Suivi!T36</f>
        <v>0</v>
      </c>
      <c r="AU32" s="119">
        <f ca="1">+Suivi!U36</f>
        <v>0</v>
      </c>
      <c r="AV32" s="119">
        <f ca="1">+Suivi!V36</f>
        <v>0</v>
      </c>
      <c r="AZ32" s="154"/>
      <c r="BA32" s="155"/>
      <c r="BB32" s="155"/>
      <c r="BC32" s="560"/>
      <c r="BD32" s="561"/>
    </row>
    <row r="33" spans="3:56" ht="19.5" customHeight="1">
      <c r="C33" s="138">
        <f t="shared" si="2"/>
        <v>24</v>
      </c>
      <c r="D33" s="126">
        <f t="shared" ca="1" si="0"/>
        <v>0</v>
      </c>
      <c r="E33" s="126">
        <f t="shared" si="1"/>
        <v>0</v>
      </c>
      <c r="F33" s="154"/>
      <c r="G33" s="210"/>
      <c r="H33" s="155"/>
      <c r="I33" s="155"/>
      <c r="J33" s="281"/>
      <c r="K33" s="269"/>
      <c r="AB33" s="119">
        <f ca="1">+Suivi!B37</f>
        <v>0</v>
      </c>
      <c r="AC33" s="119">
        <f ca="1">+Suivi!C37</f>
        <v>0</v>
      </c>
      <c r="AD33" s="119">
        <f ca="1">+Suivi!D37</f>
        <v>0</v>
      </c>
      <c r="AE33" s="119">
        <f ca="1">+Suivi!E37</f>
        <v>0</v>
      </c>
      <c r="AF33" s="119">
        <f ca="1">+Suivi!F37</f>
        <v>0</v>
      </c>
      <c r="AG33" s="119">
        <f ca="1">+Suivi!G37</f>
        <v>0</v>
      </c>
      <c r="AH33" s="119">
        <f ca="1">+Suivi!H37</f>
        <v>0</v>
      </c>
      <c r="AI33" s="119">
        <f ca="1">+Suivi!I37</f>
        <v>0</v>
      </c>
      <c r="AJ33" s="119">
        <f ca="1">+Suivi!J37</f>
        <v>0</v>
      </c>
      <c r="AK33" s="119">
        <f ca="1">+Suivi!K37</f>
        <v>0</v>
      </c>
      <c r="AL33" s="119">
        <f ca="1">+Suivi!L37</f>
        <v>0</v>
      </c>
      <c r="AM33" s="119">
        <f ca="1">+Suivi!M37</f>
        <v>0</v>
      </c>
      <c r="AN33" s="119">
        <f ca="1">+Suivi!N37</f>
        <v>0</v>
      </c>
      <c r="AO33" s="119">
        <f ca="1">+Suivi!O37</f>
        <v>0</v>
      </c>
      <c r="AP33" s="119">
        <f ca="1">+Suivi!P37</f>
        <v>0</v>
      </c>
      <c r="AQ33" s="119">
        <f ca="1">+Suivi!Q37</f>
        <v>0</v>
      </c>
      <c r="AR33" s="119">
        <f ca="1">+Suivi!R37</f>
        <v>0</v>
      </c>
      <c r="AS33" s="119">
        <f ca="1">+Suivi!S37</f>
        <v>0</v>
      </c>
      <c r="AT33" s="119">
        <f ca="1">+Suivi!T37</f>
        <v>0</v>
      </c>
      <c r="AU33" s="119">
        <f ca="1">+Suivi!U37</f>
        <v>0</v>
      </c>
      <c r="AV33" s="119">
        <f ca="1">+Suivi!V37</f>
        <v>0</v>
      </c>
      <c r="AZ33" s="154"/>
      <c r="BA33" s="155"/>
      <c r="BB33" s="155"/>
      <c r="BC33" s="560"/>
      <c r="BD33" s="561"/>
    </row>
    <row r="34" spans="3:56" ht="19.5" customHeight="1">
      <c r="C34" s="138">
        <f t="shared" si="2"/>
        <v>25</v>
      </c>
      <c r="D34" s="126">
        <f t="shared" ca="1" si="0"/>
        <v>0</v>
      </c>
      <c r="E34" s="126">
        <f t="shared" si="1"/>
        <v>0</v>
      </c>
      <c r="F34" s="154"/>
      <c r="G34" s="210"/>
      <c r="H34" s="155"/>
      <c r="I34" s="155"/>
      <c r="J34" s="281"/>
      <c r="K34" s="269"/>
      <c r="AB34" s="119">
        <f ca="1">+Suivi!B38</f>
        <v>0</v>
      </c>
      <c r="AC34" s="119">
        <f ca="1">+Suivi!C38</f>
        <v>0</v>
      </c>
      <c r="AD34" s="119">
        <f ca="1">+Suivi!D38</f>
        <v>0</v>
      </c>
      <c r="AE34" s="119">
        <f ca="1">+Suivi!E38</f>
        <v>0</v>
      </c>
      <c r="AF34" s="119">
        <f ca="1">+Suivi!F38</f>
        <v>0</v>
      </c>
      <c r="AG34" s="119">
        <f ca="1">+Suivi!G38</f>
        <v>0</v>
      </c>
      <c r="AH34" s="119">
        <f ca="1">+Suivi!H38</f>
        <v>0</v>
      </c>
      <c r="AI34" s="119">
        <f ca="1">+Suivi!I38</f>
        <v>0</v>
      </c>
      <c r="AJ34" s="119">
        <f ca="1">+Suivi!J38</f>
        <v>0</v>
      </c>
      <c r="AK34" s="119">
        <f ca="1">+Suivi!K38</f>
        <v>0</v>
      </c>
      <c r="AL34" s="119">
        <f ca="1">+Suivi!L38</f>
        <v>0</v>
      </c>
      <c r="AM34" s="119">
        <f ca="1">+Suivi!M38</f>
        <v>0</v>
      </c>
      <c r="AN34" s="119">
        <f ca="1">+Suivi!N38</f>
        <v>0</v>
      </c>
      <c r="AO34" s="119">
        <f ca="1">+Suivi!O38</f>
        <v>0</v>
      </c>
      <c r="AP34" s="119">
        <f ca="1">+Suivi!P38</f>
        <v>0</v>
      </c>
      <c r="AQ34" s="119">
        <f ca="1">+Suivi!Q38</f>
        <v>0</v>
      </c>
      <c r="AR34" s="119">
        <f ca="1">+Suivi!R38</f>
        <v>0</v>
      </c>
      <c r="AS34" s="119">
        <f ca="1">+Suivi!S38</f>
        <v>0</v>
      </c>
      <c r="AT34" s="119">
        <f ca="1">+Suivi!T38</f>
        <v>0</v>
      </c>
      <c r="AU34" s="119">
        <f ca="1">+Suivi!U38</f>
        <v>0</v>
      </c>
      <c r="AV34" s="119">
        <f ca="1">+Suivi!V38</f>
        <v>0</v>
      </c>
      <c r="AZ34" s="154"/>
      <c r="BA34" s="155"/>
      <c r="BB34" s="155"/>
      <c r="BC34" s="560"/>
      <c r="BD34" s="561"/>
    </row>
    <row r="35" spans="3:56" ht="19.5" customHeight="1">
      <c r="C35" s="138">
        <f t="shared" si="2"/>
        <v>26</v>
      </c>
      <c r="D35" s="126">
        <f t="shared" ca="1" si="0"/>
        <v>0</v>
      </c>
      <c r="E35" s="126">
        <f t="shared" si="1"/>
        <v>0</v>
      </c>
      <c r="F35" s="154"/>
      <c r="G35" s="210"/>
      <c r="H35" s="155"/>
      <c r="I35" s="155"/>
      <c r="J35" s="281"/>
      <c r="K35" s="269"/>
      <c r="AB35" s="119">
        <f>+Suivi!B39</f>
        <v>0</v>
      </c>
      <c r="AZ35" s="154"/>
      <c r="BA35" s="155"/>
      <c r="BB35" s="155"/>
      <c r="BC35" s="560"/>
      <c r="BD35" s="561"/>
    </row>
    <row r="36" spans="3:56" ht="19.5" customHeight="1">
      <c r="C36" s="138">
        <f t="shared" si="2"/>
        <v>27</v>
      </c>
      <c r="D36" s="126">
        <f t="shared" ca="1" si="0"/>
        <v>0</v>
      </c>
      <c r="E36" s="126">
        <f t="shared" si="1"/>
        <v>0</v>
      </c>
      <c r="F36" s="154"/>
      <c r="G36" s="210"/>
      <c r="H36" s="155"/>
      <c r="I36" s="155"/>
      <c r="J36" s="281"/>
      <c r="K36" s="269"/>
      <c r="AB36" s="119">
        <f>+Suivi!B45</f>
        <v>0</v>
      </c>
      <c r="AZ36" s="154"/>
      <c r="BA36" s="155"/>
      <c r="BB36" s="155"/>
      <c r="BC36" s="560"/>
      <c r="BD36" s="561"/>
    </row>
    <row r="37" spans="3:56" ht="19.5" customHeight="1">
      <c r="C37" s="138">
        <f t="shared" si="2"/>
        <v>28</v>
      </c>
      <c r="D37" s="126">
        <f t="shared" ca="1" si="0"/>
        <v>0</v>
      </c>
      <c r="E37" s="126">
        <f t="shared" si="1"/>
        <v>0</v>
      </c>
      <c r="F37" s="154"/>
      <c r="G37" s="210"/>
      <c r="H37" s="155"/>
      <c r="I37" s="155"/>
      <c r="J37" s="281"/>
      <c r="K37" s="269"/>
      <c r="AB37" s="119">
        <f>+Suivi!B46</f>
        <v>0</v>
      </c>
      <c r="AZ37" s="154"/>
      <c r="BA37" s="155"/>
      <c r="BB37" s="155"/>
      <c r="BC37" s="560"/>
      <c r="BD37" s="561"/>
    </row>
    <row r="38" spans="3:56" ht="19.5" customHeight="1">
      <c r="C38" s="138">
        <f t="shared" si="2"/>
        <v>29</v>
      </c>
      <c r="D38" s="126">
        <f t="shared" ca="1" si="0"/>
        <v>0</v>
      </c>
      <c r="E38" s="126">
        <f t="shared" si="1"/>
        <v>0</v>
      </c>
      <c r="F38" s="154"/>
      <c r="G38" s="210"/>
      <c r="H38" s="155"/>
      <c r="I38" s="155"/>
      <c r="J38" s="281"/>
      <c r="K38" s="269"/>
      <c r="AB38" s="119">
        <f>+Suivi!B47</f>
        <v>0</v>
      </c>
      <c r="AZ38" s="154"/>
      <c r="BA38" s="155"/>
      <c r="BB38" s="155"/>
      <c r="BC38" s="560"/>
      <c r="BD38" s="561"/>
    </row>
    <row r="39" spans="3:56" ht="19.5" customHeight="1">
      <c r="C39" s="138">
        <f t="shared" si="2"/>
        <v>30</v>
      </c>
      <c r="D39" s="126">
        <f t="shared" ca="1" si="0"/>
        <v>0</v>
      </c>
      <c r="E39" s="126">
        <f t="shared" si="1"/>
        <v>0</v>
      </c>
      <c r="F39" s="154"/>
      <c r="G39" s="210"/>
      <c r="H39" s="155"/>
      <c r="I39" s="155"/>
      <c r="J39" s="281"/>
      <c r="K39" s="269"/>
      <c r="AB39" s="119">
        <f>+Suivi!B48</f>
        <v>0</v>
      </c>
      <c r="AZ39" s="154"/>
      <c r="BA39" s="155"/>
      <c r="BB39" s="155"/>
      <c r="BC39" s="560"/>
      <c r="BD39" s="561"/>
    </row>
    <row r="40" spans="3:56" ht="19.5" customHeight="1">
      <c r="C40" s="138">
        <f t="shared" si="2"/>
        <v>31</v>
      </c>
      <c r="D40" s="126">
        <f t="shared" ca="1" si="0"/>
        <v>0</v>
      </c>
      <c r="E40" s="126">
        <f t="shared" si="1"/>
        <v>0</v>
      </c>
      <c r="F40" s="154"/>
      <c r="G40" s="210"/>
      <c r="H40" s="155"/>
      <c r="I40" s="155"/>
      <c r="J40" s="281"/>
      <c r="K40" s="269"/>
      <c r="AB40" s="119">
        <f>+Suivi!B49</f>
        <v>0</v>
      </c>
      <c r="AZ40" s="154"/>
      <c r="BA40" s="155"/>
      <c r="BB40" s="155"/>
      <c r="BC40" s="560"/>
      <c r="BD40" s="561"/>
    </row>
    <row r="41" spans="3:56">
      <c r="C41" s="139" t="s">
        <v>56</v>
      </c>
      <c r="D41" s="140">
        <f ca="1">SUM(D10:D40)</f>
        <v>0</v>
      </c>
      <c r="E41" s="140">
        <f>SUM(E10:E40)</f>
        <v>0</v>
      </c>
      <c r="F41" s="141"/>
      <c r="G41" s="211"/>
      <c r="H41" s="142"/>
      <c r="I41" s="142"/>
      <c r="J41" s="315"/>
      <c r="K41" s="242"/>
      <c r="AB41" s="119">
        <f>+Suivi!B50</f>
        <v>0</v>
      </c>
    </row>
    <row r="43" spans="3:56" ht="90">
      <c r="C43" s="558" t="s">
        <v>539</v>
      </c>
      <c r="D43" s="143" t="s">
        <v>540</v>
      </c>
      <c r="E43" s="144"/>
      <c r="F43" s="136" t="str">
        <f>UPPER("total "&amp;F9)</f>
        <v>TOTAL PRÉSENCE SUPPLÉMENTAIRE HORS CONTIGENT D'HEURES NON PLANIFIÉES OU À POSER 
A RECUPERER</v>
      </c>
      <c r="G43" s="137" t="str">
        <f>UPPER("total "&amp;G9)</f>
        <v>TOTAL PRÉSENCE INCLUSE DANS LE CONTINGENT D'HEURES NON PLANIFIÉES OU À POSER
HEURES EN PLUS PREVUS DANS "A PLANIFIER"</v>
      </c>
      <c r="H43" s="137" t="str">
        <f>UPPER("total "&amp;H9)</f>
        <v>TOTAL NOMBRE D'HEURES D'ABSENCE RÉMUNÉRÉE (MALADIE …)</v>
      </c>
      <c r="I43" s="137" t="str">
        <f>UPPER("total "&amp;I9)</f>
        <v>TOTAL NOMBRE D'HEURES D'ABSENCE NON RÉMUNÉRÉE (NON JUSTIFIÉE, SANS SOLDE, RÉCUPÉRÉ ...)
A RATTRAPER</v>
      </c>
      <c r="J43" s="137" t="str">
        <f>UPPER("total "&amp;J9)</f>
        <v>TOTAL CONGÉS PAYÉS</v>
      </c>
      <c r="K43" s="243"/>
    </row>
    <row r="44" spans="3:56" ht="30" customHeight="1">
      <c r="C44" s="559"/>
      <c r="D44" s="135" t="s">
        <v>541</v>
      </c>
      <c r="E44" s="145"/>
      <c r="F44" s="244">
        <f>SUM(F10:F40)</f>
        <v>0</v>
      </c>
      <c r="G44" s="134">
        <f>SUM(G10:G40)</f>
        <v>0</v>
      </c>
      <c r="H44" s="134">
        <f>SUM(H10:H40)</f>
        <v>0</v>
      </c>
      <c r="I44" s="134">
        <f>SUM(I10:I40)</f>
        <v>0</v>
      </c>
      <c r="J44" s="134">
        <f>SUM(J10:J40)</f>
        <v>0</v>
      </c>
      <c r="K44" s="245"/>
    </row>
    <row r="45" spans="3:56">
      <c r="E45" s="129"/>
    </row>
    <row r="46" spans="3:56" ht="101.25">
      <c r="C46" s="558" t="s">
        <v>543</v>
      </c>
      <c r="D46" s="143" t="s">
        <v>542</v>
      </c>
      <c r="E46" s="144"/>
      <c r="F46" s="136" t="str">
        <f>"SI ERREUR DU SALARIE, "&amp;F43</f>
        <v>SI ERREUR DU SALARIE, TOTAL PRÉSENCE SUPPLÉMENTAIRE HORS CONTIGENT D'HEURES NON PLANIFIÉES OU À POSER 
A RECUPERER</v>
      </c>
      <c r="G46" s="136" t="str">
        <f>"SI ERREUR DU SALARIE, "&amp;G43</f>
        <v>SI ERREUR DU SALARIE, TOTAL PRÉSENCE INCLUSE DANS LE CONTINGENT D'HEURES NON PLANIFIÉES OU À POSER
HEURES EN PLUS PREVUS DANS "A PLANIFIER"</v>
      </c>
      <c r="H46" s="136" t="str">
        <f>"SI ERREUR DU SALARIE, "&amp;H43</f>
        <v>SI ERREUR DU SALARIE, TOTAL NOMBRE D'HEURES D'ABSENCE RÉMUNÉRÉE (MALADIE …)</v>
      </c>
      <c r="I46" s="136" t="str">
        <f>"SI ERREUR DU SALARIE, "&amp;I43</f>
        <v>SI ERREUR DU SALARIE, TOTAL NOMBRE D'HEURES D'ABSENCE NON RÉMUNÉRÉE (NON JUSTIFIÉE, SANS SOLDE, RÉCUPÉRÉ ...)
A RATTRAPER</v>
      </c>
      <c r="J46" s="316"/>
      <c r="K46" s="243"/>
    </row>
    <row r="47" spans="3:56" ht="30" customHeight="1">
      <c r="C47" s="559"/>
      <c r="D47" s="135" t="s">
        <v>541</v>
      </c>
      <c r="E47" s="145"/>
      <c r="F47" s="246"/>
      <c r="G47" s="156"/>
      <c r="H47" s="157"/>
      <c r="I47" s="157"/>
      <c r="J47" s="317"/>
      <c r="K47" s="245"/>
    </row>
  </sheetData>
  <mergeCells count="40">
    <mergeCell ref="G3:H3"/>
    <mergeCell ref="L3:N3"/>
    <mergeCell ref="G4:H4"/>
    <mergeCell ref="L5:N5"/>
    <mergeCell ref="C1:K1"/>
    <mergeCell ref="BC10:BD10"/>
    <mergeCell ref="BC11:BD11"/>
    <mergeCell ref="BC12:BD12"/>
    <mergeCell ref="BC13:BD13"/>
    <mergeCell ref="F8:G8"/>
    <mergeCell ref="H8:J8"/>
    <mergeCell ref="BC14:BD14"/>
    <mergeCell ref="BC15:BD15"/>
    <mergeCell ref="BC16:BD16"/>
    <mergeCell ref="BC17:BD17"/>
    <mergeCell ref="BC18:BD18"/>
    <mergeCell ref="BC19:BD19"/>
    <mergeCell ref="BC20:BD20"/>
    <mergeCell ref="BC21:BD21"/>
    <mergeCell ref="BC22:BD22"/>
    <mergeCell ref="BC23:BD23"/>
    <mergeCell ref="BC24:BD24"/>
    <mergeCell ref="BC25:BD25"/>
    <mergeCell ref="BC26:BD26"/>
    <mergeCell ref="BC27:BD27"/>
    <mergeCell ref="BC28:BD28"/>
    <mergeCell ref="BC29:BD29"/>
    <mergeCell ref="BC30:BD30"/>
    <mergeCell ref="BC31:BD31"/>
    <mergeCell ref="BC32:BD32"/>
    <mergeCell ref="BC33:BD33"/>
    <mergeCell ref="BC40:BD40"/>
    <mergeCell ref="C43:C44"/>
    <mergeCell ref="C46:C47"/>
    <mergeCell ref="BC34:BD34"/>
    <mergeCell ref="BC35:BD35"/>
    <mergeCell ref="BC36:BD36"/>
    <mergeCell ref="BC37:BD37"/>
    <mergeCell ref="BC38:BD38"/>
    <mergeCell ref="BC39:BD39"/>
  </mergeCells>
  <conditionalFormatting sqref="D10:E40">
    <cfRule type="cellIs" dxfId="49" priority="14" stopIfTrue="1" operator="equal">
      <formula>0</formula>
    </cfRule>
  </conditionalFormatting>
  <conditionalFormatting sqref="F44:J44">
    <cfRule type="cellIs" dxfId="48" priority="11" stopIfTrue="1" operator="equal">
      <formula>0</formula>
    </cfRule>
  </conditionalFormatting>
  <conditionalFormatting sqref="L4:O4 O3 L3">
    <cfRule type="cellIs" dxfId="47" priority="8" stopIfTrue="1" operator="equal">
      <formula>"PlanningCycleComplet"</formula>
    </cfRule>
    <cfRule type="cellIs" dxfId="46" priority="9" stopIfTrue="1" operator="equal">
      <formula>"PlanningCyclePartiel"</formula>
    </cfRule>
  </conditionalFormatting>
  <dataValidations count="1">
    <dataValidation type="list" allowBlank="1" showInputMessage="1" showErrorMessage="1" sqref="L5">
      <formula1>ReferencePlanning</formula1>
    </dataValidation>
  </dataValidations>
  <printOptions horizontalCentered="1"/>
  <pageMargins left="0.39370078740157483" right="0.39370078740157483" top="0.59055118110236227" bottom="0.59055118110236227" header="0" footer="0"/>
  <pageSetup paperSize="9" scale="73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13">
    <tabColor rgb="FFFFFF00"/>
    <pageSetUpPr fitToPage="1"/>
  </sheetPr>
  <dimension ref="A1:BD47"/>
  <sheetViews>
    <sheetView workbookViewId="0">
      <selection activeCell="D6" sqref="D6"/>
    </sheetView>
  </sheetViews>
  <sheetFormatPr baseColWidth="10" defaultRowHeight="12.75"/>
  <cols>
    <col min="1" max="2" width="1.140625" style="118" customWidth="1"/>
    <col min="3" max="3" width="12.5703125" style="118" customWidth="1"/>
    <col min="4" max="5" width="9.7109375" style="118" customWidth="1"/>
    <col min="6" max="9" width="16.5703125" style="118" customWidth="1"/>
    <col min="10" max="10" width="8.28515625" style="118" customWidth="1"/>
    <col min="11" max="11" width="31.7109375" style="118" customWidth="1"/>
    <col min="12" max="12" width="15.140625" style="119" customWidth="1"/>
    <col min="13" max="13" width="8" style="119" customWidth="1"/>
    <col min="14" max="14" width="11.42578125" style="119" hidden="1" customWidth="1"/>
    <col min="15" max="27" width="0" style="119" hidden="1" customWidth="1"/>
    <col min="28" max="29" width="11.42578125" style="119"/>
    <col min="30" max="30" width="10.85546875" style="119" customWidth="1"/>
    <col min="31" max="31" width="11.42578125" style="119"/>
    <col min="32" max="32" width="19.5703125" style="119" bestFit="1" customWidth="1"/>
    <col min="33" max="49" width="11.42578125" style="119"/>
    <col min="50" max="16384" width="11.42578125" style="118"/>
  </cols>
  <sheetData>
    <row r="1" spans="1:56" ht="38.25" customHeight="1" thickBot="1">
      <c r="A1" s="260"/>
      <c r="B1" s="261"/>
      <c r="C1" s="562" t="s">
        <v>1116</v>
      </c>
      <c r="D1" s="563"/>
      <c r="E1" s="563"/>
      <c r="F1" s="563"/>
      <c r="G1" s="563"/>
      <c r="H1" s="563"/>
      <c r="I1" s="563"/>
      <c r="J1" s="563"/>
      <c r="K1" s="564"/>
      <c r="L1" s="264" t="str">
        <f ca="1">VLOOKUP(AC1,Data!A34:B45,2,FALSE)&amp;" "&amp;YEAR(G4)</f>
        <v>MARS 1900</v>
      </c>
      <c r="M1" s="235"/>
      <c r="AB1" s="200">
        <f ca="1">+Suivi!B5</f>
        <v>1</v>
      </c>
      <c r="AC1" s="119">
        <f ca="1">MONTH(G4)</f>
        <v>3</v>
      </c>
      <c r="AD1" s="265">
        <f ca="1">+Suivi!D5</f>
        <v>32</v>
      </c>
      <c r="AE1" s="119">
        <f>+Suivi!E5</f>
        <v>0</v>
      </c>
      <c r="AF1" s="265">
        <f ca="1">+Suivi!F5</f>
        <v>60</v>
      </c>
      <c r="AG1" s="119">
        <f>+Suivi!G5</f>
        <v>0</v>
      </c>
      <c r="AH1" s="119">
        <f ca="1">+Suivi!H5</f>
        <v>88</v>
      </c>
      <c r="AI1" s="119">
        <f>+Suivi!I5</f>
        <v>0</v>
      </c>
      <c r="AJ1" s="119">
        <f ca="1">+Suivi!J5</f>
        <v>119</v>
      </c>
      <c r="AK1" s="119">
        <f>+Suivi!K5</f>
        <v>0</v>
      </c>
      <c r="AL1" s="119">
        <f ca="1">+Suivi!L5</f>
        <v>149</v>
      </c>
      <c r="AM1" s="119">
        <f>+Suivi!M5</f>
        <v>0</v>
      </c>
      <c r="AN1" s="119">
        <f ca="1">+Suivi!N5</f>
        <v>180</v>
      </c>
      <c r="AO1" s="119">
        <f>+Suivi!O5</f>
        <v>0</v>
      </c>
      <c r="AP1" s="119">
        <f ca="1">+Suivi!P5</f>
        <v>210</v>
      </c>
      <c r="AQ1" s="119">
        <f>+Suivi!Q5</f>
        <v>0</v>
      </c>
      <c r="AR1" s="119">
        <f ca="1">+Suivi!R5</f>
        <v>241</v>
      </c>
      <c r="AS1" s="119">
        <f>+Suivi!S5</f>
        <v>0</v>
      </c>
      <c r="AT1" s="119">
        <f ca="1">+Suivi!T5</f>
        <v>272</v>
      </c>
      <c r="AU1" s="119">
        <f>+Suivi!U5</f>
        <v>0</v>
      </c>
      <c r="AV1" s="119">
        <f ca="1">+Suivi!V5</f>
        <v>302</v>
      </c>
    </row>
    <row r="2" spans="1:56">
      <c r="K2" s="218"/>
      <c r="L2" s="128" t="s">
        <v>1109</v>
      </c>
      <c r="AC2" s="119" t="str">
        <f>+Suivi!B6</f>
        <v>Heures Prévues</v>
      </c>
      <c r="AD2" s="119" t="str">
        <f>+Suivi!C6</f>
        <v>Variations en réel</v>
      </c>
      <c r="AE2" s="119" t="str">
        <f>+Suivi!D6</f>
        <v>Heures Prévues</v>
      </c>
      <c r="AF2" s="119" t="str">
        <f>+Suivi!E6</f>
        <v>Variations en réel</v>
      </c>
      <c r="AG2" s="119" t="str">
        <f>+Suivi!F6</f>
        <v>Heures Prévues</v>
      </c>
      <c r="AH2" s="119" t="str">
        <f>+Suivi!G6</f>
        <v>Variations en réel</v>
      </c>
      <c r="AI2" s="119" t="str">
        <f>+Suivi!H6</f>
        <v>Heures Prévues</v>
      </c>
      <c r="AJ2" s="119" t="str">
        <f>+Suivi!I6</f>
        <v>Variations en réel</v>
      </c>
      <c r="AK2" s="119" t="str">
        <f>+Suivi!J6</f>
        <v>Heures Prévues</v>
      </c>
      <c r="AL2" s="119" t="str">
        <f>+Suivi!K6</f>
        <v>Variations en réel</v>
      </c>
      <c r="AM2" s="119" t="str">
        <f>+Suivi!L6</f>
        <v>Heures Prévues</v>
      </c>
      <c r="AN2" s="119" t="str">
        <f>+Suivi!M6</f>
        <v>Variations en réel</v>
      </c>
      <c r="AO2" s="119" t="str">
        <f>+Suivi!N6</f>
        <v>Heures Prévues</v>
      </c>
      <c r="AP2" s="119" t="str">
        <f>+Suivi!O6</f>
        <v>Variations en réel</v>
      </c>
      <c r="AQ2" s="119" t="str">
        <f>+Suivi!P6</f>
        <v>Heures Prévues</v>
      </c>
      <c r="AR2" s="119" t="str">
        <f>+Suivi!Q6</f>
        <v>Variations en réel</v>
      </c>
      <c r="AS2" s="119" t="str">
        <f>+Suivi!R6</f>
        <v>Heures Prévues</v>
      </c>
      <c r="AT2" s="119" t="str">
        <f>+Suivi!S6</f>
        <v>Variations en réel</v>
      </c>
      <c r="AU2" s="119" t="str">
        <f>+Suivi!T6</f>
        <v>Heures Prévues</v>
      </c>
      <c r="AV2" s="119" t="str">
        <f>+Suivi!U6</f>
        <v>Variations en réel</v>
      </c>
      <c r="AW2" s="119" t="str">
        <f>+Suivi!V6</f>
        <v>Heures Prévues</v>
      </c>
      <c r="AX2" s="119"/>
    </row>
    <row r="3" spans="1:56" ht="15.75">
      <c r="A3" s="128" t="str">
        <f>+Suivi!A3</f>
        <v xml:space="preserve">Salarié(e) : </v>
      </c>
      <c r="D3" s="131">
        <f>+Suivi!C3</f>
        <v>0</v>
      </c>
      <c r="F3" s="132"/>
      <c r="G3" s="546" t="s">
        <v>538</v>
      </c>
      <c r="H3" s="547"/>
      <c r="I3" s="247"/>
      <c r="J3" s="247"/>
      <c r="K3" s="250"/>
      <c r="L3" s="550" t="str">
        <f>Data!O2</f>
        <v>PlanningCycleComplet</v>
      </c>
      <c r="M3" s="551"/>
      <c r="N3" s="552"/>
      <c r="O3" s="266"/>
      <c r="AC3" s="119">
        <f ca="1">+Suivi!B7</f>
        <v>0</v>
      </c>
      <c r="AD3" s="119">
        <f ca="1">+Suivi!C7</f>
        <v>0</v>
      </c>
      <c r="AE3" s="119">
        <f ca="1">+Suivi!D7</f>
        <v>0</v>
      </c>
      <c r="AF3" s="119">
        <f ca="1">+Suivi!E7</f>
        <v>0</v>
      </c>
      <c r="AG3" s="119">
        <f ca="1">+Suivi!F7</f>
        <v>0</v>
      </c>
      <c r="AH3" s="119">
        <f ca="1">+Suivi!G7</f>
        <v>0</v>
      </c>
      <c r="AI3" s="119">
        <f ca="1">+Suivi!H7</f>
        <v>0</v>
      </c>
      <c r="AJ3" s="119">
        <f ca="1">+Suivi!I7</f>
        <v>0</v>
      </c>
      <c r="AK3" s="119">
        <f ca="1">+Suivi!J7</f>
        <v>0</v>
      </c>
      <c r="AL3" s="119">
        <f ca="1">+Suivi!K7</f>
        <v>0</v>
      </c>
      <c r="AM3" s="119">
        <f ca="1">+Suivi!L7</f>
        <v>0</v>
      </c>
      <c r="AN3" s="119">
        <f ca="1">+Suivi!M7</f>
        <v>0</v>
      </c>
      <c r="AO3" s="119">
        <f ca="1">+Suivi!N7</f>
        <v>0</v>
      </c>
      <c r="AP3" s="119">
        <f ca="1">+Suivi!O7</f>
        <v>0</v>
      </c>
      <c r="AQ3" s="119">
        <f ca="1">+Suivi!P7</f>
        <v>0</v>
      </c>
      <c r="AR3" s="119">
        <f ca="1">+Suivi!Q7</f>
        <v>0</v>
      </c>
      <c r="AS3" s="119">
        <f ca="1">+Suivi!R7</f>
        <v>0</v>
      </c>
      <c r="AT3" s="119">
        <f ca="1">+Suivi!S7</f>
        <v>0</v>
      </c>
      <c r="AU3" s="119">
        <f ca="1">+Suivi!T7</f>
        <v>0</v>
      </c>
      <c r="AV3" s="119">
        <f ca="1">+Suivi!U7</f>
        <v>0</v>
      </c>
      <c r="AW3" s="119">
        <f ca="1">+Suivi!V7</f>
        <v>0</v>
      </c>
      <c r="AX3" s="119"/>
    </row>
    <row r="4" spans="1:56" ht="20.25" customHeight="1">
      <c r="A4" s="128" t="s">
        <v>1117</v>
      </c>
      <c r="D4" s="130" t="str">
        <f>+Suivi!L3</f>
        <v xml:space="preserve">Période du </v>
      </c>
      <c r="G4" s="548">
        <f ca="1">AH1</f>
        <v>88</v>
      </c>
      <c r="H4" s="549"/>
      <c r="I4" s="248"/>
      <c r="J4" s="248"/>
      <c r="K4" s="249"/>
      <c r="L4" s="259" t="s">
        <v>1115</v>
      </c>
      <c r="M4" s="267"/>
      <c r="N4" s="267"/>
      <c r="O4" s="268"/>
      <c r="AC4" s="119">
        <f ca="1">+Suivi!B8</f>
        <v>0</v>
      </c>
      <c r="AD4" s="119">
        <f ca="1">+Suivi!C8</f>
        <v>0</v>
      </c>
      <c r="AE4" s="119">
        <f ca="1">+Suivi!D8</f>
        <v>0</v>
      </c>
      <c r="AF4" s="119">
        <f ca="1">+Suivi!E8</f>
        <v>0</v>
      </c>
      <c r="AG4" s="119">
        <f ca="1">+Suivi!F8</f>
        <v>0</v>
      </c>
      <c r="AH4" s="119">
        <f ca="1">+Suivi!G8</f>
        <v>0</v>
      </c>
      <c r="AI4" s="119">
        <f ca="1">+Suivi!H8</f>
        <v>0</v>
      </c>
      <c r="AJ4" s="119">
        <f ca="1">+Suivi!I8</f>
        <v>0</v>
      </c>
      <c r="AK4" s="119">
        <f ca="1">+Suivi!J8</f>
        <v>0</v>
      </c>
      <c r="AL4" s="119">
        <f ca="1">+Suivi!K8</f>
        <v>0</v>
      </c>
      <c r="AM4" s="119">
        <f ca="1">+Suivi!L8</f>
        <v>0</v>
      </c>
      <c r="AN4" s="119">
        <f ca="1">+Suivi!M8</f>
        <v>0</v>
      </c>
      <c r="AO4" s="119">
        <f ca="1">+Suivi!N8</f>
        <v>0</v>
      </c>
      <c r="AP4" s="119">
        <f ca="1">+Suivi!O8</f>
        <v>0</v>
      </c>
      <c r="AQ4" s="119">
        <f ca="1">+Suivi!P8</f>
        <v>0</v>
      </c>
      <c r="AR4" s="119">
        <f ca="1">+Suivi!Q8</f>
        <v>0</v>
      </c>
      <c r="AS4" s="119">
        <f ca="1">+Suivi!R8</f>
        <v>0</v>
      </c>
      <c r="AT4" s="119">
        <f ca="1">+Suivi!S8</f>
        <v>0</v>
      </c>
      <c r="AU4" s="119">
        <f ca="1">+Suivi!T8</f>
        <v>0</v>
      </c>
      <c r="AV4" s="119">
        <f ca="1">+Suivi!U8</f>
        <v>0</v>
      </c>
      <c r="AW4" s="119">
        <f ca="1">+Suivi!V8</f>
        <v>0</v>
      </c>
      <c r="AX4" s="119"/>
    </row>
    <row r="5" spans="1:56">
      <c r="L5" s="472"/>
      <c r="M5" s="473"/>
      <c r="N5" s="474"/>
      <c r="AC5" s="119">
        <f ca="1">+Suivi!B9</f>
        <v>0</v>
      </c>
      <c r="AD5" s="119">
        <f ca="1">+Suivi!C9</f>
        <v>0</v>
      </c>
      <c r="AE5" s="119">
        <f ca="1">+Suivi!D9</f>
        <v>0</v>
      </c>
      <c r="AF5" s="119">
        <f ca="1">+Suivi!E9</f>
        <v>0</v>
      </c>
      <c r="AG5" s="119">
        <f ca="1">+Suivi!F9</f>
        <v>0</v>
      </c>
      <c r="AH5" s="119">
        <f ca="1">+Suivi!G9</f>
        <v>0</v>
      </c>
      <c r="AI5" s="119">
        <f ca="1">+Suivi!H9</f>
        <v>0</v>
      </c>
      <c r="AJ5" s="119">
        <f ca="1">+Suivi!I9</f>
        <v>0</v>
      </c>
      <c r="AK5" s="119">
        <f ca="1">+Suivi!J9</f>
        <v>0</v>
      </c>
      <c r="AL5" s="119">
        <f ca="1">+Suivi!K9</f>
        <v>0</v>
      </c>
      <c r="AM5" s="119">
        <f ca="1">+Suivi!L9</f>
        <v>0</v>
      </c>
      <c r="AN5" s="119">
        <f ca="1">+Suivi!M9</f>
        <v>0</v>
      </c>
      <c r="AO5" s="119">
        <f ca="1">+Suivi!N9</f>
        <v>0</v>
      </c>
      <c r="AP5" s="119">
        <f ca="1">+Suivi!O9</f>
        <v>0</v>
      </c>
      <c r="AQ5" s="119">
        <f ca="1">+Suivi!P9</f>
        <v>0</v>
      </c>
      <c r="AR5" s="119">
        <f ca="1">+Suivi!Q9</f>
        <v>0</v>
      </c>
      <c r="AS5" s="119">
        <f ca="1">+Suivi!R9</f>
        <v>0</v>
      </c>
      <c r="AT5" s="119">
        <f ca="1">+Suivi!S9</f>
        <v>0</v>
      </c>
      <c r="AU5" s="119">
        <f ca="1">+Suivi!T9</f>
        <v>0</v>
      </c>
      <c r="AV5" s="119">
        <f ca="1">+Suivi!U9</f>
        <v>0</v>
      </c>
      <c r="AW5" s="119">
        <f ca="1">+Suivi!V9</f>
        <v>0</v>
      </c>
      <c r="AX5" s="119"/>
    </row>
    <row r="6" spans="1:56" ht="15">
      <c r="A6" s="128"/>
      <c r="D6" s="263"/>
      <c r="E6" s="262"/>
      <c r="F6" s="262"/>
      <c r="I6" s="128" t="s">
        <v>1118</v>
      </c>
      <c r="J6" s="262" t="str">
        <f>IF(L5="",L3,L5)</f>
        <v>PlanningCycleComplet</v>
      </c>
      <c r="AB6" s="119">
        <f ca="1">+Suivi!B10</f>
        <v>0</v>
      </c>
      <c r="AC6" s="119">
        <f ca="1">+Suivi!C10</f>
        <v>0</v>
      </c>
      <c r="AD6" s="119">
        <f ca="1">+Suivi!D10</f>
        <v>0</v>
      </c>
      <c r="AE6" s="119">
        <f ca="1">+Suivi!E10</f>
        <v>0</v>
      </c>
      <c r="AF6" s="119">
        <f ca="1">+Suivi!F10</f>
        <v>0</v>
      </c>
      <c r="AG6" s="119">
        <f ca="1">+Suivi!G10</f>
        <v>0</v>
      </c>
      <c r="AH6" s="119">
        <f ca="1">+Suivi!H10</f>
        <v>0</v>
      </c>
      <c r="AI6" s="119">
        <f ca="1">+Suivi!I10</f>
        <v>0</v>
      </c>
      <c r="AJ6" s="119">
        <f ca="1">+Suivi!J10</f>
        <v>0</v>
      </c>
      <c r="AK6" s="119">
        <f ca="1">+Suivi!K10</f>
        <v>0</v>
      </c>
      <c r="AL6" s="119">
        <f ca="1">+Suivi!L10</f>
        <v>0</v>
      </c>
      <c r="AM6" s="119">
        <f ca="1">+Suivi!M10</f>
        <v>0</v>
      </c>
      <c r="AN6" s="119">
        <f ca="1">+Suivi!N10</f>
        <v>0</v>
      </c>
      <c r="AO6" s="119">
        <f ca="1">+Suivi!O10</f>
        <v>0</v>
      </c>
      <c r="AP6" s="119">
        <f ca="1">+Suivi!P10</f>
        <v>0</v>
      </c>
      <c r="AQ6" s="119">
        <f ca="1">+Suivi!Q10</f>
        <v>0</v>
      </c>
      <c r="AR6" s="119">
        <f ca="1">+Suivi!R10</f>
        <v>0</v>
      </c>
      <c r="AS6" s="119">
        <f ca="1">+Suivi!S10</f>
        <v>0</v>
      </c>
      <c r="AT6" s="119">
        <f ca="1">+Suivi!T10</f>
        <v>0</v>
      </c>
      <c r="AU6" s="119">
        <f ca="1">+Suivi!U10</f>
        <v>0</v>
      </c>
      <c r="AV6" s="119">
        <f ca="1">+Suivi!V10</f>
        <v>0</v>
      </c>
    </row>
    <row r="7" spans="1:56">
      <c r="AB7" s="119">
        <f ca="1">+Suivi!B11</f>
        <v>0</v>
      </c>
      <c r="AC7" s="119">
        <f ca="1">+Suivi!C11</f>
        <v>0</v>
      </c>
      <c r="AD7" s="119">
        <f ca="1">+Suivi!D11</f>
        <v>0</v>
      </c>
      <c r="AE7" s="119">
        <f ca="1">+Suivi!E11</f>
        <v>0</v>
      </c>
      <c r="AF7" s="119">
        <f ca="1">+Suivi!F11</f>
        <v>0</v>
      </c>
      <c r="AG7" s="119">
        <f ca="1">+Suivi!G11</f>
        <v>0</v>
      </c>
      <c r="AH7" s="119">
        <f ca="1">+Suivi!H11</f>
        <v>0</v>
      </c>
      <c r="AI7" s="119">
        <f ca="1">+Suivi!I11</f>
        <v>0</v>
      </c>
      <c r="AJ7" s="119">
        <f ca="1">+Suivi!J11</f>
        <v>0</v>
      </c>
      <c r="AK7" s="119">
        <f ca="1">+Suivi!K11</f>
        <v>0</v>
      </c>
      <c r="AL7" s="119">
        <f ca="1">+Suivi!L11</f>
        <v>0</v>
      </c>
      <c r="AM7" s="119">
        <f ca="1">+Suivi!M11</f>
        <v>0</v>
      </c>
      <c r="AN7" s="119">
        <f ca="1">+Suivi!N11</f>
        <v>0</v>
      </c>
      <c r="AO7" s="119">
        <f ca="1">+Suivi!O11</f>
        <v>0</v>
      </c>
      <c r="AP7" s="119">
        <f ca="1">+Suivi!P11</f>
        <v>0</v>
      </c>
      <c r="AQ7" s="119">
        <f ca="1">+Suivi!Q11</f>
        <v>0</v>
      </c>
      <c r="AR7" s="119">
        <f ca="1">+Suivi!R11</f>
        <v>0</v>
      </c>
      <c r="AS7" s="119">
        <f ca="1">+Suivi!S11</f>
        <v>0</v>
      </c>
      <c r="AT7" s="119">
        <f ca="1">+Suivi!T11</f>
        <v>0</v>
      </c>
      <c r="AU7" s="119">
        <f ca="1">+Suivi!U11</f>
        <v>0</v>
      </c>
      <c r="AV7" s="119">
        <f ca="1">+Suivi!V11</f>
        <v>0</v>
      </c>
    </row>
    <row r="8" spans="1:56">
      <c r="A8" s="119">
        <f ca="1">+Suivi!E17</f>
        <v>0</v>
      </c>
      <c r="C8" s="100"/>
      <c r="F8" s="553" t="s">
        <v>1434</v>
      </c>
      <c r="G8" s="555"/>
      <c r="H8" s="553" t="s">
        <v>1435</v>
      </c>
      <c r="I8" s="554"/>
      <c r="J8" s="555"/>
      <c r="K8" s="333"/>
      <c r="AB8" s="119">
        <f ca="1">+Suivi!B12</f>
        <v>0</v>
      </c>
      <c r="AC8" s="119">
        <f ca="1">+Suivi!C12</f>
        <v>0</v>
      </c>
      <c r="AD8" s="119">
        <f ca="1">+Suivi!D12</f>
        <v>0</v>
      </c>
      <c r="AE8" s="119">
        <f ca="1">+Suivi!E12</f>
        <v>0</v>
      </c>
      <c r="AF8" s="119">
        <f ca="1">+Suivi!F12</f>
        <v>0</v>
      </c>
      <c r="AG8" s="119">
        <f ca="1">+Suivi!G12</f>
        <v>0</v>
      </c>
      <c r="AH8" s="119">
        <f ca="1">+Suivi!H12</f>
        <v>0</v>
      </c>
      <c r="AI8" s="119">
        <f ca="1">+Suivi!I12</f>
        <v>0</v>
      </c>
      <c r="AJ8" s="119">
        <f ca="1">+Suivi!J12</f>
        <v>0</v>
      </c>
      <c r="AK8" s="119">
        <f ca="1">+Suivi!K12</f>
        <v>0</v>
      </c>
      <c r="AL8" s="119">
        <f ca="1">+Suivi!L12</f>
        <v>0</v>
      </c>
      <c r="AM8" s="119">
        <f ca="1">+Suivi!M12</f>
        <v>0</v>
      </c>
      <c r="AN8" s="119">
        <f ca="1">+Suivi!N12</f>
        <v>0</v>
      </c>
      <c r="AO8" s="119">
        <f ca="1">+Suivi!O12</f>
        <v>0</v>
      </c>
      <c r="AP8" s="119">
        <f ca="1">+Suivi!P12</f>
        <v>0</v>
      </c>
      <c r="AQ8" s="119">
        <f ca="1">+Suivi!Q12</f>
        <v>0</v>
      </c>
      <c r="AR8" s="119">
        <f ca="1">+Suivi!R12</f>
        <v>0</v>
      </c>
      <c r="AS8" s="119">
        <f ca="1">+Suivi!S12</f>
        <v>0</v>
      </c>
      <c r="AT8" s="119">
        <f ca="1">+Suivi!T12</f>
        <v>0</v>
      </c>
      <c r="AU8" s="119">
        <f ca="1">+Suivi!U12</f>
        <v>0</v>
      </c>
      <c r="AV8" s="119">
        <f ca="1">+Suivi!V12</f>
        <v>0</v>
      </c>
    </row>
    <row r="9" spans="1:56" ht="78.75">
      <c r="C9" s="112"/>
      <c r="D9" s="133" t="s">
        <v>92</v>
      </c>
      <c r="E9" s="219" t="s">
        <v>58</v>
      </c>
      <c r="F9" s="318" t="s">
        <v>1424</v>
      </c>
      <c r="G9" s="319" t="s">
        <v>1423</v>
      </c>
      <c r="H9" s="320" t="s">
        <v>1426</v>
      </c>
      <c r="I9" s="320" t="s">
        <v>1425</v>
      </c>
      <c r="J9" s="321" t="s">
        <v>1427</v>
      </c>
      <c r="K9" s="334" t="s">
        <v>1428</v>
      </c>
      <c r="AB9" s="119">
        <f ca="1">+Suivi!B13</f>
        <v>0</v>
      </c>
      <c r="AC9" s="119">
        <f ca="1">+Suivi!C13</f>
        <v>0</v>
      </c>
      <c r="AD9" s="119">
        <f ca="1">+Suivi!D13</f>
        <v>0</v>
      </c>
      <c r="AE9" s="119">
        <f ca="1">+Suivi!E13</f>
        <v>0</v>
      </c>
      <c r="AF9" s="119">
        <f ca="1">+Suivi!F13</f>
        <v>0</v>
      </c>
      <c r="AG9" s="119">
        <f ca="1">+Suivi!G13</f>
        <v>0</v>
      </c>
      <c r="AH9" s="119">
        <f ca="1">+Suivi!H13</f>
        <v>0</v>
      </c>
      <c r="AI9" s="119">
        <f ca="1">+Suivi!I13</f>
        <v>0</v>
      </c>
      <c r="AJ9" s="119">
        <f ca="1">+Suivi!J13</f>
        <v>0</v>
      </c>
      <c r="AK9" s="119">
        <f ca="1">+Suivi!K13</f>
        <v>0</v>
      </c>
      <c r="AL9" s="119">
        <f ca="1">+Suivi!L13</f>
        <v>0</v>
      </c>
      <c r="AM9" s="119">
        <f ca="1">+Suivi!M13</f>
        <v>0</v>
      </c>
      <c r="AN9" s="119">
        <f ca="1">+Suivi!N13</f>
        <v>0</v>
      </c>
      <c r="AO9" s="119">
        <f ca="1">+Suivi!O13</f>
        <v>0</v>
      </c>
      <c r="AP9" s="119">
        <f ca="1">+Suivi!P13</f>
        <v>0</v>
      </c>
      <c r="AQ9" s="119">
        <f ca="1">+Suivi!Q13</f>
        <v>0</v>
      </c>
      <c r="AR9" s="119">
        <f ca="1">+Suivi!R13</f>
        <v>0</v>
      </c>
      <c r="AS9" s="119">
        <f ca="1">+Suivi!S13</f>
        <v>0</v>
      </c>
      <c r="AT9" s="119">
        <f ca="1">+Suivi!T13</f>
        <v>0</v>
      </c>
      <c r="AU9" s="119">
        <f ca="1">+Suivi!U13</f>
        <v>0</v>
      </c>
      <c r="AV9" s="119">
        <f ca="1">+Suivi!V13</f>
        <v>0</v>
      </c>
    </row>
    <row r="10" spans="1:56" ht="19.5" customHeight="1">
      <c r="C10" s="138">
        <v>1</v>
      </c>
      <c r="D10" s="126">
        <f t="shared" ref="D10:D40" ca="1" si="0">+HLOOKUP($G$4,$AC$1:$AW$33,2+C10,FALSE)</f>
        <v>0</v>
      </c>
      <c r="E10" s="126">
        <f>F10-I10</f>
        <v>0</v>
      </c>
      <c r="F10" s="152"/>
      <c r="G10" s="209"/>
      <c r="H10" s="153"/>
      <c r="I10" s="153"/>
      <c r="J10" s="314"/>
      <c r="K10" s="269"/>
      <c r="AB10" s="119">
        <f ca="1">+Suivi!B14</f>
        <v>0</v>
      </c>
      <c r="AC10" s="119">
        <f ca="1">+Suivi!C14</f>
        <v>0</v>
      </c>
      <c r="AD10" s="119">
        <f ca="1">+Suivi!D14</f>
        <v>0</v>
      </c>
      <c r="AE10" s="119">
        <f ca="1">+Suivi!E14</f>
        <v>0</v>
      </c>
      <c r="AF10" s="119">
        <f ca="1">+Suivi!F14</f>
        <v>0</v>
      </c>
      <c r="AG10" s="119">
        <f ca="1">+Suivi!G14</f>
        <v>0</v>
      </c>
      <c r="AH10" s="119">
        <f ca="1">+Suivi!H14</f>
        <v>0</v>
      </c>
      <c r="AI10" s="119">
        <f ca="1">+Suivi!I14</f>
        <v>0</v>
      </c>
      <c r="AJ10" s="119">
        <f ca="1">+Suivi!J14</f>
        <v>0</v>
      </c>
      <c r="AK10" s="119">
        <f ca="1">+Suivi!K14</f>
        <v>0</v>
      </c>
      <c r="AL10" s="119">
        <f ca="1">+Suivi!L14</f>
        <v>0</v>
      </c>
      <c r="AM10" s="119">
        <f ca="1">+Suivi!M14</f>
        <v>0</v>
      </c>
      <c r="AN10" s="119">
        <f ca="1">+Suivi!N14</f>
        <v>0</v>
      </c>
      <c r="AO10" s="119">
        <f ca="1">+Suivi!O14</f>
        <v>0</v>
      </c>
      <c r="AP10" s="119">
        <f ca="1">+Suivi!P14</f>
        <v>0</v>
      </c>
      <c r="AQ10" s="119">
        <f ca="1">+Suivi!Q14</f>
        <v>0</v>
      </c>
      <c r="AR10" s="119">
        <f ca="1">+Suivi!R14</f>
        <v>0</v>
      </c>
      <c r="AS10" s="119">
        <f ca="1">+Suivi!S14</f>
        <v>0</v>
      </c>
      <c r="AT10" s="119">
        <f ca="1">+Suivi!T14</f>
        <v>0</v>
      </c>
      <c r="AU10" s="119">
        <f ca="1">+Suivi!U14</f>
        <v>0</v>
      </c>
      <c r="AV10" s="119">
        <f ca="1">+Suivi!V14</f>
        <v>0</v>
      </c>
      <c r="AZ10" s="152"/>
      <c r="BA10" s="153"/>
      <c r="BB10" s="153"/>
      <c r="BC10" s="560"/>
      <c r="BD10" s="561"/>
    </row>
    <row r="11" spans="1:56" ht="19.5" customHeight="1">
      <c r="C11" s="138">
        <f>+C10+1</f>
        <v>2</v>
      </c>
      <c r="D11" s="126">
        <f t="shared" ca="1" si="0"/>
        <v>0</v>
      </c>
      <c r="E11" s="126">
        <f t="shared" ref="E11:E40" si="1">F11-I11</f>
        <v>0</v>
      </c>
      <c r="F11" s="154"/>
      <c r="G11" s="210"/>
      <c r="H11" s="155"/>
      <c r="I11" s="155"/>
      <c r="J11" s="281"/>
      <c r="K11" s="269"/>
      <c r="AB11" s="119">
        <f ca="1">+Suivi!B15</f>
        <v>0</v>
      </c>
      <c r="AC11" s="119">
        <f ca="1">+Suivi!C15</f>
        <v>0</v>
      </c>
      <c r="AD11" s="119">
        <f ca="1">+Suivi!D15</f>
        <v>0</v>
      </c>
      <c r="AE11" s="119">
        <f ca="1">+Suivi!E15</f>
        <v>0</v>
      </c>
      <c r="AF11" s="119">
        <f ca="1">+Suivi!F15</f>
        <v>0</v>
      </c>
      <c r="AG11" s="119">
        <f ca="1">+Suivi!G15</f>
        <v>0</v>
      </c>
      <c r="AH11" s="119">
        <f ca="1">+Suivi!H15</f>
        <v>0</v>
      </c>
      <c r="AI11" s="119">
        <f ca="1">+Suivi!I15</f>
        <v>0</v>
      </c>
      <c r="AJ11" s="119">
        <f ca="1">+Suivi!J15</f>
        <v>0</v>
      </c>
      <c r="AK11" s="119">
        <f ca="1">+Suivi!K15</f>
        <v>0</v>
      </c>
      <c r="AL11" s="119">
        <f ca="1">+Suivi!L15</f>
        <v>0</v>
      </c>
      <c r="AM11" s="119">
        <f ca="1">+Suivi!M15</f>
        <v>0</v>
      </c>
      <c r="AN11" s="119">
        <f ca="1">+Suivi!N15</f>
        <v>0</v>
      </c>
      <c r="AO11" s="119">
        <f ca="1">+Suivi!O15</f>
        <v>0</v>
      </c>
      <c r="AP11" s="119">
        <f ca="1">+Suivi!P15</f>
        <v>0</v>
      </c>
      <c r="AQ11" s="119">
        <f ca="1">+Suivi!Q15</f>
        <v>0</v>
      </c>
      <c r="AR11" s="119">
        <f ca="1">+Suivi!R15</f>
        <v>0</v>
      </c>
      <c r="AS11" s="119">
        <f ca="1">+Suivi!S15</f>
        <v>0</v>
      </c>
      <c r="AT11" s="119">
        <f ca="1">+Suivi!T15</f>
        <v>0</v>
      </c>
      <c r="AU11" s="119">
        <f ca="1">+Suivi!U15</f>
        <v>0</v>
      </c>
      <c r="AV11" s="119">
        <f ca="1">+Suivi!V15</f>
        <v>0</v>
      </c>
      <c r="AZ11" s="154"/>
      <c r="BA11" s="155"/>
      <c r="BB11" s="155"/>
      <c r="BC11" s="560"/>
      <c r="BD11" s="561"/>
    </row>
    <row r="12" spans="1:56" ht="19.5" customHeight="1">
      <c r="C12" s="138">
        <f t="shared" ref="C12:C40" si="2">+C11+1</f>
        <v>3</v>
      </c>
      <c r="D12" s="126">
        <f t="shared" ca="1" si="0"/>
        <v>0</v>
      </c>
      <c r="E12" s="126">
        <f t="shared" si="1"/>
        <v>0</v>
      </c>
      <c r="F12" s="154"/>
      <c r="G12" s="210"/>
      <c r="H12" s="155"/>
      <c r="I12" s="155"/>
      <c r="J12" s="281"/>
      <c r="K12" s="269"/>
      <c r="AB12" s="119">
        <f ca="1">+Suivi!B16</f>
        <v>0</v>
      </c>
      <c r="AC12" s="119">
        <f ca="1">+Suivi!C16</f>
        <v>0</v>
      </c>
      <c r="AD12" s="119">
        <f ca="1">+Suivi!D16</f>
        <v>0</v>
      </c>
      <c r="AE12" s="119">
        <f ca="1">+Suivi!E16</f>
        <v>0</v>
      </c>
      <c r="AF12" s="119">
        <f ca="1">+Suivi!F16</f>
        <v>0</v>
      </c>
      <c r="AG12" s="119">
        <f ca="1">+Suivi!G16</f>
        <v>0</v>
      </c>
      <c r="AH12" s="119">
        <f ca="1">+Suivi!H16</f>
        <v>0</v>
      </c>
      <c r="AI12" s="119">
        <f ca="1">+Suivi!I16</f>
        <v>0</v>
      </c>
      <c r="AJ12" s="119">
        <f ca="1">+Suivi!J16</f>
        <v>0</v>
      </c>
      <c r="AK12" s="119">
        <f ca="1">+Suivi!K16</f>
        <v>0</v>
      </c>
      <c r="AL12" s="119">
        <f ca="1">+Suivi!L16</f>
        <v>0</v>
      </c>
      <c r="AM12" s="119">
        <f ca="1">+Suivi!M16</f>
        <v>0</v>
      </c>
      <c r="AN12" s="119">
        <f ca="1">+Suivi!N16</f>
        <v>0</v>
      </c>
      <c r="AO12" s="119">
        <f ca="1">+Suivi!O16</f>
        <v>0</v>
      </c>
      <c r="AP12" s="119">
        <f ca="1">+Suivi!P16</f>
        <v>0</v>
      </c>
      <c r="AQ12" s="119">
        <f ca="1">+Suivi!Q16</f>
        <v>0</v>
      </c>
      <c r="AR12" s="119">
        <f ca="1">+Suivi!R16</f>
        <v>0</v>
      </c>
      <c r="AS12" s="119">
        <f ca="1">+Suivi!S16</f>
        <v>0</v>
      </c>
      <c r="AT12" s="119">
        <f ca="1">+Suivi!T16</f>
        <v>0</v>
      </c>
      <c r="AU12" s="119">
        <f ca="1">+Suivi!U16</f>
        <v>0</v>
      </c>
      <c r="AV12" s="119">
        <f ca="1">+Suivi!V16</f>
        <v>0</v>
      </c>
      <c r="AZ12" s="154"/>
      <c r="BA12" s="155"/>
      <c r="BB12" s="155"/>
      <c r="BC12" s="560"/>
      <c r="BD12" s="561"/>
    </row>
    <row r="13" spans="1:56" ht="19.5" customHeight="1">
      <c r="C13" s="138">
        <f t="shared" si="2"/>
        <v>4</v>
      </c>
      <c r="D13" s="126">
        <f t="shared" ca="1" si="0"/>
        <v>0</v>
      </c>
      <c r="E13" s="126">
        <f t="shared" si="1"/>
        <v>0</v>
      </c>
      <c r="F13" s="154"/>
      <c r="G13" s="210"/>
      <c r="H13" s="155"/>
      <c r="I13" s="155"/>
      <c r="J13" s="281"/>
      <c r="K13" s="269"/>
      <c r="AB13" s="119">
        <f ca="1">+Suivi!B17</f>
        <v>0</v>
      </c>
      <c r="AC13" s="119">
        <f ca="1">+Suivi!C17</f>
        <v>0</v>
      </c>
      <c r="AD13" s="119">
        <f ca="1">+Suivi!D17</f>
        <v>0</v>
      </c>
      <c r="AF13" s="119">
        <f ca="1">+Suivi!F17</f>
        <v>0</v>
      </c>
      <c r="AG13" s="119">
        <f ca="1">+Suivi!G17</f>
        <v>0</v>
      </c>
      <c r="AH13" s="119">
        <f ca="1">+Suivi!H17</f>
        <v>0</v>
      </c>
      <c r="AI13" s="119">
        <f ca="1">+Suivi!I17</f>
        <v>0</v>
      </c>
      <c r="AJ13" s="119">
        <f ca="1">+Suivi!J17</f>
        <v>0</v>
      </c>
      <c r="AK13" s="119">
        <f ca="1">+Suivi!K17</f>
        <v>0</v>
      </c>
      <c r="AL13" s="119">
        <f ca="1">+Suivi!L17</f>
        <v>0</v>
      </c>
      <c r="AM13" s="119">
        <f ca="1">+Suivi!M17</f>
        <v>0</v>
      </c>
      <c r="AN13" s="119">
        <f ca="1">+Suivi!N17</f>
        <v>0</v>
      </c>
      <c r="AO13" s="119">
        <f ca="1">+Suivi!O17</f>
        <v>0</v>
      </c>
      <c r="AP13" s="119">
        <f ca="1">+Suivi!P17</f>
        <v>0</v>
      </c>
      <c r="AQ13" s="119">
        <f ca="1">+Suivi!Q17</f>
        <v>0</v>
      </c>
      <c r="AR13" s="119">
        <f ca="1">+Suivi!R17</f>
        <v>0</v>
      </c>
      <c r="AS13" s="119">
        <f ca="1">+Suivi!S17</f>
        <v>0</v>
      </c>
      <c r="AT13" s="119">
        <f ca="1">+Suivi!T17</f>
        <v>0</v>
      </c>
      <c r="AU13" s="119">
        <f ca="1">+Suivi!U17</f>
        <v>0</v>
      </c>
      <c r="AV13" s="119">
        <f ca="1">+Suivi!V17</f>
        <v>0</v>
      </c>
      <c r="AZ13" s="154"/>
      <c r="BA13" s="155"/>
      <c r="BB13" s="155"/>
      <c r="BC13" s="560"/>
      <c r="BD13" s="561"/>
    </row>
    <row r="14" spans="1:56" ht="19.5" customHeight="1">
      <c r="C14" s="138">
        <f t="shared" si="2"/>
        <v>5</v>
      </c>
      <c r="D14" s="126">
        <f t="shared" ca="1" si="0"/>
        <v>0</v>
      </c>
      <c r="E14" s="126">
        <f t="shared" si="1"/>
        <v>0</v>
      </c>
      <c r="F14" s="154"/>
      <c r="G14" s="210"/>
      <c r="H14" s="155"/>
      <c r="I14" s="155"/>
      <c r="J14" s="281"/>
      <c r="K14" s="269"/>
      <c r="AB14" s="119">
        <f ca="1">+Suivi!B18</f>
        <v>0</v>
      </c>
      <c r="AC14" s="119">
        <f ca="1">+Suivi!C18</f>
        <v>0</v>
      </c>
      <c r="AD14" s="119">
        <f ca="1">+Suivi!D18</f>
        <v>0</v>
      </c>
      <c r="AE14" s="119">
        <f ca="1">+Suivi!E18</f>
        <v>0</v>
      </c>
      <c r="AF14" s="119">
        <f ca="1">+Suivi!F18</f>
        <v>0</v>
      </c>
      <c r="AG14" s="119">
        <f ca="1">+Suivi!G18</f>
        <v>0</v>
      </c>
      <c r="AH14" s="119">
        <f ca="1">+Suivi!H18</f>
        <v>0</v>
      </c>
      <c r="AI14" s="119">
        <f ca="1">+Suivi!I18</f>
        <v>0</v>
      </c>
      <c r="AJ14" s="119">
        <f ca="1">+Suivi!J18</f>
        <v>0</v>
      </c>
      <c r="AK14" s="119">
        <f ca="1">+Suivi!K18</f>
        <v>0</v>
      </c>
      <c r="AL14" s="119">
        <f ca="1">+Suivi!L18</f>
        <v>0</v>
      </c>
      <c r="AM14" s="119">
        <f ca="1">+Suivi!M18</f>
        <v>0</v>
      </c>
      <c r="AN14" s="119">
        <f ca="1">+Suivi!N18</f>
        <v>0</v>
      </c>
      <c r="AO14" s="119">
        <f ca="1">+Suivi!O18</f>
        <v>0</v>
      </c>
      <c r="AP14" s="119">
        <f ca="1">+Suivi!P18</f>
        <v>0</v>
      </c>
      <c r="AQ14" s="119">
        <f ca="1">+Suivi!Q18</f>
        <v>0</v>
      </c>
      <c r="AR14" s="119">
        <f ca="1">+Suivi!R18</f>
        <v>0</v>
      </c>
      <c r="AS14" s="119">
        <f ca="1">+Suivi!S18</f>
        <v>0</v>
      </c>
      <c r="AT14" s="119">
        <f ca="1">+Suivi!T18</f>
        <v>0</v>
      </c>
      <c r="AU14" s="119">
        <f ca="1">+Suivi!U18</f>
        <v>0</v>
      </c>
      <c r="AV14" s="119">
        <f ca="1">+Suivi!V18</f>
        <v>0</v>
      </c>
      <c r="AZ14" s="154"/>
      <c r="BA14" s="155"/>
      <c r="BB14" s="155"/>
      <c r="BC14" s="560"/>
      <c r="BD14" s="561"/>
    </row>
    <row r="15" spans="1:56" ht="19.5" customHeight="1">
      <c r="C15" s="138">
        <f t="shared" si="2"/>
        <v>6</v>
      </c>
      <c r="D15" s="126">
        <f t="shared" ca="1" si="0"/>
        <v>0</v>
      </c>
      <c r="E15" s="126">
        <f t="shared" si="1"/>
        <v>0</v>
      </c>
      <c r="F15" s="154"/>
      <c r="G15" s="210"/>
      <c r="H15" s="155"/>
      <c r="I15" s="155"/>
      <c r="J15" s="281"/>
      <c r="K15" s="269"/>
      <c r="AB15" s="119">
        <f ca="1">+Suivi!B19</f>
        <v>0</v>
      </c>
      <c r="AC15" s="119">
        <f ca="1">+Suivi!C19</f>
        <v>0</v>
      </c>
      <c r="AD15" s="119">
        <f ca="1">+Suivi!D19</f>
        <v>0</v>
      </c>
      <c r="AE15" s="119">
        <f ca="1">+Suivi!E19</f>
        <v>0</v>
      </c>
      <c r="AF15" s="119">
        <f ca="1">+Suivi!F19</f>
        <v>0</v>
      </c>
      <c r="AG15" s="119">
        <f ca="1">+Suivi!G19</f>
        <v>0</v>
      </c>
      <c r="AH15" s="119">
        <f ca="1">+Suivi!H19</f>
        <v>0</v>
      </c>
      <c r="AI15" s="119">
        <f ca="1">+Suivi!I19</f>
        <v>0</v>
      </c>
      <c r="AJ15" s="119">
        <f ca="1">+Suivi!J19</f>
        <v>0</v>
      </c>
      <c r="AK15" s="119">
        <f ca="1">+Suivi!K19</f>
        <v>0</v>
      </c>
      <c r="AL15" s="119">
        <f ca="1">+Suivi!L19</f>
        <v>0</v>
      </c>
      <c r="AM15" s="119">
        <f ca="1">+Suivi!M19</f>
        <v>0</v>
      </c>
      <c r="AN15" s="119">
        <f ca="1">+Suivi!N19</f>
        <v>0</v>
      </c>
      <c r="AO15" s="119">
        <f ca="1">+Suivi!O19</f>
        <v>0</v>
      </c>
      <c r="AP15" s="119">
        <f ca="1">+Suivi!P19</f>
        <v>0</v>
      </c>
      <c r="AQ15" s="119">
        <f ca="1">+Suivi!Q19</f>
        <v>0</v>
      </c>
      <c r="AR15" s="119">
        <f ca="1">+Suivi!R19</f>
        <v>0</v>
      </c>
      <c r="AS15" s="119">
        <f ca="1">+Suivi!S19</f>
        <v>0</v>
      </c>
      <c r="AT15" s="119">
        <f ca="1">+Suivi!T19</f>
        <v>0</v>
      </c>
      <c r="AU15" s="119">
        <f ca="1">+Suivi!U19</f>
        <v>0</v>
      </c>
      <c r="AV15" s="119">
        <f ca="1">+Suivi!V19</f>
        <v>0</v>
      </c>
      <c r="AZ15" s="154"/>
      <c r="BA15" s="155"/>
      <c r="BB15" s="155"/>
      <c r="BC15" s="560"/>
      <c r="BD15" s="561"/>
    </row>
    <row r="16" spans="1:56" ht="19.5" customHeight="1">
      <c r="C16" s="138">
        <f t="shared" si="2"/>
        <v>7</v>
      </c>
      <c r="D16" s="126">
        <f t="shared" ca="1" si="0"/>
        <v>0</v>
      </c>
      <c r="E16" s="126">
        <f t="shared" si="1"/>
        <v>0</v>
      </c>
      <c r="F16" s="154"/>
      <c r="G16" s="210"/>
      <c r="H16" s="155"/>
      <c r="I16" s="155"/>
      <c r="J16" s="281"/>
      <c r="K16" s="269"/>
      <c r="AB16" s="119">
        <f ca="1">+Suivi!B20</f>
        <v>0</v>
      </c>
      <c r="AC16" s="119">
        <f ca="1">+Suivi!C20</f>
        <v>0</v>
      </c>
      <c r="AD16" s="119">
        <f ca="1">+Suivi!D20</f>
        <v>0</v>
      </c>
      <c r="AE16" s="119">
        <f ca="1">+Suivi!E20</f>
        <v>0</v>
      </c>
      <c r="AF16" s="119">
        <f ca="1">+Suivi!F20</f>
        <v>0</v>
      </c>
      <c r="AG16" s="119">
        <f ca="1">+Suivi!G20</f>
        <v>0</v>
      </c>
      <c r="AH16" s="119">
        <f ca="1">+Suivi!H20</f>
        <v>0</v>
      </c>
      <c r="AI16" s="119">
        <f ca="1">+Suivi!I20</f>
        <v>0</v>
      </c>
      <c r="AJ16" s="119">
        <f ca="1">+Suivi!J20</f>
        <v>0</v>
      </c>
      <c r="AK16" s="119">
        <f ca="1">+Suivi!K20</f>
        <v>0</v>
      </c>
      <c r="AL16" s="119">
        <f ca="1">+Suivi!L20</f>
        <v>0</v>
      </c>
      <c r="AM16" s="119">
        <f ca="1">+Suivi!M20</f>
        <v>0</v>
      </c>
      <c r="AN16" s="119">
        <f ca="1">+Suivi!N20</f>
        <v>0</v>
      </c>
      <c r="AO16" s="119">
        <f ca="1">+Suivi!O20</f>
        <v>0</v>
      </c>
      <c r="AP16" s="119">
        <f ca="1">+Suivi!P20</f>
        <v>0</v>
      </c>
      <c r="AQ16" s="119">
        <f ca="1">+Suivi!Q20</f>
        <v>0</v>
      </c>
      <c r="AR16" s="119">
        <f ca="1">+Suivi!R20</f>
        <v>0</v>
      </c>
      <c r="AS16" s="119">
        <f ca="1">+Suivi!S20</f>
        <v>0</v>
      </c>
      <c r="AT16" s="119">
        <f ca="1">+Suivi!T20</f>
        <v>0</v>
      </c>
      <c r="AU16" s="119">
        <f ca="1">+Suivi!U20</f>
        <v>0</v>
      </c>
      <c r="AV16" s="119">
        <f ca="1">+Suivi!V20</f>
        <v>0</v>
      </c>
      <c r="AZ16" s="154"/>
      <c r="BA16" s="155"/>
      <c r="BB16" s="155"/>
      <c r="BC16" s="560"/>
      <c r="BD16" s="561"/>
    </row>
    <row r="17" spans="3:56" ht="19.5" customHeight="1">
      <c r="C17" s="138">
        <f t="shared" si="2"/>
        <v>8</v>
      </c>
      <c r="D17" s="126">
        <f t="shared" ca="1" si="0"/>
        <v>0</v>
      </c>
      <c r="E17" s="126">
        <f t="shared" si="1"/>
        <v>0</v>
      </c>
      <c r="F17" s="154"/>
      <c r="G17" s="210"/>
      <c r="H17" s="155"/>
      <c r="I17" s="155"/>
      <c r="J17" s="281"/>
      <c r="K17" s="269"/>
      <c r="AB17" s="119">
        <f ca="1">+Suivi!B21</f>
        <v>0</v>
      </c>
      <c r="AC17" s="119">
        <f ca="1">+Suivi!C21</f>
        <v>0</v>
      </c>
      <c r="AD17" s="119">
        <f ca="1">+Suivi!D21</f>
        <v>0</v>
      </c>
      <c r="AE17" s="119">
        <f ca="1">+Suivi!E21</f>
        <v>0</v>
      </c>
      <c r="AF17" s="119">
        <f ca="1">+Suivi!F21</f>
        <v>0</v>
      </c>
      <c r="AG17" s="119">
        <f ca="1">+Suivi!G21</f>
        <v>0</v>
      </c>
      <c r="AH17" s="119">
        <f ca="1">+Suivi!H21</f>
        <v>0</v>
      </c>
      <c r="AI17" s="119">
        <f ca="1">+Suivi!I21</f>
        <v>0</v>
      </c>
      <c r="AJ17" s="119">
        <f ca="1">+Suivi!J21</f>
        <v>0</v>
      </c>
      <c r="AK17" s="119">
        <f ca="1">+Suivi!K21</f>
        <v>0</v>
      </c>
      <c r="AL17" s="119">
        <f ca="1">+Suivi!L21</f>
        <v>0</v>
      </c>
      <c r="AM17" s="119">
        <f ca="1">+Suivi!M21</f>
        <v>0</v>
      </c>
      <c r="AN17" s="119">
        <f ca="1">+Suivi!N21</f>
        <v>0</v>
      </c>
      <c r="AO17" s="119">
        <f ca="1">+Suivi!O21</f>
        <v>0</v>
      </c>
      <c r="AP17" s="119">
        <f ca="1">+Suivi!P21</f>
        <v>0</v>
      </c>
      <c r="AQ17" s="119">
        <f ca="1">+Suivi!Q21</f>
        <v>0</v>
      </c>
      <c r="AR17" s="119">
        <f ca="1">+Suivi!R21</f>
        <v>0</v>
      </c>
      <c r="AS17" s="119">
        <f ca="1">+Suivi!S21</f>
        <v>0</v>
      </c>
      <c r="AT17" s="119">
        <f ca="1">+Suivi!T21</f>
        <v>0</v>
      </c>
      <c r="AU17" s="119">
        <f ca="1">+Suivi!U21</f>
        <v>0</v>
      </c>
      <c r="AV17" s="119">
        <f ca="1">+Suivi!V21</f>
        <v>0</v>
      </c>
      <c r="AZ17" s="154"/>
      <c r="BA17" s="155"/>
      <c r="BB17" s="155"/>
      <c r="BC17" s="560"/>
      <c r="BD17" s="561"/>
    </row>
    <row r="18" spans="3:56" ht="19.5" customHeight="1">
      <c r="C18" s="138">
        <f t="shared" si="2"/>
        <v>9</v>
      </c>
      <c r="D18" s="126">
        <f t="shared" ca="1" si="0"/>
        <v>0</v>
      </c>
      <c r="E18" s="126">
        <f t="shared" si="1"/>
        <v>0</v>
      </c>
      <c r="F18" s="154"/>
      <c r="G18" s="210"/>
      <c r="H18" s="155"/>
      <c r="I18" s="155"/>
      <c r="J18" s="281"/>
      <c r="K18" s="269"/>
      <c r="AB18" s="119">
        <f ca="1">+Suivi!B22</f>
        <v>0</v>
      </c>
      <c r="AC18" s="119">
        <f ca="1">+Suivi!C22</f>
        <v>0</v>
      </c>
      <c r="AD18" s="119">
        <f ca="1">+Suivi!D22</f>
        <v>0</v>
      </c>
      <c r="AE18" s="119">
        <f ca="1">+Suivi!E22</f>
        <v>0</v>
      </c>
      <c r="AF18" s="119">
        <f ca="1">+Suivi!F22</f>
        <v>0</v>
      </c>
      <c r="AG18" s="119">
        <f ca="1">+Suivi!G22</f>
        <v>0</v>
      </c>
      <c r="AH18" s="119">
        <f ca="1">+Suivi!H22</f>
        <v>0</v>
      </c>
      <c r="AI18" s="119">
        <f ca="1">+Suivi!I22</f>
        <v>0</v>
      </c>
      <c r="AJ18" s="119">
        <f ca="1">+Suivi!J22</f>
        <v>0</v>
      </c>
      <c r="AK18" s="119">
        <f ca="1">+Suivi!K22</f>
        <v>0</v>
      </c>
      <c r="AL18" s="119">
        <f ca="1">+Suivi!L22</f>
        <v>0</v>
      </c>
      <c r="AM18" s="119">
        <f ca="1">+Suivi!M22</f>
        <v>0</v>
      </c>
      <c r="AN18" s="119">
        <f ca="1">+Suivi!N22</f>
        <v>0</v>
      </c>
      <c r="AO18" s="119">
        <f ca="1">+Suivi!O22</f>
        <v>0</v>
      </c>
      <c r="AP18" s="119">
        <f ca="1">+Suivi!P22</f>
        <v>0</v>
      </c>
      <c r="AQ18" s="119">
        <f ca="1">+Suivi!Q22</f>
        <v>0</v>
      </c>
      <c r="AR18" s="119">
        <f ca="1">+Suivi!R22</f>
        <v>0</v>
      </c>
      <c r="AS18" s="119">
        <f ca="1">+Suivi!S22</f>
        <v>0</v>
      </c>
      <c r="AT18" s="119">
        <f ca="1">+Suivi!T22</f>
        <v>0</v>
      </c>
      <c r="AU18" s="119">
        <f ca="1">+Suivi!U22</f>
        <v>0</v>
      </c>
      <c r="AV18" s="119">
        <f ca="1">+Suivi!V22</f>
        <v>0</v>
      </c>
      <c r="AZ18" s="154"/>
      <c r="BA18" s="155"/>
      <c r="BB18" s="155"/>
      <c r="BC18" s="560"/>
      <c r="BD18" s="561"/>
    </row>
    <row r="19" spans="3:56" ht="19.5" customHeight="1">
      <c r="C19" s="138">
        <f t="shared" si="2"/>
        <v>10</v>
      </c>
      <c r="D19" s="126">
        <f t="shared" ca="1" si="0"/>
        <v>0</v>
      </c>
      <c r="E19" s="126">
        <f t="shared" si="1"/>
        <v>0</v>
      </c>
      <c r="F19" s="154"/>
      <c r="G19" s="210"/>
      <c r="H19" s="155"/>
      <c r="I19" s="155"/>
      <c r="J19" s="281"/>
      <c r="K19" s="269"/>
      <c r="AB19" s="119">
        <f ca="1">+Suivi!B23</f>
        <v>0</v>
      </c>
      <c r="AC19" s="119">
        <f ca="1">+Suivi!C23</f>
        <v>0</v>
      </c>
      <c r="AD19" s="119">
        <f ca="1">+Suivi!D23</f>
        <v>0</v>
      </c>
      <c r="AE19" s="119">
        <f ca="1">+Suivi!E23</f>
        <v>0</v>
      </c>
      <c r="AF19" s="119">
        <f ca="1">+Suivi!F23</f>
        <v>0</v>
      </c>
      <c r="AG19" s="119">
        <f ca="1">+Suivi!G23</f>
        <v>0</v>
      </c>
      <c r="AH19" s="119">
        <f ca="1">+Suivi!H23</f>
        <v>0</v>
      </c>
      <c r="AI19" s="119">
        <f ca="1">+Suivi!I23</f>
        <v>0</v>
      </c>
      <c r="AJ19" s="119">
        <f ca="1">+Suivi!J23</f>
        <v>0</v>
      </c>
      <c r="AK19" s="119">
        <f ca="1">+Suivi!K23</f>
        <v>0</v>
      </c>
      <c r="AL19" s="119">
        <f ca="1">+Suivi!L23</f>
        <v>0</v>
      </c>
      <c r="AM19" s="119">
        <f ca="1">+Suivi!M23</f>
        <v>0</v>
      </c>
      <c r="AN19" s="119">
        <f ca="1">+Suivi!N23</f>
        <v>0</v>
      </c>
      <c r="AO19" s="119">
        <f ca="1">+Suivi!O23</f>
        <v>0</v>
      </c>
      <c r="AP19" s="119">
        <f ca="1">+Suivi!P23</f>
        <v>0</v>
      </c>
      <c r="AQ19" s="119">
        <f ca="1">+Suivi!Q23</f>
        <v>0</v>
      </c>
      <c r="AR19" s="119">
        <f ca="1">+Suivi!R23</f>
        <v>0</v>
      </c>
      <c r="AS19" s="119">
        <f ca="1">+Suivi!S23</f>
        <v>0</v>
      </c>
      <c r="AT19" s="119">
        <f ca="1">+Suivi!T23</f>
        <v>0</v>
      </c>
      <c r="AU19" s="119">
        <f ca="1">+Suivi!U23</f>
        <v>0</v>
      </c>
      <c r="AV19" s="119">
        <f ca="1">+Suivi!V23</f>
        <v>0</v>
      </c>
      <c r="AZ19" s="154"/>
      <c r="BA19" s="155"/>
      <c r="BB19" s="155"/>
      <c r="BC19" s="560"/>
      <c r="BD19" s="561"/>
    </row>
    <row r="20" spans="3:56" ht="19.5" customHeight="1">
      <c r="C20" s="138">
        <f t="shared" si="2"/>
        <v>11</v>
      </c>
      <c r="D20" s="126">
        <f t="shared" ca="1" si="0"/>
        <v>0</v>
      </c>
      <c r="E20" s="126">
        <f t="shared" si="1"/>
        <v>0</v>
      </c>
      <c r="F20" s="154"/>
      <c r="G20" s="210"/>
      <c r="H20" s="155"/>
      <c r="I20" s="155"/>
      <c r="J20" s="281"/>
      <c r="K20" s="269"/>
      <c r="AB20" s="119">
        <f ca="1">+Suivi!B24</f>
        <v>0</v>
      </c>
      <c r="AC20" s="119">
        <f ca="1">+Suivi!C24</f>
        <v>0</v>
      </c>
      <c r="AD20" s="119">
        <f ca="1">+Suivi!D24</f>
        <v>0</v>
      </c>
      <c r="AE20" s="119">
        <f ca="1">+Suivi!E24</f>
        <v>0</v>
      </c>
      <c r="AF20" s="119">
        <f ca="1">+Suivi!F24</f>
        <v>0</v>
      </c>
      <c r="AG20" s="119">
        <f ca="1">+Suivi!G24</f>
        <v>0</v>
      </c>
      <c r="AH20" s="119">
        <f ca="1">+Suivi!H24</f>
        <v>0</v>
      </c>
      <c r="AI20" s="119">
        <f ca="1">+Suivi!I24</f>
        <v>0</v>
      </c>
      <c r="AJ20" s="119">
        <f ca="1">+Suivi!J24</f>
        <v>0</v>
      </c>
      <c r="AK20" s="119">
        <f ca="1">+Suivi!K24</f>
        <v>0</v>
      </c>
      <c r="AL20" s="119">
        <f ca="1">+Suivi!L24</f>
        <v>0</v>
      </c>
      <c r="AM20" s="119">
        <f ca="1">+Suivi!M24</f>
        <v>0</v>
      </c>
      <c r="AN20" s="119">
        <f ca="1">+Suivi!N24</f>
        <v>0</v>
      </c>
      <c r="AO20" s="119">
        <f ca="1">+Suivi!O24</f>
        <v>0</v>
      </c>
      <c r="AP20" s="119">
        <f ca="1">+Suivi!P24</f>
        <v>0</v>
      </c>
      <c r="AQ20" s="119">
        <f ca="1">+Suivi!Q24</f>
        <v>0</v>
      </c>
      <c r="AR20" s="119">
        <f ca="1">+Suivi!R24</f>
        <v>0</v>
      </c>
      <c r="AS20" s="119">
        <f ca="1">+Suivi!S24</f>
        <v>0</v>
      </c>
      <c r="AT20" s="119">
        <f ca="1">+Suivi!T24</f>
        <v>0</v>
      </c>
      <c r="AU20" s="119">
        <f ca="1">+Suivi!U24</f>
        <v>0</v>
      </c>
      <c r="AV20" s="119">
        <f ca="1">+Suivi!V24</f>
        <v>0</v>
      </c>
      <c r="AZ20" s="154"/>
      <c r="BA20" s="155"/>
      <c r="BB20" s="155"/>
      <c r="BC20" s="560"/>
      <c r="BD20" s="561"/>
    </row>
    <row r="21" spans="3:56" ht="19.5" customHeight="1">
      <c r="C21" s="138">
        <f t="shared" si="2"/>
        <v>12</v>
      </c>
      <c r="D21" s="126">
        <f t="shared" ca="1" si="0"/>
        <v>0</v>
      </c>
      <c r="E21" s="126">
        <f t="shared" si="1"/>
        <v>0</v>
      </c>
      <c r="F21" s="154"/>
      <c r="G21" s="210"/>
      <c r="H21" s="155"/>
      <c r="I21" s="155"/>
      <c r="J21" s="281"/>
      <c r="K21" s="269"/>
      <c r="AB21" s="119">
        <f ca="1">+Suivi!B25</f>
        <v>0</v>
      </c>
      <c r="AC21" s="119">
        <f ca="1">+Suivi!C25</f>
        <v>0</v>
      </c>
      <c r="AD21" s="119">
        <f ca="1">+Suivi!D25</f>
        <v>0</v>
      </c>
      <c r="AE21" s="119">
        <f ca="1">+Suivi!E25</f>
        <v>0</v>
      </c>
      <c r="AF21" s="119">
        <f ca="1">+Suivi!F25</f>
        <v>0</v>
      </c>
      <c r="AG21" s="119">
        <f ca="1">+Suivi!G25</f>
        <v>0</v>
      </c>
      <c r="AH21" s="119">
        <f ca="1">+Suivi!H25</f>
        <v>0</v>
      </c>
      <c r="AI21" s="119">
        <f ca="1">+Suivi!I25</f>
        <v>0</v>
      </c>
      <c r="AJ21" s="119">
        <f ca="1">+Suivi!J25</f>
        <v>0</v>
      </c>
      <c r="AK21" s="119">
        <f ca="1">+Suivi!K25</f>
        <v>0</v>
      </c>
      <c r="AL21" s="119">
        <f ca="1">+Suivi!L25</f>
        <v>0</v>
      </c>
      <c r="AM21" s="119">
        <f ca="1">+Suivi!M25</f>
        <v>0</v>
      </c>
      <c r="AN21" s="119">
        <f ca="1">+Suivi!N25</f>
        <v>0</v>
      </c>
      <c r="AO21" s="119">
        <f ca="1">+Suivi!O25</f>
        <v>0</v>
      </c>
      <c r="AP21" s="119">
        <f ca="1">+Suivi!P25</f>
        <v>0</v>
      </c>
      <c r="AQ21" s="119">
        <f ca="1">+Suivi!Q25</f>
        <v>0</v>
      </c>
      <c r="AR21" s="119">
        <f ca="1">+Suivi!R25</f>
        <v>0</v>
      </c>
      <c r="AS21" s="119">
        <f ca="1">+Suivi!S25</f>
        <v>0</v>
      </c>
      <c r="AT21" s="119">
        <f ca="1">+Suivi!T25</f>
        <v>0</v>
      </c>
      <c r="AU21" s="119">
        <f ca="1">+Suivi!U25</f>
        <v>0</v>
      </c>
      <c r="AV21" s="119">
        <f ca="1">+Suivi!V25</f>
        <v>0</v>
      </c>
      <c r="AZ21" s="154"/>
      <c r="BA21" s="155"/>
      <c r="BB21" s="155"/>
      <c r="BC21" s="560"/>
      <c r="BD21" s="561"/>
    </row>
    <row r="22" spans="3:56" ht="19.5" customHeight="1">
      <c r="C22" s="138">
        <f t="shared" si="2"/>
        <v>13</v>
      </c>
      <c r="D22" s="126">
        <f t="shared" ca="1" si="0"/>
        <v>0</v>
      </c>
      <c r="E22" s="126">
        <f t="shared" si="1"/>
        <v>0</v>
      </c>
      <c r="F22" s="154"/>
      <c r="G22" s="210"/>
      <c r="H22" s="155"/>
      <c r="I22" s="155"/>
      <c r="J22" s="281"/>
      <c r="K22" s="269"/>
      <c r="AB22" s="119">
        <f ca="1">+Suivi!B26</f>
        <v>0</v>
      </c>
      <c r="AC22" s="119">
        <f ca="1">+Suivi!C26</f>
        <v>0</v>
      </c>
      <c r="AD22" s="119">
        <f ca="1">+Suivi!D26</f>
        <v>0</v>
      </c>
      <c r="AE22" s="119">
        <f ca="1">+Suivi!E26</f>
        <v>0</v>
      </c>
      <c r="AF22" s="119">
        <f ca="1">+Suivi!F26</f>
        <v>0</v>
      </c>
      <c r="AG22" s="119">
        <f ca="1">+Suivi!G26</f>
        <v>0</v>
      </c>
      <c r="AH22" s="119">
        <f ca="1">+Suivi!H26</f>
        <v>0</v>
      </c>
      <c r="AI22" s="119">
        <f ca="1">+Suivi!I26</f>
        <v>0</v>
      </c>
      <c r="AJ22" s="119">
        <f ca="1">+Suivi!J26</f>
        <v>0</v>
      </c>
      <c r="AK22" s="119">
        <f ca="1">+Suivi!K26</f>
        <v>0</v>
      </c>
      <c r="AL22" s="119">
        <f ca="1">+Suivi!L26</f>
        <v>0</v>
      </c>
      <c r="AM22" s="119">
        <f ca="1">+Suivi!M26</f>
        <v>0</v>
      </c>
      <c r="AN22" s="119">
        <f ca="1">+Suivi!N26</f>
        <v>0</v>
      </c>
      <c r="AO22" s="119">
        <f ca="1">+Suivi!O26</f>
        <v>0</v>
      </c>
      <c r="AP22" s="119">
        <f ca="1">+Suivi!P26</f>
        <v>0</v>
      </c>
      <c r="AQ22" s="119">
        <f ca="1">+Suivi!Q26</f>
        <v>0</v>
      </c>
      <c r="AR22" s="119">
        <f ca="1">+Suivi!R26</f>
        <v>0</v>
      </c>
      <c r="AS22" s="119">
        <f ca="1">+Suivi!S26</f>
        <v>0</v>
      </c>
      <c r="AT22" s="119">
        <f ca="1">+Suivi!T26</f>
        <v>0</v>
      </c>
      <c r="AU22" s="119">
        <f ca="1">+Suivi!U26</f>
        <v>0</v>
      </c>
      <c r="AV22" s="119">
        <f ca="1">+Suivi!V26</f>
        <v>0</v>
      </c>
      <c r="AZ22" s="154"/>
      <c r="BA22" s="155"/>
      <c r="BB22" s="155"/>
      <c r="BC22" s="560"/>
      <c r="BD22" s="561"/>
    </row>
    <row r="23" spans="3:56" ht="19.5" customHeight="1">
      <c r="C23" s="138">
        <f t="shared" si="2"/>
        <v>14</v>
      </c>
      <c r="D23" s="126">
        <f t="shared" ca="1" si="0"/>
        <v>0</v>
      </c>
      <c r="E23" s="126">
        <f t="shared" si="1"/>
        <v>0</v>
      </c>
      <c r="F23" s="154"/>
      <c r="G23" s="210"/>
      <c r="H23" s="155"/>
      <c r="I23" s="155"/>
      <c r="J23" s="281"/>
      <c r="K23" s="269"/>
      <c r="AB23" s="119">
        <f ca="1">+Suivi!B27</f>
        <v>0</v>
      </c>
      <c r="AC23" s="119">
        <f ca="1">+Suivi!C27</f>
        <v>0</v>
      </c>
      <c r="AD23" s="119">
        <f ca="1">+Suivi!D27</f>
        <v>0</v>
      </c>
      <c r="AE23" s="119">
        <f ca="1">+Suivi!E27</f>
        <v>0</v>
      </c>
      <c r="AF23" s="119">
        <f ca="1">+Suivi!F27</f>
        <v>0</v>
      </c>
      <c r="AG23" s="119">
        <f ca="1">+Suivi!G27</f>
        <v>0</v>
      </c>
      <c r="AH23" s="119">
        <f ca="1">+Suivi!H27</f>
        <v>0</v>
      </c>
      <c r="AI23" s="119">
        <f ca="1">+Suivi!I27</f>
        <v>0</v>
      </c>
      <c r="AJ23" s="119">
        <f ca="1">+Suivi!J27</f>
        <v>0</v>
      </c>
      <c r="AK23" s="119">
        <f ca="1">+Suivi!K27</f>
        <v>0</v>
      </c>
      <c r="AL23" s="119">
        <f ca="1">+Suivi!L27</f>
        <v>0</v>
      </c>
      <c r="AM23" s="119">
        <f ca="1">+Suivi!M27</f>
        <v>0</v>
      </c>
      <c r="AN23" s="119">
        <f ca="1">+Suivi!N27</f>
        <v>0</v>
      </c>
      <c r="AO23" s="119">
        <f ca="1">+Suivi!O27</f>
        <v>0</v>
      </c>
      <c r="AP23" s="119">
        <f ca="1">+Suivi!P27</f>
        <v>0</v>
      </c>
      <c r="AQ23" s="119">
        <f ca="1">+Suivi!Q27</f>
        <v>0</v>
      </c>
      <c r="AR23" s="119">
        <f ca="1">+Suivi!R27</f>
        <v>0</v>
      </c>
      <c r="AS23" s="119">
        <f ca="1">+Suivi!S27</f>
        <v>0</v>
      </c>
      <c r="AT23" s="119">
        <f ca="1">+Suivi!T27</f>
        <v>0</v>
      </c>
      <c r="AU23" s="119">
        <f ca="1">+Suivi!U27</f>
        <v>0</v>
      </c>
      <c r="AV23" s="119">
        <f ca="1">+Suivi!V27</f>
        <v>0</v>
      </c>
      <c r="AZ23" s="154"/>
      <c r="BA23" s="155"/>
      <c r="BB23" s="155"/>
      <c r="BC23" s="560"/>
      <c r="BD23" s="561"/>
    </row>
    <row r="24" spans="3:56" ht="19.5" customHeight="1">
      <c r="C24" s="138">
        <f t="shared" si="2"/>
        <v>15</v>
      </c>
      <c r="D24" s="126">
        <f t="shared" ca="1" si="0"/>
        <v>0</v>
      </c>
      <c r="E24" s="126">
        <f t="shared" si="1"/>
        <v>0</v>
      </c>
      <c r="F24" s="154"/>
      <c r="G24" s="210"/>
      <c r="H24" s="155"/>
      <c r="I24" s="155"/>
      <c r="J24" s="281"/>
      <c r="K24" s="269"/>
      <c r="AB24" s="119">
        <f ca="1">+Suivi!B28</f>
        <v>0</v>
      </c>
      <c r="AC24" s="119">
        <f ca="1">+Suivi!C28</f>
        <v>0</v>
      </c>
      <c r="AD24" s="119">
        <f ca="1">+Suivi!D28</f>
        <v>0</v>
      </c>
      <c r="AE24" s="119">
        <f ca="1">+Suivi!E28</f>
        <v>0</v>
      </c>
      <c r="AF24" s="119">
        <f ca="1">+Suivi!F28</f>
        <v>0</v>
      </c>
      <c r="AG24" s="119">
        <f ca="1">+Suivi!G28</f>
        <v>0</v>
      </c>
      <c r="AH24" s="119">
        <f ca="1">+Suivi!H28</f>
        <v>0</v>
      </c>
      <c r="AI24" s="119">
        <f ca="1">+Suivi!I28</f>
        <v>0</v>
      </c>
      <c r="AJ24" s="119">
        <f ca="1">+Suivi!J28</f>
        <v>0</v>
      </c>
      <c r="AK24" s="119">
        <f ca="1">+Suivi!K28</f>
        <v>0</v>
      </c>
      <c r="AL24" s="119">
        <f ca="1">+Suivi!L28</f>
        <v>0</v>
      </c>
      <c r="AM24" s="119">
        <f ca="1">+Suivi!M28</f>
        <v>0</v>
      </c>
      <c r="AN24" s="119">
        <f ca="1">+Suivi!N28</f>
        <v>0</v>
      </c>
      <c r="AO24" s="119">
        <f ca="1">+Suivi!O28</f>
        <v>0</v>
      </c>
      <c r="AP24" s="119">
        <f ca="1">+Suivi!P28</f>
        <v>0</v>
      </c>
      <c r="AQ24" s="119">
        <f ca="1">+Suivi!Q28</f>
        <v>0</v>
      </c>
      <c r="AR24" s="119">
        <f ca="1">+Suivi!R28</f>
        <v>0</v>
      </c>
      <c r="AS24" s="119">
        <f ca="1">+Suivi!S28</f>
        <v>0</v>
      </c>
      <c r="AT24" s="119">
        <f ca="1">+Suivi!T28</f>
        <v>0</v>
      </c>
      <c r="AU24" s="119">
        <f ca="1">+Suivi!U28</f>
        <v>0</v>
      </c>
      <c r="AV24" s="119">
        <f ca="1">+Suivi!V28</f>
        <v>0</v>
      </c>
      <c r="AZ24" s="154"/>
      <c r="BA24" s="155"/>
      <c r="BB24" s="155"/>
      <c r="BC24" s="560"/>
      <c r="BD24" s="561"/>
    </row>
    <row r="25" spans="3:56" ht="19.5" customHeight="1">
      <c r="C25" s="138">
        <f t="shared" si="2"/>
        <v>16</v>
      </c>
      <c r="D25" s="126">
        <f t="shared" ca="1" si="0"/>
        <v>0</v>
      </c>
      <c r="E25" s="126">
        <f t="shared" si="1"/>
        <v>0</v>
      </c>
      <c r="F25" s="154"/>
      <c r="G25" s="210"/>
      <c r="H25" s="155"/>
      <c r="I25" s="155"/>
      <c r="J25" s="281"/>
      <c r="K25" s="269"/>
      <c r="AB25" s="119">
        <f ca="1">+Suivi!B29</f>
        <v>0</v>
      </c>
      <c r="AC25" s="119">
        <f ca="1">+Suivi!C29</f>
        <v>0</v>
      </c>
      <c r="AD25" s="119">
        <f ca="1">+Suivi!D29</f>
        <v>0</v>
      </c>
      <c r="AE25" s="119">
        <f ca="1">+Suivi!E29</f>
        <v>0</v>
      </c>
      <c r="AF25" s="119">
        <f ca="1">+Suivi!F29</f>
        <v>0</v>
      </c>
      <c r="AG25" s="119">
        <f ca="1">+Suivi!G29</f>
        <v>0</v>
      </c>
      <c r="AH25" s="119">
        <f ca="1">+Suivi!H29</f>
        <v>0</v>
      </c>
      <c r="AI25" s="119">
        <f ca="1">+Suivi!I29</f>
        <v>0</v>
      </c>
      <c r="AJ25" s="119">
        <f ca="1">+Suivi!J29</f>
        <v>0</v>
      </c>
      <c r="AK25" s="119">
        <f ca="1">+Suivi!K29</f>
        <v>0</v>
      </c>
      <c r="AL25" s="119">
        <f ca="1">+Suivi!L29</f>
        <v>0</v>
      </c>
      <c r="AM25" s="119">
        <f ca="1">+Suivi!M29</f>
        <v>0</v>
      </c>
      <c r="AN25" s="119">
        <f ca="1">+Suivi!N29</f>
        <v>0</v>
      </c>
      <c r="AO25" s="119">
        <f ca="1">+Suivi!O29</f>
        <v>0</v>
      </c>
      <c r="AP25" s="119">
        <f ca="1">+Suivi!P29</f>
        <v>0</v>
      </c>
      <c r="AQ25" s="119">
        <f ca="1">+Suivi!Q29</f>
        <v>0</v>
      </c>
      <c r="AR25" s="119">
        <f ca="1">+Suivi!R29</f>
        <v>0</v>
      </c>
      <c r="AS25" s="119">
        <f ca="1">+Suivi!S29</f>
        <v>0</v>
      </c>
      <c r="AT25" s="119">
        <f ca="1">+Suivi!T29</f>
        <v>0</v>
      </c>
      <c r="AU25" s="119">
        <f ca="1">+Suivi!U29</f>
        <v>0</v>
      </c>
      <c r="AV25" s="119">
        <f ca="1">+Suivi!V29</f>
        <v>0</v>
      </c>
      <c r="AZ25" s="154"/>
      <c r="BA25" s="155"/>
      <c r="BB25" s="155"/>
      <c r="BC25" s="560"/>
      <c r="BD25" s="561"/>
    </row>
    <row r="26" spans="3:56" ht="19.5" customHeight="1">
      <c r="C26" s="138">
        <f t="shared" si="2"/>
        <v>17</v>
      </c>
      <c r="D26" s="126">
        <f t="shared" ca="1" si="0"/>
        <v>0</v>
      </c>
      <c r="E26" s="126">
        <f t="shared" si="1"/>
        <v>0</v>
      </c>
      <c r="F26" s="154"/>
      <c r="G26" s="210"/>
      <c r="H26" s="155"/>
      <c r="I26" s="155"/>
      <c r="J26" s="281"/>
      <c r="K26" s="269"/>
      <c r="AB26" s="119">
        <f ca="1">+Suivi!B30</f>
        <v>0</v>
      </c>
      <c r="AC26" s="119">
        <f ca="1">+Suivi!C30</f>
        <v>0</v>
      </c>
      <c r="AD26" s="119">
        <f ca="1">+Suivi!D30</f>
        <v>0</v>
      </c>
      <c r="AE26" s="119">
        <f ca="1">+Suivi!E30</f>
        <v>0</v>
      </c>
      <c r="AF26" s="119">
        <f ca="1">+Suivi!F30</f>
        <v>0</v>
      </c>
      <c r="AG26" s="119">
        <f ca="1">+Suivi!G30</f>
        <v>0</v>
      </c>
      <c r="AH26" s="119">
        <f ca="1">+Suivi!H30</f>
        <v>0</v>
      </c>
      <c r="AI26" s="119">
        <f ca="1">+Suivi!I30</f>
        <v>0</v>
      </c>
      <c r="AJ26" s="119">
        <f ca="1">+Suivi!J30</f>
        <v>0</v>
      </c>
      <c r="AK26" s="119">
        <f ca="1">+Suivi!K30</f>
        <v>0</v>
      </c>
      <c r="AL26" s="119">
        <f ca="1">+Suivi!L30</f>
        <v>0</v>
      </c>
      <c r="AM26" s="119">
        <f ca="1">+Suivi!M30</f>
        <v>0</v>
      </c>
      <c r="AN26" s="119">
        <f ca="1">+Suivi!N30</f>
        <v>0</v>
      </c>
      <c r="AO26" s="119">
        <f ca="1">+Suivi!O30</f>
        <v>0</v>
      </c>
      <c r="AP26" s="119">
        <f ca="1">+Suivi!P30</f>
        <v>0</v>
      </c>
      <c r="AQ26" s="119">
        <f ca="1">+Suivi!Q30</f>
        <v>0</v>
      </c>
      <c r="AR26" s="119">
        <f ca="1">+Suivi!R30</f>
        <v>0</v>
      </c>
      <c r="AS26" s="119">
        <f ca="1">+Suivi!S30</f>
        <v>0</v>
      </c>
      <c r="AT26" s="119">
        <f ca="1">+Suivi!T30</f>
        <v>0</v>
      </c>
      <c r="AU26" s="119">
        <f ca="1">+Suivi!U30</f>
        <v>0</v>
      </c>
      <c r="AV26" s="119">
        <f ca="1">+Suivi!V30</f>
        <v>0</v>
      </c>
      <c r="AZ26" s="154"/>
      <c r="BA26" s="155"/>
      <c r="BB26" s="155"/>
      <c r="BC26" s="560"/>
      <c r="BD26" s="561"/>
    </row>
    <row r="27" spans="3:56" ht="19.5" customHeight="1">
      <c r="C27" s="138">
        <f t="shared" si="2"/>
        <v>18</v>
      </c>
      <c r="D27" s="126">
        <f t="shared" ca="1" si="0"/>
        <v>0</v>
      </c>
      <c r="E27" s="126">
        <f t="shared" si="1"/>
        <v>0</v>
      </c>
      <c r="F27" s="154"/>
      <c r="G27" s="210"/>
      <c r="H27" s="155"/>
      <c r="I27" s="155"/>
      <c r="J27" s="281"/>
      <c r="K27" s="269"/>
      <c r="AB27" s="119">
        <f ca="1">+Suivi!B31</f>
        <v>0</v>
      </c>
      <c r="AC27" s="119">
        <f ca="1">+Suivi!C31</f>
        <v>0</v>
      </c>
      <c r="AD27" s="119">
        <f ca="1">+Suivi!D31</f>
        <v>0</v>
      </c>
      <c r="AE27" s="119">
        <f ca="1">+Suivi!E31</f>
        <v>0</v>
      </c>
      <c r="AF27" s="119">
        <f ca="1">+Suivi!F31</f>
        <v>0</v>
      </c>
      <c r="AG27" s="119">
        <f ca="1">+Suivi!G31</f>
        <v>0</v>
      </c>
      <c r="AH27" s="119">
        <f ca="1">+Suivi!H31</f>
        <v>0</v>
      </c>
      <c r="AI27" s="119">
        <f ca="1">+Suivi!I31</f>
        <v>0</v>
      </c>
      <c r="AJ27" s="119">
        <f ca="1">+Suivi!J31</f>
        <v>0</v>
      </c>
      <c r="AK27" s="119">
        <f ca="1">+Suivi!K31</f>
        <v>0</v>
      </c>
      <c r="AL27" s="119">
        <f ca="1">+Suivi!L31</f>
        <v>0</v>
      </c>
      <c r="AM27" s="119">
        <f ca="1">+Suivi!M31</f>
        <v>0</v>
      </c>
      <c r="AN27" s="119">
        <f ca="1">+Suivi!N31</f>
        <v>0</v>
      </c>
      <c r="AO27" s="119">
        <f ca="1">+Suivi!O31</f>
        <v>0</v>
      </c>
      <c r="AP27" s="119">
        <f ca="1">+Suivi!P31</f>
        <v>0</v>
      </c>
      <c r="AQ27" s="119">
        <f ca="1">+Suivi!Q31</f>
        <v>0</v>
      </c>
      <c r="AR27" s="119">
        <f ca="1">+Suivi!R31</f>
        <v>0</v>
      </c>
      <c r="AS27" s="119">
        <f ca="1">+Suivi!S31</f>
        <v>0</v>
      </c>
      <c r="AT27" s="119">
        <f ca="1">+Suivi!T31</f>
        <v>0</v>
      </c>
      <c r="AU27" s="119">
        <f ca="1">+Suivi!U31</f>
        <v>0</v>
      </c>
      <c r="AV27" s="119">
        <f ca="1">+Suivi!V31</f>
        <v>0</v>
      </c>
      <c r="AZ27" s="154"/>
      <c r="BA27" s="155"/>
      <c r="BB27" s="155"/>
      <c r="BC27" s="560"/>
      <c r="BD27" s="561"/>
    </row>
    <row r="28" spans="3:56" ht="19.5" customHeight="1">
      <c r="C28" s="138">
        <f t="shared" si="2"/>
        <v>19</v>
      </c>
      <c r="D28" s="126">
        <f t="shared" ca="1" si="0"/>
        <v>0</v>
      </c>
      <c r="E28" s="126">
        <f t="shared" si="1"/>
        <v>0</v>
      </c>
      <c r="F28" s="154"/>
      <c r="G28" s="210"/>
      <c r="H28" s="155"/>
      <c r="I28" s="155"/>
      <c r="J28" s="281"/>
      <c r="K28" s="269"/>
      <c r="AB28" s="119">
        <f ca="1">+Suivi!B32</f>
        <v>0</v>
      </c>
      <c r="AC28" s="119">
        <f ca="1">+Suivi!C32</f>
        <v>0</v>
      </c>
      <c r="AD28" s="119">
        <f ca="1">+Suivi!D32</f>
        <v>0</v>
      </c>
      <c r="AE28" s="119">
        <f ca="1">+Suivi!E32</f>
        <v>0</v>
      </c>
      <c r="AF28" s="119">
        <f ca="1">+Suivi!F32</f>
        <v>0</v>
      </c>
      <c r="AG28" s="119">
        <f ca="1">+Suivi!G32</f>
        <v>0</v>
      </c>
      <c r="AH28" s="119">
        <f ca="1">+Suivi!H32</f>
        <v>0</v>
      </c>
      <c r="AI28" s="119">
        <f ca="1">+Suivi!I32</f>
        <v>0</v>
      </c>
      <c r="AJ28" s="119">
        <f ca="1">+Suivi!J32</f>
        <v>0</v>
      </c>
      <c r="AK28" s="119">
        <f ca="1">+Suivi!K32</f>
        <v>0</v>
      </c>
      <c r="AL28" s="119">
        <f ca="1">+Suivi!L32</f>
        <v>0</v>
      </c>
      <c r="AM28" s="119">
        <f ca="1">+Suivi!M32</f>
        <v>0</v>
      </c>
      <c r="AN28" s="119">
        <f ca="1">+Suivi!N32</f>
        <v>0</v>
      </c>
      <c r="AO28" s="119">
        <f ca="1">+Suivi!O32</f>
        <v>0</v>
      </c>
      <c r="AP28" s="119">
        <f ca="1">+Suivi!P32</f>
        <v>0</v>
      </c>
      <c r="AQ28" s="119">
        <f ca="1">+Suivi!Q32</f>
        <v>0</v>
      </c>
      <c r="AR28" s="119">
        <f ca="1">+Suivi!R32</f>
        <v>0</v>
      </c>
      <c r="AS28" s="119">
        <f ca="1">+Suivi!S32</f>
        <v>0</v>
      </c>
      <c r="AT28" s="119">
        <f ca="1">+Suivi!T32</f>
        <v>0</v>
      </c>
      <c r="AU28" s="119">
        <f ca="1">+Suivi!U32</f>
        <v>0</v>
      </c>
      <c r="AV28" s="119">
        <f ca="1">+Suivi!V32</f>
        <v>0</v>
      </c>
      <c r="AZ28" s="154"/>
      <c r="BA28" s="155"/>
      <c r="BB28" s="155"/>
      <c r="BC28" s="560"/>
      <c r="BD28" s="561"/>
    </row>
    <row r="29" spans="3:56" ht="19.5" customHeight="1">
      <c r="C29" s="138">
        <f t="shared" si="2"/>
        <v>20</v>
      </c>
      <c r="D29" s="126">
        <f t="shared" ca="1" si="0"/>
        <v>0</v>
      </c>
      <c r="E29" s="126">
        <f t="shared" si="1"/>
        <v>0</v>
      </c>
      <c r="F29" s="154"/>
      <c r="G29" s="210"/>
      <c r="H29" s="155"/>
      <c r="I29" s="155"/>
      <c r="J29" s="281"/>
      <c r="K29" s="269"/>
      <c r="AB29" s="119">
        <f ca="1">+Suivi!B33</f>
        <v>0</v>
      </c>
      <c r="AC29" s="119">
        <f ca="1">+Suivi!C33</f>
        <v>0</v>
      </c>
      <c r="AD29" s="119">
        <f ca="1">+Suivi!D33</f>
        <v>0</v>
      </c>
      <c r="AE29" s="119">
        <f ca="1">+Suivi!E33</f>
        <v>0</v>
      </c>
      <c r="AF29" s="119">
        <f ca="1">+Suivi!F33</f>
        <v>0</v>
      </c>
      <c r="AG29" s="119">
        <f ca="1">+Suivi!G33</f>
        <v>0</v>
      </c>
      <c r="AH29" s="119">
        <f ca="1">+Suivi!H33</f>
        <v>0</v>
      </c>
      <c r="AI29" s="119">
        <f ca="1">+Suivi!I33</f>
        <v>0</v>
      </c>
      <c r="AJ29" s="119">
        <f ca="1">+Suivi!J33</f>
        <v>0</v>
      </c>
      <c r="AK29" s="119">
        <f ca="1">+Suivi!K33</f>
        <v>0</v>
      </c>
      <c r="AL29" s="119">
        <f ca="1">+Suivi!L33</f>
        <v>0</v>
      </c>
      <c r="AM29" s="119">
        <f ca="1">+Suivi!M33</f>
        <v>0</v>
      </c>
      <c r="AN29" s="119">
        <f ca="1">+Suivi!N33</f>
        <v>0</v>
      </c>
      <c r="AO29" s="119">
        <f ca="1">+Suivi!O33</f>
        <v>0</v>
      </c>
      <c r="AP29" s="119">
        <f ca="1">+Suivi!P33</f>
        <v>0</v>
      </c>
      <c r="AQ29" s="119">
        <f ca="1">+Suivi!Q33</f>
        <v>0</v>
      </c>
      <c r="AR29" s="119">
        <f ca="1">+Suivi!R33</f>
        <v>0</v>
      </c>
      <c r="AS29" s="119">
        <f ca="1">+Suivi!S33</f>
        <v>0</v>
      </c>
      <c r="AT29" s="119">
        <f ca="1">+Suivi!T33</f>
        <v>0</v>
      </c>
      <c r="AU29" s="119">
        <f ca="1">+Suivi!U33</f>
        <v>0</v>
      </c>
      <c r="AV29" s="119">
        <f ca="1">+Suivi!V33</f>
        <v>0</v>
      </c>
      <c r="AZ29" s="154"/>
      <c r="BA29" s="155"/>
      <c r="BB29" s="155"/>
      <c r="BC29" s="560"/>
      <c r="BD29" s="561"/>
    </row>
    <row r="30" spans="3:56" ht="19.5" customHeight="1">
      <c r="C30" s="138">
        <f t="shared" si="2"/>
        <v>21</v>
      </c>
      <c r="D30" s="126">
        <f t="shared" ca="1" si="0"/>
        <v>0</v>
      </c>
      <c r="E30" s="126">
        <f t="shared" si="1"/>
        <v>0</v>
      </c>
      <c r="F30" s="154"/>
      <c r="G30" s="210"/>
      <c r="H30" s="155"/>
      <c r="I30" s="155"/>
      <c r="J30" s="281"/>
      <c r="K30" s="269"/>
      <c r="AB30" s="119">
        <f ca="1">+Suivi!B34</f>
        <v>0</v>
      </c>
      <c r="AC30" s="119">
        <f ca="1">+Suivi!C34</f>
        <v>0</v>
      </c>
      <c r="AD30" s="119">
        <f ca="1">+Suivi!D34</f>
        <v>0</v>
      </c>
      <c r="AE30" s="119">
        <f ca="1">+Suivi!E34</f>
        <v>0</v>
      </c>
      <c r="AF30" s="119">
        <f ca="1">+Suivi!F34</f>
        <v>0</v>
      </c>
      <c r="AG30" s="119">
        <f ca="1">+Suivi!G34</f>
        <v>0</v>
      </c>
      <c r="AH30" s="119">
        <f ca="1">+Suivi!H34</f>
        <v>0</v>
      </c>
      <c r="AI30" s="119">
        <f ca="1">+Suivi!I34</f>
        <v>0</v>
      </c>
      <c r="AJ30" s="119">
        <f ca="1">+Suivi!J34</f>
        <v>0</v>
      </c>
      <c r="AK30" s="119">
        <f ca="1">+Suivi!K34</f>
        <v>0</v>
      </c>
      <c r="AL30" s="119">
        <f ca="1">+Suivi!L34</f>
        <v>0</v>
      </c>
      <c r="AM30" s="119">
        <f ca="1">+Suivi!M34</f>
        <v>0</v>
      </c>
      <c r="AN30" s="119">
        <f ca="1">+Suivi!N34</f>
        <v>0</v>
      </c>
      <c r="AO30" s="119">
        <f ca="1">+Suivi!O34</f>
        <v>0</v>
      </c>
      <c r="AP30" s="119">
        <f ca="1">+Suivi!P34</f>
        <v>0</v>
      </c>
      <c r="AQ30" s="119">
        <f ca="1">+Suivi!Q34</f>
        <v>0</v>
      </c>
      <c r="AR30" s="119">
        <f ca="1">+Suivi!R34</f>
        <v>0</v>
      </c>
      <c r="AS30" s="119">
        <f ca="1">+Suivi!S34</f>
        <v>0</v>
      </c>
      <c r="AT30" s="119">
        <f ca="1">+Suivi!T34</f>
        <v>0</v>
      </c>
      <c r="AU30" s="119">
        <f ca="1">+Suivi!U34</f>
        <v>0</v>
      </c>
      <c r="AV30" s="119">
        <f ca="1">+Suivi!V34</f>
        <v>0</v>
      </c>
      <c r="AZ30" s="154"/>
      <c r="BA30" s="155"/>
      <c r="BB30" s="155"/>
      <c r="BC30" s="560"/>
      <c r="BD30" s="561"/>
    </row>
    <row r="31" spans="3:56" ht="19.5" customHeight="1">
      <c r="C31" s="138">
        <f t="shared" si="2"/>
        <v>22</v>
      </c>
      <c r="D31" s="126">
        <f t="shared" ca="1" si="0"/>
        <v>0</v>
      </c>
      <c r="E31" s="126">
        <f t="shared" si="1"/>
        <v>0</v>
      </c>
      <c r="F31" s="154"/>
      <c r="G31" s="210"/>
      <c r="H31" s="155"/>
      <c r="I31" s="155"/>
      <c r="J31" s="281"/>
      <c r="K31" s="269"/>
      <c r="AB31" s="119">
        <f ca="1">+Suivi!B35</f>
        <v>0</v>
      </c>
      <c r="AC31" s="119">
        <f ca="1">+Suivi!C35</f>
        <v>0</v>
      </c>
      <c r="AD31" s="119">
        <f ca="1">+Suivi!D35</f>
        <v>0</v>
      </c>
      <c r="AE31" s="119">
        <f ca="1">+Suivi!E35</f>
        <v>0</v>
      </c>
      <c r="AF31" s="119">
        <f ca="1">+Suivi!F35</f>
        <v>0</v>
      </c>
      <c r="AG31" s="119">
        <f ca="1">+Suivi!G35</f>
        <v>0</v>
      </c>
      <c r="AH31" s="119">
        <f ca="1">+Suivi!H35</f>
        <v>0</v>
      </c>
      <c r="AI31" s="119">
        <f ca="1">+Suivi!I35</f>
        <v>0</v>
      </c>
      <c r="AJ31" s="119">
        <f ca="1">+Suivi!J35</f>
        <v>0</v>
      </c>
      <c r="AK31" s="119">
        <f ca="1">+Suivi!K35</f>
        <v>0</v>
      </c>
      <c r="AL31" s="119">
        <f ca="1">+Suivi!L35</f>
        <v>0</v>
      </c>
      <c r="AM31" s="119">
        <f ca="1">+Suivi!M35</f>
        <v>0</v>
      </c>
      <c r="AN31" s="119">
        <f ca="1">+Suivi!N35</f>
        <v>0</v>
      </c>
      <c r="AO31" s="119">
        <f ca="1">+Suivi!O35</f>
        <v>0</v>
      </c>
      <c r="AP31" s="119">
        <f ca="1">+Suivi!P35</f>
        <v>0</v>
      </c>
      <c r="AQ31" s="119">
        <f ca="1">+Suivi!Q35</f>
        <v>0</v>
      </c>
      <c r="AR31" s="119">
        <f ca="1">+Suivi!R35</f>
        <v>0</v>
      </c>
      <c r="AS31" s="119">
        <f ca="1">+Suivi!S35</f>
        <v>0</v>
      </c>
      <c r="AT31" s="119">
        <f ca="1">+Suivi!T35</f>
        <v>0</v>
      </c>
      <c r="AU31" s="119">
        <f ca="1">+Suivi!U35</f>
        <v>0</v>
      </c>
      <c r="AV31" s="119">
        <f ca="1">+Suivi!V35</f>
        <v>0</v>
      </c>
      <c r="AZ31" s="154"/>
      <c r="BA31" s="155"/>
      <c r="BB31" s="155"/>
      <c r="BC31" s="560"/>
      <c r="BD31" s="561"/>
    </row>
    <row r="32" spans="3:56" ht="19.5" customHeight="1">
      <c r="C32" s="138">
        <f t="shared" si="2"/>
        <v>23</v>
      </c>
      <c r="D32" s="126">
        <f t="shared" ca="1" si="0"/>
        <v>0</v>
      </c>
      <c r="E32" s="126">
        <f t="shared" si="1"/>
        <v>0</v>
      </c>
      <c r="F32" s="154"/>
      <c r="G32" s="210"/>
      <c r="H32" s="155"/>
      <c r="I32" s="155"/>
      <c r="J32" s="281"/>
      <c r="K32" s="269"/>
      <c r="AB32" s="119">
        <f ca="1">+Suivi!B36</f>
        <v>0</v>
      </c>
      <c r="AC32" s="119">
        <f ca="1">+Suivi!C36</f>
        <v>0</v>
      </c>
      <c r="AD32" s="119">
        <f ca="1">+Suivi!D36</f>
        <v>0</v>
      </c>
      <c r="AE32" s="119">
        <f ca="1">+Suivi!E36</f>
        <v>0</v>
      </c>
      <c r="AF32" s="119">
        <f ca="1">+Suivi!F36</f>
        <v>0</v>
      </c>
      <c r="AG32" s="119">
        <f ca="1">+Suivi!G36</f>
        <v>0</v>
      </c>
      <c r="AH32" s="119">
        <f ca="1">+Suivi!H36</f>
        <v>0</v>
      </c>
      <c r="AI32" s="119">
        <f ca="1">+Suivi!I36</f>
        <v>0</v>
      </c>
      <c r="AJ32" s="119">
        <f ca="1">+Suivi!J36</f>
        <v>0</v>
      </c>
      <c r="AK32" s="119">
        <f ca="1">+Suivi!K36</f>
        <v>0</v>
      </c>
      <c r="AL32" s="119">
        <f ca="1">+Suivi!L36</f>
        <v>0</v>
      </c>
      <c r="AM32" s="119">
        <f ca="1">+Suivi!M36</f>
        <v>0</v>
      </c>
      <c r="AN32" s="119">
        <f ca="1">+Suivi!N36</f>
        <v>0</v>
      </c>
      <c r="AO32" s="119">
        <f ca="1">+Suivi!O36</f>
        <v>0</v>
      </c>
      <c r="AP32" s="119">
        <f ca="1">+Suivi!P36</f>
        <v>0</v>
      </c>
      <c r="AQ32" s="119">
        <f ca="1">+Suivi!Q36</f>
        <v>0</v>
      </c>
      <c r="AR32" s="119">
        <f ca="1">+Suivi!R36</f>
        <v>0</v>
      </c>
      <c r="AS32" s="119">
        <f ca="1">+Suivi!S36</f>
        <v>0</v>
      </c>
      <c r="AT32" s="119">
        <f ca="1">+Suivi!T36</f>
        <v>0</v>
      </c>
      <c r="AU32" s="119">
        <f ca="1">+Suivi!U36</f>
        <v>0</v>
      </c>
      <c r="AV32" s="119">
        <f ca="1">+Suivi!V36</f>
        <v>0</v>
      </c>
      <c r="AZ32" s="154"/>
      <c r="BA32" s="155"/>
      <c r="BB32" s="155"/>
      <c r="BC32" s="560"/>
      <c r="BD32" s="561"/>
    </row>
    <row r="33" spans="3:56" ht="19.5" customHeight="1">
      <c r="C33" s="138">
        <f t="shared" si="2"/>
        <v>24</v>
      </c>
      <c r="D33" s="126">
        <f t="shared" ca="1" si="0"/>
        <v>0</v>
      </c>
      <c r="E33" s="126">
        <f t="shared" si="1"/>
        <v>0</v>
      </c>
      <c r="F33" s="154"/>
      <c r="G33" s="210"/>
      <c r="H33" s="155"/>
      <c r="I33" s="155"/>
      <c r="J33" s="281"/>
      <c r="K33" s="269"/>
      <c r="AB33" s="119">
        <f ca="1">+Suivi!B37</f>
        <v>0</v>
      </c>
      <c r="AC33" s="119">
        <f ca="1">+Suivi!C37</f>
        <v>0</v>
      </c>
      <c r="AD33" s="119">
        <f ca="1">+Suivi!D37</f>
        <v>0</v>
      </c>
      <c r="AE33" s="119">
        <f ca="1">+Suivi!E37</f>
        <v>0</v>
      </c>
      <c r="AF33" s="119">
        <f ca="1">+Suivi!F37</f>
        <v>0</v>
      </c>
      <c r="AG33" s="119">
        <f ca="1">+Suivi!G37</f>
        <v>0</v>
      </c>
      <c r="AH33" s="119">
        <f ca="1">+Suivi!H37</f>
        <v>0</v>
      </c>
      <c r="AI33" s="119">
        <f ca="1">+Suivi!I37</f>
        <v>0</v>
      </c>
      <c r="AJ33" s="119">
        <f ca="1">+Suivi!J37</f>
        <v>0</v>
      </c>
      <c r="AK33" s="119">
        <f ca="1">+Suivi!K37</f>
        <v>0</v>
      </c>
      <c r="AL33" s="119">
        <f ca="1">+Suivi!L37</f>
        <v>0</v>
      </c>
      <c r="AM33" s="119">
        <f ca="1">+Suivi!M37</f>
        <v>0</v>
      </c>
      <c r="AN33" s="119">
        <f ca="1">+Suivi!N37</f>
        <v>0</v>
      </c>
      <c r="AO33" s="119">
        <f ca="1">+Suivi!O37</f>
        <v>0</v>
      </c>
      <c r="AP33" s="119">
        <f ca="1">+Suivi!P37</f>
        <v>0</v>
      </c>
      <c r="AQ33" s="119">
        <f ca="1">+Suivi!Q37</f>
        <v>0</v>
      </c>
      <c r="AR33" s="119">
        <f ca="1">+Suivi!R37</f>
        <v>0</v>
      </c>
      <c r="AS33" s="119">
        <f ca="1">+Suivi!S37</f>
        <v>0</v>
      </c>
      <c r="AT33" s="119">
        <f ca="1">+Suivi!T37</f>
        <v>0</v>
      </c>
      <c r="AU33" s="119">
        <f ca="1">+Suivi!U37</f>
        <v>0</v>
      </c>
      <c r="AV33" s="119">
        <f ca="1">+Suivi!V37</f>
        <v>0</v>
      </c>
      <c r="AZ33" s="154"/>
      <c r="BA33" s="155"/>
      <c r="BB33" s="155"/>
      <c r="BC33" s="560"/>
      <c r="BD33" s="561"/>
    </row>
    <row r="34" spans="3:56" ht="19.5" customHeight="1">
      <c r="C34" s="138">
        <f t="shared" si="2"/>
        <v>25</v>
      </c>
      <c r="D34" s="126">
        <f t="shared" ca="1" si="0"/>
        <v>0</v>
      </c>
      <c r="E34" s="126">
        <f t="shared" si="1"/>
        <v>0</v>
      </c>
      <c r="F34" s="154"/>
      <c r="G34" s="210"/>
      <c r="H34" s="155"/>
      <c r="I34" s="155"/>
      <c r="J34" s="281"/>
      <c r="K34" s="269"/>
      <c r="AB34" s="119">
        <f ca="1">+Suivi!B38</f>
        <v>0</v>
      </c>
      <c r="AC34" s="119">
        <f ca="1">+Suivi!C38</f>
        <v>0</v>
      </c>
      <c r="AD34" s="119">
        <f ca="1">+Suivi!D38</f>
        <v>0</v>
      </c>
      <c r="AE34" s="119">
        <f ca="1">+Suivi!E38</f>
        <v>0</v>
      </c>
      <c r="AF34" s="119">
        <f ca="1">+Suivi!F38</f>
        <v>0</v>
      </c>
      <c r="AG34" s="119">
        <f ca="1">+Suivi!G38</f>
        <v>0</v>
      </c>
      <c r="AH34" s="119">
        <f ca="1">+Suivi!H38</f>
        <v>0</v>
      </c>
      <c r="AI34" s="119">
        <f ca="1">+Suivi!I38</f>
        <v>0</v>
      </c>
      <c r="AJ34" s="119">
        <f ca="1">+Suivi!J38</f>
        <v>0</v>
      </c>
      <c r="AK34" s="119">
        <f ca="1">+Suivi!K38</f>
        <v>0</v>
      </c>
      <c r="AL34" s="119">
        <f ca="1">+Suivi!L38</f>
        <v>0</v>
      </c>
      <c r="AM34" s="119">
        <f ca="1">+Suivi!M38</f>
        <v>0</v>
      </c>
      <c r="AN34" s="119">
        <f ca="1">+Suivi!N38</f>
        <v>0</v>
      </c>
      <c r="AO34" s="119">
        <f ca="1">+Suivi!O38</f>
        <v>0</v>
      </c>
      <c r="AP34" s="119">
        <f ca="1">+Suivi!P38</f>
        <v>0</v>
      </c>
      <c r="AQ34" s="119">
        <f ca="1">+Suivi!Q38</f>
        <v>0</v>
      </c>
      <c r="AR34" s="119">
        <f ca="1">+Suivi!R38</f>
        <v>0</v>
      </c>
      <c r="AS34" s="119">
        <f ca="1">+Suivi!S38</f>
        <v>0</v>
      </c>
      <c r="AT34" s="119">
        <f ca="1">+Suivi!T38</f>
        <v>0</v>
      </c>
      <c r="AU34" s="119">
        <f ca="1">+Suivi!U38</f>
        <v>0</v>
      </c>
      <c r="AV34" s="119">
        <f ca="1">+Suivi!V38</f>
        <v>0</v>
      </c>
      <c r="AZ34" s="154"/>
      <c r="BA34" s="155"/>
      <c r="BB34" s="155"/>
      <c r="BC34" s="560"/>
      <c r="BD34" s="561"/>
    </row>
    <row r="35" spans="3:56" ht="19.5" customHeight="1">
      <c r="C35" s="138">
        <f t="shared" si="2"/>
        <v>26</v>
      </c>
      <c r="D35" s="126">
        <f t="shared" ca="1" si="0"/>
        <v>0</v>
      </c>
      <c r="E35" s="126">
        <f t="shared" si="1"/>
        <v>0</v>
      </c>
      <c r="F35" s="154"/>
      <c r="G35" s="210"/>
      <c r="H35" s="155"/>
      <c r="I35" s="155"/>
      <c r="J35" s="281"/>
      <c r="K35" s="269"/>
      <c r="AB35" s="119">
        <f>+Suivi!B39</f>
        <v>0</v>
      </c>
      <c r="AZ35" s="154"/>
      <c r="BA35" s="155"/>
      <c r="BB35" s="155"/>
      <c r="BC35" s="560"/>
      <c r="BD35" s="561"/>
    </row>
    <row r="36" spans="3:56" ht="19.5" customHeight="1">
      <c r="C36" s="138">
        <f t="shared" si="2"/>
        <v>27</v>
      </c>
      <c r="D36" s="126">
        <f t="shared" ca="1" si="0"/>
        <v>0</v>
      </c>
      <c r="E36" s="126">
        <f t="shared" si="1"/>
        <v>0</v>
      </c>
      <c r="F36" s="154"/>
      <c r="G36" s="210"/>
      <c r="H36" s="155"/>
      <c r="I36" s="155"/>
      <c r="J36" s="281"/>
      <c r="K36" s="269"/>
      <c r="AB36" s="119">
        <f>+Suivi!B45</f>
        <v>0</v>
      </c>
      <c r="AZ36" s="154"/>
      <c r="BA36" s="155"/>
      <c r="BB36" s="155"/>
      <c r="BC36" s="560"/>
      <c r="BD36" s="561"/>
    </row>
    <row r="37" spans="3:56" ht="19.5" customHeight="1">
      <c r="C37" s="138">
        <f t="shared" si="2"/>
        <v>28</v>
      </c>
      <c r="D37" s="126">
        <f t="shared" ca="1" si="0"/>
        <v>0</v>
      </c>
      <c r="E37" s="126">
        <f t="shared" si="1"/>
        <v>0</v>
      </c>
      <c r="F37" s="154"/>
      <c r="G37" s="210"/>
      <c r="H37" s="155"/>
      <c r="I37" s="155"/>
      <c r="J37" s="281"/>
      <c r="K37" s="269"/>
      <c r="AB37" s="119">
        <f>+Suivi!B46</f>
        <v>0</v>
      </c>
      <c r="AZ37" s="154"/>
      <c r="BA37" s="155"/>
      <c r="BB37" s="155"/>
      <c r="BC37" s="560"/>
      <c r="BD37" s="561"/>
    </row>
    <row r="38" spans="3:56" ht="19.5" customHeight="1">
      <c r="C38" s="138">
        <f t="shared" si="2"/>
        <v>29</v>
      </c>
      <c r="D38" s="126">
        <f t="shared" ca="1" si="0"/>
        <v>0</v>
      </c>
      <c r="E38" s="126">
        <f t="shared" si="1"/>
        <v>0</v>
      </c>
      <c r="F38" s="154"/>
      <c r="G38" s="210"/>
      <c r="H38" s="155"/>
      <c r="I38" s="155"/>
      <c r="J38" s="281"/>
      <c r="K38" s="269"/>
      <c r="AB38" s="119">
        <f>+Suivi!B47</f>
        <v>0</v>
      </c>
      <c r="AZ38" s="154"/>
      <c r="BA38" s="155"/>
      <c r="BB38" s="155"/>
      <c r="BC38" s="560"/>
      <c r="BD38" s="561"/>
    </row>
    <row r="39" spans="3:56" ht="19.5" customHeight="1">
      <c r="C39" s="138">
        <f t="shared" si="2"/>
        <v>30</v>
      </c>
      <c r="D39" s="126">
        <f t="shared" ca="1" si="0"/>
        <v>0</v>
      </c>
      <c r="E39" s="126">
        <f t="shared" si="1"/>
        <v>0</v>
      </c>
      <c r="F39" s="154"/>
      <c r="G39" s="210"/>
      <c r="H39" s="155"/>
      <c r="I39" s="155"/>
      <c r="J39" s="281"/>
      <c r="K39" s="269"/>
      <c r="AB39" s="119">
        <f>+Suivi!B48</f>
        <v>0</v>
      </c>
      <c r="AZ39" s="154"/>
      <c r="BA39" s="155"/>
      <c r="BB39" s="155"/>
      <c r="BC39" s="560"/>
      <c r="BD39" s="561"/>
    </row>
    <row r="40" spans="3:56" ht="19.5" customHeight="1">
      <c r="C40" s="138">
        <f t="shared" si="2"/>
        <v>31</v>
      </c>
      <c r="D40" s="126">
        <f t="shared" ca="1" si="0"/>
        <v>0</v>
      </c>
      <c r="E40" s="126">
        <f t="shared" si="1"/>
        <v>0</v>
      </c>
      <c r="F40" s="154"/>
      <c r="G40" s="210"/>
      <c r="H40" s="155"/>
      <c r="I40" s="155"/>
      <c r="J40" s="281"/>
      <c r="K40" s="269"/>
      <c r="AB40" s="119">
        <f>+Suivi!B49</f>
        <v>0</v>
      </c>
      <c r="AZ40" s="154"/>
      <c r="BA40" s="155"/>
      <c r="BB40" s="155"/>
      <c r="BC40" s="560"/>
      <c r="BD40" s="561"/>
    </row>
    <row r="41" spans="3:56">
      <c r="C41" s="139" t="s">
        <v>56</v>
      </c>
      <c r="D41" s="140">
        <f ca="1">SUM(D10:D40)</f>
        <v>0</v>
      </c>
      <c r="E41" s="140">
        <f>SUM(E10:E40)</f>
        <v>0</v>
      </c>
      <c r="F41" s="141"/>
      <c r="G41" s="211"/>
      <c r="H41" s="142"/>
      <c r="I41" s="142"/>
      <c r="J41" s="315"/>
      <c r="K41" s="242"/>
      <c r="AB41" s="119">
        <f>+Suivi!B50</f>
        <v>0</v>
      </c>
    </row>
    <row r="43" spans="3:56" ht="90">
      <c r="C43" s="558" t="s">
        <v>539</v>
      </c>
      <c r="D43" s="143" t="s">
        <v>540</v>
      </c>
      <c r="E43" s="144"/>
      <c r="F43" s="136" t="str">
        <f>UPPER("total "&amp;F9)</f>
        <v>TOTAL PRÉSENCE SUPPLÉMENTAIRE HORS CONTIGENT D'HEURES NON PLANIFIÉES OU À POSER 
A RECUPERER</v>
      </c>
      <c r="G43" s="137" t="str">
        <f>UPPER("total "&amp;G9)</f>
        <v>TOTAL PRÉSENCE INCLUSE DANS LE CONTINGENT D'HEURES NON PLANIFIÉES OU À POSER
HEURES EN PLUS PREVUS DANS "A PLANIFIER"</v>
      </c>
      <c r="H43" s="137" t="str">
        <f>UPPER("total "&amp;H9)</f>
        <v>TOTAL NOMBRE D'HEURES D'ABSENCE RÉMUNÉRÉE (MALADIE …)</v>
      </c>
      <c r="I43" s="137" t="str">
        <f>UPPER("total "&amp;I9)</f>
        <v>TOTAL NOMBRE D'HEURES D'ABSENCE NON RÉMUNÉRÉE (NON JUSTIFIÉE, SANS SOLDE, RÉCUPÉRÉ ...)
A RATTRAPER</v>
      </c>
      <c r="J43" s="137" t="str">
        <f>UPPER("total "&amp;J9)</f>
        <v>TOTAL CONGÉS PAYÉS</v>
      </c>
      <c r="K43" s="243"/>
    </row>
    <row r="44" spans="3:56" ht="30" customHeight="1">
      <c r="C44" s="559"/>
      <c r="D44" s="135" t="s">
        <v>541</v>
      </c>
      <c r="E44" s="145"/>
      <c r="F44" s="244">
        <f>SUM(F10:F40)</f>
        <v>0</v>
      </c>
      <c r="G44" s="134">
        <f>SUM(G10:G40)</f>
        <v>0</v>
      </c>
      <c r="H44" s="134">
        <f>SUM(H10:H40)</f>
        <v>0</v>
      </c>
      <c r="I44" s="134">
        <f>SUM(I10:I40)</f>
        <v>0</v>
      </c>
      <c r="J44" s="134">
        <f>SUM(J10:J40)</f>
        <v>0</v>
      </c>
      <c r="K44" s="245"/>
    </row>
    <row r="45" spans="3:56">
      <c r="E45" s="129"/>
    </row>
    <row r="46" spans="3:56" ht="101.25">
      <c r="C46" s="558" t="s">
        <v>543</v>
      </c>
      <c r="D46" s="143" t="s">
        <v>542</v>
      </c>
      <c r="E46" s="144"/>
      <c r="F46" s="136" t="str">
        <f>"SI ERREUR DU SALARIE, "&amp;F43</f>
        <v>SI ERREUR DU SALARIE, TOTAL PRÉSENCE SUPPLÉMENTAIRE HORS CONTIGENT D'HEURES NON PLANIFIÉES OU À POSER 
A RECUPERER</v>
      </c>
      <c r="G46" s="136" t="str">
        <f>"SI ERREUR DU SALARIE, "&amp;G43</f>
        <v>SI ERREUR DU SALARIE, TOTAL PRÉSENCE INCLUSE DANS LE CONTINGENT D'HEURES NON PLANIFIÉES OU À POSER
HEURES EN PLUS PREVUS DANS "A PLANIFIER"</v>
      </c>
      <c r="H46" s="136" t="str">
        <f>"SI ERREUR DU SALARIE, "&amp;H43</f>
        <v>SI ERREUR DU SALARIE, TOTAL NOMBRE D'HEURES D'ABSENCE RÉMUNÉRÉE (MALADIE …)</v>
      </c>
      <c r="I46" s="136" t="str">
        <f>"SI ERREUR DU SALARIE, "&amp;I43</f>
        <v>SI ERREUR DU SALARIE, TOTAL NOMBRE D'HEURES D'ABSENCE NON RÉMUNÉRÉE (NON JUSTIFIÉE, SANS SOLDE, RÉCUPÉRÉ ...)
A RATTRAPER</v>
      </c>
      <c r="J46" s="316"/>
      <c r="K46" s="243"/>
    </row>
    <row r="47" spans="3:56" ht="30" customHeight="1">
      <c r="C47" s="559"/>
      <c r="D47" s="135" t="s">
        <v>541</v>
      </c>
      <c r="E47" s="145"/>
      <c r="F47" s="246"/>
      <c r="G47" s="156"/>
      <c r="H47" s="157"/>
      <c r="I47" s="157"/>
      <c r="J47" s="317"/>
      <c r="K47" s="245"/>
    </row>
  </sheetData>
  <mergeCells count="40">
    <mergeCell ref="G3:H3"/>
    <mergeCell ref="L3:N3"/>
    <mergeCell ref="G4:H4"/>
    <mergeCell ref="L5:N5"/>
    <mergeCell ref="C1:K1"/>
    <mergeCell ref="BC10:BD10"/>
    <mergeCell ref="BC11:BD11"/>
    <mergeCell ref="BC12:BD12"/>
    <mergeCell ref="BC13:BD13"/>
    <mergeCell ref="F8:G8"/>
    <mergeCell ref="H8:J8"/>
    <mergeCell ref="BC14:BD14"/>
    <mergeCell ref="BC15:BD15"/>
    <mergeCell ref="BC16:BD16"/>
    <mergeCell ref="BC17:BD17"/>
    <mergeCell ref="BC18:BD18"/>
    <mergeCell ref="BC19:BD19"/>
    <mergeCell ref="BC20:BD20"/>
    <mergeCell ref="BC21:BD21"/>
    <mergeCell ref="BC22:BD22"/>
    <mergeCell ref="BC23:BD23"/>
    <mergeCell ref="BC24:BD24"/>
    <mergeCell ref="BC25:BD25"/>
    <mergeCell ref="BC26:BD26"/>
    <mergeCell ref="BC27:BD27"/>
    <mergeCell ref="BC28:BD28"/>
    <mergeCell ref="BC29:BD29"/>
    <mergeCell ref="BC30:BD30"/>
    <mergeCell ref="BC31:BD31"/>
    <mergeCell ref="BC32:BD32"/>
    <mergeCell ref="BC33:BD33"/>
    <mergeCell ref="BC40:BD40"/>
    <mergeCell ref="C43:C44"/>
    <mergeCell ref="C46:C47"/>
    <mergeCell ref="BC34:BD34"/>
    <mergeCell ref="BC35:BD35"/>
    <mergeCell ref="BC36:BD36"/>
    <mergeCell ref="BC37:BD37"/>
    <mergeCell ref="BC38:BD38"/>
    <mergeCell ref="BC39:BD39"/>
  </mergeCells>
  <conditionalFormatting sqref="D10:E40">
    <cfRule type="cellIs" dxfId="45" priority="14" stopIfTrue="1" operator="equal">
      <formula>0</formula>
    </cfRule>
  </conditionalFormatting>
  <conditionalFormatting sqref="F44:J44">
    <cfRule type="cellIs" dxfId="44" priority="11" stopIfTrue="1" operator="equal">
      <formula>0</formula>
    </cfRule>
  </conditionalFormatting>
  <conditionalFormatting sqref="L4:O4 O3 L3">
    <cfRule type="cellIs" dxfId="43" priority="8" stopIfTrue="1" operator="equal">
      <formula>"PlanningCycleComplet"</formula>
    </cfRule>
    <cfRule type="cellIs" dxfId="42" priority="9" stopIfTrue="1" operator="equal">
      <formula>"PlanningCyclePartiel"</formula>
    </cfRule>
  </conditionalFormatting>
  <dataValidations count="1">
    <dataValidation type="list" allowBlank="1" showInputMessage="1" showErrorMessage="1" sqref="L5:N5">
      <formula1>ReferencePlanning</formula1>
    </dataValidation>
  </dataValidations>
  <printOptions horizontalCentered="1"/>
  <pageMargins left="0.39370078740157483" right="0.39370078740157483" top="0.59055118110236227" bottom="0.59055118110236227" header="0" footer="0"/>
  <pageSetup paperSize="9" scale="73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15">
    <tabColor rgb="FFFFFF00"/>
    <pageSetUpPr fitToPage="1"/>
  </sheetPr>
  <dimension ref="A1:BD47"/>
  <sheetViews>
    <sheetView workbookViewId="0">
      <selection activeCell="AB16" sqref="AB16"/>
    </sheetView>
  </sheetViews>
  <sheetFormatPr baseColWidth="10" defaultRowHeight="12.75"/>
  <cols>
    <col min="1" max="2" width="1.140625" style="118" customWidth="1"/>
    <col min="3" max="3" width="12.5703125" style="118" customWidth="1"/>
    <col min="4" max="5" width="9.7109375" style="118" customWidth="1"/>
    <col min="6" max="9" width="16.85546875" style="118" customWidth="1"/>
    <col min="10" max="10" width="7.5703125" style="118" customWidth="1"/>
    <col min="11" max="11" width="31.5703125" style="118" customWidth="1"/>
    <col min="12" max="12" width="15.140625" style="119" customWidth="1"/>
    <col min="13" max="13" width="8" style="119" customWidth="1"/>
    <col min="14" max="14" width="11.42578125" style="119" hidden="1" customWidth="1"/>
    <col min="15" max="27" width="0" style="119" hidden="1" customWidth="1"/>
    <col min="28" max="29" width="11.42578125" style="119"/>
    <col min="30" max="30" width="10.85546875" style="119" customWidth="1"/>
    <col min="31" max="31" width="11.42578125" style="119"/>
    <col min="32" max="32" width="19.5703125" style="119" bestFit="1" customWidth="1"/>
    <col min="33" max="49" width="11.42578125" style="119"/>
    <col min="50" max="16384" width="11.42578125" style="118"/>
  </cols>
  <sheetData>
    <row r="1" spans="1:56" ht="38.25" customHeight="1" thickBot="1">
      <c r="A1" s="260"/>
      <c r="B1" s="261"/>
      <c r="C1" s="562" t="s">
        <v>1116</v>
      </c>
      <c r="D1" s="563"/>
      <c r="E1" s="563"/>
      <c r="F1" s="563"/>
      <c r="G1" s="563"/>
      <c r="H1" s="563"/>
      <c r="I1" s="563"/>
      <c r="J1" s="563"/>
      <c r="K1" s="564"/>
      <c r="L1" s="264" t="str">
        <f ca="1">VLOOKUP(AC1,Data!A34:B45,2,FALSE)&amp;" "&amp;YEAR(G4)</f>
        <v>AVRIL 1900</v>
      </c>
      <c r="M1" s="235"/>
      <c r="AB1" s="200">
        <f ca="1">+Suivi!B5</f>
        <v>1</v>
      </c>
      <c r="AC1" s="119">
        <f ca="1">MONTH(G4)</f>
        <v>4</v>
      </c>
      <c r="AD1" s="265">
        <f ca="1">+Suivi!D5</f>
        <v>32</v>
      </c>
      <c r="AE1" s="119">
        <f>+Suivi!E5</f>
        <v>0</v>
      </c>
      <c r="AF1" s="265">
        <f ca="1">+Suivi!F5</f>
        <v>60</v>
      </c>
      <c r="AG1" s="119">
        <f>+Suivi!G5</f>
        <v>0</v>
      </c>
      <c r="AH1" s="119">
        <f ca="1">+Suivi!H5</f>
        <v>88</v>
      </c>
      <c r="AI1" s="119">
        <f>+Suivi!I5</f>
        <v>0</v>
      </c>
      <c r="AJ1" s="119">
        <f ca="1">+Suivi!J5</f>
        <v>119</v>
      </c>
      <c r="AK1" s="119">
        <f>+Suivi!K5</f>
        <v>0</v>
      </c>
      <c r="AL1" s="119">
        <f ca="1">+Suivi!L5</f>
        <v>149</v>
      </c>
      <c r="AM1" s="119">
        <f>+Suivi!M5</f>
        <v>0</v>
      </c>
      <c r="AN1" s="119">
        <f ca="1">+Suivi!N5</f>
        <v>180</v>
      </c>
      <c r="AO1" s="119">
        <f>+Suivi!O5</f>
        <v>0</v>
      </c>
      <c r="AP1" s="119">
        <f ca="1">+Suivi!P5</f>
        <v>210</v>
      </c>
      <c r="AQ1" s="119">
        <f>+Suivi!Q5</f>
        <v>0</v>
      </c>
      <c r="AR1" s="119">
        <f ca="1">+Suivi!R5</f>
        <v>241</v>
      </c>
      <c r="AS1" s="119">
        <f>+Suivi!S5</f>
        <v>0</v>
      </c>
      <c r="AT1" s="119">
        <f ca="1">+Suivi!T5</f>
        <v>272</v>
      </c>
      <c r="AU1" s="119">
        <f>+Suivi!U5</f>
        <v>0</v>
      </c>
      <c r="AV1" s="119">
        <f ca="1">+Suivi!V5</f>
        <v>302</v>
      </c>
    </row>
    <row r="2" spans="1:56">
      <c r="K2" s="218"/>
      <c r="L2" s="128" t="s">
        <v>1109</v>
      </c>
      <c r="AC2" s="119" t="str">
        <f>+Suivi!B6</f>
        <v>Heures Prévues</v>
      </c>
      <c r="AD2" s="119" t="str">
        <f>+Suivi!C6</f>
        <v>Variations en réel</v>
      </c>
      <c r="AE2" s="119" t="str">
        <f>+Suivi!D6</f>
        <v>Heures Prévues</v>
      </c>
      <c r="AF2" s="119" t="str">
        <f>+Suivi!E6</f>
        <v>Variations en réel</v>
      </c>
      <c r="AG2" s="119" t="str">
        <f>+Suivi!F6</f>
        <v>Heures Prévues</v>
      </c>
      <c r="AH2" s="119" t="str">
        <f>+Suivi!G6</f>
        <v>Variations en réel</v>
      </c>
      <c r="AI2" s="119" t="str">
        <f>+Suivi!H6</f>
        <v>Heures Prévues</v>
      </c>
      <c r="AJ2" s="119" t="str">
        <f>+Suivi!I6</f>
        <v>Variations en réel</v>
      </c>
      <c r="AK2" s="119" t="str">
        <f>+Suivi!J6</f>
        <v>Heures Prévues</v>
      </c>
      <c r="AL2" s="119" t="str">
        <f>+Suivi!K6</f>
        <v>Variations en réel</v>
      </c>
      <c r="AM2" s="119" t="str">
        <f>+Suivi!L6</f>
        <v>Heures Prévues</v>
      </c>
      <c r="AN2" s="119" t="str">
        <f>+Suivi!M6</f>
        <v>Variations en réel</v>
      </c>
      <c r="AO2" s="119" t="str">
        <f>+Suivi!N6</f>
        <v>Heures Prévues</v>
      </c>
      <c r="AP2" s="119" t="str">
        <f>+Suivi!O6</f>
        <v>Variations en réel</v>
      </c>
      <c r="AQ2" s="119" t="str">
        <f>+Suivi!P6</f>
        <v>Heures Prévues</v>
      </c>
      <c r="AR2" s="119" t="str">
        <f>+Suivi!Q6</f>
        <v>Variations en réel</v>
      </c>
      <c r="AS2" s="119" t="str">
        <f>+Suivi!R6</f>
        <v>Heures Prévues</v>
      </c>
      <c r="AT2" s="119" t="str">
        <f>+Suivi!S6</f>
        <v>Variations en réel</v>
      </c>
      <c r="AU2" s="119" t="str">
        <f>+Suivi!T6</f>
        <v>Heures Prévues</v>
      </c>
      <c r="AV2" s="119" t="str">
        <f>+Suivi!U6</f>
        <v>Variations en réel</v>
      </c>
      <c r="AW2" s="119" t="str">
        <f>+Suivi!V6</f>
        <v>Heures Prévues</v>
      </c>
      <c r="AX2" s="119"/>
    </row>
    <row r="3" spans="1:56" ht="15.75">
      <c r="A3" s="128" t="str">
        <f>+Suivi!A3</f>
        <v xml:space="preserve">Salarié(e) : </v>
      </c>
      <c r="D3" s="131">
        <f>+Suivi!C3</f>
        <v>0</v>
      </c>
      <c r="F3" s="132"/>
      <c r="G3" s="546" t="s">
        <v>538</v>
      </c>
      <c r="H3" s="547"/>
      <c r="I3" s="247"/>
      <c r="J3" s="247"/>
      <c r="K3" s="250"/>
      <c r="L3" s="550" t="str">
        <f>Data!O2</f>
        <v>PlanningCycleComplet</v>
      </c>
      <c r="M3" s="551"/>
      <c r="N3" s="552"/>
      <c r="O3" s="266"/>
      <c r="AC3" s="119">
        <f ca="1">+Suivi!B7</f>
        <v>0</v>
      </c>
      <c r="AD3" s="119">
        <f ca="1">+Suivi!C7</f>
        <v>0</v>
      </c>
      <c r="AE3" s="119">
        <f ca="1">+Suivi!D7</f>
        <v>0</v>
      </c>
      <c r="AF3" s="119">
        <f ca="1">+Suivi!E7</f>
        <v>0</v>
      </c>
      <c r="AG3" s="119">
        <f ca="1">+Suivi!F7</f>
        <v>0</v>
      </c>
      <c r="AH3" s="119">
        <f ca="1">+Suivi!G7</f>
        <v>0</v>
      </c>
      <c r="AI3" s="119">
        <f ca="1">+Suivi!H7</f>
        <v>0</v>
      </c>
      <c r="AJ3" s="119">
        <f ca="1">+Suivi!I7</f>
        <v>0</v>
      </c>
      <c r="AK3" s="119">
        <f ca="1">+Suivi!J7</f>
        <v>0</v>
      </c>
      <c r="AL3" s="119">
        <f ca="1">+Suivi!K7</f>
        <v>0</v>
      </c>
      <c r="AM3" s="119">
        <f ca="1">+Suivi!L7</f>
        <v>0</v>
      </c>
      <c r="AN3" s="119">
        <f ca="1">+Suivi!M7</f>
        <v>0</v>
      </c>
      <c r="AO3" s="119">
        <f ca="1">+Suivi!N7</f>
        <v>0</v>
      </c>
      <c r="AP3" s="119">
        <f ca="1">+Suivi!O7</f>
        <v>0</v>
      </c>
      <c r="AQ3" s="119">
        <f ca="1">+Suivi!P7</f>
        <v>0</v>
      </c>
      <c r="AR3" s="119">
        <f ca="1">+Suivi!Q7</f>
        <v>0</v>
      </c>
      <c r="AS3" s="119">
        <f ca="1">+Suivi!R7</f>
        <v>0</v>
      </c>
      <c r="AT3" s="119">
        <f ca="1">+Suivi!S7</f>
        <v>0</v>
      </c>
      <c r="AU3" s="119">
        <f ca="1">+Suivi!T7</f>
        <v>0</v>
      </c>
      <c r="AV3" s="119">
        <f ca="1">+Suivi!U7</f>
        <v>0</v>
      </c>
      <c r="AW3" s="119">
        <f ca="1">+Suivi!V7</f>
        <v>0</v>
      </c>
      <c r="AX3" s="119"/>
    </row>
    <row r="4" spans="1:56" ht="20.25" customHeight="1">
      <c r="A4" s="128" t="s">
        <v>1117</v>
      </c>
      <c r="D4" s="130" t="str">
        <f>+Suivi!L3</f>
        <v xml:space="preserve">Période du </v>
      </c>
      <c r="G4" s="565">
        <f ca="1">AJ1</f>
        <v>119</v>
      </c>
      <c r="H4" s="566"/>
      <c r="I4" s="248"/>
      <c r="J4" s="248"/>
      <c r="K4" s="249"/>
      <c r="L4" s="259" t="s">
        <v>1115</v>
      </c>
      <c r="M4" s="267"/>
      <c r="N4" s="267"/>
      <c r="O4" s="268"/>
      <c r="AC4" s="119">
        <f ca="1">+Suivi!B8</f>
        <v>0</v>
      </c>
      <c r="AD4" s="119">
        <f ca="1">+Suivi!C8</f>
        <v>0</v>
      </c>
      <c r="AE4" s="119">
        <f ca="1">+Suivi!D8</f>
        <v>0</v>
      </c>
      <c r="AF4" s="119">
        <f ca="1">+Suivi!E8</f>
        <v>0</v>
      </c>
      <c r="AG4" s="119">
        <f ca="1">+Suivi!F8</f>
        <v>0</v>
      </c>
      <c r="AH4" s="119">
        <f ca="1">+Suivi!G8</f>
        <v>0</v>
      </c>
      <c r="AI4" s="119">
        <f ca="1">+Suivi!H8</f>
        <v>0</v>
      </c>
      <c r="AJ4" s="119">
        <f ca="1">+Suivi!I8</f>
        <v>0</v>
      </c>
      <c r="AK4" s="119">
        <f ca="1">+Suivi!J8</f>
        <v>0</v>
      </c>
      <c r="AL4" s="119">
        <f ca="1">+Suivi!K8</f>
        <v>0</v>
      </c>
      <c r="AM4" s="119">
        <f ca="1">+Suivi!L8</f>
        <v>0</v>
      </c>
      <c r="AN4" s="119">
        <f ca="1">+Suivi!M8</f>
        <v>0</v>
      </c>
      <c r="AO4" s="119">
        <f ca="1">+Suivi!N8</f>
        <v>0</v>
      </c>
      <c r="AP4" s="119">
        <f ca="1">+Suivi!O8</f>
        <v>0</v>
      </c>
      <c r="AQ4" s="119">
        <f ca="1">+Suivi!P8</f>
        <v>0</v>
      </c>
      <c r="AR4" s="119">
        <f ca="1">+Suivi!Q8</f>
        <v>0</v>
      </c>
      <c r="AS4" s="119">
        <f ca="1">+Suivi!R8</f>
        <v>0</v>
      </c>
      <c r="AT4" s="119">
        <f ca="1">+Suivi!S8</f>
        <v>0</v>
      </c>
      <c r="AU4" s="119">
        <f ca="1">+Suivi!T8</f>
        <v>0</v>
      </c>
      <c r="AV4" s="119">
        <f ca="1">+Suivi!U8</f>
        <v>0</v>
      </c>
      <c r="AW4" s="119">
        <f ca="1">+Suivi!V8</f>
        <v>0</v>
      </c>
      <c r="AX4" s="119"/>
    </row>
    <row r="5" spans="1:56">
      <c r="L5" s="472"/>
      <c r="M5" s="473"/>
      <c r="N5" s="474"/>
      <c r="AC5" s="119">
        <f ca="1">+Suivi!B9</f>
        <v>0</v>
      </c>
      <c r="AD5" s="119">
        <f ca="1">+Suivi!C9</f>
        <v>0</v>
      </c>
      <c r="AE5" s="119">
        <f ca="1">+Suivi!D9</f>
        <v>0</v>
      </c>
      <c r="AF5" s="119">
        <f ca="1">+Suivi!E9</f>
        <v>0</v>
      </c>
      <c r="AG5" s="119">
        <f ca="1">+Suivi!F9</f>
        <v>0</v>
      </c>
      <c r="AH5" s="119">
        <f ca="1">+Suivi!G9</f>
        <v>0</v>
      </c>
      <c r="AI5" s="119">
        <f ca="1">+Suivi!H9</f>
        <v>0</v>
      </c>
      <c r="AJ5" s="119">
        <f ca="1">+Suivi!I9</f>
        <v>0</v>
      </c>
      <c r="AK5" s="119">
        <f ca="1">+Suivi!J9</f>
        <v>0</v>
      </c>
      <c r="AL5" s="119">
        <f ca="1">+Suivi!K9</f>
        <v>0</v>
      </c>
      <c r="AM5" s="119">
        <f ca="1">+Suivi!L9</f>
        <v>0</v>
      </c>
      <c r="AN5" s="119">
        <f ca="1">+Suivi!M9</f>
        <v>0</v>
      </c>
      <c r="AO5" s="119">
        <f ca="1">+Suivi!N9</f>
        <v>0</v>
      </c>
      <c r="AP5" s="119">
        <f ca="1">+Suivi!O9</f>
        <v>0</v>
      </c>
      <c r="AQ5" s="119">
        <f ca="1">+Suivi!P9</f>
        <v>0</v>
      </c>
      <c r="AR5" s="119">
        <f ca="1">+Suivi!Q9</f>
        <v>0</v>
      </c>
      <c r="AS5" s="119">
        <f ca="1">+Suivi!R9</f>
        <v>0</v>
      </c>
      <c r="AT5" s="119">
        <f ca="1">+Suivi!S9</f>
        <v>0</v>
      </c>
      <c r="AU5" s="119">
        <f ca="1">+Suivi!T9</f>
        <v>0</v>
      </c>
      <c r="AV5" s="119">
        <f ca="1">+Suivi!U9</f>
        <v>0</v>
      </c>
      <c r="AW5" s="119">
        <f ca="1">+Suivi!V9</f>
        <v>0</v>
      </c>
      <c r="AX5" s="119"/>
    </row>
    <row r="6" spans="1:56" ht="15">
      <c r="A6" s="128"/>
      <c r="D6" s="263"/>
      <c r="E6" s="262"/>
      <c r="F6" s="262"/>
      <c r="I6" s="128" t="s">
        <v>1118</v>
      </c>
      <c r="J6" s="262" t="str">
        <f>IF(L5="",L3,L5)</f>
        <v>PlanningCycleComplet</v>
      </c>
      <c r="AB6" s="119">
        <f ca="1">+Suivi!B10</f>
        <v>0</v>
      </c>
      <c r="AC6" s="119">
        <f ca="1">+Suivi!C10</f>
        <v>0</v>
      </c>
      <c r="AD6" s="119">
        <f ca="1">+Suivi!D10</f>
        <v>0</v>
      </c>
      <c r="AE6" s="119">
        <f ca="1">+Suivi!E10</f>
        <v>0</v>
      </c>
      <c r="AF6" s="119">
        <f ca="1">+Suivi!F10</f>
        <v>0</v>
      </c>
      <c r="AG6" s="119">
        <f ca="1">+Suivi!G10</f>
        <v>0</v>
      </c>
      <c r="AH6" s="119">
        <f ca="1">+Suivi!H10</f>
        <v>0</v>
      </c>
      <c r="AI6" s="119">
        <f ca="1">+Suivi!I10</f>
        <v>0</v>
      </c>
      <c r="AJ6" s="119">
        <f ca="1">+Suivi!J10</f>
        <v>0</v>
      </c>
      <c r="AK6" s="119">
        <f ca="1">+Suivi!K10</f>
        <v>0</v>
      </c>
      <c r="AL6" s="119">
        <f ca="1">+Suivi!L10</f>
        <v>0</v>
      </c>
      <c r="AM6" s="119">
        <f ca="1">+Suivi!M10</f>
        <v>0</v>
      </c>
      <c r="AN6" s="119">
        <f ca="1">+Suivi!N10</f>
        <v>0</v>
      </c>
      <c r="AO6" s="119">
        <f ca="1">+Suivi!O10</f>
        <v>0</v>
      </c>
      <c r="AP6" s="119">
        <f ca="1">+Suivi!P10</f>
        <v>0</v>
      </c>
      <c r="AQ6" s="119">
        <f ca="1">+Suivi!Q10</f>
        <v>0</v>
      </c>
      <c r="AR6" s="119">
        <f ca="1">+Suivi!R10</f>
        <v>0</v>
      </c>
      <c r="AS6" s="119">
        <f ca="1">+Suivi!S10</f>
        <v>0</v>
      </c>
      <c r="AT6" s="119">
        <f ca="1">+Suivi!T10</f>
        <v>0</v>
      </c>
      <c r="AU6" s="119">
        <f ca="1">+Suivi!U10</f>
        <v>0</v>
      </c>
      <c r="AV6" s="119">
        <f ca="1">+Suivi!V10</f>
        <v>0</v>
      </c>
    </row>
    <row r="7" spans="1:56">
      <c r="AB7" s="119">
        <f ca="1">+Suivi!B11</f>
        <v>0</v>
      </c>
      <c r="AC7" s="119">
        <f ca="1">+Suivi!C11</f>
        <v>0</v>
      </c>
      <c r="AD7" s="119">
        <f ca="1">+Suivi!D11</f>
        <v>0</v>
      </c>
      <c r="AE7" s="119">
        <f ca="1">+Suivi!E11</f>
        <v>0</v>
      </c>
      <c r="AF7" s="119">
        <f ca="1">+Suivi!F11</f>
        <v>0</v>
      </c>
      <c r="AG7" s="119">
        <f ca="1">+Suivi!G11</f>
        <v>0</v>
      </c>
      <c r="AH7" s="119">
        <f ca="1">+Suivi!H11</f>
        <v>0</v>
      </c>
      <c r="AI7" s="119">
        <f ca="1">+Suivi!I11</f>
        <v>0</v>
      </c>
      <c r="AJ7" s="119">
        <f ca="1">+Suivi!J11</f>
        <v>0</v>
      </c>
      <c r="AK7" s="119">
        <f ca="1">+Suivi!K11</f>
        <v>0</v>
      </c>
      <c r="AL7" s="119">
        <f ca="1">+Suivi!L11</f>
        <v>0</v>
      </c>
      <c r="AM7" s="119">
        <f ca="1">+Suivi!M11</f>
        <v>0</v>
      </c>
      <c r="AN7" s="119">
        <f ca="1">+Suivi!N11</f>
        <v>0</v>
      </c>
      <c r="AO7" s="119">
        <f ca="1">+Suivi!O11</f>
        <v>0</v>
      </c>
      <c r="AP7" s="119">
        <f ca="1">+Suivi!P11</f>
        <v>0</v>
      </c>
      <c r="AQ7" s="119">
        <f ca="1">+Suivi!Q11</f>
        <v>0</v>
      </c>
      <c r="AR7" s="119">
        <f ca="1">+Suivi!R11</f>
        <v>0</v>
      </c>
      <c r="AS7" s="119">
        <f ca="1">+Suivi!S11</f>
        <v>0</v>
      </c>
      <c r="AT7" s="119">
        <f ca="1">+Suivi!T11</f>
        <v>0</v>
      </c>
      <c r="AU7" s="119">
        <f ca="1">+Suivi!U11</f>
        <v>0</v>
      </c>
      <c r="AV7" s="119">
        <f ca="1">+Suivi!V11</f>
        <v>0</v>
      </c>
    </row>
    <row r="8" spans="1:56">
      <c r="A8" s="119">
        <f ca="1">+Suivi!E17</f>
        <v>0</v>
      </c>
      <c r="C8" s="100"/>
      <c r="F8" s="553" t="s">
        <v>1434</v>
      </c>
      <c r="G8" s="555"/>
      <c r="H8" s="553" t="s">
        <v>1435</v>
      </c>
      <c r="I8" s="554"/>
      <c r="J8" s="555"/>
      <c r="K8" s="333"/>
      <c r="AB8" s="119">
        <f ca="1">+Suivi!B12</f>
        <v>0</v>
      </c>
      <c r="AC8" s="119">
        <f ca="1">+Suivi!C12</f>
        <v>0</v>
      </c>
      <c r="AD8" s="119">
        <f ca="1">+Suivi!D12</f>
        <v>0</v>
      </c>
      <c r="AE8" s="119">
        <f ca="1">+Suivi!E12</f>
        <v>0</v>
      </c>
      <c r="AF8" s="119">
        <f ca="1">+Suivi!F12</f>
        <v>0</v>
      </c>
      <c r="AG8" s="119">
        <f ca="1">+Suivi!G12</f>
        <v>0</v>
      </c>
      <c r="AH8" s="119">
        <f ca="1">+Suivi!H12</f>
        <v>0</v>
      </c>
      <c r="AI8" s="119">
        <f ca="1">+Suivi!I12</f>
        <v>0</v>
      </c>
      <c r="AJ8" s="119">
        <f ca="1">+Suivi!J12</f>
        <v>0</v>
      </c>
      <c r="AK8" s="119">
        <f ca="1">+Suivi!K12</f>
        <v>0</v>
      </c>
      <c r="AL8" s="119">
        <f ca="1">+Suivi!L12</f>
        <v>0</v>
      </c>
      <c r="AM8" s="119">
        <f ca="1">+Suivi!M12</f>
        <v>0</v>
      </c>
      <c r="AN8" s="119">
        <f ca="1">+Suivi!N12</f>
        <v>0</v>
      </c>
      <c r="AO8" s="119">
        <f ca="1">+Suivi!O12</f>
        <v>0</v>
      </c>
      <c r="AP8" s="119">
        <f ca="1">+Suivi!P12</f>
        <v>0</v>
      </c>
      <c r="AQ8" s="119">
        <f ca="1">+Suivi!Q12</f>
        <v>0</v>
      </c>
      <c r="AR8" s="119">
        <f ca="1">+Suivi!R12</f>
        <v>0</v>
      </c>
      <c r="AS8" s="119">
        <f ca="1">+Suivi!S12</f>
        <v>0</v>
      </c>
      <c r="AT8" s="119">
        <f ca="1">+Suivi!T12</f>
        <v>0</v>
      </c>
      <c r="AU8" s="119">
        <f ca="1">+Suivi!U12</f>
        <v>0</v>
      </c>
      <c r="AV8" s="119">
        <f ca="1">+Suivi!V12</f>
        <v>0</v>
      </c>
    </row>
    <row r="9" spans="1:56" ht="78.75">
      <c r="C9" s="112"/>
      <c r="D9" s="133" t="s">
        <v>92</v>
      </c>
      <c r="E9" s="219" t="s">
        <v>58</v>
      </c>
      <c r="F9" s="318" t="s">
        <v>1424</v>
      </c>
      <c r="G9" s="319" t="s">
        <v>1423</v>
      </c>
      <c r="H9" s="320" t="s">
        <v>1426</v>
      </c>
      <c r="I9" s="320" t="s">
        <v>1425</v>
      </c>
      <c r="J9" s="321" t="s">
        <v>1427</v>
      </c>
      <c r="K9" s="334" t="s">
        <v>1428</v>
      </c>
      <c r="AB9" s="119">
        <f ca="1">+Suivi!B13</f>
        <v>0</v>
      </c>
      <c r="AC9" s="119">
        <f ca="1">+Suivi!C13</f>
        <v>0</v>
      </c>
      <c r="AD9" s="119">
        <f ca="1">+Suivi!D13</f>
        <v>0</v>
      </c>
      <c r="AE9" s="119">
        <f ca="1">+Suivi!E13</f>
        <v>0</v>
      </c>
      <c r="AF9" s="119">
        <f ca="1">+Suivi!F13</f>
        <v>0</v>
      </c>
      <c r="AG9" s="119">
        <f ca="1">+Suivi!G13</f>
        <v>0</v>
      </c>
      <c r="AH9" s="119">
        <f ca="1">+Suivi!H13</f>
        <v>0</v>
      </c>
      <c r="AI9" s="119">
        <f ca="1">+Suivi!I13</f>
        <v>0</v>
      </c>
      <c r="AJ9" s="119">
        <f ca="1">+Suivi!J13</f>
        <v>0</v>
      </c>
      <c r="AK9" s="119">
        <f ca="1">+Suivi!K13</f>
        <v>0</v>
      </c>
      <c r="AL9" s="119">
        <f ca="1">+Suivi!L13</f>
        <v>0</v>
      </c>
      <c r="AM9" s="119">
        <f ca="1">+Suivi!M13</f>
        <v>0</v>
      </c>
      <c r="AN9" s="119">
        <f ca="1">+Suivi!N13</f>
        <v>0</v>
      </c>
      <c r="AO9" s="119">
        <f ca="1">+Suivi!O13</f>
        <v>0</v>
      </c>
      <c r="AP9" s="119">
        <f ca="1">+Suivi!P13</f>
        <v>0</v>
      </c>
      <c r="AQ9" s="119">
        <f ca="1">+Suivi!Q13</f>
        <v>0</v>
      </c>
      <c r="AR9" s="119">
        <f ca="1">+Suivi!R13</f>
        <v>0</v>
      </c>
      <c r="AS9" s="119">
        <f ca="1">+Suivi!S13</f>
        <v>0</v>
      </c>
      <c r="AT9" s="119">
        <f ca="1">+Suivi!T13</f>
        <v>0</v>
      </c>
      <c r="AU9" s="119">
        <f ca="1">+Suivi!U13</f>
        <v>0</v>
      </c>
      <c r="AV9" s="119">
        <f ca="1">+Suivi!V13</f>
        <v>0</v>
      </c>
    </row>
    <row r="10" spans="1:56" ht="19.5" customHeight="1">
      <c r="C10" s="138">
        <v>1</v>
      </c>
      <c r="D10" s="126">
        <f t="shared" ref="D10:D40" ca="1" si="0">+HLOOKUP($G$4,$AC$1:$AW$33,2+C10,FALSE)</f>
        <v>0</v>
      </c>
      <c r="E10" s="126">
        <f>F10-I10</f>
        <v>0</v>
      </c>
      <c r="F10" s="152"/>
      <c r="G10" s="209"/>
      <c r="H10" s="153"/>
      <c r="I10" s="153"/>
      <c r="J10" s="314"/>
      <c r="K10" s="269"/>
      <c r="AB10" s="119">
        <f ca="1">+Suivi!B14</f>
        <v>0</v>
      </c>
      <c r="AC10" s="119">
        <f ca="1">+Suivi!C14</f>
        <v>0</v>
      </c>
      <c r="AD10" s="119">
        <f ca="1">+Suivi!D14</f>
        <v>0</v>
      </c>
      <c r="AE10" s="119">
        <f ca="1">+Suivi!E14</f>
        <v>0</v>
      </c>
      <c r="AF10" s="119">
        <f ca="1">+Suivi!F14</f>
        <v>0</v>
      </c>
      <c r="AG10" s="119">
        <f ca="1">+Suivi!G14</f>
        <v>0</v>
      </c>
      <c r="AH10" s="119">
        <f ca="1">+Suivi!H14</f>
        <v>0</v>
      </c>
      <c r="AI10" s="119">
        <f ca="1">+Suivi!I14</f>
        <v>0</v>
      </c>
      <c r="AJ10" s="119">
        <f ca="1">+Suivi!J14</f>
        <v>0</v>
      </c>
      <c r="AK10" s="119">
        <f ca="1">+Suivi!K14</f>
        <v>0</v>
      </c>
      <c r="AL10" s="119">
        <f ca="1">+Suivi!L14</f>
        <v>0</v>
      </c>
      <c r="AM10" s="119">
        <f ca="1">+Suivi!M14</f>
        <v>0</v>
      </c>
      <c r="AN10" s="119">
        <f ca="1">+Suivi!N14</f>
        <v>0</v>
      </c>
      <c r="AO10" s="119">
        <f ca="1">+Suivi!O14</f>
        <v>0</v>
      </c>
      <c r="AP10" s="119">
        <f ca="1">+Suivi!P14</f>
        <v>0</v>
      </c>
      <c r="AQ10" s="119">
        <f ca="1">+Suivi!Q14</f>
        <v>0</v>
      </c>
      <c r="AR10" s="119">
        <f ca="1">+Suivi!R14</f>
        <v>0</v>
      </c>
      <c r="AS10" s="119">
        <f ca="1">+Suivi!S14</f>
        <v>0</v>
      </c>
      <c r="AT10" s="119">
        <f ca="1">+Suivi!T14</f>
        <v>0</v>
      </c>
      <c r="AU10" s="119">
        <f ca="1">+Suivi!U14</f>
        <v>0</v>
      </c>
      <c r="AV10" s="119">
        <f ca="1">+Suivi!V14</f>
        <v>0</v>
      </c>
      <c r="AZ10" s="152"/>
      <c r="BA10" s="153"/>
      <c r="BB10" s="153"/>
      <c r="BC10" s="560"/>
      <c r="BD10" s="561"/>
    </row>
    <row r="11" spans="1:56" ht="19.5" customHeight="1">
      <c r="C11" s="138">
        <f>+C10+1</f>
        <v>2</v>
      </c>
      <c r="D11" s="126">
        <f t="shared" ca="1" si="0"/>
        <v>0</v>
      </c>
      <c r="E11" s="126">
        <f t="shared" ref="E11:E40" si="1">F11-I11</f>
        <v>0</v>
      </c>
      <c r="F11" s="154"/>
      <c r="G11" s="210"/>
      <c r="H11" s="155"/>
      <c r="I11" s="155"/>
      <c r="J11" s="281"/>
      <c r="K11" s="269"/>
      <c r="AB11" s="119">
        <f ca="1">+Suivi!B15</f>
        <v>0</v>
      </c>
      <c r="AC11" s="119">
        <f ca="1">+Suivi!C15</f>
        <v>0</v>
      </c>
      <c r="AD11" s="119">
        <f ca="1">+Suivi!D15</f>
        <v>0</v>
      </c>
      <c r="AE11" s="119">
        <f ca="1">+Suivi!E15</f>
        <v>0</v>
      </c>
      <c r="AF11" s="119">
        <f ca="1">+Suivi!F15</f>
        <v>0</v>
      </c>
      <c r="AG11" s="119">
        <f ca="1">+Suivi!G15</f>
        <v>0</v>
      </c>
      <c r="AH11" s="119">
        <f ca="1">+Suivi!H15</f>
        <v>0</v>
      </c>
      <c r="AI11" s="119">
        <f ca="1">+Suivi!I15</f>
        <v>0</v>
      </c>
      <c r="AJ11" s="119">
        <f ca="1">+Suivi!J15</f>
        <v>0</v>
      </c>
      <c r="AK11" s="119">
        <f ca="1">+Suivi!K15</f>
        <v>0</v>
      </c>
      <c r="AL11" s="119">
        <f ca="1">+Suivi!L15</f>
        <v>0</v>
      </c>
      <c r="AM11" s="119">
        <f ca="1">+Suivi!M15</f>
        <v>0</v>
      </c>
      <c r="AN11" s="119">
        <f ca="1">+Suivi!N15</f>
        <v>0</v>
      </c>
      <c r="AO11" s="119">
        <f ca="1">+Suivi!O15</f>
        <v>0</v>
      </c>
      <c r="AP11" s="119">
        <f ca="1">+Suivi!P15</f>
        <v>0</v>
      </c>
      <c r="AQ11" s="119">
        <f ca="1">+Suivi!Q15</f>
        <v>0</v>
      </c>
      <c r="AR11" s="119">
        <f ca="1">+Suivi!R15</f>
        <v>0</v>
      </c>
      <c r="AS11" s="119">
        <f ca="1">+Suivi!S15</f>
        <v>0</v>
      </c>
      <c r="AT11" s="119">
        <f ca="1">+Suivi!T15</f>
        <v>0</v>
      </c>
      <c r="AU11" s="119">
        <f ca="1">+Suivi!U15</f>
        <v>0</v>
      </c>
      <c r="AV11" s="119">
        <f ca="1">+Suivi!V15</f>
        <v>0</v>
      </c>
      <c r="AZ11" s="154"/>
      <c r="BA11" s="155"/>
      <c r="BB11" s="155"/>
      <c r="BC11" s="560"/>
      <c r="BD11" s="561"/>
    </row>
    <row r="12" spans="1:56" ht="19.5" customHeight="1">
      <c r="C12" s="138">
        <f t="shared" ref="C12:C40" si="2">+C11+1</f>
        <v>3</v>
      </c>
      <c r="D12" s="126">
        <f t="shared" ca="1" si="0"/>
        <v>0</v>
      </c>
      <c r="E12" s="126">
        <f t="shared" si="1"/>
        <v>0</v>
      </c>
      <c r="F12" s="154"/>
      <c r="G12" s="210"/>
      <c r="H12" s="155"/>
      <c r="I12" s="155"/>
      <c r="J12" s="281"/>
      <c r="K12" s="269"/>
      <c r="AB12" s="119">
        <f ca="1">+Suivi!B16</f>
        <v>0</v>
      </c>
      <c r="AC12" s="119">
        <f ca="1">+Suivi!C16</f>
        <v>0</v>
      </c>
      <c r="AD12" s="119">
        <f ca="1">+Suivi!D16</f>
        <v>0</v>
      </c>
      <c r="AE12" s="119">
        <f ca="1">+Suivi!E16</f>
        <v>0</v>
      </c>
      <c r="AF12" s="119">
        <f ca="1">+Suivi!F16</f>
        <v>0</v>
      </c>
      <c r="AG12" s="119">
        <f ca="1">+Suivi!G16</f>
        <v>0</v>
      </c>
      <c r="AH12" s="119">
        <f ca="1">+Suivi!H16</f>
        <v>0</v>
      </c>
      <c r="AI12" s="119">
        <f ca="1">+Suivi!I16</f>
        <v>0</v>
      </c>
      <c r="AJ12" s="119">
        <f ca="1">+Suivi!J16</f>
        <v>0</v>
      </c>
      <c r="AK12" s="119">
        <f ca="1">+Suivi!K16</f>
        <v>0</v>
      </c>
      <c r="AL12" s="119">
        <f ca="1">+Suivi!L16</f>
        <v>0</v>
      </c>
      <c r="AM12" s="119">
        <f ca="1">+Suivi!M16</f>
        <v>0</v>
      </c>
      <c r="AN12" s="119">
        <f ca="1">+Suivi!N16</f>
        <v>0</v>
      </c>
      <c r="AO12" s="119">
        <f ca="1">+Suivi!O16</f>
        <v>0</v>
      </c>
      <c r="AP12" s="119">
        <f ca="1">+Suivi!P16</f>
        <v>0</v>
      </c>
      <c r="AQ12" s="119">
        <f ca="1">+Suivi!Q16</f>
        <v>0</v>
      </c>
      <c r="AR12" s="119">
        <f ca="1">+Suivi!R16</f>
        <v>0</v>
      </c>
      <c r="AS12" s="119">
        <f ca="1">+Suivi!S16</f>
        <v>0</v>
      </c>
      <c r="AT12" s="119">
        <f ca="1">+Suivi!T16</f>
        <v>0</v>
      </c>
      <c r="AU12" s="119">
        <f ca="1">+Suivi!U16</f>
        <v>0</v>
      </c>
      <c r="AV12" s="119">
        <f ca="1">+Suivi!V16</f>
        <v>0</v>
      </c>
      <c r="AZ12" s="154"/>
      <c r="BA12" s="155"/>
      <c r="BB12" s="155"/>
      <c r="BC12" s="560"/>
      <c r="BD12" s="561"/>
    </row>
    <row r="13" spans="1:56" ht="19.5" customHeight="1">
      <c r="C13" s="138">
        <f t="shared" si="2"/>
        <v>4</v>
      </c>
      <c r="D13" s="126">
        <f t="shared" ca="1" si="0"/>
        <v>0</v>
      </c>
      <c r="E13" s="126">
        <f t="shared" si="1"/>
        <v>0</v>
      </c>
      <c r="F13" s="154"/>
      <c r="G13" s="210"/>
      <c r="H13" s="155"/>
      <c r="I13" s="155"/>
      <c r="J13" s="281"/>
      <c r="K13" s="269"/>
      <c r="AB13" s="119">
        <f ca="1">+Suivi!B17</f>
        <v>0</v>
      </c>
      <c r="AC13" s="119">
        <f ca="1">+Suivi!C17</f>
        <v>0</v>
      </c>
      <c r="AD13" s="119">
        <f ca="1">+Suivi!D17</f>
        <v>0</v>
      </c>
      <c r="AF13" s="119">
        <f ca="1">+Suivi!F17</f>
        <v>0</v>
      </c>
      <c r="AG13" s="119">
        <f ca="1">+Suivi!G17</f>
        <v>0</v>
      </c>
      <c r="AH13" s="119">
        <f ca="1">+Suivi!H17</f>
        <v>0</v>
      </c>
      <c r="AI13" s="119">
        <f ca="1">+Suivi!I17</f>
        <v>0</v>
      </c>
      <c r="AJ13" s="119">
        <f ca="1">+Suivi!J17</f>
        <v>0</v>
      </c>
      <c r="AK13" s="119">
        <f ca="1">+Suivi!K17</f>
        <v>0</v>
      </c>
      <c r="AL13" s="119">
        <f ca="1">+Suivi!L17</f>
        <v>0</v>
      </c>
      <c r="AM13" s="119">
        <f ca="1">+Suivi!M17</f>
        <v>0</v>
      </c>
      <c r="AN13" s="119">
        <f ca="1">+Suivi!N17</f>
        <v>0</v>
      </c>
      <c r="AO13" s="119">
        <f ca="1">+Suivi!O17</f>
        <v>0</v>
      </c>
      <c r="AP13" s="119">
        <f ca="1">+Suivi!P17</f>
        <v>0</v>
      </c>
      <c r="AQ13" s="119">
        <f ca="1">+Suivi!Q17</f>
        <v>0</v>
      </c>
      <c r="AR13" s="119">
        <f ca="1">+Suivi!R17</f>
        <v>0</v>
      </c>
      <c r="AS13" s="119">
        <f ca="1">+Suivi!S17</f>
        <v>0</v>
      </c>
      <c r="AT13" s="119">
        <f ca="1">+Suivi!T17</f>
        <v>0</v>
      </c>
      <c r="AU13" s="119">
        <f ca="1">+Suivi!U17</f>
        <v>0</v>
      </c>
      <c r="AV13" s="119">
        <f ca="1">+Suivi!V17</f>
        <v>0</v>
      </c>
      <c r="AZ13" s="154"/>
      <c r="BA13" s="155"/>
      <c r="BB13" s="155"/>
      <c r="BC13" s="560"/>
      <c r="BD13" s="561"/>
    </row>
    <row r="14" spans="1:56" ht="19.5" customHeight="1">
      <c r="C14" s="138">
        <f t="shared" si="2"/>
        <v>5</v>
      </c>
      <c r="D14" s="126">
        <f t="shared" ca="1" si="0"/>
        <v>0</v>
      </c>
      <c r="E14" s="126">
        <f t="shared" si="1"/>
        <v>0</v>
      </c>
      <c r="F14" s="154"/>
      <c r="G14" s="210"/>
      <c r="H14" s="155"/>
      <c r="I14" s="155"/>
      <c r="J14" s="281"/>
      <c r="K14" s="269"/>
      <c r="AB14" s="119">
        <f ca="1">+Suivi!B18</f>
        <v>0</v>
      </c>
      <c r="AC14" s="119">
        <f ca="1">+Suivi!C18</f>
        <v>0</v>
      </c>
      <c r="AD14" s="119">
        <f ca="1">+Suivi!D18</f>
        <v>0</v>
      </c>
      <c r="AE14" s="119">
        <f ca="1">+Suivi!E18</f>
        <v>0</v>
      </c>
      <c r="AF14" s="119">
        <f ca="1">+Suivi!F18</f>
        <v>0</v>
      </c>
      <c r="AG14" s="119">
        <f ca="1">+Suivi!G18</f>
        <v>0</v>
      </c>
      <c r="AH14" s="119">
        <f ca="1">+Suivi!H18</f>
        <v>0</v>
      </c>
      <c r="AI14" s="119">
        <f ca="1">+Suivi!I18</f>
        <v>0</v>
      </c>
      <c r="AJ14" s="119">
        <f ca="1">+Suivi!J18</f>
        <v>0</v>
      </c>
      <c r="AK14" s="119">
        <f ca="1">+Suivi!K18</f>
        <v>0</v>
      </c>
      <c r="AL14" s="119">
        <f ca="1">+Suivi!L18</f>
        <v>0</v>
      </c>
      <c r="AM14" s="119">
        <f ca="1">+Suivi!M18</f>
        <v>0</v>
      </c>
      <c r="AN14" s="119">
        <f ca="1">+Suivi!N18</f>
        <v>0</v>
      </c>
      <c r="AO14" s="119">
        <f ca="1">+Suivi!O18</f>
        <v>0</v>
      </c>
      <c r="AP14" s="119">
        <f ca="1">+Suivi!P18</f>
        <v>0</v>
      </c>
      <c r="AQ14" s="119">
        <f ca="1">+Suivi!Q18</f>
        <v>0</v>
      </c>
      <c r="AR14" s="119">
        <f ca="1">+Suivi!R18</f>
        <v>0</v>
      </c>
      <c r="AS14" s="119">
        <f ca="1">+Suivi!S18</f>
        <v>0</v>
      </c>
      <c r="AT14" s="119">
        <f ca="1">+Suivi!T18</f>
        <v>0</v>
      </c>
      <c r="AU14" s="119">
        <f ca="1">+Suivi!U18</f>
        <v>0</v>
      </c>
      <c r="AV14" s="119">
        <f ca="1">+Suivi!V18</f>
        <v>0</v>
      </c>
      <c r="AZ14" s="154"/>
      <c r="BA14" s="155"/>
      <c r="BB14" s="155"/>
      <c r="BC14" s="560"/>
      <c r="BD14" s="561"/>
    </row>
    <row r="15" spans="1:56" ht="19.5" customHeight="1">
      <c r="C15" s="138">
        <f t="shared" si="2"/>
        <v>6</v>
      </c>
      <c r="D15" s="126">
        <f t="shared" ca="1" si="0"/>
        <v>0</v>
      </c>
      <c r="E15" s="126">
        <f t="shared" si="1"/>
        <v>0</v>
      </c>
      <c r="F15" s="154"/>
      <c r="G15" s="210"/>
      <c r="H15" s="155"/>
      <c r="I15" s="155"/>
      <c r="J15" s="281"/>
      <c r="K15" s="269"/>
      <c r="AB15" s="119">
        <f ca="1">+Suivi!B19</f>
        <v>0</v>
      </c>
      <c r="AC15" s="119">
        <f ca="1">+Suivi!C19</f>
        <v>0</v>
      </c>
      <c r="AD15" s="119">
        <f ca="1">+Suivi!D19</f>
        <v>0</v>
      </c>
      <c r="AE15" s="119">
        <f ca="1">+Suivi!E19</f>
        <v>0</v>
      </c>
      <c r="AF15" s="119">
        <f ca="1">+Suivi!F19</f>
        <v>0</v>
      </c>
      <c r="AG15" s="119">
        <f ca="1">+Suivi!G19</f>
        <v>0</v>
      </c>
      <c r="AH15" s="119">
        <f ca="1">+Suivi!H19</f>
        <v>0</v>
      </c>
      <c r="AI15" s="119">
        <f ca="1">+Suivi!I19</f>
        <v>0</v>
      </c>
      <c r="AJ15" s="119">
        <f ca="1">+Suivi!J19</f>
        <v>0</v>
      </c>
      <c r="AK15" s="119">
        <f ca="1">+Suivi!K19</f>
        <v>0</v>
      </c>
      <c r="AL15" s="119">
        <f ca="1">+Suivi!L19</f>
        <v>0</v>
      </c>
      <c r="AM15" s="119">
        <f ca="1">+Suivi!M19</f>
        <v>0</v>
      </c>
      <c r="AN15" s="119">
        <f ca="1">+Suivi!N19</f>
        <v>0</v>
      </c>
      <c r="AO15" s="119">
        <f ca="1">+Suivi!O19</f>
        <v>0</v>
      </c>
      <c r="AP15" s="119">
        <f ca="1">+Suivi!P19</f>
        <v>0</v>
      </c>
      <c r="AQ15" s="119">
        <f ca="1">+Suivi!Q19</f>
        <v>0</v>
      </c>
      <c r="AR15" s="119">
        <f ca="1">+Suivi!R19</f>
        <v>0</v>
      </c>
      <c r="AS15" s="119">
        <f ca="1">+Suivi!S19</f>
        <v>0</v>
      </c>
      <c r="AT15" s="119">
        <f ca="1">+Suivi!T19</f>
        <v>0</v>
      </c>
      <c r="AU15" s="119">
        <f ca="1">+Suivi!U19</f>
        <v>0</v>
      </c>
      <c r="AV15" s="119">
        <f ca="1">+Suivi!V19</f>
        <v>0</v>
      </c>
      <c r="AZ15" s="154"/>
      <c r="BA15" s="155"/>
      <c r="BB15" s="155"/>
      <c r="BC15" s="560"/>
      <c r="BD15" s="561"/>
    </row>
    <row r="16" spans="1:56" ht="19.5" customHeight="1">
      <c r="C16" s="138">
        <f t="shared" si="2"/>
        <v>7</v>
      </c>
      <c r="D16" s="126">
        <f t="shared" ca="1" si="0"/>
        <v>0</v>
      </c>
      <c r="E16" s="126">
        <f t="shared" si="1"/>
        <v>0</v>
      </c>
      <c r="F16" s="154"/>
      <c r="G16" s="210"/>
      <c r="H16" s="155"/>
      <c r="I16" s="155"/>
      <c r="J16" s="281"/>
      <c r="K16" s="269"/>
      <c r="AB16" s="119">
        <f ca="1">+Suivi!B20</f>
        <v>0</v>
      </c>
      <c r="AC16" s="119">
        <f ca="1">+Suivi!C20</f>
        <v>0</v>
      </c>
      <c r="AD16" s="119">
        <f ca="1">+Suivi!D20</f>
        <v>0</v>
      </c>
      <c r="AE16" s="119">
        <f ca="1">+Suivi!E20</f>
        <v>0</v>
      </c>
      <c r="AF16" s="119">
        <f ca="1">+Suivi!F20</f>
        <v>0</v>
      </c>
      <c r="AG16" s="119">
        <f ca="1">+Suivi!G20</f>
        <v>0</v>
      </c>
      <c r="AH16" s="119">
        <f ca="1">+Suivi!H20</f>
        <v>0</v>
      </c>
      <c r="AI16" s="119">
        <f ca="1">+Suivi!I20</f>
        <v>0</v>
      </c>
      <c r="AJ16" s="119">
        <f ca="1">+Suivi!J20</f>
        <v>0</v>
      </c>
      <c r="AK16" s="119">
        <f ca="1">+Suivi!K20</f>
        <v>0</v>
      </c>
      <c r="AL16" s="119">
        <f ca="1">+Suivi!L20</f>
        <v>0</v>
      </c>
      <c r="AM16" s="119">
        <f ca="1">+Suivi!M20</f>
        <v>0</v>
      </c>
      <c r="AN16" s="119">
        <f ca="1">+Suivi!N20</f>
        <v>0</v>
      </c>
      <c r="AO16" s="119">
        <f ca="1">+Suivi!O20</f>
        <v>0</v>
      </c>
      <c r="AP16" s="119">
        <f ca="1">+Suivi!P20</f>
        <v>0</v>
      </c>
      <c r="AQ16" s="119">
        <f ca="1">+Suivi!Q20</f>
        <v>0</v>
      </c>
      <c r="AR16" s="119">
        <f ca="1">+Suivi!R20</f>
        <v>0</v>
      </c>
      <c r="AS16" s="119">
        <f ca="1">+Suivi!S20</f>
        <v>0</v>
      </c>
      <c r="AT16" s="119">
        <f ca="1">+Suivi!T20</f>
        <v>0</v>
      </c>
      <c r="AU16" s="119">
        <f ca="1">+Suivi!U20</f>
        <v>0</v>
      </c>
      <c r="AV16" s="119">
        <f ca="1">+Suivi!V20</f>
        <v>0</v>
      </c>
      <c r="AZ16" s="154"/>
      <c r="BA16" s="155"/>
      <c r="BB16" s="155"/>
      <c r="BC16" s="560"/>
      <c r="BD16" s="561"/>
    </row>
    <row r="17" spans="3:56" ht="19.5" customHeight="1">
      <c r="C17" s="138">
        <f t="shared" si="2"/>
        <v>8</v>
      </c>
      <c r="D17" s="126">
        <f t="shared" ca="1" si="0"/>
        <v>0</v>
      </c>
      <c r="E17" s="126">
        <f t="shared" si="1"/>
        <v>0</v>
      </c>
      <c r="F17" s="154"/>
      <c r="G17" s="210"/>
      <c r="H17" s="155"/>
      <c r="I17" s="155"/>
      <c r="J17" s="281"/>
      <c r="K17" s="269"/>
      <c r="AB17" s="119">
        <f ca="1">+Suivi!B21</f>
        <v>0</v>
      </c>
      <c r="AC17" s="119">
        <f ca="1">+Suivi!C21</f>
        <v>0</v>
      </c>
      <c r="AD17" s="119">
        <f ca="1">+Suivi!D21</f>
        <v>0</v>
      </c>
      <c r="AE17" s="119">
        <f ca="1">+Suivi!E21</f>
        <v>0</v>
      </c>
      <c r="AF17" s="119">
        <f ca="1">+Suivi!F21</f>
        <v>0</v>
      </c>
      <c r="AG17" s="119">
        <f ca="1">+Suivi!G21</f>
        <v>0</v>
      </c>
      <c r="AH17" s="119">
        <f ca="1">+Suivi!H21</f>
        <v>0</v>
      </c>
      <c r="AI17" s="119">
        <f ca="1">+Suivi!I21</f>
        <v>0</v>
      </c>
      <c r="AJ17" s="119">
        <f ca="1">+Suivi!J21</f>
        <v>0</v>
      </c>
      <c r="AK17" s="119">
        <f ca="1">+Suivi!K21</f>
        <v>0</v>
      </c>
      <c r="AL17" s="119">
        <f ca="1">+Suivi!L21</f>
        <v>0</v>
      </c>
      <c r="AM17" s="119">
        <f ca="1">+Suivi!M21</f>
        <v>0</v>
      </c>
      <c r="AN17" s="119">
        <f ca="1">+Suivi!N21</f>
        <v>0</v>
      </c>
      <c r="AO17" s="119">
        <f ca="1">+Suivi!O21</f>
        <v>0</v>
      </c>
      <c r="AP17" s="119">
        <f ca="1">+Suivi!P21</f>
        <v>0</v>
      </c>
      <c r="AQ17" s="119">
        <f ca="1">+Suivi!Q21</f>
        <v>0</v>
      </c>
      <c r="AR17" s="119">
        <f ca="1">+Suivi!R21</f>
        <v>0</v>
      </c>
      <c r="AS17" s="119">
        <f ca="1">+Suivi!S21</f>
        <v>0</v>
      </c>
      <c r="AT17" s="119">
        <f ca="1">+Suivi!T21</f>
        <v>0</v>
      </c>
      <c r="AU17" s="119">
        <f ca="1">+Suivi!U21</f>
        <v>0</v>
      </c>
      <c r="AV17" s="119">
        <f ca="1">+Suivi!V21</f>
        <v>0</v>
      </c>
      <c r="AZ17" s="154"/>
      <c r="BA17" s="155"/>
      <c r="BB17" s="155"/>
      <c r="BC17" s="560"/>
      <c r="BD17" s="561"/>
    </row>
    <row r="18" spans="3:56" ht="19.5" customHeight="1">
      <c r="C18" s="138">
        <f t="shared" si="2"/>
        <v>9</v>
      </c>
      <c r="D18" s="126">
        <f t="shared" ca="1" si="0"/>
        <v>0</v>
      </c>
      <c r="E18" s="126">
        <f t="shared" si="1"/>
        <v>0</v>
      </c>
      <c r="F18" s="154"/>
      <c r="G18" s="210"/>
      <c r="H18" s="155"/>
      <c r="I18" s="155"/>
      <c r="J18" s="281"/>
      <c r="K18" s="269"/>
      <c r="AB18" s="119">
        <f ca="1">+Suivi!B22</f>
        <v>0</v>
      </c>
      <c r="AC18" s="119">
        <f ca="1">+Suivi!C22</f>
        <v>0</v>
      </c>
      <c r="AD18" s="119">
        <f ca="1">+Suivi!D22</f>
        <v>0</v>
      </c>
      <c r="AE18" s="119">
        <f ca="1">+Suivi!E22</f>
        <v>0</v>
      </c>
      <c r="AF18" s="119">
        <f ca="1">+Suivi!F22</f>
        <v>0</v>
      </c>
      <c r="AG18" s="119">
        <f ca="1">+Suivi!G22</f>
        <v>0</v>
      </c>
      <c r="AH18" s="119">
        <f ca="1">+Suivi!H22</f>
        <v>0</v>
      </c>
      <c r="AI18" s="119">
        <f ca="1">+Suivi!I22</f>
        <v>0</v>
      </c>
      <c r="AJ18" s="119">
        <f ca="1">+Suivi!J22</f>
        <v>0</v>
      </c>
      <c r="AK18" s="119">
        <f ca="1">+Suivi!K22</f>
        <v>0</v>
      </c>
      <c r="AL18" s="119">
        <f ca="1">+Suivi!L22</f>
        <v>0</v>
      </c>
      <c r="AM18" s="119">
        <f ca="1">+Suivi!M22</f>
        <v>0</v>
      </c>
      <c r="AN18" s="119">
        <f ca="1">+Suivi!N22</f>
        <v>0</v>
      </c>
      <c r="AO18" s="119">
        <f ca="1">+Suivi!O22</f>
        <v>0</v>
      </c>
      <c r="AP18" s="119">
        <f ca="1">+Suivi!P22</f>
        <v>0</v>
      </c>
      <c r="AQ18" s="119">
        <f ca="1">+Suivi!Q22</f>
        <v>0</v>
      </c>
      <c r="AR18" s="119">
        <f ca="1">+Suivi!R22</f>
        <v>0</v>
      </c>
      <c r="AS18" s="119">
        <f ca="1">+Suivi!S22</f>
        <v>0</v>
      </c>
      <c r="AT18" s="119">
        <f ca="1">+Suivi!T22</f>
        <v>0</v>
      </c>
      <c r="AU18" s="119">
        <f ca="1">+Suivi!U22</f>
        <v>0</v>
      </c>
      <c r="AV18" s="119">
        <f ca="1">+Suivi!V22</f>
        <v>0</v>
      </c>
      <c r="AZ18" s="154"/>
      <c r="BA18" s="155"/>
      <c r="BB18" s="155"/>
      <c r="BC18" s="560"/>
      <c r="BD18" s="561"/>
    </row>
    <row r="19" spans="3:56" ht="19.5" customHeight="1">
      <c r="C19" s="138">
        <f t="shared" si="2"/>
        <v>10</v>
      </c>
      <c r="D19" s="126">
        <f t="shared" ca="1" si="0"/>
        <v>0</v>
      </c>
      <c r="E19" s="126">
        <f t="shared" si="1"/>
        <v>0</v>
      </c>
      <c r="F19" s="154"/>
      <c r="G19" s="210"/>
      <c r="H19" s="155"/>
      <c r="I19" s="155"/>
      <c r="J19" s="281"/>
      <c r="K19" s="269"/>
      <c r="AB19" s="119">
        <f ca="1">+Suivi!B23</f>
        <v>0</v>
      </c>
      <c r="AC19" s="119">
        <f ca="1">+Suivi!C23</f>
        <v>0</v>
      </c>
      <c r="AD19" s="119">
        <f ca="1">+Suivi!D23</f>
        <v>0</v>
      </c>
      <c r="AE19" s="119">
        <f ca="1">+Suivi!E23</f>
        <v>0</v>
      </c>
      <c r="AF19" s="119">
        <f ca="1">+Suivi!F23</f>
        <v>0</v>
      </c>
      <c r="AG19" s="119">
        <f ca="1">+Suivi!G23</f>
        <v>0</v>
      </c>
      <c r="AH19" s="119">
        <f ca="1">+Suivi!H23</f>
        <v>0</v>
      </c>
      <c r="AI19" s="119">
        <f ca="1">+Suivi!I23</f>
        <v>0</v>
      </c>
      <c r="AJ19" s="119">
        <f ca="1">+Suivi!J23</f>
        <v>0</v>
      </c>
      <c r="AK19" s="119">
        <f ca="1">+Suivi!K23</f>
        <v>0</v>
      </c>
      <c r="AL19" s="119">
        <f ca="1">+Suivi!L23</f>
        <v>0</v>
      </c>
      <c r="AM19" s="119">
        <f ca="1">+Suivi!M23</f>
        <v>0</v>
      </c>
      <c r="AN19" s="119">
        <f ca="1">+Suivi!N23</f>
        <v>0</v>
      </c>
      <c r="AO19" s="119">
        <f ca="1">+Suivi!O23</f>
        <v>0</v>
      </c>
      <c r="AP19" s="119">
        <f ca="1">+Suivi!P23</f>
        <v>0</v>
      </c>
      <c r="AQ19" s="119">
        <f ca="1">+Suivi!Q23</f>
        <v>0</v>
      </c>
      <c r="AR19" s="119">
        <f ca="1">+Suivi!R23</f>
        <v>0</v>
      </c>
      <c r="AS19" s="119">
        <f ca="1">+Suivi!S23</f>
        <v>0</v>
      </c>
      <c r="AT19" s="119">
        <f ca="1">+Suivi!T23</f>
        <v>0</v>
      </c>
      <c r="AU19" s="119">
        <f ca="1">+Suivi!U23</f>
        <v>0</v>
      </c>
      <c r="AV19" s="119">
        <f ca="1">+Suivi!V23</f>
        <v>0</v>
      </c>
      <c r="AZ19" s="154"/>
      <c r="BA19" s="155"/>
      <c r="BB19" s="155"/>
      <c r="BC19" s="560"/>
      <c r="BD19" s="561"/>
    </row>
    <row r="20" spans="3:56" ht="19.5" customHeight="1">
      <c r="C20" s="138">
        <f t="shared" si="2"/>
        <v>11</v>
      </c>
      <c r="D20" s="126">
        <f t="shared" ca="1" si="0"/>
        <v>0</v>
      </c>
      <c r="E20" s="126">
        <f t="shared" si="1"/>
        <v>0</v>
      </c>
      <c r="F20" s="154"/>
      <c r="G20" s="210"/>
      <c r="H20" s="155"/>
      <c r="I20" s="155"/>
      <c r="J20" s="281"/>
      <c r="K20" s="269"/>
      <c r="AB20" s="119">
        <f ca="1">+Suivi!B24</f>
        <v>0</v>
      </c>
      <c r="AC20" s="119">
        <f ca="1">+Suivi!C24</f>
        <v>0</v>
      </c>
      <c r="AD20" s="119">
        <f ca="1">+Suivi!D24</f>
        <v>0</v>
      </c>
      <c r="AE20" s="119">
        <f ca="1">+Suivi!E24</f>
        <v>0</v>
      </c>
      <c r="AF20" s="119">
        <f ca="1">+Suivi!F24</f>
        <v>0</v>
      </c>
      <c r="AG20" s="119">
        <f ca="1">+Suivi!G24</f>
        <v>0</v>
      </c>
      <c r="AH20" s="119">
        <f ca="1">+Suivi!H24</f>
        <v>0</v>
      </c>
      <c r="AI20" s="119">
        <f ca="1">+Suivi!I24</f>
        <v>0</v>
      </c>
      <c r="AJ20" s="119">
        <f ca="1">+Suivi!J24</f>
        <v>0</v>
      </c>
      <c r="AK20" s="119">
        <f ca="1">+Suivi!K24</f>
        <v>0</v>
      </c>
      <c r="AL20" s="119">
        <f ca="1">+Suivi!L24</f>
        <v>0</v>
      </c>
      <c r="AM20" s="119">
        <f ca="1">+Suivi!M24</f>
        <v>0</v>
      </c>
      <c r="AN20" s="119">
        <f ca="1">+Suivi!N24</f>
        <v>0</v>
      </c>
      <c r="AO20" s="119">
        <f ca="1">+Suivi!O24</f>
        <v>0</v>
      </c>
      <c r="AP20" s="119">
        <f ca="1">+Suivi!P24</f>
        <v>0</v>
      </c>
      <c r="AQ20" s="119">
        <f ca="1">+Suivi!Q24</f>
        <v>0</v>
      </c>
      <c r="AR20" s="119">
        <f ca="1">+Suivi!R24</f>
        <v>0</v>
      </c>
      <c r="AS20" s="119">
        <f ca="1">+Suivi!S24</f>
        <v>0</v>
      </c>
      <c r="AT20" s="119">
        <f ca="1">+Suivi!T24</f>
        <v>0</v>
      </c>
      <c r="AU20" s="119">
        <f ca="1">+Suivi!U24</f>
        <v>0</v>
      </c>
      <c r="AV20" s="119">
        <f ca="1">+Suivi!V24</f>
        <v>0</v>
      </c>
      <c r="AZ20" s="154"/>
      <c r="BA20" s="155"/>
      <c r="BB20" s="155"/>
      <c r="BC20" s="560"/>
      <c r="BD20" s="561"/>
    </row>
    <row r="21" spans="3:56" ht="19.5" customHeight="1">
      <c r="C21" s="138">
        <f t="shared" si="2"/>
        <v>12</v>
      </c>
      <c r="D21" s="126">
        <f t="shared" ca="1" si="0"/>
        <v>0</v>
      </c>
      <c r="E21" s="126">
        <f t="shared" si="1"/>
        <v>0</v>
      </c>
      <c r="F21" s="154"/>
      <c r="G21" s="210"/>
      <c r="H21" s="155"/>
      <c r="I21" s="155"/>
      <c r="J21" s="281"/>
      <c r="K21" s="269"/>
      <c r="AB21" s="119">
        <f ca="1">+Suivi!B25</f>
        <v>0</v>
      </c>
      <c r="AC21" s="119">
        <f ca="1">+Suivi!C25</f>
        <v>0</v>
      </c>
      <c r="AD21" s="119">
        <f ca="1">+Suivi!D25</f>
        <v>0</v>
      </c>
      <c r="AE21" s="119">
        <f ca="1">+Suivi!E25</f>
        <v>0</v>
      </c>
      <c r="AF21" s="119">
        <f ca="1">+Suivi!F25</f>
        <v>0</v>
      </c>
      <c r="AG21" s="119">
        <f ca="1">+Suivi!G25</f>
        <v>0</v>
      </c>
      <c r="AH21" s="119">
        <f ca="1">+Suivi!H25</f>
        <v>0</v>
      </c>
      <c r="AI21" s="119">
        <f ca="1">+Suivi!I25</f>
        <v>0</v>
      </c>
      <c r="AJ21" s="119">
        <f ca="1">+Suivi!J25</f>
        <v>0</v>
      </c>
      <c r="AK21" s="119">
        <f ca="1">+Suivi!K25</f>
        <v>0</v>
      </c>
      <c r="AL21" s="119">
        <f ca="1">+Suivi!L25</f>
        <v>0</v>
      </c>
      <c r="AM21" s="119">
        <f ca="1">+Suivi!M25</f>
        <v>0</v>
      </c>
      <c r="AN21" s="119">
        <f ca="1">+Suivi!N25</f>
        <v>0</v>
      </c>
      <c r="AO21" s="119">
        <f ca="1">+Suivi!O25</f>
        <v>0</v>
      </c>
      <c r="AP21" s="119">
        <f ca="1">+Suivi!P25</f>
        <v>0</v>
      </c>
      <c r="AQ21" s="119">
        <f ca="1">+Suivi!Q25</f>
        <v>0</v>
      </c>
      <c r="AR21" s="119">
        <f ca="1">+Suivi!R25</f>
        <v>0</v>
      </c>
      <c r="AS21" s="119">
        <f ca="1">+Suivi!S25</f>
        <v>0</v>
      </c>
      <c r="AT21" s="119">
        <f ca="1">+Suivi!T25</f>
        <v>0</v>
      </c>
      <c r="AU21" s="119">
        <f ca="1">+Suivi!U25</f>
        <v>0</v>
      </c>
      <c r="AV21" s="119">
        <f ca="1">+Suivi!V25</f>
        <v>0</v>
      </c>
      <c r="AZ21" s="154"/>
      <c r="BA21" s="155"/>
      <c r="BB21" s="155"/>
      <c r="BC21" s="560"/>
      <c r="BD21" s="561"/>
    </row>
    <row r="22" spans="3:56" ht="19.5" customHeight="1">
      <c r="C22" s="138">
        <f t="shared" si="2"/>
        <v>13</v>
      </c>
      <c r="D22" s="126">
        <f t="shared" ca="1" si="0"/>
        <v>0</v>
      </c>
      <c r="E22" s="126">
        <f t="shared" si="1"/>
        <v>0</v>
      </c>
      <c r="F22" s="154"/>
      <c r="G22" s="210"/>
      <c r="H22" s="155"/>
      <c r="I22" s="155"/>
      <c r="J22" s="281"/>
      <c r="K22" s="269"/>
      <c r="AB22" s="119">
        <f ca="1">+Suivi!B26</f>
        <v>0</v>
      </c>
      <c r="AC22" s="119">
        <f ca="1">+Suivi!C26</f>
        <v>0</v>
      </c>
      <c r="AD22" s="119">
        <f ca="1">+Suivi!D26</f>
        <v>0</v>
      </c>
      <c r="AE22" s="119">
        <f ca="1">+Suivi!E26</f>
        <v>0</v>
      </c>
      <c r="AF22" s="119">
        <f ca="1">+Suivi!F26</f>
        <v>0</v>
      </c>
      <c r="AG22" s="119">
        <f ca="1">+Suivi!G26</f>
        <v>0</v>
      </c>
      <c r="AH22" s="119">
        <f ca="1">+Suivi!H26</f>
        <v>0</v>
      </c>
      <c r="AI22" s="119">
        <f ca="1">+Suivi!I26</f>
        <v>0</v>
      </c>
      <c r="AJ22" s="119">
        <f ca="1">+Suivi!J26</f>
        <v>0</v>
      </c>
      <c r="AK22" s="119">
        <f ca="1">+Suivi!K26</f>
        <v>0</v>
      </c>
      <c r="AL22" s="119">
        <f ca="1">+Suivi!L26</f>
        <v>0</v>
      </c>
      <c r="AM22" s="119">
        <f ca="1">+Suivi!M26</f>
        <v>0</v>
      </c>
      <c r="AN22" s="119">
        <f ca="1">+Suivi!N26</f>
        <v>0</v>
      </c>
      <c r="AO22" s="119">
        <f ca="1">+Suivi!O26</f>
        <v>0</v>
      </c>
      <c r="AP22" s="119">
        <f ca="1">+Suivi!P26</f>
        <v>0</v>
      </c>
      <c r="AQ22" s="119">
        <f ca="1">+Suivi!Q26</f>
        <v>0</v>
      </c>
      <c r="AR22" s="119">
        <f ca="1">+Suivi!R26</f>
        <v>0</v>
      </c>
      <c r="AS22" s="119">
        <f ca="1">+Suivi!S26</f>
        <v>0</v>
      </c>
      <c r="AT22" s="119">
        <f ca="1">+Suivi!T26</f>
        <v>0</v>
      </c>
      <c r="AU22" s="119">
        <f ca="1">+Suivi!U26</f>
        <v>0</v>
      </c>
      <c r="AV22" s="119">
        <f ca="1">+Suivi!V26</f>
        <v>0</v>
      </c>
      <c r="AZ22" s="154"/>
      <c r="BA22" s="155"/>
      <c r="BB22" s="155"/>
      <c r="BC22" s="560"/>
      <c r="BD22" s="561"/>
    </row>
    <row r="23" spans="3:56" ht="19.5" customHeight="1">
      <c r="C23" s="138">
        <f t="shared" si="2"/>
        <v>14</v>
      </c>
      <c r="D23" s="126">
        <f t="shared" ca="1" si="0"/>
        <v>0</v>
      </c>
      <c r="E23" s="126">
        <f t="shared" si="1"/>
        <v>0</v>
      </c>
      <c r="F23" s="154"/>
      <c r="G23" s="210"/>
      <c r="H23" s="155"/>
      <c r="I23" s="155"/>
      <c r="J23" s="281"/>
      <c r="K23" s="269"/>
      <c r="AB23" s="119">
        <f ca="1">+Suivi!B27</f>
        <v>0</v>
      </c>
      <c r="AC23" s="119">
        <f ca="1">+Suivi!C27</f>
        <v>0</v>
      </c>
      <c r="AD23" s="119">
        <f ca="1">+Suivi!D27</f>
        <v>0</v>
      </c>
      <c r="AE23" s="119">
        <f ca="1">+Suivi!E27</f>
        <v>0</v>
      </c>
      <c r="AF23" s="119">
        <f ca="1">+Suivi!F27</f>
        <v>0</v>
      </c>
      <c r="AG23" s="119">
        <f ca="1">+Suivi!G27</f>
        <v>0</v>
      </c>
      <c r="AH23" s="119">
        <f ca="1">+Suivi!H27</f>
        <v>0</v>
      </c>
      <c r="AI23" s="119">
        <f ca="1">+Suivi!I27</f>
        <v>0</v>
      </c>
      <c r="AJ23" s="119">
        <f ca="1">+Suivi!J27</f>
        <v>0</v>
      </c>
      <c r="AK23" s="119">
        <f ca="1">+Suivi!K27</f>
        <v>0</v>
      </c>
      <c r="AL23" s="119">
        <f ca="1">+Suivi!L27</f>
        <v>0</v>
      </c>
      <c r="AM23" s="119">
        <f ca="1">+Suivi!M27</f>
        <v>0</v>
      </c>
      <c r="AN23" s="119">
        <f ca="1">+Suivi!N27</f>
        <v>0</v>
      </c>
      <c r="AO23" s="119">
        <f ca="1">+Suivi!O27</f>
        <v>0</v>
      </c>
      <c r="AP23" s="119">
        <f ca="1">+Suivi!P27</f>
        <v>0</v>
      </c>
      <c r="AQ23" s="119">
        <f ca="1">+Suivi!Q27</f>
        <v>0</v>
      </c>
      <c r="AR23" s="119">
        <f ca="1">+Suivi!R27</f>
        <v>0</v>
      </c>
      <c r="AS23" s="119">
        <f ca="1">+Suivi!S27</f>
        <v>0</v>
      </c>
      <c r="AT23" s="119">
        <f ca="1">+Suivi!T27</f>
        <v>0</v>
      </c>
      <c r="AU23" s="119">
        <f ca="1">+Suivi!U27</f>
        <v>0</v>
      </c>
      <c r="AV23" s="119">
        <f ca="1">+Suivi!V27</f>
        <v>0</v>
      </c>
      <c r="AZ23" s="154"/>
      <c r="BA23" s="155"/>
      <c r="BB23" s="155"/>
      <c r="BC23" s="560"/>
      <c r="BD23" s="561"/>
    </row>
    <row r="24" spans="3:56" ht="19.5" customHeight="1">
      <c r="C24" s="138">
        <f t="shared" si="2"/>
        <v>15</v>
      </c>
      <c r="D24" s="126">
        <f t="shared" ca="1" si="0"/>
        <v>0</v>
      </c>
      <c r="E24" s="126">
        <f t="shared" si="1"/>
        <v>0</v>
      </c>
      <c r="F24" s="154"/>
      <c r="G24" s="210"/>
      <c r="H24" s="155"/>
      <c r="I24" s="155"/>
      <c r="J24" s="281"/>
      <c r="K24" s="269"/>
      <c r="AB24" s="119">
        <f ca="1">+Suivi!B28</f>
        <v>0</v>
      </c>
      <c r="AC24" s="119">
        <f ca="1">+Suivi!C28</f>
        <v>0</v>
      </c>
      <c r="AD24" s="119">
        <f ca="1">+Suivi!D28</f>
        <v>0</v>
      </c>
      <c r="AE24" s="119">
        <f ca="1">+Suivi!E28</f>
        <v>0</v>
      </c>
      <c r="AF24" s="119">
        <f ca="1">+Suivi!F28</f>
        <v>0</v>
      </c>
      <c r="AG24" s="119">
        <f ca="1">+Suivi!G28</f>
        <v>0</v>
      </c>
      <c r="AH24" s="119">
        <f ca="1">+Suivi!H28</f>
        <v>0</v>
      </c>
      <c r="AI24" s="119">
        <f ca="1">+Suivi!I28</f>
        <v>0</v>
      </c>
      <c r="AJ24" s="119">
        <f ca="1">+Suivi!J28</f>
        <v>0</v>
      </c>
      <c r="AK24" s="119">
        <f ca="1">+Suivi!K28</f>
        <v>0</v>
      </c>
      <c r="AL24" s="119">
        <f ca="1">+Suivi!L28</f>
        <v>0</v>
      </c>
      <c r="AM24" s="119">
        <f ca="1">+Suivi!M28</f>
        <v>0</v>
      </c>
      <c r="AN24" s="119">
        <f ca="1">+Suivi!N28</f>
        <v>0</v>
      </c>
      <c r="AO24" s="119">
        <f ca="1">+Suivi!O28</f>
        <v>0</v>
      </c>
      <c r="AP24" s="119">
        <f ca="1">+Suivi!P28</f>
        <v>0</v>
      </c>
      <c r="AQ24" s="119">
        <f ca="1">+Suivi!Q28</f>
        <v>0</v>
      </c>
      <c r="AR24" s="119">
        <f ca="1">+Suivi!R28</f>
        <v>0</v>
      </c>
      <c r="AS24" s="119">
        <f ca="1">+Suivi!S28</f>
        <v>0</v>
      </c>
      <c r="AT24" s="119">
        <f ca="1">+Suivi!T28</f>
        <v>0</v>
      </c>
      <c r="AU24" s="119">
        <f ca="1">+Suivi!U28</f>
        <v>0</v>
      </c>
      <c r="AV24" s="119">
        <f ca="1">+Suivi!V28</f>
        <v>0</v>
      </c>
      <c r="AZ24" s="154"/>
      <c r="BA24" s="155"/>
      <c r="BB24" s="155"/>
      <c r="BC24" s="560"/>
      <c r="BD24" s="561"/>
    </row>
    <row r="25" spans="3:56" ht="19.5" customHeight="1">
      <c r="C25" s="138">
        <f t="shared" si="2"/>
        <v>16</v>
      </c>
      <c r="D25" s="126">
        <f t="shared" ca="1" si="0"/>
        <v>0</v>
      </c>
      <c r="E25" s="126">
        <f t="shared" si="1"/>
        <v>0</v>
      </c>
      <c r="F25" s="154"/>
      <c r="G25" s="210"/>
      <c r="H25" s="155"/>
      <c r="I25" s="155"/>
      <c r="J25" s="281"/>
      <c r="K25" s="269"/>
      <c r="AB25" s="119">
        <f ca="1">+Suivi!B29</f>
        <v>0</v>
      </c>
      <c r="AC25" s="119">
        <f ca="1">+Suivi!C29</f>
        <v>0</v>
      </c>
      <c r="AD25" s="119">
        <f ca="1">+Suivi!D29</f>
        <v>0</v>
      </c>
      <c r="AE25" s="119">
        <f ca="1">+Suivi!E29</f>
        <v>0</v>
      </c>
      <c r="AF25" s="119">
        <f ca="1">+Suivi!F29</f>
        <v>0</v>
      </c>
      <c r="AG25" s="119">
        <f ca="1">+Suivi!G29</f>
        <v>0</v>
      </c>
      <c r="AH25" s="119">
        <f ca="1">+Suivi!H29</f>
        <v>0</v>
      </c>
      <c r="AI25" s="119">
        <f ca="1">+Suivi!I29</f>
        <v>0</v>
      </c>
      <c r="AJ25" s="119">
        <f ca="1">+Suivi!J29</f>
        <v>0</v>
      </c>
      <c r="AK25" s="119">
        <f ca="1">+Suivi!K29</f>
        <v>0</v>
      </c>
      <c r="AL25" s="119">
        <f ca="1">+Suivi!L29</f>
        <v>0</v>
      </c>
      <c r="AM25" s="119">
        <f ca="1">+Suivi!M29</f>
        <v>0</v>
      </c>
      <c r="AN25" s="119">
        <f ca="1">+Suivi!N29</f>
        <v>0</v>
      </c>
      <c r="AO25" s="119">
        <f ca="1">+Suivi!O29</f>
        <v>0</v>
      </c>
      <c r="AP25" s="119">
        <f ca="1">+Suivi!P29</f>
        <v>0</v>
      </c>
      <c r="AQ25" s="119">
        <f ca="1">+Suivi!Q29</f>
        <v>0</v>
      </c>
      <c r="AR25" s="119">
        <f ca="1">+Suivi!R29</f>
        <v>0</v>
      </c>
      <c r="AS25" s="119">
        <f ca="1">+Suivi!S29</f>
        <v>0</v>
      </c>
      <c r="AT25" s="119">
        <f ca="1">+Suivi!T29</f>
        <v>0</v>
      </c>
      <c r="AU25" s="119">
        <f ca="1">+Suivi!U29</f>
        <v>0</v>
      </c>
      <c r="AV25" s="119">
        <f ca="1">+Suivi!V29</f>
        <v>0</v>
      </c>
      <c r="AZ25" s="154"/>
      <c r="BA25" s="155"/>
      <c r="BB25" s="155"/>
      <c r="BC25" s="560"/>
      <c r="BD25" s="561"/>
    </row>
    <row r="26" spans="3:56" ht="19.5" customHeight="1">
      <c r="C26" s="138">
        <f t="shared" si="2"/>
        <v>17</v>
      </c>
      <c r="D26" s="126">
        <f t="shared" ca="1" si="0"/>
        <v>0</v>
      </c>
      <c r="E26" s="126">
        <f t="shared" si="1"/>
        <v>0</v>
      </c>
      <c r="F26" s="154"/>
      <c r="G26" s="210"/>
      <c r="H26" s="155"/>
      <c r="I26" s="155"/>
      <c r="J26" s="281"/>
      <c r="K26" s="269"/>
      <c r="AB26" s="119">
        <f ca="1">+Suivi!B30</f>
        <v>0</v>
      </c>
      <c r="AC26" s="119">
        <f ca="1">+Suivi!C30</f>
        <v>0</v>
      </c>
      <c r="AD26" s="119">
        <f ca="1">+Suivi!D30</f>
        <v>0</v>
      </c>
      <c r="AE26" s="119">
        <f ca="1">+Suivi!E30</f>
        <v>0</v>
      </c>
      <c r="AF26" s="119">
        <f ca="1">+Suivi!F30</f>
        <v>0</v>
      </c>
      <c r="AG26" s="119">
        <f ca="1">+Suivi!G30</f>
        <v>0</v>
      </c>
      <c r="AH26" s="119">
        <f ca="1">+Suivi!H30</f>
        <v>0</v>
      </c>
      <c r="AI26" s="119">
        <f ca="1">+Suivi!I30</f>
        <v>0</v>
      </c>
      <c r="AJ26" s="119">
        <f ca="1">+Suivi!J30</f>
        <v>0</v>
      </c>
      <c r="AK26" s="119">
        <f ca="1">+Suivi!K30</f>
        <v>0</v>
      </c>
      <c r="AL26" s="119">
        <f ca="1">+Suivi!L30</f>
        <v>0</v>
      </c>
      <c r="AM26" s="119">
        <f ca="1">+Suivi!M30</f>
        <v>0</v>
      </c>
      <c r="AN26" s="119">
        <f ca="1">+Suivi!N30</f>
        <v>0</v>
      </c>
      <c r="AO26" s="119">
        <f ca="1">+Suivi!O30</f>
        <v>0</v>
      </c>
      <c r="AP26" s="119">
        <f ca="1">+Suivi!P30</f>
        <v>0</v>
      </c>
      <c r="AQ26" s="119">
        <f ca="1">+Suivi!Q30</f>
        <v>0</v>
      </c>
      <c r="AR26" s="119">
        <f ca="1">+Suivi!R30</f>
        <v>0</v>
      </c>
      <c r="AS26" s="119">
        <f ca="1">+Suivi!S30</f>
        <v>0</v>
      </c>
      <c r="AT26" s="119">
        <f ca="1">+Suivi!T30</f>
        <v>0</v>
      </c>
      <c r="AU26" s="119">
        <f ca="1">+Suivi!U30</f>
        <v>0</v>
      </c>
      <c r="AV26" s="119">
        <f ca="1">+Suivi!V30</f>
        <v>0</v>
      </c>
      <c r="AZ26" s="154"/>
      <c r="BA26" s="155"/>
      <c r="BB26" s="155"/>
      <c r="BC26" s="560"/>
      <c r="BD26" s="561"/>
    </row>
    <row r="27" spans="3:56" ht="19.5" customHeight="1">
      <c r="C27" s="138">
        <f t="shared" si="2"/>
        <v>18</v>
      </c>
      <c r="D27" s="126">
        <f t="shared" ca="1" si="0"/>
        <v>0</v>
      </c>
      <c r="E27" s="126">
        <f t="shared" si="1"/>
        <v>0</v>
      </c>
      <c r="F27" s="154"/>
      <c r="G27" s="210"/>
      <c r="H27" s="155"/>
      <c r="I27" s="155"/>
      <c r="J27" s="281"/>
      <c r="K27" s="269"/>
      <c r="AB27" s="119">
        <f ca="1">+Suivi!B31</f>
        <v>0</v>
      </c>
      <c r="AC27" s="119">
        <f ca="1">+Suivi!C31</f>
        <v>0</v>
      </c>
      <c r="AD27" s="119">
        <f ca="1">+Suivi!D31</f>
        <v>0</v>
      </c>
      <c r="AE27" s="119">
        <f ca="1">+Suivi!E31</f>
        <v>0</v>
      </c>
      <c r="AF27" s="119">
        <f ca="1">+Suivi!F31</f>
        <v>0</v>
      </c>
      <c r="AG27" s="119">
        <f ca="1">+Suivi!G31</f>
        <v>0</v>
      </c>
      <c r="AH27" s="119">
        <f ca="1">+Suivi!H31</f>
        <v>0</v>
      </c>
      <c r="AI27" s="119">
        <f ca="1">+Suivi!I31</f>
        <v>0</v>
      </c>
      <c r="AJ27" s="119">
        <f ca="1">+Suivi!J31</f>
        <v>0</v>
      </c>
      <c r="AK27" s="119">
        <f ca="1">+Suivi!K31</f>
        <v>0</v>
      </c>
      <c r="AL27" s="119">
        <f ca="1">+Suivi!L31</f>
        <v>0</v>
      </c>
      <c r="AM27" s="119">
        <f ca="1">+Suivi!M31</f>
        <v>0</v>
      </c>
      <c r="AN27" s="119">
        <f ca="1">+Suivi!N31</f>
        <v>0</v>
      </c>
      <c r="AO27" s="119">
        <f ca="1">+Suivi!O31</f>
        <v>0</v>
      </c>
      <c r="AP27" s="119">
        <f ca="1">+Suivi!P31</f>
        <v>0</v>
      </c>
      <c r="AQ27" s="119">
        <f ca="1">+Suivi!Q31</f>
        <v>0</v>
      </c>
      <c r="AR27" s="119">
        <f ca="1">+Suivi!R31</f>
        <v>0</v>
      </c>
      <c r="AS27" s="119">
        <f ca="1">+Suivi!S31</f>
        <v>0</v>
      </c>
      <c r="AT27" s="119">
        <f ca="1">+Suivi!T31</f>
        <v>0</v>
      </c>
      <c r="AU27" s="119">
        <f ca="1">+Suivi!U31</f>
        <v>0</v>
      </c>
      <c r="AV27" s="119">
        <f ca="1">+Suivi!V31</f>
        <v>0</v>
      </c>
      <c r="AZ27" s="154"/>
      <c r="BA27" s="155"/>
      <c r="BB27" s="155"/>
      <c r="BC27" s="560"/>
      <c r="BD27" s="561"/>
    </row>
    <row r="28" spans="3:56" ht="19.5" customHeight="1">
      <c r="C28" s="138">
        <f t="shared" si="2"/>
        <v>19</v>
      </c>
      <c r="D28" s="126">
        <f t="shared" ca="1" si="0"/>
        <v>0</v>
      </c>
      <c r="E28" s="126">
        <f t="shared" si="1"/>
        <v>0</v>
      </c>
      <c r="F28" s="154"/>
      <c r="G28" s="210"/>
      <c r="H28" s="155"/>
      <c r="I28" s="155"/>
      <c r="J28" s="281"/>
      <c r="K28" s="269"/>
      <c r="AB28" s="119">
        <f ca="1">+Suivi!B32</f>
        <v>0</v>
      </c>
      <c r="AC28" s="119">
        <f ca="1">+Suivi!C32</f>
        <v>0</v>
      </c>
      <c r="AD28" s="119">
        <f ca="1">+Suivi!D32</f>
        <v>0</v>
      </c>
      <c r="AE28" s="119">
        <f ca="1">+Suivi!E32</f>
        <v>0</v>
      </c>
      <c r="AF28" s="119">
        <f ca="1">+Suivi!F32</f>
        <v>0</v>
      </c>
      <c r="AG28" s="119">
        <f ca="1">+Suivi!G32</f>
        <v>0</v>
      </c>
      <c r="AH28" s="119">
        <f ca="1">+Suivi!H32</f>
        <v>0</v>
      </c>
      <c r="AI28" s="119">
        <f ca="1">+Suivi!I32</f>
        <v>0</v>
      </c>
      <c r="AJ28" s="119">
        <f ca="1">+Suivi!J32</f>
        <v>0</v>
      </c>
      <c r="AK28" s="119">
        <f ca="1">+Suivi!K32</f>
        <v>0</v>
      </c>
      <c r="AL28" s="119">
        <f ca="1">+Suivi!L32</f>
        <v>0</v>
      </c>
      <c r="AM28" s="119">
        <f ca="1">+Suivi!M32</f>
        <v>0</v>
      </c>
      <c r="AN28" s="119">
        <f ca="1">+Suivi!N32</f>
        <v>0</v>
      </c>
      <c r="AO28" s="119">
        <f ca="1">+Suivi!O32</f>
        <v>0</v>
      </c>
      <c r="AP28" s="119">
        <f ca="1">+Suivi!P32</f>
        <v>0</v>
      </c>
      <c r="AQ28" s="119">
        <f ca="1">+Suivi!Q32</f>
        <v>0</v>
      </c>
      <c r="AR28" s="119">
        <f ca="1">+Suivi!R32</f>
        <v>0</v>
      </c>
      <c r="AS28" s="119">
        <f ca="1">+Suivi!S32</f>
        <v>0</v>
      </c>
      <c r="AT28" s="119">
        <f ca="1">+Suivi!T32</f>
        <v>0</v>
      </c>
      <c r="AU28" s="119">
        <f ca="1">+Suivi!U32</f>
        <v>0</v>
      </c>
      <c r="AV28" s="119">
        <f ca="1">+Suivi!V32</f>
        <v>0</v>
      </c>
      <c r="AZ28" s="154"/>
      <c r="BA28" s="155"/>
      <c r="BB28" s="155"/>
      <c r="BC28" s="560"/>
      <c r="BD28" s="561"/>
    </row>
    <row r="29" spans="3:56" ht="19.5" customHeight="1">
      <c r="C29" s="138">
        <f t="shared" si="2"/>
        <v>20</v>
      </c>
      <c r="D29" s="126">
        <f t="shared" ca="1" si="0"/>
        <v>0</v>
      </c>
      <c r="E29" s="126">
        <f t="shared" si="1"/>
        <v>0</v>
      </c>
      <c r="F29" s="154"/>
      <c r="G29" s="210"/>
      <c r="H29" s="155"/>
      <c r="I29" s="155"/>
      <c r="J29" s="281"/>
      <c r="K29" s="269"/>
      <c r="AB29" s="119">
        <f ca="1">+Suivi!B33</f>
        <v>0</v>
      </c>
      <c r="AC29" s="119">
        <f ca="1">+Suivi!C33</f>
        <v>0</v>
      </c>
      <c r="AD29" s="119">
        <f ca="1">+Suivi!D33</f>
        <v>0</v>
      </c>
      <c r="AE29" s="119">
        <f ca="1">+Suivi!E33</f>
        <v>0</v>
      </c>
      <c r="AF29" s="119">
        <f ca="1">+Suivi!F33</f>
        <v>0</v>
      </c>
      <c r="AG29" s="119">
        <f ca="1">+Suivi!G33</f>
        <v>0</v>
      </c>
      <c r="AH29" s="119">
        <f ca="1">+Suivi!H33</f>
        <v>0</v>
      </c>
      <c r="AI29" s="119">
        <f ca="1">+Suivi!I33</f>
        <v>0</v>
      </c>
      <c r="AJ29" s="119">
        <f ca="1">+Suivi!J33</f>
        <v>0</v>
      </c>
      <c r="AK29" s="119">
        <f ca="1">+Suivi!K33</f>
        <v>0</v>
      </c>
      <c r="AL29" s="119">
        <f ca="1">+Suivi!L33</f>
        <v>0</v>
      </c>
      <c r="AM29" s="119">
        <f ca="1">+Suivi!M33</f>
        <v>0</v>
      </c>
      <c r="AN29" s="119">
        <f ca="1">+Suivi!N33</f>
        <v>0</v>
      </c>
      <c r="AO29" s="119">
        <f ca="1">+Suivi!O33</f>
        <v>0</v>
      </c>
      <c r="AP29" s="119">
        <f ca="1">+Suivi!P33</f>
        <v>0</v>
      </c>
      <c r="AQ29" s="119">
        <f ca="1">+Suivi!Q33</f>
        <v>0</v>
      </c>
      <c r="AR29" s="119">
        <f ca="1">+Suivi!R33</f>
        <v>0</v>
      </c>
      <c r="AS29" s="119">
        <f ca="1">+Suivi!S33</f>
        <v>0</v>
      </c>
      <c r="AT29" s="119">
        <f ca="1">+Suivi!T33</f>
        <v>0</v>
      </c>
      <c r="AU29" s="119">
        <f ca="1">+Suivi!U33</f>
        <v>0</v>
      </c>
      <c r="AV29" s="119">
        <f ca="1">+Suivi!V33</f>
        <v>0</v>
      </c>
      <c r="AZ29" s="154"/>
      <c r="BA29" s="155"/>
      <c r="BB29" s="155"/>
      <c r="BC29" s="560"/>
      <c r="BD29" s="561"/>
    </row>
    <row r="30" spans="3:56" ht="19.5" customHeight="1">
      <c r="C30" s="138">
        <f t="shared" si="2"/>
        <v>21</v>
      </c>
      <c r="D30" s="126">
        <f t="shared" ca="1" si="0"/>
        <v>0</v>
      </c>
      <c r="E30" s="126">
        <f t="shared" si="1"/>
        <v>0</v>
      </c>
      <c r="F30" s="154"/>
      <c r="G30" s="210"/>
      <c r="H30" s="155"/>
      <c r="I30" s="155"/>
      <c r="J30" s="281"/>
      <c r="K30" s="269"/>
      <c r="AB30" s="119">
        <f ca="1">+Suivi!B34</f>
        <v>0</v>
      </c>
      <c r="AC30" s="119">
        <f ca="1">+Suivi!C34</f>
        <v>0</v>
      </c>
      <c r="AD30" s="119">
        <f ca="1">+Suivi!D34</f>
        <v>0</v>
      </c>
      <c r="AE30" s="119">
        <f ca="1">+Suivi!E34</f>
        <v>0</v>
      </c>
      <c r="AF30" s="119">
        <f ca="1">+Suivi!F34</f>
        <v>0</v>
      </c>
      <c r="AG30" s="119">
        <f ca="1">+Suivi!G34</f>
        <v>0</v>
      </c>
      <c r="AH30" s="119">
        <f ca="1">+Suivi!H34</f>
        <v>0</v>
      </c>
      <c r="AI30" s="119">
        <f ca="1">+Suivi!I34</f>
        <v>0</v>
      </c>
      <c r="AJ30" s="119">
        <f ca="1">+Suivi!J34</f>
        <v>0</v>
      </c>
      <c r="AK30" s="119">
        <f ca="1">+Suivi!K34</f>
        <v>0</v>
      </c>
      <c r="AL30" s="119">
        <f ca="1">+Suivi!L34</f>
        <v>0</v>
      </c>
      <c r="AM30" s="119">
        <f ca="1">+Suivi!M34</f>
        <v>0</v>
      </c>
      <c r="AN30" s="119">
        <f ca="1">+Suivi!N34</f>
        <v>0</v>
      </c>
      <c r="AO30" s="119">
        <f ca="1">+Suivi!O34</f>
        <v>0</v>
      </c>
      <c r="AP30" s="119">
        <f ca="1">+Suivi!P34</f>
        <v>0</v>
      </c>
      <c r="AQ30" s="119">
        <f ca="1">+Suivi!Q34</f>
        <v>0</v>
      </c>
      <c r="AR30" s="119">
        <f ca="1">+Suivi!R34</f>
        <v>0</v>
      </c>
      <c r="AS30" s="119">
        <f ca="1">+Suivi!S34</f>
        <v>0</v>
      </c>
      <c r="AT30" s="119">
        <f ca="1">+Suivi!T34</f>
        <v>0</v>
      </c>
      <c r="AU30" s="119">
        <f ca="1">+Suivi!U34</f>
        <v>0</v>
      </c>
      <c r="AV30" s="119">
        <f ca="1">+Suivi!V34</f>
        <v>0</v>
      </c>
      <c r="AZ30" s="154"/>
      <c r="BA30" s="155"/>
      <c r="BB30" s="155"/>
      <c r="BC30" s="560"/>
      <c r="BD30" s="561"/>
    </row>
    <row r="31" spans="3:56" ht="19.5" customHeight="1">
      <c r="C31" s="138">
        <f t="shared" si="2"/>
        <v>22</v>
      </c>
      <c r="D31" s="126">
        <f t="shared" ca="1" si="0"/>
        <v>0</v>
      </c>
      <c r="E31" s="126">
        <f t="shared" si="1"/>
        <v>0</v>
      </c>
      <c r="F31" s="154"/>
      <c r="G31" s="210"/>
      <c r="H31" s="155"/>
      <c r="I31" s="155"/>
      <c r="J31" s="281"/>
      <c r="K31" s="269"/>
      <c r="AB31" s="119">
        <f ca="1">+Suivi!B35</f>
        <v>0</v>
      </c>
      <c r="AC31" s="119">
        <f ca="1">+Suivi!C35</f>
        <v>0</v>
      </c>
      <c r="AD31" s="119">
        <f ca="1">+Suivi!D35</f>
        <v>0</v>
      </c>
      <c r="AE31" s="119">
        <f ca="1">+Suivi!E35</f>
        <v>0</v>
      </c>
      <c r="AF31" s="119">
        <f ca="1">+Suivi!F35</f>
        <v>0</v>
      </c>
      <c r="AG31" s="119">
        <f ca="1">+Suivi!G35</f>
        <v>0</v>
      </c>
      <c r="AH31" s="119">
        <f ca="1">+Suivi!H35</f>
        <v>0</v>
      </c>
      <c r="AI31" s="119">
        <f ca="1">+Suivi!I35</f>
        <v>0</v>
      </c>
      <c r="AJ31" s="119">
        <f ca="1">+Suivi!J35</f>
        <v>0</v>
      </c>
      <c r="AK31" s="119">
        <f ca="1">+Suivi!K35</f>
        <v>0</v>
      </c>
      <c r="AL31" s="119">
        <f ca="1">+Suivi!L35</f>
        <v>0</v>
      </c>
      <c r="AM31" s="119">
        <f ca="1">+Suivi!M35</f>
        <v>0</v>
      </c>
      <c r="AN31" s="119">
        <f ca="1">+Suivi!N35</f>
        <v>0</v>
      </c>
      <c r="AO31" s="119">
        <f ca="1">+Suivi!O35</f>
        <v>0</v>
      </c>
      <c r="AP31" s="119">
        <f ca="1">+Suivi!P35</f>
        <v>0</v>
      </c>
      <c r="AQ31" s="119">
        <f ca="1">+Suivi!Q35</f>
        <v>0</v>
      </c>
      <c r="AR31" s="119">
        <f ca="1">+Suivi!R35</f>
        <v>0</v>
      </c>
      <c r="AS31" s="119">
        <f ca="1">+Suivi!S35</f>
        <v>0</v>
      </c>
      <c r="AT31" s="119">
        <f ca="1">+Suivi!T35</f>
        <v>0</v>
      </c>
      <c r="AU31" s="119">
        <f ca="1">+Suivi!U35</f>
        <v>0</v>
      </c>
      <c r="AV31" s="119">
        <f ca="1">+Suivi!V35</f>
        <v>0</v>
      </c>
      <c r="AZ31" s="154"/>
      <c r="BA31" s="155"/>
      <c r="BB31" s="155"/>
      <c r="BC31" s="560"/>
      <c r="BD31" s="561"/>
    </row>
    <row r="32" spans="3:56" ht="19.5" customHeight="1">
      <c r="C32" s="138">
        <f t="shared" si="2"/>
        <v>23</v>
      </c>
      <c r="D32" s="126">
        <f t="shared" ca="1" si="0"/>
        <v>0</v>
      </c>
      <c r="E32" s="126">
        <f t="shared" si="1"/>
        <v>0</v>
      </c>
      <c r="F32" s="154"/>
      <c r="G32" s="210"/>
      <c r="H32" s="155"/>
      <c r="I32" s="155"/>
      <c r="J32" s="281"/>
      <c r="K32" s="269"/>
      <c r="AB32" s="119">
        <f ca="1">+Suivi!B36</f>
        <v>0</v>
      </c>
      <c r="AC32" s="119">
        <f ca="1">+Suivi!C36</f>
        <v>0</v>
      </c>
      <c r="AD32" s="119">
        <f ca="1">+Suivi!D36</f>
        <v>0</v>
      </c>
      <c r="AE32" s="119">
        <f ca="1">+Suivi!E36</f>
        <v>0</v>
      </c>
      <c r="AF32" s="119">
        <f ca="1">+Suivi!F36</f>
        <v>0</v>
      </c>
      <c r="AG32" s="119">
        <f ca="1">+Suivi!G36</f>
        <v>0</v>
      </c>
      <c r="AH32" s="119">
        <f ca="1">+Suivi!H36</f>
        <v>0</v>
      </c>
      <c r="AI32" s="119">
        <f ca="1">+Suivi!I36</f>
        <v>0</v>
      </c>
      <c r="AJ32" s="119">
        <f ca="1">+Suivi!J36</f>
        <v>0</v>
      </c>
      <c r="AK32" s="119">
        <f ca="1">+Suivi!K36</f>
        <v>0</v>
      </c>
      <c r="AL32" s="119">
        <f ca="1">+Suivi!L36</f>
        <v>0</v>
      </c>
      <c r="AM32" s="119">
        <f ca="1">+Suivi!M36</f>
        <v>0</v>
      </c>
      <c r="AN32" s="119">
        <f ca="1">+Suivi!N36</f>
        <v>0</v>
      </c>
      <c r="AO32" s="119">
        <f ca="1">+Suivi!O36</f>
        <v>0</v>
      </c>
      <c r="AP32" s="119">
        <f ca="1">+Suivi!P36</f>
        <v>0</v>
      </c>
      <c r="AQ32" s="119">
        <f ca="1">+Suivi!Q36</f>
        <v>0</v>
      </c>
      <c r="AR32" s="119">
        <f ca="1">+Suivi!R36</f>
        <v>0</v>
      </c>
      <c r="AS32" s="119">
        <f ca="1">+Suivi!S36</f>
        <v>0</v>
      </c>
      <c r="AT32" s="119">
        <f ca="1">+Suivi!T36</f>
        <v>0</v>
      </c>
      <c r="AU32" s="119">
        <f ca="1">+Suivi!U36</f>
        <v>0</v>
      </c>
      <c r="AV32" s="119">
        <f ca="1">+Suivi!V36</f>
        <v>0</v>
      </c>
      <c r="AZ32" s="154"/>
      <c r="BA32" s="155"/>
      <c r="BB32" s="155"/>
      <c r="BC32" s="560"/>
      <c r="BD32" s="561"/>
    </row>
    <row r="33" spans="3:56" ht="19.5" customHeight="1">
      <c r="C33" s="138">
        <f t="shared" si="2"/>
        <v>24</v>
      </c>
      <c r="D33" s="126">
        <f t="shared" ca="1" si="0"/>
        <v>0</v>
      </c>
      <c r="E33" s="126">
        <f t="shared" si="1"/>
        <v>0</v>
      </c>
      <c r="F33" s="154"/>
      <c r="G33" s="210"/>
      <c r="H33" s="155"/>
      <c r="I33" s="155"/>
      <c r="J33" s="281"/>
      <c r="K33" s="269"/>
      <c r="AB33" s="119">
        <f ca="1">+Suivi!B37</f>
        <v>0</v>
      </c>
      <c r="AC33" s="119">
        <f ca="1">+Suivi!C37</f>
        <v>0</v>
      </c>
      <c r="AD33" s="119">
        <f ca="1">+Suivi!D37</f>
        <v>0</v>
      </c>
      <c r="AE33" s="119">
        <f ca="1">+Suivi!E37</f>
        <v>0</v>
      </c>
      <c r="AF33" s="119">
        <f ca="1">+Suivi!F37</f>
        <v>0</v>
      </c>
      <c r="AG33" s="119">
        <f ca="1">+Suivi!G37</f>
        <v>0</v>
      </c>
      <c r="AH33" s="119">
        <f ca="1">+Suivi!H37</f>
        <v>0</v>
      </c>
      <c r="AI33" s="119">
        <f ca="1">+Suivi!I37</f>
        <v>0</v>
      </c>
      <c r="AJ33" s="119">
        <f ca="1">+Suivi!J37</f>
        <v>0</v>
      </c>
      <c r="AK33" s="119">
        <f ca="1">+Suivi!K37</f>
        <v>0</v>
      </c>
      <c r="AL33" s="119">
        <f ca="1">+Suivi!L37</f>
        <v>0</v>
      </c>
      <c r="AM33" s="119">
        <f ca="1">+Suivi!M37</f>
        <v>0</v>
      </c>
      <c r="AN33" s="119">
        <f ca="1">+Suivi!N37</f>
        <v>0</v>
      </c>
      <c r="AO33" s="119">
        <f ca="1">+Suivi!O37</f>
        <v>0</v>
      </c>
      <c r="AP33" s="119">
        <f ca="1">+Suivi!P37</f>
        <v>0</v>
      </c>
      <c r="AQ33" s="119">
        <f ca="1">+Suivi!Q37</f>
        <v>0</v>
      </c>
      <c r="AR33" s="119">
        <f ca="1">+Suivi!R37</f>
        <v>0</v>
      </c>
      <c r="AS33" s="119">
        <f ca="1">+Suivi!S37</f>
        <v>0</v>
      </c>
      <c r="AT33" s="119">
        <f ca="1">+Suivi!T37</f>
        <v>0</v>
      </c>
      <c r="AU33" s="119">
        <f ca="1">+Suivi!U37</f>
        <v>0</v>
      </c>
      <c r="AV33" s="119">
        <f ca="1">+Suivi!V37</f>
        <v>0</v>
      </c>
      <c r="AZ33" s="154"/>
      <c r="BA33" s="155"/>
      <c r="BB33" s="155"/>
      <c r="BC33" s="560"/>
      <c r="BD33" s="561"/>
    </row>
    <row r="34" spans="3:56" ht="19.5" customHeight="1">
      <c r="C34" s="138">
        <f t="shared" si="2"/>
        <v>25</v>
      </c>
      <c r="D34" s="126">
        <f t="shared" ca="1" si="0"/>
        <v>0</v>
      </c>
      <c r="E34" s="126">
        <f t="shared" si="1"/>
        <v>0</v>
      </c>
      <c r="F34" s="154"/>
      <c r="G34" s="210"/>
      <c r="H34" s="155"/>
      <c r="I34" s="155"/>
      <c r="J34" s="281"/>
      <c r="K34" s="269"/>
      <c r="AB34" s="119">
        <f ca="1">+Suivi!B38</f>
        <v>0</v>
      </c>
      <c r="AC34" s="119">
        <f ca="1">+Suivi!C38</f>
        <v>0</v>
      </c>
      <c r="AD34" s="119">
        <f ca="1">+Suivi!D38</f>
        <v>0</v>
      </c>
      <c r="AE34" s="119">
        <f ca="1">+Suivi!E38</f>
        <v>0</v>
      </c>
      <c r="AF34" s="119">
        <f ca="1">+Suivi!F38</f>
        <v>0</v>
      </c>
      <c r="AG34" s="119">
        <f ca="1">+Suivi!G38</f>
        <v>0</v>
      </c>
      <c r="AH34" s="119">
        <f ca="1">+Suivi!H38</f>
        <v>0</v>
      </c>
      <c r="AI34" s="119">
        <f ca="1">+Suivi!I38</f>
        <v>0</v>
      </c>
      <c r="AJ34" s="119">
        <f ca="1">+Suivi!J38</f>
        <v>0</v>
      </c>
      <c r="AK34" s="119">
        <f ca="1">+Suivi!K38</f>
        <v>0</v>
      </c>
      <c r="AL34" s="119">
        <f ca="1">+Suivi!L38</f>
        <v>0</v>
      </c>
      <c r="AM34" s="119">
        <f ca="1">+Suivi!M38</f>
        <v>0</v>
      </c>
      <c r="AN34" s="119">
        <f ca="1">+Suivi!N38</f>
        <v>0</v>
      </c>
      <c r="AO34" s="119">
        <f ca="1">+Suivi!O38</f>
        <v>0</v>
      </c>
      <c r="AP34" s="119">
        <f ca="1">+Suivi!P38</f>
        <v>0</v>
      </c>
      <c r="AQ34" s="119">
        <f ca="1">+Suivi!Q38</f>
        <v>0</v>
      </c>
      <c r="AR34" s="119">
        <f ca="1">+Suivi!R38</f>
        <v>0</v>
      </c>
      <c r="AS34" s="119">
        <f ca="1">+Suivi!S38</f>
        <v>0</v>
      </c>
      <c r="AT34" s="119">
        <f ca="1">+Suivi!T38</f>
        <v>0</v>
      </c>
      <c r="AU34" s="119">
        <f ca="1">+Suivi!U38</f>
        <v>0</v>
      </c>
      <c r="AV34" s="119">
        <f ca="1">+Suivi!V38</f>
        <v>0</v>
      </c>
      <c r="AZ34" s="154"/>
      <c r="BA34" s="155"/>
      <c r="BB34" s="155"/>
      <c r="BC34" s="560"/>
      <c r="BD34" s="561"/>
    </row>
    <row r="35" spans="3:56" ht="19.5" customHeight="1">
      <c r="C35" s="138">
        <f t="shared" si="2"/>
        <v>26</v>
      </c>
      <c r="D35" s="126">
        <f t="shared" ca="1" si="0"/>
        <v>0</v>
      </c>
      <c r="E35" s="126">
        <f t="shared" si="1"/>
        <v>0</v>
      </c>
      <c r="F35" s="154"/>
      <c r="G35" s="210"/>
      <c r="H35" s="155"/>
      <c r="I35" s="155"/>
      <c r="J35" s="281"/>
      <c r="K35" s="269"/>
      <c r="AB35" s="119">
        <f>+Suivi!B39</f>
        <v>0</v>
      </c>
      <c r="AZ35" s="154"/>
      <c r="BA35" s="155"/>
      <c r="BB35" s="155"/>
      <c r="BC35" s="560"/>
      <c r="BD35" s="561"/>
    </row>
    <row r="36" spans="3:56" ht="19.5" customHeight="1">
      <c r="C36" s="138">
        <f t="shared" si="2"/>
        <v>27</v>
      </c>
      <c r="D36" s="126">
        <f t="shared" ca="1" si="0"/>
        <v>0</v>
      </c>
      <c r="E36" s="126">
        <f t="shared" si="1"/>
        <v>0</v>
      </c>
      <c r="F36" s="154"/>
      <c r="G36" s="210"/>
      <c r="H36" s="155"/>
      <c r="I36" s="155"/>
      <c r="J36" s="281"/>
      <c r="K36" s="269"/>
      <c r="AB36" s="119">
        <f>+Suivi!B45</f>
        <v>0</v>
      </c>
      <c r="AZ36" s="154"/>
      <c r="BA36" s="155"/>
      <c r="BB36" s="155"/>
      <c r="BC36" s="560"/>
      <c r="BD36" s="561"/>
    </row>
    <row r="37" spans="3:56" ht="19.5" customHeight="1">
      <c r="C37" s="138">
        <f t="shared" si="2"/>
        <v>28</v>
      </c>
      <c r="D37" s="126">
        <f t="shared" ca="1" si="0"/>
        <v>0</v>
      </c>
      <c r="E37" s="126">
        <f t="shared" si="1"/>
        <v>0</v>
      </c>
      <c r="F37" s="154"/>
      <c r="G37" s="210"/>
      <c r="H37" s="155"/>
      <c r="I37" s="155"/>
      <c r="J37" s="281"/>
      <c r="K37" s="269"/>
      <c r="AB37" s="119">
        <f>+Suivi!B46</f>
        <v>0</v>
      </c>
      <c r="AZ37" s="154"/>
      <c r="BA37" s="155"/>
      <c r="BB37" s="155"/>
      <c r="BC37" s="560"/>
      <c r="BD37" s="561"/>
    </row>
    <row r="38" spans="3:56" ht="19.5" customHeight="1">
      <c r="C38" s="138">
        <f t="shared" si="2"/>
        <v>29</v>
      </c>
      <c r="D38" s="126">
        <f t="shared" ca="1" si="0"/>
        <v>0</v>
      </c>
      <c r="E38" s="126">
        <f t="shared" si="1"/>
        <v>0</v>
      </c>
      <c r="F38" s="154"/>
      <c r="G38" s="210"/>
      <c r="H38" s="155"/>
      <c r="I38" s="155"/>
      <c r="J38" s="281"/>
      <c r="K38" s="269"/>
      <c r="AB38" s="119">
        <f>+Suivi!B47</f>
        <v>0</v>
      </c>
      <c r="AZ38" s="154"/>
      <c r="BA38" s="155"/>
      <c r="BB38" s="155"/>
      <c r="BC38" s="560"/>
      <c r="BD38" s="561"/>
    </row>
    <row r="39" spans="3:56" ht="19.5" customHeight="1">
      <c r="C39" s="138">
        <f t="shared" si="2"/>
        <v>30</v>
      </c>
      <c r="D39" s="126">
        <f t="shared" ca="1" si="0"/>
        <v>0</v>
      </c>
      <c r="E39" s="126">
        <f t="shared" si="1"/>
        <v>0</v>
      </c>
      <c r="F39" s="154"/>
      <c r="G39" s="210"/>
      <c r="H39" s="155"/>
      <c r="I39" s="155"/>
      <c r="J39" s="281"/>
      <c r="K39" s="269"/>
      <c r="AB39" s="119">
        <f>+Suivi!B48</f>
        <v>0</v>
      </c>
      <c r="AZ39" s="154"/>
      <c r="BA39" s="155"/>
      <c r="BB39" s="155"/>
      <c r="BC39" s="560"/>
      <c r="BD39" s="561"/>
    </row>
    <row r="40" spans="3:56" ht="19.5" customHeight="1">
      <c r="C40" s="138">
        <f t="shared" si="2"/>
        <v>31</v>
      </c>
      <c r="D40" s="126">
        <f t="shared" ca="1" si="0"/>
        <v>0</v>
      </c>
      <c r="E40" s="126">
        <f t="shared" si="1"/>
        <v>0</v>
      </c>
      <c r="F40" s="154"/>
      <c r="G40" s="210"/>
      <c r="H40" s="155"/>
      <c r="I40" s="155"/>
      <c r="J40" s="281"/>
      <c r="K40" s="269"/>
      <c r="AB40" s="119">
        <f>+Suivi!B49</f>
        <v>0</v>
      </c>
      <c r="AZ40" s="154"/>
      <c r="BA40" s="155"/>
      <c r="BB40" s="155"/>
      <c r="BC40" s="560"/>
      <c r="BD40" s="561"/>
    </row>
    <row r="41" spans="3:56">
      <c r="C41" s="139" t="s">
        <v>56</v>
      </c>
      <c r="D41" s="140">
        <f ca="1">SUM(D10:D40)</f>
        <v>0</v>
      </c>
      <c r="E41" s="140">
        <f>SUM(E10:E40)</f>
        <v>0</v>
      </c>
      <c r="F41" s="141"/>
      <c r="G41" s="211"/>
      <c r="H41" s="142"/>
      <c r="I41" s="142"/>
      <c r="J41" s="315"/>
      <c r="K41" s="242"/>
      <c r="AB41" s="119">
        <f>+Suivi!B50</f>
        <v>0</v>
      </c>
    </row>
    <row r="43" spans="3:56" ht="90">
      <c r="C43" s="558" t="s">
        <v>539</v>
      </c>
      <c r="D43" s="143" t="s">
        <v>540</v>
      </c>
      <c r="E43" s="144"/>
      <c r="F43" s="136" t="str">
        <f>UPPER("total "&amp;F9)</f>
        <v>TOTAL PRÉSENCE SUPPLÉMENTAIRE HORS CONTIGENT D'HEURES NON PLANIFIÉES OU À POSER 
A RECUPERER</v>
      </c>
      <c r="G43" s="137" t="str">
        <f>UPPER("total "&amp;G9)</f>
        <v>TOTAL PRÉSENCE INCLUSE DANS LE CONTINGENT D'HEURES NON PLANIFIÉES OU À POSER
HEURES EN PLUS PREVUS DANS "A PLANIFIER"</v>
      </c>
      <c r="H43" s="137" t="str">
        <f>UPPER("total "&amp;H9)</f>
        <v>TOTAL NOMBRE D'HEURES D'ABSENCE RÉMUNÉRÉE (MALADIE …)</v>
      </c>
      <c r="I43" s="137" t="str">
        <f>UPPER("total "&amp;I9)</f>
        <v>TOTAL NOMBRE D'HEURES D'ABSENCE NON RÉMUNÉRÉE (NON JUSTIFIÉE, SANS SOLDE, RÉCUPÉRÉ ...)
A RATTRAPER</v>
      </c>
      <c r="J43" s="137" t="str">
        <f>UPPER("total "&amp;J9)</f>
        <v>TOTAL CONGÉS PAYÉS</v>
      </c>
      <c r="K43" s="243"/>
    </row>
    <row r="44" spans="3:56" ht="30" customHeight="1">
      <c r="C44" s="559"/>
      <c r="D44" s="135" t="s">
        <v>541</v>
      </c>
      <c r="E44" s="145"/>
      <c r="F44" s="244">
        <f>SUM(F10:F40)</f>
        <v>0</v>
      </c>
      <c r="G44" s="134">
        <f>SUM(G10:G40)</f>
        <v>0</v>
      </c>
      <c r="H44" s="134">
        <f>SUM(H10:H40)</f>
        <v>0</v>
      </c>
      <c r="I44" s="134">
        <f>SUM(I10:I40)</f>
        <v>0</v>
      </c>
      <c r="J44" s="134">
        <f>SUM(J10:J40)</f>
        <v>0</v>
      </c>
      <c r="K44" s="245"/>
    </row>
    <row r="45" spans="3:56">
      <c r="E45" s="129"/>
    </row>
    <row r="46" spans="3:56" ht="101.25">
      <c r="C46" s="558" t="s">
        <v>543</v>
      </c>
      <c r="D46" s="143" t="s">
        <v>542</v>
      </c>
      <c r="E46" s="144"/>
      <c r="F46" s="136" t="str">
        <f>"SI ERREUR DU SALARIE, "&amp;F43</f>
        <v>SI ERREUR DU SALARIE, TOTAL PRÉSENCE SUPPLÉMENTAIRE HORS CONTIGENT D'HEURES NON PLANIFIÉES OU À POSER 
A RECUPERER</v>
      </c>
      <c r="G46" s="136" t="str">
        <f>"SI ERREUR DU SALARIE, "&amp;G43</f>
        <v>SI ERREUR DU SALARIE, TOTAL PRÉSENCE INCLUSE DANS LE CONTINGENT D'HEURES NON PLANIFIÉES OU À POSER
HEURES EN PLUS PREVUS DANS "A PLANIFIER"</v>
      </c>
      <c r="H46" s="136" t="str">
        <f>"SI ERREUR DU SALARIE, "&amp;H43</f>
        <v>SI ERREUR DU SALARIE, TOTAL NOMBRE D'HEURES D'ABSENCE RÉMUNÉRÉE (MALADIE …)</v>
      </c>
      <c r="I46" s="136" t="str">
        <f>"SI ERREUR DU SALARIE, "&amp;I43</f>
        <v>SI ERREUR DU SALARIE, TOTAL NOMBRE D'HEURES D'ABSENCE NON RÉMUNÉRÉE (NON JUSTIFIÉE, SANS SOLDE, RÉCUPÉRÉ ...)
A RATTRAPER</v>
      </c>
      <c r="J46" s="316"/>
      <c r="K46" s="243"/>
    </row>
    <row r="47" spans="3:56" ht="30" customHeight="1">
      <c r="C47" s="559"/>
      <c r="D47" s="135" t="s">
        <v>541</v>
      </c>
      <c r="E47" s="145"/>
      <c r="F47" s="246"/>
      <c r="G47" s="156"/>
      <c r="H47" s="157"/>
      <c r="I47" s="157"/>
      <c r="J47" s="317"/>
      <c r="K47" s="245"/>
    </row>
  </sheetData>
  <mergeCells count="40">
    <mergeCell ref="G3:H3"/>
    <mergeCell ref="L3:N3"/>
    <mergeCell ref="G4:H4"/>
    <mergeCell ref="L5:N5"/>
    <mergeCell ref="C1:K1"/>
    <mergeCell ref="BC10:BD10"/>
    <mergeCell ref="BC11:BD11"/>
    <mergeCell ref="BC12:BD12"/>
    <mergeCell ref="BC13:BD13"/>
    <mergeCell ref="F8:G8"/>
    <mergeCell ref="H8:J8"/>
    <mergeCell ref="BC14:BD14"/>
    <mergeCell ref="BC15:BD15"/>
    <mergeCell ref="BC16:BD16"/>
    <mergeCell ref="BC17:BD17"/>
    <mergeCell ref="BC18:BD18"/>
    <mergeCell ref="BC19:BD19"/>
    <mergeCell ref="BC20:BD20"/>
    <mergeCell ref="BC21:BD21"/>
    <mergeCell ref="BC22:BD22"/>
    <mergeCell ref="BC23:BD23"/>
    <mergeCell ref="BC24:BD24"/>
    <mergeCell ref="BC25:BD25"/>
    <mergeCell ref="BC26:BD26"/>
    <mergeCell ref="BC27:BD27"/>
    <mergeCell ref="BC28:BD28"/>
    <mergeCell ref="BC29:BD29"/>
    <mergeCell ref="BC30:BD30"/>
    <mergeCell ref="BC31:BD31"/>
    <mergeCell ref="BC32:BD32"/>
    <mergeCell ref="BC33:BD33"/>
    <mergeCell ref="BC40:BD40"/>
    <mergeCell ref="C43:C44"/>
    <mergeCell ref="C46:C47"/>
    <mergeCell ref="BC34:BD34"/>
    <mergeCell ref="BC35:BD35"/>
    <mergeCell ref="BC36:BD36"/>
    <mergeCell ref="BC37:BD37"/>
    <mergeCell ref="BC38:BD38"/>
    <mergeCell ref="BC39:BD39"/>
  </mergeCells>
  <conditionalFormatting sqref="D10:E40">
    <cfRule type="cellIs" dxfId="41" priority="14" stopIfTrue="1" operator="equal">
      <formula>0</formula>
    </cfRule>
  </conditionalFormatting>
  <conditionalFormatting sqref="F44:J44">
    <cfRule type="cellIs" dxfId="40" priority="11" stopIfTrue="1" operator="equal">
      <formula>0</formula>
    </cfRule>
  </conditionalFormatting>
  <conditionalFormatting sqref="L4:O4 O3 L3">
    <cfRule type="cellIs" dxfId="39" priority="8" stopIfTrue="1" operator="equal">
      <formula>"PlanningCycleComplet"</formula>
    </cfRule>
    <cfRule type="cellIs" dxfId="38" priority="9" stopIfTrue="1" operator="equal">
      <formula>"PlanningCyclePartiel"</formula>
    </cfRule>
  </conditionalFormatting>
  <dataValidations count="1">
    <dataValidation type="list" allowBlank="1" showInputMessage="1" showErrorMessage="1" sqref="L5:N5">
      <formula1>ReferencePlanning</formula1>
    </dataValidation>
  </dataValidations>
  <printOptions horizontalCentered="1"/>
  <pageMargins left="0.39370078740157483" right="0.39370078740157483" top="0.59055118110236227" bottom="0.59055118110236227" header="0" footer="0"/>
  <pageSetup paperSize="9" scale="73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18">
    <tabColor rgb="FFFFFF00"/>
    <pageSetUpPr fitToPage="1"/>
  </sheetPr>
  <dimension ref="A1:BD47"/>
  <sheetViews>
    <sheetView workbookViewId="0">
      <selection activeCell="D6" sqref="D6"/>
    </sheetView>
  </sheetViews>
  <sheetFormatPr baseColWidth="10" defaultRowHeight="12.75"/>
  <cols>
    <col min="1" max="2" width="1.140625" style="118" customWidth="1"/>
    <col min="3" max="3" width="12.5703125" style="118" customWidth="1"/>
    <col min="4" max="5" width="9.7109375" style="118" customWidth="1"/>
    <col min="6" max="9" width="17.85546875" style="118" customWidth="1"/>
    <col min="10" max="10" width="8.42578125" style="118" customWidth="1"/>
    <col min="11" max="11" width="30.140625" style="118" customWidth="1"/>
    <col min="12" max="12" width="15.140625" style="119" customWidth="1"/>
    <col min="13" max="13" width="8" style="119" customWidth="1"/>
    <col min="14" max="14" width="11.42578125" style="119" hidden="1" customWidth="1"/>
    <col min="15" max="27" width="0" style="119" hidden="1" customWidth="1"/>
    <col min="28" max="29" width="11.42578125" style="119"/>
    <col min="30" max="30" width="10.85546875" style="119" customWidth="1"/>
    <col min="31" max="31" width="11.42578125" style="119"/>
    <col min="32" max="32" width="19.5703125" style="119" bestFit="1" customWidth="1"/>
    <col min="33" max="49" width="11.42578125" style="119"/>
    <col min="50" max="16384" width="11.42578125" style="118"/>
  </cols>
  <sheetData>
    <row r="1" spans="1:56" ht="38.25" customHeight="1" thickBot="1">
      <c r="A1" s="260"/>
      <c r="B1" s="261"/>
      <c r="C1" s="562" t="s">
        <v>1116</v>
      </c>
      <c r="D1" s="563"/>
      <c r="E1" s="563"/>
      <c r="F1" s="563"/>
      <c r="G1" s="563"/>
      <c r="H1" s="563"/>
      <c r="I1" s="563"/>
      <c r="J1" s="563"/>
      <c r="K1" s="564"/>
      <c r="L1" s="264" t="str">
        <f ca="1">VLOOKUP(AC1,Data!A34:B45,2,FALSE)&amp;" "&amp;YEAR(G4)</f>
        <v>MAI 1900</v>
      </c>
      <c r="M1" s="235"/>
      <c r="AB1" s="200">
        <f ca="1">+Suivi!B5</f>
        <v>1</v>
      </c>
      <c r="AC1" s="119">
        <f ca="1">MONTH(G4)</f>
        <v>5</v>
      </c>
      <c r="AD1" s="265">
        <f ca="1">+Suivi!D5</f>
        <v>32</v>
      </c>
      <c r="AE1" s="119">
        <f>+Suivi!E5</f>
        <v>0</v>
      </c>
      <c r="AF1" s="265">
        <f ca="1">+Suivi!F5</f>
        <v>60</v>
      </c>
      <c r="AG1" s="119">
        <f>+Suivi!G5</f>
        <v>0</v>
      </c>
      <c r="AH1" s="119">
        <f ca="1">+Suivi!H5</f>
        <v>88</v>
      </c>
      <c r="AI1" s="119">
        <f>+Suivi!I5</f>
        <v>0</v>
      </c>
      <c r="AJ1" s="119">
        <f ca="1">+Suivi!J5</f>
        <v>119</v>
      </c>
      <c r="AK1" s="119">
        <f>+Suivi!K5</f>
        <v>0</v>
      </c>
      <c r="AL1" s="119">
        <f ca="1">+Suivi!L5</f>
        <v>149</v>
      </c>
      <c r="AM1" s="119">
        <f>+Suivi!M5</f>
        <v>0</v>
      </c>
      <c r="AN1" s="119">
        <f ca="1">+Suivi!N5</f>
        <v>180</v>
      </c>
      <c r="AO1" s="119">
        <f>+Suivi!O5</f>
        <v>0</v>
      </c>
      <c r="AP1" s="119">
        <f ca="1">+Suivi!P5</f>
        <v>210</v>
      </c>
      <c r="AQ1" s="119">
        <f>+Suivi!Q5</f>
        <v>0</v>
      </c>
      <c r="AR1" s="119">
        <f ca="1">+Suivi!R5</f>
        <v>241</v>
      </c>
      <c r="AS1" s="119">
        <f>+Suivi!S5</f>
        <v>0</v>
      </c>
      <c r="AT1" s="119">
        <f ca="1">+Suivi!T5</f>
        <v>272</v>
      </c>
      <c r="AU1" s="119">
        <f>+Suivi!U5</f>
        <v>0</v>
      </c>
      <c r="AV1" s="119">
        <f ca="1">+Suivi!V5</f>
        <v>302</v>
      </c>
    </row>
    <row r="2" spans="1:56">
      <c r="K2" s="218"/>
      <c r="L2" s="128" t="s">
        <v>1109</v>
      </c>
      <c r="AC2" s="119" t="str">
        <f>+Suivi!B6</f>
        <v>Heures Prévues</v>
      </c>
      <c r="AD2" s="119" t="str">
        <f>+Suivi!C6</f>
        <v>Variations en réel</v>
      </c>
      <c r="AE2" s="119" t="str">
        <f>+Suivi!D6</f>
        <v>Heures Prévues</v>
      </c>
      <c r="AF2" s="119" t="str">
        <f>+Suivi!E6</f>
        <v>Variations en réel</v>
      </c>
      <c r="AG2" s="119" t="str">
        <f>+Suivi!F6</f>
        <v>Heures Prévues</v>
      </c>
      <c r="AH2" s="119" t="str">
        <f>+Suivi!G6</f>
        <v>Variations en réel</v>
      </c>
      <c r="AI2" s="119" t="str">
        <f>+Suivi!H6</f>
        <v>Heures Prévues</v>
      </c>
      <c r="AJ2" s="119" t="str">
        <f>+Suivi!I6</f>
        <v>Variations en réel</v>
      </c>
      <c r="AK2" s="119" t="str">
        <f>+Suivi!J6</f>
        <v>Heures Prévues</v>
      </c>
      <c r="AL2" s="119" t="str">
        <f>+Suivi!K6</f>
        <v>Variations en réel</v>
      </c>
      <c r="AM2" s="119" t="str">
        <f>+Suivi!L6</f>
        <v>Heures Prévues</v>
      </c>
      <c r="AN2" s="119" t="str">
        <f>+Suivi!M6</f>
        <v>Variations en réel</v>
      </c>
      <c r="AO2" s="119" t="str">
        <f>+Suivi!N6</f>
        <v>Heures Prévues</v>
      </c>
      <c r="AP2" s="119" t="str">
        <f>+Suivi!O6</f>
        <v>Variations en réel</v>
      </c>
      <c r="AQ2" s="119" t="str">
        <f>+Suivi!P6</f>
        <v>Heures Prévues</v>
      </c>
      <c r="AR2" s="119" t="str">
        <f>+Suivi!Q6</f>
        <v>Variations en réel</v>
      </c>
      <c r="AS2" s="119" t="str">
        <f>+Suivi!R6</f>
        <v>Heures Prévues</v>
      </c>
      <c r="AT2" s="119" t="str">
        <f>+Suivi!S6</f>
        <v>Variations en réel</v>
      </c>
      <c r="AU2" s="119" t="str">
        <f>+Suivi!T6</f>
        <v>Heures Prévues</v>
      </c>
      <c r="AV2" s="119" t="str">
        <f>+Suivi!U6</f>
        <v>Variations en réel</v>
      </c>
      <c r="AW2" s="119" t="str">
        <f>+Suivi!V6</f>
        <v>Heures Prévues</v>
      </c>
      <c r="AX2" s="119"/>
    </row>
    <row r="3" spans="1:56" ht="15.75">
      <c r="A3" s="128" t="str">
        <f>+Suivi!A3</f>
        <v xml:space="preserve">Salarié(e) : </v>
      </c>
      <c r="D3" s="131">
        <f>+Suivi!C3</f>
        <v>0</v>
      </c>
      <c r="F3" s="132"/>
      <c r="G3" s="546" t="s">
        <v>538</v>
      </c>
      <c r="H3" s="547"/>
      <c r="I3" s="247"/>
      <c r="J3" s="247"/>
      <c r="K3" s="250"/>
      <c r="L3" s="550" t="str">
        <f>Data!O2</f>
        <v>PlanningCycleComplet</v>
      </c>
      <c r="M3" s="551"/>
      <c r="N3" s="552"/>
      <c r="O3" s="266"/>
      <c r="AC3" s="119">
        <f ca="1">+Suivi!B7</f>
        <v>0</v>
      </c>
      <c r="AD3" s="119">
        <f ca="1">+Suivi!C7</f>
        <v>0</v>
      </c>
      <c r="AE3" s="119">
        <f ca="1">+Suivi!D7</f>
        <v>0</v>
      </c>
      <c r="AF3" s="119">
        <f ca="1">+Suivi!E7</f>
        <v>0</v>
      </c>
      <c r="AG3" s="119">
        <f ca="1">+Suivi!F7</f>
        <v>0</v>
      </c>
      <c r="AH3" s="119">
        <f ca="1">+Suivi!G7</f>
        <v>0</v>
      </c>
      <c r="AI3" s="119">
        <f ca="1">+Suivi!H7</f>
        <v>0</v>
      </c>
      <c r="AJ3" s="119">
        <f ca="1">+Suivi!I7</f>
        <v>0</v>
      </c>
      <c r="AK3" s="119">
        <f ca="1">+Suivi!J7</f>
        <v>0</v>
      </c>
      <c r="AL3" s="119">
        <f ca="1">+Suivi!K7</f>
        <v>0</v>
      </c>
      <c r="AM3" s="119">
        <f ca="1">+Suivi!L7</f>
        <v>0</v>
      </c>
      <c r="AN3" s="119">
        <f ca="1">+Suivi!M7</f>
        <v>0</v>
      </c>
      <c r="AO3" s="119">
        <f ca="1">+Suivi!N7</f>
        <v>0</v>
      </c>
      <c r="AP3" s="119">
        <f ca="1">+Suivi!O7</f>
        <v>0</v>
      </c>
      <c r="AQ3" s="119">
        <f ca="1">+Suivi!P7</f>
        <v>0</v>
      </c>
      <c r="AR3" s="119">
        <f ca="1">+Suivi!Q7</f>
        <v>0</v>
      </c>
      <c r="AS3" s="119">
        <f ca="1">+Suivi!R7</f>
        <v>0</v>
      </c>
      <c r="AT3" s="119">
        <f ca="1">+Suivi!S7</f>
        <v>0</v>
      </c>
      <c r="AU3" s="119">
        <f ca="1">+Suivi!T7</f>
        <v>0</v>
      </c>
      <c r="AV3" s="119">
        <f ca="1">+Suivi!U7</f>
        <v>0</v>
      </c>
      <c r="AW3" s="119">
        <f ca="1">+Suivi!V7</f>
        <v>0</v>
      </c>
      <c r="AX3" s="119"/>
    </row>
    <row r="4" spans="1:56" ht="20.25" customHeight="1">
      <c r="A4" s="128" t="s">
        <v>1117</v>
      </c>
      <c r="D4" s="130" t="str">
        <f>+Suivi!L3</f>
        <v xml:space="preserve">Période du </v>
      </c>
      <c r="G4" s="565">
        <f ca="1">AL1</f>
        <v>149</v>
      </c>
      <c r="H4" s="566"/>
      <c r="I4" s="248"/>
      <c r="J4" s="248"/>
      <c r="K4" s="249"/>
      <c r="L4" s="259" t="s">
        <v>1115</v>
      </c>
      <c r="M4" s="267"/>
      <c r="N4" s="267"/>
      <c r="O4" s="268"/>
      <c r="AC4" s="119">
        <f ca="1">+Suivi!B8</f>
        <v>0</v>
      </c>
      <c r="AD4" s="119">
        <f ca="1">+Suivi!C8</f>
        <v>0</v>
      </c>
      <c r="AE4" s="119">
        <f ca="1">+Suivi!D8</f>
        <v>0</v>
      </c>
      <c r="AF4" s="119">
        <f ca="1">+Suivi!E8</f>
        <v>0</v>
      </c>
      <c r="AG4" s="119">
        <f ca="1">+Suivi!F8</f>
        <v>0</v>
      </c>
      <c r="AH4" s="119">
        <f ca="1">+Suivi!G8</f>
        <v>0</v>
      </c>
      <c r="AI4" s="119">
        <f ca="1">+Suivi!H8</f>
        <v>0</v>
      </c>
      <c r="AJ4" s="119">
        <f ca="1">+Suivi!I8</f>
        <v>0</v>
      </c>
      <c r="AK4" s="119">
        <f ca="1">+Suivi!J8</f>
        <v>0</v>
      </c>
      <c r="AL4" s="119">
        <f ca="1">+Suivi!K8</f>
        <v>0</v>
      </c>
      <c r="AM4" s="119">
        <f ca="1">+Suivi!L8</f>
        <v>0</v>
      </c>
      <c r="AN4" s="119">
        <f ca="1">+Suivi!M8</f>
        <v>0</v>
      </c>
      <c r="AO4" s="119">
        <f ca="1">+Suivi!N8</f>
        <v>0</v>
      </c>
      <c r="AP4" s="119">
        <f ca="1">+Suivi!O8</f>
        <v>0</v>
      </c>
      <c r="AQ4" s="119">
        <f ca="1">+Suivi!P8</f>
        <v>0</v>
      </c>
      <c r="AR4" s="119">
        <f ca="1">+Suivi!Q8</f>
        <v>0</v>
      </c>
      <c r="AS4" s="119">
        <f ca="1">+Suivi!R8</f>
        <v>0</v>
      </c>
      <c r="AT4" s="119">
        <f ca="1">+Suivi!S8</f>
        <v>0</v>
      </c>
      <c r="AU4" s="119">
        <f ca="1">+Suivi!T8</f>
        <v>0</v>
      </c>
      <c r="AV4" s="119">
        <f ca="1">+Suivi!U8</f>
        <v>0</v>
      </c>
      <c r="AW4" s="119">
        <f ca="1">+Suivi!V8</f>
        <v>0</v>
      </c>
      <c r="AX4" s="119"/>
    </row>
    <row r="5" spans="1:56">
      <c r="L5" s="472"/>
      <c r="M5" s="473"/>
      <c r="N5" s="474"/>
      <c r="AC5" s="119">
        <f ca="1">+Suivi!B9</f>
        <v>0</v>
      </c>
      <c r="AD5" s="119">
        <f ca="1">+Suivi!C9</f>
        <v>0</v>
      </c>
      <c r="AE5" s="119">
        <f ca="1">+Suivi!D9</f>
        <v>0</v>
      </c>
      <c r="AF5" s="119">
        <f ca="1">+Suivi!E9</f>
        <v>0</v>
      </c>
      <c r="AG5" s="119">
        <f ca="1">+Suivi!F9</f>
        <v>0</v>
      </c>
      <c r="AH5" s="119">
        <f ca="1">+Suivi!G9</f>
        <v>0</v>
      </c>
      <c r="AI5" s="119">
        <f ca="1">+Suivi!H9</f>
        <v>0</v>
      </c>
      <c r="AJ5" s="119">
        <f ca="1">+Suivi!I9</f>
        <v>0</v>
      </c>
      <c r="AK5" s="119">
        <f ca="1">+Suivi!J9</f>
        <v>0</v>
      </c>
      <c r="AL5" s="119">
        <f ca="1">+Suivi!K9</f>
        <v>0</v>
      </c>
      <c r="AM5" s="119">
        <f ca="1">+Suivi!L9</f>
        <v>0</v>
      </c>
      <c r="AN5" s="119">
        <f ca="1">+Suivi!M9</f>
        <v>0</v>
      </c>
      <c r="AO5" s="119">
        <f ca="1">+Suivi!N9</f>
        <v>0</v>
      </c>
      <c r="AP5" s="119">
        <f ca="1">+Suivi!O9</f>
        <v>0</v>
      </c>
      <c r="AQ5" s="119">
        <f ca="1">+Suivi!P9</f>
        <v>0</v>
      </c>
      <c r="AR5" s="119">
        <f ca="1">+Suivi!Q9</f>
        <v>0</v>
      </c>
      <c r="AS5" s="119">
        <f ca="1">+Suivi!R9</f>
        <v>0</v>
      </c>
      <c r="AT5" s="119">
        <f ca="1">+Suivi!S9</f>
        <v>0</v>
      </c>
      <c r="AU5" s="119">
        <f ca="1">+Suivi!T9</f>
        <v>0</v>
      </c>
      <c r="AV5" s="119">
        <f ca="1">+Suivi!U9</f>
        <v>0</v>
      </c>
      <c r="AW5" s="119">
        <f ca="1">+Suivi!V9</f>
        <v>0</v>
      </c>
      <c r="AX5" s="119"/>
    </row>
    <row r="6" spans="1:56" ht="15">
      <c r="A6" s="128"/>
      <c r="D6" s="263"/>
      <c r="E6" s="262"/>
      <c r="F6" s="262"/>
      <c r="I6" s="128" t="s">
        <v>1118</v>
      </c>
      <c r="J6" s="262" t="str">
        <f>IF(L5="",L3,L5)</f>
        <v>PlanningCycleComplet</v>
      </c>
      <c r="AB6" s="119">
        <f ca="1">+Suivi!B10</f>
        <v>0</v>
      </c>
      <c r="AC6" s="119">
        <f ca="1">+Suivi!C10</f>
        <v>0</v>
      </c>
      <c r="AD6" s="119">
        <f ca="1">+Suivi!D10</f>
        <v>0</v>
      </c>
      <c r="AE6" s="119">
        <f ca="1">+Suivi!E10</f>
        <v>0</v>
      </c>
      <c r="AF6" s="119">
        <f ca="1">+Suivi!F10</f>
        <v>0</v>
      </c>
      <c r="AG6" s="119">
        <f ca="1">+Suivi!G10</f>
        <v>0</v>
      </c>
      <c r="AH6" s="119">
        <f ca="1">+Suivi!H10</f>
        <v>0</v>
      </c>
      <c r="AI6" s="119">
        <f ca="1">+Suivi!I10</f>
        <v>0</v>
      </c>
      <c r="AJ6" s="119">
        <f ca="1">+Suivi!J10</f>
        <v>0</v>
      </c>
      <c r="AK6" s="119">
        <f ca="1">+Suivi!K10</f>
        <v>0</v>
      </c>
      <c r="AL6" s="119">
        <f ca="1">+Suivi!L10</f>
        <v>0</v>
      </c>
      <c r="AM6" s="119">
        <f ca="1">+Suivi!M10</f>
        <v>0</v>
      </c>
      <c r="AN6" s="119">
        <f ca="1">+Suivi!N10</f>
        <v>0</v>
      </c>
      <c r="AO6" s="119">
        <f ca="1">+Suivi!O10</f>
        <v>0</v>
      </c>
      <c r="AP6" s="119">
        <f ca="1">+Suivi!P10</f>
        <v>0</v>
      </c>
      <c r="AQ6" s="119">
        <f ca="1">+Suivi!Q10</f>
        <v>0</v>
      </c>
      <c r="AR6" s="119">
        <f ca="1">+Suivi!R10</f>
        <v>0</v>
      </c>
      <c r="AS6" s="119">
        <f ca="1">+Suivi!S10</f>
        <v>0</v>
      </c>
      <c r="AT6" s="119">
        <f ca="1">+Suivi!T10</f>
        <v>0</v>
      </c>
      <c r="AU6" s="119">
        <f ca="1">+Suivi!U10</f>
        <v>0</v>
      </c>
      <c r="AV6" s="119">
        <f ca="1">+Suivi!V10</f>
        <v>0</v>
      </c>
    </row>
    <row r="7" spans="1:56">
      <c r="AB7" s="119">
        <f ca="1">+Suivi!B11</f>
        <v>0</v>
      </c>
      <c r="AC7" s="119">
        <f ca="1">+Suivi!C11</f>
        <v>0</v>
      </c>
      <c r="AD7" s="119">
        <f ca="1">+Suivi!D11</f>
        <v>0</v>
      </c>
      <c r="AE7" s="119">
        <f ca="1">+Suivi!E11</f>
        <v>0</v>
      </c>
      <c r="AF7" s="119">
        <f ca="1">+Suivi!F11</f>
        <v>0</v>
      </c>
      <c r="AG7" s="119">
        <f ca="1">+Suivi!G11</f>
        <v>0</v>
      </c>
      <c r="AH7" s="119">
        <f ca="1">+Suivi!H11</f>
        <v>0</v>
      </c>
      <c r="AI7" s="119">
        <f ca="1">+Suivi!I11</f>
        <v>0</v>
      </c>
      <c r="AJ7" s="119">
        <f ca="1">+Suivi!J11</f>
        <v>0</v>
      </c>
      <c r="AK7" s="119">
        <f ca="1">+Suivi!K11</f>
        <v>0</v>
      </c>
      <c r="AL7" s="119">
        <f ca="1">+Suivi!L11</f>
        <v>0</v>
      </c>
      <c r="AM7" s="119">
        <f ca="1">+Suivi!M11</f>
        <v>0</v>
      </c>
      <c r="AN7" s="119">
        <f ca="1">+Suivi!N11</f>
        <v>0</v>
      </c>
      <c r="AO7" s="119">
        <f ca="1">+Suivi!O11</f>
        <v>0</v>
      </c>
      <c r="AP7" s="119">
        <f ca="1">+Suivi!P11</f>
        <v>0</v>
      </c>
      <c r="AQ7" s="119">
        <f ca="1">+Suivi!Q11</f>
        <v>0</v>
      </c>
      <c r="AR7" s="119">
        <f ca="1">+Suivi!R11</f>
        <v>0</v>
      </c>
      <c r="AS7" s="119">
        <f ca="1">+Suivi!S11</f>
        <v>0</v>
      </c>
      <c r="AT7" s="119">
        <f ca="1">+Suivi!T11</f>
        <v>0</v>
      </c>
      <c r="AU7" s="119">
        <f ca="1">+Suivi!U11</f>
        <v>0</v>
      </c>
      <c r="AV7" s="119">
        <f ca="1">+Suivi!V11</f>
        <v>0</v>
      </c>
    </row>
    <row r="8" spans="1:56">
      <c r="A8" s="119">
        <f ca="1">+Suivi!E17</f>
        <v>0</v>
      </c>
      <c r="C8" s="100"/>
      <c r="F8" s="553" t="s">
        <v>1434</v>
      </c>
      <c r="G8" s="555"/>
      <c r="H8" s="553" t="s">
        <v>1435</v>
      </c>
      <c r="I8" s="554"/>
      <c r="J8" s="555"/>
      <c r="K8" s="333"/>
      <c r="AB8" s="119">
        <f ca="1">+Suivi!B12</f>
        <v>0</v>
      </c>
      <c r="AC8" s="119">
        <f ca="1">+Suivi!C12</f>
        <v>0</v>
      </c>
      <c r="AD8" s="119">
        <f ca="1">+Suivi!D12</f>
        <v>0</v>
      </c>
      <c r="AE8" s="119">
        <f ca="1">+Suivi!E12</f>
        <v>0</v>
      </c>
      <c r="AF8" s="119">
        <f ca="1">+Suivi!F12</f>
        <v>0</v>
      </c>
      <c r="AG8" s="119">
        <f ca="1">+Suivi!G12</f>
        <v>0</v>
      </c>
      <c r="AH8" s="119">
        <f ca="1">+Suivi!H12</f>
        <v>0</v>
      </c>
      <c r="AI8" s="119">
        <f ca="1">+Suivi!I12</f>
        <v>0</v>
      </c>
      <c r="AJ8" s="119">
        <f ca="1">+Suivi!J12</f>
        <v>0</v>
      </c>
      <c r="AK8" s="119">
        <f ca="1">+Suivi!K12</f>
        <v>0</v>
      </c>
      <c r="AL8" s="119">
        <f ca="1">+Suivi!L12</f>
        <v>0</v>
      </c>
      <c r="AM8" s="119">
        <f ca="1">+Suivi!M12</f>
        <v>0</v>
      </c>
      <c r="AN8" s="119">
        <f ca="1">+Suivi!N12</f>
        <v>0</v>
      </c>
      <c r="AO8" s="119">
        <f ca="1">+Suivi!O12</f>
        <v>0</v>
      </c>
      <c r="AP8" s="119">
        <f ca="1">+Suivi!P12</f>
        <v>0</v>
      </c>
      <c r="AQ8" s="119">
        <f ca="1">+Suivi!Q12</f>
        <v>0</v>
      </c>
      <c r="AR8" s="119">
        <f ca="1">+Suivi!R12</f>
        <v>0</v>
      </c>
      <c r="AS8" s="119">
        <f ca="1">+Suivi!S12</f>
        <v>0</v>
      </c>
      <c r="AT8" s="119">
        <f ca="1">+Suivi!T12</f>
        <v>0</v>
      </c>
      <c r="AU8" s="119">
        <f ca="1">+Suivi!U12</f>
        <v>0</v>
      </c>
      <c r="AV8" s="119">
        <f ca="1">+Suivi!V12</f>
        <v>0</v>
      </c>
    </row>
    <row r="9" spans="1:56" ht="67.5">
      <c r="C9" s="112"/>
      <c r="D9" s="133" t="s">
        <v>92</v>
      </c>
      <c r="E9" s="219" t="s">
        <v>58</v>
      </c>
      <c r="F9" s="318" t="s">
        <v>1424</v>
      </c>
      <c r="G9" s="319" t="s">
        <v>1423</v>
      </c>
      <c r="H9" s="320" t="s">
        <v>1426</v>
      </c>
      <c r="I9" s="320" t="s">
        <v>1425</v>
      </c>
      <c r="J9" s="321" t="s">
        <v>1427</v>
      </c>
      <c r="K9" s="334" t="s">
        <v>1428</v>
      </c>
      <c r="AB9" s="119">
        <f ca="1">+Suivi!B13</f>
        <v>0</v>
      </c>
      <c r="AC9" s="119">
        <f ca="1">+Suivi!C13</f>
        <v>0</v>
      </c>
      <c r="AD9" s="119">
        <f ca="1">+Suivi!D13</f>
        <v>0</v>
      </c>
      <c r="AE9" s="119">
        <f ca="1">+Suivi!E13</f>
        <v>0</v>
      </c>
      <c r="AF9" s="119">
        <f ca="1">+Suivi!F13</f>
        <v>0</v>
      </c>
      <c r="AG9" s="119">
        <f ca="1">+Suivi!G13</f>
        <v>0</v>
      </c>
      <c r="AH9" s="119">
        <f ca="1">+Suivi!H13</f>
        <v>0</v>
      </c>
      <c r="AI9" s="119">
        <f ca="1">+Suivi!I13</f>
        <v>0</v>
      </c>
      <c r="AJ9" s="119">
        <f ca="1">+Suivi!J13</f>
        <v>0</v>
      </c>
      <c r="AK9" s="119">
        <f ca="1">+Suivi!K13</f>
        <v>0</v>
      </c>
      <c r="AL9" s="119">
        <f ca="1">+Suivi!L13</f>
        <v>0</v>
      </c>
      <c r="AM9" s="119">
        <f ca="1">+Suivi!M13</f>
        <v>0</v>
      </c>
      <c r="AN9" s="119">
        <f ca="1">+Suivi!N13</f>
        <v>0</v>
      </c>
      <c r="AO9" s="119">
        <f ca="1">+Suivi!O13</f>
        <v>0</v>
      </c>
      <c r="AP9" s="119">
        <f ca="1">+Suivi!P13</f>
        <v>0</v>
      </c>
      <c r="AQ9" s="119">
        <f ca="1">+Suivi!Q13</f>
        <v>0</v>
      </c>
      <c r="AR9" s="119">
        <f ca="1">+Suivi!R13</f>
        <v>0</v>
      </c>
      <c r="AS9" s="119">
        <f ca="1">+Suivi!S13</f>
        <v>0</v>
      </c>
      <c r="AT9" s="119">
        <f ca="1">+Suivi!T13</f>
        <v>0</v>
      </c>
      <c r="AU9" s="119">
        <f ca="1">+Suivi!U13</f>
        <v>0</v>
      </c>
      <c r="AV9" s="119">
        <f ca="1">+Suivi!V13</f>
        <v>0</v>
      </c>
    </row>
    <row r="10" spans="1:56" ht="19.5" customHeight="1">
      <c r="C10" s="138">
        <v>1</v>
      </c>
      <c r="D10" s="126">
        <f t="shared" ref="D10:D40" ca="1" si="0">+HLOOKUP($G$4,$AC$1:$AW$33,2+C10,FALSE)</f>
        <v>0</v>
      </c>
      <c r="E10" s="126">
        <f>F10-I10</f>
        <v>0</v>
      </c>
      <c r="F10" s="152"/>
      <c r="G10" s="209"/>
      <c r="H10" s="153"/>
      <c r="I10" s="153"/>
      <c r="J10" s="314"/>
      <c r="K10" s="269"/>
      <c r="AB10" s="119">
        <f ca="1">+Suivi!B14</f>
        <v>0</v>
      </c>
      <c r="AC10" s="119">
        <f ca="1">+Suivi!C14</f>
        <v>0</v>
      </c>
      <c r="AD10" s="119">
        <f ca="1">+Suivi!D14</f>
        <v>0</v>
      </c>
      <c r="AE10" s="119">
        <f ca="1">+Suivi!E14</f>
        <v>0</v>
      </c>
      <c r="AF10" s="119">
        <f ca="1">+Suivi!F14</f>
        <v>0</v>
      </c>
      <c r="AG10" s="119">
        <f ca="1">+Suivi!G14</f>
        <v>0</v>
      </c>
      <c r="AH10" s="119">
        <f ca="1">+Suivi!H14</f>
        <v>0</v>
      </c>
      <c r="AI10" s="119">
        <f ca="1">+Suivi!I14</f>
        <v>0</v>
      </c>
      <c r="AJ10" s="119">
        <f ca="1">+Suivi!J14</f>
        <v>0</v>
      </c>
      <c r="AK10" s="119">
        <f ca="1">+Suivi!K14</f>
        <v>0</v>
      </c>
      <c r="AL10" s="119">
        <f ca="1">+Suivi!L14</f>
        <v>0</v>
      </c>
      <c r="AM10" s="119">
        <f ca="1">+Suivi!M14</f>
        <v>0</v>
      </c>
      <c r="AN10" s="119">
        <f ca="1">+Suivi!N14</f>
        <v>0</v>
      </c>
      <c r="AO10" s="119">
        <f ca="1">+Suivi!O14</f>
        <v>0</v>
      </c>
      <c r="AP10" s="119">
        <f ca="1">+Suivi!P14</f>
        <v>0</v>
      </c>
      <c r="AQ10" s="119">
        <f ca="1">+Suivi!Q14</f>
        <v>0</v>
      </c>
      <c r="AR10" s="119">
        <f ca="1">+Suivi!R14</f>
        <v>0</v>
      </c>
      <c r="AS10" s="119">
        <f ca="1">+Suivi!S14</f>
        <v>0</v>
      </c>
      <c r="AT10" s="119">
        <f ca="1">+Suivi!T14</f>
        <v>0</v>
      </c>
      <c r="AU10" s="119">
        <f ca="1">+Suivi!U14</f>
        <v>0</v>
      </c>
      <c r="AV10" s="119">
        <f ca="1">+Suivi!V14</f>
        <v>0</v>
      </c>
      <c r="AZ10" s="152"/>
      <c r="BA10" s="153"/>
      <c r="BB10" s="153"/>
      <c r="BC10" s="560"/>
      <c r="BD10" s="561"/>
    </row>
    <row r="11" spans="1:56" ht="19.5" customHeight="1">
      <c r="C11" s="138">
        <f>+C10+1</f>
        <v>2</v>
      </c>
      <c r="D11" s="126">
        <f t="shared" ca="1" si="0"/>
        <v>0</v>
      </c>
      <c r="E11" s="126">
        <f t="shared" ref="E11:E40" si="1">F11-I11</f>
        <v>0</v>
      </c>
      <c r="F11" s="154"/>
      <c r="G11" s="210"/>
      <c r="H11" s="155"/>
      <c r="I11" s="155"/>
      <c r="J11" s="281"/>
      <c r="K11" s="269"/>
      <c r="AB11" s="119">
        <f ca="1">+Suivi!B15</f>
        <v>0</v>
      </c>
      <c r="AC11" s="119">
        <f ca="1">+Suivi!C15</f>
        <v>0</v>
      </c>
      <c r="AD11" s="119">
        <f ca="1">+Suivi!D15</f>
        <v>0</v>
      </c>
      <c r="AE11" s="119">
        <f ca="1">+Suivi!E15</f>
        <v>0</v>
      </c>
      <c r="AF11" s="119">
        <f ca="1">+Suivi!F15</f>
        <v>0</v>
      </c>
      <c r="AG11" s="119">
        <f ca="1">+Suivi!G15</f>
        <v>0</v>
      </c>
      <c r="AH11" s="119">
        <f ca="1">+Suivi!H15</f>
        <v>0</v>
      </c>
      <c r="AI11" s="119">
        <f ca="1">+Suivi!I15</f>
        <v>0</v>
      </c>
      <c r="AJ11" s="119">
        <f ca="1">+Suivi!J15</f>
        <v>0</v>
      </c>
      <c r="AK11" s="119">
        <f ca="1">+Suivi!K15</f>
        <v>0</v>
      </c>
      <c r="AL11" s="119">
        <f ca="1">+Suivi!L15</f>
        <v>0</v>
      </c>
      <c r="AM11" s="119">
        <f ca="1">+Suivi!M15</f>
        <v>0</v>
      </c>
      <c r="AN11" s="119">
        <f ca="1">+Suivi!N15</f>
        <v>0</v>
      </c>
      <c r="AO11" s="119">
        <f ca="1">+Suivi!O15</f>
        <v>0</v>
      </c>
      <c r="AP11" s="119">
        <f ca="1">+Suivi!P15</f>
        <v>0</v>
      </c>
      <c r="AQ11" s="119">
        <f ca="1">+Suivi!Q15</f>
        <v>0</v>
      </c>
      <c r="AR11" s="119">
        <f ca="1">+Suivi!R15</f>
        <v>0</v>
      </c>
      <c r="AS11" s="119">
        <f ca="1">+Suivi!S15</f>
        <v>0</v>
      </c>
      <c r="AT11" s="119">
        <f ca="1">+Suivi!T15</f>
        <v>0</v>
      </c>
      <c r="AU11" s="119">
        <f ca="1">+Suivi!U15</f>
        <v>0</v>
      </c>
      <c r="AV11" s="119">
        <f ca="1">+Suivi!V15</f>
        <v>0</v>
      </c>
      <c r="AZ11" s="154"/>
      <c r="BA11" s="155"/>
      <c r="BB11" s="155"/>
      <c r="BC11" s="560"/>
      <c r="BD11" s="561"/>
    </row>
    <row r="12" spans="1:56" ht="19.5" customHeight="1">
      <c r="C12" s="138">
        <f t="shared" ref="C12:C40" si="2">+C11+1</f>
        <v>3</v>
      </c>
      <c r="D12" s="126">
        <f t="shared" ca="1" si="0"/>
        <v>0</v>
      </c>
      <c r="E12" s="126">
        <f t="shared" si="1"/>
        <v>0</v>
      </c>
      <c r="F12" s="154"/>
      <c r="G12" s="210"/>
      <c r="H12" s="155"/>
      <c r="I12" s="155"/>
      <c r="J12" s="281"/>
      <c r="K12" s="269"/>
      <c r="AB12" s="119">
        <f ca="1">+Suivi!B16</f>
        <v>0</v>
      </c>
      <c r="AC12" s="119">
        <f ca="1">+Suivi!C16</f>
        <v>0</v>
      </c>
      <c r="AD12" s="119">
        <f ca="1">+Suivi!D16</f>
        <v>0</v>
      </c>
      <c r="AE12" s="119">
        <f ca="1">+Suivi!E16</f>
        <v>0</v>
      </c>
      <c r="AF12" s="119">
        <f ca="1">+Suivi!F16</f>
        <v>0</v>
      </c>
      <c r="AG12" s="119">
        <f ca="1">+Suivi!G16</f>
        <v>0</v>
      </c>
      <c r="AH12" s="119">
        <f ca="1">+Suivi!H16</f>
        <v>0</v>
      </c>
      <c r="AI12" s="119">
        <f ca="1">+Suivi!I16</f>
        <v>0</v>
      </c>
      <c r="AJ12" s="119">
        <f ca="1">+Suivi!J16</f>
        <v>0</v>
      </c>
      <c r="AK12" s="119">
        <f ca="1">+Suivi!K16</f>
        <v>0</v>
      </c>
      <c r="AL12" s="119">
        <f ca="1">+Suivi!L16</f>
        <v>0</v>
      </c>
      <c r="AM12" s="119">
        <f ca="1">+Suivi!M16</f>
        <v>0</v>
      </c>
      <c r="AN12" s="119">
        <f ca="1">+Suivi!N16</f>
        <v>0</v>
      </c>
      <c r="AO12" s="119">
        <f ca="1">+Suivi!O16</f>
        <v>0</v>
      </c>
      <c r="AP12" s="119">
        <f ca="1">+Suivi!P16</f>
        <v>0</v>
      </c>
      <c r="AQ12" s="119">
        <f ca="1">+Suivi!Q16</f>
        <v>0</v>
      </c>
      <c r="AR12" s="119">
        <f ca="1">+Suivi!R16</f>
        <v>0</v>
      </c>
      <c r="AS12" s="119">
        <f ca="1">+Suivi!S16</f>
        <v>0</v>
      </c>
      <c r="AT12" s="119">
        <f ca="1">+Suivi!T16</f>
        <v>0</v>
      </c>
      <c r="AU12" s="119">
        <f ca="1">+Suivi!U16</f>
        <v>0</v>
      </c>
      <c r="AV12" s="119">
        <f ca="1">+Suivi!V16</f>
        <v>0</v>
      </c>
      <c r="AZ12" s="154"/>
      <c r="BA12" s="155"/>
      <c r="BB12" s="155"/>
      <c r="BC12" s="560"/>
      <c r="BD12" s="561"/>
    </row>
    <row r="13" spans="1:56" ht="19.5" customHeight="1">
      <c r="C13" s="138">
        <f t="shared" si="2"/>
        <v>4</v>
      </c>
      <c r="D13" s="126">
        <f t="shared" ca="1" si="0"/>
        <v>0</v>
      </c>
      <c r="E13" s="126">
        <f t="shared" si="1"/>
        <v>0</v>
      </c>
      <c r="F13" s="154"/>
      <c r="G13" s="210"/>
      <c r="H13" s="155"/>
      <c r="I13" s="155"/>
      <c r="J13" s="281"/>
      <c r="K13" s="269"/>
      <c r="AB13" s="119">
        <f ca="1">+Suivi!B17</f>
        <v>0</v>
      </c>
      <c r="AC13" s="119">
        <f ca="1">+Suivi!C17</f>
        <v>0</v>
      </c>
      <c r="AD13" s="119">
        <f ca="1">+Suivi!D17</f>
        <v>0</v>
      </c>
      <c r="AF13" s="119">
        <f ca="1">+Suivi!F17</f>
        <v>0</v>
      </c>
      <c r="AG13" s="119">
        <f ca="1">+Suivi!G17</f>
        <v>0</v>
      </c>
      <c r="AH13" s="119">
        <f ca="1">+Suivi!H17</f>
        <v>0</v>
      </c>
      <c r="AI13" s="119">
        <f ca="1">+Suivi!I17</f>
        <v>0</v>
      </c>
      <c r="AJ13" s="119">
        <f ca="1">+Suivi!J17</f>
        <v>0</v>
      </c>
      <c r="AK13" s="119">
        <f ca="1">+Suivi!K17</f>
        <v>0</v>
      </c>
      <c r="AL13" s="119">
        <f ca="1">+Suivi!L17</f>
        <v>0</v>
      </c>
      <c r="AM13" s="119">
        <f ca="1">+Suivi!M17</f>
        <v>0</v>
      </c>
      <c r="AN13" s="119">
        <f ca="1">+Suivi!N17</f>
        <v>0</v>
      </c>
      <c r="AO13" s="119">
        <f ca="1">+Suivi!O17</f>
        <v>0</v>
      </c>
      <c r="AP13" s="119">
        <f ca="1">+Suivi!P17</f>
        <v>0</v>
      </c>
      <c r="AQ13" s="119">
        <f ca="1">+Suivi!Q17</f>
        <v>0</v>
      </c>
      <c r="AR13" s="119">
        <f ca="1">+Suivi!R17</f>
        <v>0</v>
      </c>
      <c r="AS13" s="119">
        <f ca="1">+Suivi!S17</f>
        <v>0</v>
      </c>
      <c r="AT13" s="119">
        <f ca="1">+Suivi!T17</f>
        <v>0</v>
      </c>
      <c r="AU13" s="119">
        <f ca="1">+Suivi!U17</f>
        <v>0</v>
      </c>
      <c r="AV13" s="119">
        <f ca="1">+Suivi!V17</f>
        <v>0</v>
      </c>
      <c r="AZ13" s="154"/>
      <c r="BA13" s="155"/>
      <c r="BB13" s="155"/>
      <c r="BC13" s="560"/>
      <c r="BD13" s="561"/>
    </row>
    <row r="14" spans="1:56" ht="19.5" customHeight="1">
      <c r="C14" s="138">
        <f t="shared" si="2"/>
        <v>5</v>
      </c>
      <c r="D14" s="126">
        <f t="shared" ca="1" si="0"/>
        <v>0</v>
      </c>
      <c r="E14" s="126">
        <f t="shared" si="1"/>
        <v>0</v>
      </c>
      <c r="F14" s="154"/>
      <c r="G14" s="210"/>
      <c r="H14" s="155"/>
      <c r="I14" s="155"/>
      <c r="J14" s="281"/>
      <c r="K14" s="269"/>
      <c r="AB14" s="119">
        <f ca="1">+Suivi!B18</f>
        <v>0</v>
      </c>
      <c r="AC14" s="119">
        <f ca="1">+Suivi!C18</f>
        <v>0</v>
      </c>
      <c r="AD14" s="119">
        <f ca="1">+Suivi!D18</f>
        <v>0</v>
      </c>
      <c r="AE14" s="119">
        <f ca="1">+Suivi!E18</f>
        <v>0</v>
      </c>
      <c r="AF14" s="119">
        <f ca="1">+Suivi!F18</f>
        <v>0</v>
      </c>
      <c r="AG14" s="119">
        <f ca="1">+Suivi!G18</f>
        <v>0</v>
      </c>
      <c r="AH14" s="119">
        <f ca="1">+Suivi!H18</f>
        <v>0</v>
      </c>
      <c r="AI14" s="119">
        <f ca="1">+Suivi!I18</f>
        <v>0</v>
      </c>
      <c r="AJ14" s="119">
        <f ca="1">+Suivi!J18</f>
        <v>0</v>
      </c>
      <c r="AK14" s="119">
        <f ca="1">+Suivi!K18</f>
        <v>0</v>
      </c>
      <c r="AL14" s="119">
        <f ca="1">+Suivi!L18</f>
        <v>0</v>
      </c>
      <c r="AM14" s="119">
        <f ca="1">+Suivi!M18</f>
        <v>0</v>
      </c>
      <c r="AN14" s="119">
        <f ca="1">+Suivi!N18</f>
        <v>0</v>
      </c>
      <c r="AO14" s="119">
        <f ca="1">+Suivi!O18</f>
        <v>0</v>
      </c>
      <c r="AP14" s="119">
        <f ca="1">+Suivi!P18</f>
        <v>0</v>
      </c>
      <c r="AQ14" s="119">
        <f ca="1">+Suivi!Q18</f>
        <v>0</v>
      </c>
      <c r="AR14" s="119">
        <f ca="1">+Suivi!R18</f>
        <v>0</v>
      </c>
      <c r="AS14" s="119">
        <f ca="1">+Suivi!S18</f>
        <v>0</v>
      </c>
      <c r="AT14" s="119">
        <f ca="1">+Suivi!T18</f>
        <v>0</v>
      </c>
      <c r="AU14" s="119">
        <f ca="1">+Suivi!U18</f>
        <v>0</v>
      </c>
      <c r="AV14" s="119">
        <f ca="1">+Suivi!V18</f>
        <v>0</v>
      </c>
      <c r="AZ14" s="154"/>
      <c r="BA14" s="155"/>
      <c r="BB14" s="155"/>
      <c r="BC14" s="560"/>
      <c r="BD14" s="561"/>
    </row>
    <row r="15" spans="1:56" ht="19.5" customHeight="1">
      <c r="C15" s="138">
        <f t="shared" si="2"/>
        <v>6</v>
      </c>
      <c r="D15" s="126">
        <f t="shared" ca="1" si="0"/>
        <v>0</v>
      </c>
      <c r="E15" s="126">
        <f t="shared" si="1"/>
        <v>0</v>
      </c>
      <c r="F15" s="154"/>
      <c r="G15" s="210"/>
      <c r="H15" s="155"/>
      <c r="I15" s="155"/>
      <c r="J15" s="281"/>
      <c r="K15" s="269"/>
      <c r="AB15" s="119">
        <f ca="1">+Suivi!B19</f>
        <v>0</v>
      </c>
      <c r="AC15" s="119">
        <f ca="1">+Suivi!C19</f>
        <v>0</v>
      </c>
      <c r="AD15" s="119">
        <f ca="1">+Suivi!D19</f>
        <v>0</v>
      </c>
      <c r="AE15" s="119">
        <f ca="1">+Suivi!E19</f>
        <v>0</v>
      </c>
      <c r="AF15" s="119">
        <f ca="1">+Suivi!F19</f>
        <v>0</v>
      </c>
      <c r="AG15" s="119">
        <f ca="1">+Suivi!G19</f>
        <v>0</v>
      </c>
      <c r="AH15" s="119">
        <f ca="1">+Suivi!H19</f>
        <v>0</v>
      </c>
      <c r="AI15" s="119">
        <f ca="1">+Suivi!I19</f>
        <v>0</v>
      </c>
      <c r="AJ15" s="119">
        <f ca="1">+Suivi!J19</f>
        <v>0</v>
      </c>
      <c r="AK15" s="119">
        <f ca="1">+Suivi!K19</f>
        <v>0</v>
      </c>
      <c r="AL15" s="119">
        <f ca="1">+Suivi!L19</f>
        <v>0</v>
      </c>
      <c r="AM15" s="119">
        <f ca="1">+Suivi!M19</f>
        <v>0</v>
      </c>
      <c r="AN15" s="119">
        <f ca="1">+Suivi!N19</f>
        <v>0</v>
      </c>
      <c r="AO15" s="119">
        <f ca="1">+Suivi!O19</f>
        <v>0</v>
      </c>
      <c r="AP15" s="119">
        <f ca="1">+Suivi!P19</f>
        <v>0</v>
      </c>
      <c r="AQ15" s="119">
        <f ca="1">+Suivi!Q19</f>
        <v>0</v>
      </c>
      <c r="AR15" s="119">
        <f ca="1">+Suivi!R19</f>
        <v>0</v>
      </c>
      <c r="AS15" s="119">
        <f ca="1">+Suivi!S19</f>
        <v>0</v>
      </c>
      <c r="AT15" s="119">
        <f ca="1">+Suivi!T19</f>
        <v>0</v>
      </c>
      <c r="AU15" s="119">
        <f ca="1">+Suivi!U19</f>
        <v>0</v>
      </c>
      <c r="AV15" s="119">
        <f ca="1">+Suivi!V19</f>
        <v>0</v>
      </c>
      <c r="AZ15" s="154"/>
      <c r="BA15" s="155"/>
      <c r="BB15" s="155"/>
      <c r="BC15" s="560"/>
      <c r="BD15" s="561"/>
    </row>
    <row r="16" spans="1:56" ht="19.5" customHeight="1">
      <c r="C16" s="138">
        <f t="shared" si="2"/>
        <v>7</v>
      </c>
      <c r="D16" s="126">
        <f t="shared" ca="1" si="0"/>
        <v>0</v>
      </c>
      <c r="E16" s="126">
        <f t="shared" si="1"/>
        <v>0</v>
      </c>
      <c r="F16" s="154"/>
      <c r="G16" s="210"/>
      <c r="H16" s="155"/>
      <c r="I16" s="155"/>
      <c r="J16" s="281"/>
      <c r="K16" s="269"/>
      <c r="AB16" s="119">
        <f ca="1">+Suivi!B20</f>
        <v>0</v>
      </c>
      <c r="AC16" s="119">
        <f ca="1">+Suivi!C20</f>
        <v>0</v>
      </c>
      <c r="AD16" s="119">
        <f ca="1">+Suivi!D20</f>
        <v>0</v>
      </c>
      <c r="AE16" s="119">
        <f ca="1">+Suivi!E20</f>
        <v>0</v>
      </c>
      <c r="AF16" s="119">
        <f ca="1">+Suivi!F20</f>
        <v>0</v>
      </c>
      <c r="AG16" s="119">
        <f ca="1">+Suivi!G20</f>
        <v>0</v>
      </c>
      <c r="AH16" s="119">
        <f ca="1">+Suivi!H20</f>
        <v>0</v>
      </c>
      <c r="AI16" s="119">
        <f ca="1">+Suivi!I20</f>
        <v>0</v>
      </c>
      <c r="AJ16" s="119">
        <f ca="1">+Suivi!J20</f>
        <v>0</v>
      </c>
      <c r="AK16" s="119">
        <f ca="1">+Suivi!K20</f>
        <v>0</v>
      </c>
      <c r="AL16" s="119">
        <f ca="1">+Suivi!L20</f>
        <v>0</v>
      </c>
      <c r="AM16" s="119">
        <f ca="1">+Suivi!M20</f>
        <v>0</v>
      </c>
      <c r="AN16" s="119">
        <f ca="1">+Suivi!N20</f>
        <v>0</v>
      </c>
      <c r="AO16" s="119">
        <f ca="1">+Suivi!O20</f>
        <v>0</v>
      </c>
      <c r="AP16" s="119">
        <f ca="1">+Suivi!P20</f>
        <v>0</v>
      </c>
      <c r="AQ16" s="119">
        <f ca="1">+Suivi!Q20</f>
        <v>0</v>
      </c>
      <c r="AR16" s="119">
        <f ca="1">+Suivi!R20</f>
        <v>0</v>
      </c>
      <c r="AS16" s="119">
        <f ca="1">+Suivi!S20</f>
        <v>0</v>
      </c>
      <c r="AT16" s="119">
        <f ca="1">+Suivi!T20</f>
        <v>0</v>
      </c>
      <c r="AU16" s="119">
        <f ca="1">+Suivi!U20</f>
        <v>0</v>
      </c>
      <c r="AV16" s="119">
        <f ca="1">+Suivi!V20</f>
        <v>0</v>
      </c>
      <c r="AZ16" s="154"/>
      <c r="BA16" s="155"/>
      <c r="BB16" s="155"/>
      <c r="BC16" s="560"/>
      <c r="BD16" s="561"/>
    </row>
    <row r="17" spans="3:56" ht="19.5" customHeight="1">
      <c r="C17" s="138">
        <f t="shared" si="2"/>
        <v>8</v>
      </c>
      <c r="D17" s="126">
        <f t="shared" ca="1" si="0"/>
        <v>0</v>
      </c>
      <c r="E17" s="126">
        <f t="shared" si="1"/>
        <v>0</v>
      </c>
      <c r="F17" s="154"/>
      <c r="G17" s="210"/>
      <c r="H17" s="155"/>
      <c r="I17" s="155"/>
      <c r="J17" s="281"/>
      <c r="K17" s="269"/>
      <c r="AB17" s="119">
        <f ca="1">+Suivi!B21</f>
        <v>0</v>
      </c>
      <c r="AC17" s="119">
        <f ca="1">+Suivi!C21</f>
        <v>0</v>
      </c>
      <c r="AD17" s="119">
        <f ca="1">+Suivi!D21</f>
        <v>0</v>
      </c>
      <c r="AE17" s="119">
        <f ca="1">+Suivi!E21</f>
        <v>0</v>
      </c>
      <c r="AF17" s="119">
        <f ca="1">+Suivi!F21</f>
        <v>0</v>
      </c>
      <c r="AG17" s="119">
        <f ca="1">+Suivi!G21</f>
        <v>0</v>
      </c>
      <c r="AH17" s="119">
        <f ca="1">+Suivi!H21</f>
        <v>0</v>
      </c>
      <c r="AI17" s="119">
        <f ca="1">+Suivi!I21</f>
        <v>0</v>
      </c>
      <c r="AJ17" s="119">
        <f ca="1">+Suivi!J21</f>
        <v>0</v>
      </c>
      <c r="AK17" s="119">
        <f ca="1">+Suivi!K21</f>
        <v>0</v>
      </c>
      <c r="AL17" s="119">
        <f ca="1">+Suivi!L21</f>
        <v>0</v>
      </c>
      <c r="AM17" s="119">
        <f ca="1">+Suivi!M21</f>
        <v>0</v>
      </c>
      <c r="AN17" s="119">
        <f ca="1">+Suivi!N21</f>
        <v>0</v>
      </c>
      <c r="AO17" s="119">
        <f ca="1">+Suivi!O21</f>
        <v>0</v>
      </c>
      <c r="AP17" s="119">
        <f ca="1">+Suivi!P21</f>
        <v>0</v>
      </c>
      <c r="AQ17" s="119">
        <f ca="1">+Suivi!Q21</f>
        <v>0</v>
      </c>
      <c r="AR17" s="119">
        <f ca="1">+Suivi!R21</f>
        <v>0</v>
      </c>
      <c r="AS17" s="119">
        <f ca="1">+Suivi!S21</f>
        <v>0</v>
      </c>
      <c r="AT17" s="119">
        <f ca="1">+Suivi!T21</f>
        <v>0</v>
      </c>
      <c r="AU17" s="119">
        <f ca="1">+Suivi!U21</f>
        <v>0</v>
      </c>
      <c r="AV17" s="119">
        <f ca="1">+Suivi!V21</f>
        <v>0</v>
      </c>
      <c r="AZ17" s="154"/>
      <c r="BA17" s="155"/>
      <c r="BB17" s="155"/>
      <c r="BC17" s="560"/>
      <c r="BD17" s="561"/>
    </row>
    <row r="18" spans="3:56" ht="19.5" customHeight="1">
      <c r="C18" s="138">
        <f t="shared" si="2"/>
        <v>9</v>
      </c>
      <c r="D18" s="126">
        <f t="shared" ca="1" si="0"/>
        <v>0</v>
      </c>
      <c r="E18" s="126">
        <f t="shared" si="1"/>
        <v>0</v>
      </c>
      <c r="F18" s="154"/>
      <c r="G18" s="210"/>
      <c r="H18" s="155"/>
      <c r="I18" s="155"/>
      <c r="J18" s="281"/>
      <c r="K18" s="269"/>
      <c r="AB18" s="119">
        <f ca="1">+Suivi!B22</f>
        <v>0</v>
      </c>
      <c r="AC18" s="119">
        <f ca="1">+Suivi!C22</f>
        <v>0</v>
      </c>
      <c r="AD18" s="119">
        <f ca="1">+Suivi!D22</f>
        <v>0</v>
      </c>
      <c r="AE18" s="119">
        <f ca="1">+Suivi!E22</f>
        <v>0</v>
      </c>
      <c r="AF18" s="119">
        <f ca="1">+Suivi!F22</f>
        <v>0</v>
      </c>
      <c r="AG18" s="119">
        <f ca="1">+Suivi!G22</f>
        <v>0</v>
      </c>
      <c r="AH18" s="119">
        <f ca="1">+Suivi!H22</f>
        <v>0</v>
      </c>
      <c r="AI18" s="119">
        <f ca="1">+Suivi!I22</f>
        <v>0</v>
      </c>
      <c r="AJ18" s="119">
        <f ca="1">+Suivi!J22</f>
        <v>0</v>
      </c>
      <c r="AK18" s="119">
        <f ca="1">+Suivi!K22</f>
        <v>0</v>
      </c>
      <c r="AL18" s="119">
        <f ca="1">+Suivi!L22</f>
        <v>0</v>
      </c>
      <c r="AM18" s="119">
        <f ca="1">+Suivi!M22</f>
        <v>0</v>
      </c>
      <c r="AN18" s="119">
        <f ca="1">+Suivi!N22</f>
        <v>0</v>
      </c>
      <c r="AO18" s="119">
        <f ca="1">+Suivi!O22</f>
        <v>0</v>
      </c>
      <c r="AP18" s="119">
        <f ca="1">+Suivi!P22</f>
        <v>0</v>
      </c>
      <c r="AQ18" s="119">
        <f ca="1">+Suivi!Q22</f>
        <v>0</v>
      </c>
      <c r="AR18" s="119">
        <f ca="1">+Suivi!R22</f>
        <v>0</v>
      </c>
      <c r="AS18" s="119">
        <f ca="1">+Suivi!S22</f>
        <v>0</v>
      </c>
      <c r="AT18" s="119">
        <f ca="1">+Suivi!T22</f>
        <v>0</v>
      </c>
      <c r="AU18" s="119">
        <f ca="1">+Suivi!U22</f>
        <v>0</v>
      </c>
      <c r="AV18" s="119">
        <f ca="1">+Suivi!V22</f>
        <v>0</v>
      </c>
      <c r="AZ18" s="154"/>
      <c r="BA18" s="155"/>
      <c r="BB18" s="155"/>
      <c r="BC18" s="560"/>
      <c r="BD18" s="561"/>
    </row>
    <row r="19" spans="3:56" ht="19.5" customHeight="1">
      <c r="C19" s="138">
        <f t="shared" si="2"/>
        <v>10</v>
      </c>
      <c r="D19" s="126">
        <f t="shared" ca="1" si="0"/>
        <v>0</v>
      </c>
      <c r="E19" s="126">
        <f t="shared" si="1"/>
        <v>0</v>
      </c>
      <c r="F19" s="154"/>
      <c r="G19" s="210"/>
      <c r="H19" s="155"/>
      <c r="I19" s="155"/>
      <c r="J19" s="281"/>
      <c r="K19" s="269"/>
      <c r="AB19" s="119">
        <f ca="1">+Suivi!B23</f>
        <v>0</v>
      </c>
      <c r="AC19" s="119">
        <f ca="1">+Suivi!C23</f>
        <v>0</v>
      </c>
      <c r="AD19" s="119">
        <f ca="1">+Suivi!D23</f>
        <v>0</v>
      </c>
      <c r="AE19" s="119">
        <f ca="1">+Suivi!E23</f>
        <v>0</v>
      </c>
      <c r="AF19" s="119">
        <f ca="1">+Suivi!F23</f>
        <v>0</v>
      </c>
      <c r="AG19" s="119">
        <f ca="1">+Suivi!G23</f>
        <v>0</v>
      </c>
      <c r="AH19" s="119">
        <f ca="1">+Suivi!H23</f>
        <v>0</v>
      </c>
      <c r="AI19" s="119">
        <f ca="1">+Suivi!I23</f>
        <v>0</v>
      </c>
      <c r="AJ19" s="119">
        <f ca="1">+Suivi!J23</f>
        <v>0</v>
      </c>
      <c r="AK19" s="119">
        <f ca="1">+Suivi!K23</f>
        <v>0</v>
      </c>
      <c r="AL19" s="119">
        <f ca="1">+Suivi!L23</f>
        <v>0</v>
      </c>
      <c r="AM19" s="119">
        <f ca="1">+Suivi!M23</f>
        <v>0</v>
      </c>
      <c r="AN19" s="119">
        <f ca="1">+Suivi!N23</f>
        <v>0</v>
      </c>
      <c r="AO19" s="119">
        <f ca="1">+Suivi!O23</f>
        <v>0</v>
      </c>
      <c r="AP19" s="119">
        <f ca="1">+Suivi!P23</f>
        <v>0</v>
      </c>
      <c r="AQ19" s="119">
        <f ca="1">+Suivi!Q23</f>
        <v>0</v>
      </c>
      <c r="AR19" s="119">
        <f ca="1">+Suivi!R23</f>
        <v>0</v>
      </c>
      <c r="AS19" s="119">
        <f ca="1">+Suivi!S23</f>
        <v>0</v>
      </c>
      <c r="AT19" s="119">
        <f ca="1">+Suivi!T23</f>
        <v>0</v>
      </c>
      <c r="AU19" s="119">
        <f ca="1">+Suivi!U23</f>
        <v>0</v>
      </c>
      <c r="AV19" s="119">
        <f ca="1">+Suivi!V23</f>
        <v>0</v>
      </c>
      <c r="AZ19" s="154"/>
      <c r="BA19" s="155"/>
      <c r="BB19" s="155"/>
      <c r="BC19" s="560"/>
      <c r="BD19" s="561"/>
    </row>
    <row r="20" spans="3:56" ht="19.5" customHeight="1">
      <c r="C20" s="138">
        <f t="shared" si="2"/>
        <v>11</v>
      </c>
      <c r="D20" s="126">
        <f t="shared" ca="1" si="0"/>
        <v>0</v>
      </c>
      <c r="E20" s="126">
        <f t="shared" si="1"/>
        <v>0</v>
      </c>
      <c r="F20" s="154"/>
      <c r="G20" s="210"/>
      <c r="H20" s="155"/>
      <c r="I20" s="155"/>
      <c r="J20" s="281"/>
      <c r="K20" s="269"/>
      <c r="AB20" s="119">
        <f ca="1">+Suivi!B24</f>
        <v>0</v>
      </c>
      <c r="AC20" s="119">
        <f ca="1">+Suivi!C24</f>
        <v>0</v>
      </c>
      <c r="AD20" s="119">
        <f ca="1">+Suivi!D24</f>
        <v>0</v>
      </c>
      <c r="AE20" s="119">
        <f ca="1">+Suivi!E24</f>
        <v>0</v>
      </c>
      <c r="AF20" s="119">
        <f ca="1">+Suivi!F24</f>
        <v>0</v>
      </c>
      <c r="AG20" s="119">
        <f ca="1">+Suivi!G24</f>
        <v>0</v>
      </c>
      <c r="AH20" s="119">
        <f ca="1">+Suivi!H24</f>
        <v>0</v>
      </c>
      <c r="AI20" s="119">
        <f ca="1">+Suivi!I24</f>
        <v>0</v>
      </c>
      <c r="AJ20" s="119">
        <f ca="1">+Suivi!J24</f>
        <v>0</v>
      </c>
      <c r="AK20" s="119">
        <f ca="1">+Suivi!K24</f>
        <v>0</v>
      </c>
      <c r="AL20" s="119">
        <f ca="1">+Suivi!L24</f>
        <v>0</v>
      </c>
      <c r="AM20" s="119">
        <f ca="1">+Suivi!M24</f>
        <v>0</v>
      </c>
      <c r="AN20" s="119">
        <f ca="1">+Suivi!N24</f>
        <v>0</v>
      </c>
      <c r="AO20" s="119">
        <f ca="1">+Suivi!O24</f>
        <v>0</v>
      </c>
      <c r="AP20" s="119">
        <f ca="1">+Suivi!P24</f>
        <v>0</v>
      </c>
      <c r="AQ20" s="119">
        <f ca="1">+Suivi!Q24</f>
        <v>0</v>
      </c>
      <c r="AR20" s="119">
        <f ca="1">+Suivi!R24</f>
        <v>0</v>
      </c>
      <c r="AS20" s="119">
        <f ca="1">+Suivi!S24</f>
        <v>0</v>
      </c>
      <c r="AT20" s="119">
        <f ca="1">+Suivi!T24</f>
        <v>0</v>
      </c>
      <c r="AU20" s="119">
        <f ca="1">+Suivi!U24</f>
        <v>0</v>
      </c>
      <c r="AV20" s="119">
        <f ca="1">+Suivi!V24</f>
        <v>0</v>
      </c>
      <c r="AZ20" s="154"/>
      <c r="BA20" s="155"/>
      <c r="BB20" s="155"/>
      <c r="BC20" s="560"/>
      <c r="BD20" s="561"/>
    </row>
    <row r="21" spans="3:56" ht="19.5" customHeight="1">
      <c r="C21" s="138">
        <f t="shared" si="2"/>
        <v>12</v>
      </c>
      <c r="D21" s="126">
        <f t="shared" ca="1" si="0"/>
        <v>0</v>
      </c>
      <c r="E21" s="126">
        <f t="shared" si="1"/>
        <v>0</v>
      </c>
      <c r="F21" s="154"/>
      <c r="G21" s="210"/>
      <c r="H21" s="155"/>
      <c r="I21" s="155"/>
      <c r="J21" s="281"/>
      <c r="K21" s="269"/>
      <c r="AB21" s="119">
        <f ca="1">+Suivi!B25</f>
        <v>0</v>
      </c>
      <c r="AC21" s="119">
        <f ca="1">+Suivi!C25</f>
        <v>0</v>
      </c>
      <c r="AD21" s="119">
        <f ca="1">+Suivi!D25</f>
        <v>0</v>
      </c>
      <c r="AE21" s="119">
        <f ca="1">+Suivi!E25</f>
        <v>0</v>
      </c>
      <c r="AF21" s="119">
        <f ca="1">+Suivi!F25</f>
        <v>0</v>
      </c>
      <c r="AG21" s="119">
        <f ca="1">+Suivi!G25</f>
        <v>0</v>
      </c>
      <c r="AH21" s="119">
        <f ca="1">+Suivi!H25</f>
        <v>0</v>
      </c>
      <c r="AI21" s="119">
        <f ca="1">+Suivi!I25</f>
        <v>0</v>
      </c>
      <c r="AJ21" s="119">
        <f ca="1">+Suivi!J25</f>
        <v>0</v>
      </c>
      <c r="AK21" s="119">
        <f ca="1">+Suivi!K25</f>
        <v>0</v>
      </c>
      <c r="AL21" s="119">
        <f ca="1">+Suivi!L25</f>
        <v>0</v>
      </c>
      <c r="AM21" s="119">
        <f ca="1">+Suivi!M25</f>
        <v>0</v>
      </c>
      <c r="AN21" s="119">
        <f ca="1">+Suivi!N25</f>
        <v>0</v>
      </c>
      <c r="AO21" s="119">
        <f ca="1">+Suivi!O25</f>
        <v>0</v>
      </c>
      <c r="AP21" s="119">
        <f ca="1">+Suivi!P25</f>
        <v>0</v>
      </c>
      <c r="AQ21" s="119">
        <f ca="1">+Suivi!Q25</f>
        <v>0</v>
      </c>
      <c r="AR21" s="119">
        <f ca="1">+Suivi!R25</f>
        <v>0</v>
      </c>
      <c r="AS21" s="119">
        <f ca="1">+Suivi!S25</f>
        <v>0</v>
      </c>
      <c r="AT21" s="119">
        <f ca="1">+Suivi!T25</f>
        <v>0</v>
      </c>
      <c r="AU21" s="119">
        <f ca="1">+Suivi!U25</f>
        <v>0</v>
      </c>
      <c r="AV21" s="119">
        <f ca="1">+Suivi!V25</f>
        <v>0</v>
      </c>
      <c r="AZ21" s="154"/>
      <c r="BA21" s="155"/>
      <c r="BB21" s="155"/>
      <c r="BC21" s="560"/>
      <c r="BD21" s="561"/>
    </row>
    <row r="22" spans="3:56" ht="19.5" customHeight="1">
      <c r="C22" s="138">
        <f t="shared" si="2"/>
        <v>13</v>
      </c>
      <c r="D22" s="126">
        <f t="shared" ca="1" si="0"/>
        <v>0</v>
      </c>
      <c r="E22" s="126">
        <f t="shared" si="1"/>
        <v>0</v>
      </c>
      <c r="F22" s="154"/>
      <c r="G22" s="210"/>
      <c r="H22" s="155"/>
      <c r="I22" s="155"/>
      <c r="J22" s="281"/>
      <c r="K22" s="269"/>
      <c r="AB22" s="119">
        <f ca="1">+Suivi!B26</f>
        <v>0</v>
      </c>
      <c r="AC22" s="119">
        <f ca="1">+Suivi!C26</f>
        <v>0</v>
      </c>
      <c r="AD22" s="119">
        <f ca="1">+Suivi!D26</f>
        <v>0</v>
      </c>
      <c r="AE22" s="119">
        <f ca="1">+Suivi!E26</f>
        <v>0</v>
      </c>
      <c r="AF22" s="119">
        <f ca="1">+Suivi!F26</f>
        <v>0</v>
      </c>
      <c r="AG22" s="119">
        <f ca="1">+Suivi!G26</f>
        <v>0</v>
      </c>
      <c r="AH22" s="119">
        <f ca="1">+Suivi!H26</f>
        <v>0</v>
      </c>
      <c r="AI22" s="119">
        <f ca="1">+Suivi!I26</f>
        <v>0</v>
      </c>
      <c r="AJ22" s="119">
        <f ca="1">+Suivi!J26</f>
        <v>0</v>
      </c>
      <c r="AK22" s="119">
        <f ca="1">+Suivi!K26</f>
        <v>0</v>
      </c>
      <c r="AL22" s="119">
        <f ca="1">+Suivi!L26</f>
        <v>0</v>
      </c>
      <c r="AM22" s="119">
        <f ca="1">+Suivi!M26</f>
        <v>0</v>
      </c>
      <c r="AN22" s="119">
        <f ca="1">+Suivi!N26</f>
        <v>0</v>
      </c>
      <c r="AO22" s="119">
        <f ca="1">+Suivi!O26</f>
        <v>0</v>
      </c>
      <c r="AP22" s="119">
        <f ca="1">+Suivi!P26</f>
        <v>0</v>
      </c>
      <c r="AQ22" s="119">
        <f ca="1">+Suivi!Q26</f>
        <v>0</v>
      </c>
      <c r="AR22" s="119">
        <f ca="1">+Suivi!R26</f>
        <v>0</v>
      </c>
      <c r="AS22" s="119">
        <f ca="1">+Suivi!S26</f>
        <v>0</v>
      </c>
      <c r="AT22" s="119">
        <f ca="1">+Suivi!T26</f>
        <v>0</v>
      </c>
      <c r="AU22" s="119">
        <f ca="1">+Suivi!U26</f>
        <v>0</v>
      </c>
      <c r="AV22" s="119">
        <f ca="1">+Suivi!V26</f>
        <v>0</v>
      </c>
      <c r="AZ22" s="154"/>
      <c r="BA22" s="155"/>
      <c r="BB22" s="155"/>
      <c r="BC22" s="560"/>
      <c r="BD22" s="561"/>
    </row>
    <row r="23" spans="3:56" ht="19.5" customHeight="1">
      <c r="C23" s="138">
        <f t="shared" si="2"/>
        <v>14</v>
      </c>
      <c r="D23" s="126">
        <f t="shared" ca="1" si="0"/>
        <v>0</v>
      </c>
      <c r="E23" s="126">
        <f t="shared" si="1"/>
        <v>0</v>
      </c>
      <c r="F23" s="154"/>
      <c r="G23" s="210"/>
      <c r="H23" s="155"/>
      <c r="I23" s="155"/>
      <c r="J23" s="281"/>
      <c r="K23" s="269"/>
      <c r="AB23" s="119">
        <f ca="1">+Suivi!B27</f>
        <v>0</v>
      </c>
      <c r="AC23" s="119">
        <f ca="1">+Suivi!C27</f>
        <v>0</v>
      </c>
      <c r="AD23" s="119">
        <f ca="1">+Suivi!D27</f>
        <v>0</v>
      </c>
      <c r="AE23" s="119">
        <f ca="1">+Suivi!E27</f>
        <v>0</v>
      </c>
      <c r="AF23" s="119">
        <f ca="1">+Suivi!F27</f>
        <v>0</v>
      </c>
      <c r="AG23" s="119">
        <f ca="1">+Suivi!G27</f>
        <v>0</v>
      </c>
      <c r="AH23" s="119">
        <f ca="1">+Suivi!H27</f>
        <v>0</v>
      </c>
      <c r="AI23" s="119">
        <f ca="1">+Suivi!I27</f>
        <v>0</v>
      </c>
      <c r="AJ23" s="119">
        <f ca="1">+Suivi!J27</f>
        <v>0</v>
      </c>
      <c r="AK23" s="119">
        <f ca="1">+Suivi!K27</f>
        <v>0</v>
      </c>
      <c r="AL23" s="119">
        <f ca="1">+Suivi!L27</f>
        <v>0</v>
      </c>
      <c r="AM23" s="119">
        <f ca="1">+Suivi!M27</f>
        <v>0</v>
      </c>
      <c r="AN23" s="119">
        <f ca="1">+Suivi!N27</f>
        <v>0</v>
      </c>
      <c r="AO23" s="119">
        <f ca="1">+Suivi!O27</f>
        <v>0</v>
      </c>
      <c r="AP23" s="119">
        <f ca="1">+Suivi!P27</f>
        <v>0</v>
      </c>
      <c r="AQ23" s="119">
        <f ca="1">+Suivi!Q27</f>
        <v>0</v>
      </c>
      <c r="AR23" s="119">
        <f ca="1">+Suivi!R27</f>
        <v>0</v>
      </c>
      <c r="AS23" s="119">
        <f ca="1">+Suivi!S27</f>
        <v>0</v>
      </c>
      <c r="AT23" s="119">
        <f ca="1">+Suivi!T27</f>
        <v>0</v>
      </c>
      <c r="AU23" s="119">
        <f ca="1">+Suivi!U27</f>
        <v>0</v>
      </c>
      <c r="AV23" s="119">
        <f ca="1">+Suivi!V27</f>
        <v>0</v>
      </c>
      <c r="AZ23" s="154"/>
      <c r="BA23" s="155"/>
      <c r="BB23" s="155"/>
      <c r="BC23" s="560"/>
      <c r="BD23" s="561"/>
    </row>
    <row r="24" spans="3:56" ht="19.5" customHeight="1">
      <c r="C24" s="138">
        <f t="shared" si="2"/>
        <v>15</v>
      </c>
      <c r="D24" s="126">
        <f t="shared" ca="1" si="0"/>
        <v>0</v>
      </c>
      <c r="E24" s="126">
        <f t="shared" si="1"/>
        <v>0</v>
      </c>
      <c r="F24" s="154"/>
      <c r="G24" s="210"/>
      <c r="H24" s="155"/>
      <c r="I24" s="155"/>
      <c r="J24" s="281"/>
      <c r="K24" s="269"/>
      <c r="AB24" s="119">
        <f ca="1">+Suivi!B28</f>
        <v>0</v>
      </c>
      <c r="AC24" s="119">
        <f ca="1">+Suivi!C28</f>
        <v>0</v>
      </c>
      <c r="AD24" s="119">
        <f ca="1">+Suivi!D28</f>
        <v>0</v>
      </c>
      <c r="AE24" s="119">
        <f ca="1">+Suivi!E28</f>
        <v>0</v>
      </c>
      <c r="AF24" s="119">
        <f ca="1">+Suivi!F28</f>
        <v>0</v>
      </c>
      <c r="AG24" s="119">
        <f ca="1">+Suivi!G28</f>
        <v>0</v>
      </c>
      <c r="AH24" s="119">
        <f ca="1">+Suivi!H28</f>
        <v>0</v>
      </c>
      <c r="AI24" s="119">
        <f ca="1">+Suivi!I28</f>
        <v>0</v>
      </c>
      <c r="AJ24" s="119">
        <f ca="1">+Suivi!J28</f>
        <v>0</v>
      </c>
      <c r="AK24" s="119">
        <f ca="1">+Suivi!K28</f>
        <v>0</v>
      </c>
      <c r="AL24" s="119">
        <f ca="1">+Suivi!L28</f>
        <v>0</v>
      </c>
      <c r="AM24" s="119">
        <f ca="1">+Suivi!M28</f>
        <v>0</v>
      </c>
      <c r="AN24" s="119">
        <f ca="1">+Suivi!N28</f>
        <v>0</v>
      </c>
      <c r="AO24" s="119">
        <f ca="1">+Suivi!O28</f>
        <v>0</v>
      </c>
      <c r="AP24" s="119">
        <f ca="1">+Suivi!P28</f>
        <v>0</v>
      </c>
      <c r="AQ24" s="119">
        <f ca="1">+Suivi!Q28</f>
        <v>0</v>
      </c>
      <c r="AR24" s="119">
        <f ca="1">+Suivi!R28</f>
        <v>0</v>
      </c>
      <c r="AS24" s="119">
        <f ca="1">+Suivi!S28</f>
        <v>0</v>
      </c>
      <c r="AT24" s="119">
        <f ca="1">+Suivi!T28</f>
        <v>0</v>
      </c>
      <c r="AU24" s="119">
        <f ca="1">+Suivi!U28</f>
        <v>0</v>
      </c>
      <c r="AV24" s="119">
        <f ca="1">+Suivi!V28</f>
        <v>0</v>
      </c>
      <c r="AZ24" s="154"/>
      <c r="BA24" s="155"/>
      <c r="BB24" s="155"/>
      <c r="BC24" s="560"/>
      <c r="BD24" s="561"/>
    </row>
    <row r="25" spans="3:56" ht="19.5" customHeight="1">
      <c r="C25" s="138">
        <f t="shared" si="2"/>
        <v>16</v>
      </c>
      <c r="D25" s="126">
        <f t="shared" ca="1" si="0"/>
        <v>0</v>
      </c>
      <c r="E25" s="126">
        <f t="shared" si="1"/>
        <v>0</v>
      </c>
      <c r="F25" s="154"/>
      <c r="G25" s="210"/>
      <c r="H25" s="155"/>
      <c r="I25" s="155"/>
      <c r="J25" s="281"/>
      <c r="K25" s="269"/>
      <c r="AB25" s="119">
        <f ca="1">+Suivi!B29</f>
        <v>0</v>
      </c>
      <c r="AC25" s="119">
        <f ca="1">+Suivi!C29</f>
        <v>0</v>
      </c>
      <c r="AD25" s="119">
        <f ca="1">+Suivi!D29</f>
        <v>0</v>
      </c>
      <c r="AE25" s="119">
        <f ca="1">+Suivi!E29</f>
        <v>0</v>
      </c>
      <c r="AF25" s="119">
        <f ca="1">+Suivi!F29</f>
        <v>0</v>
      </c>
      <c r="AG25" s="119">
        <f ca="1">+Suivi!G29</f>
        <v>0</v>
      </c>
      <c r="AH25" s="119">
        <f ca="1">+Suivi!H29</f>
        <v>0</v>
      </c>
      <c r="AI25" s="119">
        <f ca="1">+Suivi!I29</f>
        <v>0</v>
      </c>
      <c r="AJ25" s="119">
        <f ca="1">+Suivi!J29</f>
        <v>0</v>
      </c>
      <c r="AK25" s="119">
        <f ca="1">+Suivi!K29</f>
        <v>0</v>
      </c>
      <c r="AL25" s="119">
        <f ca="1">+Suivi!L29</f>
        <v>0</v>
      </c>
      <c r="AM25" s="119">
        <f ca="1">+Suivi!M29</f>
        <v>0</v>
      </c>
      <c r="AN25" s="119">
        <f ca="1">+Suivi!N29</f>
        <v>0</v>
      </c>
      <c r="AO25" s="119">
        <f ca="1">+Suivi!O29</f>
        <v>0</v>
      </c>
      <c r="AP25" s="119">
        <f ca="1">+Suivi!P29</f>
        <v>0</v>
      </c>
      <c r="AQ25" s="119">
        <f ca="1">+Suivi!Q29</f>
        <v>0</v>
      </c>
      <c r="AR25" s="119">
        <f ca="1">+Suivi!R29</f>
        <v>0</v>
      </c>
      <c r="AS25" s="119">
        <f ca="1">+Suivi!S29</f>
        <v>0</v>
      </c>
      <c r="AT25" s="119">
        <f ca="1">+Suivi!T29</f>
        <v>0</v>
      </c>
      <c r="AU25" s="119">
        <f ca="1">+Suivi!U29</f>
        <v>0</v>
      </c>
      <c r="AV25" s="119">
        <f ca="1">+Suivi!V29</f>
        <v>0</v>
      </c>
      <c r="AZ25" s="154"/>
      <c r="BA25" s="155"/>
      <c r="BB25" s="155"/>
      <c r="BC25" s="560"/>
      <c r="BD25" s="561"/>
    </row>
    <row r="26" spans="3:56" ht="19.5" customHeight="1">
      <c r="C26" s="138">
        <f t="shared" si="2"/>
        <v>17</v>
      </c>
      <c r="D26" s="126">
        <f t="shared" ca="1" si="0"/>
        <v>0</v>
      </c>
      <c r="E26" s="126">
        <f t="shared" si="1"/>
        <v>0</v>
      </c>
      <c r="F26" s="154"/>
      <c r="G26" s="210"/>
      <c r="H26" s="155"/>
      <c r="I26" s="155"/>
      <c r="J26" s="281"/>
      <c r="K26" s="269"/>
      <c r="AB26" s="119">
        <f ca="1">+Suivi!B30</f>
        <v>0</v>
      </c>
      <c r="AC26" s="119">
        <f ca="1">+Suivi!C30</f>
        <v>0</v>
      </c>
      <c r="AD26" s="119">
        <f ca="1">+Suivi!D30</f>
        <v>0</v>
      </c>
      <c r="AE26" s="119">
        <f ca="1">+Suivi!E30</f>
        <v>0</v>
      </c>
      <c r="AF26" s="119">
        <f ca="1">+Suivi!F30</f>
        <v>0</v>
      </c>
      <c r="AG26" s="119">
        <f ca="1">+Suivi!G30</f>
        <v>0</v>
      </c>
      <c r="AH26" s="119">
        <f ca="1">+Suivi!H30</f>
        <v>0</v>
      </c>
      <c r="AI26" s="119">
        <f ca="1">+Suivi!I30</f>
        <v>0</v>
      </c>
      <c r="AJ26" s="119">
        <f ca="1">+Suivi!J30</f>
        <v>0</v>
      </c>
      <c r="AK26" s="119">
        <f ca="1">+Suivi!K30</f>
        <v>0</v>
      </c>
      <c r="AL26" s="119">
        <f ca="1">+Suivi!L30</f>
        <v>0</v>
      </c>
      <c r="AM26" s="119">
        <f ca="1">+Suivi!M30</f>
        <v>0</v>
      </c>
      <c r="AN26" s="119">
        <f ca="1">+Suivi!N30</f>
        <v>0</v>
      </c>
      <c r="AO26" s="119">
        <f ca="1">+Suivi!O30</f>
        <v>0</v>
      </c>
      <c r="AP26" s="119">
        <f ca="1">+Suivi!P30</f>
        <v>0</v>
      </c>
      <c r="AQ26" s="119">
        <f ca="1">+Suivi!Q30</f>
        <v>0</v>
      </c>
      <c r="AR26" s="119">
        <f ca="1">+Suivi!R30</f>
        <v>0</v>
      </c>
      <c r="AS26" s="119">
        <f ca="1">+Suivi!S30</f>
        <v>0</v>
      </c>
      <c r="AT26" s="119">
        <f ca="1">+Suivi!T30</f>
        <v>0</v>
      </c>
      <c r="AU26" s="119">
        <f ca="1">+Suivi!U30</f>
        <v>0</v>
      </c>
      <c r="AV26" s="119">
        <f ca="1">+Suivi!V30</f>
        <v>0</v>
      </c>
      <c r="AZ26" s="154"/>
      <c r="BA26" s="155"/>
      <c r="BB26" s="155"/>
      <c r="BC26" s="560"/>
      <c r="BD26" s="561"/>
    </row>
    <row r="27" spans="3:56" ht="19.5" customHeight="1">
      <c r="C27" s="138">
        <f t="shared" si="2"/>
        <v>18</v>
      </c>
      <c r="D27" s="126">
        <f t="shared" ca="1" si="0"/>
        <v>0</v>
      </c>
      <c r="E27" s="126">
        <f t="shared" si="1"/>
        <v>0</v>
      </c>
      <c r="F27" s="154"/>
      <c r="G27" s="210"/>
      <c r="H27" s="155"/>
      <c r="I27" s="155"/>
      <c r="J27" s="281"/>
      <c r="K27" s="269"/>
      <c r="AB27" s="119">
        <f ca="1">+Suivi!B31</f>
        <v>0</v>
      </c>
      <c r="AC27" s="119">
        <f ca="1">+Suivi!C31</f>
        <v>0</v>
      </c>
      <c r="AD27" s="119">
        <f ca="1">+Suivi!D31</f>
        <v>0</v>
      </c>
      <c r="AE27" s="119">
        <f ca="1">+Suivi!E31</f>
        <v>0</v>
      </c>
      <c r="AF27" s="119">
        <f ca="1">+Suivi!F31</f>
        <v>0</v>
      </c>
      <c r="AG27" s="119">
        <f ca="1">+Suivi!G31</f>
        <v>0</v>
      </c>
      <c r="AH27" s="119">
        <f ca="1">+Suivi!H31</f>
        <v>0</v>
      </c>
      <c r="AI27" s="119">
        <f ca="1">+Suivi!I31</f>
        <v>0</v>
      </c>
      <c r="AJ27" s="119">
        <f ca="1">+Suivi!J31</f>
        <v>0</v>
      </c>
      <c r="AK27" s="119">
        <f ca="1">+Suivi!K31</f>
        <v>0</v>
      </c>
      <c r="AL27" s="119">
        <f ca="1">+Suivi!L31</f>
        <v>0</v>
      </c>
      <c r="AM27" s="119">
        <f ca="1">+Suivi!M31</f>
        <v>0</v>
      </c>
      <c r="AN27" s="119">
        <f ca="1">+Suivi!N31</f>
        <v>0</v>
      </c>
      <c r="AO27" s="119">
        <f ca="1">+Suivi!O31</f>
        <v>0</v>
      </c>
      <c r="AP27" s="119">
        <f ca="1">+Suivi!P31</f>
        <v>0</v>
      </c>
      <c r="AQ27" s="119">
        <f ca="1">+Suivi!Q31</f>
        <v>0</v>
      </c>
      <c r="AR27" s="119">
        <f ca="1">+Suivi!R31</f>
        <v>0</v>
      </c>
      <c r="AS27" s="119">
        <f ca="1">+Suivi!S31</f>
        <v>0</v>
      </c>
      <c r="AT27" s="119">
        <f ca="1">+Suivi!T31</f>
        <v>0</v>
      </c>
      <c r="AU27" s="119">
        <f ca="1">+Suivi!U31</f>
        <v>0</v>
      </c>
      <c r="AV27" s="119">
        <f ca="1">+Suivi!V31</f>
        <v>0</v>
      </c>
      <c r="AZ27" s="154"/>
      <c r="BA27" s="155"/>
      <c r="BB27" s="155"/>
      <c r="BC27" s="560"/>
      <c r="BD27" s="561"/>
    </row>
    <row r="28" spans="3:56" ht="19.5" customHeight="1">
      <c r="C28" s="138">
        <f t="shared" si="2"/>
        <v>19</v>
      </c>
      <c r="D28" s="126">
        <f t="shared" ca="1" si="0"/>
        <v>0</v>
      </c>
      <c r="E28" s="126">
        <f t="shared" si="1"/>
        <v>0</v>
      </c>
      <c r="F28" s="154"/>
      <c r="G28" s="210"/>
      <c r="H28" s="155"/>
      <c r="I28" s="155"/>
      <c r="J28" s="281"/>
      <c r="K28" s="269"/>
      <c r="AB28" s="119">
        <f ca="1">+Suivi!B32</f>
        <v>0</v>
      </c>
      <c r="AC28" s="119">
        <f ca="1">+Suivi!C32</f>
        <v>0</v>
      </c>
      <c r="AD28" s="119">
        <f ca="1">+Suivi!D32</f>
        <v>0</v>
      </c>
      <c r="AE28" s="119">
        <f ca="1">+Suivi!E32</f>
        <v>0</v>
      </c>
      <c r="AF28" s="119">
        <f ca="1">+Suivi!F32</f>
        <v>0</v>
      </c>
      <c r="AG28" s="119">
        <f ca="1">+Suivi!G32</f>
        <v>0</v>
      </c>
      <c r="AH28" s="119">
        <f ca="1">+Suivi!H32</f>
        <v>0</v>
      </c>
      <c r="AI28" s="119">
        <f ca="1">+Suivi!I32</f>
        <v>0</v>
      </c>
      <c r="AJ28" s="119">
        <f ca="1">+Suivi!J32</f>
        <v>0</v>
      </c>
      <c r="AK28" s="119">
        <f ca="1">+Suivi!K32</f>
        <v>0</v>
      </c>
      <c r="AL28" s="119">
        <f ca="1">+Suivi!L32</f>
        <v>0</v>
      </c>
      <c r="AM28" s="119">
        <f ca="1">+Suivi!M32</f>
        <v>0</v>
      </c>
      <c r="AN28" s="119">
        <f ca="1">+Suivi!N32</f>
        <v>0</v>
      </c>
      <c r="AO28" s="119">
        <f ca="1">+Suivi!O32</f>
        <v>0</v>
      </c>
      <c r="AP28" s="119">
        <f ca="1">+Suivi!P32</f>
        <v>0</v>
      </c>
      <c r="AQ28" s="119">
        <f ca="1">+Suivi!Q32</f>
        <v>0</v>
      </c>
      <c r="AR28" s="119">
        <f ca="1">+Suivi!R32</f>
        <v>0</v>
      </c>
      <c r="AS28" s="119">
        <f ca="1">+Suivi!S32</f>
        <v>0</v>
      </c>
      <c r="AT28" s="119">
        <f ca="1">+Suivi!T32</f>
        <v>0</v>
      </c>
      <c r="AU28" s="119">
        <f ca="1">+Suivi!U32</f>
        <v>0</v>
      </c>
      <c r="AV28" s="119">
        <f ca="1">+Suivi!V32</f>
        <v>0</v>
      </c>
      <c r="AZ28" s="154"/>
      <c r="BA28" s="155"/>
      <c r="BB28" s="155"/>
      <c r="BC28" s="560"/>
      <c r="BD28" s="561"/>
    </row>
    <row r="29" spans="3:56" ht="19.5" customHeight="1">
      <c r="C29" s="138">
        <f t="shared" si="2"/>
        <v>20</v>
      </c>
      <c r="D29" s="126">
        <f t="shared" ca="1" si="0"/>
        <v>0</v>
      </c>
      <c r="E29" s="126">
        <f t="shared" si="1"/>
        <v>0</v>
      </c>
      <c r="F29" s="154"/>
      <c r="G29" s="210"/>
      <c r="H29" s="155"/>
      <c r="I29" s="155"/>
      <c r="J29" s="281"/>
      <c r="K29" s="269"/>
      <c r="AB29" s="119">
        <f ca="1">+Suivi!B33</f>
        <v>0</v>
      </c>
      <c r="AC29" s="119">
        <f ca="1">+Suivi!C33</f>
        <v>0</v>
      </c>
      <c r="AD29" s="119">
        <f ca="1">+Suivi!D33</f>
        <v>0</v>
      </c>
      <c r="AE29" s="119">
        <f ca="1">+Suivi!E33</f>
        <v>0</v>
      </c>
      <c r="AF29" s="119">
        <f ca="1">+Suivi!F33</f>
        <v>0</v>
      </c>
      <c r="AG29" s="119">
        <f ca="1">+Suivi!G33</f>
        <v>0</v>
      </c>
      <c r="AH29" s="119">
        <f ca="1">+Suivi!H33</f>
        <v>0</v>
      </c>
      <c r="AI29" s="119">
        <f ca="1">+Suivi!I33</f>
        <v>0</v>
      </c>
      <c r="AJ29" s="119">
        <f ca="1">+Suivi!J33</f>
        <v>0</v>
      </c>
      <c r="AK29" s="119">
        <f ca="1">+Suivi!K33</f>
        <v>0</v>
      </c>
      <c r="AL29" s="119">
        <f ca="1">+Suivi!L33</f>
        <v>0</v>
      </c>
      <c r="AM29" s="119">
        <f ca="1">+Suivi!M33</f>
        <v>0</v>
      </c>
      <c r="AN29" s="119">
        <f ca="1">+Suivi!N33</f>
        <v>0</v>
      </c>
      <c r="AO29" s="119">
        <f ca="1">+Suivi!O33</f>
        <v>0</v>
      </c>
      <c r="AP29" s="119">
        <f ca="1">+Suivi!P33</f>
        <v>0</v>
      </c>
      <c r="AQ29" s="119">
        <f ca="1">+Suivi!Q33</f>
        <v>0</v>
      </c>
      <c r="AR29" s="119">
        <f ca="1">+Suivi!R33</f>
        <v>0</v>
      </c>
      <c r="AS29" s="119">
        <f ca="1">+Suivi!S33</f>
        <v>0</v>
      </c>
      <c r="AT29" s="119">
        <f ca="1">+Suivi!T33</f>
        <v>0</v>
      </c>
      <c r="AU29" s="119">
        <f ca="1">+Suivi!U33</f>
        <v>0</v>
      </c>
      <c r="AV29" s="119">
        <f ca="1">+Suivi!V33</f>
        <v>0</v>
      </c>
      <c r="AZ29" s="154"/>
      <c r="BA29" s="155"/>
      <c r="BB29" s="155"/>
      <c r="BC29" s="560"/>
      <c r="BD29" s="561"/>
    </row>
    <row r="30" spans="3:56" ht="19.5" customHeight="1">
      <c r="C30" s="138">
        <f t="shared" si="2"/>
        <v>21</v>
      </c>
      <c r="D30" s="126">
        <f t="shared" ca="1" si="0"/>
        <v>0</v>
      </c>
      <c r="E30" s="126">
        <f t="shared" si="1"/>
        <v>0</v>
      </c>
      <c r="F30" s="154"/>
      <c r="G30" s="210"/>
      <c r="H30" s="155"/>
      <c r="I30" s="155"/>
      <c r="J30" s="281"/>
      <c r="K30" s="269"/>
      <c r="AB30" s="119">
        <f ca="1">+Suivi!B34</f>
        <v>0</v>
      </c>
      <c r="AC30" s="119">
        <f ca="1">+Suivi!C34</f>
        <v>0</v>
      </c>
      <c r="AD30" s="119">
        <f ca="1">+Suivi!D34</f>
        <v>0</v>
      </c>
      <c r="AE30" s="119">
        <f ca="1">+Suivi!E34</f>
        <v>0</v>
      </c>
      <c r="AF30" s="119">
        <f ca="1">+Suivi!F34</f>
        <v>0</v>
      </c>
      <c r="AG30" s="119">
        <f ca="1">+Suivi!G34</f>
        <v>0</v>
      </c>
      <c r="AH30" s="119">
        <f ca="1">+Suivi!H34</f>
        <v>0</v>
      </c>
      <c r="AI30" s="119">
        <f ca="1">+Suivi!I34</f>
        <v>0</v>
      </c>
      <c r="AJ30" s="119">
        <f ca="1">+Suivi!J34</f>
        <v>0</v>
      </c>
      <c r="AK30" s="119">
        <f ca="1">+Suivi!K34</f>
        <v>0</v>
      </c>
      <c r="AL30" s="119">
        <f ca="1">+Suivi!L34</f>
        <v>0</v>
      </c>
      <c r="AM30" s="119">
        <f ca="1">+Suivi!M34</f>
        <v>0</v>
      </c>
      <c r="AN30" s="119">
        <f ca="1">+Suivi!N34</f>
        <v>0</v>
      </c>
      <c r="AO30" s="119">
        <f ca="1">+Suivi!O34</f>
        <v>0</v>
      </c>
      <c r="AP30" s="119">
        <f ca="1">+Suivi!P34</f>
        <v>0</v>
      </c>
      <c r="AQ30" s="119">
        <f ca="1">+Suivi!Q34</f>
        <v>0</v>
      </c>
      <c r="AR30" s="119">
        <f ca="1">+Suivi!R34</f>
        <v>0</v>
      </c>
      <c r="AS30" s="119">
        <f ca="1">+Suivi!S34</f>
        <v>0</v>
      </c>
      <c r="AT30" s="119">
        <f ca="1">+Suivi!T34</f>
        <v>0</v>
      </c>
      <c r="AU30" s="119">
        <f ca="1">+Suivi!U34</f>
        <v>0</v>
      </c>
      <c r="AV30" s="119">
        <f ca="1">+Suivi!V34</f>
        <v>0</v>
      </c>
      <c r="AZ30" s="154"/>
      <c r="BA30" s="155"/>
      <c r="BB30" s="155"/>
      <c r="BC30" s="560"/>
      <c r="BD30" s="561"/>
    </row>
    <row r="31" spans="3:56" ht="19.5" customHeight="1">
      <c r="C31" s="138">
        <f t="shared" si="2"/>
        <v>22</v>
      </c>
      <c r="D31" s="126">
        <f t="shared" ca="1" si="0"/>
        <v>0</v>
      </c>
      <c r="E31" s="126">
        <f t="shared" si="1"/>
        <v>0</v>
      </c>
      <c r="F31" s="154"/>
      <c r="G31" s="210"/>
      <c r="H31" s="155"/>
      <c r="I31" s="155"/>
      <c r="J31" s="281"/>
      <c r="K31" s="269"/>
      <c r="AB31" s="119">
        <f ca="1">+Suivi!B35</f>
        <v>0</v>
      </c>
      <c r="AC31" s="119">
        <f ca="1">+Suivi!C35</f>
        <v>0</v>
      </c>
      <c r="AD31" s="119">
        <f ca="1">+Suivi!D35</f>
        <v>0</v>
      </c>
      <c r="AE31" s="119">
        <f ca="1">+Suivi!E35</f>
        <v>0</v>
      </c>
      <c r="AF31" s="119">
        <f ca="1">+Suivi!F35</f>
        <v>0</v>
      </c>
      <c r="AG31" s="119">
        <f ca="1">+Suivi!G35</f>
        <v>0</v>
      </c>
      <c r="AH31" s="119">
        <f ca="1">+Suivi!H35</f>
        <v>0</v>
      </c>
      <c r="AI31" s="119">
        <f ca="1">+Suivi!I35</f>
        <v>0</v>
      </c>
      <c r="AJ31" s="119">
        <f ca="1">+Suivi!J35</f>
        <v>0</v>
      </c>
      <c r="AK31" s="119">
        <f ca="1">+Suivi!K35</f>
        <v>0</v>
      </c>
      <c r="AL31" s="119">
        <f ca="1">+Suivi!L35</f>
        <v>0</v>
      </c>
      <c r="AM31" s="119">
        <f ca="1">+Suivi!M35</f>
        <v>0</v>
      </c>
      <c r="AN31" s="119">
        <f ca="1">+Suivi!N35</f>
        <v>0</v>
      </c>
      <c r="AO31" s="119">
        <f ca="1">+Suivi!O35</f>
        <v>0</v>
      </c>
      <c r="AP31" s="119">
        <f ca="1">+Suivi!P35</f>
        <v>0</v>
      </c>
      <c r="AQ31" s="119">
        <f ca="1">+Suivi!Q35</f>
        <v>0</v>
      </c>
      <c r="AR31" s="119">
        <f ca="1">+Suivi!R35</f>
        <v>0</v>
      </c>
      <c r="AS31" s="119">
        <f ca="1">+Suivi!S35</f>
        <v>0</v>
      </c>
      <c r="AT31" s="119">
        <f ca="1">+Suivi!T35</f>
        <v>0</v>
      </c>
      <c r="AU31" s="119">
        <f ca="1">+Suivi!U35</f>
        <v>0</v>
      </c>
      <c r="AV31" s="119">
        <f ca="1">+Suivi!V35</f>
        <v>0</v>
      </c>
      <c r="AZ31" s="154"/>
      <c r="BA31" s="155"/>
      <c r="BB31" s="155"/>
      <c r="BC31" s="560"/>
      <c r="BD31" s="561"/>
    </row>
    <row r="32" spans="3:56" ht="19.5" customHeight="1">
      <c r="C32" s="138">
        <f t="shared" si="2"/>
        <v>23</v>
      </c>
      <c r="D32" s="126">
        <f t="shared" ca="1" si="0"/>
        <v>0</v>
      </c>
      <c r="E32" s="126">
        <f t="shared" si="1"/>
        <v>0</v>
      </c>
      <c r="F32" s="154"/>
      <c r="G32" s="210"/>
      <c r="H32" s="155"/>
      <c r="I32" s="155"/>
      <c r="J32" s="281"/>
      <c r="K32" s="269"/>
      <c r="AB32" s="119">
        <f ca="1">+Suivi!B36</f>
        <v>0</v>
      </c>
      <c r="AC32" s="119">
        <f ca="1">+Suivi!C36</f>
        <v>0</v>
      </c>
      <c r="AD32" s="119">
        <f ca="1">+Suivi!D36</f>
        <v>0</v>
      </c>
      <c r="AE32" s="119">
        <f ca="1">+Suivi!E36</f>
        <v>0</v>
      </c>
      <c r="AF32" s="119">
        <f ca="1">+Suivi!F36</f>
        <v>0</v>
      </c>
      <c r="AG32" s="119">
        <f ca="1">+Suivi!G36</f>
        <v>0</v>
      </c>
      <c r="AH32" s="119">
        <f ca="1">+Suivi!H36</f>
        <v>0</v>
      </c>
      <c r="AI32" s="119">
        <f ca="1">+Suivi!I36</f>
        <v>0</v>
      </c>
      <c r="AJ32" s="119">
        <f ca="1">+Suivi!J36</f>
        <v>0</v>
      </c>
      <c r="AK32" s="119">
        <f ca="1">+Suivi!K36</f>
        <v>0</v>
      </c>
      <c r="AL32" s="119">
        <f ca="1">+Suivi!L36</f>
        <v>0</v>
      </c>
      <c r="AM32" s="119">
        <f ca="1">+Suivi!M36</f>
        <v>0</v>
      </c>
      <c r="AN32" s="119">
        <f ca="1">+Suivi!N36</f>
        <v>0</v>
      </c>
      <c r="AO32" s="119">
        <f ca="1">+Suivi!O36</f>
        <v>0</v>
      </c>
      <c r="AP32" s="119">
        <f ca="1">+Suivi!P36</f>
        <v>0</v>
      </c>
      <c r="AQ32" s="119">
        <f ca="1">+Suivi!Q36</f>
        <v>0</v>
      </c>
      <c r="AR32" s="119">
        <f ca="1">+Suivi!R36</f>
        <v>0</v>
      </c>
      <c r="AS32" s="119">
        <f ca="1">+Suivi!S36</f>
        <v>0</v>
      </c>
      <c r="AT32" s="119">
        <f ca="1">+Suivi!T36</f>
        <v>0</v>
      </c>
      <c r="AU32" s="119">
        <f ca="1">+Suivi!U36</f>
        <v>0</v>
      </c>
      <c r="AV32" s="119">
        <f ca="1">+Suivi!V36</f>
        <v>0</v>
      </c>
      <c r="AZ32" s="154"/>
      <c r="BA32" s="155"/>
      <c r="BB32" s="155"/>
      <c r="BC32" s="560"/>
      <c r="BD32" s="561"/>
    </row>
    <row r="33" spans="3:56" ht="19.5" customHeight="1">
      <c r="C33" s="138">
        <f t="shared" si="2"/>
        <v>24</v>
      </c>
      <c r="D33" s="126">
        <f t="shared" ca="1" si="0"/>
        <v>0</v>
      </c>
      <c r="E33" s="126">
        <f t="shared" si="1"/>
        <v>0</v>
      </c>
      <c r="F33" s="154"/>
      <c r="G33" s="210"/>
      <c r="H33" s="155"/>
      <c r="I33" s="155"/>
      <c r="J33" s="281"/>
      <c r="K33" s="269"/>
      <c r="AB33" s="119">
        <f ca="1">+Suivi!B37</f>
        <v>0</v>
      </c>
      <c r="AC33" s="119">
        <f ca="1">+Suivi!C37</f>
        <v>0</v>
      </c>
      <c r="AD33" s="119">
        <f ca="1">+Suivi!D37</f>
        <v>0</v>
      </c>
      <c r="AE33" s="119">
        <f ca="1">+Suivi!E37</f>
        <v>0</v>
      </c>
      <c r="AF33" s="119">
        <f ca="1">+Suivi!F37</f>
        <v>0</v>
      </c>
      <c r="AG33" s="119">
        <f ca="1">+Suivi!G37</f>
        <v>0</v>
      </c>
      <c r="AH33" s="119">
        <f ca="1">+Suivi!H37</f>
        <v>0</v>
      </c>
      <c r="AI33" s="119">
        <f ca="1">+Suivi!I37</f>
        <v>0</v>
      </c>
      <c r="AJ33" s="119">
        <f ca="1">+Suivi!J37</f>
        <v>0</v>
      </c>
      <c r="AK33" s="119">
        <f ca="1">+Suivi!K37</f>
        <v>0</v>
      </c>
      <c r="AL33" s="119">
        <f ca="1">+Suivi!L37</f>
        <v>0</v>
      </c>
      <c r="AM33" s="119">
        <f ca="1">+Suivi!M37</f>
        <v>0</v>
      </c>
      <c r="AN33" s="119">
        <f ca="1">+Suivi!N37</f>
        <v>0</v>
      </c>
      <c r="AO33" s="119">
        <f ca="1">+Suivi!O37</f>
        <v>0</v>
      </c>
      <c r="AP33" s="119">
        <f ca="1">+Suivi!P37</f>
        <v>0</v>
      </c>
      <c r="AQ33" s="119">
        <f ca="1">+Suivi!Q37</f>
        <v>0</v>
      </c>
      <c r="AR33" s="119">
        <f ca="1">+Suivi!R37</f>
        <v>0</v>
      </c>
      <c r="AS33" s="119">
        <f ca="1">+Suivi!S37</f>
        <v>0</v>
      </c>
      <c r="AT33" s="119">
        <f ca="1">+Suivi!T37</f>
        <v>0</v>
      </c>
      <c r="AU33" s="119">
        <f ca="1">+Suivi!U37</f>
        <v>0</v>
      </c>
      <c r="AV33" s="119">
        <f ca="1">+Suivi!V37</f>
        <v>0</v>
      </c>
      <c r="AZ33" s="154"/>
      <c r="BA33" s="155"/>
      <c r="BB33" s="155"/>
      <c r="BC33" s="560"/>
      <c r="BD33" s="561"/>
    </row>
    <row r="34" spans="3:56" ht="19.5" customHeight="1">
      <c r="C34" s="138">
        <f t="shared" si="2"/>
        <v>25</v>
      </c>
      <c r="D34" s="126">
        <f t="shared" ca="1" si="0"/>
        <v>0</v>
      </c>
      <c r="E34" s="126">
        <f t="shared" si="1"/>
        <v>0</v>
      </c>
      <c r="F34" s="154"/>
      <c r="G34" s="210"/>
      <c r="H34" s="155"/>
      <c r="I34" s="155"/>
      <c r="J34" s="281"/>
      <c r="K34" s="269"/>
      <c r="AB34" s="119">
        <f ca="1">+Suivi!B38</f>
        <v>0</v>
      </c>
      <c r="AC34" s="119">
        <f ca="1">+Suivi!C38</f>
        <v>0</v>
      </c>
      <c r="AD34" s="119">
        <f ca="1">+Suivi!D38</f>
        <v>0</v>
      </c>
      <c r="AE34" s="119">
        <f ca="1">+Suivi!E38</f>
        <v>0</v>
      </c>
      <c r="AF34" s="119">
        <f ca="1">+Suivi!F38</f>
        <v>0</v>
      </c>
      <c r="AG34" s="119">
        <f ca="1">+Suivi!G38</f>
        <v>0</v>
      </c>
      <c r="AH34" s="119">
        <f ca="1">+Suivi!H38</f>
        <v>0</v>
      </c>
      <c r="AI34" s="119">
        <f ca="1">+Suivi!I38</f>
        <v>0</v>
      </c>
      <c r="AJ34" s="119">
        <f ca="1">+Suivi!J38</f>
        <v>0</v>
      </c>
      <c r="AK34" s="119">
        <f ca="1">+Suivi!K38</f>
        <v>0</v>
      </c>
      <c r="AL34" s="119">
        <f ca="1">+Suivi!L38</f>
        <v>0</v>
      </c>
      <c r="AM34" s="119">
        <f ca="1">+Suivi!M38</f>
        <v>0</v>
      </c>
      <c r="AN34" s="119">
        <f ca="1">+Suivi!N38</f>
        <v>0</v>
      </c>
      <c r="AO34" s="119">
        <f ca="1">+Suivi!O38</f>
        <v>0</v>
      </c>
      <c r="AP34" s="119">
        <f ca="1">+Suivi!P38</f>
        <v>0</v>
      </c>
      <c r="AQ34" s="119">
        <f ca="1">+Suivi!Q38</f>
        <v>0</v>
      </c>
      <c r="AR34" s="119">
        <f ca="1">+Suivi!R38</f>
        <v>0</v>
      </c>
      <c r="AS34" s="119">
        <f ca="1">+Suivi!S38</f>
        <v>0</v>
      </c>
      <c r="AT34" s="119">
        <f ca="1">+Suivi!T38</f>
        <v>0</v>
      </c>
      <c r="AU34" s="119">
        <f ca="1">+Suivi!U38</f>
        <v>0</v>
      </c>
      <c r="AV34" s="119">
        <f ca="1">+Suivi!V38</f>
        <v>0</v>
      </c>
      <c r="AZ34" s="154"/>
      <c r="BA34" s="155"/>
      <c r="BB34" s="155"/>
      <c r="BC34" s="560"/>
      <c r="BD34" s="561"/>
    </row>
    <row r="35" spans="3:56" ht="19.5" customHeight="1">
      <c r="C35" s="138">
        <f t="shared" si="2"/>
        <v>26</v>
      </c>
      <c r="D35" s="126">
        <f t="shared" ca="1" si="0"/>
        <v>0</v>
      </c>
      <c r="E35" s="126">
        <f t="shared" si="1"/>
        <v>0</v>
      </c>
      <c r="F35" s="154"/>
      <c r="G35" s="210"/>
      <c r="H35" s="155"/>
      <c r="I35" s="155"/>
      <c r="J35" s="281"/>
      <c r="K35" s="269"/>
      <c r="AB35" s="119">
        <f>+Suivi!B39</f>
        <v>0</v>
      </c>
      <c r="AZ35" s="154"/>
      <c r="BA35" s="155"/>
      <c r="BB35" s="155"/>
      <c r="BC35" s="560"/>
      <c r="BD35" s="561"/>
    </row>
    <row r="36" spans="3:56" ht="19.5" customHeight="1">
      <c r="C36" s="138">
        <f t="shared" si="2"/>
        <v>27</v>
      </c>
      <c r="D36" s="126">
        <f t="shared" ca="1" si="0"/>
        <v>0</v>
      </c>
      <c r="E36" s="126">
        <f t="shared" si="1"/>
        <v>0</v>
      </c>
      <c r="F36" s="154"/>
      <c r="G36" s="210"/>
      <c r="H36" s="155"/>
      <c r="I36" s="155"/>
      <c r="J36" s="281"/>
      <c r="K36" s="269"/>
      <c r="AB36" s="119">
        <f>+Suivi!B45</f>
        <v>0</v>
      </c>
      <c r="AZ36" s="154"/>
      <c r="BA36" s="155"/>
      <c r="BB36" s="155"/>
      <c r="BC36" s="560"/>
      <c r="BD36" s="561"/>
    </row>
    <row r="37" spans="3:56" ht="19.5" customHeight="1">
      <c r="C37" s="138">
        <f t="shared" si="2"/>
        <v>28</v>
      </c>
      <c r="D37" s="126">
        <f t="shared" ca="1" si="0"/>
        <v>0</v>
      </c>
      <c r="E37" s="126">
        <f t="shared" si="1"/>
        <v>0</v>
      </c>
      <c r="F37" s="154"/>
      <c r="G37" s="210"/>
      <c r="H37" s="155"/>
      <c r="I37" s="155"/>
      <c r="J37" s="281"/>
      <c r="K37" s="269"/>
      <c r="AB37" s="119">
        <f>+Suivi!B46</f>
        <v>0</v>
      </c>
      <c r="AZ37" s="154"/>
      <c r="BA37" s="155"/>
      <c r="BB37" s="155"/>
      <c r="BC37" s="560"/>
      <c r="BD37" s="561"/>
    </row>
    <row r="38" spans="3:56" ht="19.5" customHeight="1">
      <c r="C38" s="138">
        <f t="shared" si="2"/>
        <v>29</v>
      </c>
      <c r="D38" s="126">
        <f t="shared" ca="1" si="0"/>
        <v>0</v>
      </c>
      <c r="E38" s="126">
        <f t="shared" si="1"/>
        <v>0</v>
      </c>
      <c r="F38" s="154"/>
      <c r="G38" s="210"/>
      <c r="H38" s="155"/>
      <c r="I38" s="155"/>
      <c r="J38" s="281"/>
      <c r="K38" s="269"/>
      <c r="AB38" s="119">
        <f>+Suivi!B47</f>
        <v>0</v>
      </c>
      <c r="AZ38" s="154"/>
      <c r="BA38" s="155"/>
      <c r="BB38" s="155"/>
      <c r="BC38" s="560"/>
      <c r="BD38" s="561"/>
    </row>
    <row r="39" spans="3:56" ht="19.5" customHeight="1">
      <c r="C39" s="138">
        <f t="shared" si="2"/>
        <v>30</v>
      </c>
      <c r="D39" s="126">
        <f t="shared" ca="1" si="0"/>
        <v>0</v>
      </c>
      <c r="E39" s="126">
        <f t="shared" si="1"/>
        <v>0</v>
      </c>
      <c r="F39" s="154"/>
      <c r="G39" s="210"/>
      <c r="H39" s="155"/>
      <c r="I39" s="155"/>
      <c r="J39" s="281"/>
      <c r="K39" s="269"/>
      <c r="AB39" s="119">
        <f>+Suivi!B48</f>
        <v>0</v>
      </c>
      <c r="AZ39" s="154"/>
      <c r="BA39" s="155"/>
      <c r="BB39" s="155"/>
      <c r="BC39" s="560"/>
      <c r="BD39" s="561"/>
    </row>
    <row r="40" spans="3:56" ht="19.5" customHeight="1">
      <c r="C40" s="138">
        <f t="shared" si="2"/>
        <v>31</v>
      </c>
      <c r="D40" s="126">
        <f t="shared" ca="1" si="0"/>
        <v>0</v>
      </c>
      <c r="E40" s="126">
        <f t="shared" si="1"/>
        <v>0</v>
      </c>
      <c r="F40" s="154"/>
      <c r="G40" s="210"/>
      <c r="H40" s="155"/>
      <c r="I40" s="155"/>
      <c r="J40" s="281"/>
      <c r="K40" s="269"/>
      <c r="AB40" s="119">
        <f>+Suivi!B49</f>
        <v>0</v>
      </c>
      <c r="AZ40" s="154"/>
      <c r="BA40" s="155"/>
      <c r="BB40" s="155"/>
      <c r="BC40" s="560"/>
      <c r="BD40" s="561"/>
    </row>
    <row r="41" spans="3:56">
      <c r="C41" s="139" t="s">
        <v>56</v>
      </c>
      <c r="D41" s="140">
        <f ca="1">SUM(D10:D40)</f>
        <v>0</v>
      </c>
      <c r="E41" s="140">
        <f>SUM(E10:E40)</f>
        <v>0</v>
      </c>
      <c r="F41" s="141"/>
      <c r="G41" s="211"/>
      <c r="H41" s="142"/>
      <c r="I41" s="142"/>
      <c r="J41" s="315"/>
      <c r="K41" s="242"/>
      <c r="AB41" s="119">
        <f>+Suivi!B50</f>
        <v>0</v>
      </c>
    </row>
    <row r="43" spans="3:56" ht="67.5">
      <c r="C43" s="558" t="s">
        <v>539</v>
      </c>
      <c r="D43" s="143" t="s">
        <v>540</v>
      </c>
      <c r="E43" s="144"/>
      <c r="F43" s="136" t="str">
        <f>UPPER("total "&amp;F9)</f>
        <v>TOTAL PRÉSENCE SUPPLÉMENTAIRE HORS CONTIGENT D'HEURES NON PLANIFIÉES OU À POSER 
A RECUPERER</v>
      </c>
      <c r="G43" s="137" t="str">
        <f>UPPER("total "&amp;G9)</f>
        <v>TOTAL PRÉSENCE INCLUSE DANS LE CONTINGENT D'HEURES NON PLANIFIÉES OU À POSER
HEURES EN PLUS PREVUS DANS "A PLANIFIER"</v>
      </c>
      <c r="H43" s="137" t="str">
        <f>UPPER("total "&amp;H9)</f>
        <v>TOTAL NOMBRE D'HEURES D'ABSENCE RÉMUNÉRÉE (MALADIE …)</v>
      </c>
      <c r="I43" s="137" t="str">
        <f>UPPER("total "&amp;I9)</f>
        <v>TOTAL NOMBRE D'HEURES D'ABSENCE NON RÉMUNÉRÉE (NON JUSTIFIÉE, SANS SOLDE, RÉCUPÉRÉ ...)
A RATTRAPER</v>
      </c>
      <c r="J43" s="137" t="str">
        <f>UPPER("total "&amp;J9)</f>
        <v>TOTAL CONGÉS PAYÉS</v>
      </c>
      <c r="K43" s="243"/>
    </row>
    <row r="44" spans="3:56" ht="30" customHeight="1">
      <c r="C44" s="559"/>
      <c r="D44" s="135" t="s">
        <v>541</v>
      </c>
      <c r="E44" s="145"/>
      <c r="F44" s="244">
        <f>SUM(F10:F40)</f>
        <v>0</v>
      </c>
      <c r="G44" s="134">
        <f>SUM(G10:G40)</f>
        <v>0</v>
      </c>
      <c r="H44" s="134">
        <f>SUM(H10:H40)</f>
        <v>0</v>
      </c>
      <c r="I44" s="134">
        <f>SUM(I10:I40)</f>
        <v>0</v>
      </c>
      <c r="J44" s="134">
        <f>SUM(J10:J40)</f>
        <v>0</v>
      </c>
      <c r="K44" s="245"/>
    </row>
    <row r="45" spans="3:56">
      <c r="E45" s="129"/>
    </row>
    <row r="46" spans="3:56" ht="78.75">
      <c r="C46" s="558" t="s">
        <v>543</v>
      </c>
      <c r="D46" s="143" t="s">
        <v>542</v>
      </c>
      <c r="E46" s="144"/>
      <c r="F46" s="136" t="str">
        <f>"SI ERREUR DU SALARIE, "&amp;F43</f>
        <v>SI ERREUR DU SALARIE, TOTAL PRÉSENCE SUPPLÉMENTAIRE HORS CONTIGENT D'HEURES NON PLANIFIÉES OU À POSER 
A RECUPERER</v>
      </c>
      <c r="G46" s="136" t="str">
        <f>"SI ERREUR DU SALARIE, "&amp;G43</f>
        <v>SI ERREUR DU SALARIE, TOTAL PRÉSENCE INCLUSE DANS LE CONTINGENT D'HEURES NON PLANIFIÉES OU À POSER
HEURES EN PLUS PREVUS DANS "A PLANIFIER"</v>
      </c>
      <c r="H46" s="136" t="str">
        <f>"SI ERREUR DU SALARIE, "&amp;H43</f>
        <v>SI ERREUR DU SALARIE, TOTAL NOMBRE D'HEURES D'ABSENCE RÉMUNÉRÉE (MALADIE …)</v>
      </c>
      <c r="I46" s="136" t="str">
        <f>"SI ERREUR DU SALARIE, "&amp;I43</f>
        <v>SI ERREUR DU SALARIE, TOTAL NOMBRE D'HEURES D'ABSENCE NON RÉMUNÉRÉE (NON JUSTIFIÉE, SANS SOLDE, RÉCUPÉRÉ ...)
A RATTRAPER</v>
      </c>
      <c r="J46" s="316"/>
      <c r="K46" s="243"/>
    </row>
    <row r="47" spans="3:56" ht="30" customHeight="1">
      <c r="C47" s="559"/>
      <c r="D47" s="135" t="s">
        <v>541</v>
      </c>
      <c r="E47" s="145"/>
      <c r="F47" s="246"/>
      <c r="G47" s="156"/>
      <c r="H47" s="157"/>
      <c r="I47" s="157"/>
      <c r="J47" s="317"/>
      <c r="K47" s="245"/>
    </row>
  </sheetData>
  <mergeCells count="40">
    <mergeCell ref="G3:H3"/>
    <mergeCell ref="L3:N3"/>
    <mergeCell ref="G4:H4"/>
    <mergeCell ref="L5:N5"/>
    <mergeCell ref="C1:K1"/>
    <mergeCell ref="BC10:BD10"/>
    <mergeCell ref="BC11:BD11"/>
    <mergeCell ref="BC12:BD12"/>
    <mergeCell ref="BC13:BD13"/>
    <mergeCell ref="F8:G8"/>
    <mergeCell ref="H8:J8"/>
    <mergeCell ref="BC14:BD14"/>
    <mergeCell ref="BC15:BD15"/>
    <mergeCell ref="BC16:BD16"/>
    <mergeCell ref="BC17:BD17"/>
    <mergeCell ref="BC18:BD18"/>
    <mergeCell ref="BC19:BD19"/>
    <mergeCell ref="BC20:BD20"/>
    <mergeCell ref="BC21:BD21"/>
    <mergeCell ref="BC22:BD22"/>
    <mergeCell ref="BC23:BD23"/>
    <mergeCell ref="BC24:BD24"/>
    <mergeCell ref="BC25:BD25"/>
    <mergeCell ref="BC26:BD26"/>
    <mergeCell ref="BC27:BD27"/>
    <mergeCell ref="BC28:BD28"/>
    <mergeCell ref="BC29:BD29"/>
    <mergeCell ref="BC30:BD30"/>
    <mergeCell ref="BC31:BD31"/>
    <mergeCell ref="BC32:BD32"/>
    <mergeCell ref="BC33:BD33"/>
    <mergeCell ref="BC40:BD40"/>
    <mergeCell ref="C43:C44"/>
    <mergeCell ref="C46:C47"/>
    <mergeCell ref="BC34:BD34"/>
    <mergeCell ref="BC35:BD35"/>
    <mergeCell ref="BC36:BD36"/>
    <mergeCell ref="BC37:BD37"/>
    <mergeCell ref="BC38:BD38"/>
    <mergeCell ref="BC39:BD39"/>
  </mergeCells>
  <conditionalFormatting sqref="D10:E40">
    <cfRule type="cellIs" dxfId="37" priority="14" stopIfTrue="1" operator="equal">
      <formula>0</formula>
    </cfRule>
  </conditionalFormatting>
  <conditionalFormatting sqref="F44:J44">
    <cfRule type="cellIs" dxfId="36" priority="11" stopIfTrue="1" operator="equal">
      <formula>0</formula>
    </cfRule>
  </conditionalFormatting>
  <conditionalFormatting sqref="L4:O4 O3 L3">
    <cfRule type="cellIs" dxfId="35" priority="8" stopIfTrue="1" operator="equal">
      <formula>"PlanningCycleComplet"</formula>
    </cfRule>
    <cfRule type="cellIs" dxfId="34" priority="9" stopIfTrue="1" operator="equal">
      <formula>"PlanningCyclePartiel"</formula>
    </cfRule>
  </conditionalFormatting>
  <dataValidations count="1">
    <dataValidation type="list" allowBlank="1" showInputMessage="1" showErrorMessage="1" sqref="L5:N5">
      <formula1>ReferencePlanning</formula1>
    </dataValidation>
  </dataValidations>
  <printOptions horizontalCentered="1"/>
  <pageMargins left="0.39370078740157483" right="0.39370078740157483" top="0.59055118110236227" bottom="0.59055118110236227" header="0" footer="0"/>
  <pageSetup paperSize="9" scale="73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16">
    <tabColor rgb="FFFFFF00"/>
    <pageSetUpPr fitToPage="1"/>
  </sheetPr>
  <dimension ref="A1:BD47"/>
  <sheetViews>
    <sheetView workbookViewId="0">
      <selection activeCell="D6" sqref="D6"/>
    </sheetView>
  </sheetViews>
  <sheetFormatPr baseColWidth="10" defaultRowHeight="12.75"/>
  <cols>
    <col min="1" max="2" width="1.140625" style="118" customWidth="1"/>
    <col min="3" max="3" width="12.5703125" style="118" customWidth="1"/>
    <col min="4" max="5" width="9.7109375" style="118" customWidth="1"/>
    <col min="6" max="9" width="16.5703125" style="118" customWidth="1"/>
    <col min="10" max="10" width="7.7109375" style="118" customWidth="1"/>
    <col min="11" max="11" width="28" style="118" customWidth="1"/>
    <col min="12" max="12" width="15.140625" style="119" customWidth="1"/>
    <col min="13" max="13" width="8" style="119" customWidth="1"/>
    <col min="14" max="14" width="11.42578125" style="119" hidden="1" customWidth="1"/>
    <col min="15" max="27" width="0" style="119" hidden="1" customWidth="1"/>
    <col min="28" max="29" width="11.42578125" style="119"/>
    <col min="30" max="30" width="10.85546875" style="119" customWidth="1"/>
    <col min="31" max="31" width="11.42578125" style="119"/>
    <col min="32" max="32" width="19.5703125" style="119" bestFit="1" customWidth="1"/>
    <col min="33" max="49" width="11.42578125" style="119"/>
    <col min="50" max="16384" width="11.42578125" style="118"/>
  </cols>
  <sheetData>
    <row r="1" spans="1:56" ht="38.25" customHeight="1" thickBot="1">
      <c r="A1" s="260"/>
      <c r="B1" s="261"/>
      <c r="C1" s="341"/>
      <c r="D1" s="563" t="s">
        <v>1116</v>
      </c>
      <c r="E1" s="563"/>
      <c r="F1" s="563"/>
      <c r="G1" s="563"/>
      <c r="H1" s="563"/>
      <c r="I1" s="563"/>
      <c r="J1" s="563"/>
      <c r="K1" s="564"/>
      <c r="L1" s="264" t="str">
        <f ca="1">VLOOKUP(AC1,Data!A34:B45,2,FALSE)&amp;" "&amp;YEAR(G4)</f>
        <v>JUIN 1900</v>
      </c>
      <c r="M1" s="235"/>
      <c r="AB1" s="200">
        <f ca="1">+Suivi!B5</f>
        <v>1</v>
      </c>
      <c r="AC1" s="119">
        <f ca="1">MONTH(G4)</f>
        <v>6</v>
      </c>
      <c r="AD1" s="265">
        <f ca="1">+Suivi!D5</f>
        <v>32</v>
      </c>
      <c r="AE1" s="119">
        <f>+Suivi!E5</f>
        <v>0</v>
      </c>
      <c r="AF1" s="265">
        <f ca="1">+Suivi!F5</f>
        <v>60</v>
      </c>
      <c r="AG1" s="119">
        <f>+Suivi!G5</f>
        <v>0</v>
      </c>
      <c r="AH1" s="119">
        <f ca="1">+Suivi!H5</f>
        <v>88</v>
      </c>
      <c r="AI1" s="119">
        <f>+Suivi!I5</f>
        <v>0</v>
      </c>
      <c r="AJ1" s="119">
        <f ca="1">+Suivi!J5</f>
        <v>119</v>
      </c>
      <c r="AK1" s="119">
        <f>+Suivi!K5</f>
        <v>0</v>
      </c>
      <c r="AL1" s="119">
        <f ca="1">+Suivi!L5</f>
        <v>149</v>
      </c>
      <c r="AM1" s="119">
        <f>+Suivi!M5</f>
        <v>0</v>
      </c>
      <c r="AN1" s="119">
        <f ca="1">+Suivi!N5</f>
        <v>180</v>
      </c>
      <c r="AO1" s="119">
        <f>+Suivi!O5</f>
        <v>0</v>
      </c>
      <c r="AP1" s="119">
        <f ca="1">+Suivi!P5</f>
        <v>210</v>
      </c>
      <c r="AQ1" s="119">
        <f>+Suivi!Q5</f>
        <v>0</v>
      </c>
      <c r="AR1" s="119">
        <f ca="1">+Suivi!R5</f>
        <v>241</v>
      </c>
      <c r="AS1" s="119">
        <f>+Suivi!S5</f>
        <v>0</v>
      </c>
      <c r="AT1" s="119">
        <f ca="1">+Suivi!T5</f>
        <v>272</v>
      </c>
      <c r="AU1" s="119">
        <f>+Suivi!U5</f>
        <v>0</v>
      </c>
      <c r="AV1" s="119">
        <f ca="1">+Suivi!V5</f>
        <v>302</v>
      </c>
    </row>
    <row r="2" spans="1:56">
      <c r="K2" s="218"/>
      <c r="L2" s="128" t="s">
        <v>1109</v>
      </c>
      <c r="AC2" s="119" t="str">
        <f>+Suivi!B6</f>
        <v>Heures Prévues</v>
      </c>
      <c r="AD2" s="119" t="str">
        <f>+Suivi!C6</f>
        <v>Variations en réel</v>
      </c>
      <c r="AE2" s="119" t="str">
        <f>+Suivi!D6</f>
        <v>Heures Prévues</v>
      </c>
      <c r="AF2" s="119" t="str">
        <f>+Suivi!E6</f>
        <v>Variations en réel</v>
      </c>
      <c r="AG2" s="119" t="str">
        <f>+Suivi!F6</f>
        <v>Heures Prévues</v>
      </c>
      <c r="AH2" s="119" t="str">
        <f>+Suivi!G6</f>
        <v>Variations en réel</v>
      </c>
      <c r="AI2" s="119" t="str">
        <f>+Suivi!H6</f>
        <v>Heures Prévues</v>
      </c>
      <c r="AJ2" s="119" t="str">
        <f>+Suivi!I6</f>
        <v>Variations en réel</v>
      </c>
      <c r="AK2" s="119" t="str">
        <f>+Suivi!J6</f>
        <v>Heures Prévues</v>
      </c>
      <c r="AL2" s="119" t="str">
        <f>+Suivi!K6</f>
        <v>Variations en réel</v>
      </c>
      <c r="AM2" s="119" t="str">
        <f>+Suivi!L6</f>
        <v>Heures Prévues</v>
      </c>
      <c r="AN2" s="119" t="str">
        <f>+Suivi!M6</f>
        <v>Variations en réel</v>
      </c>
      <c r="AO2" s="119" t="str">
        <f>+Suivi!N6</f>
        <v>Heures Prévues</v>
      </c>
      <c r="AP2" s="119" t="str">
        <f>+Suivi!O6</f>
        <v>Variations en réel</v>
      </c>
      <c r="AQ2" s="119" t="str">
        <f>+Suivi!P6</f>
        <v>Heures Prévues</v>
      </c>
      <c r="AR2" s="119" t="str">
        <f>+Suivi!Q6</f>
        <v>Variations en réel</v>
      </c>
      <c r="AS2" s="119" t="str">
        <f>+Suivi!R6</f>
        <v>Heures Prévues</v>
      </c>
      <c r="AT2" s="119" t="str">
        <f>+Suivi!S6</f>
        <v>Variations en réel</v>
      </c>
      <c r="AU2" s="119" t="str">
        <f>+Suivi!T6</f>
        <v>Heures Prévues</v>
      </c>
      <c r="AV2" s="119" t="str">
        <f>+Suivi!U6</f>
        <v>Variations en réel</v>
      </c>
      <c r="AW2" s="119" t="str">
        <f>+Suivi!V6</f>
        <v>Heures Prévues</v>
      </c>
      <c r="AX2" s="119"/>
    </row>
    <row r="3" spans="1:56" ht="15.75">
      <c r="A3" s="128" t="str">
        <f>+Suivi!A3</f>
        <v xml:space="preserve">Salarié(e) : </v>
      </c>
      <c r="D3" s="131">
        <f>+Suivi!C3</f>
        <v>0</v>
      </c>
      <c r="F3" s="132"/>
      <c r="G3" s="546" t="s">
        <v>538</v>
      </c>
      <c r="H3" s="547"/>
      <c r="I3" s="247"/>
      <c r="J3" s="247"/>
      <c r="K3" s="250"/>
      <c r="L3" s="550" t="str">
        <f>Data!O2</f>
        <v>PlanningCycleComplet</v>
      </c>
      <c r="M3" s="551"/>
      <c r="N3" s="552"/>
      <c r="O3" s="266"/>
      <c r="AC3" s="119">
        <f ca="1">+Suivi!B7</f>
        <v>0</v>
      </c>
      <c r="AD3" s="119">
        <f ca="1">+Suivi!C7</f>
        <v>0</v>
      </c>
      <c r="AE3" s="119">
        <f ca="1">+Suivi!D7</f>
        <v>0</v>
      </c>
      <c r="AF3" s="119">
        <f ca="1">+Suivi!E7</f>
        <v>0</v>
      </c>
      <c r="AG3" s="119">
        <f ca="1">+Suivi!F7</f>
        <v>0</v>
      </c>
      <c r="AH3" s="119">
        <f ca="1">+Suivi!G7</f>
        <v>0</v>
      </c>
      <c r="AI3" s="119">
        <f ca="1">+Suivi!H7</f>
        <v>0</v>
      </c>
      <c r="AJ3" s="119">
        <f ca="1">+Suivi!I7</f>
        <v>0</v>
      </c>
      <c r="AK3" s="119">
        <f ca="1">+Suivi!J7</f>
        <v>0</v>
      </c>
      <c r="AL3" s="119">
        <f ca="1">+Suivi!K7</f>
        <v>0</v>
      </c>
      <c r="AM3" s="119">
        <f ca="1">+Suivi!L7</f>
        <v>0</v>
      </c>
      <c r="AN3" s="119">
        <f ca="1">+Suivi!M7</f>
        <v>0</v>
      </c>
      <c r="AO3" s="119">
        <f ca="1">+Suivi!N7</f>
        <v>0</v>
      </c>
      <c r="AP3" s="119">
        <f ca="1">+Suivi!O7</f>
        <v>0</v>
      </c>
      <c r="AQ3" s="119">
        <f ca="1">+Suivi!P7</f>
        <v>0</v>
      </c>
      <c r="AR3" s="119">
        <f ca="1">+Suivi!Q7</f>
        <v>0</v>
      </c>
      <c r="AS3" s="119">
        <f ca="1">+Suivi!R7</f>
        <v>0</v>
      </c>
      <c r="AT3" s="119">
        <f ca="1">+Suivi!S7</f>
        <v>0</v>
      </c>
      <c r="AU3" s="119">
        <f ca="1">+Suivi!T7</f>
        <v>0</v>
      </c>
      <c r="AV3" s="119">
        <f ca="1">+Suivi!U7</f>
        <v>0</v>
      </c>
      <c r="AW3" s="119">
        <f ca="1">+Suivi!V7</f>
        <v>0</v>
      </c>
      <c r="AX3" s="119"/>
    </row>
    <row r="4" spans="1:56" ht="20.25" customHeight="1">
      <c r="A4" s="128" t="s">
        <v>1117</v>
      </c>
      <c r="D4" s="130" t="str">
        <f>+Suivi!L3</f>
        <v xml:space="preserve">Période du </v>
      </c>
      <c r="G4" s="565">
        <f ca="1">AN1</f>
        <v>180</v>
      </c>
      <c r="H4" s="566"/>
      <c r="I4" s="248"/>
      <c r="J4" s="248"/>
      <c r="K4" s="249"/>
      <c r="L4" s="259" t="s">
        <v>1115</v>
      </c>
      <c r="M4" s="267"/>
      <c r="N4" s="267"/>
      <c r="O4" s="268"/>
      <c r="AC4" s="119">
        <f ca="1">+Suivi!B8</f>
        <v>0</v>
      </c>
      <c r="AD4" s="119">
        <f ca="1">+Suivi!C8</f>
        <v>0</v>
      </c>
      <c r="AE4" s="119">
        <f ca="1">+Suivi!D8</f>
        <v>0</v>
      </c>
      <c r="AF4" s="119">
        <f ca="1">+Suivi!E8</f>
        <v>0</v>
      </c>
      <c r="AG4" s="119">
        <f ca="1">+Suivi!F8</f>
        <v>0</v>
      </c>
      <c r="AH4" s="119">
        <f ca="1">+Suivi!G8</f>
        <v>0</v>
      </c>
      <c r="AI4" s="119">
        <f ca="1">+Suivi!H8</f>
        <v>0</v>
      </c>
      <c r="AJ4" s="119">
        <f ca="1">+Suivi!I8</f>
        <v>0</v>
      </c>
      <c r="AK4" s="119">
        <f ca="1">+Suivi!J8</f>
        <v>0</v>
      </c>
      <c r="AL4" s="119">
        <f ca="1">+Suivi!K8</f>
        <v>0</v>
      </c>
      <c r="AM4" s="119">
        <f ca="1">+Suivi!L8</f>
        <v>0</v>
      </c>
      <c r="AN4" s="119">
        <f ca="1">+Suivi!M8</f>
        <v>0</v>
      </c>
      <c r="AO4" s="119">
        <f ca="1">+Suivi!N8</f>
        <v>0</v>
      </c>
      <c r="AP4" s="119">
        <f ca="1">+Suivi!O8</f>
        <v>0</v>
      </c>
      <c r="AQ4" s="119">
        <f ca="1">+Suivi!P8</f>
        <v>0</v>
      </c>
      <c r="AR4" s="119">
        <f ca="1">+Suivi!Q8</f>
        <v>0</v>
      </c>
      <c r="AS4" s="119">
        <f ca="1">+Suivi!R8</f>
        <v>0</v>
      </c>
      <c r="AT4" s="119">
        <f ca="1">+Suivi!S8</f>
        <v>0</v>
      </c>
      <c r="AU4" s="119">
        <f ca="1">+Suivi!T8</f>
        <v>0</v>
      </c>
      <c r="AV4" s="119">
        <f ca="1">+Suivi!U8</f>
        <v>0</v>
      </c>
      <c r="AW4" s="119">
        <f ca="1">+Suivi!V8</f>
        <v>0</v>
      </c>
      <c r="AX4" s="119"/>
    </row>
    <row r="5" spans="1:56">
      <c r="L5" s="472"/>
      <c r="M5" s="473"/>
      <c r="N5" s="474"/>
      <c r="AC5" s="119">
        <f ca="1">+Suivi!B9</f>
        <v>0</v>
      </c>
      <c r="AD5" s="119">
        <f ca="1">+Suivi!C9</f>
        <v>0</v>
      </c>
      <c r="AE5" s="119">
        <f ca="1">+Suivi!D9</f>
        <v>0</v>
      </c>
      <c r="AF5" s="119">
        <f ca="1">+Suivi!E9</f>
        <v>0</v>
      </c>
      <c r="AG5" s="119">
        <f ca="1">+Suivi!F9</f>
        <v>0</v>
      </c>
      <c r="AH5" s="119">
        <f ca="1">+Suivi!G9</f>
        <v>0</v>
      </c>
      <c r="AI5" s="119">
        <f ca="1">+Suivi!H9</f>
        <v>0</v>
      </c>
      <c r="AJ5" s="119">
        <f ca="1">+Suivi!I9</f>
        <v>0</v>
      </c>
      <c r="AK5" s="119">
        <f ca="1">+Suivi!J9</f>
        <v>0</v>
      </c>
      <c r="AL5" s="119">
        <f ca="1">+Suivi!K9</f>
        <v>0</v>
      </c>
      <c r="AM5" s="119">
        <f ca="1">+Suivi!L9</f>
        <v>0</v>
      </c>
      <c r="AN5" s="119">
        <f ca="1">+Suivi!M9</f>
        <v>0</v>
      </c>
      <c r="AO5" s="119">
        <f ca="1">+Suivi!N9</f>
        <v>0</v>
      </c>
      <c r="AP5" s="119">
        <f ca="1">+Suivi!O9</f>
        <v>0</v>
      </c>
      <c r="AQ5" s="119">
        <f ca="1">+Suivi!P9</f>
        <v>0</v>
      </c>
      <c r="AR5" s="119">
        <f ca="1">+Suivi!Q9</f>
        <v>0</v>
      </c>
      <c r="AS5" s="119">
        <f ca="1">+Suivi!R9</f>
        <v>0</v>
      </c>
      <c r="AT5" s="119">
        <f ca="1">+Suivi!S9</f>
        <v>0</v>
      </c>
      <c r="AU5" s="119">
        <f ca="1">+Suivi!T9</f>
        <v>0</v>
      </c>
      <c r="AV5" s="119">
        <f ca="1">+Suivi!U9</f>
        <v>0</v>
      </c>
      <c r="AW5" s="119">
        <f ca="1">+Suivi!V9</f>
        <v>0</v>
      </c>
      <c r="AX5" s="119"/>
    </row>
    <row r="6" spans="1:56" ht="15">
      <c r="A6" s="128"/>
      <c r="D6" s="263"/>
      <c r="E6" s="262"/>
      <c r="F6" s="262"/>
      <c r="I6" s="128" t="s">
        <v>1118</v>
      </c>
      <c r="J6" s="262" t="str">
        <f>IF(L5="",L3,L5)</f>
        <v>PlanningCycleComplet</v>
      </c>
      <c r="AB6" s="119">
        <f ca="1">+Suivi!B10</f>
        <v>0</v>
      </c>
      <c r="AC6" s="119">
        <f ca="1">+Suivi!C10</f>
        <v>0</v>
      </c>
      <c r="AD6" s="119">
        <f ca="1">+Suivi!D10</f>
        <v>0</v>
      </c>
      <c r="AE6" s="119">
        <f ca="1">+Suivi!E10</f>
        <v>0</v>
      </c>
      <c r="AF6" s="119">
        <f ca="1">+Suivi!F10</f>
        <v>0</v>
      </c>
      <c r="AG6" s="119">
        <f ca="1">+Suivi!G10</f>
        <v>0</v>
      </c>
      <c r="AH6" s="119">
        <f ca="1">+Suivi!H10</f>
        <v>0</v>
      </c>
      <c r="AI6" s="119">
        <f ca="1">+Suivi!I10</f>
        <v>0</v>
      </c>
      <c r="AJ6" s="119">
        <f ca="1">+Suivi!J10</f>
        <v>0</v>
      </c>
      <c r="AK6" s="119">
        <f ca="1">+Suivi!K10</f>
        <v>0</v>
      </c>
      <c r="AL6" s="119">
        <f ca="1">+Suivi!L10</f>
        <v>0</v>
      </c>
      <c r="AM6" s="119">
        <f ca="1">+Suivi!M10</f>
        <v>0</v>
      </c>
      <c r="AN6" s="119">
        <f ca="1">+Suivi!N10</f>
        <v>0</v>
      </c>
      <c r="AO6" s="119">
        <f ca="1">+Suivi!O10</f>
        <v>0</v>
      </c>
      <c r="AP6" s="119">
        <f ca="1">+Suivi!P10</f>
        <v>0</v>
      </c>
      <c r="AQ6" s="119">
        <f ca="1">+Suivi!Q10</f>
        <v>0</v>
      </c>
      <c r="AR6" s="119">
        <f ca="1">+Suivi!R10</f>
        <v>0</v>
      </c>
      <c r="AS6" s="119">
        <f ca="1">+Suivi!S10</f>
        <v>0</v>
      </c>
      <c r="AT6" s="119">
        <f ca="1">+Suivi!T10</f>
        <v>0</v>
      </c>
      <c r="AU6" s="119">
        <f ca="1">+Suivi!U10</f>
        <v>0</v>
      </c>
      <c r="AV6" s="119">
        <f ca="1">+Suivi!V10</f>
        <v>0</v>
      </c>
    </row>
    <row r="7" spans="1:56">
      <c r="AB7" s="119">
        <f ca="1">+Suivi!B11</f>
        <v>0</v>
      </c>
      <c r="AC7" s="119">
        <f ca="1">+Suivi!C11</f>
        <v>0</v>
      </c>
      <c r="AD7" s="119">
        <f ca="1">+Suivi!D11</f>
        <v>0</v>
      </c>
      <c r="AE7" s="119">
        <f ca="1">+Suivi!E11</f>
        <v>0</v>
      </c>
      <c r="AF7" s="119">
        <f ca="1">+Suivi!F11</f>
        <v>0</v>
      </c>
      <c r="AG7" s="119">
        <f ca="1">+Suivi!G11</f>
        <v>0</v>
      </c>
      <c r="AH7" s="119">
        <f ca="1">+Suivi!H11</f>
        <v>0</v>
      </c>
      <c r="AI7" s="119">
        <f ca="1">+Suivi!I11</f>
        <v>0</v>
      </c>
      <c r="AJ7" s="119">
        <f ca="1">+Suivi!J11</f>
        <v>0</v>
      </c>
      <c r="AK7" s="119">
        <f ca="1">+Suivi!K11</f>
        <v>0</v>
      </c>
      <c r="AL7" s="119">
        <f ca="1">+Suivi!L11</f>
        <v>0</v>
      </c>
      <c r="AM7" s="119">
        <f ca="1">+Suivi!M11</f>
        <v>0</v>
      </c>
      <c r="AN7" s="119">
        <f ca="1">+Suivi!N11</f>
        <v>0</v>
      </c>
      <c r="AO7" s="119">
        <f ca="1">+Suivi!O11</f>
        <v>0</v>
      </c>
      <c r="AP7" s="119">
        <f ca="1">+Suivi!P11</f>
        <v>0</v>
      </c>
      <c r="AQ7" s="119">
        <f ca="1">+Suivi!Q11</f>
        <v>0</v>
      </c>
      <c r="AR7" s="119">
        <f ca="1">+Suivi!R11</f>
        <v>0</v>
      </c>
      <c r="AS7" s="119">
        <f ca="1">+Suivi!S11</f>
        <v>0</v>
      </c>
      <c r="AT7" s="119">
        <f ca="1">+Suivi!T11</f>
        <v>0</v>
      </c>
      <c r="AU7" s="119">
        <f ca="1">+Suivi!U11</f>
        <v>0</v>
      </c>
      <c r="AV7" s="119">
        <f ca="1">+Suivi!V11</f>
        <v>0</v>
      </c>
    </row>
    <row r="8" spans="1:56">
      <c r="A8" s="119">
        <f ca="1">+Suivi!E17</f>
        <v>0</v>
      </c>
      <c r="C8" s="100"/>
      <c r="F8" s="553" t="s">
        <v>1434</v>
      </c>
      <c r="G8" s="555"/>
      <c r="H8" s="553" t="s">
        <v>1435</v>
      </c>
      <c r="I8" s="554"/>
      <c r="J8" s="555"/>
      <c r="K8" s="333"/>
      <c r="AB8" s="119">
        <f ca="1">+Suivi!B12</f>
        <v>0</v>
      </c>
      <c r="AC8" s="119">
        <f ca="1">+Suivi!C12</f>
        <v>0</v>
      </c>
      <c r="AD8" s="119">
        <f ca="1">+Suivi!D12</f>
        <v>0</v>
      </c>
      <c r="AE8" s="119">
        <f ca="1">+Suivi!E12</f>
        <v>0</v>
      </c>
      <c r="AF8" s="119">
        <f ca="1">+Suivi!F12</f>
        <v>0</v>
      </c>
      <c r="AG8" s="119">
        <f ca="1">+Suivi!G12</f>
        <v>0</v>
      </c>
      <c r="AH8" s="119">
        <f ca="1">+Suivi!H12</f>
        <v>0</v>
      </c>
      <c r="AI8" s="119">
        <f ca="1">+Suivi!I12</f>
        <v>0</v>
      </c>
      <c r="AJ8" s="119">
        <f ca="1">+Suivi!J12</f>
        <v>0</v>
      </c>
      <c r="AK8" s="119">
        <f ca="1">+Suivi!K12</f>
        <v>0</v>
      </c>
      <c r="AL8" s="119">
        <f ca="1">+Suivi!L12</f>
        <v>0</v>
      </c>
      <c r="AM8" s="119">
        <f ca="1">+Suivi!M12</f>
        <v>0</v>
      </c>
      <c r="AN8" s="119">
        <f ca="1">+Suivi!N12</f>
        <v>0</v>
      </c>
      <c r="AO8" s="119">
        <f ca="1">+Suivi!O12</f>
        <v>0</v>
      </c>
      <c r="AP8" s="119">
        <f ca="1">+Suivi!P12</f>
        <v>0</v>
      </c>
      <c r="AQ8" s="119">
        <f ca="1">+Suivi!Q12</f>
        <v>0</v>
      </c>
      <c r="AR8" s="119">
        <f ca="1">+Suivi!R12</f>
        <v>0</v>
      </c>
      <c r="AS8" s="119">
        <f ca="1">+Suivi!S12</f>
        <v>0</v>
      </c>
      <c r="AT8" s="119">
        <f ca="1">+Suivi!T12</f>
        <v>0</v>
      </c>
      <c r="AU8" s="119">
        <f ca="1">+Suivi!U12</f>
        <v>0</v>
      </c>
      <c r="AV8" s="119">
        <f ca="1">+Suivi!V12</f>
        <v>0</v>
      </c>
    </row>
    <row r="9" spans="1:56" ht="78.75">
      <c r="C9" s="112"/>
      <c r="D9" s="133" t="s">
        <v>92</v>
      </c>
      <c r="E9" s="219" t="s">
        <v>58</v>
      </c>
      <c r="F9" s="318" t="s">
        <v>1424</v>
      </c>
      <c r="G9" s="319" t="s">
        <v>1423</v>
      </c>
      <c r="H9" s="320" t="s">
        <v>1426</v>
      </c>
      <c r="I9" s="320" t="s">
        <v>1425</v>
      </c>
      <c r="J9" s="321" t="s">
        <v>1427</v>
      </c>
      <c r="K9" s="334" t="s">
        <v>1428</v>
      </c>
      <c r="AB9" s="119">
        <f ca="1">+Suivi!B13</f>
        <v>0</v>
      </c>
      <c r="AC9" s="119">
        <f ca="1">+Suivi!C13</f>
        <v>0</v>
      </c>
      <c r="AD9" s="119">
        <f ca="1">+Suivi!D13</f>
        <v>0</v>
      </c>
      <c r="AE9" s="119">
        <f ca="1">+Suivi!E13</f>
        <v>0</v>
      </c>
      <c r="AF9" s="119">
        <f ca="1">+Suivi!F13</f>
        <v>0</v>
      </c>
      <c r="AG9" s="119">
        <f ca="1">+Suivi!G13</f>
        <v>0</v>
      </c>
      <c r="AH9" s="119">
        <f ca="1">+Suivi!H13</f>
        <v>0</v>
      </c>
      <c r="AI9" s="119">
        <f ca="1">+Suivi!I13</f>
        <v>0</v>
      </c>
      <c r="AJ9" s="119">
        <f ca="1">+Suivi!J13</f>
        <v>0</v>
      </c>
      <c r="AK9" s="119">
        <f ca="1">+Suivi!K13</f>
        <v>0</v>
      </c>
      <c r="AL9" s="119">
        <f ca="1">+Suivi!L13</f>
        <v>0</v>
      </c>
      <c r="AM9" s="119">
        <f ca="1">+Suivi!M13</f>
        <v>0</v>
      </c>
      <c r="AN9" s="119">
        <f ca="1">+Suivi!N13</f>
        <v>0</v>
      </c>
      <c r="AO9" s="119">
        <f ca="1">+Suivi!O13</f>
        <v>0</v>
      </c>
      <c r="AP9" s="119">
        <f ca="1">+Suivi!P13</f>
        <v>0</v>
      </c>
      <c r="AQ9" s="119">
        <f ca="1">+Suivi!Q13</f>
        <v>0</v>
      </c>
      <c r="AR9" s="119">
        <f ca="1">+Suivi!R13</f>
        <v>0</v>
      </c>
      <c r="AS9" s="119">
        <f ca="1">+Suivi!S13</f>
        <v>0</v>
      </c>
      <c r="AT9" s="119">
        <f ca="1">+Suivi!T13</f>
        <v>0</v>
      </c>
      <c r="AU9" s="119">
        <f ca="1">+Suivi!U13</f>
        <v>0</v>
      </c>
      <c r="AV9" s="119">
        <f ca="1">+Suivi!V13</f>
        <v>0</v>
      </c>
    </row>
    <row r="10" spans="1:56" ht="19.5" customHeight="1">
      <c r="C10" s="138">
        <v>1</v>
      </c>
      <c r="D10" s="126">
        <f t="shared" ref="D10:D40" ca="1" si="0">+HLOOKUP($G$4,$AC$1:$AW$33,2+C10,FALSE)</f>
        <v>0</v>
      </c>
      <c r="E10" s="126">
        <f>F10-I10</f>
        <v>0</v>
      </c>
      <c r="F10" s="152"/>
      <c r="G10" s="209"/>
      <c r="H10" s="153"/>
      <c r="I10" s="153"/>
      <c r="J10" s="314"/>
      <c r="K10" s="269"/>
      <c r="AB10" s="119">
        <f ca="1">+Suivi!B14</f>
        <v>0</v>
      </c>
      <c r="AC10" s="119">
        <f ca="1">+Suivi!C14</f>
        <v>0</v>
      </c>
      <c r="AD10" s="119">
        <f ca="1">+Suivi!D14</f>
        <v>0</v>
      </c>
      <c r="AE10" s="119">
        <f ca="1">+Suivi!E14</f>
        <v>0</v>
      </c>
      <c r="AF10" s="119">
        <f ca="1">+Suivi!F14</f>
        <v>0</v>
      </c>
      <c r="AG10" s="119">
        <f ca="1">+Suivi!G14</f>
        <v>0</v>
      </c>
      <c r="AH10" s="119">
        <f ca="1">+Suivi!H14</f>
        <v>0</v>
      </c>
      <c r="AI10" s="119">
        <f ca="1">+Suivi!I14</f>
        <v>0</v>
      </c>
      <c r="AJ10" s="119">
        <f ca="1">+Suivi!J14</f>
        <v>0</v>
      </c>
      <c r="AK10" s="119">
        <f ca="1">+Suivi!K14</f>
        <v>0</v>
      </c>
      <c r="AL10" s="119">
        <f ca="1">+Suivi!L14</f>
        <v>0</v>
      </c>
      <c r="AM10" s="119">
        <f ca="1">+Suivi!M14</f>
        <v>0</v>
      </c>
      <c r="AN10" s="119">
        <f ca="1">+Suivi!N14</f>
        <v>0</v>
      </c>
      <c r="AO10" s="119">
        <f ca="1">+Suivi!O14</f>
        <v>0</v>
      </c>
      <c r="AP10" s="119">
        <f ca="1">+Suivi!P14</f>
        <v>0</v>
      </c>
      <c r="AQ10" s="119">
        <f ca="1">+Suivi!Q14</f>
        <v>0</v>
      </c>
      <c r="AR10" s="119">
        <f ca="1">+Suivi!R14</f>
        <v>0</v>
      </c>
      <c r="AS10" s="119">
        <f ca="1">+Suivi!S14</f>
        <v>0</v>
      </c>
      <c r="AT10" s="119">
        <f ca="1">+Suivi!T14</f>
        <v>0</v>
      </c>
      <c r="AU10" s="119">
        <f ca="1">+Suivi!U14</f>
        <v>0</v>
      </c>
      <c r="AV10" s="119">
        <f ca="1">+Suivi!V14</f>
        <v>0</v>
      </c>
      <c r="AZ10" s="152"/>
      <c r="BA10" s="153"/>
      <c r="BB10" s="153"/>
      <c r="BC10" s="560"/>
      <c r="BD10" s="561"/>
    </row>
    <row r="11" spans="1:56" ht="19.5" customHeight="1">
      <c r="C11" s="138">
        <f>+C10+1</f>
        <v>2</v>
      </c>
      <c r="D11" s="126">
        <f t="shared" ca="1" si="0"/>
        <v>0</v>
      </c>
      <c r="E11" s="126">
        <f t="shared" ref="E11:E40" si="1">F11-I11</f>
        <v>0</v>
      </c>
      <c r="F11" s="154"/>
      <c r="G11" s="210"/>
      <c r="H11" s="155"/>
      <c r="I11" s="155"/>
      <c r="J11" s="281"/>
      <c r="K11" s="269"/>
      <c r="AB11" s="119">
        <f ca="1">+Suivi!B15</f>
        <v>0</v>
      </c>
      <c r="AC11" s="119">
        <f ca="1">+Suivi!C15</f>
        <v>0</v>
      </c>
      <c r="AD11" s="119">
        <f ca="1">+Suivi!D15</f>
        <v>0</v>
      </c>
      <c r="AE11" s="119">
        <f ca="1">+Suivi!E15</f>
        <v>0</v>
      </c>
      <c r="AF11" s="119">
        <f ca="1">+Suivi!F15</f>
        <v>0</v>
      </c>
      <c r="AG11" s="119">
        <f ca="1">+Suivi!G15</f>
        <v>0</v>
      </c>
      <c r="AH11" s="119">
        <f ca="1">+Suivi!H15</f>
        <v>0</v>
      </c>
      <c r="AI11" s="119">
        <f ca="1">+Suivi!I15</f>
        <v>0</v>
      </c>
      <c r="AJ11" s="119">
        <f ca="1">+Suivi!J15</f>
        <v>0</v>
      </c>
      <c r="AK11" s="119">
        <f ca="1">+Suivi!K15</f>
        <v>0</v>
      </c>
      <c r="AL11" s="119">
        <f ca="1">+Suivi!L15</f>
        <v>0</v>
      </c>
      <c r="AM11" s="119">
        <f ca="1">+Suivi!M15</f>
        <v>0</v>
      </c>
      <c r="AN11" s="119">
        <f ca="1">+Suivi!N15</f>
        <v>0</v>
      </c>
      <c r="AO11" s="119">
        <f ca="1">+Suivi!O15</f>
        <v>0</v>
      </c>
      <c r="AP11" s="119">
        <f ca="1">+Suivi!P15</f>
        <v>0</v>
      </c>
      <c r="AQ11" s="119">
        <f ca="1">+Suivi!Q15</f>
        <v>0</v>
      </c>
      <c r="AR11" s="119">
        <f ca="1">+Suivi!R15</f>
        <v>0</v>
      </c>
      <c r="AS11" s="119">
        <f ca="1">+Suivi!S15</f>
        <v>0</v>
      </c>
      <c r="AT11" s="119">
        <f ca="1">+Suivi!T15</f>
        <v>0</v>
      </c>
      <c r="AU11" s="119">
        <f ca="1">+Suivi!U15</f>
        <v>0</v>
      </c>
      <c r="AV11" s="119">
        <f ca="1">+Suivi!V15</f>
        <v>0</v>
      </c>
      <c r="AZ11" s="154"/>
      <c r="BA11" s="155"/>
      <c r="BB11" s="155"/>
      <c r="BC11" s="560"/>
      <c r="BD11" s="561"/>
    </row>
    <row r="12" spans="1:56" ht="19.5" customHeight="1">
      <c r="C12" s="138">
        <f t="shared" ref="C12:C40" si="2">+C11+1</f>
        <v>3</v>
      </c>
      <c r="D12" s="126">
        <f t="shared" ca="1" si="0"/>
        <v>0</v>
      </c>
      <c r="E12" s="126">
        <f t="shared" si="1"/>
        <v>0</v>
      </c>
      <c r="F12" s="154"/>
      <c r="G12" s="210"/>
      <c r="H12" s="155"/>
      <c r="I12" s="155"/>
      <c r="J12" s="281"/>
      <c r="K12" s="269"/>
      <c r="AB12" s="119">
        <f ca="1">+Suivi!B16</f>
        <v>0</v>
      </c>
      <c r="AC12" s="119">
        <f ca="1">+Suivi!C16</f>
        <v>0</v>
      </c>
      <c r="AD12" s="119">
        <f ca="1">+Suivi!D16</f>
        <v>0</v>
      </c>
      <c r="AE12" s="119">
        <f ca="1">+Suivi!E16</f>
        <v>0</v>
      </c>
      <c r="AF12" s="119">
        <f ca="1">+Suivi!F16</f>
        <v>0</v>
      </c>
      <c r="AG12" s="119">
        <f ca="1">+Suivi!G16</f>
        <v>0</v>
      </c>
      <c r="AH12" s="119">
        <f ca="1">+Suivi!H16</f>
        <v>0</v>
      </c>
      <c r="AI12" s="119">
        <f ca="1">+Suivi!I16</f>
        <v>0</v>
      </c>
      <c r="AJ12" s="119">
        <f ca="1">+Suivi!J16</f>
        <v>0</v>
      </c>
      <c r="AK12" s="119">
        <f ca="1">+Suivi!K16</f>
        <v>0</v>
      </c>
      <c r="AL12" s="119">
        <f ca="1">+Suivi!L16</f>
        <v>0</v>
      </c>
      <c r="AM12" s="119">
        <f ca="1">+Suivi!M16</f>
        <v>0</v>
      </c>
      <c r="AN12" s="119">
        <f ca="1">+Suivi!N16</f>
        <v>0</v>
      </c>
      <c r="AO12" s="119">
        <f ca="1">+Suivi!O16</f>
        <v>0</v>
      </c>
      <c r="AP12" s="119">
        <f ca="1">+Suivi!P16</f>
        <v>0</v>
      </c>
      <c r="AQ12" s="119">
        <f ca="1">+Suivi!Q16</f>
        <v>0</v>
      </c>
      <c r="AR12" s="119">
        <f ca="1">+Suivi!R16</f>
        <v>0</v>
      </c>
      <c r="AS12" s="119">
        <f ca="1">+Suivi!S16</f>
        <v>0</v>
      </c>
      <c r="AT12" s="119">
        <f ca="1">+Suivi!T16</f>
        <v>0</v>
      </c>
      <c r="AU12" s="119">
        <f ca="1">+Suivi!U16</f>
        <v>0</v>
      </c>
      <c r="AV12" s="119">
        <f ca="1">+Suivi!V16</f>
        <v>0</v>
      </c>
      <c r="AZ12" s="154"/>
      <c r="BA12" s="155"/>
      <c r="BB12" s="155"/>
      <c r="BC12" s="560"/>
      <c r="BD12" s="561"/>
    </row>
    <row r="13" spans="1:56" ht="19.5" customHeight="1">
      <c r="C13" s="138">
        <f t="shared" si="2"/>
        <v>4</v>
      </c>
      <c r="D13" s="126">
        <f t="shared" ca="1" si="0"/>
        <v>0</v>
      </c>
      <c r="E13" s="126">
        <f t="shared" si="1"/>
        <v>0</v>
      </c>
      <c r="F13" s="154"/>
      <c r="G13" s="210"/>
      <c r="H13" s="155"/>
      <c r="I13" s="155"/>
      <c r="J13" s="281"/>
      <c r="K13" s="269"/>
      <c r="AB13" s="119">
        <f ca="1">+Suivi!B17</f>
        <v>0</v>
      </c>
      <c r="AC13" s="119">
        <f ca="1">+Suivi!C17</f>
        <v>0</v>
      </c>
      <c r="AD13" s="119">
        <f ca="1">+Suivi!D17</f>
        <v>0</v>
      </c>
      <c r="AF13" s="119">
        <f ca="1">+Suivi!F17</f>
        <v>0</v>
      </c>
      <c r="AG13" s="119">
        <f ca="1">+Suivi!G17</f>
        <v>0</v>
      </c>
      <c r="AH13" s="119">
        <f ca="1">+Suivi!H17</f>
        <v>0</v>
      </c>
      <c r="AI13" s="119">
        <f ca="1">+Suivi!I17</f>
        <v>0</v>
      </c>
      <c r="AJ13" s="119">
        <f ca="1">+Suivi!J17</f>
        <v>0</v>
      </c>
      <c r="AK13" s="119">
        <f ca="1">+Suivi!K17</f>
        <v>0</v>
      </c>
      <c r="AL13" s="119">
        <f ca="1">+Suivi!L17</f>
        <v>0</v>
      </c>
      <c r="AM13" s="119">
        <f ca="1">+Suivi!M17</f>
        <v>0</v>
      </c>
      <c r="AN13" s="119">
        <f ca="1">+Suivi!N17</f>
        <v>0</v>
      </c>
      <c r="AO13" s="119">
        <f ca="1">+Suivi!O17</f>
        <v>0</v>
      </c>
      <c r="AP13" s="119">
        <f ca="1">+Suivi!P17</f>
        <v>0</v>
      </c>
      <c r="AQ13" s="119">
        <f ca="1">+Suivi!Q17</f>
        <v>0</v>
      </c>
      <c r="AR13" s="119">
        <f ca="1">+Suivi!R17</f>
        <v>0</v>
      </c>
      <c r="AS13" s="119">
        <f ca="1">+Suivi!S17</f>
        <v>0</v>
      </c>
      <c r="AT13" s="119">
        <f ca="1">+Suivi!T17</f>
        <v>0</v>
      </c>
      <c r="AU13" s="119">
        <f ca="1">+Suivi!U17</f>
        <v>0</v>
      </c>
      <c r="AV13" s="119">
        <f ca="1">+Suivi!V17</f>
        <v>0</v>
      </c>
      <c r="AZ13" s="154"/>
      <c r="BA13" s="155"/>
      <c r="BB13" s="155"/>
      <c r="BC13" s="560"/>
      <c r="BD13" s="561"/>
    </row>
    <row r="14" spans="1:56" ht="19.5" customHeight="1">
      <c r="C14" s="138">
        <f t="shared" si="2"/>
        <v>5</v>
      </c>
      <c r="D14" s="126">
        <f t="shared" ca="1" si="0"/>
        <v>0</v>
      </c>
      <c r="E14" s="126">
        <f t="shared" si="1"/>
        <v>0</v>
      </c>
      <c r="F14" s="154"/>
      <c r="G14" s="210"/>
      <c r="H14" s="155"/>
      <c r="I14" s="155"/>
      <c r="J14" s="281"/>
      <c r="K14" s="269"/>
      <c r="AB14" s="119">
        <f ca="1">+Suivi!B18</f>
        <v>0</v>
      </c>
      <c r="AC14" s="119">
        <f ca="1">+Suivi!C18</f>
        <v>0</v>
      </c>
      <c r="AD14" s="119">
        <f ca="1">+Suivi!D18</f>
        <v>0</v>
      </c>
      <c r="AE14" s="119">
        <f ca="1">+Suivi!E18</f>
        <v>0</v>
      </c>
      <c r="AF14" s="119">
        <f ca="1">+Suivi!F18</f>
        <v>0</v>
      </c>
      <c r="AG14" s="119">
        <f ca="1">+Suivi!G18</f>
        <v>0</v>
      </c>
      <c r="AH14" s="119">
        <f ca="1">+Suivi!H18</f>
        <v>0</v>
      </c>
      <c r="AI14" s="119">
        <f ca="1">+Suivi!I18</f>
        <v>0</v>
      </c>
      <c r="AJ14" s="119">
        <f ca="1">+Suivi!J18</f>
        <v>0</v>
      </c>
      <c r="AK14" s="119">
        <f ca="1">+Suivi!K18</f>
        <v>0</v>
      </c>
      <c r="AL14" s="119">
        <f ca="1">+Suivi!L18</f>
        <v>0</v>
      </c>
      <c r="AM14" s="119">
        <f ca="1">+Suivi!M18</f>
        <v>0</v>
      </c>
      <c r="AN14" s="119">
        <f ca="1">+Suivi!N18</f>
        <v>0</v>
      </c>
      <c r="AO14" s="119">
        <f ca="1">+Suivi!O18</f>
        <v>0</v>
      </c>
      <c r="AP14" s="119">
        <f ca="1">+Suivi!P18</f>
        <v>0</v>
      </c>
      <c r="AQ14" s="119">
        <f ca="1">+Suivi!Q18</f>
        <v>0</v>
      </c>
      <c r="AR14" s="119">
        <f ca="1">+Suivi!R18</f>
        <v>0</v>
      </c>
      <c r="AS14" s="119">
        <f ca="1">+Suivi!S18</f>
        <v>0</v>
      </c>
      <c r="AT14" s="119">
        <f ca="1">+Suivi!T18</f>
        <v>0</v>
      </c>
      <c r="AU14" s="119">
        <f ca="1">+Suivi!U18</f>
        <v>0</v>
      </c>
      <c r="AV14" s="119">
        <f ca="1">+Suivi!V18</f>
        <v>0</v>
      </c>
      <c r="AZ14" s="154"/>
      <c r="BA14" s="155"/>
      <c r="BB14" s="155"/>
      <c r="BC14" s="560"/>
      <c r="BD14" s="561"/>
    </row>
    <row r="15" spans="1:56" ht="19.5" customHeight="1">
      <c r="C15" s="138">
        <f t="shared" si="2"/>
        <v>6</v>
      </c>
      <c r="D15" s="126">
        <f t="shared" ca="1" si="0"/>
        <v>0</v>
      </c>
      <c r="E15" s="126">
        <f t="shared" si="1"/>
        <v>0</v>
      </c>
      <c r="F15" s="154"/>
      <c r="G15" s="210"/>
      <c r="H15" s="155"/>
      <c r="I15" s="155"/>
      <c r="J15" s="281"/>
      <c r="K15" s="269"/>
      <c r="AB15" s="119">
        <f ca="1">+Suivi!B19</f>
        <v>0</v>
      </c>
      <c r="AC15" s="119">
        <f ca="1">+Suivi!C19</f>
        <v>0</v>
      </c>
      <c r="AD15" s="119">
        <f ca="1">+Suivi!D19</f>
        <v>0</v>
      </c>
      <c r="AE15" s="119">
        <f ca="1">+Suivi!E19</f>
        <v>0</v>
      </c>
      <c r="AF15" s="119">
        <f ca="1">+Suivi!F19</f>
        <v>0</v>
      </c>
      <c r="AG15" s="119">
        <f ca="1">+Suivi!G19</f>
        <v>0</v>
      </c>
      <c r="AH15" s="119">
        <f ca="1">+Suivi!H19</f>
        <v>0</v>
      </c>
      <c r="AI15" s="119">
        <f ca="1">+Suivi!I19</f>
        <v>0</v>
      </c>
      <c r="AJ15" s="119">
        <f ca="1">+Suivi!J19</f>
        <v>0</v>
      </c>
      <c r="AK15" s="119">
        <f ca="1">+Suivi!K19</f>
        <v>0</v>
      </c>
      <c r="AL15" s="119">
        <f ca="1">+Suivi!L19</f>
        <v>0</v>
      </c>
      <c r="AM15" s="119">
        <f ca="1">+Suivi!M19</f>
        <v>0</v>
      </c>
      <c r="AN15" s="119">
        <f ca="1">+Suivi!N19</f>
        <v>0</v>
      </c>
      <c r="AO15" s="119">
        <f ca="1">+Suivi!O19</f>
        <v>0</v>
      </c>
      <c r="AP15" s="119">
        <f ca="1">+Suivi!P19</f>
        <v>0</v>
      </c>
      <c r="AQ15" s="119">
        <f ca="1">+Suivi!Q19</f>
        <v>0</v>
      </c>
      <c r="AR15" s="119">
        <f ca="1">+Suivi!R19</f>
        <v>0</v>
      </c>
      <c r="AS15" s="119">
        <f ca="1">+Suivi!S19</f>
        <v>0</v>
      </c>
      <c r="AT15" s="119">
        <f ca="1">+Suivi!T19</f>
        <v>0</v>
      </c>
      <c r="AU15" s="119">
        <f ca="1">+Suivi!U19</f>
        <v>0</v>
      </c>
      <c r="AV15" s="119">
        <f ca="1">+Suivi!V19</f>
        <v>0</v>
      </c>
      <c r="AZ15" s="154"/>
      <c r="BA15" s="155"/>
      <c r="BB15" s="155"/>
      <c r="BC15" s="560"/>
      <c r="BD15" s="561"/>
    </row>
    <row r="16" spans="1:56" ht="19.5" customHeight="1">
      <c r="C16" s="138">
        <f t="shared" si="2"/>
        <v>7</v>
      </c>
      <c r="D16" s="126">
        <f t="shared" ca="1" si="0"/>
        <v>0</v>
      </c>
      <c r="E16" s="126">
        <f t="shared" si="1"/>
        <v>0</v>
      </c>
      <c r="F16" s="154"/>
      <c r="G16" s="210"/>
      <c r="H16" s="155"/>
      <c r="I16" s="155"/>
      <c r="J16" s="281"/>
      <c r="K16" s="269"/>
      <c r="AB16" s="119">
        <f ca="1">+Suivi!B20</f>
        <v>0</v>
      </c>
      <c r="AC16" s="119">
        <f ca="1">+Suivi!C20</f>
        <v>0</v>
      </c>
      <c r="AD16" s="119">
        <f ca="1">+Suivi!D20</f>
        <v>0</v>
      </c>
      <c r="AE16" s="119">
        <f ca="1">+Suivi!E20</f>
        <v>0</v>
      </c>
      <c r="AF16" s="119">
        <f ca="1">+Suivi!F20</f>
        <v>0</v>
      </c>
      <c r="AG16" s="119">
        <f ca="1">+Suivi!G20</f>
        <v>0</v>
      </c>
      <c r="AH16" s="119">
        <f ca="1">+Suivi!H20</f>
        <v>0</v>
      </c>
      <c r="AI16" s="119">
        <f ca="1">+Suivi!I20</f>
        <v>0</v>
      </c>
      <c r="AJ16" s="119">
        <f ca="1">+Suivi!J20</f>
        <v>0</v>
      </c>
      <c r="AK16" s="119">
        <f ca="1">+Suivi!K20</f>
        <v>0</v>
      </c>
      <c r="AL16" s="119">
        <f ca="1">+Suivi!L20</f>
        <v>0</v>
      </c>
      <c r="AM16" s="119">
        <f ca="1">+Suivi!M20</f>
        <v>0</v>
      </c>
      <c r="AN16" s="119">
        <f ca="1">+Suivi!N20</f>
        <v>0</v>
      </c>
      <c r="AO16" s="119">
        <f ca="1">+Suivi!O20</f>
        <v>0</v>
      </c>
      <c r="AP16" s="119">
        <f ca="1">+Suivi!P20</f>
        <v>0</v>
      </c>
      <c r="AQ16" s="119">
        <f ca="1">+Suivi!Q20</f>
        <v>0</v>
      </c>
      <c r="AR16" s="119">
        <f ca="1">+Suivi!R20</f>
        <v>0</v>
      </c>
      <c r="AS16" s="119">
        <f ca="1">+Suivi!S20</f>
        <v>0</v>
      </c>
      <c r="AT16" s="119">
        <f ca="1">+Suivi!T20</f>
        <v>0</v>
      </c>
      <c r="AU16" s="119">
        <f ca="1">+Suivi!U20</f>
        <v>0</v>
      </c>
      <c r="AV16" s="119">
        <f ca="1">+Suivi!V20</f>
        <v>0</v>
      </c>
      <c r="AZ16" s="154"/>
      <c r="BA16" s="155"/>
      <c r="BB16" s="155"/>
      <c r="BC16" s="560"/>
      <c r="BD16" s="561"/>
    </row>
    <row r="17" spans="3:56" ht="19.5" customHeight="1">
      <c r="C17" s="138">
        <f t="shared" si="2"/>
        <v>8</v>
      </c>
      <c r="D17" s="126">
        <f t="shared" ca="1" si="0"/>
        <v>0</v>
      </c>
      <c r="E17" s="126">
        <f t="shared" si="1"/>
        <v>0</v>
      </c>
      <c r="F17" s="154"/>
      <c r="G17" s="210"/>
      <c r="H17" s="155"/>
      <c r="I17" s="155"/>
      <c r="J17" s="281"/>
      <c r="K17" s="269"/>
      <c r="AB17" s="119">
        <f ca="1">+Suivi!B21</f>
        <v>0</v>
      </c>
      <c r="AC17" s="119">
        <f ca="1">+Suivi!C21</f>
        <v>0</v>
      </c>
      <c r="AD17" s="119">
        <f ca="1">+Suivi!D21</f>
        <v>0</v>
      </c>
      <c r="AE17" s="119">
        <f ca="1">+Suivi!E21</f>
        <v>0</v>
      </c>
      <c r="AF17" s="119">
        <f ca="1">+Suivi!F21</f>
        <v>0</v>
      </c>
      <c r="AG17" s="119">
        <f ca="1">+Suivi!G21</f>
        <v>0</v>
      </c>
      <c r="AH17" s="119">
        <f ca="1">+Suivi!H21</f>
        <v>0</v>
      </c>
      <c r="AI17" s="119">
        <f ca="1">+Suivi!I21</f>
        <v>0</v>
      </c>
      <c r="AJ17" s="119">
        <f ca="1">+Suivi!J21</f>
        <v>0</v>
      </c>
      <c r="AK17" s="119">
        <f ca="1">+Suivi!K21</f>
        <v>0</v>
      </c>
      <c r="AL17" s="119">
        <f ca="1">+Suivi!L21</f>
        <v>0</v>
      </c>
      <c r="AM17" s="119">
        <f ca="1">+Suivi!M21</f>
        <v>0</v>
      </c>
      <c r="AN17" s="119">
        <f ca="1">+Suivi!N21</f>
        <v>0</v>
      </c>
      <c r="AO17" s="119">
        <f ca="1">+Suivi!O21</f>
        <v>0</v>
      </c>
      <c r="AP17" s="119">
        <f ca="1">+Suivi!P21</f>
        <v>0</v>
      </c>
      <c r="AQ17" s="119">
        <f ca="1">+Suivi!Q21</f>
        <v>0</v>
      </c>
      <c r="AR17" s="119">
        <f ca="1">+Suivi!R21</f>
        <v>0</v>
      </c>
      <c r="AS17" s="119">
        <f ca="1">+Suivi!S21</f>
        <v>0</v>
      </c>
      <c r="AT17" s="119">
        <f ca="1">+Suivi!T21</f>
        <v>0</v>
      </c>
      <c r="AU17" s="119">
        <f ca="1">+Suivi!U21</f>
        <v>0</v>
      </c>
      <c r="AV17" s="119">
        <f ca="1">+Suivi!V21</f>
        <v>0</v>
      </c>
      <c r="AZ17" s="154"/>
      <c r="BA17" s="155"/>
      <c r="BB17" s="155"/>
      <c r="BC17" s="560"/>
      <c r="BD17" s="561"/>
    </row>
    <row r="18" spans="3:56" ht="19.5" customHeight="1">
      <c r="C18" s="138">
        <f t="shared" si="2"/>
        <v>9</v>
      </c>
      <c r="D18" s="126">
        <f t="shared" ca="1" si="0"/>
        <v>0</v>
      </c>
      <c r="E18" s="126">
        <f t="shared" si="1"/>
        <v>0</v>
      </c>
      <c r="F18" s="154"/>
      <c r="G18" s="210"/>
      <c r="H18" s="155"/>
      <c r="I18" s="155"/>
      <c r="J18" s="281"/>
      <c r="K18" s="269"/>
      <c r="AB18" s="119">
        <f ca="1">+Suivi!B22</f>
        <v>0</v>
      </c>
      <c r="AC18" s="119">
        <f ca="1">+Suivi!C22</f>
        <v>0</v>
      </c>
      <c r="AD18" s="119">
        <f ca="1">+Suivi!D22</f>
        <v>0</v>
      </c>
      <c r="AE18" s="119">
        <f ca="1">+Suivi!E22</f>
        <v>0</v>
      </c>
      <c r="AF18" s="119">
        <f ca="1">+Suivi!F22</f>
        <v>0</v>
      </c>
      <c r="AG18" s="119">
        <f ca="1">+Suivi!G22</f>
        <v>0</v>
      </c>
      <c r="AH18" s="119">
        <f ca="1">+Suivi!H22</f>
        <v>0</v>
      </c>
      <c r="AI18" s="119">
        <f ca="1">+Suivi!I22</f>
        <v>0</v>
      </c>
      <c r="AJ18" s="119">
        <f ca="1">+Suivi!J22</f>
        <v>0</v>
      </c>
      <c r="AK18" s="119">
        <f ca="1">+Suivi!K22</f>
        <v>0</v>
      </c>
      <c r="AL18" s="119">
        <f ca="1">+Suivi!L22</f>
        <v>0</v>
      </c>
      <c r="AM18" s="119">
        <f ca="1">+Suivi!M22</f>
        <v>0</v>
      </c>
      <c r="AN18" s="119">
        <f ca="1">+Suivi!N22</f>
        <v>0</v>
      </c>
      <c r="AO18" s="119">
        <f ca="1">+Suivi!O22</f>
        <v>0</v>
      </c>
      <c r="AP18" s="119">
        <f ca="1">+Suivi!P22</f>
        <v>0</v>
      </c>
      <c r="AQ18" s="119">
        <f ca="1">+Suivi!Q22</f>
        <v>0</v>
      </c>
      <c r="AR18" s="119">
        <f ca="1">+Suivi!R22</f>
        <v>0</v>
      </c>
      <c r="AS18" s="119">
        <f ca="1">+Suivi!S22</f>
        <v>0</v>
      </c>
      <c r="AT18" s="119">
        <f ca="1">+Suivi!T22</f>
        <v>0</v>
      </c>
      <c r="AU18" s="119">
        <f ca="1">+Suivi!U22</f>
        <v>0</v>
      </c>
      <c r="AV18" s="119">
        <f ca="1">+Suivi!V22</f>
        <v>0</v>
      </c>
      <c r="AZ18" s="154"/>
      <c r="BA18" s="155"/>
      <c r="BB18" s="155"/>
      <c r="BC18" s="560"/>
      <c r="BD18" s="561"/>
    </row>
    <row r="19" spans="3:56" ht="19.5" customHeight="1">
      <c r="C19" s="138">
        <f t="shared" si="2"/>
        <v>10</v>
      </c>
      <c r="D19" s="126">
        <f t="shared" ca="1" si="0"/>
        <v>0</v>
      </c>
      <c r="E19" s="126">
        <f t="shared" si="1"/>
        <v>0</v>
      </c>
      <c r="F19" s="154"/>
      <c r="G19" s="210"/>
      <c r="H19" s="155"/>
      <c r="I19" s="155"/>
      <c r="J19" s="281"/>
      <c r="K19" s="269"/>
      <c r="AB19" s="119">
        <f ca="1">+Suivi!B23</f>
        <v>0</v>
      </c>
      <c r="AC19" s="119">
        <f ca="1">+Suivi!C23</f>
        <v>0</v>
      </c>
      <c r="AD19" s="119">
        <f ca="1">+Suivi!D23</f>
        <v>0</v>
      </c>
      <c r="AE19" s="119">
        <f ca="1">+Suivi!E23</f>
        <v>0</v>
      </c>
      <c r="AF19" s="119">
        <f ca="1">+Suivi!F23</f>
        <v>0</v>
      </c>
      <c r="AG19" s="119">
        <f ca="1">+Suivi!G23</f>
        <v>0</v>
      </c>
      <c r="AH19" s="119">
        <f ca="1">+Suivi!H23</f>
        <v>0</v>
      </c>
      <c r="AI19" s="119">
        <f ca="1">+Suivi!I23</f>
        <v>0</v>
      </c>
      <c r="AJ19" s="119">
        <f ca="1">+Suivi!J23</f>
        <v>0</v>
      </c>
      <c r="AK19" s="119">
        <f ca="1">+Suivi!K23</f>
        <v>0</v>
      </c>
      <c r="AL19" s="119">
        <f ca="1">+Suivi!L23</f>
        <v>0</v>
      </c>
      <c r="AM19" s="119">
        <f ca="1">+Suivi!M23</f>
        <v>0</v>
      </c>
      <c r="AN19" s="119">
        <f ca="1">+Suivi!N23</f>
        <v>0</v>
      </c>
      <c r="AO19" s="119">
        <f ca="1">+Suivi!O23</f>
        <v>0</v>
      </c>
      <c r="AP19" s="119">
        <f ca="1">+Suivi!P23</f>
        <v>0</v>
      </c>
      <c r="AQ19" s="119">
        <f ca="1">+Suivi!Q23</f>
        <v>0</v>
      </c>
      <c r="AR19" s="119">
        <f ca="1">+Suivi!R23</f>
        <v>0</v>
      </c>
      <c r="AS19" s="119">
        <f ca="1">+Suivi!S23</f>
        <v>0</v>
      </c>
      <c r="AT19" s="119">
        <f ca="1">+Suivi!T23</f>
        <v>0</v>
      </c>
      <c r="AU19" s="119">
        <f ca="1">+Suivi!U23</f>
        <v>0</v>
      </c>
      <c r="AV19" s="119">
        <f ca="1">+Suivi!V23</f>
        <v>0</v>
      </c>
      <c r="AZ19" s="154"/>
      <c r="BA19" s="155"/>
      <c r="BB19" s="155"/>
      <c r="BC19" s="560"/>
      <c r="BD19" s="561"/>
    </row>
    <row r="20" spans="3:56" ht="19.5" customHeight="1">
      <c r="C20" s="138">
        <f t="shared" si="2"/>
        <v>11</v>
      </c>
      <c r="D20" s="126">
        <f t="shared" ca="1" si="0"/>
        <v>0</v>
      </c>
      <c r="E20" s="126">
        <f t="shared" si="1"/>
        <v>0</v>
      </c>
      <c r="F20" s="154"/>
      <c r="G20" s="210"/>
      <c r="H20" s="155"/>
      <c r="I20" s="155"/>
      <c r="J20" s="281"/>
      <c r="K20" s="269"/>
      <c r="AB20" s="119">
        <f ca="1">+Suivi!B24</f>
        <v>0</v>
      </c>
      <c r="AC20" s="119">
        <f ca="1">+Suivi!C24</f>
        <v>0</v>
      </c>
      <c r="AD20" s="119">
        <f ca="1">+Suivi!D24</f>
        <v>0</v>
      </c>
      <c r="AE20" s="119">
        <f ca="1">+Suivi!E24</f>
        <v>0</v>
      </c>
      <c r="AF20" s="119">
        <f ca="1">+Suivi!F24</f>
        <v>0</v>
      </c>
      <c r="AG20" s="119">
        <f ca="1">+Suivi!G24</f>
        <v>0</v>
      </c>
      <c r="AH20" s="119">
        <f ca="1">+Suivi!H24</f>
        <v>0</v>
      </c>
      <c r="AI20" s="119">
        <f ca="1">+Suivi!I24</f>
        <v>0</v>
      </c>
      <c r="AJ20" s="119">
        <f ca="1">+Suivi!J24</f>
        <v>0</v>
      </c>
      <c r="AK20" s="119">
        <f ca="1">+Suivi!K24</f>
        <v>0</v>
      </c>
      <c r="AL20" s="119">
        <f ca="1">+Suivi!L24</f>
        <v>0</v>
      </c>
      <c r="AM20" s="119">
        <f ca="1">+Suivi!M24</f>
        <v>0</v>
      </c>
      <c r="AN20" s="119">
        <f ca="1">+Suivi!N24</f>
        <v>0</v>
      </c>
      <c r="AO20" s="119">
        <f ca="1">+Suivi!O24</f>
        <v>0</v>
      </c>
      <c r="AP20" s="119">
        <f ca="1">+Suivi!P24</f>
        <v>0</v>
      </c>
      <c r="AQ20" s="119">
        <f ca="1">+Suivi!Q24</f>
        <v>0</v>
      </c>
      <c r="AR20" s="119">
        <f ca="1">+Suivi!R24</f>
        <v>0</v>
      </c>
      <c r="AS20" s="119">
        <f ca="1">+Suivi!S24</f>
        <v>0</v>
      </c>
      <c r="AT20" s="119">
        <f ca="1">+Suivi!T24</f>
        <v>0</v>
      </c>
      <c r="AU20" s="119">
        <f ca="1">+Suivi!U24</f>
        <v>0</v>
      </c>
      <c r="AV20" s="119">
        <f ca="1">+Suivi!V24</f>
        <v>0</v>
      </c>
      <c r="AZ20" s="154"/>
      <c r="BA20" s="155"/>
      <c r="BB20" s="155"/>
      <c r="BC20" s="560"/>
      <c r="BD20" s="561"/>
    </row>
    <row r="21" spans="3:56" ht="19.5" customHeight="1">
      <c r="C21" s="138">
        <f t="shared" si="2"/>
        <v>12</v>
      </c>
      <c r="D21" s="126">
        <f t="shared" ca="1" si="0"/>
        <v>0</v>
      </c>
      <c r="E21" s="126">
        <f t="shared" si="1"/>
        <v>0</v>
      </c>
      <c r="F21" s="154"/>
      <c r="G21" s="210"/>
      <c r="H21" s="155"/>
      <c r="I21" s="155"/>
      <c r="J21" s="281"/>
      <c r="K21" s="269"/>
      <c r="AB21" s="119">
        <f ca="1">+Suivi!B25</f>
        <v>0</v>
      </c>
      <c r="AC21" s="119">
        <f ca="1">+Suivi!C25</f>
        <v>0</v>
      </c>
      <c r="AD21" s="119">
        <f ca="1">+Suivi!D25</f>
        <v>0</v>
      </c>
      <c r="AE21" s="119">
        <f ca="1">+Suivi!E25</f>
        <v>0</v>
      </c>
      <c r="AF21" s="119">
        <f ca="1">+Suivi!F25</f>
        <v>0</v>
      </c>
      <c r="AG21" s="119">
        <f ca="1">+Suivi!G25</f>
        <v>0</v>
      </c>
      <c r="AH21" s="119">
        <f ca="1">+Suivi!H25</f>
        <v>0</v>
      </c>
      <c r="AI21" s="119">
        <f ca="1">+Suivi!I25</f>
        <v>0</v>
      </c>
      <c r="AJ21" s="119">
        <f ca="1">+Suivi!J25</f>
        <v>0</v>
      </c>
      <c r="AK21" s="119">
        <f ca="1">+Suivi!K25</f>
        <v>0</v>
      </c>
      <c r="AL21" s="119">
        <f ca="1">+Suivi!L25</f>
        <v>0</v>
      </c>
      <c r="AM21" s="119">
        <f ca="1">+Suivi!M25</f>
        <v>0</v>
      </c>
      <c r="AN21" s="119">
        <f ca="1">+Suivi!N25</f>
        <v>0</v>
      </c>
      <c r="AO21" s="119">
        <f ca="1">+Suivi!O25</f>
        <v>0</v>
      </c>
      <c r="AP21" s="119">
        <f ca="1">+Suivi!P25</f>
        <v>0</v>
      </c>
      <c r="AQ21" s="119">
        <f ca="1">+Suivi!Q25</f>
        <v>0</v>
      </c>
      <c r="AR21" s="119">
        <f ca="1">+Suivi!R25</f>
        <v>0</v>
      </c>
      <c r="AS21" s="119">
        <f ca="1">+Suivi!S25</f>
        <v>0</v>
      </c>
      <c r="AT21" s="119">
        <f ca="1">+Suivi!T25</f>
        <v>0</v>
      </c>
      <c r="AU21" s="119">
        <f ca="1">+Suivi!U25</f>
        <v>0</v>
      </c>
      <c r="AV21" s="119">
        <f ca="1">+Suivi!V25</f>
        <v>0</v>
      </c>
      <c r="AZ21" s="154"/>
      <c r="BA21" s="155"/>
      <c r="BB21" s="155"/>
      <c r="BC21" s="560"/>
      <c r="BD21" s="561"/>
    </row>
    <row r="22" spans="3:56" ht="19.5" customHeight="1">
      <c r="C22" s="138">
        <f t="shared" si="2"/>
        <v>13</v>
      </c>
      <c r="D22" s="126">
        <f t="shared" ca="1" si="0"/>
        <v>0</v>
      </c>
      <c r="E22" s="126">
        <f t="shared" si="1"/>
        <v>0</v>
      </c>
      <c r="F22" s="154"/>
      <c r="G22" s="210"/>
      <c r="H22" s="155"/>
      <c r="I22" s="155"/>
      <c r="J22" s="281"/>
      <c r="K22" s="269"/>
      <c r="AB22" s="119">
        <f ca="1">+Suivi!B26</f>
        <v>0</v>
      </c>
      <c r="AC22" s="119">
        <f ca="1">+Suivi!C26</f>
        <v>0</v>
      </c>
      <c r="AD22" s="119">
        <f ca="1">+Suivi!D26</f>
        <v>0</v>
      </c>
      <c r="AE22" s="119">
        <f ca="1">+Suivi!E26</f>
        <v>0</v>
      </c>
      <c r="AF22" s="119">
        <f ca="1">+Suivi!F26</f>
        <v>0</v>
      </c>
      <c r="AG22" s="119">
        <f ca="1">+Suivi!G26</f>
        <v>0</v>
      </c>
      <c r="AH22" s="119">
        <f ca="1">+Suivi!H26</f>
        <v>0</v>
      </c>
      <c r="AI22" s="119">
        <f ca="1">+Suivi!I26</f>
        <v>0</v>
      </c>
      <c r="AJ22" s="119">
        <f ca="1">+Suivi!J26</f>
        <v>0</v>
      </c>
      <c r="AK22" s="119">
        <f ca="1">+Suivi!K26</f>
        <v>0</v>
      </c>
      <c r="AL22" s="119">
        <f ca="1">+Suivi!L26</f>
        <v>0</v>
      </c>
      <c r="AM22" s="119">
        <f ca="1">+Suivi!M26</f>
        <v>0</v>
      </c>
      <c r="AN22" s="119">
        <f ca="1">+Suivi!N26</f>
        <v>0</v>
      </c>
      <c r="AO22" s="119">
        <f ca="1">+Suivi!O26</f>
        <v>0</v>
      </c>
      <c r="AP22" s="119">
        <f ca="1">+Suivi!P26</f>
        <v>0</v>
      </c>
      <c r="AQ22" s="119">
        <f ca="1">+Suivi!Q26</f>
        <v>0</v>
      </c>
      <c r="AR22" s="119">
        <f ca="1">+Suivi!R26</f>
        <v>0</v>
      </c>
      <c r="AS22" s="119">
        <f ca="1">+Suivi!S26</f>
        <v>0</v>
      </c>
      <c r="AT22" s="119">
        <f ca="1">+Suivi!T26</f>
        <v>0</v>
      </c>
      <c r="AU22" s="119">
        <f ca="1">+Suivi!U26</f>
        <v>0</v>
      </c>
      <c r="AV22" s="119">
        <f ca="1">+Suivi!V26</f>
        <v>0</v>
      </c>
      <c r="AZ22" s="154"/>
      <c r="BA22" s="155"/>
      <c r="BB22" s="155"/>
      <c r="BC22" s="560"/>
      <c r="BD22" s="561"/>
    </row>
    <row r="23" spans="3:56" ht="19.5" customHeight="1">
      <c r="C23" s="138">
        <f t="shared" si="2"/>
        <v>14</v>
      </c>
      <c r="D23" s="126">
        <f t="shared" ca="1" si="0"/>
        <v>0</v>
      </c>
      <c r="E23" s="126">
        <f t="shared" si="1"/>
        <v>0</v>
      </c>
      <c r="F23" s="154"/>
      <c r="G23" s="210"/>
      <c r="H23" s="155"/>
      <c r="I23" s="155"/>
      <c r="J23" s="281"/>
      <c r="K23" s="269"/>
      <c r="AB23" s="119">
        <f ca="1">+Suivi!B27</f>
        <v>0</v>
      </c>
      <c r="AC23" s="119">
        <f ca="1">+Suivi!C27</f>
        <v>0</v>
      </c>
      <c r="AD23" s="119">
        <f ca="1">+Suivi!D27</f>
        <v>0</v>
      </c>
      <c r="AE23" s="119">
        <f ca="1">+Suivi!E27</f>
        <v>0</v>
      </c>
      <c r="AF23" s="119">
        <f ca="1">+Suivi!F27</f>
        <v>0</v>
      </c>
      <c r="AG23" s="119">
        <f ca="1">+Suivi!G27</f>
        <v>0</v>
      </c>
      <c r="AH23" s="119">
        <f ca="1">+Suivi!H27</f>
        <v>0</v>
      </c>
      <c r="AI23" s="119">
        <f ca="1">+Suivi!I27</f>
        <v>0</v>
      </c>
      <c r="AJ23" s="119">
        <f ca="1">+Suivi!J27</f>
        <v>0</v>
      </c>
      <c r="AK23" s="119">
        <f ca="1">+Suivi!K27</f>
        <v>0</v>
      </c>
      <c r="AL23" s="119">
        <f ca="1">+Suivi!L27</f>
        <v>0</v>
      </c>
      <c r="AM23" s="119">
        <f ca="1">+Suivi!M27</f>
        <v>0</v>
      </c>
      <c r="AN23" s="119">
        <f ca="1">+Suivi!N27</f>
        <v>0</v>
      </c>
      <c r="AO23" s="119">
        <f ca="1">+Suivi!O27</f>
        <v>0</v>
      </c>
      <c r="AP23" s="119">
        <f ca="1">+Suivi!P27</f>
        <v>0</v>
      </c>
      <c r="AQ23" s="119">
        <f ca="1">+Suivi!Q27</f>
        <v>0</v>
      </c>
      <c r="AR23" s="119">
        <f ca="1">+Suivi!R27</f>
        <v>0</v>
      </c>
      <c r="AS23" s="119">
        <f ca="1">+Suivi!S27</f>
        <v>0</v>
      </c>
      <c r="AT23" s="119">
        <f ca="1">+Suivi!T27</f>
        <v>0</v>
      </c>
      <c r="AU23" s="119">
        <f ca="1">+Suivi!U27</f>
        <v>0</v>
      </c>
      <c r="AV23" s="119">
        <f ca="1">+Suivi!V27</f>
        <v>0</v>
      </c>
      <c r="AZ23" s="154"/>
      <c r="BA23" s="155"/>
      <c r="BB23" s="155"/>
      <c r="BC23" s="560"/>
      <c r="BD23" s="561"/>
    </row>
    <row r="24" spans="3:56" ht="19.5" customHeight="1">
      <c r="C24" s="138">
        <f t="shared" si="2"/>
        <v>15</v>
      </c>
      <c r="D24" s="126">
        <f t="shared" ca="1" si="0"/>
        <v>0</v>
      </c>
      <c r="E24" s="126">
        <f t="shared" si="1"/>
        <v>0</v>
      </c>
      <c r="F24" s="154"/>
      <c r="G24" s="210"/>
      <c r="H24" s="155"/>
      <c r="I24" s="155"/>
      <c r="J24" s="281"/>
      <c r="K24" s="269"/>
      <c r="AB24" s="119">
        <f ca="1">+Suivi!B28</f>
        <v>0</v>
      </c>
      <c r="AC24" s="119">
        <f ca="1">+Suivi!C28</f>
        <v>0</v>
      </c>
      <c r="AD24" s="119">
        <f ca="1">+Suivi!D28</f>
        <v>0</v>
      </c>
      <c r="AE24" s="119">
        <f ca="1">+Suivi!E28</f>
        <v>0</v>
      </c>
      <c r="AF24" s="119">
        <f ca="1">+Suivi!F28</f>
        <v>0</v>
      </c>
      <c r="AG24" s="119">
        <f ca="1">+Suivi!G28</f>
        <v>0</v>
      </c>
      <c r="AH24" s="119">
        <f ca="1">+Suivi!H28</f>
        <v>0</v>
      </c>
      <c r="AI24" s="119">
        <f ca="1">+Suivi!I28</f>
        <v>0</v>
      </c>
      <c r="AJ24" s="119">
        <f ca="1">+Suivi!J28</f>
        <v>0</v>
      </c>
      <c r="AK24" s="119">
        <f ca="1">+Suivi!K28</f>
        <v>0</v>
      </c>
      <c r="AL24" s="119">
        <f ca="1">+Suivi!L28</f>
        <v>0</v>
      </c>
      <c r="AM24" s="119">
        <f ca="1">+Suivi!M28</f>
        <v>0</v>
      </c>
      <c r="AN24" s="119">
        <f ca="1">+Suivi!N28</f>
        <v>0</v>
      </c>
      <c r="AO24" s="119">
        <f ca="1">+Suivi!O28</f>
        <v>0</v>
      </c>
      <c r="AP24" s="119">
        <f ca="1">+Suivi!P28</f>
        <v>0</v>
      </c>
      <c r="AQ24" s="119">
        <f ca="1">+Suivi!Q28</f>
        <v>0</v>
      </c>
      <c r="AR24" s="119">
        <f ca="1">+Suivi!R28</f>
        <v>0</v>
      </c>
      <c r="AS24" s="119">
        <f ca="1">+Suivi!S28</f>
        <v>0</v>
      </c>
      <c r="AT24" s="119">
        <f ca="1">+Suivi!T28</f>
        <v>0</v>
      </c>
      <c r="AU24" s="119">
        <f ca="1">+Suivi!U28</f>
        <v>0</v>
      </c>
      <c r="AV24" s="119">
        <f ca="1">+Suivi!V28</f>
        <v>0</v>
      </c>
      <c r="AZ24" s="154"/>
      <c r="BA24" s="155"/>
      <c r="BB24" s="155"/>
      <c r="BC24" s="560"/>
      <c r="BD24" s="561"/>
    </row>
    <row r="25" spans="3:56" ht="19.5" customHeight="1">
      <c r="C25" s="138">
        <f t="shared" si="2"/>
        <v>16</v>
      </c>
      <c r="D25" s="126">
        <f t="shared" ca="1" si="0"/>
        <v>0</v>
      </c>
      <c r="E25" s="126">
        <f t="shared" si="1"/>
        <v>0</v>
      </c>
      <c r="F25" s="154"/>
      <c r="G25" s="210"/>
      <c r="H25" s="155"/>
      <c r="I25" s="155"/>
      <c r="J25" s="281"/>
      <c r="K25" s="269"/>
      <c r="AB25" s="119">
        <f ca="1">+Suivi!B29</f>
        <v>0</v>
      </c>
      <c r="AC25" s="119">
        <f ca="1">+Suivi!C29</f>
        <v>0</v>
      </c>
      <c r="AD25" s="119">
        <f ca="1">+Suivi!D29</f>
        <v>0</v>
      </c>
      <c r="AE25" s="119">
        <f ca="1">+Suivi!E29</f>
        <v>0</v>
      </c>
      <c r="AF25" s="119">
        <f ca="1">+Suivi!F29</f>
        <v>0</v>
      </c>
      <c r="AG25" s="119">
        <f ca="1">+Suivi!G29</f>
        <v>0</v>
      </c>
      <c r="AH25" s="119">
        <f ca="1">+Suivi!H29</f>
        <v>0</v>
      </c>
      <c r="AI25" s="119">
        <f ca="1">+Suivi!I29</f>
        <v>0</v>
      </c>
      <c r="AJ25" s="119">
        <f ca="1">+Suivi!J29</f>
        <v>0</v>
      </c>
      <c r="AK25" s="119">
        <f ca="1">+Suivi!K29</f>
        <v>0</v>
      </c>
      <c r="AL25" s="119">
        <f ca="1">+Suivi!L29</f>
        <v>0</v>
      </c>
      <c r="AM25" s="119">
        <f ca="1">+Suivi!M29</f>
        <v>0</v>
      </c>
      <c r="AN25" s="119">
        <f ca="1">+Suivi!N29</f>
        <v>0</v>
      </c>
      <c r="AO25" s="119">
        <f ca="1">+Suivi!O29</f>
        <v>0</v>
      </c>
      <c r="AP25" s="119">
        <f ca="1">+Suivi!P29</f>
        <v>0</v>
      </c>
      <c r="AQ25" s="119">
        <f ca="1">+Suivi!Q29</f>
        <v>0</v>
      </c>
      <c r="AR25" s="119">
        <f ca="1">+Suivi!R29</f>
        <v>0</v>
      </c>
      <c r="AS25" s="119">
        <f ca="1">+Suivi!S29</f>
        <v>0</v>
      </c>
      <c r="AT25" s="119">
        <f ca="1">+Suivi!T29</f>
        <v>0</v>
      </c>
      <c r="AU25" s="119">
        <f ca="1">+Suivi!U29</f>
        <v>0</v>
      </c>
      <c r="AV25" s="119">
        <f ca="1">+Suivi!V29</f>
        <v>0</v>
      </c>
      <c r="AZ25" s="154"/>
      <c r="BA25" s="155"/>
      <c r="BB25" s="155"/>
      <c r="BC25" s="560"/>
      <c r="BD25" s="561"/>
    </row>
    <row r="26" spans="3:56" ht="19.5" customHeight="1">
      <c r="C26" s="138">
        <f t="shared" si="2"/>
        <v>17</v>
      </c>
      <c r="D26" s="126">
        <f t="shared" ca="1" si="0"/>
        <v>0</v>
      </c>
      <c r="E26" s="126">
        <f t="shared" si="1"/>
        <v>0</v>
      </c>
      <c r="F26" s="154"/>
      <c r="G26" s="210"/>
      <c r="H26" s="155"/>
      <c r="I26" s="155"/>
      <c r="J26" s="281"/>
      <c r="K26" s="269"/>
      <c r="AB26" s="119">
        <f ca="1">+Suivi!B30</f>
        <v>0</v>
      </c>
      <c r="AC26" s="119">
        <f ca="1">+Suivi!C30</f>
        <v>0</v>
      </c>
      <c r="AD26" s="119">
        <f ca="1">+Suivi!D30</f>
        <v>0</v>
      </c>
      <c r="AE26" s="119">
        <f ca="1">+Suivi!E30</f>
        <v>0</v>
      </c>
      <c r="AF26" s="119">
        <f ca="1">+Suivi!F30</f>
        <v>0</v>
      </c>
      <c r="AG26" s="119">
        <f ca="1">+Suivi!G30</f>
        <v>0</v>
      </c>
      <c r="AH26" s="119">
        <f ca="1">+Suivi!H30</f>
        <v>0</v>
      </c>
      <c r="AI26" s="119">
        <f ca="1">+Suivi!I30</f>
        <v>0</v>
      </c>
      <c r="AJ26" s="119">
        <f ca="1">+Suivi!J30</f>
        <v>0</v>
      </c>
      <c r="AK26" s="119">
        <f ca="1">+Suivi!K30</f>
        <v>0</v>
      </c>
      <c r="AL26" s="119">
        <f ca="1">+Suivi!L30</f>
        <v>0</v>
      </c>
      <c r="AM26" s="119">
        <f ca="1">+Suivi!M30</f>
        <v>0</v>
      </c>
      <c r="AN26" s="119">
        <f ca="1">+Suivi!N30</f>
        <v>0</v>
      </c>
      <c r="AO26" s="119">
        <f ca="1">+Suivi!O30</f>
        <v>0</v>
      </c>
      <c r="AP26" s="119">
        <f ca="1">+Suivi!P30</f>
        <v>0</v>
      </c>
      <c r="AQ26" s="119">
        <f ca="1">+Suivi!Q30</f>
        <v>0</v>
      </c>
      <c r="AR26" s="119">
        <f ca="1">+Suivi!R30</f>
        <v>0</v>
      </c>
      <c r="AS26" s="119">
        <f ca="1">+Suivi!S30</f>
        <v>0</v>
      </c>
      <c r="AT26" s="119">
        <f ca="1">+Suivi!T30</f>
        <v>0</v>
      </c>
      <c r="AU26" s="119">
        <f ca="1">+Suivi!U30</f>
        <v>0</v>
      </c>
      <c r="AV26" s="119">
        <f ca="1">+Suivi!V30</f>
        <v>0</v>
      </c>
      <c r="AZ26" s="154"/>
      <c r="BA26" s="155"/>
      <c r="BB26" s="155"/>
      <c r="BC26" s="560"/>
      <c r="BD26" s="561"/>
    </row>
    <row r="27" spans="3:56" ht="19.5" customHeight="1">
      <c r="C27" s="138">
        <f t="shared" si="2"/>
        <v>18</v>
      </c>
      <c r="D27" s="126">
        <f t="shared" ca="1" si="0"/>
        <v>0</v>
      </c>
      <c r="E27" s="126">
        <f t="shared" si="1"/>
        <v>0</v>
      </c>
      <c r="F27" s="154"/>
      <c r="G27" s="210"/>
      <c r="H27" s="155"/>
      <c r="I27" s="155"/>
      <c r="J27" s="281"/>
      <c r="K27" s="269"/>
      <c r="AB27" s="119">
        <f ca="1">+Suivi!B31</f>
        <v>0</v>
      </c>
      <c r="AC27" s="119">
        <f ca="1">+Suivi!C31</f>
        <v>0</v>
      </c>
      <c r="AD27" s="119">
        <f ca="1">+Suivi!D31</f>
        <v>0</v>
      </c>
      <c r="AE27" s="119">
        <f ca="1">+Suivi!E31</f>
        <v>0</v>
      </c>
      <c r="AF27" s="119">
        <f ca="1">+Suivi!F31</f>
        <v>0</v>
      </c>
      <c r="AG27" s="119">
        <f ca="1">+Suivi!G31</f>
        <v>0</v>
      </c>
      <c r="AH27" s="119">
        <f ca="1">+Suivi!H31</f>
        <v>0</v>
      </c>
      <c r="AI27" s="119">
        <f ca="1">+Suivi!I31</f>
        <v>0</v>
      </c>
      <c r="AJ27" s="119">
        <f ca="1">+Suivi!J31</f>
        <v>0</v>
      </c>
      <c r="AK27" s="119">
        <f ca="1">+Suivi!K31</f>
        <v>0</v>
      </c>
      <c r="AL27" s="119">
        <f ca="1">+Suivi!L31</f>
        <v>0</v>
      </c>
      <c r="AM27" s="119">
        <f ca="1">+Suivi!M31</f>
        <v>0</v>
      </c>
      <c r="AN27" s="119">
        <f ca="1">+Suivi!N31</f>
        <v>0</v>
      </c>
      <c r="AO27" s="119">
        <f ca="1">+Suivi!O31</f>
        <v>0</v>
      </c>
      <c r="AP27" s="119">
        <f ca="1">+Suivi!P31</f>
        <v>0</v>
      </c>
      <c r="AQ27" s="119">
        <f ca="1">+Suivi!Q31</f>
        <v>0</v>
      </c>
      <c r="AR27" s="119">
        <f ca="1">+Suivi!R31</f>
        <v>0</v>
      </c>
      <c r="AS27" s="119">
        <f ca="1">+Suivi!S31</f>
        <v>0</v>
      </c>
      <c r="AT27" s="119">
        <f ca="1">+Suivi!T31</f>
        <v>0</v>
      </c>
      <c r="AU27" s="119">
        <f ca="1">+Suivi!U31</f>
        <v>0</v>
      </c>
      <c r="AV27" s="119">
        <f ca="1">+Suivi!V31</f>
        <v>0</v>
      </c>
      <c r="AZ27" s="154"/>
      <c r="BA27" s="155"/>
      <c r="BB27" s="155"/>
      <c r="BC27" s="560"/>
      <c r="BD27" s="561"/>
    </row>
    <row r="28" spans="3:56" ht="19.5" customHeight="1">
      <c r="C28" s="138">
        <f t="shared" si="2"/>
        <v>19</v>
      </c>
      <c r="D28" s="126">
        <f t="shared" ca="1" si="0"/>
        <v>0</v>
      </c>
      <c r="E28" s="126">
        <f t="shared" si="1"/>
        <v>0</v>
      </c>
      <c r="F28" s="154"/>
      <c r="G28" s="210"/>
      <c r="H28" s="155"/>
      <c r="I28" s="155"/>
      <c r="J28" s="281"/>
      <c r="K28" s="269"/>
      <c r="AB28" s="119">
        <f ca="1">+Suivi!B32</f>
        <v>0</v>
      </c>
      <c r="AC28" s="119">
        <f ca="1">+Suivi!C32</f>
        <v>0</v>
      </c>
      <c r="AD28" s="119">
        <f ca="1">+Suivi!D32</f>
        <v>0</v>
      </c>
      <c r="AE28" s="119">
        <f ca="1">+Suivi!E32</f>
        <v>0</v>
      </c>
      <c r="AF28" s="119">
        <f ca="1">+Suivi!F32</f>
        <v>0</v>
      </c>
      <c r="AG28" s="119">
        <f ca="1">+Suivi!G32</f>
        <v>0</v>
      </c>
      <c r="AH28" s="119">
        <f ca="1">+Suivi!H32</f>
        <v>0</v>
      </c>
      <c r="AI28" s="119">
        <f ca="1">+Suivi!I32</f>
        <v>0</v>
      </c>
      <c r="AJ28" s="119">
        <f ca="1">+Suivi!J32</f>
        <v>0</v>
      </c>
      <c r="AK28" s="119">
        <f ca="1">+Suivi!K32</f>
        <v>0</v>
      </c>
      <c r="AL28" s="119">
        <f ca="1">+Suivi!L32</f>
        <v>0</v>
      </c>
      <c r="AM28" s="119">
        <f ca="1">+Suivi!M32</f>
        <v>0</v>
      </c>
      <c r="AN28" s="119">
        <f ca="1">+Suivi!N32</f>
        <v>0</v>
      </c>
      <c r="AO28" s="119">
        <f ca="1">+Suivi!O32</f>
        <v>0</v>
      </c>
      <c r="AP28" s="119">
        <f ca="1">+Suivi!P32</f>
        <v>0</v>
      </c>
      <c r="AQ28" s="119">
        <f ca="1">+Suivi!Q32</f>
        <v>0</v>
      </c>
      <c r="AR28" s="119">
        <f ca="1">+Suivi!R32</f>
        <v>0</v>
      </c>
      <c r="AS28" s="119">
        <f ca="1">+Suivi!S32</f>
        <v>0</v>
      </c>
      <c r="AT28" s="119">
        <f ca="1">+Suivi!T32</f>
        <v>0</v>
      </c>
      <c r="AU28" s="119">
        <f ca="1">+Suivi!U32</f>
        <v>0</v>
      </c>
      <c r="AV28" s="119">
        <f ca="1">+Suivi!V32</f>
        <v>0</v>
      </c>
      <c r="AZ28" s="154"/>
      <c r="BA28" s="155"/>
      <c r="BB28" s="155"/>
      <c r="BC28" s="560"/>
      <c r="BD28" s="561"/>
    </row>
    <row r="29" spans="3:56" ht="19.5" customHeight="1">
      <c r="C29" s="138">
        <f t="shared" si="2"/>
        <v>20</v>
      </c>
      <c r="D29" s="126">
        <f t="shared" ca="1" si="0"/>
        <v>0</v>
      </c>
      <c r="E29" s="126">
        <f t="shared" si="1"/>
        <v>0</v>
      </c>
      <c r="F29" s="154"/>
      <c r="G29" s="210"/>
      <c r="H29" s="155"/>
      <c r="I29" s="155"/>
      <c r="J29" s="281"/>
      <c r="K29" s="269"/>
      <c r="AB29" s="119">
        <f ca="1">+Suivi!B33</f>
        <v>0</v>
      </c>
      <c r="AC29" s="119">
        <f ca="1">+Suivi!C33</f>
        <v>0</v>
      </c>
      <c r="AD29" s="119">
        <f ca="1">+Suivi!D33</f>
        <v>0</v>
      </c>
      <c r="AE29" s="119">
        <f ca="1">+Suivi!E33</f>
        <v>0</v>
      </c>
      <c r="AF29" s="119">
        <f ca="1">+Suivi!F33</f>
        <v>0</v>
      </c>
      <c r="AG29" s="119">
        <f ca="1">+Suivi!G33</f>
        <v>0</v>
      </c>
      <c r="AH29" s="119">
        <f ca="1">+Suivi!H33</f>
        <v>0</v>
      </c>
      <c r="AI29" s="119">
        <f ca="1">+Suivi!I33</f>
        <v>0</v>
      </c>
      <c r="AJ29" s="119">
        <f ca="1">+Suivi!J33</f>
        <v>0</v>
      </c>
      <c r="AK29" s="119">
        <f ca="1">+Suivi!K33</f>
        <v>0</v>
      </c>
      <c r="AL29" s="119">
        <f ca="1">+Suivi!L33</f>
        <v>0</v>
      </c>
      <c r="AM29" s="119">
        <f ca="1">+Suivi!M33</f>
        <v>0</v>
      </c>
      <c r="AN29" s="119">
        <f ca="1">+Suivi!N33</f>
        <v>0</v>
      </c>
      <c r="AO29" s="119">
        <f ca="1">+Suivi!O33</f>
        <v>0</v>
      </c>
      <c r="AP29" s="119">
        <f ca="1">+Suivi!P33</f>
        <v>0</v>
      </c>
      <c r="AQ29" s="119">
        <f ca="1">+Suivi!Q33</f>
        <v>0</v>
      </c>
      <c r="AR29" s="119">
        <f ca="1">+Suivi!R33</f>
        <v>0</v>
      </c>
      <c r="AS29" s="119">
        <f ca="1">+Suivi!S33</f>
        <v>0</v>
      </c>
      <c r="AT29" s="119">
        <f ca="1">+Suivi!T33</f>
        <v>0</v>
      </c>
      <c r="AU29" s="119">
        <f ca="1">+Suivi!U33</f>
        <v>0</v>
      </c>
      <c r="AV29" s="119">
        <f ca="1">+Suivi!V33</f>
        <v>0</v>
      </c>
      <c r="AZ29" s="154"/>
      <c r="BA29" s="155"/>
      <c r="BB29" s="155"/>
      <c r="BC29" s="560"/>
      <c r="BD29" s="561"/>
    </row>
    <row r="30" spans="3:56" ht="19.5" customHeight="1">
      <c r="C30" s="138">
        <f t="shared" si="2"/>
        <v>21</v>
      </c>
      <c r="D30" s="126">
        <f t="shared" ca="1" si="0"/>
        <v>0</v>
      </c>
      <c r="E30" s="126">
        <f t="shared" si="1"/>
        <v>0</v>
      </c>
      <c r="F30" s="154"/>
      <c r="G30" s="210"/>
      <c r="H30" s="155"/>
      <c r="I30" s="155"/>
      <c r="J30" s="281"/>
      <c r="K30" s="269"/>
      <c r="AB30" s="119">
        <f ca="1">+Suivi!B34</f>
        <v>0</v>
      </c>
      <c r="AC30" s="119">
        <f ca="1">+Suivi!C34</f>
        <v>0</v>
      </c>
      <c r="AD30" s="119">
        <f ca="1">+Suivi!D34</f>
        <v>0</v>
      </c>
      <c r="AE30" s="119">
        <f ca="1">+Suivi!E34</f>
        <v>0</v>
      </c>
      <c r="AF30" s="119">
        <f ca="1">+Suivi!F34</f>
        <v>0</v>
      </c>
      <c r="AG30" s="119">
        <f ca="1">+Suivi!G34</f>
        <v>0</v>
      </c>
      <c r="AH30" s="119">
        <f ca="1">+Suivi!H34</f>
        <v>0</v>
      </c>
      <c r="AI30" s="119">
        <f ca="1">+Suivi!I34</f>
        <v>0</v>
      </c>
      <c r="AJ30" s="119">
        <f ca="1">+Suivi!J34</f>
        <v>0</v>
      </c>
      <c r="AK30" s="119">
        <f ca="1">+Suivi!K34</f>
        <v>0</v>
      </c>
      <c r="AL30" s="119">
        <f ca="1">+Suivi!L34</f>
        <v>0</v>
      </c>
      <c r="AM30" s="119">
        <f ca="1">+Suivi!M34</f>
        <v>0</v>
      </c>
      <c r="AN30" s="119">
        <f ca="1">+Suivi!N34</f>
        <v>0</v>
      </c>
      <c r="AO30" s="119">
        <f ca="1">+Suivi!O34</f>
        <v>0</v>
      </c>
      <c r="AP30" s="119">
        <f ca="1">+Suivi!P34</f>
        <v>0</v>
      </c>
      <c r="AQ30" s="119">
        <f ca="1">+Suivi!Q34</f>
        <v>0</v>
      </c>
      <c r="AR30" s="119">
        <f ca="1">+Suivi!R34</f>
        <v>0</v>
      </c>
      <c r="AS30" s="119">
        <f ca="1">+Suivi!S34</f>
        <v>0</v>
      </c>
      <c r="AT30" s="119">
        <f ca="1">+Suivi!T34</f>
        <v>0</v>
      </c>
      <c r="AU30" s="119">
        <f ca="1">+Suivi!U34</f>
        <v>0</v>
      </c>
      <c r="AV30" s="119">
        <f ca="1">+Suivi!V34</f>
        <v>0</v>
      </c>
      <c r="AZ30" s="154"/>
      <c r="BA30" s="155"/>
      <c r="BB30" s="155"/>
      <c r="BC30" s="560"/>
      <c r="BD30" s="561"/>
    </row>
    <row r="31" spans="3:56" ht="19.5" customHeight="1">
      <c r="C31" s="138">
        <f t="shared" si="2"/>
        <v>22</v>
      </c>
      <c r="D31" s="126">
        <f t="shared" ca="1" si="0"/>
        <v>0</v>
      </c>
      <c r="E31" s="126">
        <f t="shared" si="1"/>
        <v>0</v>
      </c>
      <c r="F31" s="154"/>
      <c r="G31" s="210"/>
      <c r="H31" s="155"/>
      <c r="I31" s="155"/>
      <c r="J31" s="281"/>
      <c r="K31" s="269"/>
      <c r="AB31" s="119">
        <f ca="1">+Suivi!B35</f>
        <v>0</v>
      </c>
      <c r="AC31" s="119">
        <f ca="1">+Suivi!C35</f>
        <v>0</v>
      </c>
      <c r="AD31" s="119">
        <f ca="1">+Suivi!D35</f>
        <v>0</v>
      </c>
      <c r="AE31" s="119">
        <f ca="1">+Suivi!E35</f>
        <v>0</v>
      </c>
      <c r="AF31" s="119">
        <f ca="1">+Suivi!F35</f>
        <v>0</v>
      </c>
      <c r="AG31" s="119">
        <f ca="1">+Suivi!G35</f>
        <v>0</v>
      </c>
      <c r="AH31" s="119">
        <f ca="1">+Suivi!H35</f>
        <v>0</v>
      </c>
      <c r="AI31" s="119">
        <f ca="1">+Suivi!I35</f>
        <v>0</v>
      </c>
      <c r="AJ31" s="119">
        <f ca="1">+Suivi!J35</f>
        <v>0</v>
      </c>
      <c r="AK31" s="119">
        <f ca="1">+Suivi!K35</f>
        <v>0</v>
      </c>
      <c r="AL31" s="119">
        <f ca="1">+Suivi!L35</f>
        <v>0</v>
      </c>
      <c r="AM31" s="119">
        <f ca="1">+Suivi!M35</f>
        <v>0</v>
      </c>
      <c r="AN31" s="119">
        <f ca="1">+Suivi!N35</f>
        <v>0</v>
      </c>
      <c r="AO31" s="119">
        <f ca="1">+Suivi!O35</f>
        <v>0</v>
      </c>
      <c r="AP31" s="119">
        <f ca="1">+Suivi!P35</f>
        <v>0</v>
      </c>
      <c r="AQ31" s="119">
        <f ca="1">+Suivi!Q35</f>
        <v>0</v>
      </c>
      <c r="AR31" s="119">
        <f ca="1">+Suivi!R35</f>
        <v>0</v>
      </c>
      <c r="AS31" s="119">
        <f ca="1">+Suivi!S35</f>
        <v>0</v>
      </c>
      <c r="AT31" s="119">
        <f ca="1">+Suivi!T35</f>
        <v>0</v>
      </c>
      <c r="AU31" s="119">
        <f ca="1">+Suivi!U35</f>
        <v>0</v>
      </c>
      <c r="AV31" s="119">
        <f ca="1">+Suivi!V35</f>
        <v>0</v>
      </c>
      <c r="AZ31" s="154"/>
      <c r="BA31" s="155"/>
      <c r="BB31" s="155"/>
      <c r="BC31" s="560"/>
      <c r="BD31" s="561"/>
    </row>
    <row r="32" spans="3:56" ht="19.5" customHeight="1">
      <c r="C32" s="138">
        <f t="shared" si="2"/>
        <v>23</v>
      </c>
      <c r="D32" s="126">
        <f t="shared" ca="1" si="0"/>
        <v>0</v>
      </c>
      <c r="E32" s="126">
        <f t="shared" si="1"/>
        <v>0</v>
      </c>
      <c r="F32" s="154"/>
      <c r="G32" s="210"/>
      <c r="H32" s="155"/>
      <c r="I32" s="155"/>
      <c r="J32" s="281"/>
      <c r="K32" s="269"/>
      <c r="AB32" s="119">
        <f ca="1">+Suivi!B36</f>
        <v>0</v>
      </c>
      <c r="AC32" s="119">
        <f ca="1">+Suivi!C36</f>
        <v>0</v>
      </c>
      <c r="AD32" s="119">
        <f ca="1">+Suivi!D36</f>
        <v>0</v>
      </c>
      <c r="AE32" s="119">
        <f ca="1">+Suivi!E36</f>
        <v>0</v>
      </c>
      <c r="AF32" s="119">
        <f ca="1">+Suivi!F36</f>
        <v>0</v>
      </c>
      <c r="AG32" s="119">
        <f ca="1">+Suivi!G36</f>
        <v>0</v>
      </c>
      <c r="AH32" s="119">
        <f ca="1">+Suivi!H36</f>
        <v>0</v>
      </c>
      <c r="AI32" s="119">
        <f ca="1">+Suivi!I36</f>
        <v>0</v>
      </c>
      <c r="AJ32" s="119">
        <f ca="1">+Suivi!J36</f>
        <v>0</v>
      </c>
      <c r="AK32" s="119">
        <f ca="1">+Suivi!K36</f>
        <v>0</v>
      </c>
      <c r="AL32" s="119">
        <f ca="1">+Suivi!L36</f>
        <v>0</v>
      </c>
      <c r="AM32" s="119">
        <f ca="1">+Suivi!M36</f>
        <v>0</v>
      </c>
      <c r="AN32" s="119">
        <f ca="1">+Suivi!N36</f>
        <v>0</v>
      </c>
      <c r="AO32" s="119">
        <f ca="1">+Suivi!O36</f>
        <v>0</v>
      </c>
      <c r="AP32" s="119">
        <f ca="1">+Suivi!P36</f>
        <v>0</v>
      </c>
      <c r="AQ32" s="119">
        <f ca="1">+Suivi!Q36</f>
        <v>0</v>
      </c>
      <c r="AR32" s="119">
        <f ca="1">+Suivi!R36</f>
        <v>0</v>
      </c>
      <c r="AS32" s="119">
        <f ca="1">+Suivi!S36</f>
        <v>0</v>
      </c>
      <c r="AT32" s="119">
        <f ca="1">+Suivi!T36</f>
        <v>0</v>
      </c>
      <c r="AU32" s="119">
        <f ca="1">+Suivi!U36</f>
        <v>0</v>
      </c>
      <c r="AV32" s="119">
        <f ca="1">+Suivi!V36</f>
        <v>0</v>
      </c>
      <c r="AZ32" s="154"/>
      <c r="BA32" s="155"/>
      <c r="BB32" s="155"/>
      <c r="BC32" s="560"/>
      <c r="BD32" s="561"/>
    </row>
    <row r="33" spans="3:56" ht="19.5" customHeight="1">
      <c r="C33" s="138">
        <f t="shared" si="2"/>
        <v>24</v>
      </c>
      <c r="D33" s="126">
        <f t="shared" ca="1" si="0"/>
        <v>0</v>
      </c>
      <c r="E33" s="126">
        <f t="shared" si="1"/>
        <v>0</v>
      </c>
      <c r="F33" s="154"/>
      <c r="G33" s="210"/>
      <c r="H33" s="155"/>
      <c r="I33" s="155"/>
      <c r="J33" s="281"/>
      <c r="K33" s="269"/>
      <c r="AB33" s="119">
        <f ca="1">+Suivi!B37</f>
        <v>0</v>
      </c>
      <c r="AC33" s="119">
        <f ca="1">+Suivi!C37</f>
        <v>0</v>
      </c>
      <c r="AD33" s="119">
        <f ca="1">+Suivi!D37</f>
        <v>0</v>
      </c>
      <c r="AE33" s="119">
        <f ca="1">+Suivi!E37</f>
        <v>0</v>
      </c>
      <c r="AF33" s="119">
        <f ca="1">+Suivi!F37</f>
        <v>0</v>
      </c>
      <c r="AG33" s="119">
        <f ca="1">+Suivi!G37</f>
        <v>0</v>
      </c>
      <c r="AH33" s="119">
        <f ca="1">+Suivi!H37</f>
        <v>0</v>
      </c>
      <c r="AI33" s="119">
        <f ca="1">+Suivi!I37</f>
        <v>0</v>
      </c>
      <c r="AJ33" s="119">
        <f ca="1">+Suivi!J37</f>
        <v>0</v>
      </c>
      <c r="AK33" s="119">
        <f ca="1">+Suivi!K37</f>
        <v>0</v>
      </c>
      <c r="AL33" s="119">
        <f ca="1">+Suivi!L37</f>
        <v>0</v>
      </c>
      <c r="AM33" s="119">
        <f ca="1">+Suivi!M37</f>
        <v>0</v>
      </c>
      <c r="AN33" s="119">
        <f ca="1">+Suivi!N37</f>
        <v>0</v>
      </c>
      <c r="AO33" s="119">
        <f ca="1">+Suivi!O37</f>
        <v>0</v>
      </c>
      <c r="AP33" s="119">
        <f ca="1">+Suivi!P37</f>
        <v>0</v>
      </c>
      <c r="AQ33" s="119">
        <f ca="1">+Suivi!Q37</f>
        <v>0</v>
      </c>
      <c r="AR33" s="119">
        <f ca="1">+Suivi!R37</f>
        <v>0</v>
      </c>
      <c r="AS33" s="119">
        <f ca="1">+Suivi!S37</f>
        <v>0</v>
      </c>
      <c r="AT33" s="119">
        <f ca="1">+Suivi!T37</f>
        <v>0</v>
      </c>
      <c r="AU33" s="119">
        <f ca="1">+Suivi!U37</f>
        <v>0</v>
      </c>
      <c r="AV33" s="119">
        <f ca="1">+Suivi!V37</f>
        <v>0</v>
      </c>
      <c r="AZ33" s="154"/>
      <c r="BA33" s="155"/>
      <c r="BB33" s="155"/>
      <c r="BC33" s="560"/>
      <c r="BD33" s="561"/>
    </row>
    <row r="34" spans="3:56" ht="19.5" customHeight="1">
      <c r="C34" s="138">
        <f t="shared" si="2"/>
        <v>25</v>
      </c>
      <c r="D34" s="126">
        <f t="shared" ca="1" si="0"/>
        <v>0</v>
      </c>
      <c r="E34" s="126">
        <f t="shared" si="1"/>
        <v>0</v>
      </c>
      <c r="F34" s="154"/>
      <c r="G34" s="210"/>
      <c r="H34" s="155"/>
      <c r="I34" s="155"/>
      <c r="J34" s="281"/>
      <c r="K34" s="269"/>
      <c r="AB34" s="119">
        <f ca="1">+Suivi!B38</f>
        <v>0</v>
      </c>
      <c r="AC34" s="119">
        <f ca="1">+Suivi!C38</f>
        <v>0</v>
      </c>
      <c r="AD34" s="119">
        <f ca="1">+Suivi!D38</f>
        <v>0</v>
      </c>
      <c r="AE34" s="119">
        <f ca="1">+Suivi!E38</f>
        <v>0</v>
      </c>
      <c r="AF34" s="119">
        <f ca="1">+Suivi!F38</f>
        <v>0</v>
      </c>
      <c r="AG34" s="119">
        <f ca="1">+Suivi!G38</f>
        <v>0</v>
      </c>
      <c r="AH34" s="119">
        <f ca="1">+Suivi!H38</f>
        <v>0</v>
      </c>
      <c r="AI34" s="119">
        <f ca="1">+Suivi!I38</f>
        <v>0</v>
      </c>
      <c r="AJ34" s="119">
        <f ca="1">+Suivi!J38</f>
        <v>0</v>
      </c>
      <c r="AK34" s="119">
        <f ca="1">+Suivi!K38</f>
        <v>0</v>
      </c>
      <c r="AL34" s="119">
        <f ca="1">+Suivi!L38</f>
        <v>0</v>
      </c>
      <c r="AM34" s="119">
        <f ca="1">+Suivi!M38</f>
        <v>0</v>
      </c>
      <c r="AN34" s="119">
        <f ca="1">+Suivi!N38</f>
        <v>0</v>
      </c>
      <c r="AO34" s="119">
        <f ca="1">+Suivi!O38</f>
        <v>0</v>
      </c>
      <c r="AP34" s="119">
        <f ca="1">+Suivi!P38</f>
        <v>0</v>
      </c>
      <c r="AQ34" s="119">
        <f ca="1">+Suivi!Q38</f>
        <v>0</v>
      </c>
      <c r="AR34" s="119">
        <f ca="1">+Suivi!R38</f>
        <v>0</v>
      </c>
      <c r="AS34" s="119">
        <f ca="1">+Suivi!S38</f>
        <v>0</v>
      </c>
      <c r="AT34" s="119">
        <f ca="1">+Suivi!T38</f>
        <v>0</v>
      </c>
      <c r="AU34" s="119">
        <f ca="1">+Suivi!U38</f>
        <v>0</v>
      </c>
      <c r="AV34" s="119">
        <f ca="1">+Suivi!V38</f>
        <v>0</v>
      </c>
      <c r="AZ34" s="154"/>
      <c r="BA34" s="155"/>
      <c r="BB34" s="155"/>
      <c r="BC34" s="560"/>
      <c r="BD34" s="561"/>
    </row>
    <row r="35" spans="3:56" ht="19.5" customHeight="1">
      <c r="C35" s="138">
        <f t="shared" si="2"/>
        <v>26</v>
      </c>
      <c r="D35" s="126">
        <f t="shared" ca="1" si="0"/>
        <v>0</v>
      </c>
      <c r="E35" s="126">
        <f t="shared" si="1"/>
        <v>0</v>
      </c>
      <c r="F35" s="154"/>
      <c r="G35" s="210"/>
      <c r="H35" s="155"/>
      <c r="I35" s="155"/>
      <c r="J35" s="281"/>
      <c r="K35" s="269"/>
      <c r="AB35" s="119">
        <f>+Suivi!B39</f>
        <v>0</v>
      </c>
      <c r="AZ35" s="154"/>
      <c r="BA35" s="155"/>
      <c r="BB35" s="155"/>
      <c r="BC35" s="560"/>
      <c r="BD35" s="561"/>
    </row>
    <row r="36" spans="3:56" ht="19.5" customHeight="1">
      <c r="C36" s="138">
        <f t="shared" si="2"/>
        <v>27</v>
      </c>
      <c r="D36" s="126">
        <f t="shared" ca="1" si="0"/>
        <v>0</v>
      </c>
      <c r="E36" s="126">
        <f t="shared" si="1"/>
        <v>0</v>
      </c>
      <c r="F36" s="154"/>
      <c r="G36" s="210"/>
      <c r="H36" s="155"/>
      <c r="I36" s="155"/>
      <c r="J36" s="281"/>
      <c r="K36" s="269"/>
      <c r="AB36" s="119">
        <f>+Suivi!B45</f>
        <v>0</v>
      </c>
      <c r="AZ36" s="154"/>
      <c r="BA36" s="155"/>
      <c r="BB36" s="155"/>
      <c r="BC36" s="560"/>
      <c r="BD36" s="561"/>
    </row>
    <row r="37" spans="3:56" ht="19.5" customHeight="1">
      <c r="C37" s="138">
        <f t="shared" si="2"/>
        <v>28</v>
      </c>
      <c r="D37" s="126">
        <f t="shared" ca="1" si="0"/>
        <v>0</v>
      </c>
      <c r="E37" s="126">
        <f t="shared" si="1"/>
        <v>0</v>
      </c>
      <c r="F37" s="154"/>
      <c r="G37" s="210"/>
      <c r="H37" s="155"/>
      <c r="I37" s="155"/>
      <c r="J37" s="281"/>
      <c r="K37" s="269"/>
      <c r="AB37" s="119">
        <f>+Suivi!B46</f>
        <v>0</v>
      </c>
      <c r="AZ37" s="154"/>
      <c r="BA37" s="155"/>
      <c r="BB37" s="155"/>
      <c r="BC37" s="560"/>
      <c r="BD37" s="561"/>
    </row>
    <row r="38" spans="3:56" ht="19.5" customHeight="1">
      <c r="C38" s="138">
        <f t="shared" si="2"/>
        <v>29</v>
      </c>
      <c r="D38" s="126">
        <f t="shared" ca="1" si="0"/>
        <v>0</v>
      </c>
      <c r="E38" s="126">
        <f t="shared" si="1"/>
        <v>0</v>
      </c>
      <c r="F38" s="154"/>
      <c r="G38" s="210"/>
      <c r="H38" s="155"/>
      <c r="I38" s="155"/>
      <c r="J38" s="281"/>
      <c r="K38" s="269"/>
      <c r="AB38" s="119">
        <f>+Suivi!B47</f>
        <v>0</v>
      </c>
      <c r="AZ38" s="154"/>
      <c r="BA38" s="155"/>
      <c r="BB38" s="155"/>
      <c r="BC38" s="560"/>
      <c r="BD38" s="561"/>
    </row>
    <row r="39" spans="3:56" ht="19.5" customHeight="1">
      <c r="C39" s="138">
        <f t="shared" si="2"/>
        <v>30</v>
      </c>
      <c r="D39" s="126">
        <f t="shared" ca="1" si="0"/>
        <v>0</v>
      </c>
      <c r="E39" s="126">
        <f t="shared" si="1"/>
        <v>0</v>
      </c>
      <c r="F39" s="154"/>
      <c r="G39" s="210"/>
      <c r="H39" s="155"/>
      <c r="I39" s="155"/>
      <c r="J39" s="281"/>
      <c r="K39" s="269"/>
      <c r="AB39" s="119">
        <f>+Suivi!B48</f>
        <v>0</v>
      </c>
      <c r="AZ39" s="154"/>
      <c r="BA39" s="155"/>
      <c r="BB39" s="155"/>
      <c r="BC39" s="560"/>
      <c r="BD39" s="561"/>
    </row>
    <row r="40" spans="3:56" ht="19.5" customHeight="1">
      <c r="C40" s="138">
        <f t="shared" si="2"/>
        <v>31</v>
      </c>
      <c r="D40" s="126">
        <f t="shared" ca="1" si="0"/>
        <v>0</v>
      </c>
      <c r="E40" s="126">
        <f t="shared" si="1"/>
        <v>0</v>
      </c>
      <c r="F40" s="154"/>
      <c r="G40" s="210"/>
      <c r="H40" s="155"/>
      <c r="I40" s="155"/>
      <c r="J40" s="281"/>
      <c r="K40" s="269"/>
      <c r="AB40" s="119">
        <f>+Suivi!B49</f>
        <v>0</v>
      </c>
      <c r="AZ40" s="154"/>
      <c r="BA40" s="155"/>
      <c r="BB40" s="155"/>
      <c r="BC40" s="560"/>
      <c r="BD40" s="561"/>
    </row>
    <row r="41" spans="3:56">
      <c r="C41" s="139" t="s">
        <v>56</v>
      </c>
      <c r="D41" s="140">
        <f ca="1">SUM(D10:D40)</f>
        <v>0</v>
      </c>
      <c r="E41" s="140">
        <f>SUM(E10:E40)</f>
        <v>0</v>
      </c>
      <c r="F41" s="141"/>
      <c r="G41" s="211"/>
      <c r="H41" s="142"/>
      <c r="I41" s="142"/>
      <c r="J41" s="315"/>
      <c r="K41" s="242"/>
      <c r="AB41" s="119">
        <f>+Suivi!B50</f>
        <v>0</v>
      </c>
    </row>
    <row r="43" spans="3:56" ht="90">
      <c r="C43" s="558" t="s">
        <v>539</v>
      </c>
      <c r="D43" s="143" t="s">
        <v>540</v>
      </c>
      <c r="E43" s="144"/>
      <c r="F43" s="136" t="str">
        <f>UPPER("total "&amp;F9)</f>
        <v>TOTAL PRÉSENCE SUPPLÉMENTAIRE HORS CONTIGENT D'HEURES NON PLANIFIÉES OU À POSER 
A RECUPERER</v>
      </c>
      <c r="G43" s="137" t="str">
        <f>UPPER("total "&amp;G9)</f>
        <v>TOTAL PRÉSENCE INCLUSE DANS LE CONTINGENT D'HEURES NON PLANIFIÉES OU À POSER
HEURES EN PLUS PREVUS DANS "A PLANIFIER"</v>
      </c>
      <c r="H43" s="137" t="str">
        <f>UPPER("total "&amp;H9)</f>
        <v>TOTAL NOMBRE D'HEURES D'ABSENCE RÉMUNÉRÉE (MALADIE …)</v>
      </c>
      <c r="I43" s="137" t="str">
        <f>UPPER("total "&amp;I9)</f>
        <v>TOTAL NOMBRE D'HEURES D'ABSENCE NON RÉMUNÉRÉE (NON JUSTIFIÉE, SANS SOLDE, RÉCUPÉRÉ ...)
A RATTRAPER</v>
      </c>
      <c r="J43" s="137" t="str">
        <f>UPPER("total "&amp;J9)</f>
        <v>TOTAL CONGÉS PAYÉS</v>
      </c>
      <c r="K43" s="243"/>
    </row>
    <row r="44" spans="3:56" ht="30" customHeight="1">
      <c r="C44" s="559"/>
      <c r="D44" s="135" t="s">
        <v>541</v>
      </c>
      <c r="E44" s="145"/>
      <c r="F44" s="244">
        <f>SUM(F10:F40)</f>
        <v>0</v>
      </c>
      <c r="G44" s="134">
        <f>SUM(G10:G40)</f>
        <v>0</v>
      </c>
      <c r="H44" s="134">
        <f>SUM(H10:H40)</f>
        <v>0</v>
      </c>
      <c r="I44" s="134">
        <f>SUM(I10:I40)</f>
        <v>0</v>
      </c>
      <c r="J44" s="134">
        <f>SUM(J10:J40)</f>
        <v>0</v>
      </c>
      <c r="K44" s="245"/>
    </row>
    <row r="45" spans="3:56">
      <c r="E45" s="129"/>
    </row>
    <row r="46" spans="3:56" ht="101.25">
      <c r="C46" s="558" t="s">
        <v>543</v>
      </c>
      <c r="D46" s="143" t="s">
        <v>542</v>
      </c>
      <c r="E46" s="144"/>
      <c r="F46" s="136" t="str">
        <f>"SI ERREUR DU SALARIE, "&amp;F43</f>
        <v>SI ERREUR DU SALARIE, TOTAL PRÉSENCE SUPPLÉMENTAIRE HORS CONTIGENT D'HEURES NON PLANIFIÉES OU À POSER 
A RECUPERER</v>
      </c>
      <c r="G46" s="136" t="str">
        <f>"SI ERREUR DU SALARIE, "&amp;G43</f>
        <v>SI ERREUR DU SALARIE, TOTAL PRÉSENCE INCLUSE DANS LE CONTINGENT D'HEURES NON PLANIFIÉES OU À POSER
HEURES EN PLUS PREVUS DANS "A PLANIFIER"</v>
      </c>
      <c r="H46" s="136" t="str">
        <f>"SI ERREUR DU SALARIE, "&amp;H43</f>
        <v>SI ERREUR DU SALARIE, TOTAL NOMBRE D'HEURES D'ABSENCE RÉMUNÉRÉE (MALADIE …)</v>
      </c>
      <c r="I46" s="136" t="str">
        <f>"SI ERREUR DU SALARIE, "&amp;I43</f>
        <v>SI ERREUR DU SALARIE, TOTAL NOMBRE D'HEURES D'ABSENCE NON RÉMUNÉRÉE (NON JUSTIFIÉE, SANS SOLDE, RÉCUPÉRÉ ...)
A RATTRAPER</v>
      </c>
      <c r="J46" s="316"/>
      <c r="K46" s="243"/>
    </row>
    <row r="47" spans="3:56" ht="30" customHeight="1">
      <c r="C47" s="559"/>
      <c r="D47" s="135" t="s">
        <v>541</v>
      </c>
      <c r="E47" s="145"/>
      <c r="F47" s="246"/>
      <c r="G47" s="156"/>
      <c r="H47" s="157"/>
      <c r="I47" s="157"/>
      <c r="J47" s="317"/>
      <c r="K47" s="245"/>
    </row>
  </sheetData>
  <mergeCells count="40">
    <mergeCell ref="G3:H3"/>
    <mergeCell ref="L3:N3"/>
    <mergeCell ref="G4:H4"/>
    <mergeCell ref="L5:N5"/>
    <mergeCell ref="D1:K1"/>
    <mergeCell ref="BC10:BD10"/>
    <mergeCell ref="BC11:BD11"/>
    <mergeCell ref="BC12:BD12"/>
    <mergeCell ref="BC13:BD13"/>
    <mergeCell ref="F8:G8"/>
    <mergeCell ref="H8:J8"/>
    <mergeCell ref="BC14:BD14"/>
    <mergeCell ref="BC15:BD15"/>
    <mergeCell ref="BC16:BD16"/>
    <mergeCell ref="BC17:BD17"/>
    <mergeCell ref="BC18:BD18"/>
    <mergeCell ref="BC19:BD19"/>
    <mergeCell ref="BC20:BD20"/>
    <mergeCell ref="BC21:BD21"/>
    <mergeCell ref="BC22:BD22"/>
    <mergeCell ref="BC23:BD23"/>
    <mergeCell ref="BC24:BD24"/>
    <mergeCell ref="BC25:BD25"/>
    <mergeCell ref="BC26:BD26"/>
    <mergeCell ref="BC27:BD27"/>
    <mergeCell ref="BC28:BD28"/>
    <mergeCell ref="BC29:BD29"/>
    <mergeCell ref="BC30:BD30"/>
    <mergeCell ref="BC31:BD31"/>
    <mergeCell ref="BC32:BD32"/>
    <mergeCell ref="BC33:BD33"/>
    <mergeCell ref="BC40:BD40"/>
    <mergeCell ref="C43:C44"/>
    <mergeCell ref="C46:C47"/>
    <mergeCell ref="BC34:BD34"/>
    <mergeCell ref="BC35:BD35"/>
    <mergeCell ref="BC36:BD36"/>
    <mergeCell ref="BC37:BD37"/>
    <mergeCell ref="BC38:BD38"/>
    <mergeCell ref="BC39:BD39"/>
  </mergeCells>
  <conditionalFormatting sqref="D10">
    <cfRule type="cellIs" dxfId="33" priority="14" stopIfTrue="1" operator="equal">
      <formula>0</formula>
    </cfRule>
  </conditionalFormatting>
  <conditionalFormatting sqref="D11:D40">
    <cfRule type="cellIs" dxfId="32" priority="13" stopIfTrue="1" operator="equal">
      <formula>0</formula>
    </cfRule>
  </conditionalFormatting>
  <conditionalFormatting sqref="E10:E40">
    <cfRule type="cellIs" dxfId="31" priority="12" stopIfTrue="1" operator="equal">
      <formula>0</formula>
    </cfRule>
  </conditionalFormatting>
  <conditionalFormatting sqref="F44 H44:I44">
    <cfRule type="cellIs" dxfId="30" priority="11" stopIfTrue="1" operator="equal">
      <formula>0</formula>
    </cfRule>
  </conditionalFormatting>
  <conditionalFormatting sqref="G44">
    <cfRule type="cellIs" dxfId="29" priority="10" stopIfTrue="1" operator="equal">
      <formula>0</formula>
    </cfRule>
  </conditionalFormatting>
  <conditionalFormatting sqref="L4:O4 O3 L3">
    <cfRule type="cellIs" dxfId="28" priority="8" stopIfTrue="1" operator="equal">
      <formula>"PlanningCycleComplet"</formula>
    </cfRule>
    <cfRule type="cellIs" dxfId="27" priority="9" stopIfTrue="1" operator="equal">
      <formula>"PlanningCyclePartiel"</formula>
    </cfRule>
  </conditionalFormatting>
  <conditionalFormatting sqref="D10">
    <cfRule type="cellIs" dxfId="26" priority="7" stopIfTrue="1" operator="equal">
      <formula>0</formula>
    </cfRule>
  </conditionalFormatting>
  <conditionalFormatting sqref="D11:D40">
    <cfRule type="cellIs" dxfId="25" priority="6" stopIfTrue="1" operator="equal">
      <formula>0</formula>
    </cfRule>
  </conditionalFormatting>
  <conditionalFormatting sqref="E10:E40">
    <cfRule type="cellIs" dxfId="24" priority="5" stopIfTrue="1" operator="equal">
      <formula>0</formula>
    </cfRule>
  </conditionalFormatting>
  <conditionalFormatting sqref="F44 H44:I44">
    <cfRule type="cellIs" dxfId="23" priority="4" stopIfTrue="1" operator="equal">
      <formula>0</formula>
    </cfRule>
  </conditionalFormatting>
  <conditionalFormatting sqref="G44">
    <cfRule type="cellIs" dxfId="22" priority="3" stopIfTrue="1" operator="equal">
      <formula>0</formula>
    </cfRule>
  </conditionalFormatting>
  <conditionalFormatting sqref="D10:E40">
    <cfRule type="cellIs" dxfId="21" priority="2" stopIfTrue="1" operator="equal">
      <formula>0</formula>
    </cfRule>
  </conditionalFormatting>
  <conditionalFormatting sqref="F44:J44">
    <cfRule type="cellIs" dxfId="20" priority="1" stopIfTrue="1" operator="equal">
      <formula>0</formula>
    </cfRule>
  </conditionalFormatting>
  <dataValidations count="1">
    <dataValidation type="list" allowBlank="1" showInputMessage="1" showErrorMessage="1" sqref="L5:N5">
      <formula1>ReferencePlanning</formula1>
    </dataValidation>
  </dataValidations>
  <printOptions horizontalCentered="1"/>
  <pageMargins left="0.39370078740157483" right="0.39370078740157483" top="0.59055118110236227" bottom="0.59055118110236227" header="0" footer="0"/>
  <pageSetup paperSize="9" scale="73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17">
    <tabColor rgb="FFFFFF00"/>
    <pageSetUpPr fitToPage="1"/>
  </sheetPr>
  <dimension ref="A1:BD47"/>
  <sheetViews>
    <sheetView workbookViewId="0">
      <selection activeCell="D6" sqref="D6"/>
    </sheetView>
  </sheetViews>
  <sheetFormatPr baseColWidth="10" defaultRowHeight="12.75"/>
  <cols>
    <col min="1" max="2" width="1.140625" style="118" customWidth="1"/>
    <col min="3" max="3" width="12.5703125" style="118" customWidth="1"/>
    <col min="4" max="5" width="9.7109375" style="118" customWidth="1"/>
    <col min="6" max="9" width="16.5703125" style="118" customWidth="1"/>
    <col min="10" max="10" width="8.28515625" style="118" customWidth="1"/>
    <col min="11" max="11" width="24.5703125" style="118" customWidth="1"/>
    <col min="12" max="12" width="15.140625" style="119" customWidth="1"/>
    <col min="13" max="13" width="8" style="119" customWidth="1"/>
    <col min="14" max="14" width="11.42578125" style="119" hidden="1" customWidth="1"/>
    <col min="15" max="27" width="0" style="119" hidden="1" customWidth="1"/>
    <col min="28" max="29" width="11.42578125" style="119"/>
    <col min="30" max="30" width="10.85546875" style="119" customWidth="1"/>
    <col min="31" max="31" width="11.42578125" style="119"/>
    <col min="32" max="32" width="19.5703125" style="119" bestFit="1" customWidth="1"/>
    <col min="33" max="49" width="11.42578125" style="119"/>
    <col min="50" max="16384" width="11.42578125" style="118"/>
  </cols>
  <sheetData>
    <row r="1" spans="1:56" ht="38.25" customHeight="1">
      <c r="A1" s="567" t="s">
        <v>1116</v>
      </c>
      <c r="B1" s="568"/>
      <c r="C1" s="568"/>
      <c r="D1" s="568"/>
      <c r="E1" s="568"/>
      <c r="F1" s="568"/>
      <c r="G1" s="568"/>
      <c r="H1" s="568"/>
      <c r="I1" s="568"/>
      <c r="J1" s="568"/>
      <c r="K1" s="568"/>
      <c r="L1" s="264" t="str">
        <f ca="1">VLOOKUP(AC1,Data!A34:B45,2,FALSE)&amp;" "&amp;YEAR(G4)</f>
        <v>JUILLET 1900</v>
      </c>
      <c r="M1" s="235"/>
      <c r="AB1" s="200">
        <f ca="1">+Suivi!B5</f>
        <v>1</v>
      </c>
      <c r="AC1" s="119">
        <f ca="1">MONTH(G4)</f>
        <v>7</v>
      </c>
      <c r="AD1" s="265">
        <f ca="1">+Suivi!D5</f>
        <v>32</v>
      </c>
      <c r="AE1" s="119">
        <f>+Suivi!E5</f>
        <v>0</v>
      </c>
      <c r="AF1" s="265">
        <f ca="1">+Suivi!F5</f>
        <v>60</v>
      </c>
      <c r="AG1" s="119">
        <f>+Suivi!G5</f>
        <v>0</v>
      </c>
      <c r="AH1" s="119">
        <f ca="1">+Suivi!H5</f>
        <v>88</v>
      </c>
      <c r="AI1" s="119">
        <f>+Suivi!I5</f>
        <v>0</v>
      </c>
      <c r="AJ1" s="119">
        <f ca="1">+Suivi!J5</f>
        <v>119</v>
      </c>
      <c r="AK1" s="119">
        <f>+Suivi!K5</f>
        <v>0</v>
      </c>
      <c r="AL1" s="119">
        <f ca="1">+Suivi!L5</f>
        <v>149</v>
      </c>
      <c r="AM1" s="119">
        <f>+Suivi!M5</f>
        <v>0</v>
      </c>
      <c r="AN1" s="119">
        <f ca="1">+Suivi!N5</f>
        <v>180</v>
      </c>
      <c r="AO1" s="119">
        <f>+Suivi!O5</f>
        <v>0</v>
      </c>
      <c r="AP1" s="119">
        <f ca="1">+Suivi!P5</f>
        <v>210</v>
      </c>
      <c r="AQ1" s="119">
        <f>+Suivi!Q5</f>
        <v>0</v>
      </c>
      <c r="AR1" s="119">
        <f ca="1">+Suivi!R5</f>
        <v>241</v>
      </c>
      <c r="AS1" s="119">
        <f>+Suivi!S5</f>
        <v>0</v>
      </c>
      <c r="AT1" s="119">
        <f ca="1">+Suivi!T5</f>
        <v>272</v>
      </c>
      <c r="AU1" s="119">
        <f>+Suivi!U5</f>
        <v>0</v>
      </c>
      <c r="AV1" s="119">
        <f ca="1">+Suivi!V5</f>
        <v>302</v>
      </c>
    </row>
    <row r="2" spans="1:56">
      <c r="J2" s="218"/>
      <c r="L2" s="128" t="s">
        <v>1109</v>
      </c>
      <c r="AB2" s="119" t="str">
        <f>+Suivi!B6</f>
        <v>Heures Prévues</v>
      </c>
      <c r="AC2" s="119" t="str">
        <f>+Suivi!C6</f>
        <v>Variations en réel</v>
      </c>
      <c r="AD2" s="119" t="str">
        <f>+Suivi!D6</f>
        <v>Heures Prévues</v>
      </c>
      <c r="AE2" s="119" t="str">
        <f>+Suivi!E6</f>
        <v>Variations en réel</v>
      </c>
      <c r="AF2" s="119" t="str">
        <f>+Suivi!F6</f>
        <v>Heures Prévues</v>
      </c>
      <c r="AG2" s="119" t="str">
        <f>+Suivi!G6</f>
        <v>Variations en réel</v>
      </c>
      <c r="AH2" s="119" t="str">
        <f>+Suivi!H6</f>
        <v>Heures Prévues</v>
      </c>
      <c r="AI2" s="119" t="str">
        <f>+Suivi!I6</f>
        <v>Variations en réel</v>
      </c>
      <c r="AJ2" s="119" t="str">
        <f>+Suivi!J6</f>
        <v>Heures Prévues</v>
      </c>
      <c r="AK2" s="119" t="str">
        <f>+Suivi!K6</f>
        <v>Variations en réel</v>
      </c>
      <c r="AL2" s="119" t="str">
        <f>+Suivi!L6</f>
        <v>Heures Prévues</v>
      </c>
      <c r="AM2" s="119" t="str">
        <f>+Suivi!M6</f>
        <v>Variations en réel</v>
      </c>
      <c r="AN2" s="119" t="str">
        <f>+Suivi!N6</f>
        <v>Heures Prévues</v>
      </c>
      <c r="AO2" s="119" t="str">
        <f>+Suivi!O6</f>
        <v>Variations en réel</v>
      </c>
      <c r="AP2" s="119" t="str">
        <f>+Suivi!P6</f>
        <v>Heures Prévues</v>
      </c>
      <c r="AQ2" s="119" t="str">
        <f>+Suivi!Q6</f>
        <v>Variations en réel</v>
      </c>
      <c r="AR2" s="119" t="str">
        <f>+Suivi!R6</f>
        <v>Heures Prévues</v>
      </c>
      <c r="AS2" s="119" t="str">
        <f>+Suivi!S6</f>
        <v>Variations en réel</v>
      </c>
      <c r="AT2" s="119" t="str">
        <f>+Suivi!T6</f>
        <v>Heures Prévues</v>
      </c>
      <c r="AU2" s="119" t="str">
        <f>+Suivi!U6</f>
        <v>Variations en réel</v>
      </c>
      <c r="AV2" s="119" t="str">
        <f>+Suivi!V6</f>
        <v>Heures Prévues</v>
      </c>
    </row>
    <row r="3" spans="1:56" ht="15.75">
      <c r="A3" s="128" t="str">
        <f>+Suivi!A3</f>
        <v xml:space="preserve">Salarié(e) : </v>
      </c>
      <c r="D3" s="131">
        <f>+Suivi!C3</f>
        <v>0</v>
      </c>
      <c r="F3" s="132"/>
      <c r="G3" s="546" t="s">
        <v>538</v>
      </c>
      <c r="H3" s="547"/>
      <c r="I3" s="247"/>
      <c r="J3" s="247"/>
      <c r="K3" s="250"/>
      <c r="L3" s="550" t="str">
        <f>Data!O2</f>
        <v>PlanningCycleComplet</v>
      </c>
      <c r="M3" s="551"/>
      <c r="N3" s="552"/>
      <c r="O3" s="266"/>
      <c r="AC3" s="119">
        <f ca="1">+Suivi!B7</f>
        <v>0</v>
      </c>
      <c r="AD3" s="119">
        <f ca="1">+Suivi!C7</f>
        <v>0</v>
      </c>
      <c r="AE3" s="119">
        <f ca="1">+Suivi!D7</f>
        <v>0</v>
      </c>
      <c r="AF3" s="119">
        <f ca="1">+Suivi!E7</f>
        <v>0</v>
      </c>
      <c r="AG3" s="119">
        <f ca="1">+Suivi!F7</f>
        <v>0</v>
      </c>
      <c r="AH3" s="119">
        <f ca="1">+Suivi!G7</f>
        <v>0</v>
      </c>
      <c r="AI3" s="119">
        <f ca="1">+Suivi!H7</f>
        <v>0</v>
      </c>
      <c r="AJ3" s="119">
        <f ca="1">+Suivi!I7</f>
        <v>0</v>
      </c>
      <c r="AK3" s="119">
        <f ca="1">+Suivi!J7</f>
        <v>0</v>
      </c>
      <c r="AL3" s="119">
        <f ca="1">+Suivi!K7</f>
        <v>0</v>
      </c>
      <c r="AM3" s="119">
        <f ca="1">+Suivi!L7</f>
        <v>0</v>
      </c>
      <c r="AN3" s="119">
        <f ca="1">+Suivi!M7</f>
        <v>0</v>
      </c>
      <c r="AO3" s="119">
        <f ca="1">+Suivi!N7</f>
        <v>0</v>
      </c>
      <c r="AP3" s="119">
        <f ca="1">+Suivi!O7</f>
        <v>0</v>
      </c>
      <c r="AQ3" s="119">
        <f ca="1">+Suivi!P7</f>
        <v>0</v>
      </c>
      <c r="AR3" s="119">
        <f ca="1">+Suivi!Q7</f>
        <v>0</v>
      </c>
      <c r="AS3" s="119">
        <f ca="1">+Suivi!R7</f>
        <v>0</v>
      </c>
      <c r="AT3" s="119">
        <f ca="1">+Suivi!S7</f>
        <v>0</v>
      </c>
      <c r="AU3" s="119">
        <f ca="1">+Suivi!T7</f>
        <v>0</v>
      </c>
      <c r="AV3" s="119">
        <f ca="1">+Suivi!U7</f>
        <v>0</v>
      </c>
      <c r="AW3" s="119">
        <f ca="1">+Suivi!V7</f>
        <v>0</v>
      </c>
      <c r="AX3" s="119"/>
    </row>
    <row r="4" spans="1:56" ht="20.25" customHeight="1">
      <c r="A4" s="128" t="s">
        <v>1117</v>
      </c>
      <c r="D4" s="130" t="str">
        <f>+Suivi!L3</f>
        <v xml:space="preserve">Période du </v>
      </c>
      <c r="G4" s="565">
        <f ca="1">AP1</f>
        <v>210</v>
      </c>
      <c r="H4" s="566"/>
      <c r="I4" s="248"/>
      <c r="J4" s="249"/>
      <c r="L4" s="259" t="s">
        <v>1115</v>
      </c>
      <c r="M4" s="267"/>
      <c r="N4" s="268"/>
      <c r="AB4" s="119">
        <f ca="1">+Suivi!B8</f>
        <v>0</v>
      </c>
      <c r="AC4" s="119">
        <f ca="1">+Suivi!C8</f>
        <v>0</v>
      </c>
      <c r="AD4" s="119">
        <f ca="1">+Suivi!D8</f>
        <v>0</v>
      </c>
      <c r="AE4" s="119">
        <f ca="1">+Suivi!E8</f>
        <v>0</v>
      </c>
      <c r="AF4" s="119">
        <f ca="1">+Suivi!F8</f>
        <v>0</v>
      </c>
      <c r="AG4" s="119">
        <f ca="1">+Suivi!G8</f>
        <v>0</v>
      </c>
      <c r="AH4" s="119">
        <f ca="1">+Suivi!H8</f>
        <v>0</v>
      </c>
      <c r="AI4" s="119">
        <f ca="1">+Suivi!I8</f>
        <v>0</v>
      </c>
      <c r="AJ4" s="119">
        <f ca="1">+Suivi!J8</f>
        <v>0</v>
      </c>
      <c r="AK4" s="119">
        <f ca="1">+Suivi!K8</f>
        <v>0</v>
      </c>
      <c r="AL4" s="119">
        <f ca="1">+Suivi!L8</f>
        <v>0</v>
      </c>
      <c r="AM4" s="119">
        <f ca="1">+Suivi!M8</f>
        <v>0</v>
      </c>
      <c r="AN4" s="119">
        <f ca="1">+Suivi!N8</f>
        <v>0</v>
      </c>
      <c r="AO4" s="119">
        <f ca="1">+Suivi!O8</f>
        <v>0</v>
      </c>
      <c r="AP4" s="119">
        <f ca="1">+Suivi!P8</f>
        <v>0</v>
      </c>
      <c r="AQ4" s="119">
        <f ca="1">+Suivi!Q8</f>
        <v>0</v>
      </c>
      <c r="AR4" s="119">
        <f ca="1">+Suivi!R8</f>
        <v>0</v>
      </c>
      <c r="AS4" s="119">
        <f ca="1">+Suivi!S8</f>
        <v>0</v>
      </c>
      <c r="AT4" s="119">
        <f ca="1">+Suivi!T8</f>
        <v>0</v>
      </c>
      <c r="AU4" s="119">
        <f ca="1">+Suivi!U8</f>
        <v>0</v>
      </c>
      <c r="AV4" s="119">
        <f ca="1">+Suivi!V8</f>
        <v>0</v>
      </c>
    </row>
    <row r="5" spans="1:56">
      <c r="L5" s="472"/>
      <c r="M5" s="473"/>
      <c r="N5" s="474"/>
      <c r="AC5" s="119">
        <f ca="1">+Suivi!B9</f>
        <v>0</v>
      </c>
      <c r="AD5" s="119">
        <f ca="1">+Suivi!C9</f>
        <v>0</v>
      </c>
      <c r="AE5" s="119">
        <f ca="1">+Suivi!D9</f>
        <v>0</v>
      </c>
      <c r="AF5" s="119">
        <f ca="1">+Suivi!E9</f>
        <v>0</v>
      </c>
      <c r="AG5" s="119">
        <f ca="1">+Suivi!F9</f>
        <v>0</v>
      </c>
      <c r="AH5" s="119">
        <f ca="1">+Suivi!G9</f>
        <v>0</v>
      </c>
      <c r="AI5" s="119">
        <f ca="1">+Suivi!H9</f>
        <v>0</v>
      </c>
      <c r="AJ5" s="119">
        <f ca="1">+Suivi!I9</f>
        <v>0</v>
      </c>
      <c r="AK5" s="119">
        <f ca="1">+Suivi!J9</f>
        <v>0</v>
      </c>
      <c r="AL5" s="119">
        <f ca="1">+Suivi!K9</f>
        <v>0</v>
      </c>
      <c r="AM5" s="119">
        <f ca="1">+Suivi!L9</f>
        <v>0</v>
      </c>
      <c r="AN5" s="119">
        <f ca="1">+Suivi!M9</f>
        <v>0</v>
      </c>
      <c r="AO5" s="119">
        <f ca="1">+Suivi!N9</f>
        <v>0</v>
      </c>
      <c r="AP5" s="119">
        <f ca="1">+Suivi!O9</f>
        <v>0</v>
      </c>
      <c r="AQ5" s="119">
        <f ca="1">+Suivi!P9</f>
        <v>0</v>
      </c>
      <c r="AR5" s="119">
        <f ca="1">+Suivi!Q9</f>
        <v>0</v>
      </c>
      <c r="AS5" s="119">
        <f ca="1">+Suivi!R9</f>
        <v>0</v>
      </c>
      <c r="AT5" s="119">
        <f ca="1">+Suivi!S9</f>
        <v>0</v>
      </c>
      <c r="AU5" s="119">
        <f ca="1">+Suivi!T9</f>
        <v>0</v>
      </c>
      <c r="AV5" s="119">
        <f ca="1">+Suivi!U9</f>
        <v>0</v>
      </c>
      <c r="AW5" s="119">
        <f ca="1">+Suivi!V9</f>
        <v>0</v>
      </c>
      <c r="AX5" s="119"/>
    </row>
    <row r="6" spans="1:56" ht="15">
      <c r="A6" s="128"/>
      <c r="D6" s="263"/>
      <c r="E6" s="262"/>
      <c r="F6" s="262"/>
      <c r="I6" s="128" t="s">
        <v>1118</v>
      </c>
      <c r="J6" s="262" t="str">
        <f>IF(L5="",L3,L5)</f>
        <v>PlanningCycleComplet</v>
      </c>
      <c r="AB6" s="119">
        <f ca="1">+Suivi!B10</f>
        <v>0</v>
      </c>
      <c r="AC6" s="119">
        <f ca="1">+Suivi!C10</f>
        <v>0</v>
      </c>
      <c r="AD6" s="119">
        <f ca="1">+Suivi!D10</f>
        <v>0</v>
      </c>
      <c r="AE6" s="119">
        <f ca="1">+Suivi!E10</f>
        <v>0</v>
      </c>
      <c r="AF6" s="119">
        <f ca="1">+Suivi!F10</f>
        <v>0</v>
      </c>
      <c r="AG6" s="119">
        <f ca="1">+Suivi!G10</f>
        <v>0</v>
      </c>
      <c r="AH6" s="119">
        <f ca="1">+Suivi!H10</f>
        <v>0</v>
      </c>
      <c r="AI6" s="119">
        <f ca="1">+Suivi!I10</f>
        <v>0</v>
      </c>
      <c r="AJ6" s="119">
        <f ca="1">+Suivi!J10</f>
        <v>0</v>
      </c>
      <c r="AK6" s="119">
        <f ca="1">+Suivi!K10</f>
        <v>0</v>
      </c>
      <c r="AL6" s="119">
        <f ca="1">+Suivi!L10</f>
        <v>0</v>
      </c>
      <c r="AM6" s="119">
        <f ca="1">+Suivi!M10</f>
        <v>0</v>
      </c>
      <c r="AN6" s="119">
        <f ca="1">+Suivi!N10</f>
        <v>0</v>
      </c>
      <c r="AO6" s="119">
        <f ca="1">+Suivi!O10</f>
        <v>0</v>
      </c>
      <c r="AP6" s="119">
        <f ca="1">+Suivi!P10</f>
        <v>0</v>
      </c>
      <c r="AQ6" s="119">
        <f ca="1">+Suivi!Q10</f>
        <v>0</v>
      </c>
      <c r="AR6" s="119">
        <f ca="1">+Suivi!R10</f>
        <v>0</v>
      </c>
      <c r="AS6" s="119">
        <f ca="1">+Suivi!S10</f>
        <v>0</v>
      </c>
      <c r="AT6" s="119">
        <f ca="1">+Suivi!T10</f>
        <v>0</v>
      </c>
      <c r="AU6" s="119">
        <f ca="1">+Suivi!U10</f>
        <v>0</v>
      </c>
      <c r="AV6" s="119">
        <f ca="1">+Suivi!V10</f>
        <v>0</v>
      </c>
    </row>
    <row r="7" spans="1:56">
      <c r="AB7" s="119">
        <f ca="1">+Suivi!B11</f>
        <v>0</v>
      </c>
      <c r="AC7" s="119">
        <f ca="1">+Suivi!C11</f>
        <v>0</v>
      </c>
      <c r="AD7" s="119">
        <f ca="1">+Suivi!D11</f>
        <v>0</v>
      </c>
      <c r="AE7" s="119">
        <f ca="1">+Suivi!E11</f>
        <v>0</v>
      </c>
      <c r="AF7" s="119">
        <f ca="1">+Suivi!F11</f>
        <v>0</v>
      </c>
      <c r="AG7" s="119">
        <f ca="1">+Suivi!G11</f>
        <v>0</v>
      </c>
      <c r="AH7" s="119">
        <f ca="1">+Suivi!H11</f>
        <v>0</v>
      </c>
      <c r="AI7" s="119">
        <f ca="1">+Suivi!I11</f>
        <v>0</v>
      </c>
      <c r="AJ7" s="119">
        <f ca="1">+Suivi!J11</f>
        <v>0</v>
      </c>
      <c r="AK7" s="119">
        <f ca="1">+Suivi!K11</f>
        <v>0</v>
      </c>
      <c r="AL7" s="119">
        <f ca="1">+Suivi!L11</f>
        <v>0</v>
      </c>
      <c r="AM7" s="119">
        <f ca="1">+Suivi!M11</f>
        <v>0</v>
      </c>
      <c r="AN7" s="119">
        <f ca="1">+Suivi!N11</f>
        <v>0</v>
      </c>
      <c r="AO7" s="119">
        <f ca="1">+Suivi!O11</f>
        <v>0</v>
      </c>
      <c r="AP7" s="119">
        <f ca="1">+Suivi!P11</f>
        <v>0</v>
      </c>
      <c r="AQ7" s="119">
        <f ca="1">+Suivi!Q11</f>
        <v>0</v>
      </c>
      <c r="AR7" s="119">
        <f ca="1">+Suivi!R11</f>
        <v>0</v>
      </c>
      <c r="AS7" s="119">
        <f ca="1">+Suivi!S11</f>
        <v>0</v>
      </c>
      <c r="AT7" s="119">
        <f ca="1">+Suivi!T11</f>
        <v>0</v>
      </c>
      <c r="AU7" s="119">
        <f ca="1">+Suivi!U11</f>
        <v>0</v>
      </c>
      <c r="AV7" s="119">
        <f ca="1">+Suivi!V11</f>
        <v>0</v>
      </c>
    </row>
    <row r="8" spans="1:56">
      <c r="A8" s="119">
        <f ca="1">+Suivi!E17</f>
        <v>0</v>
      </c>
      <c r="C8" s="100"/>
      <c r="F8" s="553" t="s">
        <v>1434</v>
      </c>
      <c r="G8" s="555"/>
      <c r="H8" s="553" t="s">
        <v>1435</v>
      </c>
      <c r="I8" s="554"/>
      <c r="J8" s="555"/>
      <c r="K8" s="333"/>
      <c r="AB8" s="119">
        <f ca="1">+Suivi!B12</f>
        <v>0</v>
      </c>
      <c r="AC8" s="119">
        <f ca="1">+Suivi!C12</f>
        <v>0</v>
      </c>
      <c r="AD8" s="119">
        <f ca="1">+Suivi!D12</f>
        <v>0</v>
      </c>
      <c r="AE8" s="119">
        <f ca="1">+Suivi!E12</f>
        <v>0</v>
      </c>
      <c r="AF8" s="119">
        <f ca="1">+Suivi!F12</f>
        <v>0</v>
      </c>
      <c r="AG8" s="119">
        <f ca="1">+Suivi!G12</f>
        <v>0</v>
      </c>
      <c r="AH8" s="119">
        <f ca="1">+Suivi!H12</f>
        <v>0</v>
      </c>
      <c r="AI8" s="119">
        <f ca="1">+Suivi!I12</f>
        <v>0</v>
      </c>
      <c r="AJ8" s="119">
        <f ca="1">+Suivi!J12</f>
        <v>0</v>
      </c>
      <c r="AK8" s="119">
        <f ca="1">+Suivi!K12</f>
        <v>0</v>
      </c>
      <c r="AL8" s="119">
        <f ca="1">+Suivi!L12</f>
        <v>0</v>
      </c>
      <c r="AM8" s="119">
        <f ca="1">+Suivi!M12</f>
        <v>0</v>
      </c>
      <c r="AN8" s="119">
        <f ca="1">+Suivi!N12</f>
        <v>0</v>
      </c>
      <c r="AO8" s="119">
        <f ca="1">+Suivi!O12</f>
        <v>0</v>
      </c>
      <c r="AP8" s="119">
        <f ca="1">+Suivi!P12</f>
        <v>0</v>
      </c>
      <c r="AQ8" s="119">
        <f ca="1">+Suivi!Q12</f>
        <v>0</v>
      </c>
      <c r="AR8" s="119">
        <f ca="1">+Suivi!R12</f>
        <v>0</v>
      </c>
      <c r="AS8" s="119">
        <f ca="1">+Suivi!S12</f>
        <v>0</v>
      </c>
      <c r="AT8" s="119">
        <f ca="1">+Suivi!T12</f>
        <v>0</v>
      </c>
      <c r="AU8" s="119">
        <f ca="1">+Suivi!U12</f>
        <v>0</v>
      </c>
      <c r="AV8" s="119">
        <f ca="1">+Suivi!V12</f>
        <v>0</v>
      </c>
    </row>
    <row r="9" spans="1:56" ht="78.75">
      <c r="C9" s="112"/>
      <c r="D9" s="133" t="s">
        <v>92</v>
      </c>
      <c r="E9" s="219" t="s">
        <v>58</v>
      </c>
      <c r="F9" s="318" t="s">
        <v>1424</v>
      </c>
      <c r="G9" s="319" t="s">
        <v>1423</v>
      </c>
      <c r="H9" s="320" t="s">
        <v>1426</v>
      </c>
      <c r="I9" s="320" t="s">
        <v>1425</v>
      </c>
      <c r="J9" s="321" t="s">
        <v>1427</v>
      </c>
      <c r="K9" s="334" t="s">
        <v>1428</v>
      </c>
      <c r="AB9" s="119">
        <f ca="1">+Suivi!B13</f>
        <v>0</v>
      </c>
      <c r="AC9" s="119">
        <f ca="1">+Suivi!C13</f>
        <v>0</v>
      </c>
      <c r="AD9" s="119">
        <f ca="1">+Suivi!D13</f>
        <v>0</v>
      </c>
      <c r="AE9" s="119">
        <f ca="1">+Suivi!E13</f>
        <v>0</v>
      </c>
      <c r="AF9" s="119">
        <f ca="1">+Suivi!F13</f>
        <v>0</v>
      </c>
      <c r="AG9" s="119">
        <f ca="1">+Suivi!G13</f>
        <v>0</v>
      </c>
      <c r="AH9" s="119">
        <f ca="1">+Suivi!H13</f>
        <v>0</v>
      </c>
      <c r="AI9" s="119">
        <f ca="1">+Suivi!I13</f>
        <v>0</v>
      </c>
      <c r="AJ9" s="119">
        <f ca="1">+Suivi!J13</f>
        <v>0</v>
      </c>
      <c r="AK9" s="119">
        <f ca="1">+Suivi!K13</f>
        <v>0</v>
      </c>
      <c r="AL9" s="119">
        <f ca="1">+Suivi!L13</f>
        <v>0</v>
      </c>
      <c r="AM9" s="119">
        <f ca="1">+Suivi!M13</f>
        <v>0</v>
      </c>
      <c r="AN9" s="119">
        <f ca="1">+Suivi!N13</f>
        <v>0</v>
      </c>
      <c r="AO9" s="119">
        <f ca="1">+Suivi!O13</f>
        <v>0</v>
      </c>
      <c r="AP9" s="119">
        <f ca="1">+Suivi!P13</f>
        <v>0</v>
      </c>
      <c r="AQ9" s="119">
        <f ca="1">+Suivi!Q13</f>
        <v>0</v>
      </c>
      <c r="AR9" s="119">
        <f ca="1">+Suivi!R13</f>
        <v>0</v>
      </c>
      <c r="AS9" s="119">
        <f ca="1">+Suivi!S13</f>
        <v>0</v>
      </c>
      <c r="AT9" s="119">
        <f ca="1">+Suivi!T13</f>
        <v>0</v>
      </c>
      <c r="AU9" s="119">
        <f ca="1">+Suivi!U13</f>
        <v>0</v>
      </c>
      <c r="AV9" s="119">
        <f ca="1">+Suivi!V13</f>
        <v>0</v>
      </c>
    </row>
    <row r="10" spans="1:56" ht="19.5" customHeight="1">
      <c r="C10" s="138">
        <v>1</v>
      </c>
      <c r="D10" s="126">
        <f t="shared" ref="D10:D40" ca="1" si="0">+HLOOKUP($G$4,$AC$1:$AW$33,2+C10,FALSE)</f>
        <v>0</v>
      </c>
      <c r="E10" s="126">
        <f>F10-I10</f>
        <v>0</v>
      </c>
      <c r="F10" s="152"/>
      <c r="G10" s="209"/>
      <c r="H10" s="153"/>
      <c r="I10" s="153"/>
      <c r="J10" s="314"/>
      <c r="K10" s="269"/>
      <c r="AB10" s="119">
        <f ca="1">+Suivi!B14</f>
        <v>0</v>
      </c>
      <c r="AC10" s="119">
        <f ca="1">+Suivi!C14</f>
        <v>0</v>
      </c>
      <c r="AD10" s="119">
        <f ca="1">+Suivi!D14</f>
        <v>0</v>
      </c>
      <c r="AE10" s="119">
        <f ca="1">+Suivi!E14</f>
        <v>0</v>
      </c>
      <c r="AF10" s="119">
        <f ca="1">+Suivi!F14</f>
        <v>0</v>
      </c>
      <c r="AG10" s="119">
        <f ca="1">+Suivi!G14</f>
        <v>0</v>
      </c>
      <c r="AH10" s="119">
        <f ca="1">+Suivi!H14</f>
        <v>0</v>
      </c>
      <c r="AI10" s="119">
        <f ca="1">+Suivi!I14</f>
        <v>0</v>
      </c>
      <c r="AJ10" s="119">
        <f ca="1">+Suivi!J14</f>
        <v>0</v>
      </c>
      <c r="AK10" s="119">
        <f ca="1">+Suivi!K14</f>
        <v>0</v>
      </c>
      <c r="AL10" s="119">
        <f ca="1">+Suivi!L14</f>
        <v>0</v>
      </c>
      <c r="AM10" s="119">
        <f ca="1">+Suivi!M14</f>
        <v>0</v>
      </c>
      <c r="AN10" s="119">
        <f ca="1">+Suivi!N14</f>
        <v>0</v>
      </c>
      <c r="AO10" s="119">
        <f ca="1">+Suivi!O14</f>
        <v>0</v>
      </c>
      <c r="AP10" s="119">
        <f ca="1">+Suivi!P14</f>
        <v>0</v>
      </c>
      <c r="AQ10" s="119">
        <f ca="1">+Suivi!Q14</f>
        <v>0</v>
      </c>
      <c r="AR10" s="119">
        <f ca="1">+Suivi!R14</f>
        <v>0</v>
      </c>
      <c r="AS10" s="119">
        <f ca="1">+Suivi!S14</f>
        <v>0</v>
      </c>
      <c r="AT10" s="119">
        <f ca="1">+Suivi!T14</f>
        <v>0</v>
      </c>
      <c r="AU10" s="119">
        <f ca="1">+Suivi!U14</f>
        <v>0</v>
      </c>
      <c r="AV10" s="119">
        <f ca="1">+Suivi!V14</f>
        <v>0</v>
      </c>
      <c r="AZ10" s="152"/>
      <c r="BA10" s="153"/>
      <c r="BB10" s="153"/>
      <c r="BC10" s="560"/>
      <c r="BD10" s="561"/>
    </row>
    <row r="11" spans="1:56" ht="19.5" customHeight="1">
      <c r="C11" s="138">
        <f>+C10+1</f>
        <v>2</v>
      </c>
      <c r="D11" s="126">
        <f t="shared" ca="1" si="0"/>
        <v>0</v>
      </c>
      <c r="E11" s="126">
        <f t="shared" ref="E11:E40" si="1">F11-I11</f>
        <v>0</v>
      </c>
      <c r="F11" s="154"/>
      <c r="G11" s="210"/>
      <c r="H11" s="155"/>
      <c r="I11" s="155"/>
      <c r="J11" s="281"/>
      <c r="K11" s="269"/>
      <c r="AB11" s="119">
        <f ca="1">+Suivi!B15</f>
        <v>0</v>
      </c>
      <c r="AC11" s="119">
        <f ca="1">+Suivi!C15</f>
        <v>0</v>
      </c>
      <c r="AD11" s="119">
        <f ca="1">+Suivi!D15</f>
        <v>0</v>
      </c>
      <c r="AE11" s="119">
        <f ca="1">+Suivi!E15</f>
        <v>0</v>
      </c>
      <c r="AF11" s="119">
        <f ca="1">+Suivi!F15</f>
        <v>0</v>
      </c>
      <c r="AG11" s="119">
        <f ca="1">+Suivi!G15</f>
        <v>0</v>
      </c>
      <c r="AH11" s="119">
        <f ca="1">+Suivi!H15</f>
        <v>0</v>
      </c>
      <c r="AI11" s="119">
        <f ca="1">+Suivi!I15</f>
        <v>0</v>
      </c>
      <c r="AJ11" s="119">
        <f ca="1">+Suivi!J15</f>
        <v>0</v>
      </c>
      <c r="AK11" s="119">
        <f ca="1">+Suivi!K15</f>
        <v>0</v>
      </c>
      <c r="AL11" s="119">
        <f ca="1">+Suivi!L15</f>
        <v>0</v>
      </c>
      <c r="AM11" s="119">
        <f ca="1">+Suivi!M15</f>
        <v>0</v>
      </c>
      <c r="AN11" s="119">
        <f ca="1">+Suivi!N15</f>
        <v>0</v>
      </c>
      <c r="AO11" s="119">
        <f ca="1">+Suivi!O15</f>
        <v>0</v>
      </c>
      <c r="AP11" s="119">
        <f ca="1">+Suivi!P15</f>
        <v>0</v>
      </c>
      <c r="AQ11" s="119">
        <f ca="1">+Suivi!Q15</f>
        <v>0</v>
      </c>
      <c r="AR11" s="119">
        <f ca="1">+Suivi!R15</f>
        <v>0</v>
      </c>
      <c r="AS11" s="119">
        <f ca="1">+Suivi!S15</f>
        <v>0</v>
      </c>
      <c r="AT11" s="119">
        <f ca="1">+Suivi!T15</f>
        <v>0</v>
      </c>
      <c r="AU11" s="119">
        <f ca="1">+Suivi!U15</f>
        <v>0</v>
      </c>
      <c r="AV11" s="119">
        <f ca="1">+Suivi!V15</f>
        <v>0</v>
      </c>
      <c r="AZ11" s="154"/>
      <c r="BA11" s="155"/>
      <c r="BB11" s="155"/>
      <c r="BC11" s="560"/>
      <c r="BD11" s="561"/>
    </row>
    <row r="12" spans="1:56" ht="19.5" customHeight="1">
      <c r="C12" s="138">
        <f t="shared" ref="C12:C40" si="2">+C11+1</f>
        <v>3</v>
      </c>
      <c r="D12" s="126">
        <f t="shared" ca="1" si="0"/>
        <v>0</v>
      </c>
      <c r="E12" s="126">
        <f t="shared" si="1"/>
        <v>0</v>
      </c>
      <c r="F12" s="154"/>
      <c r="G12" s="210"/>
      <c r="H12" s="155"/>
      <c r="I12" s="155"/>
      <c r="J12" s="281"/>
      <c r="K12" s="269"/>
      <c r="AB12" s="119">
        <f ca="1">+Suivi!B16</f>
        <v>0</v>
      </c>
      <c r="AC12" s="119">
        <f ca="1">+Suivi!C16</f>
        <v>0</v>
      </c>
      <c r="AD12" s="119">
        <f ca="1">+Suivi!D16</f>
        <v>0</v>
      </c>
      <c r="AE12" s="119">
        <f ca="1">+Suivi!E16</f>
        <v>0</v>
      </c>
      <c r="AF12" s="119">
        <f ca="1">+Suivi!F16</f>
        <v>0</v>
      </c>
      <c r="AG12" s="119">
        <f ca="1">+Suivi!G16</f>
        <v>0</v>
      </c>
      <c r="AH12" s="119">
        <f ca="1">+Suivi!H16</f>
        <v>0</v>
      </c>
      <c r="AI12" s="119">
        <f ca="1">+Suivi!I16</f>
        <v>0</v>
      </c>
      <c r="AJ12" s="119">
        <f ca="1">+Suivi!J16</f>
        <v>0</v>
      </c>
      <c r="AK12" s="119">
        <f ca="1">+Suivi!K16</f>
        <v>0</v>
      </c>
      <c r="AL12" s="119">
        <f ca="1">+Suivi!L16</f>
        <v>0</v>
      </c>
      <c r="AM12" s="119">
        <f ca="1">+Suivi!M16</f>
        <v>0</v>
      </c>
      <c r="AN12" s="119">
        <f ca="1">+Suivi!N16</f>
        <v>0</v>
      </c>
      <c r="AO12" s="119">
        <f ca="1">+Suivi!O16</f>
        <v>0</v>
      </c>
      <c r="AP12" s="119">
        <f ca="1">+Suivi!P16</f>
        <v>0</v>
      </c>
      <c r="AQ12" s="119">
        <f ca="1">+Suivi!Q16</f>
        <v>0</v>
      </c>
      <c r="AR12" s="119">
        <f ca="1">+Suivi!R16</f>
        <v>0</v>
      </c>
      <c r="AS12" s="119">
        <f ca="1">+Suivi!S16</f>
        <v>0</v>
      </c>
      <c r="AT12" s="119">
        <f ca="1">+Suivi!T16</f>
        <v>0</v>
      </c>
      <c r="AU12" s="119">
        <f ca="1">+Suivi!U16</f>
        <v>0</v>
      </c>
      <c r="AV12" s="119">
        <f ca="1">+Suivi!V16</f>
        <v>0</v>
      </c>
      <c r="AZ12" s="154"/>
      <c r="BA12" s="155"/>
      <c r="BB12" s="155"/>
      <c r="BC12" s="560"/>
      <c r="BD12" s="561"/>
    </row>
    <row r="13" spans="1:56" ht="19.5" customHeight="1">
      <c r="C13" s="138">
        <f t="shared" si="2"/>
        <v>4</v>
      </c>
      <c r="D13" s="126">
        <f t="shared" ca="1" si="0"/>
        <v>0</v>
      </c>
      <c r="E13" s="126">
        <f t="shared" si="1"/>
        <v>0</v>
      </c>
      <c r="F13" s="154"/>
      <c r="G13" s="210"/>
      <c r="H13" s="155"/>
      <c r="I13" s="155"/>
      <c r="J13" s="281"/>
      <c r="K13" s="269"/>
      <c r="AB13" s="119">
        <f ca="1">+Suivi!B17</f>
        <v>0</v>
      </c>
      <c r="AC13" s="119">
        <f ca="1">+Suivi!C17</f>
        <v>0</v>
      </c>
      <c r="AD13" s="119">
        <f ca="1">+Suivi!D17</f>
        <v>0</v>
      </c>
      <c r="AF13" s="119">
        <f ca="1">+Suivi!F17</f>
        <v>0</v>
      </c>
      <c r="AG13" s="119">
        <f ca="1">+Suivi!G17</f>
        <v>0</v>
      </c>
      <c r="AH13" s="119">
        <f ca="1">+Suivi!H17</f>
        <v>0</v>
      </c>
      <c r="AI13" s="119">
        <f ca="1">+Suivi!I17</f>
        <v>0</v>
      </c>
      <c r="AJ13" s="119">
        <f ca="1">+Suivi!J17</f>
        <v>0</v>
      </c>
      <c r="AK13" s="119">
        <f ca="1">+Suivi!K17</f>
        <v>0</v>
      </c>
      <c r="AL13" s="119">
        <f ca="1">+Suivi!L17</f>
        <v>0</v>
      </c>
      <c r="AM13" s="119">
        <f ca="1">+Suivi!M17</f>
        <v>0</v>
      </c>
      <c r="AN13" s="119">
        <f ca="1">+Suivi!N17</f>
        <v>0</v>
      </c>
      <c r="AO13" s="119">
        <f ca="1">+Suivi!O17</f>
        <v>0</v>
      </c>
      <c r="AP13" s="119">
        <f ca="1">+Suivi!P17</f>
        <v>0</v>
      </c>
      <c r="AQ13" s="119">
        <f ca="1">+Suivi!Q17</f>
        <v>0</v>
      </c>
      <c r="AR13" s="119">
        <f ca="1">+Suivi!R17</f>
        <v>0</v>
      </c>
      <c r="AS13" s="119">
        <f ca="1">+Suivi!S17</f>
        <v>0</v>
      </c>
      <c r="AT13" s="119">
        <f ca="1">+Suivi!T17</f>
        <v>0</v>
      </c>
      <c r="AU13" s="119">
        <f ca="1">+Suivi!U17</f>
        <v>0</v>
      </c>
      <c r="AV13" s="119">
        <f ca="1">+Suivi!V17</f>
        <v>0</v>
      </c>
      <c r="AZ13" s="154"/>
      <c r="BA13" s="155"/>
      <c r="BB13" s="155"/>
      <c r="BC13" s="560"/>
      <c r="BD13" s="561"/>
    </row>
    <row r="14" spans="1:56" ht="19.5" customHeight="1">
      <c r="C14" s="138">
        <f t="shared" si="2"/>
        <v>5</v>
      </c>
      <c r="D14" s="126">
        <f t="shared" ca="1" si="0"/>
        <v>0</v>
      </c>
      <c r="E14" s="126">
        <f t="shared" si="1"/>
        <v>0</v>
      </c>
      <c r="F14" s="154"/>
      <c r="G14" s="210"/>
      <c r="H14" s="155"/>
      <c r="I14" s="155"/>
      <c r="J14" s="281"/>
      <c r="K14" s="269"/>
      <c r="AB14" s="119">
        <f ca="1">+Suivi!B18</f>
        <v>0</v>
      </c>
      <c r="AC14" s="119">
        <f ca="1">+Suivi!C18</f>
        <v>0</v>
      </c>
      <c r="AD14" s="119">
        <f ca="1">+Suivi!D18</f>
        <v>0</v>
      </c>
      <c r="AE14" s="119">
        <f ca="1">+Suivi!E18</f>
        <v>0</v>
      </c>
      <c r="AF14" s="119">
        <f ca="1">+Suivi!F18</f>
        <v>0</v>
      </c>
      <c r="AG14" s="119">
        <f ca="1">+Suivi!G18</f>
        <v>0</v>
      </c>
      <c r="AH14" s="119">
        <f ca="1">+Suivi!H18</f>
        <v>0</v>
      </c>
      <c r="AI14" s="119">
        <f ca="1">+Suivi!I18</f>
        <v>0</v>
      </c>
      <c r="AJ14" s="119">
        <f ca="1">+Suivi!J18</f>
        <v>0</v>
      </c>
      <c r="AK14" s="119">
        <f ca="1">+Suivi!K18</f>
        <v>0</v>
      </c>
      <c r="AL14" s="119">
        <f ca="1">+Suivi!L18</f>
        <v>0</v>
      </c>
      <c r="AM14" s="119">
        <f ca="1">+Suivi!M18</f>
        <v>0</v>
      </c>
      <c r="AN14" s="119">
        <f ca="1">+Suivi!N18</f>
        <v>0</v>
      </c>
      <c r="AO14" s="119">
        <f ca="1">+Suivi!O18</f>
        <v>0</v>
      </c>
      <c r="AP14" s="119">
        <f ca="1">+Suivi!P18</f>
        <v>0</v>
      </c>
      <c r="AQ14" s="119">
        <f ca="1">+Suivi!Q18</f>
        <v>0</v>
      </c>
      <c r="AR14" s="119">
        <f ca="1">+Suivi!R18</f>
        <v>0</v>
      </c>
      <c r="AS14" s="119">
        <f ca="1">+Suivi!S18</f>
        <v>0</v>
      </c>
      <c r="AT14" s="119">
        <f ca="1">+Suivi!T18</f>
        <v>0</v>
      </c>
      <c r="AU14" s="119">
        <f ca="1">+Suivi!U18</f>
        <v>0</v>
      </c>
      <c r="AV14" s="119">
        <f ca="1">+Suivi!V18</f>
        <v>0</v>
      </c>
      <c r="AZ14" s="154"/>
      <c r="BA14" s="155"/>
      <c r="BB14" s="155"/>
      <c r="BC14" s="560"/>
      <c r="BD14" s="561"/>
    </row>
    <row r="15" spans="1:56" ht="19.5" customHeight="1">
      <c r="C15" s="138">
        <f t="shared" si="2"/>
        <v>6</v>
      </c>
      <c r="D15" s="126">
        <f t="shared" ca="1" si="0"/>
        <v>0</v>
      </c>
      <c r="E15" s="126">
        <f t="shared" si="1"/>
        <v>0</v>
      </c>
      <c r="F15" s="154"/>
      <c r="G15" s="210"/>
      <c r="H15" s="155"/>
      <c r="I15" s="155"/>
      <c r="J15" s="281"/>
      <c r="K15" s="269"/>
      <c r="AB15" s="119">
        <f ca="1">+Suivi!B19</f>
        <v>0</v>
      </c>
      <c r="AC15" s="119">
        <f ca="1">+Suivi!C19</f>
        <v>0</v>
      </c>
      <c r="AD15" s="119">
        <f ca="1">+Suivi!D19</f>
        <v>0</v>
      </c>
      <c r="AE15" s="119">
        <f ca="1">+Suivi!E19</f>
        <v>0</v>
      </c>
      <c r="AF15" s="119">
        <f ca="1">+Suivi!F19</f>
        <v>0</v>
      </c>
      <c r="AG15" s="119">
        <f ca="1">+Suivi!G19</f>
        <v>0</v>
      </c>
      <c r="AH15" s="119">
        <f ca="1">+Suivi!H19</f>
        <v>0</v>
      </c>
      <c r="AI15" s="119">
        <f ca="1">+Suivi!I19</f>
        <v>0</v>
      </c>
      <c r="AJ15" s="119">
        <f ca="1">+Suivi!J19</f>
        <v>0</v>
      </c>
      <c r="AK15" s="119">
        <f ca="1">+Suivi!K19</f>
        <v>0</v>
      </c>
      <c r="AL15" s="119">
        <f ca="1">+Suivi!L19</f>
        <v>0</v>
      </c>
      <c r="AM15" s="119">
        <f ca="1">+Suivi!M19</f>
        <v>0</v>
      </c>
      <c r="AN15" s="119">
        <f ca="1">+Suivi!N19</f>
        <v>0</v>
      </c>
      <c r="AO15" s="119">
        <f ca="1">+Suivi!O19</f>
        <v>0</v>
      </c>
      <c r="AP15" s="119">
        <f ca="1">+Suivi!P19</f>
        <v>0</v>
      </c>
      <c r="AQ15" s="119">
        <f ca="1">+Suivi!Q19</f>
        <v>0</v>
      </c>
      <c r="AR15" s="119">
        <f ca="1">+Suivi!R19</f>
        <v>0</v>
      </c>
      <c r="AS15" s="119">
        <f ca="1">+Suivi!S19</f>
        <v>0</v>
      </c>
      <c r="AT15" s="119">
        <f ca="1">+Suivi!T19</f>
        <v>0</v>
      </c>
      <c r="AU15" s="119">
        <f ca="1">+Suivi!U19</f>
        <v>0</v>
      </c>
      <c r="AV15" s="119">
        <f ca="1">+Suivi!V19</f>
        <v>0</v>
      </c>
      <c r="AZ15" s="154"/>
      <c r="BA15" s="155"/>
      <c r="BB15" s="155"/>
      <c r="BC15" s="560"/>
      <c r="BD15" s="561"/>
    </row>
    <row r="16" spans="1:56" ht="19.5" customHeight="1">
      <c r="C16" s="138">
        <f t="shared" si="2"/>
        <v>7</v>
      </c>
      <c r="D16" s="126">
        <f t="shared" ca="1" si="0"/>
        <v>0</v>
      </c>
      <c r="E16" s="126">
        <f t="shared" si="1"/>
        <v>0</v>
      </c>
      <c r="F16" s="154"/>
      <c r="G16" s="210"/>
      <c r="H16" s="155"/>
      <c r="I16" s="155"/>
      <c r="J16" s="281"/>
      <c r="K16" s="269"/>
      <c r="AB16" s="119">
        <f ca="1">+Suivi!B20</f>
        <v>0</v>
      </c>
      <c r="AC16" s="119">
        <f ca="1">+Suivi!C20</f>
        <v>0</v>
      </c>
      <c r="AD16" s="119">
        <f ca="1">+Suivi!D20</f>
        <v>0</v>
      </c>
      <c r="AE16" s="119">
        <f ca="1">+Suivi!E20</f>
        <v>0</v>
      </c>
      <c r="AF16" s="119">
        <f ca="1">+Suivi!F20</f>
        <v>0</v>
      </c>
      <c r="AG16" s="119">
        <f ca="1">+Suivi!G20</f>
        <v>0</v>
      </c>
      <c r="AH16" s="119">
        <f ca="1">+Suivi!H20</f>
        <v>0</v>
      </c>
      <c r="AI16" s="119">
        <f ca="1">+Suivi!I20</f>
        <v>0</v>
      </c>
      <c r="AJ16" s="119">
        <f ca="1">+Suivi!J20</f>
        <v>0</v>
      </c>
      <c r="AK16" s="119">
        <f ca="1">+Suivi!K20</f>
        <v>0</v>
      </c>
      <c r="AL16" s="119">
        <f ca="1">+Suivi!L20</f>
        <v>0</v>
      </c>
      <c r="AM16" s="119">
        <f ca="1">+Suivi!M20</f>
        <v>0</v>
      </c>
      <c r="AN16" s="119">
        <f ca="1">+Suivi!N20</f>
        <v>0</v>
      </c>
      <c r="AO16" s="119">
        <f ca="1">+Suivi!O20</f>
        <v>0</v>
      </c>
      <c r="AP16" s="119">
        <f ca="1">+Suivi!P20</f>
        <v>0</v>
      </c>
      <c r="AQ16" s="119">
        <f ca="1">+Suivi!Q20</f>
        <v>0</v>
      </c>
      <c r="AR16" s="119">
        <f ca="1">+Suivi!R20</f>
        <v>0</v>
      </c>
      <c r="AS16" s="119">
        <f ca="1">+Suivi!S20</f>
        <v>0</v>
      </c>
      <c r="AT16" s="119">
        <f ca="1">+Suivi!T20</f>
        <v>0</v>
      </c>
      <c r="AU16" s="119">
        <f ca="1">+Suivi!U20</f>
        <v>0</v>
      </c>
      <c r="AV16" s="119">
        <f ca="1">+Suivi!V20</f>
        <v>0</v>
      </c>
      <c r="AZ16" s="154"/>
      <c r="BA16" s="155"/>
      <c r="BB16" s="155"/>
      <c r="BC16" s="560"/>
      <c r="BD16" s="561"/>
    </row>
    <row r="17" spans="3:56" ht="19.5" customHeight="1">
      <c r="C17" s="138">
        <f t="shared" si="2"/>
        <v>8</v>
      </c>
      <c r="D17" s="126">
        <f t="shared" ca="1" si="0"/>
        <v>0</v>
      </c>
      <c r="E17" s="126">
        <f t="shared" si="1"/>
        <v>0</v>
      </c>
      <c r="F17" s="154"/>
      <c r="G17" s="210"/>
      <c r="H17" s="155"/>
      <c r="I17" s="155"/>
      <c r="J17" s="281"/>
      <c r="K17" s="269"/>
      <c r="AB17" s="119">
        <f ca="1">+Suivi!B21</f>
        <v>0</v>
      </c>
      <c r="AC17" s="119">
        <f ca="1">+Suivi!C21</f>
        <v>0</v>
      </c>
      <c r="AD17" s="119">
        <f ca="1">+Suivi!D21</f>
        <v>0</v>
      </c>
      <c r="AE17" s="119">
        <f ca="1">+Suivi!E21</f>
        <v>0</v>
      </c>
      <c r="AF17" s="119">
        <f ca="1">+Suivi!F21</f>
        <v>0</v>
      </c>
      <c r="AG17" s="119">
        <f ca="1">+Suivi!G21</f>
        <v>0</v>
      </c>
      <c r="AH17" s="119">
        <f ca="1">+Suivi!H21</f>
        <v>0</v>
      </c>
      <c r="AI17" s="119">
        <f ca="1">+Suivi!I21</f>
        <v>0</v>
      </c>
      <c r="AJ17" s="119">
        <f ca="1">+Suivi!J21</f>
        <v>0</v>
      </c>
      <c r="AK17" s="119">
        <f ca="1">+Suivi!K21</f>
        <v>0</v>
      </c>
      <c r="AL17" s="119">
        <f ca="1">+Suivi!L21</f>
        <v>0</v>
      </c>
      <c r="AM17" s="119">
        <f ca="1">+Suivi!M21</f>
        <v>0</v>
      </c>
      <c r="AN17" s="119">
        <f ca="1">+Suivi!N21</f>
        <v>0</v>
      </c>
      <c r="AO17" s="119">
        <f ca="1">+Suivi!O21</f>
        <v>0</v>
      </c>
      <c r="AP17" s="119">
        <f ca="1">+Suivi!P21</f>
        <v>0</v>
      </c>
      <c r="AQ17" s="119">
        <f ca="1">+Suivi!Q21</f>
        <v>0</v>
      </c>
      <c r="AR17" s="119">
        <f ca="1">+Suivi!R21</f>
        <v>0</v>
      </c>
      <c r="AS17" s="119">
        <f ca="1">+Suivi!S21</f>
        <v>0</v>
      </c>
      <c r="AT17" s="119">
        <f ca="1">+Suivi!T21</f>
        <v>0</v>
      </c>
      <c r="AU17" s="119">
        <f ca="1">+Suivi!U21</f>
        <v>0</v>
      </c>
      <c r="AV17" s="119">
        <f ca="1">+Suivi!V21</f>
        <v>0</v>
      </c>
      <c r="AZ17" s="154"/>
      <c r="BA17" s="155"/>
      <c r="BB17" s="155"/>
      <c r="BC17" s="560"/>
      <c r="BD17" s="561"/>
    </row>
    <row r="18" spans="3:56" ht="19.5" customHeight="1">
      <c r="C18" s="138">
        <f t="shared" si="2"/>
        <v>9</v>
      </c>
      <c r="D18" s="126">
        <f t="shared" ca="1" si="0"/>
        <v>0</v>
      </c>
      <c r="E18" s="126">
        <f t="shared" si="1"/>
        <v>0</v>
      </c>
      <c r="F18" s="154"/>
      <c r="G18" s="210"/>
      <c r="H18" s="155"/>
      <c r="I18" s="155"/>
      <c r="J18" s="281"/>
      <c r="K18" s="269"/>
      <c r="AB18" s="119">
        <f ca="1">+Suivi!B22</f>
        <v>0</v>
      </c>
      <c r="AC18" s="119">
        <f ca="1">+Suivi!C22</f>
        <v>0</v>
      </c>
      <c r="AD18" s="119">
        <f ca="1">+Suivi!D22</f>
        <v>0</v>
      </c>
      <c r="AE18" s="119">
        <f ca="1">+Suivi!E22</f>
        <v>0</v>
      </c>
      <c r="AF18" s="119">
        <f ca="1">+Suivi!F22</f>
        <v>0</v>
      </c>
      <c r="AG18" s="119">
        <f ca="1">+Suivi!G22</f>
        <v>0</v>
      </c>
      <c r="AH18" s="119">
        <f ca="1">+Suivi!H22</f>
        <v>0</v>
      </c>
      <c r="AI18" s="119">
        <f ca="1">+Suivi!I22</f>
        <v>0</v>
      </c>
      <c r="AJ18" s="119">
        <f ca="1">+Suivi!J22</f>
        <v>0</v>
      </c>
      <c r="AK18" s="119">
        <f ca="1">+Suivi!K22</f>
        <v>0</v>
      </c>
      <c r="AL18" s="119">
        <f ca="1">+Suivi!L22</f>
        <v>0</v>
      </c>
      <c r="AM18" s="119">
        <f ca="1">+Suivi!M22</f>
        <v>0</v>
      </c>
      <c r="AN18" s="119">
        <f ca="1">+Suivi!N22</f>
        <v>0</v>
      </c>
      <c r="AO18" s="119">
        <f ca="1">+Suivi!O22</f>
        <v>0</v>
      </c>
      <c r="AP18" s="119">
        <f ca="1">+Suivi!P22</f>
        <v>0</v>
      </c>
      <c r="AQ18" s="119">
        <f ca="1">+Suivi!Q22</f>
        <v>0</v>
      </c>
      <c r="AR18" s="119">
        <f ca="1">+Suivi!R22</f>
        <v>0</v>
      </c>
      <c r="AS18" s="119">
        <f ca="1">+Suivi!S22</f>
        <v>0</v>
      </c>
      <c r="AT18" s="119">
        <f ca="1">+Suivi!T22</f>
        <v>0</v>
      </c>
      <c r="AU18" s="119">
        <f ca="1">+Suivi!U22</f>
        <v>0</v>
      </c>
      <c r="AV18" s="119">
        <f ca="1">+Suivi!V22</f>
        <v>0</v>
      </c>
      <c r="AZ18" s="154"/>
      <c r="BA18" s="155"/>
      <c r="BB18" s="155"/>
      <c r="BC18" s="560"/>
      <c r="BD18" s="561"/>
    </row>
    <row r="19" spans="3:56" ht="19.5" customHeight="1">
      <c r="C19" s="138">
        <f t="shared" si="2"/>
        <v>10</v>
      </c>
      <c r="D19" s="126">
        <f t="shared" ca="1" si="0"/>
        <v>0</v>
      </c>
      <c r="E19" s="126">
        <f t="shared" si="1"/>
        <v>0</v>
      </c>
      <c r="F19" s="154"/>
      <c r="G19" s="210"/>
      <c r="H19" s="155"/>
      <c r="I19" s="155"/>
      <c r="J19" s="281"/>
      <c r="K19" s="269"/>
      <c r="AB19" s="119">
        <f ca="1">+Suivi!B23</f>
        <v>0</v>
      </c>
      <c r="AC19" s="119">
        <f ca="1">+Suivi!C23</f>
        <v>0</v>
      </c>
      <c r="AD19" s="119">
        <f ca="1">+Suivi!D23</f>
        <v>0</v>
      </c>
      <c r="AE19" s="119">
        <f ca="1">+Suivi!E23</f>
        <v>0</v>
      </c>
      <c r="AF19" s="119">
        <f ca="1">+Suivi!F23</f>
        <v>0</v>
      </c>
      <c r="AG19" s="119">
        <f ca="1">+Suivi!G23</f>
        <v>0</v>
      </c>
      <c r="AH19" s="119">
        <f ca="1">+Suivi!H23</f>
        <v>0</v>
      </c>
      <c r="AI19" s="119">
        <f ca="1">+Suivi!I23</f>
        <v>0</v>
      </c>
      <c r="AJ19" s="119">
        <f ca="1">+Suivi!J23</f>
        <v>0</v>
      </c>
      <c r="AK19" s="119">
        <f ca="1">+Suivi!K23</f>
        <v>0</v>
      </c>
      <c r="AL19" s="119">
        <f ca="1">+Suivi!L23</f>
        <v>0</v>
      </c>
      <c r="AM19" s="119">
        <f ca="1">+Suivi!M23</f>
        <v>0</v>
      </c>
      <c r="AN19" s="119">
        <f ca="1">+Suivi!N23</f>
        <v>0</v>
      </c>
      <c r="AO19" s="119">
        <f ca="1">+Suivi!O23</f>
        <v>0</v>
      </c>
      <c r="AP19" s="119">
        <f ca="1">+Suivi!P23</f>
        <v>0</v>
      </c>
      <c r="AQ19" s="119">
        <f ca="1">+Suivi!Q23</f>
        <v>0</v>
      </c>
      <c r="AR19" s="119">
        <f ca="1">+Suivi!R23</f>
        <v>0</v>
      </c>
      <c r="AS19" s="119">
        <f ca="1">+Suivi!S23</f>
        <v>0</v>
      </c>
      <c r="AT19" s="119">
        <f ca="1">+Suivi!T23</f>
        <v>0</v>
      </c>
      <c r="AU19" s="119">
        <f ca="1">+Suivi!U23</f>
        <v>0</v>
      </c>
      <c r="AV19" s="119">
        <f ca="1">+Suivi!V23</f>
        <v>0</v>
      </c>
      <c r="AZ19" s="154"/>
      <c r="BA19" s="155"/>
      <c r="BB19" s="155"/>
      <c r="BC19" s="560"/>
      <c r="BD19" s="561"/>
    </row>
    <row r="20" spans="3:56" ht="19.5" customHeight="1">
      <c r="C20" s="138">
        <f t="shared" si="2"/>
        <v>11</v>
      </c>
      <c r="D20" s="126">
        <f t="shared" ca="1" si="0"/>
        <v>0</v>
      </c>
      <c r="E20" s="126">
        <f t="shared" si="1"/>
        <v>0</v>
      </c>
      <c r="F20" s="154"/>
      <c r="G20" s="210"/>
      <c r="H20" s="155"/>
      <c r="I20" s="155"/>
      <c r="J20" s="281"/>
      <c r="K20" s="269"/>
      <c r="AB20" s="119">
        <f ca="1">+Suivi!B24</f>
        <v>0</v>
      </c>
      <c r="AC20" s="119">
        <f ca="1">+Suivi!C24</f>
        <v>0</v>
      </c>
      <c r="AD20" s="119">
        <f ca="1">+Suivi!D24</f>
        <v>0</v>
      </c>
      <c r="AE20" s="119">
        <f ca="1">+Suivi!E24</f>
        <v>0</v>
      </c>
      <c r="AF20" s="119">
        <f ca="1">+Suivi!F24</f>
        <v>0</v>
      </c>
      <c r="AG20" s="119">
        <f ca="1">+Suivi!G24</f>
        <v>0</v>
      </c>
      <c r="AH20" s="119">
        <f ca="1">+Suivi!H24</f>
        <v>0</v>
      </c>
      <c r="AI20" s="119">
        <f ca="1">+Suivi!I24</f>
        <v>0</v>
      </c>
      <c r="AJ20" s="119">
        <f ca="1">+Suivi!J24</f>
        <v>0</v>
      </c>
      <c r="AK20" s="119">
        <f ca="1">+Suivi!K24</f>
        <v>0</v>
      </c>
      <c r="AL20" s="119">
        <f ca="1">+Suivi!L24</f>
        <v>0</v>
      </c>
      <c r="AM20" s="119">
        <f ca="1">+Suivi!M24</f>
        <v>0</v>
      </c>
      <c r="AN20" s="119">
        <f ca="1">+Suivi!N24</f>
        <v>0</v>
      </c>
      <c r="AO20" s="119">
        <f ca="1">+Suivi!O24</f>
        <v>0</v>
      </c>
      <c r="AP20" s="119">
        <f ca="1">+Suivi!P24</f>
        <v>0</v>
      </c>
      <c r="AQ20" s="119">
        <f ca="1">+Suivi!Q24</f>
        <v>0</v>
      </c>
      <c r="AR20" s="119">
        <f ca="1">+Suivi!R24</f>
        <v>0</v>
      </c>
      <c r="AS20" s="119">
        <f ca="1">+Suivi!S24</f>
        <v>0</v>
      </c>
      <c r="AT20" s="119">
        <f ca="1">+Suivi!T24</f>
        <v>0</v>
      </c>
      <c r="AU20" s="119">
        <f ca="1">+Suivi!U24</f>
        <v>0</v>
      </c>
      <c r="AV20" s="119">
        <f ca="1">+Suivi!V24</f>
        <v>0</v>
      </c>
      <c r="AZ20" s="154"/>
      <c r="BA20" s="155"/>
      <c r="BB20" s="155"/>
      <c r="BC20" s="560"/>
      <c r="BD20" s="561"/>
    </row>
    <row r="21" spans="3:56" ht="19.5" customHeight="1">
      <c r="C21" s="138">
        <f t="shared" si="2"/>
        <v>12</v>
      </c>
      <c r="D21" s="126">
        <f t="shared" ca="1" si="0"/>
        <v>0</v>
      </c>
      <c r="E21" s="126">
        <f t="shared" si="1"/>
        <v>0</v>
      </c>
      <c r="F21" s="154"/>
      <c r="G21" s="210"/>
      <c r="H21" s="155"/>
      <c r="I21" s="155"/>
      <c r="J21" s="281"/>
      <c r="K21" s="269"/>
      <c r="AB21" s="119">
        <f ca="1">+Suivi!B25</f>
        <v>0</v>
      </c>
      <c r="AC21" s="119">
        <f ca="1">+Suivi!C25</f>
        <v>0</v>
      </c>
      <c r="AD21" s="119">
        <f ca="1">+Suivi!D25</f>
        <v>0</v>
      </c>
      <c r="AE21" s="119">
        <f ca="1">+Suivi!E25</f>
        <v>0</v>
      </c>
      <c r="AF21" s="119">
        <f ca="1">+Suivi!F25</f>
        <v>0</v>
      </c>
      <c r="AG21" s="119">
        <f ca="1">+Suivi!G25</f>
        <v>0</v>
      </c>
      <c r="AH21" s="119">
        <f ca="1">+Suivi!H25</f>
        <v>0</v>
      </c>
      <c r="AI21" s="119">
        <f ca="1">+Suivi!I25</f>
        <v>0</v>
      </c>
      <c r="AJ21" s="119">
        <f ca="1">+Suivi!J25</f>
        <v>0</v>
      </c>
      <c r="AK21" s="119">
        <f ca="1">+Suivi!K25</f>
        <v>0</v>
      </c>
      <c r="AL21" s="119">
        <f ca="1">+Suivi!L25</f>
        <v>0</v>
      </c>
      <c r="AM21" s="119">
        <f ca="1">+Suivi!M25</f>
        <v>0</v>
      </c>
      <c r="AN21" s="119">
        <f ca="1">+Suivi!N25</f>
        <v>0</v>
      </c>
      <c r="AO21" s="119">
        <f ca="1">+Suivi!O25</f>
        <v>0</v>
      </c>
      <c r="AP21" s="119">
        <f ca="1">+Suivi!P25</f>
        <v>0</v>
      </c>
      <c r="AQ21" s="119">
        <f ca="1">+Suivi!Q25</f>
        <v>0</v>
      </c>
      <c r="AR21" s="119">
        <f ca="1">+Suivi!R25</f>
        <v>0</v>
      </c>
      <c r="AS21" s="119">
        <f ca="1">+Suivi!S25</f>
        <v>0</v>
      </c>
      <c r="AT21" s="119">
        <f ca="1">+Suivi!T25</f>
        <v>0</v>
      </c>
      <c r="AU21" s="119">
        <f ca="1">+Suivi!U25</f>
        <v>0</v>
      </c>
      <c r="AV21" s="119">
        <f ca="1">+Suivi!V25</f>
        <v>0</v>
      </c>
      <c r="AZ21" s="154"/>
      <c r="BA21" s="155"/>
      <c r="BB21" s="155"/>
      <c r="BC21" s="560"/>
      <c r="BD21" s="561"/>
    </row>
    <row r="22" spans="3:56" ht="19.5" customHeight="1">
      <c r="C22" s="138">
        <f t="shared" si="2"/>
        <v>13</v>
      </c>
      <c r="D22" s="126">
        <f t="shared" ca="1" si="0"/>
        <v>0</v>
      </c>
      <c r="E22" s="126">
        <f t="shared" si="1"/>
        <v>0</v>
      </c>
      <c r="F22" s="154"/>
      <c r="G22" s="210"/>
      <c r="H22" s="155"/>
      <c r="I22" s="155"/>
      <c r="J22" s="281"/>
      <c r="K22" s="269"/>
      <c r="AB22" s="119">
        <f ca="1">+Suivi!B26</f>
        <v>0</v>
      </c>
      <c r="AC22" s="119">
        <f ca="1">+Suivi!C26</f>
        <v>0</v>
      </c>
      <c r="AD22" s="119">
        <f ca="1">+Suivi!D26</f>
        <v>0</v>
      </c>
      <c r="AE22" s="119">
        <f ca="1">+Suivi!E26</f>
        <v>0</v>
      </c>
      <c r="AF22" s="119">
        <f ca="1">+Suivi!F26</f>
        <v>0</v>
      </c>
      <c r="AG22" s="119">
        <f ca="1">+Suivi!G26</f>
        <v>0</v>
      </c>
      <c r="AH22" s="119">
        <f ca="1">+Suivi!H26</f>
        <v>0</v>
      </c>
      <c r="AI22" s="119">
        <f ca="1">+Suivi!I26</f>
        <v>0</v>
      </c>
      <c r="AJ22" s="119">
        <f ca="1">+Suivi!J26</f>
        <v>0</v>
      </c>
      <c r="AK22" s="119">
        <f ca="1">+Suivi!K26</f>
        <v>0</v>
      </c>
      <c r="AL22" s="119">
        <f ca="1">+Suivi!L26</f>
        <v>0</v>
      </c>
      <c r="AM22" s="119">
        <f ca="1">+Suivi!M26</f>
        <v>0</v>
      </c>
      <c r="AN22" s="119">
        <f ca="1">+Suivi!N26</f>
        <v>0</v>
      </c>
      <c r="AO22" s="119">
        <f ca="1">+Suivi!O26</f>
        <v>0</v>
      </c>
      <c r="AP22" s="119">
        <f ca="1">+Suivi!P26</f>
        <v>0</v>
      </c>
      <c r="AQ22" s="119">
        <f ca="1">+Suivi!Q26</f>
        <v>0</v>
      </c>
      <c r="AR22" s="119">
        <f ca="1">+Suivi!R26</f>
        <v>0</v>
      </c>
      <c r="AS22" s="119">
        <f ca="1">+Suivi!S26</f>
        <v>0</v>
      </c>
      <c r="AT22" s="119">
        <f ca="1">+Suivi!T26</f>
        <v>0</v>
      </c>
      <c r="AU22" s="119">
        <f ca="1">+Suivi!U26</f>
        <v>0</v>
      </c>
      <c r="AV22" s="119">
        <f ca="1">+Suivi!V26</f>
        <v>0</v>
      </c>
      <c r="AZ22" s="154"/>
      <c r="BA22" s="155"/>
      <c r="BB22" s="155"/>
      <c r="BC22" s="560"/>
      <c r="BD22" s="561"/>
    </row>
    <row r="23" spans="3:56" ht="19.5" customHeight="1">
      <c r="C23" s="138">
        <f t="shared" si="2"/>
        <v>14</v>
      </c>
      <c r="D23" s="126">
        <f t="shared" ca="1" si="0"/>
        <v>0</v>
      </c>
      <c r="E23" s="126">
        <f t="shared" si="1"/>
        <v>0</v>
      </c>
      <c r="F23" s="154"/>
      <c r="G23" s="210"/>
      <c r="H23" s="155"/>
      <c r="I23" s="155"/>
      <c r="J23" s="281"/>
      <c r="K23" s="269"/>
      <c r="AB23" s="119">
        <f ca="1">+Suivi!B27</f>
        <v>0</v>
      </c>
      <c r="AC23" s="119">
        <f ca="1">+Suivi!C27</f>
        <v>0</v>
      </c>
      <c r="AD23" s="119">
        <f ca="1">+Suivi!D27</f>
        <v>0</v>
      </c>
      <c r="AE23" s="119">
        <f ca="1">+Suivi!E27</f>
        <v>0</v>
      </c>
      <c r="AF23" s="119">
        <f ca="1">+Suivi!F27</f>
        <v>0</v>
      </c>
      <c r="AG23" s="119">
        <f ca="1">+Suivi!G27</f>
        <v>0</v>
      </c>
      <c r="AH23" s="119">
        <f ca="1">+Suivi!H27</f>
        <v>0</v>
      </c>
      <c r="AI23" s="119">
        <f ca="1">+Suivi!I27</f>
        <v>0</v>
      </c>
      <c r="AJ23" s="119">
        <f ca="1">+Suivi!J27</f>
        <v>0</v>
      </c>
      <c r="AK23" s="119">
        <f ca="1">+Suivi!K27</f>
        <v>0</v>
      </c>
      <c r="AL23" s="119">
        <f ca="1">+Suivi!L27</f>
        <v>0</v>
      </c>
      <c r="AM23" s="119">
        <f ca="1">+Suivi!M27</f>
        <v>0</v>
      </c>
      <c r="AN23" s="119">
        <f ca="1">+Suivi!N27</f>
        <v>0</v>
      </c>
      <c r="AO23" s="119">
        <f ca="1">+Suivi!O27</f>
        <v>0</v>
      </c>
      <c r="AP23" s="119">
        <f ca="1">+Suivi!P27</f>
        <v>0</v>
      </c>
      <c r="AQ23" s="119">
        <f ca="1">+Suivi!Q27</f>
        <v>0</v>
      </c>
      <c r="AR23" s="119">
        <f ca="1">+Suivi!R27</f>
        <v>0</v>
      </c>
      <c r="AS23" s="119">
        <f ca="1">+Suivi!S27</f>
        <v>0</v>
      </c>
      <c r="AT23" s="119">
        <f ca="1">+Suivi!T27</f>
        <v>0</v>
      </c>
      <c r="AU23" s="119">
        <f ca="1">+Suivi!U27</f>
        <v>0</v>
      </c>
      <c r="AV23" s="119">
        <f ca="1">+Suivi!V27</f>
        <v>0</v>
      </c>
      <c r="AZ23" s="154"/>
      <c r="BA23" s="155"/>
      <c r="BB23" s="155"/>
      <c r="BC23" s="560"/>
      <c r="BD23" s="561"/>
    </row>
    <row r="24" spans="3:56" ht="19.5" customHeight="1">
      <c r="C24" s="138">
        <f t="shared" si="2"/>
        <v>15</v>
      </c>
      <c r="D24" s="126">
        <f t="shared" ca="1" si="0"/>
        <v>0</v>
      </c>
      <c r="E24" s="126">
        <f t="shared" si="1"/>
        <v>0</v>
      </c>
      <c r="F24" s="154"/>
      <c r="G24" s="210"/>
      <c r="H24" s="155"/>
      <c r="I24" s="155"/>
      <c r="J24" s="281"/>
      <c r="K24" s="269"/>
      <c r="AB24" s="119">
        <f ca="1">+Suivi!B28</f>
        <v>0</v>
      </c>
      <c r="AC24" s="119">
        <f ca="1">+Suivi!C28</f>
        <v>0</v>
      </c>
      <c r="AD24" s="119">
        <f ca="1">+Suivi!D28</f>
        <v>0</v>
      </c>
      <c r="AE24" s="119">
        <f ca="1">+Suivi!E28</f>
        <v>0</v>
      </c>
      <c r="AF24" s="119">
        <f ca="1">+Suivi!F28</f>
        <v>0</v>
      </c>
      <c r="AG24" s="119">
        <f ca="1">+Suivi!G28</f>
        <v>0</v>
      </c>
      <c r="AH24" s="119">
        <f ca="1">+Suivi!H28</f>
        <v>0</v>
      </c>
      <c r="AI24" s="119">
        <f ca="1">+Suivi!I28</f>
        <v>0</v>
      </c>
      <c r="AJ24" s="119">
        <f ca="1">+Suivi!J28</f>
        <v>0</v>
      </c>
      <c r="AK24" s="119">
        <f ca="1">+Suivi!K28</f>
        <v>0</v>
      </c>
      <c r="AL24" s="119">
        <f ca="1">+Suivi!L28</f>
        <v>0</v>
      </c>
      <c r="AM24" s="119">
        <f ca="1">+Suivi!M28</f>
        <v>0</v>
      </c>
      <c r="AN24" s="119">
        <f ca="1">+Suivi!N28</f>
        <v>0</v>
      </c>
      <c r="AO24" s="119">
        <f ca="1">+Suivi!O28</f>
        <v>0</v>
      </c>
      <c r="AP24" s="119">
        <f ca="1">+Suivi!P28</f>
        <v>0</v>
      </c>
      <c r="AQ24" s="119">
        <f ca="1">+Suivi!Q28</f>
        <v>0</v>
      </c>
      <c r="AR24" s="119">
        <f ca="1">+Suivi!R28</f>
        <v>0</v>
      </c>
      <c r="AS24" s="119">
        <f ca="1">+Suivi!S28</f>
        <v>0</v>
      </c>
      <c r="AT24" s="119">
        <f ca="1">+Suivi!T28</f>
        <v>0</v>
      </c>
      <c r="AU24" s="119">
        <f ca="1">+Suivi!U28</f>
        <v>0</v>
      </c>
      <c r="AV24" s="119">
        <f ca="1">+Suivi!V28</f>
        <v>0</v>
      </c>
      <c r="AZ24" s="154"/>
      <c r="BA24" s="155"/>
      <c r="BB24" s="155"/>
      <c r="BC24" s="560"/>
      <c r="BD24" s="561"/>
    </row>
    <row r="25" spans="3:56" ht="19.5" customHeight="1">
      <c r="C25" s="138">
        <f t="shared" si="2"/>
        <v>16</v>
      </c>
      <c r="D25" s="126">
        <f t="shared" ca="1" si="0"/>
        <v>0</v>
      </c>
      <c r="E25" s="126">
        <f t="shared" si="1"/>
        <v>0</v>
      </c>
      <c r="F25" s="154"/>
      <c r="G25" s="210"/>
      <c r="H25" s="155"/>
      <c r="I25" s="155"/>
      <c r="J25" s="281"/>
      <c r="K25" s="269"/>
      <c r="AB25" s="119">
        <f ca="1">+Suivi!B29</f>
        <v>0</v>
      </c>
      <c r="AC25" s="119">
        <f ca="1">+Suivi!C29</f>
        <v>0</v>
      </c>
      <c r="AD25" s="119">
        <f ca="1">+Suivi!D29</f>
        <v>0</v>
      </c>
      <c r="AE25" s="119">
        <f ca="1">+Suivi!E29</f>
        <v>0</v>
      </c>
      <c r="AF25" s="119">
        <f ca="1">+Suivi!F29</f>
        <v>0</v>
      </c>
      <c r="AG25" s="119">
        <f ca="1">+Suivi!G29</f>
        <v>0</v>
      </c>
      <c r="AH25" s="119">
        <f ca="1">+Suivi!H29</f>
        <v>0</v>
      </c>
      <c r="AI25" s="119">
        <f ca="1">+Suivi!I29</f>
        <v>0</v>
      </c>
      <c r="AJ25" s="119">
        <f ca="1">+Suivi!J29</f>
        <v>0</v>
      </c>
      <c r="AK25" s="119">
        <f ca="1">+Suivi!K29</f>
        <v>0</v>
      </c>
      <c r="AL25" s="119">
        <f ca="1">+Suivi!L29</f>
        <v>0</v>
      </c>
      <c r="AM25" s="119">
        <f ca="1">+Suivi!M29</f>
        <v>0</v>
      </c>
      <c r="AN25" s="119">
        <f ca="1">+Suivi!N29</f>
        <v>0</v>
      </c>
      <c r="AO25" s="119">
        <f ca="1">+Suivi!O29</f>
        <v>0</v>
      </c>
      <c r="AP25" s="119">
        <f ca="1">+Suivi!P29</f>
        <v>0</v>
      </c>
      <c r="AQ25" s="119">
        <f ca="1">+Suivi!Q29</f>
        <v>0</v>
      </c>
      <c r="AR25" s="119">
        <f ca="1">+Suivi!R29</f>
        <v>0</v>
      </c>
      <c r="AS25" s="119">
        <f ca="1">+Suivi!S29</f>
        <v>0</v>
      </c>
      <c r="AT25" s="119">
        <f ca="1">+Suivi!T29</f>
        <v>0</v>
      </c>
      <c r="AU25" s="119">
        <f ca="1">+Suivi!U29</f>
        <v>0</v>
      </c>
      <c r="AV25" s="119">
        <f ca="1">+Suivi!V29</f>
        <v>0</v>
      </c>
      <c r="AZ25" s="154"/>
      <c r="BA25" s="155"/>
      <c r="BB25" s="155"/>
      <c r="BC25" s="560"/>
      <c r="BD25" s="561"/>
    </row>
    <row r="26" spans="3:56" ht="19.5" customHeight="1">
      <c r="C26" s="138">
        <f t="shared" si="2"/>
        <v>17</v>
      </c>
      <c r="D26" s="126">
        <f t="shared" ca="1" si="0"/>
        <v>0</v>
      </c>
      <c r="E26" s="126">
        <f t="shared" si="1"/>
        <v>0</v>
      </c>
      <c r="F26" s="154"/>
      <c r="G26" s="210"/>
      <c r="H26" s="155"/>
      <c r="I26" s="155"/>
      <c r="J26" s="281"/>
      <c r="K26" s="269"/>
      <c r="AB26" s="119">
        <f ca="1">+Suivi!B30</f>
        <v>0</v>
      </c>
      <c r="AC26" s="119">
        <f ca="1">+Suivi!C30</f>
        <v>0</v>
      </c>
      <c r="AD26" s="119">
        <f ca="1">+Suivi!D30</f>
        <v>0</v>
      </c>
      <c r="AE26" s="119">
        <f ca="1">+Suivi!E30</f>
        <v>0</v>
      </c>
      <c r="AF26" s="119">
        <f ca="1">+Suivi!F30</f>
        <v>0</v>
      </c>
      <c r="AG26" s="119">
        <f ca="1">+Suivi!G30</f>
        <v>0</v>
      </c>
      <c r="AH26" s="119">
        <f ca="1">+Suivi!H30</f>
        <v>0</v>
      </c>
      <c r="AI26" s="119">
        <f ca="1">+Suivi!I30</f>
        <v>0</v>
      </c>
      <c r="AJ26" s="119">
        <f ca="1">+Suivi!J30</f>
        <v>0</v>
      </c>
      <c r="AK26" s="119">
        <f ca="1">+Suivi!K30</f>
        <v>0</v>
      </c>
      <c r="AL26" s="119">
        <f ca="1">+Suivi!L30</f>
        <v>0</v>
      </c>
      <c r="AM26" s="119">
        <f ca="1">+Suivi!M30</f>
        <v>0</v>
      </c>
      <c r="AN26" s="119">
        <f ca="1">+Suivi!N30</f>
        <v>0</v>
      </c>
      <c r="AO26" s="119">
        <f ca="1">+Suivi!O30</f>
        <v>0</v>
      </c>
      <c r="AP26" s="119">
        <f ca="1">+Suivi!P30</f>
        <v>0</v>
      </c>
      <c r="AQ26" s="119">
        <f ca="1">+Suivi!Q30</f>
        <v>0</v>
      </c>
      <c r="AR26" s="119">
        <f ca="1">+Suivi!R30</f>
        <v>0</v>
      </c>
      <c r="AS26" s="119">
        <f ca="1">+Suivi!S30</f>
        <v>0</v>
      </c>
      <c r="AT26" s="119">
        <f ca="1">+Suivi!T30</f>
        <v>0</v>
      </c>
      <c r="AU26" s="119">
        <f ca="1">+Suivi!U30</f>
        <v>0</v>
      </c>
      <c r="AV26" s="119">
        <f ca="1">+Suivi!V30</f>
        <v>0</v>
      </c>
      <c r="AZ26" s="154"/>
      <c r="BA26" s="155"/>
      <c r="BB26" s="155"/>
      <c r="BC26" s="560"/>
      <c r="BD26" s="561"/>
    </row>
    <row r="27" spans="3:56" ht="19.5" customHeight="1">
      <c r="C27" s="138">
        <f t="shared" si="2"/>
        <v>18</v>
      </c>
      <c r="D27" s="126">
        <f t="shared" ca="1" si="0"/>
        <v>0</v>
      </c>
      <c r="E27" s="126">
        <f t="shared" si="1"/>
        <v>0</v>
      </c>
      <c r="F27" s="154"/>
      <c r="G27" s="210"/>
      <c r="H27" s="155"/>
      <c r="I27" s="155"/>
      <c r="J27" s="281"/>
      <c r="K27" s="269"/>
      <c r="AB27" s="119">
        <f ca="1">+Suivi!B31</f>
        <v>0</v>
      </c>
      <c r="AC27" s="119">
        <f ca="1">+Suivi!C31</f>
        <v>0</v>
      </c>
      <c r="AD27" s="119">
        <f ca="1">+Suivi!D31</f>
        <v>0</v>
      </c>
      <c r="AE27" s="119">
        <f ca="1">+Suivi!E31</f>
        <v>0</v>
      </c>
      <c r="AF27" s="119">
        <f ca="1">+Suivi!F31</f>
        <v>0</v>
      </c>
      <c r="AG27" s="119">
        <f ca="1">+Suivi!G31</f>
        <v>0</v>
      </c>
      <c r="AH27" s="119">
        <f ca="1">+Suivi!H31</f>
        <v>0</v>
      </c>
      <c r="AI27" s="119">
        <f ca="1">+Suivi!I31</f>
        <v>0</v>
      </c>
      <c r="AJ27" s="119">
        <f ca="1">+Suivi!J31</f>
        <v>0</v>
      </c>
      <c r="AK27" s="119">
        <f ca="1">+Suivi!K31</f>
        <v>0</v>
      </c>
      <c r="AL27" s="119">
        <f ca="1">+Suivi!L31</f>
        <v>0</v>
      </c>
      <c r="AM27" s="119">
        <f ca="1">+Suivi!M31</f>
        <v>0</v>
      </c>
      <c r="AN27" s="119">
        <f ca="1">+Suivi!N31</f>
        <v>0</v>
      </c>
      <c r="AO27" s="119">
        <f ca="1">+Suivi!O31</f>
        <v>0</v>
      </c>
      <c r="AP27" s="119">
        <f ca="1">+Suivi!P31</f>
        <v>0</v>
      </c>
      <c r="AQ27" s="119">
        <f ca="1">+Suivi!Q31</f>
        <v>0</v>
      </c>
      <c r="AR27" s="119">
        <f ca="1">+Suivi!R31</f>
        <v>0</v>
      </c>
      <c r="AS27" s="119">
        <f ca="1">+Suivi!S31</f>
        <v>0</v>
      </c>
      <c r="AT27" s="119">
        <f ca="1">+Suivi!T31</f>
        <v>0</v>
      </c>
      <c r="AU27" s="119">
        <f ca="1">+Suivi!U31</f>
        <v>0</v>
      </c>
      <c r="AV27" s="119">
        <f ca="1">+Suivi!V31</f>
        <v>0</v>
      </c>
      <c r="AZ27" s="154"/>
      <c r="BA27" s="155"/>
      <c r="BB27" s="155"/>
      <c r="BC27" s="560"/>
      <c r="BD27" s="561"/>
    </row>
    <row r="28" spans="3:56" ht="19.5" customHeight="1">
      <c r="C28" s="138">
        <f t="shared" si="2"/>
        <v>19</v>
      </c>
      <c r="D28" s="126">
        <f t="shared" ca="1" si="0"/>
        <v>0</v>
      </c>
      <c r="E28" s="126">
        <f t="shared" si="1"/>
        <v>0</v>
      </c>
      <c r="F28" s="154"/>
      <c r="G28" s="210"/>
      <c r="H28" s="155"/>
      <c r="I28" s="155"/>
      <c r="J28" s="281"/>
      <c r="K28" s="269"/>
      <c r="AB28" s="119">
        <f ca="1">+Suivi!B32</f>
        <v>0</v>
      </c>
      <c r="AC28" s="119">
        <f ca="1">+Suivi!C32</f>
        <v>0</v>
      </c>
      <c r="AD28" s="119">
        <f ca="1">+Suivi!D32</f>
        <v>0</v>
      </c>
      <c r="AE28" s="119">
        <f ca="1">+Suivi!E32</f>
        <v>0</v>
      </c>
      <c r="AF28" s="119">
        <f ca="1">+Suivi!F32</f>
        <v>0</v>
      </c>
      <c r="AG28" s="119">
        <f ca="1">+Suivi!G32</f>
        <v>0</v>
      </c>
      <c r="AH28" s="119">
        <f ca="1">+Suivi!H32</f>
        <v>0</v>
      </c>
      <c r="AI28" s="119">
        <f ca="1">+Suivi!I32</f>
        <v>0</v>
      </c>
      <c r="AJ28" s="119">
        <f ca="1">+Suivi!J32</f>
        <v>0</v>
      </c>
      <c r="AK28" s="119">
        <f ca="1">+Suivi!K32</f>
        <v>0</v>
      </c>
      <c r="AL28" s="119">
        <f ca="1">+Suivi!L32</f>
        <v>0</v>
      </c>
      <c r="AM28" s="119">
        <f ca="1">+Suivi!M32</f>
        <v>0</v>
      </c>
      <c r="AN28" s="119">
        <f ca="1">+Suivi!N32</f>
        <v>0</v>
      </c>
      <c r="AO28" s="119">
        <f ca="1">+Suivi!O32</f>
        <v>0</v>
      </c>
      <c r="AP28" s="119">
        <f ca="1">+Suivi!P32</f>
        <v>0</v>
      </c>
      <c r="AQ28" s="119">
        <f ca="1">+Suivi!Q32</f>
        <v>0</v>
      </c>
      <c r="AR28" s="119">
        <f ca="1">+Suivi!R32</f>
        <v>0</v>
      </c>
      <c r="AS28" s="119">
        <f ca="1">+Suivi!S32</f>
        <v>0</v>
      </c>
      <c r="AT28" s="119">
        <f ca="1">+Suivi!T32</f>
        <v>0</v>
      </c>
      <c r="AU28" s="119">
        <f ca="1">+Suivi!U32</f>
        <v>0</v>
      </c>
      <c r="AV28" s="119">
        <f ca="1">+Suivi!V32</f>
        <v>0</v>
      </c>
      <c r="AZ28" s="154"/>
      <c r="BA28" s="155"/>
      <c r="BB28" s="155"/>
      <c r="BC28" s="560"/>
      <c r="BD28" s="561"/>
    </row>
    <row r="29" spans="3:56" ht="19.5" customHeight="1">
      <c r="C29" s="138">
        <f t="shared" si="2"/>
        <v>20</v>
      </c>
      <c r="D29" s="126">
        <f t="shared" ca="1" si="0"/>
        <v>0</v>
      </c>
      <c r="E29" s="126">
        <f t="shared" si="1"/>
        <v>0</v>
      </c>
      <c r="F29" s="154"/>
      <c r="G29" s="210"/>
      <c r="H29" s="155"/>
      <c r="I29" s="155"/>
      <c r="J29" s="281"/>
      <c r="K29" s="269"/>
      <c r="AB29" s="119">
        <f ca="1">+Suivi!B33</f>
        <v>0</v>
      </c>
      <c r="AC29" s="119">
        <f ca="1">+Suivi!C33</f>
        <v>0</v>
      </c>
      <c r="AD29" s="119">
        <f ca="1">+Suivi!D33</f>
        <v>0</v>
      </c>
      <c r="AE29" s="119">
        <f ca="1">+Suivi!E33</f>
        <v>0</v>
      </c>
      <c r="AF29" s="119">
        <f ca="1">+Suivi!F33</f>
        <v>0</v>
      </c>
      <c r="AG29" s="119">
        <f ca="1">+Suivi!G33</f>
        <v>0</v>
      </c>
      <c r="AH29" s="119">
        <f ca="1">+Suivi!H33</f>
        <v>0</v>
      </c>
      <c r="AI29" s="119">
        <f ca="1">+Suivi!I33</f>
        <v>0</v>
      </c>
      <c r="AJ29" s="119">
        <f ca="1">+Suivi!J33</f>
        <v>0</v>
      </c>
      <c r="AK29" s="119">
        <f ca="1">+Suivi!K33</f>
        <v>0</v>
      </c>
      <c r="AL29" s="119">
        <f ca="1">+Suivi!L33</f>
        <v>0</v>
      </c>
      <c r="AM29" s="119">
        <f ca="1">+Suivi!M33</f>
        <v>0</v>
      </c>
      <c r="AN29" s="119">
        <f ca="1">+Suivi!N33</f>
        <v>0</v>
      </c>
      <c r="AO29" s="119">
        <f ca="1">+Suivi!O33</f>
        <v>0</v>
      </c>
      <c r="AP29" s="119">
        <f ca="1">+Suivi!P33</f>
        <v>0</v>
      </c>
      <c r="AQ29" s="119">
        <f ca="1">+Suivi!Q33</f>
        <v>0</v>
      </c>
      <c r="AR29" s="119">
        <f ca="1">+Suivi!R33</f>
        <v>0</v>
      </c>
      <c r="AS29" s="119">
        <f ca="1">+Suivi!S33</f>
        <v>0</v>
      </c>
      <c r="AT29" s="119">
        <f ca="1">+Suivi!T33</f>
        <v>0</v>
      </c>
      <c r="AU29" s="119">
        <f ca="1">+Suivi!U33</f>
        <v>0</v>
      </c>
      <c r="AV29" s="119">
        <f ca="1">+Suivi!V33</f>
        <v>0</v>
      </c>
      <c r="AZ29" s="154"/>
      <c r="BA29" s="155"/>
      <c r="BB29" s="155"/>
      <c r="BC29" s="560"/>
      <c r="BD29" s="561"/>
    </row>
    <row r="30" spans="3:56" ht="19.5" customHeight="1">
      <c r="C30" s="138">
        <f t="shared" si="2"/>
        <v>21</v>
      </c>
      <c r="D30" s="126">
        <f t="shared" ca="1" si="0"/>
        <v>0</v>
      </c>
      <c r="E30" s="126">
        <f t="shared" si="1"/>
        <v>0</v>
      </c>
      <c r="F30" s="154"/>
      <c r="G30" s="210"/>
      <c r="H30" s="155"/>
      <c r="I30" s="155"/>
      <c r="J30" s="281"/>
      <c r="K30" s="269"/>
      <c r="AB30" s="119">
        <f ca="1">+Suivi!B34</f>
        <v>0</v>
      </c>
      <c r="AC30" s="119">
        <f ca="1">+Suivi!C34</f>
        <v>0</v>
      </c>
      <c r="AD30" s="119">
        <f ca="1">+Suivi!D34</f>
        <v>0</v>
      </c>
      <c r="AE30" s="119">
        <f ca="1">+Suivi!E34</f>
        <v>0</v>
      </c>
      <c r="AF30" s="119">
        <f ca="1">+Suivi!F34</f>
        <v>0</v>
      </c>
      <c r="AG30" s="119">
        <f ca="1">+Suivi!G34</f>
        <v>0</v>
      </c>
      <c r="AH30" s="119">
        <f ca="1">+Suivi!H34</f>
        <v>0</v>
      </c>
      <c r="AI30" s="119">
        <f ca="1">+Suivi!I34</f>
        <v>0</v>
      </c>
      <c r="AJ30" s="119">
        <f ca="1">+Suivi!J34</f>
        <v>0</v>
      </c>
      <c r="AK30" s="119">
        <f ca="1">+Suivi!K34</f>
        <v>0</v>
      </c>
      <c r="AL30" s="119">
        <f ca="1">+Suivi!L34</f>
        <v>0</v>
      </c>
      <c r="AM30" s="119">
        <f ca="1">+Suivi!M34</f>
        <v>0</v>
      </c>
      <c r="AN30" s="119">
        <f ca="1">+Suivi!N34</f>
        <v>0</v>
      </c>
      <c r="AO30" s="119">
        <f ca="1">+Suivi!O34</f>
        <v>0</v>
      </c>
      <c r="AP30" s="119">
        <f ca="1">+Suivi!P34</f>
        <v>0</v>
      </c>
      <c r="AQ30" s="119">
        <f ca="1">+Suivi!Q34</f>
        <v>0</v>
      </c>
      <c r="AR30" s="119">
        <f ca="1">+Suivi!R34</f>
        <v>0</v>
      </c>
      <c r="AS30" s="119">
        <f ca="1">+Suivi!S34</f>
        <v>0</v>
      </c>
      <c r="AT30" s="119">
        <f ca="1">+Suivi!T34</f>
        <v>0</v>
      </c>
      <c r="AU30" s="119">
        <f ca="1">+Suivi!U34</f>
        <v>0</v>
      </c>
      <c r="AV30" s="119">
        <f ca="1">+Suivi!V34</f>
        <v>0</v>
      </c>
      <c r="AZ30" s="154"/>
      <c r="BA30" s="155"/>
      <c r="BB30" s="155"/>
      <c r="BC30" s="560"/>
      <c r="BD30" s="561"/>
    </row>
    <row r="31" spans="3:56" ht="19.5" customHeight="1">
      <c r="C31" s="138">
        <f t="shared" si="2"/>
        <v>22</v>
      </c>
      <c r="D31" s="126">
        <f t="shared" ca="1" si="0"/>
        <v>0</v>
      </c>
      <c r="E31" s="126">
        <f t="shared" si="1"/>
        <v>0</v>
      </c>
      <c r="F31" s="154"/>
      <c r="G31" s="210"/>
      <c r="H31" s="155"/>
      <c r="I31" s="155"/>
      <c r="J31" s="281"/>
      <c r="K31" s="269"/>
      <c r="AB31" s="119">
        <f ca="1">+Suivi!B35</f>
        <v>0</v>
      </c>
      <c r="AC31" s="119">
        <f ca="1">+Suivi!C35</f>
        <v>0</v>
      </c>
      <c r="AD31" s="119">
        <f ca="1">+Suivi!D35</f>
        <v>0</v>
      </c>
      <c r="AE31" s="119">
        <f ca="1">+Suivi!E35</f>
        <v>0</v>
      </c>
      <c r="AF31" s="119">
        <f ca="1">+Suivi!F35</f>
        <v>0</v>
      </c>
      <c r="AG31" s="119">
        <f ca="1">+Suivi!G35</f>
        <v>0</v>
      </c>
      <c r="AH31" s="119">
        <f ca="1">+Suivi!H35</f>
        <v>0</v>
      </c>
      <c r="AI31" s="119">
        <f ca="1">+Suivi!I35</f>
        <v>0</v>
      </c>
      <c r="AJ31" s="119">
        <f ca="1">+Suivi!J35</f>
        <v>0</v>
      </c>
      <c r="AK31" s="119">
        <f ca="1">+Suivi!K35</f>
        <v>0</v>
      </c>
      <c r="AL31" s="119">
        <f ca="1">+Suivi!L35</f>
        <v>0</v>
      </c>
      <c r="AM31" s="119">
        <f ca="1">+Suivi!M35</f>
        <v>0</v>
      </c>
      <c r="AN31" s="119">
        <f ca="1">+Suivi!N35</f>
        <v>0</v>
      </c>
      <c r="AO31" s="119">
        <f ca="1">+Suivi!O35</f>
        <v>0</v>
      </c>
      <c r="AP31" s="119">
        <f ca="1">+Suivi!P35</f>
        <v>0</v>
      </c>
      <c r="AQ31" s="119">
        <f ca="1">+Suivi!Q35</f>
        <v>0</v>
      </c>
      <c r="AR31" s="119">
        <f ca="1">+Suivi!R35</f>
        <v>0</v>
      </c>
      <c r="AS31" s="119">
        <f ca="1">+Suivi!S35</f>
        <v>0</v>
      </c>
      <c r="AT31" s="119">
        <f ca="1">+Suivi!T35</f>
        <v>0</v>
      </c>
      <c r="AU31" s="119">
        <f ca="1">+Suivi!U35</f>
        <v>0</v>
      </c>
      <c r="AV31" s="119">
        <f ca="1">+Suivi!V35</f>
        <v>0</v>
      </c>
      <c r="AZ31" s="154"/>
      <c r="BA31" s="155"/>
      <c r="BB31" s="155"/>
      <c r="BC31" s="560"/>
      <c r="BD31" s="561"/>
    </row>
    <row r="32" spans="3:56" ht="19.5" customHeight="1">
      <c r="C32" s="138">
        <f t="shared" si="2"/>
        <v>23</v>
      </c>
      <c r="D32" s="126">
        <f t="shared" ca="1" si="0"/>
        <v>0</v>
      </c>
      <c r="E32" s="126">
        <f t="shared" si="1"/>
        <v>0</v>
      </c>
      <c r="F32" s="154"/>
      <c r="G32" s="210"/>
      <c r="H32" s="155"/>
      <c r="I32" s="155"/>
      <c r="J32" s="281"/>
      <c r="K32" s="269"/>
      <c r="AB32" s="119">
        <f ca="1">+Suivi!B36</f>
        <v>0</v>
      </c>
      <c r="AC32" s="119">
        <f ca="1">+Suivi!C36</f>
        <v>0</v>
      </c>
      <c r="AD32" s="119">
        <f ca="1">+Suivi!D36</f>
        <v>0</v>
      </c>
      <c r="AE32" s="119">
        <f ca="1">+Suivi!E36</f>
        <v>0</v>
      </c>
      <c r="AF32" s="119">
        <f ca="1">+Suivi!F36</f>
        <v>0</v>
      </c>
      <c r="AG32" s="119">
        <f ca="1">+Suivi!G36</f>
        <v>0</v>
      </c>
      <c r="AH32" s="119">
        <f ca="1">+Suivi!H36</f>
        <v>0</v>
      </c>
      <c r="AI32" s="119">
        <f ca="1">+Suivi!I36</f>
        <v>0</v>
      </c>
      <c r="AJ32" s="119">
        <f ca="1">+Suivi!J36</f>
        <v>0</v>
      </c>
      <c r="AK32" s="119">
        <f ca="1">+Suivi!K36</f>
        <v>0</v>
      </c>
      <c r="AL32" s="119">
        <f ca="1">+Suivi!L36</f>
        <v>0</v>
      </c>
      <c r="AM32" s="119">
        <f ca="1">+Suivi!M36</f>
        <v>0</v>
      </c>
      <c r="AN32" s="119">
        <f ca="1">+Suivi!N36</f>
        <v>0</v>
      </c>
      <c r="AO32" s="119">
        <f ca="1">+Suivi!O36</f>
        <v>0</v>
      </c>
      <c r="AP32" s="119">
        <f ca="1">+Suivi!P36</f>
        <v>0</v>
      </c>
      <c r="AQ32" s="119">
        <f ca="1">+Suivi!Q36</f>
        <v>0</v>
      </c>
      <c r="AR32" s="119">
        <f ca="1">+Suivi!R36</f>
        <v>0</v>
      </c>
      <c r="AS32" s="119">
        <f ca="1">+Suivi!S36</f>
        <v>0</v>
      </c>
      <c r="AT32" s="119">
        <f ca="1">+Suivi!T36</f>
        <v>0</v>
      </c>
      <c r="AU32" s="119">
        <f ca="1">+Suivi!U36</f>
        <v>0</v>
      </c>
      <c r="AV32" s="119">
        <f ca="1">+Suivi!V36</f>
        <v>0</v>
      </c>
      <c r="AZ32" s="154"/>
      <c r="BA32" s="155"/>
      <c r="BB32" s="155"/>
      <c r="BC32" s="560"/>
      <c r="BD32" s="561"/>
    </row>
    <row r="33" spans="3:56" ht="19.5" customHeight="1">
      <c r="C33" s="138">
        <f t="shared" si="2"/>
        <v>24</v>
      </c>
      <c r="D33" s="126">
        <f t="shared" ca="1" si="0"/>
        <v>0</v>
      </c>
      <c r="E33" s="126">
        <f t="shared" si="1"/>
        <v>0</v>
      </c>
      <c r="F33" s="154"/>
      <c r="G33" s="210"/>
      <c r="H33" s="155"/>
      <c r="I33" s="155"/>
      <c r="J33" s="281"/>
      <c r="K33" s="269"/>
      <c r="AB33" s="119">
        <f ca="1">+Suivi!B37</f>
        <v>0</v>
      </c>
      <c r="AC33" s="119">
        <f ca="1">+Suivi!C37</f>
        <v>0</v>
      </c>
      <c r="AD33" s="119">
        <f ca="1">+Suivi!D37</f>
        <v>0</v>
      </c>
      <c r="AE33" s="119">
        <f ca="1">+Suivi!E37</f>
        <v>0</v>
      </c>
      <c r="AF33" s="119">
        <f ca="1">+Suivi!F37</f>
        <v>0</v>
      </c>
      <c r="AG33" s="119">
        <f ca="1">+Suivi!G37</f>
        <v>0</v>
      </c>
      <c r="AH33" s="119">
        <f ca="1">+Suivi!H37</f>
        <v>0</v>
      </c>
      <c r="AI33" s="119">
        <f ca="1">+Suivi!I37</f>
        <v>0</v>
      </c>
      <c r="AJ33" s="119">
        <f ca="1">+Suivi!J37</f>
        <v>0</v>
      </c>
      <c r="AK33" s="119">
        <f ca="1">+Suivi!K37</f>
        <v>0</v>
      </c>
      <c r="AL33" s="119">
        <f ca="1">+Suivi!L37</f>
        <v>0</v>
      </c>
      <c r="AM33" s="119">
        <f ca="1">+Suivi!M37</f>
        <v>0</v>
      </c>
      <c r="AN33" s="119">
        <f ca="1">+Suivi!N37</f>
        <v>0</v>
      </c>
      <c r="AO33" s="119">
        <f ca="1">+Suivi!O37</f>
        <v>0</v>
      </c>
      <c r="AP33" s="119">
        <f ca="1">+Suivi!P37</f>
        <v>0</v>
      </c>
      <c r="AQ33" s="119">
        <f ca="1">+Suivi!Q37</f>
        <v>0</v>
      </c>
      <c r="AR33" s="119">
        <f ca="1">+Suivi!R37</f>
        <v>0</v>
      </c>
      <c r="AS33" s="119">
        <f ca="1">+Suivi!S37</f>
        <v>0</v>
      </c>
      <c r="AT33" s="119">
        <f ca="1">+Suivi!T37</f>
        <v>0</v>
      </c>
      <c r="AU33" s="119">
        <f ca="1">+Suivi!U37</f>
        <v>0</v>
      </c>
      <c r="AV33" s="119">
        <f ca="1">+Suivi!V37</f>
        <v>0</v>
      </c>
      <c r="AZ33" s="154"/>
      <c r="BA33" s="155"/>
      <c r="BB33" s="155"/>
      <c r="BC33" s="560"/>
      <c r="BD33" s="561"/>
    </row>
    <row r="34" spans="3:56" ht="19.5" customHeight="1">
      <c r="C34" s="138">
        <f t="shared" si="2"/>
        <v>25</v>
      </c>
      <c r="D34" s="126">
        <f t="shared" ca="1" si="0"/>
        <v>0</v>
      </c>
      <c r="E34" s="126">
        <f t="shared" si="1"/>
        <v>0</v>
      </c>
      <c r="F34" s="154"/>
      <c r="G34" s="210"/>
      <c r="H34" s="155"/>
      <c r="I34" s="155"/>
      <c r="J34" s="281"/>
      <c r="K34" s="269"/>
      <c r="AB34" s="119">
        <f ca="1">+Suivi!B38</f>
        <v>0</v>
      </c>
      <c r="AC34" s="119">
        <f ca="1">+Suivi!C38</f>
        <v>0</v>
      </c>
      <c r="AD34" s="119">
        <f ca="1">+Suivi!D38</f>
        <v>0</v>
      </c>
      <c r="AE34" s="119">
        <f ca="1">+Suivi!E38</f>
        <v>0</v>
      </c>
      <c r="AF34" s="119">
        <f ca="1">+Suivi!F38</f>
        <v>0</v>
      </c>
      <c r="AG34" s="119">
        <f ca="1">+Suivi!G38</f>
        <v>0</v>
      </c>
      <c r="AH34" s="119">
        <f ca="1">+Suivi!H38</f>
        <v>0</v>
      </c>
      <c r="AI34" s="119">
        <f ca="1">+Suivi!I38</f>
        <v>0</v>
      </c>
      <c r="AJ34" s="119">
        <f ca="1">+Suivi!J38</f>
        <v>0</v>
      </c>
      <c r="AK34" s="119">
        <f ca="1">+Suivi!K38</f>
        <v>0</v>
      </c>
      <c r="AL34" s="119">
        <f ca="1">+Suivi!L38</f>
        <v>0</v>
      </c>
      <c r="AM34" s="119">
        <f ca="1">+Suivi!M38</f>
        <v>0</v>
      </c>
      <c r="AN34" s="119">
        <f ca="1">+Suivi!N38</f>
        <v>0</v>
      </c>
      <c r="AO34" s="119">
        <f ca="1">+Suivi!O38</f>
        <v>0</v>
      </c>
      <c r="AP34" s="119">
        <f ca="1">+Suivi!P38</f>
        <v>0</v>
      </c>
      <c r="AQ34" s="119">
        <f ca="1">+Suivi!Q38</f>
        <v>0</v>
      </c>
      <c r="AR34" s="119">
        <f ca="1">+Suivi!R38</f>
        <v>0</v>
      </c>
      <c r="AS34" s="119">
        <f ca="1">+Suivi!S38</f>
        <v>0</v>
      </c>
      <c r="AT34" s="119">
        <f ca="1">+Suivi!T38</f>
        <v>0</v>
      </c>
      <c r="AU34" s="119">
        <f ca="1">+Suivi!U38</f>
        <v>0</v>
      </c>
      <c r="AV34" s="119">
        <f ca="1">+Suivi!V38</f>
        <v>0</v>
      </c>
      <c r="AZ34" s="154"/>
      <c r="BA34" s="155"/>
      <c r="BB34" s="155"/>
      <c r="BC34" s="560"/>
      <c r="BD34" s="561"/>
    </row>
    <row r="35" spans="3:56" ht="19.5" customHeight="1">
      <c r="C35" s="138">
        <f t="shared" si="2"/>
        <v>26</v>
      </c>
      <c r="D35" s="126">
        <f t="shared" ca="1" si="0"/>
        <v>0</v>
      </c>
      <c r="E35" s="126">
        <f t="shared" si="1"/>
        <v>0</v>
      </c>
      <c r="F35" s="154"/>
      <c r="G35" s="210"/>
      <c r="H35" s="155"/>
      <c r="I35" s="155"/>
      <c r="J35" s="281"/>
      <c r="K35" s="269"/>
      <c r="AB35" s="119">
        <f>+Suivi!B39</f>
        <v>0</v>
      </c>
      <c r="AZ35" s="154"/>
      <c r="BA35" s="155"/>
      <c r="BB35" s="155"/>
      <c r="BC35" s="560"/>
      <c r="BD35" s="561"/>
    </row>
    <row r="36" spans="3:56" ht="19.5" customHeight="1">
      <c r="C36" s="138">
        <f t="shared" si="2"/>
        <v>27</v>
      </c>
      <c r="D36" s="126">
        <f t="shared" ca="1" si="0"/>
        <v>0</v>
      </c>
      <c r="E36" s="126">
        <f t="shared" si="1"/>
        <v>0</v>
      </c>
      <c r="F36" s="154"/>
      <c r="G36" s="210"/>
      <c r="H36" s="155"/>
      <c r="I36" s="155"/>
      <c r="J36" s="281"/>
      <c r="K36" s="269"/>
      <c r="AB36" s="119">
        <f>+Suivi!B45</f>
        <v>0</v>
      </c>
      <c r="AZ36" s="154"/>
      <c r="BA36" s="155"/>
      <c r="BB36" s="155"/>
      <c r="BC36" s="560"/>
      <c r="BD36" s="561"/>
    </row>
    <row r="37" spans="3:56" ht="19.5" customHeight="1">
      <c r="C37" s="138">
        <f t="shared" si="2"/>
        <v>28</v>
      </c>
      <c r="D37" s="126">
        <f t="shared" ca="1" si="0"/>
        <v>0</v>
      </c>
      <c r="E37" s="126">
        <f t="shared" si="1"/>
        <v>0</v>
      </c>
      <c r="F37" s="154"/>
      <c r="G37" s="210"/>
      <c r="H37" s="155"/>
      <c r="I37" s="155"/>
      <c r="J37" s="281"/>
      <c r="K37" s="269"/>
      <c r="AB37" s="119">
        <f>+Suivi!B46</f>
        <v>0</v>
      </c>
      <c r="AZ37" s="154"/>
      <c r="BA37" s="155"/>
      <c r="BB37" s="155"/>
      <c r="BC37" s="560"/>
      <c r="BD37" s="561"/>
    </row>
    <row r="38" spans="3:56" ht="19.5" customHeight="1">
      <c r="C38" s="138">
        <f t="shared" si="2"/>
        <v>29</v>
      </c>
      <c r="D38" s="126">
        <f t="shared" ca="1" si="0"/>
        <v>0</v>
      </c>
      <c r="E38" s="126">
        <f t="shared" si="1"/>
        <v>0</v>
      </c>
      <c r="F38" s="154"/>
      <c r="G38" s="210"/>
      <c r="H38" s="155"/>
      <c r="I38" s="155"/>
      <c r="J38" s="281"/>
      <c r="K38" s="269"/>
      <c r="AB38" s="119">
        <f>+Suivi!B47</f>
        <v>0</v>
      </c>
      <c r="AZ38" s="154"/>
      <c r="BA38" s="155"/>
      <c r="BB38" s="155"/>
      <c r="BC38" s="560"/>
      <c r="BD38" s="561"/>
    </row>
    <row r="39" spans="3:56" ht="19.5" customHeight="1">
      <c r="C39" s="138">
        <f t="shared" si="2"/>
        <v>30</v>
      </c>
      <c r="D39" s="126">
        <f t="shared" ca="1" si="0"/>
        <v>0</v>
      </c>
      <c r="E39" s="126">
        <f t="shared" si="1"/>
        <v>0</v>
      </c>
      <c r="F39" s="154"/>
      <c r="G39" s="210"/>
      <c r="H39" s="155"/>
      <c r="I39" s="155"/>
      <c r="J39" s="281"/>
      <c r="K39" s="269"/>
      <c r="AB39" s="119">
        <f>+Suivi!B48</f>
        <v>0</v>
      </c>
      <c r="AZ39" s="154"/>
      <c r="BA39" s="155"/>
      <c r="BB39" s="155"/>
      <c r="BC39" s="560"/>
      <c r="BD39" s="561"/>
    </row>
    <row r="40" spans="3:56" ht="19.5" customHeight="1">
      <c r="C40" s="138">
        <f t="shared" si="2"/>
        <v>31</v>
      </c>
      <c r="D40" s="126">
        <f t="shared" ca="1" si="0"/>
        <v>0</v>
      </c>
      <c r="E40" s="126">
        <f t="shared" si="1"/>
        <v>0</v>
      </c>
      <c r="F40" s="154"/>
      <c r="G40" s="210"/>
      <c r="H40" s="155"/>
      <c r="I40" s="155"/>
      <c r="J40" s="281"/>
      <c r="K40" s="269"/>
      <c r="AB40" s="119">
        <f>+Suivi!B49</f>
        <v>0</v>
      </c>
      <c r="AZ40" s="154"/>
      <c r="BA40" s="155"/>
      <c r="BB40" s="155"/>
      <c r="BC40" s="560"/>
      <c r="BD40" s="561"/>
    </row>
    <row r="41" spans="3:56">
      <c r="C41" s="139" t="s">
        <v>56</v>
      </c>
      <c r="D41" s="140">
        <f ca="1">SUM(D10:D40)</f>
        <v>0</v>
      </c>
      <c r="E41" s="140">
        <f>SUM(E10:E40)</f>
        <v>0</v>
      </c>
      <c r="F41" s="141"/>
      <c r="G41" s="211"/>
      <c r="H41" s="142"/>
      <c r="I41" s="142"/>
      <c r="J41" s="315"/>
      <c r="K41" s="242"/>
      <c r="AB41" s="119">
        <f>+Suivi!B50</f>
        <v>0</v>
      </c>
    </row>
    <row r="43" spans="3:56" ht="90">
      <c r="C43" s="558" t="s">
        <v>539</v>
      </c>
      <c r="D43" s="143" t="s">
        <v>540</v>
      </c>
      <c r="E43" s="144"/>
      <c r="F43" s="136" t="str">
        <f>UPPER("total "&amp;F9)</f>
        <v>TOTAL PRÉSENCE SUPPLÉMENTAIRE HORS CONTIGENT D'HEURES NON PLANIFIÉES OU À POSER 
A RECUPERER</v>
      </c>
      <c r="G43" s="137" t="str">
        <f>UPPER("total "&amp;G9)</f>
        <v>TOTAL PRÉSENCE INCLUSE DANS LE CONTINGENT D'HEURES NON PLANIFIÉES OU À POSER
HEURES EN PLUS PREVUS DANS "A PLANIFIER"</v>
      </c>
      <c r="H43" s="137" t="str">
        <f>UPPER("total "&amp;H9)</f>
        <v>TOTAL NOMBRE D'HEURES D'ABSENCE RÉMUNÉRÉE (MALADIE …)</v>
      </c>
      <c r="I43" s="137" t="str">
        <f>UPPER("total "&amp;I9)</f>
        <v>TOTAL NOMBRE D'HEURES D'ABSENCE NON RÉMUNÉRÉE (NON JUSTIFIÉE, SANS SOLDE, RÉCUPÉRÉ ...)
A RATTRAPER</v>
      </c>
      <c r="J43" s="137" t="str">
        <f>UPPER("total "&amp;J9)</f>
        <v>TOTAL CONGÉS PAYÉS</v>
      </c>
      <c r="K43" s="243"/>
    </row>
    <row r="44" spans="3:56" ht="30" customHeight="1">
      <c r="C44" s="559"/>
      <c r="D44" s="135" t="s">
        <v>541</v>
      </c>
      <c r="E44" s="145"/>
      <c r="F44" s="244">
        <f>SUM(F10:F40)</f>
        <v>0</v>
      </c>
      <c r="G44" s="134">
        <f>SUM(G10:G40)</f>
        <v>0</v>
      </c>
      <c r="H44" s="134">
        <f>SUM(H10:H40)</f>
        <v>0</v>
      </c>
      <c r="I44" s="134">
        <f>SUM(I10:I40)</f>
        <v>0</v>
      </c>
      <c r="J44" s="134">
        <f>SUM(J10:J40)</f>
        <v>0</v>
      </c>
      <c r="K44" s="245"/>
    </row>
    <row r="45" spans="3:56">
      <c r="E45" s="129"/>
    </row>
    <row r="46" spans="3:56" ht="101.25">
      <c r="C46" s="558" t="s">
        <v>543</v>
      </c>
      <c r="D46" s="143" t="s">
        <v>542</v>
      </c>
      <c r="E46" s="144"/>
      <c r="F46" s="136" t="str">
        <f>"SI ERREUR DU SALARIE, "&amp;F43</f>
        <v>SI ERREUR DU SALARIE, TOTAL PRÉSENCE SUPPLÉMENTAIRE HORS CONTIGENT D'HEURES NON PLANIFIÉES OU À POSER 
A RECUPERER</v>
      </c>
      <c r="G46" s="136" t="str">
        <f>"SI ERREUR DU SALARIE, "&amp;G43</f>
        <v>SI ERREUR DU SALARIE, TOTAL PRÉSENCE INCLUSE DANS LE CONTINGENT D'HEURES NON PLANIFIÉES OU À POSER
HEURES EN PLUS PREVUS DANS "A PLANIFIER"</v>
      </c>
      <c r="H46" s="136" t="str">
        <f>"SI ERREUR DU SALARIE, "&amp;H43</f>
        <v>SI ERREUR DU SALARIE, TOTAL NOMBRE D'HEURES D'ABSENCE RÉMUNÉRÉE (MALADIE …)</v>
      </c>
      <c r="I46" s="136" t="str">
        <f>"SI ERREUR DU SALARIE, "&amp;I43</f>
        <v>SI ERREUR DU SALARIE, TOTAL NOMBRE D'HEURES D'ABSENCE NON RÉMUNÉRÉE (NON JUSTIFIÉE, SANS SOLDE, RÉCUPÉRÉ ...)
A RATTRAPER</v>
      </c>
      <c r="J46" s="316"/>
      <c r="K46" s="243"/>
    </row>
    <row r="47" spans="3:56" ht="30" customHeight="1">
      <c r="C47" s="559"/>
      <c r="D47" s="135" t="s">
        <v>541</v>
      </c>
      <c r="E47" s="145"/>
      <c r="F47" s="246"/>
      <c r="G47" s="156"/>
      <c r="H47" s="157"/>
      <c r="I47" s="157"/>
      <c r="J47" s="317"/>
      <c r="K47" s="245"/>
    </row>
  </sheetData>
  <mergeCells count="40">
    <mergeCell ref="G3:H3"/>
    <mergeCell ref="L3:N3"/>
    <mergeCell ref="G4:H4"/>
    <mergeCell ref="L5:N5"/>
    <mergeCell ref="A1:K1"/>
    <mergeCell ref="BC10:BD10"/>
    <mergeCell ref="BC11:BD11"/>
    <mergeCell ref="BC12:BD12"/>
    <mergeCell ref="BC13:BD13"/>
    <mergeCell ref="F8:G8"/>
    <mergeCell ref="H8:J8"/>
    <mergeCell ref="BC14:BD14"/>
    <mergeCell ref="BC15:BD15"/>
    <mergeCell ref="BC16:BD16"/>
    <mergeCell ref="BC17:BD17"/>
    <mergeCell ref="BC18:BD18"/>
    <mergeCell ref="BC19:BD19"/>
    <mergeCell ref="BC20:BD20"/>
    <mergeCell ref="BC21:BD21"/>
    <mergeCell ref="BC22:BD22"/>
    <mergeCell ref="BC23:BD23"/>
    <mergeCell ref="BC24:BD24"/>
    <mergeCell ref="BC25:BD25"/>
    <mergeCell ref="BC26:BD26"/>
    <mergeCell ref="BC27:BD27"/>
    <mergeCell ref="BC28:BD28"/>
    <mergeCell ref="BC29:BD29"/>
    <mergeCell ref="BC30:BD30"/>
    <mergeCell ref="BC31:BD31"/>
    <mergeCell ref="BC32:BD32"/>
    <mergeCell ref="BC33:BD33"/>
    <mergeCell ref="BC40:BD40"/>
    <mergeCell ref="C43:C44"/>
    <mergeCell ref="C46:C47"/>
    <mergeCell ref="BC34:BD34"/>
    <mergeCell ref="BC35:BD35"/>
    <mergeCell ref="BC36:BD36"/>
    <mergeCell ref="BC37:BD37"/>
    <mergeCell ref="BC38:BD38"/>
    <mergeCell ref="BC39:BD39"/>
  </mergeCells>
  <conditionalFormatting sqref="D10:E40">
    <cfRule type="cellIs" dxfId="19" priority="14" stopIfTrue="1" operator="equal">
      <formula>0</formula>
    </cfRule>
  </conditionalFormatting>
  <conditionalFormatting sqref="F44:J44">
    <cfRule type="cellIs" dxfId="18" priority="11" stopIfTrue="1" operator="equal">
      <formula>0</formula>
    </cfRule>
  </conditionalFormatting>
  <conditionalFormatting sqref="L3 O3 L4:N4">
    <cfRule type="cellIs" dxfId="17" priority="8" stopIfTrue="1" operator="equal">
      <formula>"PlanningCycleComplet"</formula>
    </cfRule>
    <cfRule type="cellIs" dxfId="16" priority="9" stopIfTrue="1" operator="equal">
      <formula>"PlanningCyclePartiel"</formula>
    </cfRule>
  </conditionalFormatting>
  <dataValidations count="1">
    <dataValidation type="list" allowBlank="1" showInputMessage="1" showErrorMessage="1" sqref="L5:N5">
      <formula1>ReferencePlanning</formula1>
    </dataValidation>
  </dataValidations>
  <printOptions horizontalCentered="1"/>
  <pageMargins left="0.39370078740157483" right="0.39370078740157483" top="0.59055118110236227" bottom="0.59055118110236227" header="0" footer="0"/>
  <pageSetup paperSize="9" scale="73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>
  <sheetPr codeName="Feuil14">
    <tabColor rgb="FFFFFF00"/>
    <pageSetUpPr fitToPage="1"/>
  </sheetPr>
  <dimension ref="A1:BD47"/>
  <sheetViews>
    <sheetView workbookViewId="0">
      <selection activeCell="D6" sqref="D6"/>
    </sheetView>
  </sheetViews>
  <sheetFormatPr baseColWidth="10" defaultRowHeight="12.75"/>
  <cols>
    <col min="1" max="2" width="1.140625" style="118" customWidth="1"/>
    <col min="3" max="3" width="12.5703125" style="118" customWidth="1"/>
    <col min="4" max="5" width="9.7109375" style="118" customWidth="1"/>
    <col min="6" max="9" width="16.7109375" style="118" customWidth="1"/>
    <col min="10" max="10" width="7.85546875" style="118" customWidth="1"/>
    <col min="11" max="11" width="32.5703125" style="118" customWidth="1"/>
    <col min="12" max="12" width="15.140625" style="119" customWidth="1"/>
    <col min="13" max="13" width="8" style="119" customWidth="1"/>
    <col min="14" max="14" width="11.42578125" style="119" hidden="1" customWidth="1"/>
    <col min="15" max="27" width="0" style="119" hidden="1" customWidth="1"/>
    <col min="28" max="29" width="11.42578125" style="119"/>
    <col min="30" max="30" width="10.85546875" style="119" customWidth="1"/>
    <col min="31" max="31" width="11.42578125" style="119"/>
    <col min="32" max="32" width="19.5703125" style="119" bestFit="1" customWidth="1"/>
    <col min="33" max="49" width="11.42578125" style="119"/>
    <col min="50" max="16384" width="11.42578125" style="118"/>
  </cols>
  <sheetData>
    <row r="1" spans="1:56" ht="38.25" customHeight="1" thickBot="1">
      <c r="A1" s="260"/>
      <c r="B1" s="261"/>
      <c r="C1" s="562" t="s">
        <v>1116</v>
      </c>
      <c r="D1" s="563"/>
      <c r="E1" s="563"/>
      <c r="F1" s="563"/>
      <c r="G1" s="563"/>
      <c r="H1" s="563"/>
      <c r="I1" s="563"/>
      <c r="J1" s="563"/>
      <c r="K1" s="564"/>
      <c r="L1" s="264" t="str">
        <f ca="1">VLOOKUP(AC1,Data!A34:B45,2,FALSE)&amp;" "&amp;YEAR(G4)</f>
        <v>AOÛT 1900</v>
      </c>
      <c r="M1" s="235"/>
      <c r="AB1" s="200">
        <f ca="1">+Suivi!B5</f>
        <v>1</v>
      </c>
      <c r="AC1" s="119">
        <f ca="1">MONTH(G4)</f>
        <v>8</v>
      </c>
      <c r="AD1" s="265">
        <f ca="1">+Suivi!D5</f>
        <v>32</v>
      </c>
      <c r="AE1" s="119">
        <f>+Suivi!E5</f>
        <v>0</v>
      </c>
      <c r="AF1" s="265">
        <f ca="1">+Suivi!F5</f>
        <v>60</v>
      </c>
      <c r="AG1" s="119">
        <f>+Suivi!G5</f>
        <v>0</v>
      </c>
      <c r="AH1" s="119">
        <f ca="1">+Suivi!H5</f>
        <v>88</v>
      </c>
      <c r="AI1" s="119">
        <f>+Suivi!I5</f>
        <v>0</v>
      </c>
      <c r="AJ1" s="119">
        <f ca="1">+Suivi!J5</f>
        <v>119</v>
      </c>
      <c r="AK1" s="119">
        <f>+Suivi!K5</f>
        <v>0</v>
      </c>
      <c r="AL1" s="119">
        <f ca="1">+Suivi!L5</f>
        <v>149</v>
      </c>
      <c r="AM1" s="119">
        <f>+Suivi!M5</f>
        <v>0</v>
      </c>
      <c r="AN1" s="119">
        <f ca="1">+Suivi!N5</f>
        <v>180</v>
      </c>
      <c r="AO1" s="119">
        <f>+Suivi!O5</f>
        <v>0</v>
      </c>
      <c r="AP1" s="119">
        <f ca="1">+Suivi!P5</f>
        <v>210</v>
      </c>
      <c r="AQ1" s="119">
        <f>+Suivi!Q5</f>
        <v>0</v>
      </c>
      <c r="AR1" s="119">
        <f ca="1">+Suivi!R5</f>
        <v>241</v>
      </c>
      <c r="AS1" s="119">
        <f>+Suivi!S5</f>
        <v>0</v>
      </c>
      <c r="AT1" s="119">
        <f ca="1">+Suivi!T5</f>
        <v>272</v>
      </c>
      <c r="AU1" s="119">
        <f>+Suivi!U5</f>
        <v>0</v>
      </c>
      <c r="AV1" s="119">
        <f ca="1">+Suivi!V5</f>
        <v>302</v>
      </c>
    </row>
    <row r="2" spans="1:56">
      <c r="K2" s="218"/>
      <c r="L2" s="128" t="s">
        <v>1109</v>
      </c>
      <c r="AC2" s="119" t="str">
        <f>+Suivi!B6</f>
        <v>Heures Prévues</v>
      </c>
      <c r="AD2" s="119" t="str">
        <f>+Suivi!C6</f>
        <v>Variations en réel</v>
      </c>
      <c r="AE2" s="119" t="str">
        <f>+Suivi!D6</f>
        <v>Heures Prévues</v>
      </c>
      <c r="AF2" s="119" t="str">
        <f>+Suivi!E6</f>
        <v>Variations en réel</v>
      </c>
      <c r="AG2" s="119" t="str">
        <f>+Suivi!F6</f>
        <v>Heures Prévues</v>
      </c>
      <c r="AH2" s="119" t="str">
        <f>+Suivi!G6</f>
        <v>Variations en réel</v>
      </c>
      <c r="AI2" s="119" t="str">
        <f>+Suivi!H6</f>
        <v>Heures Prévues</v>
      </c>
      <c r="AJ2" s="119" t="str">
        <f>+Suivi!I6</f>
        <v>Variations en réel</v>
      </c>
      <c r="AK2" s="119" t="str">
        <f>+Suivi!J6</f>
        <v>Heures Prévues</v>
      </c>
      <c r="AL2" s="119" t="str">
        <f>+Suivi!K6</f>
        <v>Variations en réel</v>
      </c>
      <c r="AM2" s="119" t="str">
        <f>+Suivi!L6</f>
        <v>Heures Prévues</v>
      </c>
      <c r="AN2" s="119" t="str">
        <f>+Suivi!M6</f>
        <v>Variations en réel</v>
      </c>
      <c r="AO2" s="119" t="str">
        <f>+Suivi!N6</f>
        <v>Heures Prévues</v>
      </c>
      <c r="AP2" s="119" t="str">
        <f>+Suivi!O6</f>
        <v>Variations en réel</v>
      </c>
      <c r="AQ2" s="119" t="str">
        <f>+Suivi!P6</f>
        <v>Heures Prévues</v>
      </c>
      <c r="AR2" s="119" t="str">
        <f>+Suivi!Q6</f>
        <v>Variations en réel</v>
      </c>
      <c r="AS2" s="119" t="str">
        <f>+Suivi!R6</f>
        <v>Heures Prévues</v>
      </c>
      <c r="AT2" s="119" t="str">
        <f>+Suivi!S6</f>
        <v>Variations en réel</v>
      </c>
      <c r="AU2" s="119" t="str">
        <f>+Suivi!T6</f>
        <v>Heures Prévues</v>
      </c>
      <c r="AV2" s="119" t="str">
        <f>+Suivi!U6</f>
        <v>Variations en réel</v>
      </c>
      <c r="AW2" s="119" t="str">
        <f>+Suivi!V6</f>
        <v>Heures Prévues</v>
      </c>
      <c r="AX2" s="119"/>
    </row>
    <row r="3" spans="1:56" ht="15.75">
      <c r="A3" s="128" t="str">
        <f>+Suivi!A3</f>
        <v xml:space="preserve">Salarié(e) : </v>
      </c>
      <c r="D3" s="131">
        <f>+Suivi!C3</f>
        <v>0</v>
      </c>
      <c r="F3" s="132"/>
      <c r="G3" s="546" t="s">
        <v>538</v>
      </c>
      <c r="H3" s="547"/>
      <c r="I3" s="247"/>
      <c r="J3" s="247"/>
      <c r="K3" s="250"/>
      <c r="L3" s="550" t="str">
        <f>Data!O2</f>
        <v>PlanningCycleComplet</v>
      </c>
      <c r="M3" s="551"/>
      <c r="N3" s="552"/>
      <c r="O3" s="266"/>
      <c r="AC3" s="119">
        <f ca="1">+Suivi!B7</f>
        <v>0</v>
      </c>
      <c r="AD3" s="119">
        <f ca="1">+Suivi!C7</f>
        <v>0</v>
      </c>
      <c r="AE3" s="119">
        <f ca="1">+Suivi!D7</f>
        <v>0</v>
      </c>
      <c r="AF3" s="119">
        <f ca="1">+Suivi!E7</f>
        <v>0</v>
      </c>
      <c r="AG3" s="119">
        <f ca="1">+Suivi!F7</f>
        <v>0</v>
      </c>
      <c r="AH3" s="119">
        <f ca="1">+Suivi!G7</f>
        <v>0</v>
      </c>
      <c r="AI3" s="119">
        <f ca="1">+Suivi!H7</f>
        <v>0</v>
      </c>
      <c r="AJ3" s="119">
        <f ca="1">+Suivi!I7</f>
        <v>0</v>
      </c>
      <c r="AK3" s="119">
        <f ca="1">+Suivi!J7</f>
        <v>0</v>
      </c>
      <c r="AL3" s="119">
        <f ca="1">+Suivi!K7</f>
        <v>0</v>
      </c>
      <c r="AM3" s="119">
        <f ca="1">+Suivi!L7</f>
        <v>0</v>
      </c>
      <c r="AN3" s="119">
        <f ca="1">+Suivi!M7</f>
        <v>0</v>
      </c>
      <c r="AO3" s="119">
        <f ca="1">+Suivi!N7</f>
        <v>0</v>
      </c>
      <c r="AP3" s="119">
        <f ca="1">+Suivi!O7</f>
        <v>0</v>
      </c>
      <c r="AQ3" s="119">
        <f ca="1">+Suivi!P7</f>
        <v>0</v>
      </c>
      <c r="AR3" s="119">
        <f ca="1">+Suivi!Q7</f>
        <v>0</v>
      </c>
      <c r="AS3" s="119">
        <f ca="1">+Suivi!R7</f>
        <v>0</v>
      </c>
      <c r="AT3" s="119">
        <f ca="1">+Suivi!S7</f>
        <v>0</v>
      </c>
      <c r="AU3" s="119">
        <f ca="1">+Suivi!T7</f>
        <v>0</v>
      </c>
      <c r="AV3" s="119">
        <f ca="1">+Suivi!U7</f>
        <v>0</v>
      </c>
      <c r="AW3" s="119">
        <f ca="1">+Suivi!V7</f>
        <v>0</v>
      </c>
      <c r="AX3" s="119"/>
    </row>
    <row r="4" spans="1:56" ht="20.25" customHeight="1">
      <c r="A4" s="128" t="s">
        <v>1117</v>
      </c>
      <c r="D4" s="130" t="str">
        <f>+Suivi!L3</f>
        <v xml:space="preserve">Période du </v>
      </c>
      <c r="G4" s="565">
        <f ca="1">AR1</f>
        <v>241</v>
      </c>
      <c r="H4" s="566"/>
      <c r="I4" s="248"/>
      <c r="J4" s="248"/>
      <c r="K4" s="249"/>
      <c r="L4" s="259" t="s">
        <v>1115</v>
      </c>
      <c r="M4" s="267"/>
      <c r="N4" s="267"/>
      <c r="O4" s="268"/>
      <c r="AC4" s="119">
        <f ca="1">+Suivi!B8</f>
        <v>0</v>
      </c>
      <c r="AD4" s="119">
        <f ca="1">+Suivi!C8</f>
        <v>0</v>
      </c>
      <c r="AE4" s="119">
        <f ca="1">+Suivi!D8</f>
        <v>0</v>
      </c>
      <c r="AF4" s="119">
        <f ca="1">+Suivi!E8</f>
        <v>0</v>
      </c>
      <c r="AG4" s="119">
        <f ca="1">+Suivi!F8</f>
        <v>0</v>
      </c>
      <c r="AH4" s="119">
        <f ca="1">+Suivi!G8</f>
        <v>0</v>
      </c>
      <c r="AI4" s="119">
        <f ca="1">+Suivi!H8</f>
        <v>0</v>
      </c>
      <c r="AJ4" s="119">
        <f ca="1">+Suivi!I8</f>
        <v>0</v>
      </c>
      <c r="AK4" s="119">
        <f ca="1">+Suivi!J8</f>
        <v>0</v>
      </c>
      <c r="AL4" s="119">
        <f ca="1">+Suivi!K8</f>
        <v>0</v>
      </c>
      <c r="AM4" s="119">
        <f ca="1">+Suivi!L8</f>
        <v>0</v>
      </c>
      <c r="AN4" s="119">
        <f ca="1">+Suivi!M8</f>
        <v>0</v>
      </c>
      <c r="AO4" s="119">
        <f ca="1">+Suivi!N8</f>
        <v>0</v>
      </c>
      <c r="AP4" s="119">
        <f ca="1">+Suivi!O8</f>
        <v>0</v>
      </c>
      <c r="AQ4" s="119">
        <f ca="1">+Suivi!P8</f>
        <v>0</v>
      </c>
      <c r="AR4" s="119">
        <f ca="1">+Suivi!Q8</f>
        <v>0</v>
      </c>
      <c r="AS4" s="119">
        <f ca="1">+Suivi!R8</f>
        <v>0</v>
      </c>
      <c r="AT4" s="119">
        <f ca="1">+Suivi!S8</f>
        <v>0</v>
      </c>
      <c r="AU4" s="119">
        <f ca="1">+Suivi!T8</f>
        <v>0</v>
      </c>
      <c r="AV4" s="119">
        <f ca="1">+Suivi!U8</f>
        <v>0</v>
      </c>
      <c r="AW4" s="119">
        <f ca="1">+Suivi!V8</f>
        <v>0</v>
      </c>
      <c r="AX4" s="119"/>
    </row>
    <row r="5" spans="1:56">
      <c r="L5" s="472"/>
      <c r="M5" s="473"/>
      <c r="N5" s="474"/>
      <c r="AC5" s="119">
        <f ca="1">+Suivi!B9</f>
        <v>0</v>
      </c>
      <c r="AD5" s="119">
        <f ca="1">+Suivi!C9</f>
        <v>0</v>
      </c>
      <c r="AE5" s="119">
        <f ca="1">+Suivi!D9</f>
        <v>0</v>
      </c>
      <c r="AF5" s="119">
        <f ca="1">+Suivi!E9</f>
        <v>0</v>
      </c>
      <c r="AG5" s="119">
        <f ca="1">+Suivi!F9</f>
        <v>0</v>
      </c>
      <c r="AH5" s="119">
        <f ca="1">+Suivi!G9</f>
        <v>0</v>
      </c>
      <c r="AI5" s="119">
        <f ca="1">+Suivi!H9</f>
        <v>0</v>
      </c>
      <c r="AJ5" s="119">
        <f ca="1">+Suivi!I9</f>
        <v>0</v>
      </c>
      <c r="AK5" s="119">
        <f ca="1">+Suivi!J9</f>
        <v>0</v>
      </c>
      <c r="AL5" s="119">
        <f ca="1">+Suivi!K9</f>
        <v>0</v>
      </c>
      <c r="AM5" s="119">
        <f ca="1">+Suivi!L9</f>
        <v>0</v>
      </c>
      <c r="AN5" s="119">
        <f ca="1">+Suivi!M9</f>
        <v>0</v>
      </c>
      <c r="AO5" s="119">
        <f ca="1">+Suivi!N9</f>
        <v>0</v>
      </c>
      <c r="AP5" s="119">
        <f ca="1">+Suivi!O9</f>
        <v>0</v>
      </c>
      <c r="AQ5" s="119">
        <f ca="1">+Suivi!P9</f>
        <v>0</v>
      </c>
      <c r="AR5" s="119">
        <f ca="1">+Suivi!Q9</f>
        <v>0</v>
      </c>
      <c r="AS5" s="119">
        <f ca="1">+Suivi!R9</f>
        <v>0</v>
      </c>
      <c r="AT5" s="119">
        <f ca="1">+Suivi!S9</f>
        <v>0</v>
      </c>
      <c r="AU5" s="119">
        <f ca="1">+Suivi!T9</f>
        <v>0</v>
      </c>
      <c r="AV5" s="119">
        <f ca="1">+Suivi!U9</f>
        <v>0</v>
      </c>
      <c r="AW5" s="119">
        <f ca="1">+Suivi!V9</f>
        <v>0</v>
      </c>
      <c r="AX5" s="119"/>
    </row>
    <row r="6" spans="1:56" ht="15">
      <c r="A6" s="128"/>
      <c r="D6" s="263"/>
      <c r="E6" s="262"/>
      <c r="F6" s="262"/>
      <c r="I6" s="128" t="s">
        <v>1118</v>
      </c>
      <c r="J6" s="262" t="str">
        <f>IF(L5="",L3,L5)</f>
        <v>PlanningCycleComplet</v>
      </c>
      <c r="AB6" s="119">
        <f ca="1">+Suivi!B10</f>
        <v>0</v>
      </c>
      <c r="AC6" s="119">
        <f ca="1">+Suivi!C10</f>
        <v>0</v>
      </c>
      <c r="AD6" s="119">
        <f ca="1">+Suivi!D10</f>
        <v>0</v>
      </c>
      <c r="AE6" s="119">
        <f ca="1">+Suivi!E10</f>
        <v>0</v>
      </c>
      <c r="AF6" s="119">
        <f ca="1">+Suivi!F10</f>
        <v>0</v>
      </c>
      <c r="AG6" s="119">
        <f ca="1">+Suivi!G10</f>
        <v>0</v>
      </c>
      <c r="AH6" s="119">
        <f ca="1">+Suivi!H10</f>
        <v>0</v>
      </c>
      <c r="AI6" s="119">
        <f ca="1">+Suivi!I10</f>
        <v>0</v>
      </c>
      <c r="AJ6" s="119">
        <f ca="1">+Suivi!J10</f>
        <v>0</v>
      </c>
      <c r="AK6" s="119">
        <f ca="1">+Suivi!K10</f>
        <v>0</v>
      </c>
      <c r="AL6" s="119">
        <f ca="1">+Suivi!L10</f>
        <v>0</v>
      </c>
      <c r="AM6" s="119">
        <f ca="1">+Suivi!M10</f>
        <v>0</v>
      </c>
      <c r="AN6" s="119">
        <f ca="1">+Suivi!N10</f>
        <v>0</v>
      </c>
      <c r="AO6" s="119">
        <f ca="1">+Suivi!O10</f>
        <v>0</v>
      </c>
      <c r="AP6" s="119">
        <f ca="1">+Suivi!P10</f>
        <v>0</v>
      </c>
      <c r="AQ6" s="119">
        <f ca="1">+Suivi!Q10</f>
        <v>0</v>
      </c>
      <c r="AR6" s="119">
        <f ca="1">+Suivi!R10</f>
        <v>0</v>
      </c>
      <c r="AS6" s="119">
        <f ca="1">+Suivi!S10</f>
        <v>0</v>
      </c>
      <c r="AT6" s="119">
        <f ca="1">+Suivi!T10</f>
        <v>0</v>
      </c>
      <c r="AU6" s="119">
        <f ca="1">+Suivi!U10</f>
        <v>0</v>
      </c>
      <c r="AV6" s="119">
        <f ca="1">+Suivi!V10</f>
        <v>0</v>
      </c>
    </row>
    <row r="7" spans="1:56">
      <c r="AB7" s="119">
        <f ca="1">+Suivi!B11</f>
        <v>0</v>
      </c>
      <c r="AC7" s="119">
        <f ca="1">+Suivi!C11</f>
        <v>0</v>
      </c>
      <c r="AD7" s="119">
        <f ca="1">+Suivi!D11</f>
        <v>0</v>
      </c>
      <c r="AE7" s="119">
        <f ca="1">+Suivi!E11</f>
        <v>0</v>
      </c>
      <c r="AF7" s="119">
        <f ca="1">+Suivi!F11</f>
        <v>0</v>
      </c>
      <c r="AG7" s="119">
        <f ca="1">+Suivi!G11</f>
        <v>0</v>
      </c>
      <c r="AH7" s="119">
        <f ca="1">+Suivi!H11</f>
        <v>0</v>
      </c>
      <c r="AI7" s="119">
        <f ca="1">+Suivi!I11</f>
        <v>0</v>
      </c>
      <c r="AJ7" s="119">
        <f ca="1">+Suivi!J11</f>
        <v>0</v>
      </c>
      <c r="AK7" s="119">
        <f ca="1">+Suivi!K11</f>
        <v>0</v>
      </c>
      <c r="AL7" s="119">
        <f ca="1">+Suivi!L11</f>
        <v>0</v>
      </c>
      <c r="AM7" s="119">
        <f ca="1">+Suivi!M11</f>
        <v>0</v>
      </c>
      <c r="AN7" s="119">
        <f ca="1">+Suivi!N11</f>
        <v>0</v>
      </c>
      <c r="AO7" s="119">
        <f ca="1">+Suivi!O11</f>
        <v>0</v>
      </c>
      <c r="AP7" s="119">
        <f ca="1">+Suivi!P11</f>
        <v>0</v>
      </c>
      <c r="AQ7" s="119">
        <f ca="1">+Suivi!Q11</f>
        <v>0</v>
      </c>
      <c r="AR7" s="119">
        <f ca="1">+Suivi!R11</f>
        <v>0</v>
      </c>
      <c r="AS7" s="119">
        <f ca="1">+Suivi!S11</f>
        <v>0</v>
      </c>
      <c r="AT7" s="119">
        <f ca="1">+Suivi!T11</f>
        <v>0</v>
      </c>
      <c r="AU7" s="119">
        <f ca="1">+Suivi!U11</f>
        <v>0</v>
      </c>
      <c r="AV7" s="119">
        <f ca="1">+Suivi!V11</f>
        <v>0</v>
      </c>
    </row>
    <row r="8" spans="1:56">
      <c r="A8" s="119">
        <f ca="1">+Suivi!E17</f>
        <v>0</v>
      </c>
      <c r="C8" s="100"/>
      <c r="F8" s="553" t="s">
        <v>1434</v>
      </c>
      <c r="G8" s="555"/>
      <c r="H8" s="553" t="s">
        <v>1435</v>
      </c>
      <c r="I8" s="554"/>
      <c r="J8" s="555"/>
      <c r="K8" s="333"/>
      <c r="AB8" s="119">
        <f ca="1">+Suivi!B12</f>
        <v>0</v>
      </c>
      <c r="AC8" s="119">
        <f ca="1">+Suivi!C12</f>
        <v>0</v>
      </c>
      <c r="AD8" s="119">
        <f ca="1">+Suivi!D12</f>
        <v>0</v>
      </c>
      <c r="AE8" s="119">
        <f ca="1">+Suivi!E12</f>
        <v>0</v>
      </c>
      <c r="AF8" s="119">
        <f ca="1">+Suivi!F12</f>
        <v>0</v>
      </c>
      <c r="AG8" s="119">
        <f ca="1">+Suivi!G12</f>
        <v>0</v>
      </c>
      <c r="AH8" s="119">
        <f ca="1">+Suivi!H12</f>
        <v>0</v>
      </c>
      <c r="AI8" s="119">
        <f ca="1">+Suivi!I12</f>
        <v>0</v>
      </c>
      <c r="AJ8" s="119">
        <f ca="1">+Suivi!J12</f>
        <v>0</v>
      </c>
      <c r="AK8" s="119">
        <f ca="1">+Suivi!K12</f>
        <v>0</v>
      </c>
      <c r="AL8" s="119">
        <f ca="1">+Suivi!L12</f>
        <v>0</v>
      </c>
      <c r="AM8" s="119">
        <f ca="1">+Suivi!M12</f>
        <v>0</v>
      </c>
      <c r="AN8" s="119">
        <f ca="1">+Suivi!N12</f>
        <v>0</v>
      </c>
      <c r="AO8" s="119">
        <f ca="1">+Suivi!O12</f>
        <v>0</v>
      </c>
      <c r="AP8" s="119">
        <f ca="1">+Suivi!P12</f>
        <v>0</v>
      </c>
      <c r="AQ8" s="119">
        <f ca="1">+Suivi!Q12</f>
        <v>0</v>
      </c>
      <c r="AR8" s="119">
        <f ca="1">+Suivi!R12</f>
        <v>0</v>
      </c>
      <c r="AS8" s="119">
        <f ca="1">+Suivi!S12</f>
        <v>0</v>
      </c>
      <c r="AT8" s="119">
        <f ca="1">+Suivi!T12</f>
        <v>0</v>
      </c>
      <c r="AU8" s="119">
        <f ca="1">+Suivi!U12</f>
        <v>0</v>
      </c>
      <c r="AV8" s="119">
        <f ca="1">+Suivi!V12</f>
        <v>0</v>
      </c>
    </row>
    <row r="9" spans="1:56" ht="78.75">
      <c r="C9" s="112"/>
      <c r="D9" s="133" t="s">
        <v>92</v>
      </c>
      <c r="E9" s="219" t="s">
        <v>58</v>
      </c>
      <c r="F9" s="318" t="s">
        <v>1424</v>
      </c>
      <c r="G9" s="319" t="s">
        <v>1423</v>
      </c>
      <c r="H9" s="320" t="s">
        <v>1426</v>
      </c>
      <c r="I9" s="320" t="s">
        <v>1425</v>
      </c>
      <c r="J9" s="321" t="s">
        <v>1427</v>
      </c>
      <c r="K9" s="334" t="s">
        <v>1428</v>
      </c>
      <c r="AB9" s="119">
        <f ca="1">+Suivi!B13</f>
        <v>0</v>
      </c>
      <c r="AC9" s="119">
        <f ca="1">+Suivi!C13</f>
        <v>0</v>
      </c>
      <c r="AD9" s="119">
        <f ca="1">+Suivi!D13</f>
        <v>0</v>
      </c>
      <c r="AE9" s="119">
        <f ca="1">+Suivi!E13</f>
        <v>0</v>
      </c>
      <c r="AF9" s="119">
        <f ca="1">+Suivi!F13</f>
        <v>0</v>
      </c>
      <c r="AG9" s="119">
        <f ca="1">+Suivi!G13</f>
        <v>0</v>
      </c>
      <c r="AH9" s="119">
        <f ca="1">+Suivi!H13</f>
        <v>0</v>
      </c>
      <c r="AI9" s="119">
        <f ca="1">+Suivi!I13</f>
        <v>0</v>
      </c>
      <c r="AJ9" s="119">
        <f ca="1">+Suivi!J13</f>
        <v>0</v>
      </c>
      <c r="AK9" s="119">
        <f ca="1">+Suivi!K13</f>
        <v>0</v>
      </c>
      <c r="AL9" s="119">
        <f ca="1">+Suivi!L13</f>
        <v>0</v>
      </c>
      <c r="AM9" s="119">
        <f ca="1">+Suivi!M13</f>
        <v>0</v>
      </c>
      <c r="AN9" s="119">
        <f ca="1">+Suivi!N13</f>
        <v>0</v>
      </c>
      <c r="AO9" s="119">
        <f ca="1">+Suivi!O13</f>
        <v>0</v>
      </c>
      <c r="AP9" s="119">
        <f ca="1">+Suivi!P13</f>
        <v>0</v>
      </c>
      <c r="AQ9" s="119">
        <f ca="1">+Suivi!Q13</f>
        <v>0</v>
      </c>
      <c r="AR9" s="119">
        <f ca="1">+Suivi!R13</f>
        <v>0</v>
      </c>
      <c r="AS9" s="119">
        <f ca="1">+Suivi!S13</f>
        <v>0</v>
      </c>
      <c r="AT9" s="119">
        <f ca="1">+Suivi!T13</f>
        <v>0</v>
      </c>
      <c r="AU9" s="119">
        <f ca="1">+Suivi!U13</f>
        <v>0</v>
      </c>
      <c r="AV9" s="119">
        <f ca="1">+Suivi!V13</f>
        <v>0</v>
      </c>
    </row>
    <row r="10" spans="1:56" ht="19.5" customHeight="1">
      <c r="C10" s="138">
        <v>1</v>
      </c>
      <c r="D10" s="126">
        <f t="shared" ref="D10:D40" ca="1" si="0">+HLOOKUP($G$4,$AC$1:$AW$33,2+C10,FALSE)</f>
        <v>0</v>
      </c>
      <c r="E10" s="126">
        <f>F10-I10</f>
        <v>0</v>
      </c>
      <c r="F10" s="152"/>
      <c r="G10" s="209"/>
      <c r="H10" s="153"/>
      <c r="I10" s="153"/>
      <c r="J10" s="314"/>
      <c r="K10" s="269"/>
      <c r="AB10" s="119">
        <f ca="1">+Suivi!B14</f>
        <v>0</v>
      </c>
      <c r="AC10" s="119">
        <f ca="1">+Suivi!C14</f>
        <v>0</v>
      </c>
      <c r="AD10" s="119">
        <f ca="1">+Suivi!D14</f>
        <v>0</v>
      </c>
      <c r="AE10" s="119">
        <f ca="1">+Suivi!E14</f>
        <v>0</v>
      </c>
      <c r="AF10" s="119">
        <f ca="1">+Suivi!F14</f>
        <v>0</v>
      </c>
      <c r="AG10" s="119">
        <f ca="1">+Suivi!G14</f>
        <v>0</v>
      </c>
      <c r="AH10" s="119">
        <f ca="1">+Suivi!H14</f>
        <v>0</v>
      </c>
      <c r="AI10" s="119">
        <f ca="1">+Suivi!I14</f>
        <v>0</v>
      </c>
      <c r="AJ10" s="119">
        <f ca="1">+Suivi!J14</f>
        <v>0</v>
      </c>
      <c r="AK10" s="119">
        <f ca="1">+Suivi!K14</f>
        <v>0</v>
      </c>
      <c r="AL10" s="119">
        <f ca="1">+Suivi!L14</f>
        <v>0</v>
      </c>
      <c r="AM10" s="119">
        <f ca="1">+Suivi!M14</f>
        <v>0</v>
      </c>
      <c r="AN10" s="119">
        <f ca="1">+Suivi!N14</f>
        <v>0</v>
      </c>
      <c r="AO10" s="119">
        <f ca="1">+Suivi!O14</f>
        <v>0</v>
      </c>
      <c r="AP10" s="119">
        <f ca="1">+Suivi!P14</f>
        <v>0</v>
      </c>
      <c r="AQ10" s="119">
        <f ca="1">+Suivi!Q14</f>
        <v>0</v>
      </c>
      <c r="AR10" s="119">
        <f ca="1">+Suivi!R14</f>
        <v>0</v>
      </c>
      <c r="AS10" s="119">
        <f ca="1">+Suivi!S14</f>
        <v>0</v>
      </c>
      <c r="AT10" s="119">
        <f ca="1">+Suivi!T14</f>
        <v>0</v>
      </c>
      <c r="AU10" s="119">
        <f ca="1">+Suivi!U14</f>
        <v>0</v>
      </c>
      <c r="AV10" s="119">
        <f ca="1">+Suivi!V14</f>
        <v>0</v>
      </c>
      <c r="AZ10" s="152"/>
      <c r="BA10" s="153"/>
      <c r="BB10" s="153"/>
      <c r="BC10" s="560"/>
      <c r="BD10" s="561"/>
    </row>
    <row r="11" spans="1:56" ht="19.5" customHeight="1">
      <c r="C11" s="138">
        <f>+C10+1</f>
        <v>2</v>
      </c>
      <c r="D11" s="126">
        <f t="shared" ca="1" si="0"/>
        <v>0</v>
      </c>
      <c r="E11" s="126">
        <f t="shared" ref="E11:E40" si="1">F11-I11</f>
        <v>0</v>
      </c>
      <c r="F11" s="154"/>
      <c r="G11" s="210"/>
      <c r="H11" s="155"/>
      <c r="I11" s="155"/>
      <c r="J11" s="281"/>
      <c r="K11" s="269"/>
      <c r="AB11" s="119">
        <f ca="1">+Suivi!B15</f>
        <v>0</v>
      </c>
      <c r="AC11" s="119">
        <f ca="1">+Suivi!C15</f>
        <v>0</v>
      </c>
      <c r="AD11" s="119">
        <f ca="1">+Suivi!D15</f>
        <v>0</v>
      </c>
      <c r="AE11" s="119">
        <f ca="1">+Suivi!E15</f>
        <v>0</v>
      </c>
      <c r="AF11" s="119">
        <f ca="1">+Suivi!F15</f>
        <v>0</v>
      </c>
      <c r="AG11" s="119">
        <f ca="1">+Suivi!G15</f>
        <v>0</v>
      </c>
      <c r="AH11" s="119">
        <f ca="1">+Suivi!H15</f>
        <v>0</v>
      </c>
      <c r="AI11" s="119">
        <f ca="1">+Suivi!I15</f>
        <v>0</v>
      </c>
      <c r="AJ11" s="119">
        <f ca="1">+Suivi!J15</f>
        <v>0</v>
      </c>
      <c r="AK11" s="119">
        <f ca="1">+Suivi!K15</f>
        <v>0</v>
      </c>
      <c r="AL11" s="119">
        <f ca="1">+Suivi!L15</f>
        <v>0</v>
      </c>
      <c r="AM11" s="119">
        <f ca="1">+Suivi!M15</f>
        <v>0</v>
      </c>
      <c r="AN11" s="119">
        <f ca="1">+Suivi!N15</f>
        <v>0</v>
      </c>
      <c r="AO11" s="119">
        <f ca="1">+Suivi!O15</f>
        <v>0</v>
      </c>
      <c r="AP11" s="119">
        <f ca="1">+Suivi!P15</f>
        <v>0</v>
      </c>
      <c r="AQ11" s="119">
        <f ca="1">+Suivi!Q15</f>
        <v>0</v>
      </c>
      <c r="AR11" s="119">
        <f ca="1">+Suivi!R15</f>
        <v>0</v>
      </c>
      <c r="AS11" s="119">
        <f ca="1">+Suivi!S15</f>
        <v>0</v>
      </c>
      <c r="AT11" s="119">
        <f ca="1">+Suivi!T15</f>
        <v>0</v>
      </c>
      <c r="AU11" s="119">
        <f ca="1">+Suivi!U15</f>
        <v>0</v>
      </c>
      <c r="AV11" s="119">
        <f ca="1">+Suivi!V15</f>
        <v>0</v>
      </c>
      <c r="AZ11" s="154"/>
      <c r="BA11" s="155"/>
      <c r="BB11" s="155"/>
      <c r="BC11" s="560"/>
      <c r="BD11" s="561"/>
    </row>
    <row r="12" spans="1:56" ht="19.5" customHeight="1">
      <c r="C12" s="138">
        <f t="shared" ref="C12:C40" si="2">+C11+1</f>
        <v>3</v>
      </c>
      <c r="D12" s="126">
        <f t="shared" ca="1" si="0"/>
        <v>0</v>
      </c>
      <c r="E12" s="126">
        <f t="shared" si="1"/>
        <v>0</v>
      </c>
      <c r="F12" s="154"/>
      <c r="G12" s="210"/>
      <c r="H12" s="155"/>
      <c r="I12" s="155"/>
      <c r="J12" s="281"/>
      <c r="K12" s="269"/>
      <c r="AB12" s="119">
        <f ca="1">+Suivi!B16</f>
        <v>0</v>
      </c>
      <c r="AC12" s="119">
        <f ca="1">+Suivi!C16</f>
        <v>0</v>
      </c>
      <c r="AD12" s="119">
        <f ca="1">+Suivi!D16</f>
        <v>0</v>
      </c>
      <c r="AE12" s="119">
        <f ca="1">+Suivi!E16</f>
        <v>0</v>
      </c>
      <c r="AF12" s="119">
        <f ca="1">+Suivi!F16</f>
        <v>0</v>
      </c>
      <c r="AG12" s="119">
        <f ca="1">+Suivi!G16</f>
        <v>0</v>
      </c>
      <c r="AH12" s="119">
        <f ca="1">+Suivi!H16</f>
        <v>0</v>
      </c>
      <c r="AI12" s="119">
        <f ca="1">+Suivi!I16</f>
        <v>0</v>
      </c>
      <c r="AJ12" s="119">
        <f ca="1">+Suivi!J16</f>
        <v>0</v>
      </c>
      <c r="AK12" s="119">
        <f ca="1">+Suivi!K16</f>
        <v>0</v>
      </c>
      <c r="AL12" s="119">
        <f ca="1">+Suivi!L16</f>
        <v>0</v>
      </c>
      <c r="AM12" s="119">
        <f ca="1">+Suivi!M16</f>
        <v>0</v>
      </c>
      <c r="AN12" s="119">
        <f ca="1">+Suivi!N16</f>
        <v>0</v>
      </c>
      <c r="AO12" s="119">
        <f ca="1">+Suivi!O16</f>
        <v>0</v>
      </c>
      <c r="AP12" s="119">
        <f ca="1">+Suivi!P16</f>
        <v>0</v>
      </c>
      <c r="AQ12" s="119">
        <f ca="1">+Suivi!Q16</f>
        <v>0</v>
      </c>
      <c r="AR12" s="119">
        <f ca="1">+Suivi!R16</f>
        <v>0</v>
      </c>
      <c r="AS12" s="119">
        <f ca="1">+Suivi!S16</f>
        <v>0</v>
      </c>
      <c r="AT12" s="119">
        <f ca="1">+Suivi!T16</f>
        <v>0</v>
      </c>
      <c r="AU12" s="119">
        <f ca="1">+Suivi!U16</f>
        <v>0</v>
      </c>
      <c r="AV12" s="119">
        <f ca="1">+Suivi!V16</f>
        <v>0</v>
      </c>
      <c r="AZ12" s="154"/>
      <c r="BA12" s="155"/>
      <c r="BB12" s="155"/>
      <c r="BC12" s="560"/>
      <c r="BD12" s="561"/>
    </row>
    <row r="13" spans="1:56" ht="19.5" customHeight="1">
      <c r="C13" s="138">
        <f t="shared" si="2"/>
        <v>4</v>
      </c>
      <c r="D13" s="126">
        <f t="shared" ca="1" si="0"/>
        <v>0</v>
      </c>
      <c r="E13" s="126">
        <f t="shared" si="1"/>
        <v>0</v>
      </c>
      <c r="F13" s="154"/>
      <c r="G13" s="210"/>
      <c r="H13" s="155"/>
      <c r="I13" s="155"/>
      <c r="J13" s="281"/>
      <c r="K13" s="269"/>
      <c r="AB13" s="119">
        <f ca="1">+Suivi!B17</f>
        <v>0</v>
      </c>
      <c r="AC13" s="119">
        <f ca="1">+Suivi!C17</f>
        <v>0</v>
      </c>
      <c r="AD13" s="119">
        <f ca="1">+Suivi!D17</f>
        <v>0</v>
      </c>
      <c r="AF13" s="119">
        <f ca="1">+Suivi!F17</f>
        <v>0</v>
      </c>
      <c r="AG13" s="119">
        <f ca="1">+Suivi!G17</f>
        <v>0</v>
      </c>
      <c r="AH13" s="119">
        <f ca="1">+Suivi!H17</f>
        <v>0</v>
      </c>
      <c r="AI13" s="119">
        <f ca="1">+Suivi!I17</f>
        <v>0</v>
      </c>
      <c r="AJ13" s="119">
        <f ca="1">+Suivi!J17</f>
        <v>0</v>
      </c>
      <c r="AK13" s="119">
        <f ca="1">+Suivi!K17</f>
        <v>0</v>
      </c>
      <c r="AL13" s="119">
        <f ca="1">+Suivi!L17</f>
        <v>0</v>
      </c>
      <c r="AM13" s="119">
        <f ca="1">+Suivi!M17</f>
        <v>0</v>
      </c>
      <c r="AN13" s="119">
        <f ca="1">+Suivi!N17</f>
        <v>0</v>
      </c>
      <c r="AO13" s="119">
        <f ca="1">+Suivi!O17</f>
        <v>0</v>
      </c>
      <c r="AP13" s="119">
        <f ca="1">+Suivi!P17</f>
        <v>0</v>
      </c>
      <c r="AQ13" s="119">
        <f ca="1">+Suivi!Q17</f>
        <v>0</v>
      </c>
      <c r="AR13" s="119">
        <f ca="1">+Suivi!R17</f>
        <v>0</v>
      </c>
      <c r="AS13" s="119">
        <f ca="1">+Suivi!S17</f>
        <v>0</v>
      </c>
      <c r="AT13" s="119">
        <f ca="1">+Suivi!T17</f>
        <v>0</v>
      </c>
      <c r="AU13" s="119">
        <f ca="1">+Suivi!U17</f>
        <v>0</v>
      </c>
      <c r="AV13" s="119">
        <f ca="1">+Suivi!V17</f>
        <v>0</v>
      </c>
      <c r="AZ13" s="154"/>
      <c r="BA13" s="155"/>
      <c r="BB13" s="155"/>
      <c r="BC13" s="560"/>
      <c r="BD13" s="561"/>
    </row>
    <row r="14" spans="1:56" ht="19.5" customHeight="1">
      <c r="C14" s="138">
        <f t="shared" si="2"/>
        <v>5</v>
      </c>
      <c r="D14" s="126">
        <f t="shared" ca="1" si="0"/>
        <v>0</v>
      </c>
      <c r="E14" s="126">
        <f t="shared" si="1"/>
        <v>0</v>
      </c>
      <c r="F14" s="154"/>
      <c r="G14" s="210"/>
      <c r="H14" s="155"/>
      <c r="I14" s="155"/>
      <c r="J14" s="281"/>
      <c r="K14" s="269"/>
      <c r="AB14" s="119">
        <f ca="1">+Suivi!B18</f>
        <v>0</v>
      </c>
      <c r="AC14" s="119">
        <f ca="1">+Suivi!C18</f>
        <v>0</v>
      </c>
      <c r="AD14" s="119">
        <f ca="1">+Suivi!D18</f>
        <v>0</v>
      </c>
      <c r="AE14" s="119">
        <f ca="1">+Suivi!E18</f>
        <v>0</v>
      </c>
      <c r="AF14" s="119">
        <f ca="1">+Suivi!F18</f>
        <v>0</v>
      </c>
      <c r="AG14" s="119">
        <f ca="1">+Suivi!G18</f>
        <v>0</v>
      </c>
      <c r="AH14" s="119">
        <f ca="1">+Suivi!H18</f>
        <v>0</v>
      </c>
      <c r="AI14" s="119">
        <f ca="1">+Suivi!I18</f>
        <v>0</v>
      </c>
      <c r="AJ14" s="119">
        <f ca="1">+Suivi!J18</f>
        <v>0</v>
      </c>
      <c r="AK14" s="119">
        <f ca="1">+Suivi!K18</f>
        <v>0</v>
      </c>
      <c r="AL14" s="119">
        <f ca="1">+Suivi!L18</f>
        <v>0</v>
      </c>
      <c r="AM14" s="119">
        <f ca="1">+Suivi!M18</f>
        <v>0</v>
      </c>
      <c r="AN14" s="119">
        <f ca="1">+Suivi!N18</f>
        <v>0</v>
      </c>
      <c r="AO14" s="119">
        <f ca="1">+Suivi!O18</f>
        <v>0</v>
      </c>
      <c r="AP14" s="119">
        <f ca="1">+Suivi!P18</f>
        <v>0</v>
      </c>
      <c r="AQ14" s="119">
        <f ca="1">+Suivi!Q18</f>
        <v>0</v>
      </c>
      <c r="AR14" s="119">
        <f ca="1">+Suivi!R18</f>
        <v>0</v>
      </c>
      <c r="AS14" s="119">
        <f ca="1">+Suivi!S18</f>
        <v>0</v>
      </c>
      <c r="AT14" s="119">
        <f ca="1">+Suivi!T18</f>
        <v>0</v>
      </c>
      <c r="AU14" s="119">
        <f ca="1">+Suivi!U18</f>
        <v>0</v>
      </c>
      <c r="AV14" s="119">
        <f ca="1">+Suivi!V18</f>
        <v>0</v>
      </c>
      <c r="AZ14" s="154"/>
      <c r="BA14" s="155"/>
      <c r="BB14" s="155"/>
      <c r="BC14" s="560"/>
      <c r="BD14" s="561"/>
    </row>
    <row r="15" spans="1:56" ht="19.5" customHeight="1">
      <c r="C15" s="138">
        <f t="shared" si="2"/>
        <v>6</v>
      </c>
      <c r="D15" s="126">
        <f t="shared" ca="1" si="0"/>
        <v>0</v>
      </c>
      <c r="E15" s="126">
        <f t="shared" si="1"/>
        <v>0</v>
      </c>
      <c r="F15" s="154"/>
      <c r="G15" s="210"/>
      <c r="H15" s="155"/>
      <c r="I15" s="155"/>
      <c r="J15" s="281"/>
      <c r="K15" s="269"/>
      <c r="AB15" s="119">
        <f ca="1">+Suivi!B19</f>
        <v>0</v>
      </c>
      <c r="AC15" s="119">
        <f ca="1">+Suivi!C19</f>
        <v>0</v>
      </c>
      <c r="AD15" s="119">
        <f ca="1">+Suivi!D19</f>
        <v>0</v>
      </c>
      <c r="AE15" s="119">
        <f ca="1">+Suivi!E19</f>
        <v>0</v>
      </c>
      <c r="AF15" s="119">
        <f ca="1">+Suivi!F19</f>
        <v>0</v>
      </c>
      <c r="AG15" s="119">
        <f ca="1">+Suivi!G19</f>
        <v>0</v>
      </c>
      <c r="AH15" s="119">
        <f ca="1">+Suivi!H19</f>
        <v>0</v>
      </c>
      <c r="AI15" s="119">
        <f ca="1">+Suivi!I19</f>
        <v>0</v>
      </c>
      <c r="AJ15" s="119">
        <f ca="1">+Suivi!J19</f>
        <v>0</v>
      </c>
      <c r="AK15" s="119">
        <f ca="1">+Suivi!K19</f>
        <v>0</v>
      </c>
      <c r="AL15" s="119">
        <f ca="1">+Suivi!L19</f>
        <v>0</v>
      </c>
      <c r="AM15" s="119">
        <f ca="1">+Suivi!M19</f>
        <v>0</v>
      </c>
      <c r="AN15" s="119">
        <f ca="1">+Suivi!N19</f>
        <v>0</v>
      </c>
      <c r="AO15" s="119">
        <f ca="1">+Suivi!O19</f>
        <v>0</v>
      </c>
      <c r="AP15" s="119">
        <f ca="1">+Suivi!P19</f>
        <v>0</v>
      </c>
      <c r="AQ15" s="119">
        <f ca="1">+Suivi!Q19</f>
        <v>0</v>
      </c>
      <c r="AR15" s="119">
        <f ca="1">+Suivi!R19</f>
        <v>0</v>
      </c>
      <c r="AS15" s="119">
        <f ca="1">+Suivi!S19</f>
        <v>0</v>
      </c>
      <c r="AT15" s="119">
        <f ca="1">+Suivi!T19</f>
        <v>0</v>
      </c>
      <c r="AU15" s="119">
        <f ca="1">+Suivi!U19</f>
        <v>0</v>
      </c>
      <c r="AV15" s="119">
        <f ca="1">+Suivi!V19</f>
        <v>0</v>
      </c>
      <c r="AZ15" s="154"/>
      <c r="BA15" s="155"/>
      <c r="BB15" s="155"/>
      <c r="BC15" s="560"/>
      <c r="BD15" s="561"/>
    </row>
    <row r="16" spans="1:56" ht="19.5" customHeight="1">
      <c r="C16" s="138">
        <f t="shared" si="2"/>
        <v>7</v>
      </c>
      <c r="D16" s="126">
        <f t="shared" ca="1" si="0"/>
        <v>0</v>
      </c>
      <c r="E16" s="126">
        <f t="shared" si="1"/>
        <v>0</v>
      </c>
      <c r="F16" s="154"/>
      <c r="G16" s="210"/>
      <c r="H16" s="155"/>
      <c r="I16" s="155"/>
      <c r="J16" s="281"/>
      <c r="K16" s="269"/>
      <c r="AB16" s="119">
        <f ca="1">+Suivi!B20</f>
        <v>0</v>
      </c>
      <c r="AC16" s="119">
        <f ca="1">+Suivi!C20</f>
        <v>0</v>
      </c>
      <c r="AD16" s="119">
        <f ca="1">+Suivi!D20</f>
        <v>0</v>
      </c>
      <c r="AE16" s="119">
        <f ca="1">+Suivi!E20</f>
        <v>0</v>
      </c>
      <c r="AF16" s="119">
        <f ca="1">+Suivi!F20</f>
        <v>0</v>
      </c>
      <c r="AG16" s="119">
        <f ca="1">+Suivi!G20</f>
        <v>0</v>
      </c>
      <c r="AH16" s="119">
        <f ca="1">+Suivi!H20</f>
        <v>0</v>
      </c>
      <c r="AI16" s="119">
        <f ca="1">+Suivi!I20</f>
        <v>0</v>
      </c>
      <c r="AJ16" s="119">
        <f ca="1">+Suivi!J20</f>
        <v>0</v>
      </c>
      <c r="AK16" s="119">
        <f ca="1">+Suivi!K20</f>
        <v>0</v>
      </c>
      <c r="AL16" s="119">
        <f ca="1">+Suivi!L20</f>
        <v>0</v>
      </c>
      <c r="AM16" s="119">
        <f ca="1">+Suivi!M20</f>
        <v>0</v>
      </c>
      <c r="AN16" s="119">
        <f ca="1">+Suivi!N20</f>
        <v>0</v>
      </c>
      <c r="AO16" s="119">
        <f ca="1">+Suivi!O20</f>
        <v>0</v>
      </c>
      <c r="AP16" s="119">
        <f ca="1">+Suivi!P20</f>
        <v>0</v>
      </c>
      <c r="AQ16" s="119">
        <f ca="1">+Suivi!Q20</f>
        <v>0</v>
      </c>
      <c r="AR16" s="119">
        <f ca="1">+Suivi!R20</f>
        <v>0</v>
      </c>
      <c r="AS16" s="119">
        <f ca="1">+Suivi!S20</f>
        <v>0</v>
      </c>
      <c r="AT16" s="119">
        <f ca="1">+Suivi!T20</f>
        <v>0</v>
      </c>
      <c r="AU16" s="119">
        <f ca="1">+Suivi!U20</f>
        <v>0</v>
      </c>
      <c r="AV16" s="119">
        <f ca="1">+Suivi!V20</f>
        <v>0</v>
      </c>
      <c r="AZ16" s="154"/>
      <c r="BA16" s="155"/>
      <c r="BB16" s="155"/>
      <c r="BC16" s="560"/>
      <c r="BD16" s="561"/>
    </row>
    <row r="17" spans="3:56" ht="19.5" customHeight="1">
      <c r="C17" s="138">
        <f t="shared" si="2"/>
        <v>8</v>
      </c>
      <c r="D17" s="126">
        <f t="shared" ca="1" si="0"/>
        <v>0</v>
      </c>
      <c r="E17" s="126">
        <f t="shared" si="1"/>
        <v>0</v>
      </c>
      <c r="F17" s="154"/>
      <c r="G17" s="210"/>
      <c r="H17" s="155"/>
      <c r="I17" s="155"/>
      <c r="J17" s="281"/>
      <c r="K17" s="269"/>
      <c r="AB17" s="119">
        <f ca="1">+Suivi!B21</f>
        <v>0</v>
      </c>
      <c r="AC17" s="119">
        <f ca="1">+Suivi!C21</f>
        <v>0</v>
      </c>
      <c r="AD17" s="119">
        <f ca="1">+Suivi!D21</f>
        <v>0</v>
      </c>
      <c r="AE17" s="119">
        <f ca="1">+Suivi!E21</f>
        <v>0</v>
      </c>
      <c r="AF17" s="119">
        <f ca="1">+Suivi!F21</f>
        <v>0</v>
      </c>
      <c r="AG17" s="119">
        <f ca="1">+Suivi!G21</f>
        <v>0</v>
      </c>
      <c r="AH17" s="119">
        <f ca="1">+Suivi!H21</f>
        <v>0</v>
      </c>
      <c r="AI17" s="119">
        <f ca="1">+Suivi!I21</f>
        <v>0</v>
      </c>
      <c r="AJ17" s="119">
        <f ca="1">+Suivi!J21</f>
        <v>0</v>
      </c>
      <c r="AK17" s="119">
        <f ca="1">+Suivi!K21</f>
        <v>0</v>
      </c>
      <c r="AL17" s="119">
        <f ca="1">+Suivi!L21</f>
        <v>0</v>
      </c>
      <c r="AM17" s="119">
        <f ca="1">+Suivi!M21</f>
        <v>0</v>
      </c>
      <c r="AN17" s="119">
        <f ca="1">+Suivi!N21</f>
        <v>0</v>
      </c>
      <c r="AO17" s="119">
        <f ca="1">+Suivi!O21</f>
        <v>0</v>
      </c>
      <c r="AP17" s="119">
        <f ca="1">+Suivi!P21</f>
        <v>0</v>
      </c>
      <c r="AQ17" s="119">
        <f ca="1">+Suivi!Q21</f>
        <v>0</v>
      </c>
      <c r="AR17" s="119">
        <f ca="1">+Suivi!R21</f>
        <v>0</v>
      </c>
      <c r="AS17" s="119">
        <f ca="1">+Suivi!S21</f>
        <v>0</v>
      </c>
      <c r="AT17" s="119">
        <f ca="1">+Suivi!T21</f>
        <v>0</v>
      </c>
      <c r="AU17" s="119">
        <f ca="1">+Suivi!U21</f>
        <v>0</v>
      </c>
      <c r="AV17" s="119">
        <f ca="1">+Suivi!V21</f>
        <v>0</v>
      </c>
      <c r="AZ17" s="154"/>
      <c r="BA17" s="155"/>
      <c r="BB17" s="155"/>
      <c r="BC17" s="560"/>
      <c r="BD17" s="561"/>
    </row>
    <row r="18" spans="3:56" ht="19.5" customHeight="1">
      <c r="C18" s="138">
        <f t="shared" si="2"/>
        <v>9</v>
      </c>
      <c r="D18" s="126">
        <f t="shared" ca="1" si="0"/>
        <v>0</v>
      </c>
      <c r="E18" s="126">
        <f t="shared" si="1"/>
        <v>0</v>
      </c>
      <c r="F18" s="154"/>
      <c r="G18" s="210"/>
      <c r="H18" s="155"/>
      <c r="I18" s="155"/>
      <c r="J18" s="281"/>
      <c r="K18" s="269"/>
      <c r="AB18" s="119">
        <f ca="1">+Suivi!B22</f>
        <v>0</v>
      </c>
      <c r="AC18" s="119">
        <f ca="1">+Suivi!C22</f>
        <v>0</v>
      </c>
      <c r="AD18" s="119">
        <f ca="1">+Suivi!D22</f>
        <v>0</v>
      </c>
      <c r="AE18" s="119">
        <f ca="1">+Suivi!E22</f>
        <v>0</v>
      </c>
      <c r="AF18" s="119">
        <f ca="1">+Suivi!F22</f>
        <v>0</v>
      </c>
      <c r="AG18" s="119">
        <f ca="1">+Suivi!G22</f>
        <v>0</v>
      </c>
      <c r="AH18" s="119">
        <f ca="1">+Suivi!H22</f>
        <v>0</v>
      </c>
      <c r="AI18" s="119">
        <f ca="1">+Suivi!I22</f>
        <v>0</v>
      </c>
      <c r="AJ18" s="119">
        <f ca="1">+Suivi!J22</f>
        <v>0</v>
      </c>
      <c r="AK18" s="119">
        <f ca="1">+Suivi!K22</f>
        <v>0</v>
      </c>
      <c r="AL18" s="119">
        <f ca="1">+Suivi!L22</f>
        <v>0</v>
      </c>
      <c r="AM18" s="119">
        <f ca="1">+Suivi!M22</f>
        <v>0</v>
      </c>
      <c r="AN18" s="119">
        <f ca="1">+Suivi!N22</f>
        <v>0</v>
      </c>
      <c r="AO18" s="119">
        <f ca="1">+Suivi!O22</f>
        <v>0</v>
      </c>
      <c r="AP18" s="119">
        <f ca="1">+Suivi!P22</f>
        <v>0</v>
      </c>
      <c r="AQ18" s="119">
        <f ca="1">+Suivi!Q22</f>
        <v>0</v>
      </c>
      <c r="AR18" s="119">
        <f ca="1">+Suivi!R22</f>
        <v>0</v>
      </c>
      <c r="AS18" s="119">
        <f ca="1">+Suivi!S22</f>
        <v>0</v>
      </c>
      <c r="AT18" s="119">
        <f ca="1">+Suivi!T22</f>
        <v>0</v>
      </c>
      <c r="AU18" s="119">
        <f ca="1">+Suivi!U22</f>
        <v>0</v>
      </c>
      <c r="AV18" s="119">
        <f ca="1">+Suivi!V22</f>
        <v>0</v>
      </c>
      <c r="AZ18" s="154"/>
      <c r="BA18" s="155"/>
      <c r="BB18" s="155"/>
      <c r="BC18" s="560"/>
      <c r="BD18" s="561"/>
    </row>
    <row r="19" spans="3:56" ht="19.5" customHeight="1">
      <c r="C19" s="138">
        <f t="shared" si="2"/>
        <v>10</v>
      </c>
      <c r="D19" s="126">
        <f t="shared" ca="1" si="0"/>
        <v>0</v>
      </c>
      <c r="E19" s="126">
        <f t="shared" si="1"/>
        <v>0</v>
      </c>
      <c r="F19" s="154"/>
      <c r="G19" s="210"/>
      <c r="H19" s="155"/>
      <c r="I19" s="155"/>
      <c r="J19" s="281"/>
      <c r="K19" s="269"/>
      <c r="AB19" s="119">
        <f ca="1">+Suivi!B23</f>
        <v>0</v>
      </c>
      <c r="AC19" s="119">
        <f ca="1">+Suivi!C23</f>
        <v>0</v>
      </c>
      <c r="AD19" s="119">
        <f ca="1">+Suivi!D23</f>
        <v>0</v>
      </c>
      <c r="AE19" s="119">
        <f ca="1">+Suivi!E23</f>
        <v>0</v>
      </c>
      <c r="AF19" s="119">
        <f ca="1">+Suivi!F23</f>
        <v>0</v>
      </c>
      <c r="AG19" s="119">
        <f ca="1">+Suivi!G23</f>
        <v>0</v>
      </c>
      <c r="AH19" s="119">
        <f ca="1">+Suivi!H23</f>
        <v>0</v>
      </c>
      <c r="AI19" s="119">
        <f ca="1">+Suivi!I23</f>
        <v>0</v>
      </c>
      <c r="AJ19" s="119">
        <f ca="1">+Suivi!J23</f>
        <v>0</v>
      </c>
      <c r="AK19" s="119">
        <f ca="1">+Suivi!K23</f>
        <v>0</v>
      </c>
      <c r="AL19" s="119">
        <f ca="1">+Suivi!L23</f>
        <v>0</v>
      </c>
      <c r="AM19" s="119">
        <f ca="1">+Suivi!M23</f>
        <v>0</v>
      </c>
      <c r="AN19" s="119">
        <f ca="1">+Suivi!N23</f>
        <v>0</v>
      </c>
      <c r="AO19" s="119">
        <f ca="1">+Suivi!O23</f>
        <v>0</v>
      </c>
      <c r="AP19" s="119">
        <f ca="1">+Suivi!P23</f>
        <v>0</v>
      </c>
      <c r="AQ19" s="119">
        <f ca="1">+Suivi!Q23</f>
        <v>0</v>
      </c>
      <c r="AR19" s="119">
        <f ca="1">+Suivi!R23</f>
        <v>0</v>
      </c>
      <c r="AS19" s="119">
        <f ca="1">+Suivi!S23</f>
        <v>0</v>
      </c>
      <c r="AT19" s="119">
        <f ca="1">+Suivi!T23</f>
        <v>0</v>
      </c>
      <c r="AU19" s="119">
        <f ca="1">+Suivi!U23</f>
        <v>0</v>
      </c>
      <c r="AV19" s="119">
        <f ca="1">+Suivi!V23</f>
        <v>0</v>
      </c>
      <c r="AZ19" s="154"/>
      <c r="BA19" s="155"/>
      <c r="BB19" s="155"/>
      <c r="BC19" s="560"/>
      <c r="BD19" s="561"/>
    </row>
    <row r="20" spans="3:56" ht="19.5" customHeight="1">
      <c r="C20" s="138">
        <f t="shared" si="2"/>
        <v>11</v>
      </c>
      <c r="D20" s="126">
        <f t="shared" ca="1" si="0"/>
        <v>0</v>
      </c>
      <c r="E20" s="126">
        <f t="shared" si="1"/>
        <v>0</v>
      </c>
      <c r="F20" s="154"/>
      <c r="G20" s="210"/>
      <c r="H20" s="155"/>
      <c r="I20" s="155"/>
      <c r="J20" s="281"/>
      <c r="K20" s="269"/>
      <c r="AB20" s="119">
        <f ca="1">+Suivi!B24</f>
        <v>0</v>
      </c>
      <c r="AC20" s="119">
        <f ca="1">+Suivi!C24</f>
        <v>0</v>
      </c>
      <c r="AD20" s="119">
        <f ca="1">+Suivi!D24</f>
        <v>0</v>
      </c>
      <c r="AE20" s="119">
        <f ca="1">+Suivi!E24</f>
        <v>0</v>
      </c>
      <c r="AF20" s="119">
        <f ca="1">+Suivi!F24</f>
        <v>0</v>
      </c>
      <c r="AG20" s="119">
        <f ca="1">+Suivi!G24</f>
        <v>0</v>
      </c>
      <c r="AH20" s="119">
        <f ca="1">+Suivi!H24</f>
        <v>0</v>
      </c>
      <c r="AI20" s="119">
        <f ca="1">+Suivi!I24</f>
        <v>0</v>
      </c>
      <c r="AJ20" s="119">
        <f ca="1">+Suivi!J24</f>
        <v>0</v>
      </c>
      <c r="AK20" s="119">
        <f ca="1">+Suivi!K24</f>
        <v>0</v>
      </c>
      <c r="AL20" s="119">
        <f ca="1">+Suivi!L24</f>
        <v>0</v>
      </c>
      <c r="AM20" s="119">
        <f ca="1">+Suivi!M24</f>
        <v>0</v>
      </c>
      <c r="AN20" s="119">
        <f ca="1">+Suivi!N24</f>
        <v>0</v>
      </c>
      <c r="AO20" s="119">
        <f ca="1">+Suivi!O24</f>
        <v>0</v>
      </c>
      <c r="AP20" s="119">
        <f ca="1">+Suivi!P24</f>
        <v>0</v>
      </c>
      <c r="AQ20" s="119">
        <f ca="1">+Suivi!Q24</f>
        <v>0</v>
      </c>
      <c r="AR20" s="119">
        <f ca="1">+Suivi!R24</f>
        <v>0</v>
      </c>
      <c r="AS20" s="119">
        <f ca="1">+Suivi!S24</f>
        <v>0</v>
      </c>
      <c r="AT20" s="119">
        <f ca="1">+Suivi!T24</f>
        <v>0</v>
      </c>
      <c r="AU20" s="119">
        <f ca="1">+Suivi!U24</f>
        <v>0</v>
      </c>
      <c r="AV20" s="119">
        <f ca="1">+Suivi!V24</f>
        <v>0</v>
      </c>
      <c r="AZ20" s="154"/>
      <c r="BA20" s="155"/>
      <c r="BB20" s="155"/>
      <c r="BC20" s="560"/>
      <c r="BD20" s="561"/>
    </row>
    <row r="21" spans="3:56" ht="19.5" customHeight="1">
      <c r="C21" s="138">
        <f t="shared" si="2"/>
        <v>12</v>
      </c>
      <c r="D21" s="126">
        <f t="shared" ca="1" si="0"/>
        <v>0</v>
      </c>
      <c r="E21" s="126">
        <f t="shared" si="1"/>
        <v>0</v>
      </c>
      <c r="F21" s="154"/>
      <c r="G21" s="210"/>
      <c r="H21" s="155"/>
      <c r="I21" s="155"/>
      <c r="J21" s="281"/>
      <c r="K21" s="269"/>
      <c r="AB21" s="119">
        <f ca="1">+Suivi!B25</f>
        <v>0</v>
      </c>
      <c r="AC21" s="119">
        <f ca="1">+Suivi!C25</f>
        <v>0</v>
      </c>
      <c r="AD21" s="119">
        <f ca="1">+Suivi!D25</f>
        <v>0</v>
      </c>
      <c r="AE21" s="119">
        <f ca="1">+Suivi!E25</f>
        <v>0</v>
      </c>
      <c r="AF21" s="119">
        <f ca="1">+Suivi!F25</f>
        <v>0</v>
      </c>
      <c r="AG21" s="119">
        <f ca="1">+Suivi!G25</f>
        <v>0</v>
      </c>
      <c r="AH21" s="119">
        <f ca="1">+Suivi!H25</f>
        <v>0</v>
      </c>
      <c r="AI21" s="119">
        <f ca="1">+Suivi!I25</f>
        <v>0</v>
      </c>
      <c r="AJ21" s="119">
        <f ca="1">+Suivi!J25</f>
        <v>0</v>
      </c>
      <c r="AK21" s="119">
        <f ca="1">+Suivi!K25</f>
        <v>0</v>
      </c>
      <c r="AL21" s="119">
        <f ca="1">+Suivi!L25</f>
        <v>0</v>
      </c>
      <c r="AM21" s="119">
        <f ca="1">+Suivi!M25</f>
        <v>0</v>
      </c>
      <c r="AN21" s="119">
        <f ca="1">+Suivi!N25</f>
        <v>0</v>
      </c>
      <c r="AO21" s="119">
        <f ca="1">+Suivi!O25</f>
        <v>0</v>
      </c>
      <c r="AP21" s="119">
        <f ca="1">+Suivi!P25</f>
        <v>0</v>
      </c>
      <c r="AQ21" s="119">
        <f ca="1">+Suivi!Q25</f>
        <v>0</v>
      </c>
      <c r="AR21" s="119">
        <f ca="1">+Suivi!R25</f>
        <v>0</v>
      </c>
      <c r="AS21" s="119">
        <f ca="1">+Suivi!S25</f>
        <v>0</v>
      </c>
      <c r="AT21" s="119">
        <f ca="1">+Suivi!T25</f>
        <v>0</v>
      </c>
      <c r="AU21" s="119">
        <f ca="1">+Suivi!U25</f>
        <v>0</v>
      </c>
      <c r="AV21" s="119">
        <f ca="1">+Suivi!V25</f>
        <v>0</v>
      </c>
      <c r="AZ21" s="154"/>
      <c r="BA21" s="155"/>
      <c r="BB21" s="155"/>
      <c r="BC21" s="560"/>
      <c r="BD21" s="561"/>
    </row>
    <row r="22" spans="3:56" ht="19.5" customHeight="1">
      <c r="C22" s="138">
        <f t="shared" si="2"/>
        <v>13</v>
      </c>
      <c r="D22" s="126">
        <f t="shared" ca="1" si="0"/>
        <v>0</v>
      </c>
      <c r="E22" s="126">
        <f t="shared" si="1"/>
        <v>0</v>
      </c>
      <c r="F22" s="154"/>
      <c r="G22" s="210"/>
      <c r="H22" s="155"/>
      <c r="I22" s="155"/>
      <c r="J22" s="281"/>
      <c r="K22" s="269"/>
      <c r="AB22" s="119">
        <f ca="1">+Suivi!B26</f>
        <v>0</v>
      </c>
      <c r="AC22" s="119">
        <f ca="1">+Suivi!C26</f>
        <v>0</v>
      </c>
      <c r="AD22" s="119">
        <f ca="1">+Suivi!D26</f>
        <v>0</v>
      </c>
      <c r="AE22" s="119">
        <f ca="1">+Suivi!E26</f>
        <v>0</v>
      </c>
      <c r="AF22" s="119">
        <f ca="1">+Suivi!F26</f>
        <v>0</v>
      </c>
      <c r="AG22" s="119">
        <f ca="1">+Suivi!G26</f>
        <v>0</v>
      </c>
      <c r="AH22" s="119">
        <f ca="1">+Suivi!H26</f>
        <v>0</v>
      </c>
      <c r="AI22" s="119">
        <f ca="1">+Suivi!I26</f>
        <v>0</v>
      </c>
      <c r="AJ22" s="119">
        <f ca="1">+Suivi!J26</f>
        <v>0</v>
      </c>
      <c r="AK22" s="119">
        <f ca="1">+Suivi!K26</f>
        <v>0</v>
      </c>
      <c r="AL22" s="119">
        <f ca="1">+Suivi!L26</f>
        <v>0</v>
      </c>
      <c r="AM22" s="119">
        <f ca="1">+Suivi!M26</f>
        <v>0</v>
      </c>
      <c r="AN22" s="119">
        <f ca="1">+Suivi!N26</f>
        <v>0</v>
      </c>
      <c r="AO22" s="119">
        <f ca="1">+Suivi!O26</f>
        <v>0</v>
      </c>
      <c r="AP22" s="119">
        <f ca="1">+Suivi!P26</f>
        <v>0</v>
      </c>
      <c r="AQ22" s="119">
        <f ca="1">+Suivi!Q26</f>
        <v>0</v>
      </c>
      <c r="AR22" s="119">
        <f ca="1">+Suivi!R26</f>
        <v>0</v>
      </c>
      <c r="AS22" s="119">
        <f ca="1">+Suivi!S26</f>
        <v>0</v>
      </c>
      <c r="AT22" s="119">
        <f ca="1">+Suivi!T26</f>
        <v>0</v>
      </c>
      <c r="AU22" s="119">
        <f ca="1">+Suivi!U26</f>
        <v>0</v>
      </c>
      <c r="AV22" s="119">
        <f ca="1">+Suivi!V26</f>
        <v>0</v>
      </c>
      <c r="AZ22" s="154"/>
      <c r="BA22" s="155"/>
      <c r="BB22" s="155"/>
      <c r="BC22" s="560"/>
      <c r="BD22" s="561"/>
    </row>
    <row r="23" spans="3:56" ht="19.5" customHeight="1">
      <c r="C23" s="138">
        <f t="shared" si="2"/>
        <v>14</v>
      </c>
      <c r="D23" s="126">
        <f t="shared" ca="1" si="0"/>
        <v>0</v>
      </c>
      <c r="E23" s="126">
        <f t="shared" si="1"/>
        <v>0</v>
      </c>
      <c r="F23" s="154"/>
      <c r="G23" s="210"/>
      <c r="H23" s="155"/>
      <c r="I23" s="155"/>
      <c r="J23" s="281"/>
      <c r="K23" s="269"/>
      <c r="AB23" s="119">
        <f ca="1">+Suivi!B27</f>
        <v>0</v>
      </c>
      <c r="AC23" s="119">
        <f ca="1">+Suivi!C27</f>
        <v>0</v>
      </c>
      <c r="AD23" s="119">
        <f ca="1">+Suivi!D27</f>
        <v>0</v>
      </c>
      <c r="AE23" s="119">
        <f ca="1">+Suivi!E27</f>
        <v>0</v>
      </c>
      <c r="AF23" s="119">
        <f ca="1">+Suivi!F27</f>
        <v>0</v>
      </c>
      <c r="AG23" s="119">
        <f ca="1">+Suivi!G27</f>
        <v>0</v>
      </c>
      <c r="AH23" s="119">
        <f ca="1">+Suivi!H27</f>
        <v>0</v>
      </c>
      <c r="AI23" s="119">
        <f ca="1">+Suivi!I27</f>
        <v>0</v>
      </c>
      <c r="AJ23" s="119">
        <f ca="1">+Suivi!J27</f>
        <v>0</v>
      </c>
      <c r="AK23" s="119">
        <f ca="1">+Suivi!K27</f>
        <v>0</v>
      </c>
      <c r="AL23" s="119">
        <f ca="1">+Suivi!L27</f>
        <v>0</v>
      </c>
      <c r="AM23" s="119">
        <f ca="1">+Suivi!M27</f>
        <v>0</v>
      </c>
      <c r="AN23" s="119">
        <f ca="1">+Suivi!N27</f>
        <v>0</v>
      </c>
      <c r="AO23" s="119">
        <f ca="1">+Suivi!O27</f>
        <v>0</v>
      </c>
      <c r="AP23" s="119">
        <f ca="1">+Suivi!P27</f>
        <v>0</v>
      </c>
      <c r="AQ23" s="119">
        <f ca="1">+Suivi!Q27</f>
        <v>0</v>
      </c>
      <c r="AR23" s="119">
        <f ca="1">+Suivi!R27</f>
        <v>0</v>
      </c>
      <c r="AS23" s="119">
        <f ca="1">+Suivi!S27</f>
        <v>0</v>
      </c>
      <c r="AT23" s="119">
        <f ca="1">+Suivi!T27</f>
        <v>0</v>
      </c>
      <c r="AU23" s="119">
        <f ca="1">+Suivi!U27</f>
        <v>0</v>
      </c>
      <c r="AV23" s="119">
        <f ca="1">+Suivi!V27</f>
        <v>0</v>
      </c>
      <c r="AZ23" s="154"/>
      <c r="BA23" s="155"/>
      <c r="BB23" s="155"/>
      <c r="BC23" s="560"/>
      <c r="BD23" s="561"/>
    </row>
    <row r="24" spans="3:56" ht="19.5" customHeight="1">
      <c r="C24" s="138">
        <f t="shared" si="2"/>
        <v>15</v>
      </c>
      <c r="D24" s="126">
        <f t="shared" ca="1" si="0"/>
        <v>0</v>
      </c>
      <c r="E24" s="126">
        <f t="shared" si="1"/>
        <v>0</v>
      </c>
      <c r="F24" s="154"/>
      <c r="G24" s="210"/>
      <c r="H24" s="155"/>
      <c r="I24" s="155"/>
      <c r="J24" s="281"/>
      <c r="K24" s="269"/>
      <c r="AB24" s="119">
        <f ca="1">+Suivi!B28</f>
        <v>0</v>
      </c>
      <c r="AC24" s="119">
        <f ca="1">+Suivi!C28</f>
        <v>0</v>
      </c>
      <c r="AD24" s="119">
        <f ca="1">+Suivi!D28</f>
        <v>0</v>
      </c>
      <c r="AE24" s="119">
        <f ca="1">+Suivi!E28</f>
        <v>0</v>
      </c>
      <c r="AF24" s="119">
        <f ca="1">+Suivi!F28</f>
        <v>0</v>
      </c>
      <c r="AG24" s="119">
        <f ca="1">+Suivi!G28</f>
        <v>0</v>
      </c>
      <c r="AH24" s="119">
        <f ca="1">+Suivi!H28</f>
        <v>0</v>
      </c>
      <c r="AI24" s="119">
        <f ca="1">+Suivi!I28</f>
        <v>0</v>
      </c>
      <c r="AJ24" s="119">
        <f ca="1">+Suivi!J28</f>
        <v>0</v>
      </c>
      <c r="AK24" s="119">
        <f ca="1">+Suivi!K28</f>
        <v>0</v>
      </c>
      <c r="AL24" s="119">
        <f ca="1">+Suivi!L28</f>
        <v>0</v>
      </c>
      <c r="AM24" s="119">
        <f ca="1">+Suivi!M28</f>
        <v>0</v>
      </c>
      <c r="AN24" s="119">
        <f ca="1">+Suivi!N28</f>
        <v>0</v>
      </c>
      <c r="AO24" s="119">
        <f ca="1">+Suivi!O28</f>
        <v>0</v>
      </c>
      <c r="AP24" s="119">
        <f ca="1">+Suivi!P28</f>
        <v>0</v>
      </c>
      <c r="AQ24" s="119">
        <f ca="1">+Suivi!Q28</f>
        <v>0</v>
      </c>
      <c r="AR24" s="119">
        <f ca="1">+Suivi!R28</f>
        <v>0</v>
      </c>
      <c r="AS24" s="119">
        <f ca="1">+Suivi!S28</f>
        <v>0</v>
      </c>
      <c r="AT24" s="119">
        <f ca="1">+Suivi!T28</f>
        <v>0</v>
      </c>
      <c r="AU24" s="119">
        <f ca="1">+Suivi!U28</f>
        <v>0</v>
      </c>
      <c r="AV24" s="119">
        <f ca="1">+Suivi!V28</f>
        <v>0</v>
      </c>
      <c r="AZ24" s="154"/>
      <c r="BA24" s="155"/>
      <c r="BB24" s="155"/>
      <c r="BC24" s="560"/>
      <c r="BD24" s="561"/>
    </row>
    <row r="25" spans="3:56" ht="19.5" customHeight="1">
      <c r="C25" s="138">
        <f t="shared" si="2"/>
        <v>16</v>
      </c>
      <c r="D25" s="126">
        <f t="shared" ca="1" si="0"/>
        <v>0</v>
      </c>
      <c r="E25" s="126">
        <f t="shared" si="1"/>
        <v>0</v>
      </c>
      <c r="F25" s="154"/>
      <c r="G25" s="210"/>
      <c r="H25" s="155"/>
      <c r="I25" s="155"/>
      <c r="J25" s="281"/>
      <c r="K25" s="269"/>
      <c r="AB25" s="119">
        <f ca="1">+Suivi!B29</f>
        <v>0</v>
      </c>
      <c r="AC25" s="119">
        <f ca="1">+Suivi!C29</f>
        <v>0</v>
      </c>
      <c r="AD25" s="119">
        <f ca="1">+Suivi!D29</f>
        <v>0</v>
      </c>
      <c r="AE25" s="119">
        <f ca="1">+Suivi!E29</f>
        <v>0</v>
      </c>
      <c r="AF25" s="119">
        <f ca="1">+Suivi!F29</f>
        <v>0</v>
      </c>
      <c r="AG25" s="119">
        <f ca="1">+Suivi!G29</f>
        <v>0</v>
      </c>
      <c r="AH25" s="119">
        <f ca="1">+Suivi!H29</f>
        <v>0</v>
      </c>
      <c r="AI25" s="119">
        <f ca="1">+Suivi!I29</f>
        <v>0</v>
      </c>
      <c r="AJ25" s="119">
        <f ca="1">+Suivi!J29</f>
        <v>0</v>
      </c>
      <c r="AK25" s="119">
        <f ca="1">+Suivi!K29</f>
        <v>0</v>
      </c>
      <c r="AL25" s="119">
        <f ca="1">+Suivi!L29</f>
        <v>0</v>
      </c>
      <c r="AM25" s="119">
        <f ca="1">+Suivi!M29</f>
        <v>0</v>
      </c>
      <c r="AN25" s="119">
        <f ca="1">+Suivi!N29</f>
        <v>0</v>
      </c>
      <c r="AO25" s="119">
        <f ca="1">+Suivi!O29</f>
        <v>0</v>
      </c>
      <c r="AP25" s="119">
        <f ca="1">+Suivi!P29</f>
        <v>0</v>
      </c>
      <c r="AQ25" s="119">
        <f ca="1">+Suivi!Q29</f>
        <v>0</v>
      </c>
      <c r="AR25" s="119">
        <f ca="1">+Suivi!R29</f>
        <v>0</v>
      </c>
      <c r="AS25" s="119">
        <f ca="1">+Suivi!S29</f>
        <v>0</v>
      </c>
      <c r="AT25" s="119">
        <f ca="1">+Suivi!T29</f>
        <v>0</v>
      </c>
      <c r="AU25" s="119">
        <f ca="1">+Suivi!U29</f>
        <v>0</v>
      </c>
      <c r="AV25" s="119">
        <f ca="1">+Suivi!V29</f>
        <v>0</v>
      </c>
      <c r="AZ25" s="154"/>
      <c r="BA25" s="155"/>
      <c r="BB25" s="155"/>
      <c r="BC25" s="560"/>
      <c r="BD25" s="561"/>
    </row>
    <row r="26" spans="3:56" ht="19.5" customHeight="1">
      <c r="C26" s="138">
        <f t="shared" si="2"/>
        <v>17</v>
      </c>
      <c r="D26" s="126">
        <f t="shared" ca="1" si="0"/>
        <v>0</v>
      </c>
      <c r="E26" s="126">
        <f t="shared" si="1"/>
        <v>0</v>
      </c>
      <c r="F26" s="154"/>
      <c r="G26" s="210"/>
      <c r="H26" s="155"/>
      <c r="I26" s="155"/>
      <c r="J26" s="281"/>
      <c r="K26" s="269"/>
      <c r="AB26" s="119">
        <f ca="1">+Suivi!B30</f>
        <v>0</v>
      </c>
      <c r="AC26" s="119">
        <f ca="1">+Suivi!C30</f>
        <v>0</v>
      </c>
      <c r="AD26" s="119">
        <f ca="1">+Suivi!D30</f>
        <v>0</v>
      </c>
      <c r="AE26" s="119">
        <f ca="1">+Suivi!E30</f>
        <v>0</v>
      </c>
      <c r="AF26" s="119">
        <f ca="1">+Suivi!F30</f>
        <v>0</v>
      </c>
      <c r="AG26" s="119">
        <f ca="1">+Suivi!G30</f>
        <v>0</v>
      </c>
      <c r="AH26" s="119">
        <f ca="1">+Suivi!H30</f>
        <v>0</v>
      </c>
      <c r="AI26" s="119">
        <f ca="1">+Suivi!I30</f>
        <v>0</v>
      </c>
      <c r="AJ26" s="119">
        <f ca="1">+Suivi!J30</f>
        <v>0</v>
      </c>
      <c r="AK26" s="119">
        <f ca="1">+Suivi!K30</f>
        <v>0</v>
      </c>
      <c r="AL26" s="119">
        <f ca="1">+Suivi!L30</f>
        <v>0</v>
      </c>
      <c r="AM26" s="119">
        <f ca="1">+Suivi!M30</f>
        <v>0</v>
      </c>
      <c r="AN26" s="119">
        <f ca="1">+Suivi!N30</f>
        <v>0</v>
      </c>
      <c r="AO26" s="119">
        <f ca="1">+Suivi!O30</f>
        <v>0</v>
      </c>
      <c r="AP26" s="119">
        <f ca="1">+Suivi!P30</f>
        <v>0</v>
      </c>
      <c r="AQ26" s="119">
        <f ca="1">+Suivi!Q30</f>
        <v>0</v>
      </c>
      <c r="AR26" s="119">
        <f ca="1">+Suivi!R30</f>
        <v>0</v>
      </c>
      <c r="AS26" s="119">
        <f ca="1">+Suivi!S30</f>
        <v>0</v>
      </c>
      <c r="AT26" s="119">
        <f ca="1">+Suivi!T30</f>
        <v>0</v>
      </c>
      <c r="AU26" s="119">
        <f ca="1">+Suivi!U30</f>
        <v>0</v>
      </c>
      <c r="AV26" s="119">
        <f ca="1">+Suivi!V30</f>
        <v>0</v>
      </c>
      <c r="AZ26" s="154"/>
      <c r="BA26" s="155"/>
      <c r="BB26" s="155"/>
      <c r="BC26" s="560"/>
      <c r="BD26" s="561"/>
    </row>
    <row r="27" spans="3:56" ht="19.5" customHeight="1">
      <c r="C27" s="138">
        <f t="shared" si="2"/>
        <v>18</v>
      </c>
      <c r="D27" s="126">
        <f t="shared" ca="1" si="0"/>
        <v>0</v>
      </c>
      <c r="E27" s="126">
        <f t="shared" si="1"/>
        <v>0</v>
      </c>
      <c r="F27" s="154"/>
      <c r="G27" s="210"/>
      <c r="H27" s="155"/>
      <c r="I27" s="155"/>
      <c r="J27" s="281"/>
      <c r="K27" s="269"/>
      <c r="AB27" s="119">
        <f ca="1">+Suivi!B31</f>
        <v>0</v>
      </c>
      <c r="AC27" s="119">
        <f ca="1">+Suivi!C31</f>
        <v>0</v>
      </c>
      <c r="AD27" s="119">
        <f ca="1">+Suivi!D31</f>
        <v>0</v>
      </c>
      <c r="AE27" s="119">
        <f ca="1">+Suivi!E31</f>
        <v>0</v>
      </c>
      <c r="AF27" s="119">
        <f ca="1">+Suivi!F31</f>
        <v>0</v>
      </c>
      <c r="AG27" s="119">
        <f ca="1">+Suivi!G31</f>
        <v>0</v>
      </c>
      <c r="AH27" s="119">
        <f ca="1">+Suivi!H31</f>
        <v>0</v>
      </c>
      <c r="AI27" s="119">
        <f ca="1">+Suivi!I31</f>
        <v>0</v>
      </c>
      <c r="AJ27" s="119">
        <f ca="1">+Suivi!J31</f>
        <v>0</v>
      </c>
      <c r="AK27" s="119">
        <f ca="1">+Suivi!K31</f>
        <v>0</v>
      </c>
      <c r="AL27" s="119">
        <f ca="1">+Suivi!L31</f>
        <v>0</v>
      </c>
      <c r="AM27" s="119">
        <f ca="1">+Suivi!M31</f>
        <v>0</v>
      </c>
      <c r="AN27" s="119">
        <f ca="1">+Suivi!N31</f>
        <v>0</v>
      </c>
      <c r="AO27" s="119">
        <f ca="1">+Suivi!O31</f>
        <v>0</v>
      </c>
      <c r="AP27" s="119">
        <f ca="1">+Suivi!P31</f>
        <v>0</v>
      </c>
      <c r="AQ27" s="119">
        <f ca="1">+Suivi!Q31</f>
        <v>0</v>
      </c>
      <c r="AR27" s="119">
        <f ca="1">+Suivi!R31</f>
        <v>0</v>
      </c>
      <c r="AS27" s="119">
        <f ca="1">+Suivi!S31</f>
        <v>0</v>
      </c>
      <c r="AT27" s="119">
        <f ca="1">+Suivi!T31</f>
        <v>0</v>
      </c>
      <c r="AU27" s="119">
        <f ca="1">+Suivi!U31</f>
        <v>0</v>
      </c>
      <c r="AV27" s="119">
        <f ca="1">+Suivi!V31</f>
        <v>0</v>
      </c>
      <c r="AZ27" s="154"/>
      <c r="BA27" s="155"/>
      <c r="BB27" s="155"/>
      <c r="BC27" s="560"/>
      <c r="BD27" s="561"/>
    </row>
    <row r="28" spans="3:56" ht="19.5" customHeight="1">
      <c r="C28" s="138">
        <f t="shared" si="2"/>
        <v>19</v>
      </c>
      <c r="D28" s="126">
        <f t="shared" ca="1" si="0"/>
        <v>0</v>
      </c>
      <c r="E28" s="126">
        <f t="shared" si="1"/>
        <v>0</v>
      </c>
      <c r="F28" s="154"/>
      <c r="G28" s="210"/>
      <c r="H28" s="155"/>
      <c r="I28" s="155"/>
      <c r="J28" s="281"/>
      <c r="K28" s="269"/>
      <c r="AB28" s="119">
        <f ca="1">+Suivi!B32</f>
        <v>0</v>
      </c>
      <c r="AC28" s="119">
        <f ca="1">+Suivi!C32</f>
        <v>0</v>
      </c>
      <c r="AD28" s="119">
        <f ca="1">+Suivi!D32</f>
        <v>0</v>
      </c>
      <c r="AE28" s="119">
        <f ca="1">+Suivi!E32</f>
        <v>0</v>
      </c>
      <c r="AF28" s="119">
        <f ca="1">+Suivi!F32</f>
        <v>0</v>
      </c>
      <c r="AG28" s="119">
        <f ca="1">+Suivi!G32</f>
        <v>0</v>
      </c>
      <c r="AH28" s="119">
        <f ca="1">+Suivi!H32</f>
        <v>0</v>
      </c>
      <c r="AI28" s="119">
        <f ca="1">+Suivi!I32</f>
        <v>0</v>
      </c>
      <c r="AJ28" s="119">
        <f ca="1">+Suivi!J32</f>
        <v>0</v>
      </c>
      <c r="AK28" s="119">
        <f ca="1">+Suivi!K32</f>
        <v>0</v>
      </c>
      <c r="AL28" s="119">
        <f ca="1">+Suivi!L32</f>
        <v>0</v>
      </c>
      <c r="AM28" s="119">
        <f ca="1">+Suivi!M32</f>
        <v>0</v>
      </c>
      <c r="AN28" s="119">
        <f ca="1">+Suivi!N32</f>
        <v>0</v>
      </c>
      <c r="AO28" s="119">
        <f ca="1">+Suivi!O32</f>
        <v>0</v>
      </c>
      <c r="AP28" s="119">
        <f ca="1">+Suivi!P32</f>
        <v>0</v>
      </c>
      <c r="AQ28" s="119">
        <f ca="1">+Suivi!Q32</f>
        <v>0</v>
      </c>
      <c r="AR28" s="119">
        <f ca="1">+Suivi!R32</f>
        <v>0</v>
      </c>
      <c r="AS28" s="119">
        <f ca="1">+Suivi!S32</f>
        <v>0</v>
      </c>
      <c r="AT28" s="119">
        <f ca="1">+Suivi!T32</f>
        <v>0</v>
      </c>
      <c r="AU28" s="119">
        <f ca="1">+Suivi!U32</f>
        <v>0</v>
      </c>
      <c r="AV28" s="119">
        <f ca="1">+Suivi!V32</f>
        <v>0</v>
      </c>
      <c r="AZ28" s="154"/>
      <c r="BA28" s="155"/>
      <c r="BB28" s="155"/>
      <c r="BC28" s="560"/>
      <c r="BD28" s="561"/>
    </row>
    <row r="29" spans="3:56" ht="19.5" customHeight="1">
      <c r="C29" s="138">
        <f t="shared" si="2"/>
        <v>20</v>
      </c>
      <c r="D29" s="126">
        <f t="shared" ca="1" si="0"/>
        <v>0</v>
      </c>
      <c r="E29" s="126">
        <f t="shared" si="1"/>
        <v>0</v>
      </c>
      <c r="F29" s="154"/>
      <c r="G29" s="210"/>
      <c r="H29" s="155"/>
      <c r="I29" s="155"/>
      <c r="J29" s="281"/>
      <c r="K29" s="269"/>
      <c r="AB29" s="119">
        <f ca="1">+Suivi!B33</f>
        <v>0</v>
      </c>
      <c r="AC29" s="119">
        <f ca="1">+Suivi!C33</f>
        <v>0</v>
      </c>
      <c r="AD29" s="119">
        <f ca="1">+Suivi!D33</f>
        <v>0</v>
      </c>
      <c r="AE29" s="119">
        <f ca="1">+Suivi!E33</f>
        <v>0</v>
      </c>
      <c r="AF29" s="119">
        <f ca="1">+Suivi!F33</f>
        <v>0</v>
      </c>
      <c r="AG29" s="119">
        <f ca="1">+Suivi!G33</f>
        <v>0</v>
      </c>
      <c r="AH29" s="119">
        <f ca="1">+Suivi!H33</f>
        <v>0</v>
      </c>
      <c r="AI29" s="119">
        <f ca="1">+Suivi!I33</f>
        <v>0</v>
      </c>
      <c r="AJ29" s="119">
        <f ca="1">+Suivi!J33</f>
        <v>0</v>
      </c>
      <c r="AK29" s="119">
        <f ca="1">+Suivi!K33</f>
        <v>0</v>
      </c>
      <c r="AL29" s="119">
        <f ca="1">+Suivi!L33</f>
        <v>0</v>
      </c>
      <c r="AM29" s="119">
        <f ca="1">+Suivi!M33</f>
        <v>0</v>
      </c>
      <c r="AN29" s="119">
        <f ca="1">+Suivi!N33</f>
        <v>0</v>
      </c>
      <c r="AO29" s="119">
        <f ca="1">+Suivi!O33</f>
        <v>0</v>
      </c>
      <c r="AP29" s="119">
        <f ca="1">+Suivi!P33</f>
        <v>0</v>
      </c>
      <c r="AQ29" s="119">
        <f ca="1">+Suivi!Q33</f>
        <v>0</v>
      </c>
      <c r="AR29" s="119">
        <f ca="1">+Suivi!R33</f>
        <v>0</v>
      </c>
      <c r="AS29" s="119">
        <f ca="1">+Suivi!S33</f>
        <v>0</v>
      </c>
      <c r="AT29" s="119">
        <f ca="1">+Suivi!T33</f>
        <v>0</v>
      </c>
      <c r="AU29" s="119">
        <f ca="1">+Suivi!U33</f>
        <v>0</v>
      </c>
      <c r="AV29" s="119">
        <f ca="1">+Suivi!V33</f>
        <v>0</v>
      </c>
      <c r="AZ29" s="154"/>
      <c r="BA29" s="155"/>
      <c r="BB29" s="155"/>
      <c r="BC29" s="560"/>
      <c r="BD29" s="561"/>
    </row>
    <row r="30" spans="3:56" ht="19.5" customHeight="1">
      <c r="C30" s="138">
        <f t="shared" si="2"/>
        <v>21</v>
      </c>
      <c r="D30" s="126">
        <f t="shared" ca="1" si="0"/>
        <v>0</v>
      </c>
      <c r="E30" s="126">
        <f t="shared" si="1"/>
        <v>0</v>
      </c>
      <c r="F30" s="154"/>
      <c r="G30" s="210"/>
      <c r="H30" s="155"/>
      <c r="I30" s="155"/>
      <c r="J30" s="281"/>
      <c r="K30" s="269"/>
      <c r="AB30" s="119">
        <f ca="1">+Suivi!B34</f>
        <v>0</v>
      </c>
      <c r="AC30" s="119">
        <f ca="1">+Suivi!C34</f>
        <v>0</v>
      </c>
      <c r="AD30" s="119">
        <f ca="1">+Suivi!D34</f>
        <v>0</v>
      </c>
      <c r="AE30" s="119">
        <f ca="1">+Suivi!E34</f>
        <v>0</v>
      </c>
      <c r="AF30" s="119">
        <f ca="1">+Suivi!F34</f>
        <v>0</v>
      </c>
      <c r="AG30" s="119">
        <f ca="1">+Suivi!G34</f>
        <v>0</v>
      </c>
      <c r="AH30" s="119">
        <f ca="1">+Suivi!H34</f>
        <v>0</v>
      </c>
      <c r="AI30" s="119">
        <f ca="1">+Suivi!I34</f>
        <v>0</v>
      </c>
      <c r="AJ30" s="119">
        <f ca="1">+Suivi!J34</f>
        <v>0</v>
      </c>
      <c r="AK30" s="119">
        <f ca="1">+Suivi!K34</f>
        <v>0</v>
      </c>
      <c r="AL30" s="119">
        <f ca="1">+Suivi!L34</f>
        <v>0</v>
      </c>
      <c r="AM30" s="119">
        <f ca="1">+Suivi!M34</f>
        <v>0</v>
      </c>
      <c r="AN30" s="119">
        <f ca="1">+Suivi!N34</f>
        <v>0</v>
      </c>
      <c r="AO30" s="119">
        <f ca="1">+Suivi!O34</f>
        <v>0</v>
      </c>
      <c r="AP30" s="119">
        <f ca="1">+Suivi!P34</f>
        <v>0</v>
      </c>
      <c r="AQ30" s="119">
        <f ca="1">+Suivi!Q34</f>
        <v>0</v>
      </c>
      <c r="AR30" s="119">
        <f ca="1">+Suivi!R34</f>
        <v>0</v>
      </c>
      <c r="AS30" s="119">
        <f ca="1">+Suivi!S34</f>
        <v>0</v>
      </c>
      <c r="AT30" s="119">
        <f ca="1">+Suivi!T34</f>
        <v>0</v>
      </c>
      <c r="AU30" s="119">
        <f ca="1">+Suivi!U34</f>
        <v>0</v>
      </c>
      <c r="AV30" s="119">
        <f ca="1">+Suivi!V34</f>
        <v>0</v>
      </c>
      <c r="AZ30" s="154"/>
      <c r="BA30" s="155"/>
      <c r="BB30" s="155"/>
      <c r="BC30" s="560"/>
      <c r="BD30" s="561"/>
    </row>
    <row r="31" spans="3:56" ht="19.5" customHeight="1">
      <c r="C31" s="138">
        <f t="shared" si="2"/>
        <v>22</v>
      </c>
      <c r="D31" s="126">
        <f t="shared" ca="1" si="0"/>
        <v>0</v>
      </c>
      <c r="E31" s="126">
        <f t="shared" si="1"/>
        <v>0</v>
      </c>
      <c r="F31" s="154"/>
      <c r="G31" s="210"/>
      <c r="H31" s="155"/>
      <c r="I31" s="155"/>
      <c r="J31" s="281"/>
      <c r="K31" s="269"/>
      <c r="AB31" s="119">
        <f ca="1">+Suivi!B35</f>
        <v>0</v>
      </c>
      <c r="AC31" s="119">
        <f ca="1">+Suivi!C35</f>
        <v>0</v>
      </c>
      <c r="AD31" s="119">
        <f ca="1">+Suivi!D35</f>
        <v>0</v>
      </c>
      <c r="AE31" s="119">
        <f ca="1">+Suivi!E35</f>
        <v>0</v>
      </c>
      <c r="AF31" s="119">
        <f ca="1">+Suivi!F35</f>
        <v>0</v>
      </c>
      <c r="AG31" s="119">
        <f ca="1">+Suivi!G35</f>
        <v>0</v>
      </c>
      <c r="AH31" s="119">
        <f ca="1">+Suivi!H35</f>
        <v>0</v>
      </c>
      <c r="AI31" s="119">
        <f ca="1">+Suivi!I35</f>
        <v>0</v>
      </c>
      <c r="AJ31" s="119">
        <f ca="1">+Suivi!J35</f>
        <v>0</v>
      </c>
      <c r="AK31" s="119">
        <f ca="1">+Suivi!K35</f>
        <v>0</v>
      </c>
      <c r="AL31" s="119">
        <f ca="1">+Suivi!L35</f>
        <v>0</v>
      </c>
      <c r="AM31" s="119">
        <f ca="1">+Suivi!M35</f>
        <v>0</v>
      </c>
      <c r="AN31" s="119">
        <f ca="1">+Suivi!N35</f>
        <v>0</v>
      </c>
      <c r="AO31" s="119">
        <f ca="1">+Suivi!O35</f>
        <v>0</v>
      </c>
      <c r="AP31" s="119">
        <f ca="1">+Suivi!P35</f>
        <v>0</v>
      </c>
      <c r="AQ31" s="119">
        <f ca="1">+Suivi!Q35</f>
        <v>0</v>
      </c>
      <c r="AR31" s="119">
        <f ca="1">+Suivi!R35</f>
        <v>0</v>
      </c>
      <c r="AS31" s="119">
        <f ca="1">+Suivi!S35</f>
        <v>0</v>
      </c>
      <c r="AT31" s="119">
        <f ca="1">+Suivi!T35</f>
        <v>0</v>
      </c>
      <c r="AU31" s="119">
        <f ca="1">+Suivi!U35</f>
        <v>0</v>
      </c>
      <c r="AV31" s="119">
        <f ca="1">+Suivi!V35</f>
        <v>0</v>
      </c>
      <c r="AZ31" s="154"/>
      <c r="BA31" s="155"/>
      <c r="BB31" s="155"/>
      <c r="BC31" s="560"/>
      <c r="BD31" s="561"/>
    </row>
    <row r="32" spans="3:56" ht="19.5" customHeight="1">
      <c r="C32" s="138">
        <f t="shared" si="2"/>
        <v>23</v>
      </c>
      <c r="D32" s="126">
        <f t="shared" ca="1" si="0"/>
        <v>0</v>
      </c>
      <c r="E32" s="126">
        <f t="shared" si="1"/>
        <v>0</v>
      </c>
      <c r="F32" s="154"/>
      <c r="G32" s="210"/>
      <c r="H32" s="155"/>
      <c r="I32" s="155"/>
      <c r="J32" s="281"/>
      <c r="K32" s="269"/>
      <c r="AB32" s="119">
        <f ca="1">+Suivi!B36</f>
        <v>0</v>
      </c>
      <c r="AC32" s="119">
        <f ca="1">+Suivi!C36</f>
        <v>0</v>
      </c>
      <c r="AD32" s="119">
        <f ca="1">+Suivi!D36</f>
        <v>0</v>
      </c>
      <c r="AE32" s="119">
        <f ca="1">+Suivi!E36</f>
        <v>0</v>
      </c>
      <c r="AF32" s="119">
        <f ca="1">+Suivi!F36</f>
        <v>0</v>
      </c>
      <c r="AG32" s="119">
        <f ca="1">+Suivi!G36</f>
        <v>0</v>
      </c>
      <c r="AH32" s="119">
        <f ca="1">+Suivi!H36</f>
        <v>0</v>
      </c>
      <c r="AI32" s="119">
        <f ca="1">+Suivi!I36</f>
        <v>0</v>
      </c>
      <c r="AJ32" s="119">
        <f ca="1">+Suivi!J36</f>
        <v>0</v>
      </c>
      <c r="AK32" s="119">
        <f ca="1">+Suivi!K36</f>
        <v>0</v>
      </c>
      <c r="AL32" s="119">
        <f ca="1">+Suivi!L36</f>
        <v>0</v>
      </c>
      <c r="AM32" s="119">
        <f ca="1">+Suivi!M36</f>
        <v>0</v>
      </c>
      <c r="AN32" s="119">
        <f ca="1">+Suivi!N36</f>
        <v>0</v>
      </c>
      <c r="AO32" s="119">
        <f ca="1">+Suivi!O36</f>
        <v>0</v>
      </c>
      <c r="AP32" s="119">
        <f ca="1">+Suivi!P36</f>
        <v>0</v>
      </c>
      <c r="AQ32" s="119">
        <f ca="1">+Suivi!Q36</f>
        <v>0</v>
      </c>
      <c r="AR32" s="119">
        <f ca="1">+Suivi!R36</f>
        <v>0</v>
      </c>
      <c r="AS32" s="119">
        <f ca="1">+Suivi!S36</f>
        <v>0</v>
      </c>
      <c r="AT32" s="119">
        <f ca="1">+Suivi!T36</f>
        <v>0</v>
      </c>
      <c r="AU32" s="119">
        <f ca="1">+Suivi!U36</f>
        <v>0</v>
      </c>
      <c r="AV32" s="119">
        <f ca="1">+Suivi!V36</f>
        <v>0</v>
      </c>
      <c r="AZ32" s="154"/>
      <c r="BA32" s="155"/>
      <c r="BB32" s="155"/>
      <c r="BC32" s="560"/>
      <c r="BD32" s="561"/>
    </row>
    <row r="33" spans="3:56" ht="19.5" customHeight="1">
      <c r="C33" s="138">
        <f t="shared" si="2"/>
        <v>24</v>
      </c>
      <c r="D33" s="126">
        <f t="shared" ca="1" si="0"/>
        <v>0</v>
      </c>
      <c r="E33" s="126">
        <f t="shared" si="1"/>
        <v>0</v>
      </c>
      <c r="F33" s="154"/>
      <c r="G33" s="210"/>
      <c r="H33" s="155"/>
      <c r="I33" s="155"/>
      <c r="J33" s="281"/>
      <c r="K33" s="269"/>
      <c r="AB33" s="119">
        <f ca="1">+Suivi!B37</f>
        <v>0</v>
      </c>
      <c r="AC33" s="119">
        <f ca="1">+Suivi!C37</f>
        <v>0</v>
      </c>
      <c r="AD33" s="119">
        <f ca="1">+Suivi!D37</f>
        <v>0</v>
      </c>
      <c r="AE33" s="119">
        <f ca="1">+Suivi!E37</f>
        <v>0</v>
      </c>
      <c r="AF33" s="119">
        <f ca="1">+Suivi!F37</f>
        <v>0</v>
      </c>
      <c r="AG33" s="119">
        <f ca="1">+Suivi!G37</f>
        <v>0</v>
      </c>
      <c r="AH33" s="119">
        <f ca="1">+Suivi!H37</f>
        <v>0</v>
      </c>
      <c r="AI33" s="119">
        <f ca="1">+Suivi!I37</f>
        <v>0</v>
      </c>
      <c r="AJ33" s="119">
        <f ca="1">+Suivi!J37</f>
        <v>0</v>
      </c>
      <c r="AK33" s="119">
        <f ca="1">+Suivi!K37</f>
        <v>0</v>
      </c>
      <c r="AL33" s="119">
        <f ca="1">+Suivi!L37</f>
        <v>0</v>
      </c>
      <c r="AM33" s="119">
        <f ca="1">+Suivi!M37</f>
        <v>0</v>
      </c>
      <c r="AN33" s="119">
        <f ca="1">+Suivi!N37</f>
        <v>0</v>
      </c>
      <c r="AO33" s="119">
        <f ca="1">+Suivi!O37</f>
        <v>0</v>
      </c>
      <c r="AP33" s="119">
        <f ca="1">+Suivi!P37</f>
        <v>0</v>
      </c>
      <c r="AQ33" s="119">
        <f ca="1">+Suivi!Q37</f>
        <v>0</v>
      </c>
      <c r="AR33" s="119">
        <f ca="1">+Suivi!R37</f>
        <v>0</v>
      </c>
      <c r="AS33" s="119">
        <f ca="1">+Suivi!S37</f>
        <v>0</v>
      </c>
      <c r="AT33" s="119">
        <f ca="1">+Suivi!T37</f>
        <v>0</v>
      </c>
      <c r="AU33" s="119">
        <f ca="1">+Suivi!U37</f>
        <v>0</v>
      </c>
      <c r="AV33" s="119">
        <f ca="1">+Suivi!V37</f>
        <v>0</v>
      </c>
      <c r="AZ33" s="154"/>
      <c r="BA33" s="155"/>
      <c r="BB33" s="155"/>
      <c r="BC33" s="560"/>
      <c r="BD33" s="561"/>
    </row>
    <row r="34" spans="3:56" ht="19.5" customHeight="1">
      <c r="C34" s="138">
        <f t="shared" si="2"/>
        <v>25</v>
      </c>
      <c r="D34" s="126">
        <f t="shared" ca="1" si="0"/>
        <v>0</v>
      </c>
      <c r="E34" s="126">
        <f t="shared" si="1"/>
        <v>0</v>
      </c>
      <c r="F34" s="154"/>
      <c r="G34" s="210"/>
      <c r="H34" s="155"/>
      <c r="I34" s="155"/>
      <c r="J34" s="281"/>
      <c r="K34" s="269"/>
      <c r="AB34" s="119">
        <f ca="1">+Suivi!B38</f>
        <v>0</v>
      </c>
      <c r="AC34" s="119">
        <f ca="1">+Suivi!C38</f>
        <v>0</v>
      </c>
      <c r="AD34" s="119">
        <f ca="1">+Suivi!D38</f>
        <v>0</v>
      </c>
      <c r="AE34" s="119">
        <f ca="1">+Suivi!E38</f>
        <v>0</v>
      </c>
      <c r="AF34" s="119">
        <f ca="1">+Suivi!F38</f>
        <v>0</v>
      </c>
      <c r="AG34" s="119">
        <f ca="1">+Suivi!G38</f>
        <v>0</v>
      </c>
      <c r="AH34" s="119">
        <f ca="1">+Suivi!H38</f>
        <v>0</v>
      </c>
      <c r="AI34" s="119">
        <f ca="1">+Suivi!I38</f>
        <v>0</v>
      </c>
      <c r="AJ34" s="119">
        <f ca="1">+Suivi!J38</f>
        <v>0</v>
      </c>
      <c r="AK34" s="119">
        <f ca="1">+Suivi!K38</f>
        <v>0</v>
      </c>
      <c r="AL34" s="119">
        <f ca="1">+Suivi!L38</f>
        <v>0</v>
      </c>
      <c r="AM34" s="119">
        <f ca="1">+Suivi!M38</f>
        <v>0</v>
      </c>
      <c r="AN34" s="119">
        <f ca="1">+Suivi!N38</f>
        <v>0</v>
      </c>
      <c r="AO34" s="119">
        <f ca="1">+Suivi!O38</f>
        <v>0</v>
      </c>
      <c r="AP34" s="119">
        <f ca="1">+Suivi!P38</f>
        <v>0</v>
      </c>
      <c r="AQ34" s="119">
        <f ca="1">+Suivi!Q38</f>
        <v>0</v>
      </c>
      <c r="AR34" s="119">
        <f ca="1">+Suivi!R38</f>
        <v>0</v>
      </c>
      <c r="AS34" s="119">
        <f ca="1">+Suivi!S38</f>
        <v>0</v>
      </c>
      <c r="AT34" s="119">
        <f ca="1">+Suivi!T38</f>
        <v>0</v>
      </c>
      <c r="AU34" s="119">
        <f ca="1">+Suivi!U38</f>
        <v>0</v>
      </c>
      <c r="AV34" s="119">
        <f ca="1">+Suivi!V38</f>
        <v>0</v>
      </c>
      <c r="AZ34" s="154"/>
      <c r="BA34" s="155"/>
      <c r="BB34" s="155"/>
      <c r="BC34" s="560"/>
      <c r="BD34" s="561"/>
    </row>
    <row r="35" spans="3:56" ht="19.5" customHeight="1">
      <c r="C35" s="138">
        <f t="shared" si="2"/>
        <v>26</v>
      </c>
      <c r="D35" s="126">
        <f t="shared" ca="1" si="0"/>
        <v>0</v>
      </c>
      <c r="E35" s="126">
        <f t="shared" si="1"/>
        <v>0</v>
      </c>
      <c r="F35" s="154"/>
      <c r="G35" s="210"/>
      <c r="H35" s="155"/>
      <c r="I35" s="155"/>
      <c r="J35" s="281"/>
      <c r="K35" s="269"/>
      <c r="AB35" s="119">
        <f>+Suivi!B39</f>
        <v>0</v>
      </c>
      <c r="AZ35" s="154"/>
      <c r="BA35" s="155"/>
      <c r="BB35" s="155"/>
      <c r="BC35" s="560"/>
      <c r="BD35" s="561"/>
    </row>
    <row r="36" spans="3:56" ht="19.5" customHeight="1">
      <c r="C36" s="138">
        <f t="shared" si="2"/>
        <v>27</v>
      </c>
      <c r="D36" s="126">
        <f t="shared" ca="1" si="0"/>
        <v>0</v>
      </c>
      <c r="E36" s="126">
        <f t="shared" si="1"/>
        <v>0</v>
      </c>
      <c r="F36" s="154"/>
      <c r="G36" s="210"/>
      <c r="H36" s="155"/>
      <c r="I36" s="155"/>
      <c r="J36" s="281"/>
      <c r="K36" s="269"/>
      <c r="AB36" s="119">
        <f>+Suivi!B45</f>
        <v>0</v>
      </c>
      <c r="AZ36" s="154"/>
      <c r="BA36" s="155"/>
      <c r="BB36" s="155"/>
      <c r="BC36" s="560"/>
      <c r="BD36" s="561"/>
    </row>
    <row r="37" spans="3:56" ht="19.5" customHeight="1">
      <c r="C37" s="138">
        <f t="shared" si="2"/>
        <v>28</v>
      </c>
      <c r="D37" s="126">
        <f t="shared" ca="1" si="0"/>
        <v>0</v>
      </c>
      <c r="E37" s="126">
        <f t="shared" si="1"/>
        <v>0</v>
      </c>
      <c r="F37" s="154"/>
      <c r="G37" s="210"/>
      <c r="H37" s="155"/>
      <c r="I37" s="155"/>
      <c r="J37" s="281"/>
      <c r="K37" s="269"/>
      <c r="AB37" s="119">
        <f>+Suivi!B46</f>
        <v>0</v>
      </c>
      <c r="AZ37" s="154"/>
      <c r="BA37" s="155"/>
      <c r="BB37" s="155"/>
      <c r="BC37" s="560"/>
      <c r="BD37" s="561"/>
    </row>
    <row r="38" spans="3:56" ht="19.5" customHeight="1">
      <c r="C38" s="138">
        <f t="shared" si="2"/>
        <v>29</v>
      </c>
      <c r="D38" s="126">
        <f t="shared" ca="1" si="0"/>
        <v>0</v>
      </c>
      <c r="E38" s="126">
        <f t="shared" si="1"/>
        <v>0</v>
      </c>
      <c r="F38" s="154"/>
      <c r="G38" s="210"/>
      <c r="H38" s="155"/>
      <c r="I38" s="155"/>
      <c r="J38" s="281"/>
      <c r="K38" s="269"/>
      <c r="AB38" s="119">
        <f>+Suivi!B47</f>
        <v>0</v>
      </c>
      <c r="AZ38" s="154"/>
      <c r="BA38" s="155"/>
      <c r="BB38" s="155"/>
      <c r="BC38" s="560"/>
      <c r="BD38" s="561"/>
    </row>
    <row r="39" spans="3:56" ht="19.5" customHeight="1">
      <c r="C39" s="138">
        <f t="shared" si="2"/>
        <v>30</v>
      </c>
      <c r="D39" s="126">
        <f t="shared" ca="1" si="0"/>
        <v>0</v>
      </c>
      <c r="E39" s="126">
        <f t="shared" si="1"/>
        <v>0</v>
      </c>
      <c r="F39" s="154"/>
      <c r="G39" s="210"/>
      <c r="H39" s="155"/>
      <c r="I39" s="155"/>
      <c r="J39" s="281"/>
      <c r="K39" s="269"/>
      <c r="AB39" s="119">
        <f>+Suivi!B48</f>
        <v>0</v>
      </c>
      <c r="AZ39" s="154"/>
      <c r="BA39" s="155"/>
      <c r="BB39" s="155"/>
      <c r="BC39" s="560"/>
      <c r="BD39" s="561"/>
    </row>
    <row r="40" spans="3:56" ht="19.5" customHeight="1">
      <c r="C40" s="138">
        <f t="shared" si="2"/>
        <v>31</v>
      </c>
      <c r="D40" s="126">
        <f t="shared" ca="1" si="0"/>
        <v>0</v>
      </c>
      <c r="E40" s="126">
        <f t="shared" si="1"/>
        <v>0</v>
      </c>
      <c r="F40" s="154"/>
      <c r="G40" s="210"/>
      <c r="H40" s="155"/>
      <c r="I40" s="155"/>
      <c r="J40" s="281"/>
      <c r="K40" s="269"/>
      <c r="AB40" s="119">
        <f>+Suivi!B49</f>
        <v>0</v>
      </c>
      <c r="AZ40" s="154"/>
      <c r="BA40" s="155"/>
      <c r="BB40" s="155"/>
      <c r="BC40" s="560"/>
      <c r="BD40" s="561"/>
    </row>
    <row r="41" spans="3:56">
      <c r="C41" s="139" t="s">
        <v>56</v>
      </c>
      <c r="D41" s="140">
        <f ca="1">SUM(D10:D40)</f>
        <v>0</v>
      </c>
      <c r="E41" s="140">
        <f>SUM(E10:E40)</f>
        <v>0</v>
      </c>
      <c r="F41" s="141"/>
      <c r="G41" s="211"/>
      <c r="H41" s="142"/>
      <c r="I41" s="142"/>
      <c r="J41" s="315"/>
      <c r="K41" s="242"/>
      <c r="AB41" s="119">
        <f>+Suivi!B50</f>
        <v>0</v>
      </c>
    </row>
    <row r="43" spans="3:56" ht="90">
      <c r="C43" s="558" t="s">
        <v>539</v>
      </c>
      <c r="D43" s="143" t="s">
        <v>540</v>
      </c>
      <c r="E43" s="144"/>
      <c r="F43" s="136" t="str">
        <f>UPPER("total "&amp;F9)</f>
        <v>TOTAL PRÉSENCE SUPPLÉMENTAIRE HORS CONTIGENT D'HEURES NON PLANIFIÉES OU À POSER 
A RECUPERER</v>
      </c>
      <c r="G43" s="137" t="str">
        <f>UPPER("total "&amp;G9)</f>
        <v>TOTAL PRÉSENCE INCLUSE DANS LE CONTINGENT D'HEURES NON PLANIFIÉES OU À POSER
HEURES EN PLUS PREVUS DANS "A PLANIFIER"</v>
      </c>
      <c r="H43" s="137" t="str">
        <f>UPPER("total "&amp;H9)</f>
        <v>TOTAL NOMBRE D'HEURES D'ABSENCE RÉMUNÉRÉE (MALADIE …)</v>
      </c>
      <c r="I43" s="137" t="str">
        <f>UPPER("total "&amp;I9)</f>
        <v>TOTAL NOMBRE D'HEURES D'ABSENCE NON RÉMUNÉRÉE (NON JUSTIFIÉE, SANS SOLDE, RÉCUPÉRÉ ...)
A RATTRAPER</v>
      </c>
      <c r="J43" s="137" t="str">
        <f>UPPER("total "&amp;J9)</f>
        <v>TOTAL CONGÉS PAYÉS</v>
      </c>
      <c r="K43" s="243"/>
    </row>
    <row r="44" spans="3:56" ht="30" customHeight="1">
      <c r="C44" s="559"/>
      <c r="D44" s="135" t="s">
        <v>541</v>
      </c>
      <c r="E44" s="145"/>
      <c r="F44" s="244">
        <f>SUM(F10:F40)</f>
        <v>0</v>
      </c>
      <c r="G44" s="134">
        <f>SUM(G10:G40)</f>
        <v>0</v>
      </c>
      <c r="H44" s="134">
        <f>SUM(H10:H40)</f>
        <v>0</v>
      </c>
      <c r="I44" s="134">
        <f>SUM(I10:I40)</f>
        <v>0</v>
      </c>
      <c r="J44" s="134">
        <f>SUM(J10:J40)</f>
        <v>0</v>
      </c>
      <c r="K44" s="245"/>
    </row>
    <row r="45" spans="3:56">
      <c r="E45" s="129"/>
    </row>
    <row r="46" spans="3:56" ht="101.25">
      <c r="C46" s="558" t="s">
        <v>543</v>
      </c>
      <c r="D46" s="143" t="s">
        <v>542</v>
      </c>
      <c r="E46" s="144"/>
      <c r="F46" s="136" t="str">
        <f>"SI ERREUR DU SALARIE, "&amp;F43</f>
        <v>SI ERREUR DU SALARIE, TOTAL PRÉSENCE SUPPLÉMENTAIRE HORS CONTIGENT D'HEURES NON PLANIFIÉES OU À POSER 
A RECUPERER</v>
      </c>
      <c r="G46" s="136" t="str">
        <f>"SI ERREUR DU SALARIE, "&amp;G43</f>
        <v>SI ERREUR DU SALARIE, TOTAL PRÉSENCE INCLUSE DANS LE CONTINGENT D'HEURES NON PLANIFIÉES OU À POSER
HEURES EN PLUS PREVUS DANS "A PLANIFIER"</v>
      </c>
      <c r="H46" s="136" t="str">
        <f>"SI ERREUR DU SALARIE, "&amp;H43</f>
        <v>SI ERREUR DU SALARIE, TOTAL NOMBRE D'HEURES D'ABSENCE RÉMUNÉRÉE (MALADIE …)</v>
      </c>
      <c r="I46" s="136" t="str">
        <f>"SI ERREUR DU SALARIE, "&amp;I43</f>
        <v>SI ERREUR DU SALARIE, TOTAL NOMBRE D'HEURES D'ABSENCE NON RÉMUNÉRÉE (NON JUSTIFIÉE, SANS SOLDE, RÉCUPÉRÉ ...)
A RATTRAPER</v>
      </c>
      <c r="J46" s="316"/>
      <c r="K46" s="243"/>
    </row>
    <row r="47" spans="3:56" ht="30" customHeight="1">
      <c r="C47" s="559"/>
      <c r="D47" s="135" t="s">
        <v>541</v>
      </c>
      <c r="E47" s="145"/>
      <c r="F47" s="246"/>
      <c r="G47" s="156"/>
      <c r="H47" s="157"/>
      <c r="I47" s="157"/>
      <c r="J47" s="317"/>
      <c r="K47" s="245"/>
    </row>
  </sheetData>
  <mergeCells count="40">
    <mergeCell ref="G3:H3"/>
    <mergeCell ref="L3:N3"/>
    <mergeCell ref="G4:H4"/>
    <mergeCell ref="L5:N5"/>
    <mergeCell ref="C1:K1"/>
    <mergeCell ref="BC10:BD10"/>
    <mergeCell ref="BC11:BD11"/>
    <mergeCell ref="BC12:BD12"/>
    <mergeCell ref="BC13:BD13"/>
    <mergeCell ref="F8:G8"/>
    <mergeCell ref="H8:J8"/>
    <mergeCell ref="BC14:BD14"/>
    <mergeCell ref="BC15:BD15"/>
    <mergeCell ref="BC16:BD16"/>
    <mergeCell ref="BC17:BD17"/>
    <mergeCell ref="BC18:BD18"/>
    <mergeCell ref="BC19:BD19"/>
    <mergeCell ref="BC20:BD20"/>
    <mergeCell ref="BC21:BD21"/>
    <mergeCell ref="BC22:BD22"/>
    <mergeCell ref="BC23:BD23"/>
    <mergeCell ref="BC24:BD24"/>
    <mergeCell ref="BC25:BD25"/>
    <mergeCell ref="BC26:BD26"/>
    <mergeCell ref="BC27:BD27"/>
    <mergeCell ref="BC28:BD28"/>
    <mergeCell ref="BC29:BD29"/>
    <mergeCell ref="BC30:BD30"/>
    <mergeCell ref="BC31:BD31"/>
    <mergeCell ref="BC32:BD32"/>
    <mergeCell ref="BC33:BD33"/>
    <mergeCell ref="BC40:BD40"/>
    <mergeCell ref="C43:C44"/>
    <mergeCell ref="C46:C47"/>
    <mergeCell ref="BC34:BD34"/>
    <mergeCell ref="BC35:BD35"/>
    <mergeCell ref="BC36:BD36"/>
    <mergeCell ref="BC37:BD37"/>
    <mergeCell ref="BC38:BD38"/>
    <mergeCell ref="BC39:BD39"/>
  </mergeCells>
  <conditionalFormatting sqref="D10:E40">
    <cfRule type="cellIs" dxfId="15" priority="14" stopIfTrue="1" operator="equal">
      <formula>0</formula>
    </cfRule>
  </conditionalFormatting>
  <conditionalFormatting sqref="F44:J44">
    <cfRule type="cellIs" dxfId="14" priority="11" stopIfTrue="1" operator="equal">
      <formula>0</formula>
    </cfRule>
  </conditionalFormatting>
  <conditionalFormatting sqref="L4:O4 O3 L3">
    <cfRule type="cellIs" dxfId="13" priority="8" stopIfTrue="1" operator="equal">
      <formula>"PlanningCycleComplet"</formula>
    </cfRule>
    <cfRule type="cellIs" dxfId="12" priority="9" stopIfTrue="1" operator="equal">
      <formula>"PlanningCyclePartiel"</formula>
    </cfRule>
  </conditionalFormatting>
  <dataValidations count="1">
    <dataValidation type="list" allowBlank="1" showInputMessage="1" showErrorMessage="1" sqref="L5:N5">
      <formula1>ReferencePlanning</formula1>
    </dataValidation>
  </dataValidations>
  <printOptions horizontalCentered="1"/>
  <pageMargins left="0.39370078740157483" right="0.39370078740157483" top="0.59055118110236227" bottom="0.59055118110236227" header="0" footer="0"/>
  <pageSetup paperSize="9" scale="73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>
  <sheetPr codeName="Feuil12">
    <tabColor rgb="FFFFFF00"/>
    <pageSetUpPr fitToPage="1"/>
  </sheetPr>
  <dimension ref="A1:BD47"/>
  <sheetViews>
    <sheetView workbookViewId="0">
      <selection activeCell="D6" sqref="D6"/>
    </sheetView>
  </sheetViews>
  <sheetFormatPr baseColWidth="10" defaultRowHeight="12.75"/>
  <cols>
    <col min="1" max="2" width="1.140625" style="118" customWidth="1"/>
    <col min="3" max="3" width="12.5703125" style="118" customWidth="1"/>
    <col min="4" max="5" width="9.7109375" style="118" customWidth="1"/>
    <col min="6" max="9" width="16.5703125" style="118" customWidth="1"/>
    <col min="10" max="10" width="8.7109375" style="118" customWidth="1"/>
    <col min="11" max="11" width="30.140625" style="118" customWidth="1"/>
    <col min="12" max="12" width="15.140625" style="119" customWidth="1"/>
    <col min="13" max="13" width="8" style="119" customWidth="1"/>
    <col min="14" max="14" width="11.42578125" style="119" hidden="1" customWidth="1"/>
    <col min="15" max="27" width="0" style="119" hidden="1" customWidth="1"/>
    <col min="28" max="29" width="11.42578125" style="119"/>
    <col min="30" max="30" width="10.85546875" style="119" customWidth="1"/>
    <col min="31" max="31" width="11.42578125" style="119"/>
    <col min="32" max="32" width="19.5703125" style="119" bestFit="1" customWidth="1"/>
    <col min="33" max="49" width="11.42578125" style="119"/>
    <col min="50" max="16384" width="11.42578125" style="118"/>
  </cols>
  <sheetData>
    <row r="1" spans="1:56" ht="38.25" customHeight="1" thickBot="1">
      <c r="A1" s="260"/>
      <c r="B1" s="261"/>
      <c r="C1" s="562" t="s">
        <v>1116</v>
      </c>
      <c r="D1" s="563"/>
      <c r="E1" s="563"/>
      <c r="F1" s="563"/>
      <c r="G1" s="563"/>
      <c r="H1" s="563"/>
      <c r="I1" s="563"/>
      <c r="J1" s="563"/>
      <c r="K1" s="564"/>
      <c r="L1" s="264" t="str">
        <f ca="1">VLOOKUP(AC1,Data!A34:B45,2,FALSE)&amp;" "&amp;YEAR(G4)</f>
        <v>SEPTEMBRE 1900</v>
      </c>
      <c r="M1" s="235"/>
      <c r="AB1" s="200">
        <f ca="1">+Suivi!B5</f>
        <v>1</v>
      </c>
      <c r="AC1" s="119">
        <f ca="1">MONTH(G4)</f>
        <v>9</v>
      </c>
      <c r="AD1" s="265">
        <f ca="1">+Suivi!D5</f>
        <v>32</v>
      </c>
      <c r="AE1" s="119">
        <f>+Suivi!E5</f>
        <v>0</v>
      </c>
      <c r="AF1" s="265">
        <f ca="1">+Suivi!F5</f>
        <v>60</v>
      </c>
      <c r="AG1" s="119">
        <f>+Suivi!G5</f>
        <v>0</v>
      </c>
      <c r="AH1" s="119">
        <f ca="1">+Suivi!H5</f>
        <v>88</v>
      </c>
      <c r="AI1" s="119">
        <f>+Suivi!I5</f>
        <v>0</v>
      </c>
      <c r="AJ1" s="119">
        <f ca="1">+Suivi!J5</f>
        <v>119</v>
      </c>
      <c r="AK1" s="119">
        <f>+Suivi!K5</f>
        <v>0</v>
      </c>
      <c r="AL1" s="119">
        <f ca="1">+Suivi!L5</f>
        <v>149</v>
      </c>
      <c r="AM1" s="119">
        <f>+Suivi!M5</f>
        <v>0</v>
      </c>
      <c r="AN1" s="119">
        <f ca="1">+Suivi!N5</f>
        <v>180</v>
      </c>
      <c r="AO1" s="119">
        <f>+Suivi!O5</f>
        <v>0</v>
      </c>
      <c r="AP1" s="119">
        <f ca="1">+Suivi!P5</f>
        <v>210</v>
      </c>
      <c r="AQ1" s="119">
        <f>+Suivi!Q5</f>
        <v>0</v>
      </c>
      <c r="AR1" s="119">
        <f ca="1">+Suivi!R5</f>
        <v>241</v>
      </c>
      <c r="AS1" s="119">
        <f>+Suivi!S5</f>
        <v>0</v>
      </c>
      <c r="AT1" s="119">
        <f ca="1">+Suivi!T5</f>
        <v>272</v>
      </c>
      <c r="AU1" s="119">
        <f>+Suivi!U5</f>
        <v>0</v>
      </c>
      <c r="AV1" s="119">
        <f ca="1">+Suivi!V5</f>
        <v>302</v>
      </c>
    </row>
    <row r="2" spans="1:56">
      <c r="K2" s="218"/>
      <c r="L2" s="128" t="s">
        <v>1109</v>
      </c>
      <c r="AC2" s="119" t="str">
        <f>+Suivi!B6</f>
        <v>Heures Prévues</v>
      </c>
      <c r="AD2" s="119" t="str">
        <f>+Suivi!C6</f>
        <v>Variations en réel</v>
      </c>
      <c r="AE2" s="119" t="str">
        <f>+Suivi!D6</f>
        <v>Heures Prévues</v>
      </c>
      <c r="AF2" s="119" t="str">
        <f>+Suivi!E6</f>
        <v>Variations en réel</v>
      </c>
      <c r="AG2" s="119" t="str">
        <f>+Suivi!F6</f>
        <v>Heures Prévues</v>
      </c>
      <c r="AH2" s="119" t="str">
        <f>+Suivi!G6</f>
        <v>Variations en réel</v>
      </c>
      <c r="AI2" s="119" t="str">
        <f>+Suivi!H6</f>
        <v>Heures Prévues</v>
      </c>
      <c r="AJ2" s="119" t="str">
        <f>+Suivi!I6</f>
        <v>Variations en réel</v>
      </c>
      <c r="AK2" s="119" t="str">
        <f>+Suivi!J6</f>
        <v>Heures Prévues</v>
      </c>
      <c r="AL2" s="119" t="str">
        <f>+Suivi!K6</f>
        <v>Variations en réel</v>
      </c>
      <c r="AM2" s="119" t="str">
        <f>+Suivi!L6</f>
        <v>Heures Prévues</v>
      </c>
      <c r="AN2" s="119" t="str">
        <f>+Suivi!M6</f>
        <v>Variations en réel</v>
      </c>
      <c r="AO2" s="119" t="str">
        <f>+Suivi!N6</f>
        <v>Heures Prévues</v>
      </c>
      <c r="AP2" s="119" t="str">
        <f>+Suivi!O6</f>
        <v>Variations en réel</v>
      </c>
      <c r="AQ2" s="119" t="str">
        <f>+Suivi!P6</f>
        <v>Heures Prévues</v>
      </c>
      <c r="AR2" s="119" t="str">
        <f>+Suivi!Q6</f>
        <v>Variations en réel</v>
      </c>
      <c r="AS2" s="119" t="str">
        <f>+Suivi!R6</f>
        <v>Heures Prévues</v>
      </c>
      <c r="AT2" s="119" t="str">
        <f>+Suivi!S6</f>
        <v>Variations en réel</v>
      </c>
      <c r="AU2" s="119" t="str">
        <f>+Suivi!T6</f>
        <v>Heures Prévues</v>
      </c>
      <c r="AV2" s="119" t="str">
        <f>+Suivi!U6</f>
        <v>Variations en réel</v>
      </c>
      <c r="AW2" s="119" t="str">
        <f>+Suivi!V6</f>
        <v>Heures Prévues</v>
      </c>
      <c r="AX2" s="119"/>
    </row>
    <row r="3" spans="1:56" ht="15.75">
      <c r="A3" s="128" t="str">
        <f>+Suivi!A3</f>
        <v xml:space="preserve">Salarié(e) : </v>
      </c>
      <c r="D3" s="131">
        <f>+Suivi!C3</f>
        <v>0</v>
      </c>
      <c r="F3" s="132"/>
      <c r="G3" s="546" t="s">
        <v>538</v>
      </c>
      <c r="H3" s="547"/>
      <c r="I3" s="247"/>
      <c r="J3" s="247"/>
      <c r="K3" s="250"/>
      <c r="L3" s="550" t="str">
        <f>Data!O2</f>
        <v>PlanningCycleComplet</v>
      </c>
      <c r="M3" s="569"/>
      <c r="N3" s="570"/>
      <c r="O3" s="266"/>
      <c r="AC3" s="119">
        <f ca="1">+Suivi!B7</f>
        <v>0</v>
      </c>
      <c r="AD3" s="119">
        <f ca="1">+Suivi!C7</f>
        <v>0</v>
      </c>
      <c r="AE3" s="119">
        <f ca="1">+Suivi!D7</f>
        <v>0</v>
      </c>
      <c r="AF3" s="119">
        <f ca="1">+Suivi!E7</f>
        <v>0</v>
      </c>
      <c r="AG3" s="119">
        <f ca="1">+Suivi!F7</f>
        <v>0</v>
      </c>
      <c r="AH3" s="119">
        <f ca="1">+Suivi!G7</f>
        <v>0</v>
      </c>
      <c r="AI3" s="119">
        <f ca="1">+Suivi!H7</f>
        <v>0</v>
      </c>
      <c r="AJ3" s="119">
        <f ca="1">+Suivi!I7</f>
        <v>0</v>
      </c>
      <c r="AK3" s="119">
        <f ca="1">+Suivi!J7</f>
        <v>0</v>
      </c>
      <c r="AL3" s="119">
        <f ca="1">+Suivi!K7</f>
        <v>0</v>
      </c>
      <c r="AM3" s="119">
        <f ca="1">+Suivi!L7</f>
        <v>0</v>
      </c>
      <c r="AN3" s="119">
        <f ca="1">+Suivi!M7</f>
        <v>0</v>
      </c>
      <c r="AO3" s="119">
        <f ca="1">+Suivi!N7</f>
        <v>0</v>
      </c>
      <c r="AP3" s="119">
        <f ca="1">+Suivi!O7</f>
        <v>0</v>
      </c>
      <c r="AQ3" s="119">
        <f ca="1">+Suivi!P7</f>
        <v>0</v>
      </c>
      <c r="AR3" s="119">
        <f ca="1">+Suivi!Q7</f>
        <v>0</v>
      </c>
      <c r="AS3" s="119">
        <f ca="1">+Suivi!R7</f>
        <v>0</v>
      </c>
      <c r="AT3" s="119">
        <f ca="1">+Suivi!S7</f>
        <v>0</v>
      </c>
      <c r="AU3" s="119">
        <f ca="1">+Suivi!T7</f>
        <v>0</v>
      </c>
      <c r="AV3" s="119">
        <f ca="1">+Suivi!U7</f>
        <v>0</v>
      </c>
      <c r="AW3" s="119">
        <f ca="1">+Suivi!V7</f>
        <v>0</v>
      </c>
      <c r="AX3" s="119"/>
    </row>
    <row r="4" spans="1:56" ht="20.25" customHeight="1">
      <c r="A4" s="128" t="s">
        <v>1117</v>
      </c>
      <c r="D4" s="130" t="str">
        <f>+Suivi!L3</f>
        <v xml:space="preserve">Période du </v>
      </c>
      <c r="G4" s="565">
        <f ca="1">AT1</f>
        <v>272</v>
      </c>
      <c r="H4" s="566"/>
      <c r="I4" s="248"/>
      <c r="J4" s="248"/>
      <c r="K4" s="249"/>
      <c r="L4" s="259" t="s">
        <v>1115</v>
      </c>
      <c r="M4" s="267"/>
      <c r="N4" s="267"/>
      <c r="O4" s="268"/>
      <c r="AC4" s="119">
        <f ca="1">+Suivi!B8</f>
        <v>0</v>
      </c>
      <c r="AD4" s="119">
        <f ca="1">+Suivi!C8</f>
        <v>0</v>
      </c>
      <c r="AE4" s="119">
        <f ca="1">+Suivi!D8</f>
        <v>0</v>
      </c>
      <c r="AF4" s="119">
        <f ca="1">+Suivi!E8</f>
        <v>0</v>
      </c>
      <c r="AG4" s="119">
        <f ca="1">+Suivi!F8</f>
        <v>0</v>
      </c>
      <c r="AH4" s="119">
        <f ca="1">+Suivi!G8</f>
        <v>0</v>
      </c>
      <c r="AI4" s="119">
        <f ca="1">+Suivi!H8</f>
        <v>0</v>
      </c>
      <c r="AJ4" s="119">
        <f ca="1">+Suivi!I8</f>
        <v>0</v>
      </c>
      <c r="AK4" s="119">
        <f ca="1">+Suivi!J8</f>
        <v>0</v>
      </c>
      <c r="AL4" s="119">
        <f ca="1">+Suivi!K8</f>
        <v>0</v>
      </c>
      <c r="AM4" s="119">
        <f ca="1">+Suivi!L8</f>
        <v>0</v>
      </c>
      <c r="AN4" s="119">
        <f ca="1">+Suivi!M8</f>
        <v>0</v>
      </c>
      <c r="AO4" s="119">
        <f ca="1">+Suivi!N8</f>
        <v>0</v>
      </c>
      <c r="AP4" s="119">
        <f ca="1">+Suivi!O8</f>
        <v>0</v>
      </c>
      <c r="AQ4" s="119">
        <f ca="1">+Suivi!P8</f>
        <v>0</v>
      </c>
      <c r="AR4" s="119">
        <f ca="1">+Suivi!Q8</f>
        <v>0</v>
      </c>
      <c r="AS4" s="119">
        <f ca="1">+Suivi!R8</f>
        <v>0</v>
      </c>
      <c r="AT4" s="119">
        <f ca="1">+Suivi!S8</f>
        <v>0</v>
      </c>
      <c r="AU4" s="119">
        <f ca="1">+Suivi!T8</f>
        <v>0</v>
      </c>
      <c r="AV4" s="119">
        <f ca="1">+Suivi!U8</f>
        <v>0</v>
      </c>
      <c r="AW4" s="119">
        <f ca="1">+Suivi!V8</f>
        <v>0</v>
      </c>
      <c r="AX4" s="119"/>
    </row>
    <row r="5" spans="1:56">
      <c r="L5" s="472"/>
      <c r="M5" s="569"/>
      <c r="N5" s="570"/>
      <c r="AC5" s="119">
        <f ca="1">+Suivi!B9</f>
        <v>0</v>
      </c>
      <c r="AD5" s="119">
        <f ca="1">+Suivi!C9</f>
        <v>0</v>
      </c>
      <c r="AE5" s="119">
        <f ca="1">+Suivi!D9</f>
        <v>0</v>
      </c>
      <c r="AF5" s="119">
        <f ca="1">+Suivi!E9</f>
        <v>0</v>
      </c>
      <c r="AG5" s="119">
        <f ca="1">+Suivi!F9</f>
        <v>0</v>
      </c>
      <c r="AH5" s="119">
        <f ca="1">+Suivi!G9</f>
        <v>0</v>
      </c>
      <c r="AI5" s="119">
        <f ca="1">+Suivi!H9</f>
        <v>0</v>
      </c>
      <c r="AJ5" s="119">
        <f ca="1">+Suivi!I9</f>
        <v>0</v>
      </c>
      <c r="AK5" s="119">
        <f ca="1">+Suivi!J9</f>
        <v>0</v>
      </c>
      <c r="AL5" s="119">
        <f ca="1">+Suivi!K9</f>
        <v>0</v>
      </c>
      <c r="AM5" s="119">
        <f ca="1">+Suivi!L9</f>
        <v>0</v>
      </c>
      <c r="AN5" s="119">
        <f ca="1">+Suivi!M9</f>
        <v>0</v>
      </c>
      <c r="AO5" s="119">
        <f ca="1">+Suivi!N9</f>
        <v>0</v>
      </c>
      <c r="AP5" s="119">
        <f ca="1">+Suivi!O9</f>
        <v>0</v>
      </c>
      <c r="AQ5" s="119">
        <f ca="1">+Suivi!P9</f>
        <v>0</v>
      </c>
      <c r="AR5" s="119">
        <f ca="1">+Suivi!Q9</f>
        <v>0</v>
      </c>
      <c r="AS5" s="119">
        <f ca="1">+Suivi!R9</f>
        <v>0</v>
      </c>
      <c r="AT5" s="119">
        <f ca="1">+Suivi!S9</f>
        <v>0</v>
      </c>
      <c r="AU5" s="119">
        <f ca="1">+Suivi!T9</f>
        <v>0</v>
      </c>
      <c r="AV5" s="119">
        <f ca="1">+Suivi!U9</f>
        <v>0</v>
      </c>
      <c r="AW5" s="119">
        <f ca="1">+Suivi!V9</f>
        <v>0</v>
      </c>
      <c r="AX5" s="119"/>
    </row>
    <row r="6" spans="1:56" ht="15">
      <c r="A6" s="128"/>
      <c r="D6" s="263"/>
      <c r="E6" s="262"/>
      <c r="F6" s="262"/>
      <c r="I6" s="128" t="s">
        <v>1118</v>
      </c>
      <c r="J6" s="262" t="str">
        <f>IF(L5="",L3,L5)</f>
        <v>PlanningCycleComplet</v>
      </c>
      <c r="AB6" s="119">
        <f ca="1">+Suivi!B10</f>
        <v>0</v>
      </c>
      <c r="AC6" s="119">
        <f ca="1">+Suivi!C10</f>
        <v>0</v>
      </c>
      <c r="AD6" s="119">
        <f ca="1">+Suivi!D10</f>
        <v>0</v>
      </c>
      <c r="AE6" s="119">
        <f ca="1">+Suivi!E10</f>
        <v>0</v>
      </c>
      <c r="AF6" s="119">
        <f ca="1">+Suivi!F10</f>
        <v>0</v>
      </c>
      <c r="AG6" s="119">
        <f ca="1">+Suivi!G10</f>
        <v>0</v>
      </c>
      <c r="AH6" s="119">
        <f ca="1">+Suivi!H10</f>
        <v>0</v>
      </c>
      <c r="AI6" s="119">
        <f ca="1">+Suivi!I10</f>
        <v>0</v>
      </c>
      <c r="AJ6" s="119">
        <f ca="1">+Suivi!J10</f>
        <v>0</v>
      </c>
      <c r="AK6" s="119">
        <f ca="1">+Suivi!K10</f>
        <v>0</v>
      </c>
      <c r="AL6" s="119">
        <f ca="1">+Suivi!L10</f>
        <v>0</v>
      </c>
      <c r="AM6" s="119">
        <f ca="1">+Suivi!M10</f>
        <v>0</v>
      </c>
      <c r="AN6" s="119">
        <f ca="1">+Suivi!N10</f>
        <v>0</v>
      </c>
      <c r="AO6" s="119">
        <f ca="1">+Suivi!O10</f>
        <v>0</v>
      </c>
      <c r="AP6" s="119">
        <f ca="1">+Suivi!P10</f>
        <v>0</v>
      </c>
      <c r="AQ6" s="119">
        <f ca="1">+Suivi!Q10</f>
        <v>0</v>
      </c>
      <c r="AR6" s="119">
        <f ca="1">+Suivi!R10</f>
        <v>0</v>
      </c>
      <c r="AS6" s="119">
        <f ca="1">+Suivi!S10</f>
        <v>0</v>
      </c>
      <c r="AT6" s="119">
        <f ca="1">+Suivi!T10</f>
        <v>0</v>
      </c>
      <c r="AU6" s="119">
        <f ca="1">+Suivi!U10</f>
        <v>0</v>
      </c>
      <c r="AV6" s="119">
        <f ca="1">+Suivi!V10</f>
        <v>0</v>
      </c>
    </row>
    <row r="7" spans="1:56">
      <c r="AB7" s="119">
        <f ca="1">+Suivi!B11</f>
        <v>0</v>
      </c>
      <c r="AC7" s="119">
        <f ca="1">+Suivi!C11</f>
        <v>0</v>
      </c>
      <c r="AD7" s="119">
        <f ca="1">+Suivi!D11</f>
        <v>0</v>
      </c>
      <c r="AE7" s="119">
        <f ca="1">+Suivi!E11</f>
        <v>0</v>
      </c>
      <c r="AF7" s="119">
        <f ca="1">+Suivi!F11</f>
        <v>0</v>
      </c>
      <c r="AG7" s="119">
        <f ca="1">+Suivi!G11</f>
        <v>0</v>
      </c>
      <c r="AH7" s="119">
        <f ca="1">+Suivi!H11</f>
        <v>0</v>
      </c>
      <c r="AI7" s="119">
        <f ca="1">+Suivi!I11</f>
        <v>0</v>
      </c>
      <c r="AJ7" s="119">
        <f ca="1">+Suivi!J11</f>
        <v>0</v>
      </c>
      <c r="AK7" s="119">
        <f ca="1">+Suivi!K11</f>
        <v>0</v>
      </c>
      <c r="AL7" s="119">
        <f ca="1">+Suivi!L11</f>
        <v>0</v>
      </c>
      <c r="AM7" s="119">
        <f ca="1">+Suivi!M11</f>
        <v>0</v>
      </c>
      <c r="AN7" s="119">
        <f ca="1">+Suivi!N11</f>
        <v>0</v>
      </c>
      <c r="AO7" s="119">
        <f ca="1">+Suivi!O11</f>
        <v>0</v>
      </c>
      <c r="AP7" s="119">
        <f ca="1">+Suivi!P11</f>
        <v>0</v>
      </c>
      <c r="AQ7" s="119">
        <f ca="1">+Suivi!Q11</f>
        <v>0</v>
      </c>
      <c r="AR7" s="119">
        <f ca="1">+Suivi!R11</f>
        <v>0</v>
      </c>
      <c r="AS7" s="119">
        <f ca="1">+Suivi!S11</f>
        <v>0</v>
      </c>
      <c r="AT7" s="119">
        <f ca="1">+Suivi!T11</f>
        <v>0</v>
      </c>
      <c r="AU7" s="119">
        <f ca="1">+Suivi!U11</f>
        <v>0</v>
      </c>
      <c r="AV7" s="119">
        <f ca="1">+Suivi!V11</f>
        <v>0</v>
      </c>
    </row>
    <row r="8" spans="1:56">
      <c r="A8" s="119">
        <f ca="1">+Suivi!E17</f>
        <v>0</v>
      </c>
      <c r="C8" s="100"/>
      <c r="F8" s="553" t="s">
        <v>1434</v>
      </c>
      <c r="G8" s="555"/>
      <c r="H8" s="553" t="s">
        <v>1435</v>
      </c>
      <c r="I8" s="554"/>
      <c r="J8" s="555"/>
      <c r="K8" s="333"/>
      <c r="AB8" s="119">
        <f ca="1">+Suivi!B12</f>
        <v>0</v>
      </c>
      <c r="AC8" s="119">
        <f ca="1">+Suivi!C12</f>
        <v>0</v>
      </c>
      <c r="AD8" s="119">
        <f ca="1">+Suivi!D12</f>
        <v>0</v>
      </c>
      <c r="AE8" s="119">
        <f ca="1">+Suivi!E12</f>
        <v>0</v>
      </c>
      <c r="AF8" s="119">
        <f ca="1">+Suivi!F12</f>
        <v>0</v>
      </c>
      <c r="AG8" s="119">
        <f ca="1">+Suivi!G12</f>
        <v>0</v>
      </c>
      <c r="AH8" s="119">
        <f ca="1">+Suivi!H12</f>
        <v>0</v>
      </c>
      <c r="AI8" s="119">
        <f ca="1">+Suivi!I12</f>
        <v>0</v>
      </c>
      <c r="AJ8" s="119">
        <f ca="1">+Suivi!J12</f>
        <v>0</v>
      </c>
      <c r="AK8" s="119">
        <f ca="1">+Suivi!K12</f>
        <v>0</v>
      </c>
      <c r="AL8" s="119">
        <f ca="1">+Suivi!L12</f>
        <v>0</v>
      </c>
      <c r="AM8" s="119">
        <f ca="1">+Suivi!M12</f>
        <v>0</v>
      </c>
      <c r="AN8" s="119">
        <f ca="1">+Suivi!N12</f>
        <v>0</v>
      </c>
      <c r="AO8" s="119">
        <f ca="1">+Suivi!O12</f>
        <v>0</v>
      </c>
      <c r="AP8" s="119">
        <f ca="1">+Suivi!P12</f>
        <v>0</v>
      </c>
      <c r="AQ8" s="119">
        <f ca="1">+Suivi!Q12</f>
        <v>0</v>
      </c>
      <c r="AR8" s="119">
        <f ca="1">+Suivi!R12</f>
        <v>0</v>
      </c>
      <c r="AS8" s="119">
        <f ca="1">+Suivi!S12</f>
        <v>0</v>
      </c>
      <c r="AT8" s="119">
        <f ca="1">+Suivi!T12</f>
        <v>0</v>
      </c>
      <c r="AU8" s="119">
        <f ca="1">+Suivi!U12</f>
        <v>0</v>
      </c>
      <c r="AV8" s="119">
        <f ca="1">+Suivi!V12</f>
        <v>0</v>
      </c>
    </row>
    <row r="9" spans="1:56" ht="78.75">
      <c r="C9" s="112"/>
      <c r="D9" s="133" t="s">
        <v>92</v>
      </c>
      <c r="E9" s="219" t="s">
        <v>58</v>
      </c>
      <c r="F9" s="318" t="s">
        <v>1424</v>
      </c>
      <c r="G9" s="319" t="s">
        <v>1423</v>
      </c>
      <c r="H9" s="320" t="s">
        <v>1426</v>
      </c>
      <c r="I9" s="320" t="s">
        <v>1425</v>
      </c>
      <c r="J9" s="321" t="s">
        <v>1427</v>
      </c>
      <c r="K9" s="334" t="s">
        <v>1428</v>
      </c>
      <c r="AB9" s="119">
        <f ca="1">+Suivi!B13</f>
        <v>0</v>
      </c>
      <c r="AC9" s="119">
        <f ca="1">+Suivi!C13</f>
        <v>0</v>
      </c>
      <c r="AD9" s="119">
        <f ca="1">+Suivi!D13</f>
        <v>0</v>
      </c>
      <c r="AE9" s="119">
        <f ca="1">+Suivi!E13</f>
        <v>0</v>
      </c>
      <c r="AF9" s="119">
        <f ca="1">+Suivi!F13</f>
        <v>0</v>
      </c>
      <c r="AG9" s="119">
        <f ca="1">+Suivi!G13</f>
        <v>0</v>
      </c>
      <c r="AH9" s="119">
        <f ca="1">+Suivi!H13</f>
        <v>0</v>
      </c>
      <c r="AI9" s="119">
        <f ca="1">+Suivi!I13</f>
        <v>0</v>
      </c>
      <c r="AJ9" s="119">
        <f ca="1">+Suivi!J13</f>
        <v>0</v>
      </c>
      <c r="AK9" s="119">
        <f ca="1">+Suivi!K13</f>
        <v>0</v>
      </c>
      <c r="AL9" s="119">
        <f ca="1">+Suivi!L13</f>
        <v>0</v>
      </c>
      <c r="AM9" s="119">
        <f ca="1">+Suivi!M13</f>
        <v>0</v>
      </c>
      <c r="AN9" s="119">
        <f ca="1">+Suivi!N13</f>
        <v>0</v>
      </c>
      <c r="AO9" s="119">
        <f ca="1">+Suivi!O13</f>
        <v>0</v>
      </c>
      <c r="AP9" s="119">
        <f ca="1">+Suivi!P13</f>
        <v>0</v>
      </c>
      <c r="AQ9" s="119">
        <f ca="1">+Suivi!Q13</f>
        <v>0</v>
      </c>
      <c r="AR9" s="119">
        <f ca="1">+Suivi!R13</f>
        <v>0</v>
      </c>
      <c r="AS9" s="119">
        <f ca="1">+Suivi!S13</f>
        <v>0</v>
      </c>
      <c r="AT9" s="119">
        <f ca="1">+Suivi!T13</f>
        <v>0</v>
      </c>
      <c r="AU9" s="119">
        <f ca="1">+Suivi!U13</f>
        <v>0</v>
      </c>
      <c r="AV9" s="119">
        <f ca="1">+Suivi!V13</f>
        <v>0</v>
      </c>
    </row>
    <row r="10" spans="1:56" ht="19.5" customHeight="1">
      <c r="C10" s="138">
        <v>1</v>
      </c>
      <c r="D10" s="126">
        <f t="shared" ref="D10:D40" ca="1" si="0">+HLOOKUP($G$4,$AC$1:$AW$33,2+C10,FALSE)</f>
        <v>0</v>
      </c>
      <c r="E10" s="126">
        <f>F10-I10</f>
        <v>0</v>
      </c>
      <c r="F10" s="152"/>
      <c r="G10" s="209"/>
      <c r="H10" s="153"/>
      <c r="I10" s="153"/>
      <c r="J10" s="314"/>
      <c r="K10" s="269"/>
      <c r="AB10" s="119">
        <f ca="1">+Suivi!B14</f>
        <v>0</v>
      </c>
      <c r="AC10" s="119">
        <f ca="1">+Suivi!C14</f>
        <v>0</v>
      </c>
      <c r="AD10" s="119">
        <f ca="1">+Suivi!D14</f>
        <v>0</v>
      </c>
      <c r="AE10" s="119">
        <f ca="1">+Suivi!E14</f>
        <v>0</v>
      </c>
      <c r="AF10" s="119">
        <f ca="1">+Suivi!F14</f>
        <v>0</v>
      </c>
      <c r="AG10" s="119">
        <f ca="1">+Suivi!G14</f>
        <v>0</v>
      </c>
      <c r="AH10" s="119">
        <f ca="1">+Suivi!H14</f>
        <v>0</v>
      </c>
      <c r="AI10" s="119">
        <f ca="1">+Suivi!I14</f>
        <v>0</v>
      </c>
      <c r="AJ10" s="119">
        <f ca="1">+Suivi!J14</f>
        <v>0</v>
      </c>
      <c r="AK10" s="119">
        <f ca="1">+Suivi!K14</f>
        <v>0</v>
      </c>
      <c r="AL10" s="119">
        <f ca="1">+Suivi!L14</f>
        <v>0</v>
      </c>
      <c r="AM10" s="119">
        <f ca="1">+Suivi!M14</f>
        <v>0</v>
      </c>
      <c r="AN10" s="119">
        <f ca="1">+Suivi!N14</f>
        <v>0</v>
      </c>
      <c r="AO10" s="119">
        <f ca="1">+Suivi!O14</f>
        <v>0</v>
      </c>
      <c r="AP10" s="119">
        <f ca="1">+Suivi!P14</f>
        <v>0</v>
      </c>
      <c r="AQ10" s="119">
        <f ca="1">+Suivi!Q14</f>
        <v>0</v>
      </c>
      <c r="AR10" s="119">
        <f ca="1">+Suivi!R14</f>
        <v>0</v>
      </c>
      <c r="AS10" s="119">
        <f ca="1">+Suivi!S14</f>
        <v>0</v>
      </c>
      <c r="AT10" s="119">
        <f ca="1">+Suivi!T14</f>
        <v>0</v>
      </c>
      <c r="AU10" s="119">
        <f ca="1">+Suivi!U14</f>
        <v>0</v>
      </c>
      <c r="AV10" s="119">
        <f ca="1">+Suivi!V14</f>
        <v>0</v>
      </c>
      <c r="AZ10" s="152"/>
      <c r="BA10" s="153"/>
      <c r="BB10" s="153"/>
      <c r="BC10" s="560"/>
      <c r="BD10" s="561"/>
    </row>
    <row r="11" spans="1:56" ht="19.5" customHeight="1">
      <c r="C11" s="138">
        <f>+C10+1</f>
        <v>2</v>
      </c>
      <c r="D11" s="126">
        <f t="shared" ca="1" si="0"/>
        <v>0</v>
      </c>
      <c r="E11" s="126">
        <f t="shared" ref="E11:E40" si="1">F11-I11</f>
        <v>0</v>
      </c>
      <c r="F11" s="154"/>
      <c r="G11" s="210"/>
      <c r="H11" s="155"/>
      <c r="I11" s="155"/>
      <c r="J11" s="281"/>
      <c r="K11" s="269"/>
      <c r="AB11" s="119">
        <f ca="1">+Suivi!B15</f>
        <v>0</v>
      </c>
      <c r="AC11" s="119">
        <f ca="1">+Suivi!C15</f>
        <v>0</v>
      </c>
      <c r="AD11" s="119">
        <f ca="1">+Suivi!D15</f>
        <v>0</v>
      </c>
      <c r="AE11" s="119">
        <f ca="1">+Suivi!E15</f>
        <v>0</v>
      </c>
      <c r="AF11" s="119">
        <f ca="1">+Suivi!F15</f>
        <v>0</v>
      </c>
      <c r="AG11" s="119">
        <f ca="1">+Suivi!G15</f>
        <v>0</v>
      </c>
      <c r="AH11" s="119">
        <f ca="1">+Suivi!H15</f>
        <v>0</v>
      </c>
      <c r="AI11" s="119">
        <f ca="1">+Suivi!I15</f>
        <v>0</v>
      </c>
      <c r="AJ11" s="119">
        <f ca="1">+Suivi!J15</f>
        <v>0</v>
      </c>
      <c r="AK11" s="119">
        <f ca="1">+Suivi!K15</f>
        <v>0</v>
      </c>
      <c r="AL11" s="119">
        <f ca="1">+Suivi!L15</f>
        <v>0</v>
      </c>
      <c r="AM11" s="119">
        <f ca="1">+Suivi!M15</f>
        <v>0</v>
      </c>
      <c r="AN11" s="119">
        <f ca="1">+Suivi!N15</f>
        <v>0</v>
      </c>
      <c r="AO11" s="119">
        <f ca="1">+Suivi!O15</f>
        <v>0</v>
      </c>
      <c r="AP11" s="119">
        <f ca="1">+Suivi!P15</f>
        <v>0</v>
      </c>
      <c r="AQ11" s="119">
        <f ca="1">+Suivi!Q15</f>
        <v>0</v>
      </c>
      <c r="AR11" s="119">
        <f ca="1">+Suivi!R15</f>
        <v>0</v>
      </c>
      <c r="AS11" s="119">
        <f ca="1">+Suivi!S15</f>
        <v>0</v>
      </c>
      <c r="AT11" s="119">
        <f ca="1">+Suivi!T15</f>
        <v>0</v>
      </c>
      <c r="AU11" s="119">
        <f ca="1">+Suivi!U15</f>
        <v>0</v>
      </c>
      <c r="AV11" s="119">
        <f ca="1">+Suivi!V15</f>
        <v>0</v>
      </c>
      <c r="AZ11" s="154"/>
      <c r="BA11" s="155"/>
      <c r="BB11" s="155"/>
      <c r="BC11" s="560"/>
      <c r="BD11" s="561"/>
    </row>
    <row r="12" spans="1:56" ht="19.5" customHeight="1">
      <c r="C12" s="138">
        <f t="shared" ref="C12:C40" si="2">+C11+1</f>
        <v>3</v>
      </c>
      <c r="D12" s="126">
        <f t="shared" ca="1" si="0"/>
        <v>0</v>
      </c>
      <c r="E12" s="126">
        <f t="shared" si="1"/>
        <v>0</v>
      </c>
      <c r="F12" s="154"/>
      <c r="G12" s="210"/>
      <c r="H12" s="155"/>
      <c r="I12" s="155"/>
      <c r="J12" s="281"/>
      <c r="K12" s="269"/>
      <c r="AB12" s="119">
        <f ca="1">+Suivi!B16</f>
        <v>0</v>
      </c>
      <c r="AC12" s="119">
        <f ca="1">+Suivi!C16</f>
        <v>0</v>
      </c>
      <c r="AD12" s="119">
        <f ca="1">+Suivi!D16</f>
        <v>0</v>
      </c>
      <c r="AE12" s="119">
        <f ca="1">+Suivi!E16</f>
        <v>0</v>
      </c>
      <c r="AF12" s="119">
        <f ca="1">+Suivi!F16</f>
        <v>0</v>
      </c>
      <c r="AG12" s="119">
        <f ca="1">+Suivi!G16</f>
        <v>0</v>
      </c>
      <c r="AH12" s="119">
        <f ca="1">+Suivi!H16</f>
        <v>0</v>
      </c>
      <c r="AI12" s="119">
        <f ca="1">+Suivi!I16</f>
        <v>0</v>
      </c>
      <c r="AJ12" s="119">
        <f ca="1">+Suivi!J16</f>
        <v>0</v>
      </c>
      <c r="AK12" s="119">
        <f ca="1">+Suivi!K16</f>
        <v>0</v>
      </c>
      <c r="AL12" s="119">
        <f ca="1">+Suivi!L16</f>
        <v>0</v>
      </c>
      <c r="AM12" s="119">
        <f ca="1">+Suivi!M16</f>
        <v>0</v>
      </c>
      <c r="AN12" s="119">
        <f ca="1">+Suivi!N16</f>
        <v>0</v>
      </c>
      <c r="AO12" s="119">
        <f ca="1">+Suivi!O16</f>
        <v>0</v>
      </c>
      <c r="AP12" s="119">
        <f ca="1">+Suivi!P16</f>
        <v>0</v>
      </c>
      <c r="AQ12" s="119">
        <f ca="1">+Suivi!Q16</f>
        <v>0</v>
      </c>
      <c r="AR12" s="119">
        <f ca="1">+Suivi!R16</f>
        <v>0</v>
      </c>
      <c r="AS12" s="119">
        <f ca="1">+Suivi!S16</f>
        <v>0</v>
      </c>
      <c r="AT12" s="119">
        <f ca="1">+Suivi!T16</f>
        <v>0</v>
      </c>
      <c r="AU12" s="119">
        <f ca="1">+Suivi!U16</f>
        <v>0</v>
      </c>
      <c r="AV12" s="119">
        <f ca="1">+Suivi!V16</f>
        <v>0</v>
      </c>
      <c r="AZ12" s="154"/>
      <c r="BA12" s="155"/>
      <c r="BB12" s="155"/>
      <c r="BC12" s="560"/>
      <c r="BD12" s="561"/>
    </row>
    <row r="13" spans="1:56" ht="19.5" customHeight="1">
      <c r="C13" s="138">
        <f t="shared" si="2"/>
        <v>4</v>
      </c>
      <c r="D13" s="126">
        <f t="shared" ca="1" si="0"/>
        <v>0</v>
      </c>
      <c r="E13" s="126">
        <f t="shared" si="1"/>
        <v>0</v>
      </c>
      <c r="F13" s="154"/>
      <c r="G13" s="210"/>
      <c r="H13" s="155"/>
      <c r="I13" s="155"/>
      <c r="J13" s="281"/>
      <c r="K13" s="269"/>
      <c r="AB13" s="119">
        <f ca="1">+Suivi!B17</f>
        <v>0</v>
      </c>
      <c r="AC13" s="119">
        <f ca="1">+Suivi!C17</f>
        <v>0</v>
      </c>
      <c r="AD13" s="119">
        <f ca="1">+Suivi!D17</f>
        <v>0</v>
      </c>
      <c r="AF13" s="119">
        <f ca="1">+Suivi!F17</f>
        <v>0</v>
      </c>
      <c r="AG13" s="119">
        <f ca="1">+Suivi!G17</f>
        <v>0</v>
      </c>
      <c r="AH13" s="119">
        <f ca="1">+Suivi!H17</f>
        <v>0</v>
      </c>
      <c r="AI13" s="119">
        <f ca="1">+Suivi!I17</f>
        <v>0</v>
      </c>
      <c r="AJ13" s="119">
        <f ca="1">+Suivi!J17</f>
        <v>0</v>
      </c>
      <c r="AK13" s="119">
        <f ca="1">+Suivi!K17</f>
        <v>0</v>
      </c>
      <c r="AL13" s="119">
        <f ca="1">+Suivi!L17</f>
        <v>0</v>
      </c>
      <c r="AM13" s="119">
        <f ca="1">+Suivi!M17</f>
        <v>0</v>
      </c>
      <c r="AN13" s="119">
        <f ca="1">+Suivi!N17</f>
        <v>0</v>
      </c>
      <c r="AO13" s="119">
        <f ca="1">+Suivi!O17</f>
        <v>0</v>
      </c>
      <c r="AP13" s="119">
        <f ca="1">+Suivi!P17</f>
        <v>0</v>
      </c>
      <c r="AQ13" s="119">
        <f ca="1">+Suivi!Q17</f>
        <v>0</v>
      </c>
      <c r="AR13" s="119">
        <f ca="1">+Suivi!R17</f>
        <v>0</v>
      </c>
      <c r="AS13" s="119">
        <f ca="1">+Suivi!S17</f>
        <v>0</v>
      </c>
      <c r="AT13" s="119">
        <f ca="1">+Suivi!T17</f>
        <v>0</v>
      </c>
      <c r="AU13" s="119">
        <f ca="1">+Suivi!U17</f>
        <v>0</v>
      </c>
      <c r="AV13" s="119">
        <f ca="1">+Suivi!V17</f>
        <v>0</v>
      </c>
      <c r="AZ13" s="154"/>
      <c r="BA13" s="155"/>
      <c r="BB13" s="155"/>
      <c r="BC13" s="560"/>
      <c r="BD13" s="561"/>
    </row>
    <row r="14" spans="1:56" ht="19.5" customHeight="1">
      <c r="C14" s="138">
        <f t="shared" si="2"/>
        <v>5</v>
      </c>
      <c r="D14" s="126">
        <f t="shared" ca="1" si="0"/>
        <v>0</v>
      </c>
      <c r="E14" s="126">
        <f t="shared" si="1"/>
        <v>0</v>
      </c>
      <c r="F14" s="154"/>
      <c r="G14" s="210"/>
      <c r="H14" s="155"/>
      <c r="I14" s="155"/>
      <c r="J14" s="281"/>
      <c r="K14" s="269"/>
      <c r="AB14" s="119">
        <f ca="1">+Suivi!B18</f>
        <v>0</v>
      </c>
      <c r="AC14" s="119">
        <f ca="1">+Suivi!C18</f>
        <v>0</v>
      </c>
      <c r="AD14" s="119">
        <f ca="1">+Suivi!D18</f>
        <v>0</v>
      </c>
      <c r="AE14" s="119">
        <f ca="1">+Suivi!E18</f>
        <v>0</v>
      </c>
      <c r="AF14" s="119">
        <f ca="1">+Suivi!F18</f>
        <v>0</v>
      </c>
      <c r="AG14" s="119">
        <f ca="1">+Suivi!G18</f>
        <v>0</v>
      </c>
      <c r="AH14" s="119">
        <f ca="1">+Suivi!H18</f>
        <v>0</v>
      </c>
      <c r="AI14" s="119">
        <f ca="1">+Suivi!I18</f>
        <v>0</v>
      </c>
      <c r="AJ14" s="119">
        <f ca="1">+Suivi!J18</f>
        <v>0</v>
      </c>
      <c r="AK14" s="119">
        <f ca="1">+Suivi!K18</f>
        <v>0</v>
      </c>
      <c r="AL14" s="119">
        <f ca="1">+Suivi!L18</f>
        <v>0</v>
      </c>
      <c r="AM14" s="119">
        <f ca="1">+Suivi!M18</f>
        <v>0</v>
      </c>
      <c r="AN14" s="119">
        <f ca="1">+Suivi!N18</f>
        <v>0</v>
      </c>
      <c r="AO14" s="119">
        <f ca="1">+Suivi!O18</f>
        <v>0</v>
      </c>
      <c r="AP14" s="119">
        <f ca="1">+Suivi!P18</f>
        <v>0</v>
      </c>
      <c r="AQ14" s="119">
        <f ca="1">+Suivi!Q18</f>
        <v>0</v>
      </c>
      <c r="AR14" s="119">
        <f ca="1">+Suivi!R18</f>
        <v>0</v>
      </c>
      <c r="AS14" s="119">
        <f ca="1">+Suivi!S18</f>
        <v>0</v>
      </c>
      <c r="AT14" s="119">
        <f ca="1">+Suivi!T18</f>
        <v>0</v>
      </c>
      <c r="AU14" s="119">
        <f ca="1">+Suivi!U18</f>
        <v>0</v>
      </c>
      <c r="AV14" s="119">
        <f ca="1">+Suivi!V18</f>
        <v>0</v>
      </c>
      <c r="AZ14" s="154"/>
      <c r="BA14" s="155"/>
      <c r="BB14" s="155"/>
      <c r="BC14" s="560"/>
      <c r="BD14" s="561"/>
    </row>
    <row r="15" spans="1:56" ht="19.5" customHeight="1">
      <c r="C15" s="138">
        <f t="shared" si="2"/>
        <v>6</v>
      </c>
      <c r="D15" s="126">
        <f t="shared" ca="1" si="0"/>
        <v>0</v>
      </c>
      <c r="E15" s="126">
        <f t="shared" si="1"/>
        <v>0</v>
      </c>
      <c r="F15" s="154"/>
      <c r="G15" s="210"/>
      <c r="H15" s="155"/>
      <c r="I15" s="155"/>
      <c r="J15" s="281"/>
      <c r="K15" s="269"/>
      <c r="AB15" s="119">
        <f ca="1">+Suivi!B19</f>
        <v>0</v>
      </c>
      <c r="AC15" s="119">
        <f ca="1">+Suivi!C19</f>
        <v>0</v>
      </c>
      <c r="AD15" s="119">
        <f ca="1">+Suivi!D19</f>
        <v>0</v>
      </c>
      <c r="AE15" s="119">
        <f ca="1">+Suivi!E19</f>
        <v>0</v>
      </c>
      <c r="AF15" s="119">
        <f ca="1">+Suivi!F19</f>
        <v>0</v>
      </c>
      <c r="AG15" s="119">
        <f ca="1">+Suivi!G19</f>
        <v>0</v>
      </c>
      <c r="AH15" s="119">
        <f ca="1">+Suivi!H19</f>
        <v>0</v>
      </c>
      <c r="AI15" s="119">
        <f ca="1">+Suivi!I19</f>
        <v>0</v>
      </c>
      <c r="AJ15" s="119">
        <f ca="1">+Suivi!J19</f>
        <v>0</v>
      </c>
      <c r="AK15" s="119">
        <f ca="1">+Suivi!K19</f>
        <v>0</v>
      </c>
      <c r="AL15" s="119">
        <f ca="1">+Suivi!L19</f>
        <v>0</v>
      </c>
      <c r="AM15" s="119">
        <f ca="1">+Suivi!M19</f>
        <v>0</v>
      </c>
      <c r="AN15" s="119">
        <f ca="1">+Suivi!N19</f>
        <v>0</v>
      </c>
      <c r="AO15" s="119">
        <f ca="1">+Suivi!O19</f>
        <v>0</v>
      </c>
      <c r="AP15" s="119">
        <f ca="1">+Suivi!P19</f>
        <v>0</v>
      </c>
      <c r="AQ15" s="119">
        <f ca="1">+Suivi!Q19</f>
        <v>0</v>
      </c>
      <c r="AR15" s="119">
        <f ca="1">+Suivi!R19</f>
        <v>0</v>
      </c>
      <c r="AS15" s="119">
        <f ca="1">+Suivi!S19</f>
        <v>0</v>
      </c>
      <c r="AT15" s="119">
        <f ca="1">+Suivi!T19</f>
        <v>0</v>
      </c>
      <c r="AU15" s="119">
        <f ca="1">+Suivi!U19</f>
        <v>0</v>
      </c>
      <c r="AV15" s="119">
        <f ca="1">+Suivi!V19</f>
        <v>0</v>
      </c>
      <c r="AZ15" s="154"/>
      <c r="BA15" s="155"/>
      <c r="BB15" s="155"/>
      <c r="BC15" s="560"/>
      <c r="BD15" s="561"/>
    </row>
    <row r="16" spans="1:56" ht="19.5" customHeight="1">
      <c r="C16" s="138">
        <f t="shared" si="2"/>
        <v>7</v>
      </c>
      <c r="D16" s="126">
        <f t="shared" ca="1" si="0"/>
        <v>0</v>
      </c>
      <c r="E16" s="126">
        <f t="shared" si="1"/>
        <v>0</v>
      </c>
      <c r="F16" s="154"/>
      <c r="G16" s="210"/>
      <c r="H16" s="155"/>
      <c r="I16" s="155"/>
      <c r="J16" s="281"/>
      <c r="K16" s="269"/>
      <c r="AB16" s="119">
        <f ca="1">+Suivi!B20</f>
        <v>0</v>
      </c>
      <c r="AC16" s="119">
        <f ca="1">+Suivi!C20</f>
        <v>0</v>
      </c>
      <c r="AD16" s="119">
        <f ca="1">+Suivi!D20</f>
        <v>0</v>
      </c>
      <c r="AE16" s="119">
        <f ca="1">+Suivi!E20</f>
        <v>0</v>
      </c>
      <c r="AF16" s="119">
        <f ca="1">+Suivi!F20</f>
        <v>0</v>
      </c>
      <c r="AG16" s="119">
        <f ca="1">+Suivi!G20</f>
        <v>0</v>
      </c>
      <c r="AH16" s="119">
        <f ca="1">+Suivi!H20</f>
        <v>0</v>
      </c>
      <c r="AI16" s="119">
        <f ca="1">+Suivi!I20</f>
        <v>0</v>
      </c>
      <c r="AJ16" s="119">
        <f ca="1">+Suivi!J20</f>
        <v>0</v>
      </c>
      <c r="AK16" s="119">
        <f ca="1">+Suivi!K20</f>
        <v>0</v>
      </c>
      <c r="AL16" s="119">
        <f ca="1">+Suivi!L20</f>
        <v>0</v>
      </c>
      <c r="AM16" s="119">
        <f ca="1">+Suivi!M20</f>
        <v>0</v>
      </c>
      <c r="AN16" s="119">
        <f ca="1">+Suivi!N20</f>
        <v>0</v>
      </c>
      <c r="AO16" s="119">
        <f ca="1">+Suivi!O20</f>
        <v>0</v>
      </c>
      <c r="AP16" s="119">
        <f ca="1">+Suivi!P20</f>
        <v>0</v>
      </c>
      <c r="AQ16" s="119">
        <f ca="1">+Suivi!Q20</f>
        <v>0</v>
      </c>
      <c r="AR16" s="119">
        <f ca="1">+Suivi!R20</f>
        <v>0</v>
      </c>
      <c r="AS16" s="119">
        <f ca="1">+Suivi!S20</f>
        <v>0</v>
      </c>
      <c r="AT16" s="119">
        <f ca="1">+Suivi!T20</f>
        <v>0</v>
      </c>
      <c r="AU16" s="119">
        <f ca="1">+Suivi!U20</f>
        <v>0</v>
      </c>
      <c r="AV16" s="119">
        <f ca="1">+Suivi!V20</f>
        <v>0</v>
      </c>
      <c r="AZ16" s="154"/>
      <c r="BA16" s="155"/>
      <c r="BB16" s="155"/>
      <c r="BC16" s="560"/>
      <c r="BD16" s="561"/>
    </row>
    <row r="17" spans="3:56" ht="19.5" customHeight="1">
      <c r="C17" s="138">
        <f t="shared" si="2"/>
        <v>8</v>
      </c>
      <c r="D17" s="126">
        <f t="shared" ca="1" si="0"/>
        <v>0</v>
      </c>
      <c r="E17" s="126">
        <f t="shared" si="1"/>
        <v>0</v>
      </c>
      <c r="F17" s="154"/>
      <c r="G17" s="210"/>
      <c r="H17" s="155"/>
      <c r="I17" s="155"/>
      <c r="J17" s="281"/>
      <c r="K17" s="269"/>
      <c r="AB17" s="119">
        <f ca="1">+Suivi!B21</f>
        <v>0</v>
      </c>
      <c r="AC17" s="119">
        <f ca="1">+Suivi!C21</f>
        <v>0</v>
      </c>
      <c r="AD17" s="119">
        <f ca="1">+Suivi!D21</f>
        <v>0</v>
      </c>
      <c r="AE17" s="119">
        <f ca="1">+Suivi!E21</f>
        <v>0</v>
      </c>
      <c r="AF17" s="119">
        <f ca="1">+Suivi!F21</f>
        <v>0</v>
      </c>
      <c r="AG17" s="119">
        <f ca="1">+Suivi!G21</f>
        <v>0</v>
      </c>
      <c r="AH17" s="119">
        <f ca="1">+Suivi!H21</f>
        <v>0</v>
      </c>
      <c r="AI17" s="119">
        <f ca="1">+Suivi!I21</f>
        <v>0</v>
      </c>
      <c r="AJ17" s="119">
        <f ca="1">+Suivi!J21</f>
        <v>0</v>
      </c>
      <c r="AK17" s="119">
        <f ca="1">+Suivi!K21</f>
        <v>0</v>
      </c>
      <c r="AL17" s="119">
        <f ca="1">+Suivi!L21</f>
        <v>0</v>
      </c>
      <c r="AM17" s="119">
        <f ca="1">+Suivi!M21</f>
        <v>0</v>
      </c>
      <c r="AN17" s="119">
        <f ca="1">+Suivi!N21</f>
        <v>0</v>
      </c>
      <c r="AO17" s="119">
        <f ca="1">+Suivi!O21</f>
        <v>0</v>
      </c>
      <c r="AP17" s="119">
        <f ca="1">+Suivi!P21</f>
        <v>0</v>
      </c>
      <c r="AQ17" s="119">
        <f ca="1">+Suivi!Q21</f>
        <v>0</v>
      </c>
      <c r="AR17" s="119">
        <f ca="1">+Suivi!R21</f>
        <v>0</v>
      </c>
      <c r="AS17" s="119">
        <f ca="1">+Suivi!S21</f>
        <v>0</v>
      </c>
      <c r="AT17" s="119">
        <f ca="1">+Suivi!T21</f>
        <v>0</v>
      </c>
      <c r="AU17" s="119">
        <f ca="1">+Suivi!U21</f>
        <v>0</v>
      </c>
      <c r="AV17" s="119">
        <f ca="1">+Suivi!V21</f>
        <v>0</v>
      </c>
      <c r="AZ17" s="154"/>
      <c r="BA17" s="155"/>
      <c r="BB17" s="155"/>
      <c r="BC17" s="560"/>
      <c r="BD17" s="561"/>
    </row>
    <row r="18" spans="3:56" ht="19.5" customHeight="1">
      <c r="C18" s="138">
        <f t="shared" si="2"/>
        <v>9</v>
      </c>
      <c r="D18" s="126">
        <f t="shared" ca="1" si="0"/>
        <v>0</v>
      </c>
      <c r="E18" s="126">
        <f t="shared" si="1"/>
        <v>0</v>
      </c>
      <c r="F18" s="154"/>
      <c r="G18" s="210"/>
      <c r="H18" s="155"/>
      <c r="I18" s="155"/>
      <c r="J18" s="281"/>
      <c r="K18" s="269"/>
      <c r="AB18" s="119">
        <f ca="1">+Suivi!B22</f>
        <v>0</v>
      </c>
      <c r="AC18" s="119">
        <f ca="1">+Suivi!C22</f>
        <v>0</v>
      </c>
      <c r="AD18" s="119">
        <f ca="1">+Suivi!D22</f>
        <v>0</v>
      </c>
      <c r="AE18" s="119">
        <f ca="1">+Suivi!E22</f>
        <v>0</v>
      </c>
      <c r="AF18" s="119">
        <f ca="1">+Suivi!F22</f>
        <v>0</v>
      </c>
      <c r="AG18" s="119">
        <f ca="1">+Suivi!G22</f>
        <v>0</v>
      </c>
      <c r="AH18" s="119">
        <f ca="1">+Suivi!H22</f>
        <v>0</v>
      </c>
      <c r="AI18" s="119">
        <f ca="1">+Suivi!I22</f>
        <v>0</v>
      </c>
      <c r="AJ18" s="119">
        <f ca="1">+Suivi!J22</f>
        <v>0</v>
      </c>
      <c r="AK18" s="119">
        <f ca="1">+Suivi!K22</f>
        <v>0</v>
      </c>
      <c r="AL18" s="119">
        <f ca="1">+Suivi!L22</f>
        <v>0</v>
      </c>
      <c r="AM18" s="119">
        <f ca="1">+Suivi!M22</f>
        <v>0</v>
      </c>
      <c r="AN18" s="119">
        <f ca="1">+Suivi!N22</f>
        <v>0</v>
      </c>
      <c r="AO18" s="119">
        <f ca="1">+Suivi!O22</f>
        <v>0</v>
      </c>
      <c r="AP18" s="119">
        <f ca="1">+Suivi!P22</f>
        <v>0</v>
      </c>
      <c r="AQ18" s="119">
        <f ca="1">+Suivi!Q22</f>
        <v>0</v>
      </c>
      <c r="AR18" s="119">
        <f ca="1">+Suivi!R22</f>
        <v>0</v>
      </c>
      <c r="AS18" s="119">
        <f ca="1">+Suivi!S22</f>
        <v>0</v>
      </c>
      <c r="AT18" s="119">
        <f ca="1">+Suivi!T22</f>
        <v>0</v>
      </c>
      <c r="AU18" s="119">
        <f ca="1">+Suivi!U22</f>
        <v>0</v>
      </c>
      <c r="AV18" s="119">
        <f ca="1">+Suivi!V22</f>
        <v>0</v>
      </c>
      <c r="AZ18" s="154"/>
      <c r="BA18" s="155"/>
      <c r="BB18" s="155"/>
      <c r="BC18" s="560"/>
      <c r="BD18" s="561"/>
    </row>
    <row r="19" spans="3:56" ht="19.5" customHeight="1">
      <c r="C19" s="138">
        <f t="shared" si="2"/>
        <v>10</v>
      </c>
      <c r="D19" s="126">
        <f t="shared" ca="1" si="0"/>
        <v>0</v>
      </c>
      <c r="E19" s="126">
        <f t="shared" si="1"/>
        <v>0</v>
      </c>
      <c r="F19" s="154"/>
      <c r="G19" s="210"/>
      <c r="H19" s="155"/>
      <c r="I19" s="155"/>
      <c r="J19" s="281"/>
      <c r="K19" s="269"/>
      <c r="AB19" s="119">
        <f ca="1">+Suivi!B23</f>
        <v>0</v>
      </c>
      <c r="AC19" s="119">
        <f ca="1">+Suivi!C23</f>
        <v>0</v>
      </c>
      <c r="AD19" s="119">
        <f ca="1">+Suivi!D23</f>
        <v>0</v>
      </c>
      <c r="AE19" s="119">
        <f ca="1">+Suivi!E23</f>
        <v>0</v>
      </c>
      <c r="AF19" s="119">
        <f ca="1">+Suivi!F23</f>
        <v>0</v>
      </c>
      <c r="AG19" s="119">
        <f ca="1">+Suivi!G23</f>
        <v>0</v>
      </c>
      <c r="AH19" s="119">
        <f ca="1">+Suivi!H23</f>
        <v>0</v>
      </c>
      <c r="AI19" s="119">
        <f ca="1">+Suivi!I23</f>
        <v>0</v>
      </c>
      <c r="AJ19" s="119">
        <f ca="1">+Suivi!J23</f>
        <v>0</v>
      </c>
      <c r="AK19" s="119">
        <f ca="1">+Suivi!K23</f>
        <v>0</v>
      </c>
      <c r="AL19" s="119">
        <f ca="1">+Suivi!L23</f>
        <v>0</v>
      </c>
      <c r="AM19" s="119">
        <f ca="1">+Suivi!M23</f>
        <v>0</v>
      </c>
      <c r="AN19" s="119">
        <f ca="1">+Suivi!N23</f>
        <v>0</v>
      </c>
      <c r="AO19" s="119">
        <f ca="1">+Suivi!O23</f>
        <v>0</v>
      </c>
      <c r="AP19" s="119">
        <f ca="1">+Suivi!P23</f>
        <v>0</v>
      </c>
      <c r="AQ19" s="119">
        <f ca="1">+Suivi!Q23</f>
        <v>0</v>
      </c>
      <c r="AR19" s="119">
        <f ca="1">+Suivi!R23</f>
        <v>0</v>
      </c>
      <c r="AS19" s="119">
        <f ca="1">+Suivi!S23</f>
        <v>0</v>
      </c>
      <c r="AT19" s="119">
        <f ca="1">+Suivi!T23</f>
        <v>0</v>
      </c>
      <c r="AU19" s="119">
        <f ca="1">+Suivi!U23</f>
        <v>0</v>
      </c>
      <c r="AV19" s="119">
        <f ca="1">+Suivi!V23</f>
        <v>0</v>
      </c>
      <c r="AZ19" s="154"/>
      <c r="BA19" s="155"/>
      <c r="BB19" s="155"/>
      <c r="BC19" s="560"/>
      <c r="BD19" s="561"/>
    </row>
    <row r="20" spans="3:56" ht="19.5" customHeight="1">
      <c r="C20" s="138">
        <f t="shared" si="2"/>
        <v>11</v>
      </c>
      <c r="D20" s="126">
        <f t="shared" ca="1" si="0"/>
        <v>0</v>
      </c>
      <c r="E20" s="126">
        <f t="shared" si="1"/>
        <v>0</v>
      </c>
      <c r="F20" s="154"/>
      <c r="G20" s="210"/>
      <c r="H20" s="155"/>
      <c r="I20" s="155"/>
      <c r="J20" s="281"/>
      <c r="K20" s="269"/>
      <c r="AB20" s="119">
        <f ca="1">+Suivi!B24</f>
        <v>0</v>
      </c>
      <c r="AC20" s="119">
        <f ca="1">+Suivi!C24</f>
        <v>0</v>
      </c>
      <c r="AD20" s="119">
        <f ca="1">+Suivi!D24</f>
        <v>0</v>
      </c>
      <c r="AE20" s="119">
        <f ca="1">+Suivi!E24</f>
        <v>0</v>
      </c>
      <c r="AF20" s="119">
        <f ca="1">+Suivi!F24</f>
        <v>0</v>
      </c>
      <c r="AG20" s="119">
        <f ca="1">+Suivi!G24</f>
        <v>0</v>
      </c>
      <c r="AH20" s="119">
        <f ca="1">+Suivi!H24</f>
        <v>0</v>
      </c>
      <c r="AI20" s="119">
        <f ca="1">+Suivi!I24</f>
        <v>0</v>
      </c>
      <c r="AJ20" s="119">
        <f ca="1">+Suivi!J24</f>
        <v>0</v>
      </c>
      <c r="AK20" s="119">
        <f ca="1">+Suivi!K24</f>
        <v>0</v>
      </c>
      <c r="AL20" s="119">
        <f ca="1">+Suivi!L24</f>
        <v>0</v>
      </c>
      <c r="AM20" s="119">
        <f ca="1">+Suivi!M24</f>
        <v>0</v>
      </c>
      <c r="AN20" s="119">
        <f ca="1">+Suivi!N24</f>
        <v>0</v>
      </c>
      <c r="AO20" s="119">
        <f ca="1">+Suivi!O24</f>
        <v>0</v>
      </c>
      <c r="AP20" s="119">
        <f ca="1">+Suivi!P24</f>
        <v>0</v>
      </c>
      <c r="AQ20" s="119">
        <f ca="1">+Suivi!Q24</f>
        <v>0</v>
      </c>
      <c r="AR20" s="119">
        <f ca="1">+Suivi!R24</f>
        <v>0</v>
      </c>
      <c r="AS20" s="119">
        <f ca="1">+Suivi!S24</f>
        <v>0</v>
      </c>
      <c r="AT20" s="119">
        <f ca="1">+Suivi!T24</f>
        <v>0</v>
      </c>
      <c r="AU20" s="119">
        <f ca="1">+Suivi!U24</f>
        <v>0</v>
      </c>
      <c r="AV20" s="119">
        <f ca="1">+Suivi!V24</f>
        <v>0</v>
      </c>
      <c r="AZ20" s="154"/>
      <c r="BA20" s="155"/>
      <c r="BB20" s="155"/>
      <c r="BC20" s="560"/>
      <c r="BD20" s="561"/>
    </row>
    <row r="21" spans="3:56" ht="19.5" customHeight="1">
      <c r="C21" s="138">
        <f t="shared" si="2"/>
        <v>12</v>
      </c>
      <c r="D21" s="126">
        <f t="shared" ca="1" si="0"/>
        <v>0</v>
      </c>
      <c r="E21" s="126">
        <f t="shared" si="1"/>
        <v>0</v>
      </c>
      <c r="F21" s="154"/>
      <c r="G21" s="210"/>
      <c r="H21" s="155"/>
      <c r="I21" s="155"/>
      <c r="J21" s="281"/>
      <c r="K21" s="269"/>
      <c r="AB21" s="119">
        <f ca="1">+Suivi!B25</f>
        <v>0</v>
      </c>
      <c r="AC21" s="119">
        <f ca="1">+Suivi!C25</f>
        <v>0</v>
      </c>
      <c r="AD21" s="119">
        <f ca="1">+Suivi!D25</f>
        <v>0</v>
      </c>
      <c r="AE21" s="119">
        <f ca="1">+Suivi!E25</f>
        <v>0</v>
      </c>
      <c r="AF21" s="119">
        <f ca="1">+Suivi!F25</f>
        <v>0</v>
      </c>
      <c r="AG21" s="119">
        <f ca="1">+Suivi!G25</f>
        <v>0</v>
      </c>
      <c r="AH21" s="119">
        <f ca="1">+Suivi!H25</f>
        <v>0</v>
      </c>
      <c r="AI21" s="119">
        <f ca="1">+Suivi!I25</f>
        <v>0</v>
      </c>
      <c r="AJ21" s="119">
        <f ca="1">+Suivi!J25</f>
        <v>0</v>
      </c>
      <c r="AK21" s="119">
        <f ca="1">+Suivi!K25</f>
        <v>0</v>
      </c>
      <c r="AL21" s="119">
        <f ca="1">+Suivi!L25</f>
        <v>0</v>
      </c>
      <c r="AM21" s="119">
        <f ca="1">+Suivi!M25</f>
        <v>0</v>
      </c>
      <c r="AN21" s="119">
        <f ca="1">+Suivi!N25</f>
        <v>0</v>
      </c>
      <c r="AO21" s="119">
        <f ca="1">+Suivi!O25</f>
        <v>0</v>
      </c>
      <c r="AP21" s="119">
        <f ca="1">+Suivi!P25</f>
        <v>0</v>
      </c>
      <c r="AQ21" s="119">
        <f ca="1">+Suivi!Q25</f>
        <v>0</v>
      </c>
      <c r="AR21" s="119">
        <f ca="1">+Suivi!R25</f>
        <v>0</v>
      </c>
      <c r="AS21" s="119">
        <f ca="1">+Suivi!S25</f>
        <v>0</v>
      </c>
      <c r="AT21" s="119">
        <f ca="1">+Suivi!T25</f>
        <v>0</v>
      </c>
      <c r="AU21" s="119">
        <f ca="1">+Suivi!U25</f>
        <v>0</v>
      </c>
      <c r="AV21" s="119">
        <f ca="1">+Suivi!V25</f>
        <v>0</v>
      </c>
      <c r="AZ21" s="154"/>
      <c r="BA21" s="155"/>
      <c r="BB21" s="155"/>
      <c r="BC21" s="560"/>
      <c r="BD21" s="561"/>
    </row>
    <row r="22" spans="3:56" ht="19.5" customHeight="1">
      <c r="C22" s="138">
        <f t="shared" si="2"/>
        <v>13</v>
      </c>
      <c r="D22" s="126">
        <f t="shared" ca="1" si="0"/>
        <v>0</v>
      </c>
      <c r="E22" s="126">
        <f t="shared" si="1"/>
        <v>0</v>
      </c>
      <c r="F22" s="154"/>
      <c r="G22" s="210"/>
      <c r="H22" s="155"/>
      <c r="I22" s="155"/>
      <c r="J22" s="281"/>
      <c r="K22" s="269"/>
      <c r="AB22" s="119">
        <f ca="1">+Suivi!B26</f>
        <v>0</v>
      </c>
      <c r="AC22" s="119">
        <f ca="1">+Suivi!C26</f>
        <v>0</v>
      </c>
      <c r="AD22" s="119">
        <f ca="1">+Suivi!D26</f>
        <v>0</v>
      </c>
      <c r="AE22" s="119">
        <f ca="1">+Suivi!E26</f>
        <v>0</v>
      </c>
      <c r="AF22" s="119">
        <f ca="1">+Suivi!F26</f>
        <v>0</v>
      </c>
      <c r="AG22" s="119">
        <f ca="1">+Suivi!G26</f>
        <v>0</v>
      </c>
      <c r="AH22" s="119">
        <f ca="1">+Suivi!H26</f>
        <v>0</v>
      </c>
      <c r="AI22" s="119">
        <f ca="1">+Suivi!I26</f>
        <v>0</v>
      </c>
      <c r="AJ22" s="119">
        <f ca="1">+Suivi!J26</f>
        <v>0</v>
      </c>
      <c r="AK22" s="119">
        <f ca="1">+Suivi!K26</f>
        <v>0</v>
      </c>
      <c r="AL22" s="119">
        <f ca="1">+Suivi!L26</f>
        <v>0</v>
      </c>
      <c r="AM22" s="119">
        <f ca="1">+Suivi!M26</f>
        <v>0</v>
      </c>
      <c r="AN22" s="119">
        <f ca="1">+Suivi!N26</f>
        <v>0</v>
      </c>
      <c r="AO22" s="119">
        <f ca="1">+Suivi!O26</f>
        <v>0</v>
      </c>
      <c r="AP22" s="119">
        <f ca="1">+Suivi!P26</f>
        <v>0</v>
      </c>
      <c r="AQ22" s="119">
        <f ca="1">+Suivi!Q26</f>
        <v>0</v>
      </c>
      <c r="AR22" s="119">
        <f ca="1">+Suivi!R26</f>
        <v>0</v>
      </c>
      <c r="AS22" s="119">
        <f ca="1">+Suivi!S26</f>
        <v>0</v>
      </c>
      <c r="AT22" s="119">
        <f ca="1">+Suivi!T26</f>
        <v>0</v>
      </c>
      <c r="AU22" s="119">
        <f ca="1">+Suivi!U26</f>
        <v>0</v>
      </c>
      <c r="AV22" s="119">
        <f ca="1">+Suivi!V26</f>
        <v>0</v>
      </c>
      <c r="AZ22" s="154"/>
      <c r="BA22" s="155"/>
      <c r="BB22" s="155"/>
      <c r="BC22" s="560"/>
      <c r="BD22" s="561"/>
    </row>
    <row r="23" spans="3:56" ht="19.5" customHeight="1">
      <c r="C23" s="138">
        <f t="shared" si="2"/>
        <v>14</v>
      </c>
      <c r="D23" s="126">
        <f t="shared" ca="1" si="0"/>
        <v>0</v>
      </c>
      <c r="E23" s="126">
        <f t="shared" si="1"/>
        <v>0</v>
      </c>
      <c r="F23" s="154"/>
      <c r="G23" s="210"/>
      <c r="H23" s="155"/>
      <c r="I23" s="155"/>
      <c r="J23" s="281"/>
      <c r="K23" s="269"/>
      <c r="AB23" s="119">
        <f ca="1">+Suivi!B27</f>
        <v>0</v>
      </c>
      <c r="AC23" s="119">
        <f ca="1">+Suivi!C27</f>
        <v>0</v>
      </c>
      <c r="AD23" s="119">
        <f ca="1">+Suivi!D27</f>
        <v>0</v>
      </c>
      <c r="AE23" s="119">
        <f ca="1">+Suivi!E27</f>
        <v>0</v>
      </c>
      <c r="AF23" s="119">
        <f ca="1">+Suivi!F27</f>
        <v>0</v>
      </c>
      <c r="AG23" s="119">
        <f ca="1">+Suivi!G27</f>
        <v>0</v>
      </c>
      <c r="AH23" s="119">
        <f ca="1">+Suivi!H27</f>
        <v>0</v>
      </c>
      <c r="AI23" s="119">
        <f ca="1">+Suivi!I27</f>
        <v>0</v>
      </c>
      <c r="AJ23" s="119">
        <f ca="1">+Suivi!J27</f>
        <v>0</v>
      </c>
      <c r="AK23" s="119">
        <f ca="1">+Suivi!K27</f>
        <v>0</v>
      </c>
      <c r="AL23" s="119">
        <f ca="1">+Suivi!L27</f>
        <v>0</v>
      </c>
      <c r="AM23" s="119">
        <f ca="1">+Suivi!M27</f>
        <v>0</v>
      </c>
      <c r="AN23" s="119">
        <f ca="1">+Suivi!N27</f>
        <v>0</v>
      </c>
      <c r="AO23" s="119">
        <f ca="1">+Suivi!O27</f>
        <v>0</v>
      </c>
      <c r="AP23" s="119">
        <f ca="1">+Suivi!P27</f>
        <v>0</v>
      </c>
      <c r="AQ23" s="119">
        <f ca="1">+Suivi!Q27</f>
        <v>0</v>
      </c>
      <c r="AR23" s="119">
        <f ca="1">+Suivi!R27</f>
        <v>0</v>
      </c>
      <c r="AS23" s="119">
        <f ca="1">+Suivi!S27</f>
        <v>0</v>
      </c>
      <c r="AT23" s="119">
        <f ca="1">+Suivi!T27</f>
        <v>0</v>
      </c>
      <c r="AU23" s="119">
        <f ca="1">+Suivi!U27</f>
        <v>0</v>
      </c>
      <c r="AV23" s="119">
        <f ca="1">+Suivi!V27</f>
        <v>0</v>
      </c>
      <c r="AZ23" s="154"/>
      <c r="BA23" s="155"/>
      <c r="BB23" s="155"/>
      <c r="BC23" s="560"/>
      <c r="BD23" s="561"/>
    </row>
    <row r="24" spans="3:56" ht="19.5" customHeight="1">
      <c r="C24" s="138">
        <f t="shared" si="2"/>
        <v>15</v>
      </c>
      <c r="D24" s="126">
        <f t="shared" ca="1" si="0"/>
        <v>0</v>
      </c>
      <c r="E24" s="126">
        <f t="shared" si="1"/>
        <v>0</v>
      </c>
      <c r="F24" s="154"/>
      <c r="G24" s="210"/>
      <c r="H24" s="155"/>
      <c r="I24" s="155"/>
      <c r="J24" s="281"/>
      <c r="K24" s="269"/>
      <c r="AB24" s="119">
        <f ca="1">+Suivi!B28</f>
        <v>0</v>
      </c>
      <c r="AC24" s="119">
        <f ca="1">+Suivi!C28</f>
        <v>0</v>
      </c>
      <c r="AD24" s="119">
        <f ca="1">+Suivi!D28</f>
        <v>0</v>
      </c>
      <c r="AE24" s="119">
        <f ca="1">+Suivi!E28</f>
        <v>0</v>
      </c>
      <c r="AF24" s="119">
        <f ca="1">+Suivi!F28</f>
        <v>0</v>
      </c>
      <c r="AG24" s="119">
        <f ca="1">+Suivi!G28</f>
        <v>0</v>
      </c>
      <c r="AH24" s="119">
        <f ca="1">+Suivi!H28</f>
        <v>0</v>
      </c>
      <c r="AI24" s="119">
        <f ca="1">+Suivi!I28</f>
        <v>0</v>
      </c>
      <c r="AJ24" s="119">
        <f ca="1">+Suivi!J28</f>
        <v>0</v>
      </c>
      <c r="AK24" s="119">
        <f ca="1">+Suivi!K28</f>
        <v>0</v>
      </c>
      <c r="AL24" s="119">
        <f ca="1">+Suivi!L28</f>
        <v>0</v>
      </c>
      <c r="AM24" s="119">
        <f ca="1">+Suivi!M28</f>
        <v>0</v>
      </c>
      <c r="AN24" s="119">
        <f ca="1">+Suivi!N28</f>
        <v>0</v>
      </c>
      <c r="AO24" s="119">
        <f ca="1">+Suivi!O28</f>
        <v>0</v>
      </c>
      <c r="AP24" s="119">
        <f ca="1">+Suivi!P28</f>
        <v>0</v>
      </c>
      <c r="AQ24" s="119">
        <f ca="1">+Suivi!Q28</f>
        <v>0</v>
      </c>
      <c r="AR24" s="119">
        <f ca="1">+Suivi!R28</f>
        <v>0</v>
      </c>
      <c r="AS24" s="119">
        <f ca="1">+Suivi!S28</f>
        <v>0</v>
      </c>
      <c r="AT24" s="119">
        <f ca="1">+Suivi!T28</f>
        <v>0</v>
      </c>
      <c r="AU24" s="119">
        <f ca="1">+Suivi!U28</f>
        <v>0</v>
      </c>
      <c r="AV24" s="119">
        <f ca="1">+Suivi!V28</f>
        <v>0</v>
      </c>
      <c r="AZ24" s="154"/>
      <c r="BA24" s="155"/>
      <c r="BB24" s="155"/>
      <c r="BC24" s="560"/>
      <c r="BD24" s="561"/>
    </row>
    <row r="25" spans="3:56" ht="19.5" customHeight="1">
      <c r="C25" s="138">
        <f t="shared" si="2"/>
        <v>16</v>
      </c>
      <c r="D25" s="126">
        <f t="shared" ca="1" si="0"/>
        <v>0</v>
      </c>
      <c r="E25" s="126">
        <f t="shared" si="1"/>
        <v>0</v>
      </c>
      <c r="F25" s="154"/>
      <c r="G25" s="210"/>
      <c r="H25" s="155"/>
      <c r="I25" s="155"/>
      <c r="J25" s="281"/>
      <c r="K25" s="269"/>
      <c r="AB25" s="119">
        <f ca="1">+Suivi!B29</f>
        <v>0</v>
      </c>
      <c r="AC25" s="119">
        <f ca="1">+Suivi!C29</f>
        <v>0</v>
      </c>
      <c r="AD25" s="119">
        <f ca="1">+Suivi!D29</f>
        <v>0</v>
      </c>
      <c r="AE25" s="119">
        <f ca="1">+Suivi!E29</f>
        <v>0</v>
      </c>
      <c r="AF25" s="119">
        <f ca="1">+Suivi!F29</f>
        <v>0</v>
      </c>
      <c r="AG25" s="119">
        <f ca="1">+Suivi!G29</f>
        <v>0</v>
      </c>
      <c r="AH25" s="119">
        <f ca="1">+Suivi!H29</f>
        <v>0</v>
      </c>
      <c r="AI25" s="119">
        <f ca="1">+Suivi!I29</f>
        <v>0</v>
      </c>
      <c r="AJ25" s="119">
        <f ca="1">+Suivi!J29</f>
        <v>0</v>
      </c>
      <c r="AK25" s="119">
        <f ca="1">+Suivi!K29</f>
        <v>0</v>
      </c>
      <c r="AL25" s="119">
        <f ca="1">+Suivi!L29</f>
        <v>0</v>
      </c>
      <c r="AM25" s="119">
        <f ca="1">+Suivi!M29</f>
        <v>0</v>
      </c>
      <c r="AN25" s="119">
        <f ca="1">+Suivi!N29</f>
        <v>0</v>
      </c>
      <c r="AO25" s="119">
        <f ca="1">+Suivi!O29</f>
        <v>0</v>
      </c>
      <c r="AP25" s="119">
        <f ca="1">+Suivi!P29</f>
        <v>0</v>
      </c>
      <c r="AQ25" s="119">
        <f ca="1">+Suivi!Q29</f>
        <v>0</v>
      </c>
      <c r="AR25" s="119">
        <f ca="1">+Suivi!R29</f>
        <v>0</v>
      </c>
      <c r="AS25" s="119">
        <f ca="1">+Suivi!S29</f>
        <v>0</v>
      </c>
      <c r="AT25" s="119">
        <f ca="1">+Suivi!T29</f>
        <v>0</v>
      </c>
      <c r="AU25" s="119">
        <f ca="1">+Suivi!U29</f>
        <v>0</v>
      </c>
      <c r="AV25" s="119">
        <f ca="1">+Suivi!V29</f>
        <v>0</v>
      </c>
      <c r="AZ25" s="154"/>
      <c r="BA25" s="155"/>
      <c r="BB25" s="155"/>
      <c r="BC25" s="560"/>
      <c r="BD25" s="561"/>
    </row>
    <row r="26" spans="3:56" ht="19.5" customHeight="1">
      <c r="C26" s="138">
        <f t="shared" si="2"/>
        <v>17</v>
      </c>
      <c r="D26" s="126">
        <f t="shared" ca="1" si="0"/>
        <v>0</v>
      </c>
      <c r="E26" s="126">
        <f t="shared" si="1"/>
        <v>0</v>
      </c>
      <c r="F26" s="154"/>
      <c r="G26" s="210"/>
      <c r="H26" s="155"/>
      <c r="I26" s="155"/>
      <c r="J26" s="281"/>
      <c r="K26" s="269"/>
      <c r="AB26" s="119">
        <f ca="1">+Suivi!B30</f>
        <v>0</v>
      </c>
      <c r="AC26" s="119">
        <f ca="1">+Suivi!C30</f>
        <v>0</v>
      </c>
      <c r="AD26" s="119">
        <f ca="1">+Suivi!D30</f>
        <v>0</v>
      </c>
      <c r="AE26" s="119">
        <f ca="1">+Suivi!E30</f>
        <v>0</v>
      </c>
      <c r="AF26" s="119">
        <f ca="1">+Suivi!F30</f>
        <v>0</v>
      </c>
      <c r="AG26" s="119">
        <f ca="1">+Suivi!G30</f>
        <v>0</v>
      </c>
      <c r="AH26" s="119">
        <f ca="1">+Suivi!H30</f>
        <v>0</v>
      </c>
      <c r="AI26" s="119">
        <f ca="1">+Suivi!I30</f>
        <v>0</v>
      </c>
      <c r="AJ26" s="119">
        <f ca="1">+Suivi!J30</f>
        <v>0</v>
      </c>
      <c r="AK26" s="119">
        <f ca="1">+Suivi!K30</f>
        <v>0</v>
      </c>
      <c r="AL26" s="119">
        <f ca="1">+Suivi!L30</f>
        <v>0</v>
      </c>
      <c r="AM26" s="119">
        <f ca="1">+Suivi!M30</f>
        <v>0</v>
      </c>
      <c r="AN26" s="119">
        <f ca="1">+Suivi!N30</f>
        <v>0</v>
      </c>
      <c r="AO26" s="119">
        <f ca="1">+Suivi!O30</f>
        <v>0</v>
      </c>
      <c r="AP26" s="119">
        <f ca="1">+Suivi!P30</f>
        <v>0</v>
      </c>
      <c r="AQ26" s="119">
        <f ca="1">+Suivi!Q30</f>
        <v>0</v>
      </c>
      <c r="AR26" s="119">
        <f ca="1">+Suivi!R30</f>
        <v>0</v>
      </c>
      <c r="AS26" s="119">
        <f ca="1">+Suivi!S30</f>
        <v>0</v>
      </c>
      <c r="AT26" s="119">
        <f ca="1">+Suivi!T30</f>
        <v>0</v>
      </c>
      <c r="AU26" s="119">
        <f ca="1">+Suivi!U30</f>
        <v>0</v>
      </c>
      <c r="AV26" s="119">
        <f ca="1">+Suivi!V30</f>
        <v>0</v>
      </c>
      <c r="AZ26" s="154"/>
      <c r="BA26" s="155"/>
      <c r="BB26" s="155"/>
      <c r="BC26" s="560"/>
      <c r="BD26" s="561"/>
    </row>
    <row r="27" spans="3:56" ht="19.5" customHeight="1">
      <c r="C27" s="138">
        <f t="shared" si="2"/>
        <v>18</v>
      </c>
      <c r="D27" s="126">
        <f t="shared" ca="1" si="0"/>
        <v>0</v>
      </c>
      <c r="E27" s="126">
        <f t="shared" si="1"/>
        <v>0</v>
      </c>
      <c r="F27" s="154"/>
      <c r="G27" s="210"/>
      <c r="H27" s="155"/>
      <c r="I27" s="155"/>
      <c r="J27" s="281"/>
      <c r="K27" s="269"/>
      <c r="AB27" s="119">
        <f ca="1">+Suivi!B31</f>
        <v>0</v>
      </c>
      <c r="AC27" s="119">
        <f ca="1">+Suivi!C31</f>
        <v>0</v>
      </c>
      <c r="AD27" s="119">
        <f ca="1">+Suivi!D31</f>
        <v>0</v>
      </c>
      <c r="AE27" s="119">
        <f ca="1">+Suivi!E31</f>
        <v>0</v>
      </c>
      <c r="AF27" s="119">
        <f ca="1">+Suivi!F31</f>
        <v>0</v>
      </c>
      <c r="AG27" s="119">
        <f ca="1">+Suivi!G31</f>
        <v>0</v>
      </c>
      <c r="AH27" s="119">
        <f ca="1">+Suivi!H31</f>
        <v>0</v>
      </c>
      <c r="AI27" s="119">
        <f ca="1">+Suivi!I31</f>
        <v>0</v>
      </c>
      <c r="AJ27" s="119">
        <f ca="1">+Suivi!J31</f>
        <v>0</v>
      </c>
      <c r="AK27" s="119">
        <f ca="1">+Suivi!K31</f>
        <v>0</v>
      </c>
      <c r="AL27" s="119">
        <f ca="1">+Suivi!L31</f>
        <v>0</v>
      </c>
      <c r="AM27" s="119">
        <f ca="1">+Suivi!M31</f>
        <v>0</v>
      </c>
      <c r="AN27" s="119">
        <f ca="1">+Suivi!N31</f>
        <v>0</v>
      </c>
      <c r="AO27" s="119">
        <f ca="1">+Suivi!O31</f>
        <v>0</v>
      </c>
      <c r="AP27" s="119">
        <f ca="1">+Suivi!P31</f>
        <v>0</v>
      </c>
      <c r="AQ27" s="119">
        <f ca="1">+Suivi!Q31</f>
        <v>0</v>
      </c>
      <c r="AR27" s="119">
        <f ca="1">+Suivi!R31</f>
        <v>0</v>
      </c>
      <c r="AS27" s="119">
        <f ca="1">+Suivi!S31</f>
        <v>0</v>
      </c>
      <c r="AT27" s="119">
        <f ca="1">+Suivi!T31</f>
        <v>0</v>
      </c>
      <c r="AU27" s="119">
        <f ca="1">+Suivi!U31</f>
        <v>0</v>
      </c>
      <c r="AV27" s="119">
        <f ca="1">+Suivi!V31</f>
        <v>0</v>
      </c>
      <c r="AZ27" s="154"/>
      <c r="BA27" s="155"/>
      <c r="BB27" s="155"/>
      <c r="BC27" s="560"/>
      <c r="BD27" s="561"/>
    </row>
    <row r="28" spans="3:56" ht="19.5" customHeight="1">
      <c r="C28" s="138">
        <f t="shared" si="2"/>
        <v>19</v>
      </c>
      <c r="D28" s="126">
        <f t="shared" ca="1" si="0"/>
        <v>0</v>
      </c>
      <c r="E28" s="126">
        <f t="shared" si="1"/>
        <v>0</v>
      </c>
      <c r="F28" s="154"/>
      <c r="G28" s="210"/>
      <c r="H28" s="155"/>
      <c r="I28" s="155"/>
      <c r="J28" s="281"/>
      <c r="K28" s="269"/>
      <c r="AB28" s="119">
        <f ca="1">+Suivi!B32</f>
        <v>0</v>
      </c>
      <c r="AC28" s="119">
        <f ca="1">+Suivi!C32</f>
        <v>0</v>
      </c>
      <c r="AD28" s="119">
        <f ca="1">+Suivi!D32</f>
        <v>0</v>
      </c>
      <c r="AE28" s="119">
        <f ca="1">+Suivi!E32</f>
        <v>0</v>
      </c>
      <c r="AF28" s="119">
        <f ca="1">+Suivi!F32</f>
        <v>0</v>
      </c>
      <c r="AG28" s="119">
        <f ca="1">+Suivi!G32</f>
        <v>0</v>
      </c>
      <c r="AH28" s="119">
        <f ca="1">+Suivi!H32</f>
        <v>0</v>
      </c>
      <c r="AI28" s="119">
        <f ca="1">+Suivi!I32</f>
        <v>0</v>
      </c>
      <c r="AJ28" s="119">
        <f ca="1">+Suivi!J32</f>
        <v>0</v>
      </c>
      <c r="AK28" s="119">
        <f ca="1">+Suivi!K32</f>
        <v>0</v>
      </c>
      <c r="AL28" s="119">
        <f ca="1">+Suivi!L32</f>
        <v>0</v>
      </c>
      <c r="AM28" s="119">
        <f ca="1">+Suivi!M32</f>
        <v>0</v>
      </c>
      <c r="AN28" s="119">
        <f ca="1">+Suivi!N32</f>
        <v>0</v>
      </c>
      <c r="AO28" s="119">
        <f ca="1">+Suivi!O32</f>
        <v>0</v>
      </c>
      <c r="AP28" s="119">
        <f ca="1">+Suivi!P32</f>
        <v>0</v>
      </c>
      <c r="AQ28" s="119">
        <f ca="1">+Suivi!Q32</f>
        <v>0</v>
      </c>
      <c r="AR28" s="119">
        <f ca="1">+Suivi!R32</f>
        <v>0</v>
      </c>
      <c r="AS28" s="119">
        <f ca="1">+Suivi!S32</f>
        <v>0</v>
      </c>
      <c r="AT28" s="119">
        <f ca="1">+Suivi!T32</f>
        <v>0</v>
      </c>
      <c r="AU28" s="119">
        <f ca="1">+Suivi!U32</f>
        <v>0</v>
      </c>
      <c r="AV28" s="119">
        <f ca="1">+Suivi!V32</f>
        <v>0</v>
      </c>
      <c r="AZ28" s="154"/>
      <c r="BA28" s="155"/>
      <c r="BB28" s="155"/>
      <c r="BC28" s="560"/>
      <c r="BD28" s="561"/>
    </row>
    <row r="29" spans="3:56" ht="19.5" customHeight="1">
      <c r="C29" s="138">
        <f t="shared" si="2"/>
        <v>20</v>
      </c>
      <c r="D29" s="126">
        <f t="shared" ca="1" si="0"/>
        <v>0</v>
      </c>
      <c r="E29" s="126">
        <f t="shared" si="1"/>
        <v>0</v>
      </c>
      <c r="F29" s="154"/>
      <c r="G29" s="210"/>
      <c r="H29" s="155"/>
      <c r="I29" s="155"/>
      <c r="J29" s="281"/>
      <c r="K29" s="269"/>
      <c r="AB29" s="119">
        <f ca="1">+Suivi!B33</f>
        <v>0</v>
      </c>
      <c r="AC29" s="119">
        <f ca="1">+Suivi!C33</f>
        <v>0</v>
      </c>
      <c r="AD29" s="119">
        <f ca="1">+Suivi!D33</f>
        <v>0</v>
      </c>
      <c r="AE29" s="119">
        <f ca="1">+Suivi!E33</f>
        <v>0</v>
      </c>
      <c r="AF29" s="119">
        <f ca="1">+Suivi!F33</f>
        <v>0</v>
      </c>
      <c r="AG29" s="119">
        <f ca="1">+Suivi!G33</f>
        <v>0</v>
      </c>
      <c r="AH29" s="119">
        <f ca="1">+Suivi!H33</f>
        <v>0</v>
      </c>
      <c r="AI29" s="119">
        <f ca="1">+Suivi!I33</f>
        <v>0</v>
      </c>
      <c r="AJ29" s="119">
        <f ca="1">+Suivi!J33</f>
        <v>0</v>
      </c>
      <c r="AK29" s="119">
        <f ca="1">+Suivi!K33</f>
        <v>0</v>
      </c>
      <c r="AL29" s="119">
        <f ca="1">+Suivi!L33</f>
        <v>0</v>
      </c>
      <c r="AM29" s="119">
        <f ca="1">+Suivi!M33</f>
        <v>0</v>
      </c>
      <c r="AN29" s="119">
        <f ca="1">+Suivi!N33</f>
        <v>0</v>
      </c>
      <c r="AO29" s="119">
        <f ca="1">+Suivi!O33</f>
        <v>0</v>
      </c>
      <c r="AP29" s="119">
        <f ca="1">+Suivi!P33</f>
        <v>0</v>
      </c>
      <c r="AQ29" s="119">
        <f ca="1">+Suivi!Q33</f>
        <v>0</v>
      </c>
      <c r="AR29" s="119">
        <f ca="1">+Suivi!R33</f>
        <v>0</v>
      </c>
      <c r="AS29" s="119">
        <f ca="1">+Suivi!S33</f>
        <v>0</v>
      </c>
      <c r="AT29" s="119">
        <f ca="1">+Suivi!T33</f>
        <v>0</v>
      </c>
      <c r="AU29" s="119">
        <f ca="1">+Suivi!U33</f>
        <v>0</v>
      </c>
      <c r="AV29" s="119">
        <f ca="1">+Suivi!V33</f>
        <v>0</v>
      </c>
      <c r="AZ29" s="154"/>
      <c r="BA29" s="155"/>
      <c r="BB29" s="155"/>
      <c r="BC29" s="560"/>
      <c r="BD29" s="561"/>
    </row>
    <row r="30" spans="3:56" ht="19.5" customHeight="1">
      <c r="C30" s="138">
        <f t="shared" si="2"/>
        <v>21</v>
      </c>
      <c r="D30" s="126">
        <f t="shared" ca="1" si="0"/>
        <v>0</v>
      </c>
      <c r="E30" s="126">
        <f t="shared" si="1"/>
        <v>0</v>
      </c>
      <c r="F30" s="154"/>
      <c r="G30" s="210"/>
      <c r="H30" s="155"/>
      <c r="I30" s="155"/>
      <c r="J30" s="281"/>
      <c r="K30" s="269"/>
      <c r="AB30" s="119">
        <f ca="1">+Suivi!B34</f>
        <v>0</v>
      </c>
      <c r="AC30" s="119">
        <f ca="1">+Suivi!C34</f>
        <v>0</v>
      </c>
      <c r="AD30" s="119">
        <f ca="1">+Suivi!D34</f>
        <v>0</v>
      </c>
      <c r="AE30" s="119">
        <f ca="1">+Suivi!E34</f>
        <v>0</v>
      </c>
      <c r="AF30" s="119">
        <f ca="1">+Suivi!F34</f>
        <v>0</v>
      </c>
      <c r="AG30" s="119">
        <f ca="1">+Suivi!G34</f>
        <v>0</v>
      </c>
      <c r="AH30" s="119">
        <f ca="1">+Suivi!H34</f>
        <v>0</v>
      </c>
      <c r="AI30" s="119">
        <f ca="1">+Suivi!I34</f>
        <v>0</v>
      </c>
      <c r="AJ30" s="119">
        <f ca="1">+Suivi!J34</f>
        <v>0</v>
      </c>
      <c r="AK30" s="119">
        <f ca="1">+Suivi!K34</f>
        <v>0</v>
      </c>
      <c r="AL30" s="119">
        <f ca="1">+Suivi!L34</f>
        <v>0</v>
      </c>
      <c r="AM30" s="119">
        <f ca="1">+Suivi!M34</f>
        <v>0</v>
      </c>
      <c r="AN30" s="119">
        <f ca="1">+Suivi!N34</f>
        <v>0</v>
      </c>
      <c r="AO30" s="119">
        <f ca="1">+Suivi!O34</f>
        <v>0</v>
      </c>
      <c r="AP30" s="119">
        <f ca="1">+Suivi!P34</f>
        <v>0</v>
      </c>
      <c r="AQ30" s="119">
        <f ca="1">+Suivi!Q34</f>
        <v>0</v>
      </c>
      <c r="AR30" s="119">
        <f ca="1">+Suivi!R34</f>
        <v>0</v>
      </c>
      <c r="AS30" s="119">
        <f ca="1">+Suivi!S34</f>
        <v>0</v>
      </c>
      <c r="AT30" s="119">
        <f ca="1">+Suivi!T34</f>
        <v>0</v>
      </c>
      <c r="AU30" s="119">
        <f ca="1">+Suivi!U34</f>
        <v>0</v>
      </c>
      <c r="AV30" s="119">
        <f ca="1">+Suivi!V34</f>
        <v>0</v>
      </c>
      <c r="AZ30" s="154"/>
      <c r="BA30" s="155"/>
      <c r="BB30" s="155"/>
      <c r="BC30" s="560"/>
      <c r="BD30" s="561"/>
    </row>
    <row r="31" spans="3:56" ht="19.5" customHeight="1">
      <c r="C31" s="138">
        <f t="shared" si="2"/>
        <v>22</v>
      </c>
      <c r="D31" s="126">
        <f t="shared" ca="1" si="0"/>
        <v>0</v>
      </c>
      <c r="E31" s="126">
        <f t="shared" si="1"/>
        <v>0</v>
      </c>
      <c r="F31" s="154"/>
      <c r="G31" s="210"/>
      <c r="H31" s="155"/>
      <c r="I31" s="155"/>
      <c r="J31" s="281"/>
      <c r="K31" s="269"/>
      <c r="AB31" s="119">
        <f ca="1">+Suivi!B35</f>
        <v>0</v>
      </c>
      <c r="AC31" s="119">
        <f ca="1">+Suivi!C35</f>
        <v>0</v>
      </c>
      <c r="AD31" s="119">
        <f ca="1">+Suivi!D35</f>
        <v>0</v>
      </c>
      <c r="AE31" s="119">
        <f ca="1">+Suivi!E35</f>
        <v>0</v>
      </c>
      <c r="AF31" s="119">
        <f ca="1">+Suivi!F35</f>
        <v>0</v>
      </c>
      <c r="AG31" s="119">
        <f ca="1">+Suivi!G35</f>
        <v>0</v>
      </c>
      <c r="AH31" s="119">
        <f ca="1">+Suivi!H35</f>
        <v>0</v>
      </c>
      <c r="AI31" s="119">
        <f ca="1">+Suivi!I35</f>
        <v>0</v>
      </c>
      <c r="AJ31" s="119">
        <f ca="1">+Suivi!J35</f>
        <v>0</v>
      </c>
      <c r="AK31" s="119">
        <f ca="1">+Suivi!K35</f>
        <v>0</v>
      </c>
      <c r="AL31" s="119">
        <f ca="1">+Suivi!L35</f>
        <v>0</v>
      </c>
      <c r="AM31" s="119">
        <f ca="1">+Suivi!M35</f>
        <v>0</v>
      </c>
      <c r="AN31" s="119">
        <f ca="1">+Suivi!N35</f>
        <v>0</v>
      </c>
      <c r="AO31" s="119">
        <f ca="1">+Suivi!O35</f>
        <v>0</v>
      </c>
      <c r="AP31" s="119">
        <f ca="1">+Suivi!P35</f>
        <v>0</v>
      </c>
      <c r="AQ31" s="119">
        <f ca="1">+Suivi!Q35</f>
        <v>0</v>
      </c>
      <c r="AR31" s="119">
        <f ca="1">+Suivi!R35</f>
        <v>0</v>
      </c>
      <c r="AS31" s="119">
        <f ca="1">+Suivi!S35</f>
        <v>0</v>
      </c>
      <c r="AT31" s="119">
        <f ca="1">+Suivi!T35</f>
        <v>0</v>
      </c>
      <c r="AU31" s="119">
        <f ca="1">+Suivi!U35</f>
        <v>0</v>
      </c>
      <c r="AV31" s="119">
        <f ca="1">+Suivi!V35</f>
        <v>0</v>
      </c>
      <c r="AZ31" s="154"/>
      <c r="BA31" s="155"/>
      <c r="BB31" s="155"/>
      <c r="BC31" s="560"/>
      <c r="BD31" s="561"/>
    </row>
    <row r="32" spans="3:56" ht="19.5" customHeight="1">
      <c r="C32" s="138">
        <f t="shared" si="2"/>
        <v>23</v>
      </c>
      <c r="D32" s="126">
        <f t="shared" ca="1" si="0"/>
        <v>0</v>
      </c>
      <c r="E32" s="126">
        <f t="shared" si="1"/>
        <v>0</v>
      </c>
      <c r="F32" s="154"/>
      <c r="G32" s="210"/>
      <c r="H32" s="155"/>
      <c r="I32" s="155"/>
      <c r="J32" s="281"/>
      <c r="K32" s="269"/>
      <c r="AB32" s="119">
        <f ca="1">+Suivi!B36</f>
        <v>0</v>
      </c>
      <c r="AC32" s="119">
        <f ca="1">+Suivi!C36</f>
        <v>0</v>
      </c>
      <c r="AD32" s="119">
        <f ca="1">+Suivi!D36</f>
        <v>0</v>
      </c>
      <c r="AE32" s="119">
        <f ca="1">+Suivi!E36</f>
        <v>0</v>
      </c>
      <c r="AF32" s="119">
        <f ca="1">+Suivi!F36</f>
        <v>0</v>
      </c>
      <c r="AG32" s="119">
        <f ca="1">+Suivi!G36</f>
        <v>0</v>
      </c>
      <c r="AH32" s="119">
        <f ca="1">+Suivi!H36</f>
        <v>0</v>
      </c>
      <c r="AI32" s="119">
        <f ca="1">+Suivi!I36</f>
        <v>0</v>
      </c>
      <c r="AJ32" s="119">
        <f ca="1">+Suivi!J36</f>
        <v>0</v>
      </c>
      <c r="AK32" s="119">
        <f ca="1">+Suivi!K36</f>
        <v>0</v>
      </c>
      <c r="AL32" s="119">
        <f ca="1">+Suivi!L36</f>
        <v>0</v>
      </c>
      <c r="AM32" s="119">
        <f ca="1">+Suivi!M36</f>
        <v>0</v>
      </c>
      <c r="AN32" s="119">
        <f ca="1">+Suivi!N36</f>
        <v>0</v>
      </c>
      <c r="AO32" s="119">
        <f ca="1">+Suivi!O36</f>
        <v>0</v>
      </c>
      <c r="AP32" s="119">
        <f ca="1">+Suivi!P36</f>
        <v>0</v>
      </c>
      <c r="AQ32" s="119">
        <f ca="1">+Suivi!Q36</f>
        <v>0</v>
      </c>
      <c r="AR32" s="119">
        <f ca="1">+Suivi!R36</f>
        <v>0</v>
      </c>
      <c r="AS32" s="119">
        <f ca="1">+Suivi!S36</f>
        <v>0</v>
      </c>
      <c r="AT32" s="119">
        <f ca="1">+Suivi!T36</f>
        <v>0</v>
      </c>
      <c r="AU32" s="119">
        <f ca="1">+Suivi!U36</f>
        <v>0</v>
      </c>
      <c r="AV32" s="119">
        <f ca="1">+Suivi!V36</f>
        <v>0</v>
      </c>
      <c r="AZ32" s="154"/>
      <c r="BA32" s="155"/>
      <c r="BB32" s="155"/>
      <c r="BC32" s="560"/>
      <c r="BD32" s="561"/>
    </row>
    <row r="33" spans="3:56" ht="19.5" customHeight="1">
      <c r="C33" s="138">
        <f t="shared" si="2"/>
        <v>24</v>
      </c>
      <c r="D33" s="126">
        <f t="shared" ca="1" si="0"/>
        <v>0</v>
      </c>
      <c r="E33" s="126">
        <f t="shared" si="1"/>
        <v>0</v>
      </c>
      <c r="F33" s="154"/>
      <c r="G33" s="210"/>
      <c r="H33" s="155"/>
      <c r="I33" s="155"/>
      <c r="J33" s="281"/>
      <c r="K33" s="269"/>
      <c r="AB33" s="119">
        <f ca="1">+Suivi!B37</f>
        <v>0</v>
      </c>
      <c r="AC33" s="119">
        <f ca="1">+Suivi!C37</f>
        <v>0</v>
      </c>
      <c r="AD33" s="119">
        <f ca="1">+Suivi!D37</f>
        <v>0</v>
      </c>
      <c r="AE33" s="119">
        <f ca="1">+Suivi!E37</f>
        <v>0</v>
      </c>
      <c r="AF33" s="119">
        <f ca="1">+Suivi!F37</f>
        <v>0</v>
      </c>
      <c r="AG33" s="119">
        <f ca="1">+Suivi!G37</f>
        <v>0</v>
      </c>
      <c r="AH33" s="119">
        <f ca="1">+Suivi!H37</f>
        <v>0</v>
      </c>
      <c r="AI33" s="119">
        <f ca="1">+Suivi!I37</f>
        <v>0</v>
      </c>
      <c r="AJ33" s="119">
        <f ca="1">+Suivi!J37</f>
        <v>0</v>
      </c>
      <c r="AK33" s="119">
        <f ca="1">+Suivi!K37</f>
        <v>0</v>
      </c>
      <c r="AL33" s="119">
        <f ca="1">+Suivi!L37</f>
        <v>0</v>
      </c>
      <c r="AM33" s="119">
        <f ca="1">+Suivi!M37</f>
        <v>0</v>
      </c>
      <c r="AN33" s="119">
        <f ca="1">+Suivi!N37</f>
        <v>0</v>
      </c>
      <c r="AO33" s="119">
        <f ca="1">+Suivi!O37</f>
        <v>0</v>
      </c>
      <c r="AP33" s="119">
        <f ca="1">+Suivi!P37</f>
        <v>0</v>
      </c>
      <c r="AQ33" s="119">
        <f ca="1">+Suivi!Q37</f>
        <v>0</v>
      </c>
      <c r="AR33" s="119">
        <f ca="1">+Suivi!R37</f>
        <v>0</v>
      </c>
      <c r="AS33" s="119">
        <f ca="1">+Suivi!S37</f>
        <v>0</v>
      </c>
      <c r="AT33" s="119">
        <f ca="1">+Suivi!T37</f>
        <v>0</v>
      </c>
      <c r="AU33" s="119">
        <f ca="1">+Suivi!U37</f>
        <v>0</v>
      </c>
      <c r="AV33" s="119">
        <f ca="1">+Suivi!V37</f>
        <v>0</v>
      </c>
      <c r="AZ33" s="154"/>
      <c r="BA33" s="155"/>
      <c r="BB33" s="155"/>
      <c r="BC33" s="560"/>
      <c r="BD33" s="561"/>
    </row>
    <row r="34" spans="3:56" ht="19.5" customHeight="1">
      <c r="C34" s="138">
        <f t="shared" si="2"/>
        <v>25</v>
      </c>
      <c r="D34" s="126">
        <f t="shared" ca="1" si="0"/>
        <v>0</v>
      </c>
      <c r="E34" s="126">
        <f t="shared" si="1"/>
        <v>0</v>
      </c>
      <c r="F34" s="154"/>
      <c r="G34" s="210"/>
      <c r="H34" s="155"/>
      <c r="I34" s="155"/>
      <c r="J34" s="281"/>
      <c r="K34" s="269"/>
      <c r="AB34" s="119">
        <f ca="1">+Suivi!B38</f>
        <v>0</v>
      </c>
      <c r="AC34" s="119">
        <f ca="1">+Suivi!C38</f>
        <v>0</v>
      </c>
      <c r="AD34" s="119">
        <f ca="1">+Suivi!D38</f>
        <v>0</v>
      </c>
      <c r="AE34" s="119">
        <f ca="1">+Suivi!E38</f>
        <v>0</v>
      </c>
      <c r="AF34" s="119">
        <f ca="1">+Suivi!F38</f>
        <v>0</v>
      </c>
      <c r="AG34" s="119">
        <f ca="1">+Suivi!G38</f>
        <v>0</v>
      </c>
      <c r="AH34" s="119">
        <f ca="1">+Suivi!H38</f>
        <v>0</v>
      </c>
      <c r="AI34" s="119">
        <f ca="1">+Suivi!I38</f>
        <v>0</v>
      </c>
      <c r="AJ34" s="119">
        <f ca="1">+Suivi!J38</f>
        <v>0</v>
      </c>
      <c r="AK34" s="119">
        <f ca="1">+Suivi!K38</f>
        <v>0</v>
      </c>
      <c r="AL34" s="119">
        <f ca="1">+Suivi!L38</f>
        <v>0</v>
      </c>
      <c r="AM34" s="119">
        <f ca="1">+Suivi!M38</f>
        <v>0</v>
      </c>
      <c r="AN34" s="119">
        <f ca="1">+Suivi!N38</f>
        <v>0</v>
      </c>
      <c r="AO34" s="119">
        <f ca="1">+Suivi!O38</f>
        <v>0</v>
      </c>
      <c r="AP34" s="119">
        <f ca="1">+Suivi!P38</f>
        <v>0</v>
      </c>
      <c r="AQ34" s="119">
        <f ca="1">+Suivi!Q38</f>
        <v>0</v>
      </c>
      <c r="AR34" s="119">
        <f ca="1">+Suivi!R38</f>
        <v>0</v>
      </c>
      <c r="AS34" s="119">
        <f ca="1">+Suivi!S38</f>
        <v>0</v>
      </c>
      <c r="AT34" s="119">
        <f ca="1">+Suivi!T38</f>
        <v>0</v>
      </c>
      <c r="AU34" s="119">
        <f ca="1">+Suivi!U38</f>
        <v>0</v>
      </c>
      <c r="AV34" s="119">
        <f ca="1">+Suivi!V38</f>
        <v>0</v>
      </c>
      <c r="AZ34" s="154"/>
      <c r="BA34" s="155"/>
      <c r="BB34" s="155"/>
      <c r="BC34" s="560"/>
      <c r="BD34" s="561"/>
    </row>
    <row r="35" spans="3:56" ht="19.5" customHeight="1">
      <c r="C35" s="138">
        <f t="shared" si="2"/>
        <v>26</v>
      </c>
      <c r="D35" s="126">
        <f t="shared" ca="1" si="0"/>
        <v>0</v>
      </c>
      <c r="E35" s="126">
        <f t="shared" si="1"/>
        <v>0</v>
      </c>
      <c r="F35" s="154"/>
      <c r="G35" s="210"/>
      <c r="H35" s="155"/>
      <c r="I35" s="155"/>
      <c r="J35" s="281"/>
      <c r="K35" s="269"/>
      <c r="AB35" s="119">
        <f>+Suivi!B39</f>
        <v>0</v>
      </c>
      <c r="AZ35" s="154"/>
      <c r="BA35" s="155"/>
      <c r="BB35" s="155"/>
      <c r="BC35" s="560"/>
      <c r="BD35" s="561"/>
    </row>
    <row r="36" spans="3:56" ht="19.5" customHeight="1">
      <c r="C36" s="138">
        <f t="shared" si="2"/>
        <v>27</v>
      </c>
      <c r="D36" s="126">
        <f t="shared" ca="1" si="0"/>
        <v>0</v>
      </c>
      <c r="E36" s="126">
        <f t="shared" si="1"/>
        <v>0</v>
      </c>
      <c r="F36" s="154"/>
      <c r="G36" s="210"/>
      <c r="H36" s="155"/>
      <c r="I36" s="155"/>
      <c r="J36" s="281"/>
      <c r="K36" s="269"/>
      <c r="AB36" s="119">
        <f>+Suivi!B45</f>
        <v>0</v>
      </c>
      <c r="AZ36" s="154"/>
      <c r="BA36" s="155"/>
      <c r="BB36" s="155"/>
      <c r="BC36" s="560"/>
      <c r="BD36" s="561"/>
    </row>
    <row r="37" spans="3:56" ht="19.5" customHeight="1">
      <c r="C37" s="138">
        <f t="shared" si="2"/>
        <v>28</v>
      </c>
      <c r="D37" s="126">
        <f t="shared" ca="1" si="0"/>
        <v>0</v>
      </c>
      <c r="E37" s="126">
        <f t="shared" si="1"/>
        <v>0</v>
      </c>
      <c r="F37" s="154"/>
      <c r="G37" s="210"/>
      <c r="H37" s="155"/>
      <c r="I37" s="155"/>
      <c r="J37" s="281"/>
      <c r="K37" s="269"/>
      <c r="AB37" s="119">
        <f>+Suivi!B46</f>
        <v>0</v>
      </c>
      <c r="AZ37" s="154"/>
      <c r="BA37" s="155"/>
      <c r="BB37" s="155"/>
      <c r="BC37" s="560"/>
      <c r="BD37" s="561"/>
    </row>
    <row r="38" spans="3:56" ht="19.5" customHeight="1">
      <c r="C38" s="138">
        <f t="shared" si="2"/>
        <v>29</v>
      </c>
      <c r="D38" s="126">
        <f t="shared" ca="1" si="0"/>
        <v>0</v>
      </c>
      <c r="E38" s="126">
        <f t="shared" si="1"/>
        <v>0</v>
      </c>
      <c r="F38" s="154"/>
      <c r="G38" s="210"/>
      <c r="H38" s="155"/>
      <c r="I38" s="155"/>
      <c r="J38" s="281"/>
      <c r="K38" s="269"/>
      <c r="AB38" s="119">
        <f>+Suivi!B47</f>
        <v>0</v>
      </c>
      <c r="AZ38" s="154"/>
      <c r="BA38" s="155"/>
      <c r="BB38" s="155"/>
      <c r="BC38" s="560"/>
      <c r="BD38" s="561"/>
    </row>
    <row r="39" spans="3:56" ht="19.5" customHeight="1">
      <c r="C39" s="138">
        <f t="shared" si="2"/>
        <v>30</v>
      </c>
      <c r="D39" s="126">
        <f t="shared" ca="1" si="0"/>
        <v>0</v>
      </c>
      <c r="E39" s="126">
        <f t="shared" si="1"/>
        <v>0</v>
      </c>
      <c r="F39" s="154"/>
      <c r="G39" s="210"/>
      <c r="H39" s="155"/>
      <c r="I39" s="155"/>
      <c r="J39" s="281"/>
      <c r="K39" s="269"/>
      <c r="AB39" s="119">
        <f>+Suivi!B48</f>
        <v>0</v>
      </c>
      <c r="AZ39" s="154"/>
      <c r="BA39" s="155"/>
      <c r="BB39" s="155"/>
      <c r="BC39" s="560"/>
      <c r="BD39" s="561"/>
    </row>
    <row r="40" spans="3:56" ht="19.5" customHeight="1">
      <c r="C40" s="138">
        <f t="shared" si="2"/>
        <v>31</v>
      </c>
      <c r="D40" s="126">
        <f t="shared" ca="1" si="0"/>
        <v>0</v>
      </c>
      <c r="E40" s="126">
        <f t="shared" si="1"/>
        <v>0</v>
      </c>
      <c r="F40" s="154"/>
      <c r="G40" s="210"/>
      <c r="H40" s="155"/>
      <c r="I40" s="155"/>
      <c r="J40" s="281"/>
      <c r="K40" s="269"/>
      <c r="AB40" s="119">
        <f>+Suivi!B49</f>
        <v>0</v>
      </c>
      <c r="AZ40" s="154"/>
      <c r="BA40" s="155"/>
      <c r="BB40" s="155"/>
      <c r="BC40" s="560"/>
      <c r="BD40" s="561"/>
    </row>
    <row r="41" spans="3:56">
      <c r="C41" s="139" t="s">
        <v>56</v>
      </c>
      <c r="D41" s="140">
        <f ca="1">SUM(D10:D40)</f>
        <v>0</v>
      </c>
      <c r="E41" s="140">
        <f>SUM(E10:E40)</f>
        <v>0</v>
      </c>
      <c r="F41" s="141"/>
      <c r="G41" s="211"/>
      <c r="H41" s="142"/>
      <c r="I41" s="142"/>
      <c r="J41" s="315"/>
      <c r="K41" s="242"/>
      <c r="AB41" s="119">
        <f>+Suivi!B50</f>
        <v>0</v>
      </c>
    </row>
    <row r="43" spans="3:56" ht="90">
      <c r="C43" s="558" t="s">
        <v>539</v>
      </c>
      <c r="D43" s="143" t="s">
        <v>540</v>
      </c>
      <c r="E43" s="144"/>
      <c r="F43" s="136" t="str">
        <f>UPPER("total "&amp;F9)</f>
        <v>TOTAL PRÉSENCE SUPPLÉMENTAIRE HORS CONTIGENT D'HEURES NON PLANIFIÉES OU À POSER 
A RECUPERER</v>
      </c>
      <c r="G43" s="137" t="str">
        <f>UPPER("total "&amp;G9)</f>
        <v>TOTAL PRÉSENCE INCLUSE DANS LE CONTINGENT D'HEURES NON PLANIFIÉES OU À POSER
HEURES EN PLUS PREVUS DANS "A PLANIFIER"</v>
      </c>
      <c r="H43" s="137" t="str">
        <f>UPPER("total "&amp;H9)</f>
        <v>TOTAL NOMBRE D'HEURES D'ABSENCE RÉMUNÉRÉE (MALADIE …)</v>
      </c>
      <c r="I43" s="137" t="str">
        <f>UPPER("total "&amp;I9)</f>
        <v>TOTAL NOMBRE D'HEURES D'ABSENCE NON RÉMUNÉRÉE (NON JUSTIFIÉE, SANS SOLDE, RÉCUPÉRÉ ...)
A RATTRAPER</v>
      </c>
      <c r="J43" s="137" t="str">
        <f>UPPER("total "&amp;J9)</f>
        <v>TOTAL CONGÉS PAYÉS</v>
      </c>
      <c r="K43" s="243"/>
    </row>
    <row r="44" spans="3:56" ht="30" customHeight="1">
      <c r="C44" s="559"/>
      <c r="D44" s="135" t="s">
        <v>541</v>
      </c>
      <c r="E44" s="145"/>
      <c r="F44" s="244">
        <f>SUM(F10:F40)</f>
        <v>0</v>
      </c>
      <c r="G44" s="134">
        <f>SUM(G10:G40)</f>
        <v>0</v>
      </c>
      <c r="H44" s="134">
        <f>SUM(H10:H40)</f>
        <v>0</v>
      </c>
      <c r="I44" s="134">
        <f>SUM(I10:I40)</f>
        <v>0</v>
      </c>
      <c r="J44" s="134">
        <f>SUM(J10:J40)</f>
        <v>0</v>
      </c>
      <c r="K44" s="245"/>
    </row>
    <row r="45" spans="3:56">
      <c r="E45" s="129"/>
    </row>
    <row r="46" spans="3:56" ht="101.25">
      <c r="C46" s="558" t="s">
        <v>543</v>
      </c>
      <c r="D46" s="143" t="s">
        <v>542</v>
      </c>
      <c r="E46" s="144"/>
      <c r="F46" s="136" t="str">
        <f>"SI ERREUR DU SALARIE, "&amp;F43</f>
        <v>SI ERREUR DU SALARIE, TOTAL PRÉSENCE SUPPLÉMENTAIRE HORS CONTIGENT D'HEURES NON PLANIFIÉES OU À POSER 
A RECUPERER</v>
      </c>
      <c r="G46" s="136" t="str">
        <f>"SI ERREUR DU SALARIE, "&amp;G43</f>
        <v>SI ERREUR DU SALARIE, TOTAL PRÉSENCE INCLUSE DANS LE CONTINGENT D'HEURES NON PLANIFIÉES OU À POSER
HEURES EN PLUS PREVUS DANS "A PLANIFIER"</v>
      </c>
      <c r="H46" s="136" t="str">
        <f>"SI ERREUR DU SALARIE, "&amp;H43</f>
        <v>SI ERREUR DU SALARIE, TOTAL NOMBRE D'HEURES D'ABSENCE RÉMUNÉRÉE (MALADIE …)</v>
      </c>
      <c r="I46" s="136" t="str">
        <f>"SI ERREUR DU SALARIE, "&amp;I43</f>
        <v>SI ERREUR DU SALARIE, TOTAL NOMBRE D'HEURES D'ABSENCE NON RÉMUNÉRÉE (NON JUSTIFIÉE, SANS SOLDE, RÉCUPÉRÉ ...)
A RATTRAPER</v>
      </c>
      <c r="J46" s="316"/>
      <c r="K46" s="243"/>
    </row>
    <row r="47" spans="3:56" ht="30" customHeight="1">
      <c r="C47" s="559"/>
      <c r="D47" s="135" t="s">
        <v>541</v>
      </c>
      <c r="E47" s="145"/>
      <c r="F47" s="246"/>
      <c r="G47" s="156"/>
      <c r="H47" s="157"/>
      <c r="I47" s="157"/>
      <c r="J47" s="317"/>
      <c r="K47" s="245"/>
    </row>
  </sheetData>
  <mergeCells count="40">
    <mergeCell ref="G3:H3"/>
    <mergeCell ref="G4:H4"/>
    <mergeCell ref="BC10:BD10"/>
    <mergeCell ref="BC11:BD11"/>
    <mergeCell ref="BC12:BD12"/>
    <mergeCell ref="L5:N5"/>
    <mergeCell ref="L3:N3"/>
    <mergeCell ref="BC13:BD13"/>
    <mergeCell ref="F8:G8"/>
    <mergeCell ref="H8:J8"/>
    <mergeCell ref="BC20:BD20"/>
    <mergeCell ref="BC21:BD21"/>
    <mergeCell ref="BC14:BD14"/>
    <mergeCell ref="BC15:BD15"/>
    <mergeCell ref="BC16:BD16"/>
    <mergeCell ref="BC17:BD17"/>
    <mergeCell ref="BC18:BD18"/>
    <mergeCell ref="C46:C47"/>
    <mergeCell ref="BC34:BD34"/>
    <mergeCell ref="BC35:BD35"/>
    <mergeCell ref="BC36:BD36"/>
    <mergeCell ref="BC37:BD37"/>
    <mergeCell ref="BC38:BD38"/>
    <mergeCell ref="BC39:BD39"/>
    <mergeCell ref="C1:K1"/>
    <mergeCell ref="BC40:BD40"/>
    <mergeCell ref="C43:C44"/>
    <mergeCell ref="BC29:BD29"/>
    <mergeCell ref="BC30:BD30"/>
    <mergeCell ref="BC31:BD31"/>
    <mergeCell ref="BC32:BD32"/>
    <mergeCell ref="BC33:BD33"/>
    <mergeCell ref="BC24:BD24"/>
    <mergeCell ref="BC25:BD25"/>
    <mergeCell ref="BC26:BD26"/>
    <mergeCell ref="BC27:BD27"/>
    <mergeCell ref="BC28:BD28"/>
    <mergeCell ref="BC19:BD19"/>
    <mergeCell ref="BC22:BD22"/>
    <mergeCell ref="BC23:BD23"/>
  </mergeCells>
  <conditionalFormatting sqref="D10:E40">
    <cfRule type="cellIs" dxfId="11" priority="14" stopIfTrue="1" operator="equal">
      <formula>0</formula>
    </cfRule>
  </conditionalFormatting>
  <conditionalFormatting sqref="F44:J44">
    <cfRule type="cellIs" dxfId="10" priority="11" stopIfTrue="1" operator="equal">
      <formula>0</formula>
    </cfRule>
  </conditionalFormatting>
  <conditionalFormatting sqref="L4:O4 O3 L3">
    <cfRule type="cellIs" dxfId="9" priority="8" stopIfTrue="1" operator="equal">
      <formula>"PlanningCycleComplet"</formula>
    </cfRule>
    <cfRule type="cellIs" dxfId="8" priority="9" stopIfTrue="1" operator="equal">
      <formula>"PlanningCyclePartiel"</formula>
    </cfRule>
  </conditionalFormatting>
  <dataValidations count="1">
    <dataValidation type="list" allowBlank="1" showInputMessage="1" showErrorMessage="1" sqref="L5">
      <formula1>ReferencePlanning</formula1>
    </dataValidation>
  </dataValidations>
  <printOptions horizontalCentered="1"/>
  <pageMargins left="0.39370078740157483" right="0.39370078740157483" top="0.59055118110236227" bottom="0.59055118110236227" header="0" footer="0"/>
  <pageSetup paperSize="9" scale="73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>
  <sheetPr codeName="Feuil20">
    <tabColor rgb="FFFFFF00"/>
    <pageSetUpPr fitToPage="1"/>
  </sheetPr>
  <dimension ref="A1:BG47"/>
  <sheetViews>
    <sheetView workbookViewId="0">
      <selection activeCell="D6" sqref="D6"/>
    </sheetView>
  </sheetViews>
  <sheetFormatPr baseColWidth="10" defaultRowHeight="12.75"/>
  <cols>
    <col min="1" max="2" width="1.140625" style="118" customWidth="1"/>
    <col min="3" max="3" width="12.5703125" style="118" customWidth="1"/>
    <col min="4" max="5" width="9.7109375" style="118" customWidth="1"/>
    <col min="6" max="9" width="16.85546875" style="118" customWidth="1"/>
    <col min="10" max="10" width="8.42578125" style="118" customWidth="1"/>
    <col min="11" max="11" width="27.140625" style="118" customWidth="1"/>
    <col min="12" max="12" width="15.140625" style="119" customWidth="1"/>
    <col min="13" max="13" width="8" style="119" customWidth="1"/>
    <col min="14" max="14" width="11.42578125" style="119" hidden="1" customWidth="1"/>
    <col min="15" max="27" width="0" style="119" hidden="1" customWidth="1"/>
    <col min="28" max="29" width="11.42578125" style="119"/>
    <col min="30" max="30" width="10.85546875" style="119" customWidth="1"/>
    <col min="31" max="31" width="11.42578125" style="119"/>
    <col min="32" max="32" width="19.5703125" style="119" bestFit="1" customWidth="1"/>
    <col min="33" max="49" width="11.42578125" style="119"/>
    <col min="50" max="16384" width="11.42578125" style="118"/>
  </cols>
  <sheetData>
    <row r="1" spans="1:59" ht="38.25" customHeight="1" thickBot="1">
      <c r="A1" s="260"/>
      <c r="B1" s="261"/>
      <c r="C1" s="562" t="s">
        <v>1116</v>
      </c>
      <c r="D1" s="563"/>
      <c r="E1" s="563"/>
      <c r="F1" s="563"/>
      <c r="G1" s="563"/>
      <c r="H1" s="563"/>
      <c r="I1" s="563"/>
      <c r="J1" s="563"/>
      <c r="K1" s="564"/>
      <c r="L1" s="264" t="str">
        <f ca="1">VLOOKUP(AC1,Data!A34:B45,2,FALSE)&amp;" "&amp;YEAR(G4)</f>
        <v>OCTOBRE 1900</v>
      </c>
      <c r="M1" s="235"/>
      <c r="AB1" s="200">
        <f ca="1">+Suivi!B5</f>
        <v>1</v>
      </c>
      <c r="AC1" s="119">
        <f ca="1">MONTH(G4)</f>
        <v>10</v>
      </c>
      <c r="AD1" s="265">
        <f ca="1">+Suivi!D5</f>
        <v>32</v>
      </c>
      <c r="AE1" s="119">
        <f>+Suivi!E5</f>
        <v>0</v>
      </c>
      <c r="AF1" s="265">
        <f ca="1">+Suivi!F5</f>
        <v>60</v>
      </c>
      <c r="AG1" s="119">
        <f>+Suivi!G5</f>
        <v>0</v>
      </c>
      <c r="AH1" s="119">
        <f ca="1">+Suivi!H5</f>
        <v>88</v>
      </c>
      <c r="AI1" s="119">
        <f>+Suivi!I5</f>
        <v>0</v>
      </c>
      <c r="AJ1" s="119">
        <f ca="1">+Suivi!J5</f>
        <v>119</v>
      </c>
      <c r="AK1" s="119">
        <f>+Suivi!K5</f>
        <v>0</v>
      </c>
      <c r="AL1" s="119">
        <f ca="1">+Suivi!L5</f>
        <v>149</v>
      </c>
      <c r="AM1" s="119">
        <f>+Suivi!M5</f>
        <v>0</v>
      </c>
      <c r="AN1" s="119">
        <f ca="1">+Suivi!N5</f>
        <v>180</v>
      </c>
      <c r="AO1" s="119">
        <f>+Suivi!O5</f>
        <v>0</v>
      </c>
      <c r="AP1" s="119">
        <f ca="1">+Suivi!P5</f>
        <v>210</v>
      </c>
      <c r="AQ1" s="119">
        <f>+Suivi!Q5</f>
        <v>0</v>
      </c>
      <c r="AR1" s="119">
        <f ca="1">+Suivi!R5</f>
        <v>241</v>
      </c>
      <c r="AS1" s="119">
        <f>+Suivi!S5</f>
        <v>0</v>
      </c>
      <c r="AT1" s="119">
        <f ca="1">+Suivi!T5</f>
        <v>272</v>
      </c>
      <c r="AU1" s="119">
        <f>+Suivi!U5</f>
        <v>0</v>
      </c>
      <c r="AV1" s="119">
        <f ca="1">+Suivi!V5</f>
        <v>302</v>
      </c>
      <c r="AX1" s="119"/>
    </row>
    <row r="2" spans="1:59">
      <c r="K2" s="218"/>
      <c r="L2" s="128" t="s">
        <v>1109</v>
      </c>
      <c r="AC2" s="119" t="str">
        <f>+Suivi!B6</f>
        <v>Heures Prévues</v>
      </c>
      <c r="AD2" s="119" t="str">
        <f>+Suivi!C6</f>
        <v>Variations en réel</v>
      </c>
      <c r="AE2" s="119" t="str">
        <f>+Suivi!D6</f>
        <v>Heures Prévues</v>
      </c>
      <c r="AF2" s="119" t="str">
        <f>+Suivi!E6</f>
        <v>Variations en réel</v>
      </c>
      <c r="AG2" s="119" t="str">
        <f>+Suivi!F6</f>
        <v>Heures Prévues</v>
      </c>
      <c r="AH2" s="119" t="str">
        <f>+Suivi!G6</f>
        <v>Variations en réel</v>
      </c>
      <c r="AI2" s="119" t="str">
        <f>+Suivi!H6</f>
        <v>Heures Prévues</v>
      </c>
      <c r="AJ2" s="119" t="str">
        <f>+Suivi!I6</f>
        <v>Variations en réel</v>
      </c>
      <c r="AK2" s="119" t="str">
        <f>+Suivi!J6</f>
        <v>Heures Prévues</v>
      </c>
      <c r="AL2" s="119" t="str">
        <f>+Suivi!K6</f>
        <v>Variations en réel</v>
      </c>
      <c r="AM2" s="119" t="str">
        <f>+Suivi!L6</f>
        <v>Heures Prévues</v>
      </c>
      <c r="AN2" s="119" t="str">
        <f>+Suivi!M6</f>
        <v>Variations en réel</v>
      </c>
      <c r="AO2" s="119" t="str">
        <f>+Suivi!N6</f>
        <v>Heures Prévues</v>
      </c>
      <c r="AP2" s="119" t="str">
        <f>+Suivi!O6</f>
        <v>Variations en réel</v>
      </c>
      <c r="AQ2" s="119" t="str">
        <f>+Suivi!P6</f>
        <v>Heures Prévues</v>
      </c>
      <c r="AR2" s="119" t="str">
        <f>+Suivi!Q6</f>
        <v>Variations en réel</v>
      </c>
      <c r="AS2" s="119" t="str">
        <f>+Suivi!R6</f>
        <v>Heures Prévues</v>
      </c>
      <c r="AT2" s="119" t="str">
        <f>+Suivi!S6</f>
        <v>Variations en réel</v>
      </c>
      <c r="AU2" s="119" t="str">
        <f>+Suivi!T6</f>
        <v>Heures Prévues</v>
      </c>
      <c r="AV2" s="119" t="str">
        <f>+Suivi!U6</f>
        <v>Variations en réel</v>
      </c>
      <c r="AW2" s="119" t="str">
        <f>+Suivi!V6</f>
        <v>Heures Prévues</v>
      </c>
      <c r="AX2" s="119"/>
      <c r="AY2" s="119"/>
    </row>
    <row r="3" spans="1:59" ht="15.75">
      <c r="A3" s="128" t="str">
        <f>+Suivi!A3</f>
        <v xml:space="preserve">Salarié(e) : </v>
      </c>
      <c r="D3" s="131">
        <f>+Suivi!C3</f>
        <v>0</v>
      </c>
      <c r="F3" s="132"/>
      <c r="G3" s="546" t="s">
        <v>538</v>
      </c>
      <c r="H3" s="547"/>
      <c r="I3" s="247"/>
      <c r="J3" s="247"/>
      <c r="K3" s="250"/>
      <c r="L3" s="550" t="str">
        <f>Data!O2</f>
        <v>PlanningCycleComplet</v>
      </c>
      <c r="M3" s="551"/>
      <c r="N3" s="552"/>
      <c r="O3" s="266"/>
      <c r="AC3" s="119">
        <f ca="1">+Suivi!B7</f>
        <v>0</v>
      </c>
      <c r="AD3" s="119">
        <f ca="1">+Suivi!C7</f>
        <v>0</v>
      </c>
      <c r="AE3" s="119">
        <f ca="1">+Suivi!D7</f>
        <v>0</v>
      </c>
      <c r="AF3" s="119">
        <f ca="1">+Suivi!E7</f>
        <v>0</v>
      </c>
      <c r="AG3" s="119">
        <f ca="1">+Suivi!F7</f>
        <v>0</v>
      </c>
      <c r="AH3" s="119">
        <f ca="1">+Suivi!G7</f>
        <v>0</v>
      </c>
      <c r="AI3" s="119">
        <f ca="1">+Suivi!H7</f>
        <v>0</v>
      </c>
      <c r="AJ3" s="119">
        <f ca="1">+Suivi!I7</f>
        <v>0</v>
      </c>
      <c r="AK3" s="119">
        <f ca="1">+Suivi!J7</f>
        <v>0</v>
      </c>
      <c r="AL3" s="119">
        <f ca="1">+Suivi!K7</f>
        <v>0</v>
      </c>
      <c r="AM3" s="119">
        <f ca="1">+Suivi!L7</f>
        <v>0</v>
      </c>
      <c r="AN3" s="119">
        <f ca="1">+Suivi!M7</f>
        <v>0</v>
      </c>
      <c r="AO3" s="119">
        <f ca="1">+Suivi!N7</f>
        <v>0</v>
      </c>
      <c r="AP3" s="119">
        <f ca="1">+Suivi!O7</f>
        <v>0</v>
      </c>
      <c r="AQ3" s="119">
        <f ca="1">+Suivi!P7</f>
        <v>0</v>
      </c>
      <c r="AR3" s="119">
        <f ca="1">+Suivi!Q7</f>
        <v>0</v>
      </c>
      <c r="AS3" s="119">
        <f ca="1">+Suivi!R7</f>
        <v>0</v>
      </c>
      <c r="AT3" s="119">
        <f ca="1">+Suivi!S7</f>
        <v>0</v>
      </c>
      <c r="AU3" s="119">
        <f ca="1">+Suivi!T7</f>
        <v>0</v>
      </c>
      <c r="AV3" s="119">
        <f ca="1">+Suivi!U7</f>
        <v>0</v>
      </c>
      <c r="AW3" s="119">
        <f ca="1">+Suivi!V7</f>
        <v>0</v>
      </c>
      <c r="AX3" s="119"/>
      <c r="AY3" s="119"/>
    </row>
    <row r="4" spans="1:59" ht="20.25" customHeight="1">
      <c r="A4" s="128" t="s">
        <v>1117</v>
      </c>
      <c r="D4" s="130" t="str">
        <f>+Suivi!L3</f>
        <v xml:space="preserve">Période du </v>
      </c>
      <c r="G4" s="565">
        <f ca="1">AV1</f>
        <v>302</v>
      </c>
      <c r="H4" s="566"/>
      <c r="I4" s="248"/>
      <c r="J4" s="248"/>
      <c r="K4" s="249"/>
      <c r="L4" s="259" t="s">
        <v>1115</v>
      </c>
      <c r="M4" s="267"/>
      <c r="N4" s="267"/>
      <c r="O4" s="268"/>
      <c r="AC4" s="119">
        <f ca="1">+Suivi!B8</f>
        <v>0</v>
      </c>
      <c r="AD4" s="119">
        <f ca="1">+Suivi!C8</f>
        <v>0</v>
      </c>
      <c r="AE4" s="119">
        <f ca="1">+Suivi!D8</f>
        <v>0</v>
      </c>
      <c r="AF4" s="119">
        <f ca="1">+Suivi!E8</f>
        <v>0</v>
      </c>
      <c r="AG4" s="119">
        <f ca="1">+Suivi!F8</f>
        <v>0</v>
      </c>
      <c r="AH4" s="119">
        <f ca="1">+Suivi!G8</f>
        <v>0</v>
      </c>
      <c r="AI4" s="119">
        <f ca="1">+Suivi!H8</f>
        <v>0</v>
      </c>
      <c r="AJ4" s="119">
        <f ca="1">+Suivi!I8</f>
        <v>0</v>
      </c>
      <c r="AK4" s="119">
        <f ca="1">+Suivi!J8</f>
        <v>0</v>
      </c>
      <c r="AL4" s="119">
        <f ca="1">+Suivi!K8</f>
        <v>0</v>
      </c>
      <c r="AM4" s="119">
        <f ca="1">+Suivi!L8</f>
        <v>0</v>
      </c>
      <c r="AN4" s="119">
        <f ca="1">+Suivi!M8</f>
        <v>0</v>
      </c>
      <c r="AO4" s="119">
        <f ca="1">+Suivi!N8</f>
        <v>0</v>
      </c>
      <c r="AP4" s="119">
        <f ca="1">+Suivi!O8</f>
        <v>0</v>
      </c>
      <c r="AQ4" s="119">
        <f ca="1">+Suivi!P8</f>
        <v>0</v>
      </c>
      <c r="AR4" s="119">
        <f ca="1">+Suivi!Q8</f>
        <v>0</v>
      </c>
      <c r="AS4" s="119">
        <f ca="1">+Suivi!R8</f>
        <v>0</v>
      </c>
      <c r="AT4" s="119">
        <f ca="1">+Suivi!S8</f>
        <v>0</v>
      </c>
      <c r="AU4" s="119">
        <f ca="1">+Suivi!T8</f>
        <v>0</v>
      </c>
      <c r="AV4" s="119">
        <f ca="1">+Suivi!U8</f>
        <v>0</v>
      </c>
      <c r="AW4" s="119">
        <f ca="1">+Suivi!V8</f>
        <v>0</v>
      </c>
      <c r="AX4" s="119"/>
      <c r="AY4" s="119"/>
    </row>
    <row r="5" spans="1:59">
      <c r="L5" s="472"/>
      <c r="M5" s="473"/>
      <c r="N5" s="474"/>
      <c r="AC5" s="119">
        <f ca="1">+Suivi!B9</f>
        <v>0</v>
      </c>
      <c r="AD5" s="119">
        <f ca="1">+Suivi!C9</f>
        <v>0</v>
      </c>
      <c r="AE5" s="119">
        <f ca="1">+Suivi!D9</f>
        <v>0</v>
      </c>
      <c r="AF5" s="119">
        <f ca="1">+Suivi!E9</f>
        <v>0</v>
      </c>
      <c r="AG5" s="119">
        <f ca="1">+Suivi!F9</f>
        <v>0</v>
      </c>
      <c r="AH5" s="119">
        <f ca="1">+Suivi!G9</f>
        <v>0</v>
      </c>
      <c r="AI5" s="119">
        <f ca="1">+Suivi!H9</f>
        <v>0</v>
      </c>
      <c r="AJ5" s="119">
        <f ca="1">+Suivi!I9</f>
        <v>0</v>
      </c>
      <c r="AK5" s="119">
        <f ca="1">+Suivi!J9</f>
        <v>0</v>
      </c>
      <c r="AL5" s="119">
        <f ca="1">+Suivi!K9</f>
        <v>0</v>
      </c>
      <c r="AM5" s="119">
        <f ca="1">+Suivi!L9</f>
        <v>0</v>
      </c>
      <c r="AN5" s="119">
        <f ca="1">+Suivi!M9</f>
        <v>0</v>
      </c>
      <c r="AO5" s="119">
        <f ca="1">+Suivi!N9</f>
        <v>0</v>
      </c>
      <c r="AP5" s="119">
        <f ca="1">+Suivi!O9</f>
        <v>0</v>
      </c>
      <c r="AQ5" s="119">
        <f ca="1">+Suivi!P9</f>
        <v>0</v>
      </c>
      <c r="AR5" s="119">
        <f ca="1">+Suivi!Q9</f>
        <v>0</v>
      </c>
      <c r="AS5" s="119">
        <f ca="1">+Suivi!R9</f>
        <v>0</v>
      </c>
      <c r="AT5" s="119">
        <f ca="1">+Suivi!S9</f>
        <v>0</v>
      </c>
      <c r="AU5" s="119">
        <f ca="1">+Suivi!T9</f>
        <v>0</v>
      </c>
      <c r="AV5" s="119">
        <f ca="1">+Suivi!U9</f>
        <v>0</v>
      </c>
      <c r="AW5" s="119">
        <f ca="1">+Suivi!V9</f>
        <v>0</v>
      </c>
      <c r="AX5" s="119"/>
      <c r="AY5" s="119"/>
    </row>
    <row r="6" spans="1:59" ht="15">
      <c r="A6" s="128"/>
      <c r="D6" s="263"/>
      <c r="E6" s="262"/>
      <c r="F6" s="262"/>
      <c r="I6" s="128" t="s">
        <v>1118</v>
      </c>
      <c r="J6" s="262" t="str">
        <f>IF(L5="",L3,L5)</f>
        <v>PlanningCycleComplet</v>
      </c>
      <c r="AB6" s="119">
        <f ca="1">+Suivi!B10</f>
        <v>0</v>
      </c>
      <c r="AC6" s="119">
        <f ca="1">+Suivi!C10</f>
        <v>0</v>
      </c>
      <c r="AD6" s="119">
        <f ca="1">+Suivi!D10</f>
        <v>0</v>
      </c>
      <c r="AE6" s="119">
        <f ca="1">+Suivi!E10</f>
        <v>0</v>
      </c>
      <c r="AF6" s="119">
        <f ca="1">+Suivi!F10</f>
        <v>0</v>
      </c>
      <c r="AG6" s="119">
        <f ca="1">+Suivi!G10</f>
        <v>0</v>
      </c>
      <c r="AH6" s="119">
        <f ca="1">+Suivi!H10</f>
        <v>0</v>
      </c>
      <c r="AI6" s="119">
        <f ca="1">+Suivi!I10</f>
        <v>0</v>
      </c>
      <c r="AJ6" s="119">
        <f ca="1">+Suivi!J10</f>
        <v>0</v>
      </c>
      <c r="AK6" s="119">
        <f ca="1">+Suivi!K10</f>
        <v>0</v>
      </c>
      <c r="AL6" s="119">
        <f ca="1">+Suivi!L10</f>
        <v>0</v>
      </c>
      <c r="AM6" s="119">
        <f ca="1">+Suivi!M10</f>
        <v>0</v>
      </c>
      <c r="AN6" s="119">
        <f ca="1">+Suivi!N10</f>
        <v>0</v>
      </c>
      <c r="AO6" s="119">
        <f ca="1">+Suivi!O10</f>
        <v>0</v>
      </c>
      <c r="AP6" s="119">
        <f ca="1">+Suivi!P10</f>
        <v>0</v>
      </c>
      <c r="AQ6" s="119">
        <f ca="1">+Suivi!Q10</f>
        <v>0</v>
      </c>
      <c r="AR6" s="119">
        <f ca="1">+Suivi!R10</f>
        <v>0</v>
      </c>
      <c r="AS6" s="119">
        <f ca="1">+Suivi!S10</f>
        <v>0</v>
      </c>
      <c r="AT6" s="119">
        <f ca="1">+Suivi!T10</f>
        <v>0</v>
      </c>
      <c r="AU6" s="119">
        <f ca="1">+Suivi!U10</f>
        <v>0</v>
      </c>
      <c r="AV6" s="119">
        <f ca="1">+Suivi!V10</f>
        <v>0</v>
      </c>
      <c r="AX6" s="119"/>
    </row>
    <row r="7" spans="1:59">
      <c r="AB7" s="119">
        <f ca="1">+Suivi!B11</f>
        <v>0</v>
      </c>
      <c r="AC7" s="119">
        <f ca="1">+Suivi!C11</f>
        <v>0</v>
      </c>
      <c r="AD7" s="119">
        <f ca="1">+Suivi!D11</f>
        <v>0</v>
      </c>
      <c r="AE7" s="119">
        <f ca="1">+Suivi!E11</f>
        <v>0</v>
      </c>
      <c r="AF7" s="119">
        <f ca="1">+Suivi!F11</f>
        <v>0</v>
      </c>
      <c r="AG7" s="119">
        <f ca="1">+Suivi!G11</f>
        <v>0</v>
      </c>
      <c r="AH7" s="119">
        <f ca="1">+Suivi!H11</f>
        <v>0</v>
      </c>
      <c r="AI7" s="119">
        <f ca="1">+Suivi!I11</f>
        <v>0</v>
      </c>
      <c r="AJ7" s="119">
        <f ca="1">+Suivi!J11</f>
        <v>0</v>
      </c>
      <c r="AK7" s="119">
        <f ca="1">+Suivi!K11</f>
        <v>0</v>
      </c>
      <c r="AL7" s="119">
        <f ca="1">+Suivi!L11</f>
        <v>0</v>
      </c>
      <c r="AM7" s="119">
        <f ca="1">+Suivi!M11</f>
        <v>0</v>
      </c>
      <c r="AN7" s="119">
        <f ca="1">+Suivi!N11</f>
        <v>0</v>
      </c>
      <c r="AO7" s="119">
        <f ca="1">+Suivi!O11</f>
        <v>0</v>
      </c>
      <c r="AP7" s="119">
        <f ca="1">+Suivi!P11</f>
        <v>0</v>
      </c>
      <c r="AQ7" s="119">
        <f ca="1">+Suivi!Q11</f>
        <v>0</v>
      </c>
      <c r="AR7" s="119">
        <f ca="1">+Suivi!R11</f>
        <v>0</v>
      </c>
      <c r="AS7" s="119">
        <f ca="1">+Suivi!S11</f>
        <v>0</v>
      </c>
      <c r="AT7" s="119">
        <f ca="1">+Suivi!T11</f>
        <v>0</v>
      </c>
      <c r="AU7" s="119">
        <f ca="1">+Suivi!U11</f>
        <v>0</v>
      </c>
      <c r="AV7" s="119">
        <f ca="1">+Suivi!V11</f>
        <v>0</v>
      </c>
      <c r="AX7" s="119"/>
    </row>
    <row r="8" spans="1:59">
      <c r="A8" s="119">
        <f ca="1">+Suivi!E17</f>
        <v>0</v>
      </c>
      <c r="C8" s="100"/>
      <c r="F8" s="553" t="s">
        <v>1434</v>
      </c>
      <c r="G8" s="555"/>
      <c r="H8" s="553" t="s">
        <v>1435</v>
      </c>
      <c r="I8" s="554"/>
      <c r="J8" s="555"/>
      <c r="K8" s="333"/>
      <c r="AB8" s="119">
        <f ca="1">+Suivi!B12</f>
        <v>0</v>
      </c>
      <c r="AC8" s="119">
        <f ca="1">+Suivi!C12</f>
        <v>0</v>
      </c>
      <c r="AD8" s="119">
        <f ca="1">+Suivi!D12</f>
        <v>0</v>
      </c>
      <c r="AE8" s="119">
        <f ca="1">+Suivi!E12</f>
        <v>0</v>
      </c>
      <c r="AF8" s="119">
        <f ca="1">+Suivi!F12</f>
        <v>0</v>
      </c>
      <c r="AG8" s="119">
        <f ca="1">+Suivi!G12</f>
        <v>0</v>
      </c>
      <c r="AH8" s="119">
        <f ca="1">+Suivi!H12</f>
        <v>0</v>
      </c>
      <c r="AI8" s="119">
        <f ca="1">+Suivi!I12</f>
        <v>0</v>
      </c>
      <c r="AJ8" s="119">
        <f ca="1">+Suivi!J12</f>
        <v>0</v>
      </c>
      <c r="AK8" s="119">
        <f ca="1">+Suivi!K12</f>
        <v>0</v>
      </c>
      <c r="AL8" s="119">
        <f ca="1">+Suivi!L12</f>
        <v>0</v>
      </c>
      <c r="AM8" s="119">
        <f ca="1">+Suivi!M12</f>
        <v>0</v>
      </c>
      <c r="AN8" s="119">
        <f ca="1">+Suivi!N12</f>
        <v>0</v>
      </c>
      <c r="AO8" s="119">
        <f ca="1">+Suivi!O12</f>
        <v>0</v>
      </c>
      <c r="AP8" s="119">
        <f ca="1">+Suivi!P12</f>
        <v>0</v>
      </c>
      <c r="AQ8" s="119">
        <f ca="1">+Suivi!Q12</f>
        <v>0</v>
      </c>
      <c r="AR8" s="119">
        <f ca="1">+Suivi!R12</f>
        <v>0</v>
      </c>
      <c r="AS8" s="119">
        <f ca="1">+Suivi!S12</f>
        <v>0</v>
      </c>
      <c r="AT8" s="119">
        <f ca="1">+Suivi!T12</f>
        <v>0</v>
      </c>
      <c r="AU8" s="119">
        <f ca="1">+Suivi!U12</f>
        <v>0</v>
      </c>
      <c r="AV8" s="119">
        <f ca="1">+Suivi!V12</f>
        <v>0</v>
      </c>
      <c r="AX8" s="119"/>
    </row>
    <row r="9" spans="1:59" ht="78.75">
      <c r="C9" s="112"/>
      <c r="D9" s="133" t="s">
        <v>92</v>
      </c>
      <c r="E9" s="219" t="s">
        <v>58</v>
      </c>
      <c r="F9" s="318" t="s">
        <v>1424</v>
      </c>
      <c r="G9" s="319" t="s">
        <v>1423</v>
      </c>
      <c r="H9" s="320" t="s">
        <v>1426</v>
      </c>
      <c r="I9" s="320" t="s">
        <v>1425</v>
      </c>
      <c r="J9" s="321" t="s">
        <v>1427</v>
      </c>
      <c r="K9" s="334" t="s">
        <v>1428</v>
      </c>
      <c r="L9" s="336"/>
      <c r="M9" s="336"/>
      <c r="N9" s="336"/>
      <c r="O9" s="336"/>
      <c r="P9" s="336"/>
      <c r="Q9" s="336"/>
      <c r="R9" s="336"/>
      <c r="S9" s="336"/>
      <c r="T9" s="336"/>
      <c r="U9" s="336"/>
      <c r="V9" s="336"/>
      <c r="W9" s="336"/>
      <c r="X9" s="336"/>
      <c r="Y9" s="336"/>
      <c r="Z9" s="336"/>
      <c r="AA9" s="336"/>
      <c r="AB9" s="119">
        <f ca="1">+Suivi!B13</f>
        <v>0</v>
      </c>
      <c r="AC9" s="119">
        <f ca="1">+Suivi!C13</f>
        <v>0</v>
      </c>
      <c r="AD9" s="119">
        <f ca="1">+Suivi!D13</f>
        <v>0</v>
      </c>
      <c r="AE9" s="119">
        <f ca="1">+Suivi!E13</f>
        <v>0</v>
      </c>
      <c r="AF9" s="119">
        <f ca="1">+Suivi!F13</f>
        <v>0</v>
      </c>
      <c r="AG9" s="119">
        <f ca="1">+Suivi!G13</f>
        <v>0</v>
      </c>
      <c r="AH9" s="119">
        <f ca="1">+Suivi!H13</f>
        <v>0</v>
      </c>
      <c r="AI9" s="119">
        <f ca="1">+Suivi!I13</f>
        <v>0</v>
      </c>
      <c r="AJ9" s="119">
        <f ca="1">+Suivi!J13</f>
        <v>0</v>
      </c>
      <c r="AK9" s="119">
        <f ca="1">+Suivi!K13</f>
        <v>0</v>
      </c>
      <c r="AL9" s="119">
        <f ca="1">+Suivi!L13</f>
        <v>0</v>
      </c>
      <c r="AM9" s="119">
        <f ca="1">+Suivi!M13</f>
        <v>0</v>
      </c>
      <c r="AN9" s="119">
        <f ca="1">+Suivi!N13</f>
        <v>0</v>
      </c>
      <c r="AO9" s="119">
        <f ca="1">+Suivi!O13</f>
        <v>0</v>
      </c>
      <c r="AP9" s="119">
        <f ca="1">+Suivi!P13</f>
        <v>0</v>
      </c>
      <c r="AQ9" s="119">
        <f ca="1">+Suivi!Q13</f>
        <v>0</v>
      </c>
      <c r="AR9" s="119">
        <f ca="1">+Suivi!R13</f>
        <v>0</v>
      </c>
      <c r="AS9" s="119">
        <f ca="1">+Suivi!S13</f>
        <v>0</v>
      </c>
      <c r="AT9" s="119">
        <f ca="1">+Suivi!T13</f>
        <v>0</v>
      </c>
      <c r="AU9" s="119">
        <f ca="1">+Suivi!U13</f>
        <v>0</v>
      </c>
      <c r="AV9" s="119">
        <f ca="1">+Suivi!V13</f>
        <v>0</v>
      </c>
      <c r="AX9" s="119"/>
      <c r="AY9" s="336"/>
      <c r="AZ9" s="336"/>
      <c r="BA9" s="336"/>
      <c r="BB9" s="336"/>
      <c r="BC9" s="336"/>
      <c r="BD9" s="336"/>
      <c r="BE9" s="336"/>
      <c r="BF9" s="336"/>
      <c r="BG9" s="336"/>
    </row>
    <row r="10" spans="1:59" ht="19.5" customHeight="1">
      <c r="C10" s="138">
        <v>1</v>
      </c>
      <c r="D10" s="126">
        <f t="shared" ref="D10:D40" ca="1" si="0">+HLOOKUP($G$4,$AC$1:$AW$33,2+C10,FALSE)</f>
        <v>0</v>
      </c>
      <c r="E10" s="126">
        <f>F10-I10</f>
        <v>0</v>
      </c>
      <c r="F10" s="152"/>
      <c r="G10" s="209"/>
      <c r="H10" s="153"/>
      <c r="I10" s="153"/>
      <c r="J10" s="314"/>
      <c r="K10" s="269"/>
      <c r="L10" s="336"/>
      <c r="M10" s="336"/>
      <c r="N10" s="336"/>
      <c r="O10" s="336"/>
      <c r="P10" s="336"/>
      <c r="Q10" s="336"/>
      <c r="R10" s="336"/>
      <c r="S10" s="336"/>
      <c r="T10" s="336"/>
      <c r="U10" s="336"/>
      <c r="V10" s="336"/>
      <c r="W10" s="336"/>
      <c r="X10" s="336"/>
      <c r="Y10" s="336"/>
      <c r="Z10" s="336"/>
      <c r="AA10" s="336"/>
      <c r="AB10" s="119">
        <f ca="1">+Suivi!B14</f>
        <v>0</v>
      </c>
      <c r="AC10" s="119">
        <f ca="1">+Suivi!C14</f>
        <v>0</v>
      </c>
      <c r="AD10" s="119">
        <f ca="1">+Suivi!D14</f>
        <v>0</v>
      </c>
      <c r="AE10" s="119">
        <f ca="1">+Suivi!E14</f>
        <v>0</v>
      </c>
      <c r="AF10" s="119">
        <f ca="1">+Suivi!F14</f>
        <v>0</v>
      </c>
      <c r="AG10" s="119">
        <f ca="1">+Suivi!G14</f>
        <v>0</v>
      </c>
      <c r="AH10" s="119">
        <f ca="1">+Suivi!H14</f>
        <v>0</v>
      </c>
      <c r="AI10" s="119">
        <f ca="1">+Suivi!I14</f>
        <v>0</v>
      </c>
      <c r="AJ10" s="119">
        <f ca="1">+Suivi!J14</f>
        <v>0</v>
      </c>
      <c r="AK10" s="119">
        <f ca="1">+Suivi!K14</f>
        <v>0</v>
      </c>
      <c r="AL10" s="119">
        <f ca="1">+Suivi!L14</f>
        <v>0</v>
      </c>
      <c r="AM10" s="119">
        <f ca="1">+Suivi!M14</f>
        <v>0</v>
      </c>
      <c r="AN10" s="119">
        <f ca="1">+Suivi!N14</f>
        <v>0</v>
      </c>
      <c r="AO10" s="119">
        <f ca="1">+Suivi!O14</f>
        <v>0</v>
      </c>
      <c r="AP10" s="119">
        <f ca="1">+Suivi!P14</f>
        <v>0</v>
      </c>
      <c r="AQ10" s="119">
        <f ca="1">+Suivi!Q14</f>
        <v>0</v>
      </c>
      <c r="AR10" s="119">
        <f ca="1">+Suivi!R14</f>
        <v>0</v>
      </c>
      <c r="AS10" s="119">
        <f ca="1">+Suivi!S14</f>
        <v>0</v>
      </c>
      <c r="AT10" s="119">
        <f ca="1">+Suivi!T14</f>
        <v>0</v>
      </c>
      <c r="AU10" s="119">
        <f ca="1">+Suivi!U14</f>
        <v>0</v>
      </c>
      <c r="AV10" s="119">
        <f ca="1">+Suivi!V14</f>
        <v>0</v>
      </c>
      <c r="AX10" s="119"/>
      <c r="AY10" s="336"/>
      <c r="AZ10" s="337"/>
      <c r="BA10" s="338"/>
      <c r="BB10" s="338"/>
      <c r="BC10" s="571"/>
      <c r="BD10" s="572"/>
      <c r="BE10" s="336"/>
      <c r="BF10" s="336"/>
      <c r="BG10" s="336"/>
    </row>
    <row r="11" spans="1:59" ht="19.5" customHeight="1">
      <c r="C11" s="138">
        <f>+C10+1</f>
        <v>2</v>
      </c>
      <c r="D11" s="126">
        <f t="shared" ca="1" si="0"/>
        <v>0</v>
      </c>
      <c r="E11" s="126">
        <f t="shared" ref="E11:E40" si="1">F11-I11</f>
        <v>0</v>
      </c>
      <c r="F11" s="154"/>
      <c r="G11" s="210"/>
      <c r="H11" s="155"/>
      <c r="I11" s="155"/>
      <c r="J11" s="281"/>
      <c r="K11" s="269"/>
      <c r="L11" s="336"/>
      <c r="M11" s="336"/>
      <c r="N11" s="336"/>
      <c r="O11" s="336"/>
      <c r="P11" s="336"/>
      <c r="Q11" s="336"/>
      <c r="R11" s="336"/>
      <c r="S11" s="336"/>
      <c r="T11" s="336"/>
      <c r="U11" s="336"/>
      <c r="V11" s="336"/>
      <c r="W11" s="336"/>
      <c r="X11" s="336"/>
      <c r="Y11" s="336"/>
      <c r="Z11" s="336"/>
      <c r="AA11" s="336"/>
      <c r="AB11" s="119">
        <f ca="1">+Suivi!B15</f>
        <v>0</v>
      </c>
      <c r="AC11" s="119">
        <f ca="1">+Suivi!C15</f>
        <v>0</v>
      </c>
      <c r="AD11" s="119">
        <f ca="1">+Suivi!D15</f>
        <v>0</v>
      </c>
      <c r="AE11" s="119">
        <f ca="1">+Suivi!E15</f>
        <v>0</v>
      </c>
      <c r="AF11" s="119">
        <f ca="1">+Suivi!F15</f>
        <v>0</v>
      </c>
      <c r="AG11" s="119">
        <f ca="1">+Suivi!G15</f>
        <v>0</v>
      </c>
      <c r="AH11" s="119">
        <f ca="1">+Suivi!H15</f>
        <v>0</v>
      </c>
      <c r="AI11" s="119">
        <f ca="1">+Suivi!I15</f>
        <v>0</v>
      </c>
      <c r="AJ11" s="119">
        <f ca="1">+Suivi!J15</f>
        <v>0</v>
      </c>
      <c r="AK11" s="119">
        <f ca="1">+Suivi!K15</f>
        <v>0</v>
      </c>
      <c r="AL11" s="119">
        <f ca="1">+Suivi!L15</f>
        <v>0</v>
      </c>
      <c r="AM11" s="119">
        <f ca="1">+Suivi!M15</f>
        <v>0</v>
      </c>
      <c r="AN11" s="119">
        <f ca="1">+Suivi!N15</f>
        <v>0</v>
      </c>
      <c r="AO11" s="119">
        <f ca="1">+Suivi!O15</f>
        <v>0</v>
      </c>
      <c r="AP11" s="119">
        <f ca="1">+Suivi!P15</f>
        <v>0</v>
      </c>
      <c r="AQ11" s="119">
        <f ca="1">+Suivi!Q15</f>
        <v>0</v>
      </c>
      <c r="AR11" s="119">
        <f ca="1">+Suivi!R15</f>
        <v>0</v>
      </c>
      <c r="AS11" s="119">
        <f ca="1">+Suivi!S15</f>
        <v>0</v>
      </c>
      <c r="AT11" s="119">
        <f ca="1">+Suivi!T15</f>
        <v>0</v>
      </c>
      <c r="AU11" s="119">
        <f ca="1">+Suivi!U15</f>
        <v>0</v>
      </c>
      <c r="AV11" s="119">
        <f ca="1">+Suivi!V15</f>
        <v>0</v>
      </c>
      <c r="AX11" s="119"/>
      <c r="AY11" s="336"/>
      <c r="AZ11" s="339"/>
      <c r="BA11" s="340"/>
      <c r="BB11" s="340"/>
      <c r="BC11" s="571"/>
      <c r="BD11" s="572"/>
      <c r="BE11" s="336"/>
      <c r="BF11" s="336"/>
      <c r="BG11" s="336"/>
    </row>
    <row r="12" spans="1:59" ht="19.5" customHeight="1">
      <c r="C12" s="138">
        <f t="shared" ref="C12:C40" si="2">+C11+1</f>
        <v>3</v>
      </c>
      <c r="D12" s="126">
        <f t="shared" ca="1" si="0"/>
        <v>0</v>
      </c>
      <c r="E12" s="126">
        <f t="shared" si="1"/>
        <v>0</v>
      </c>
      <c r="F12" s="154"/>
      <c r="G12" s="210"/>
      <c r="H12" s="155"/>
      <c r="I12" s="155"/>
      <c r="J12" s="281"/>
      <c r="K12" s="269"/>
      <c r="L12" s="336"/>
      <c r="M12" s="336"/>
      <c r="N12" s="336"/>
      <c r="O12" s="336"/>
      <c r="P12" s="336"/>
      <c r="Q12" s="336"/>
      <c r="R12" s="336"/>
      <c r="S12" s="336"/>
      <c r="T12" s="336"/>
      <c r="U12" s="336"/>
      <c r="V12" s="336"/>
      <c r="W12" s="336"/>
      <c r="X12" s="336"/>
      <c r="Y12" s="336"/>
      <c r="Z12" s="336"/>
      <c r="AA12" s="336"/>
      <c r="AB12" s="119">
        <f ca="1">+Suivi!B16</f>
        <v>0</v>
      </c>
      <c r="AC12" s="119">
        <f ca="1">+Suivi!C16</f>
        <v>0</v>
      </c>
      <c r="AD12" s="119">
        <f ca="1">+Suivi!D16</f>
        <v>0</v>
      </c>
      <c r="AE12" s="119">
        <f ca="1">+Suivi!E16</f>
        <v>0</v>
      </c>
      <c r="AF12" s="119">
        <f ca="1">+Suivi!F16</f>
        <v>0</v>
      </c>
      <c r="AG12" s="119">
        <f ca="1">+Suivi!G16</f>
        <v>0</v>
      </c>
      <c r="AH12" s="119">
        <f ca="1">+Suivi!H16</f>
        <v>0</v>
      </c>
      <c r="AI12" s="119">
        <f ca="1">+Suivi!I16</f>
        <v>0</v>
      </c>
      <c r="AJ12" s="119">
        <f ca="1">+Suivi!J16</f>
        <v>0</v>
      </c>
      <c r="AK12" s="119">
        <f ca="1">+Suivi!K16</f>
        <v>0</v>
      </c>
      <c r="AL12" s="119">
        <f ca="1">+Suivi!L16</f>
        <v>0</v>
      </c>
      <c r="AM12" s="119">
        <f ca="1">+Suivi!M16</f>
        <v>0</v>
      </c>
      <c r="AN12" s="119">
        <f ca="1">+Suivi!N16</f>
        <v>0</v>
      </c>
      <c r="AO12" s="119">
        <f ca="1">+Suivi!O16</f>
        <v>0</v>
      </c>
      <c r="AP12" s="119">
        <f ca="1">+Suivi!P16</f>
        <v>0</v>
      </c>
      <c r="AQ12" s="119">
        <f ca="1">+Suivi!Q16</f>
        <v>0</v>
      </c>
      <c r="AR12" s="119">
        <f ca="1">+Suivi!R16</f>
        <v>0</v>
      </c>
      <c r="AS12" s="119">
        <f ca="1">+Suivi!S16</f>
        <v>0</v>
      </c>
      <c r="AT12" s="119">
        <f ca="1">+Suivi!T16</f>
        <v>0</v>
      </c>
      <c r="AU12" s="119">
        <f ca="1">+Suivi!U16</f>
        <v>0</v>
      </c>
      <c r="AV12" s="119">
        <f ca="1">+Suivi!V16</f>
        <v>0</v>
      </c>
      <c r="AX12" s="119"/>
      <c r="AY12" s="336"/>
      <c r="AZ12" s="339"/>
      <c r="BA12" s="340"/>
      <c r="BB12" s="340"/>
      <c r="BC12" s="571"/>
      <c r="BD12" s="572"/>
      <c r="BE12" s="336"/>
      <c r="BF12" s="336"/>
      <c r="BG12" s="336"/>
    </row>
    <row r="13" spans="1:59" ht="19.5" customHeight="1">
      <c r="C13" s="138">
        <f t="shared" si="2"/>
        <v>4</v>
      </c>
      <c r="D13" s="126">
        <f t="shared" ca="1" si="0"/>
        <v>0</v>
      </c>
      <c r="E13" s="126">
        <f t="shared" si="1"/>
        <v>0</v>
      </c>
      <c r="F13" s="154"/>
      <c r="G13" s="210"/>
      <c r="H13" s="155"/>
      <c r="I13" s="155"/>
      <c r="J13" s="281"/>
      <c r="K13" s="269"/>
      <c r="L13" s="336"/>
      <c r="M13" s="336"/>
      <c r="N13" s="336"/>
      <c r="O13" s="336"/>
      <c r="P13" s="336"/>
      <c r="Q13" s="336"/>
      <c r="R13" s="336"/>
      <c r="S13" s="336"/>
      <c r="T13" s="336"/>
      <c r="U13" s="336"/>
      <c r="V13" s="336"/>
      <c r="W13" s="336"/>
      <c r="X13" s="336"/>
      <c r="Y13" s="336"/>
      <c r="Z13" s="336"/>
      <c r="AA13" s="336"/>
      <c r="AB13" s="119">
        <f ca="1">+Suivi!B17</f>
        <v>0</v>
      </c>
      <c r="AC13" s="119">
        <f ca="1">+Suivi!C17</f>
        <v>0</v>
      </c>
      <c r="AD13" s="119">
        <f ca="1">+Suivi!D17</f>
        <v>0</v>
      </c>
      <c r="AF13" s="119">
        <f ca="1">+Suivi!F17</f>
        <v>0</v>
      </c>
      <c r="AG13" s="119">
        <f ca="1">+Suivi!G17</f>
        <v>0</v>
      </c>
      <c r="AH13" s="119">
        <f ca="1">+Suivi!H17</f>
        <v>0</v>
      </c>
      <c r="AI13" s="119">
        <f ca="1">+Suivi!I17</f>
        <v>0</v>
      </c>
      <c r="AJ13" s="119">
        <f ca="1">+Suivi!J17</f>
        <v>0</v>
      </c>
      <c r="AK13" s="119">
        <f ca="1">+Suivi!K17</f>
        <v>0</v>
      </c>
      <c r="AL13" s="119">
        <f ca="1">+Suivi!L17</f>
        <v>0</v>
      </c>
      <c r="AM13" s="119">
        <f ca="1">+Suivi!M17</f>
        <v>0</v>
      </c>
      <c r="AN13" s="119">
        <f ca="1">+Suivi!N17</f>
        <v>0</v>
      </c>
      <c r="AO13" s="119">
        <f ca="1">+Suivi!O17</f>
        <v>0</v>
      </c>
      <c r="AP13" s="119">
        <f ca="1">+Suivi!P17</f>
        <v>0</v>
      </c>
      <c r="AQ13" s="119">
        <f ca="1">+Suivi!Q17</f>
        <v>0</v>
      </c>
      <c r="AR13" s="119">
        <f ca="1">+Suivi!R17</f>
        <v>0</v>
      </c>
      <c r="AS13" s="119">
        <f ca="1">+Suivi!S17</f>
        <v>0</v>
      </c>
      <c r="AT13" s="119">
        <f ca="1">+Suivi!T17</f>
        <v>0</v>
      </c>
      <c r="AU13" s="119">
        <f ca="1">+Suivi!U17</f>
        <v>0</v>
      </c>
      <c r="AV13" s="119">
        <f ca="1">+Suivi!V17</f>
        <v>0</v>
      </c>
      <c r="AX13" s="119"/>
      <c r="AY13" s="336"/>
      <c r="AZ13" s="339"/>
      <c r="BA13" s="340"/>
      <c r="BB13" s="340"/>
      <c r="BC13" s="571"/>
      <c r="BD13" s="572"/>
      <c r="BE13" s="336"/>
      <c r="BF13" s="336"/>
      <c r="BG13" s="336"/>
    </row>
    <row r="14" spans="1:59" ht="19.5" customHeight="1">
      <c r="C14" s="138">
        <f t="shared" si="2"/>
        <v>5</v>
      </c>
      <c r="D14" s="126">
        <f t="shared" ca="1" si="0"/>
        <v>0</v>
      </c>
      <c r="E14" s="126">
        <f t="shared" si="1"/>
        <v>0</v>
      </c>
      <c r="F14" s="154"/>
      <c r="G14" s="210"/>
      <c r="H14" s="155"/>
      <c r="I14" s="155"/>
      <c r="J14" s="281"/>
      <c r="K14" s="269"/>
      <c r="L14" s="336"/>
      <c r="M14" s="336"/>
      <c r="N14" s="336"/>
      <c r="O14" s="336"/>
      <c r="P14" s="336"/>
      <c r="Q14" s="336"/>
      <c r="R14" s="336"/>
      <c r="S14" s="336"/>
      <c r="T14" s="336"/>
      <c r="U14" s="336"/>
      <c r="V14" s="336"/>
      <c r="W14" s="336"/>
      <c r="X14" s="336"/>
      <c r="Y14" s="336"/>
      <c r="Z14" s="336"/>
      <c r="AA14" s="336"/>
      <c r="AB14" s="119">
        <f ca="1">+Suivi!B18</f>
        <v>0</v>
      </c>
      <c r="AC14" s="119">
        <f ca="1">+Suivi!C18</f>
        <v>0</v>
      </c>
      <c r="AD14" s="119">
        <f ca="1">+Suivi!D18</f>
        <v>0</v>
      </c>
      <c r="AE14" s="119">
        <f ca="1">+Suivi!E18</f>
        <v>0</v>
      </c>
      <c r="AF14" s="119">
        <f ca="1">+Suivi!F18</f>
        <v>0</v>
      </c>
      <c r="AG14" s="119">
        <f ca="1">+Suivi!G18</f>
        <v>0</v>
      </c>
      <c r="AH14" s="119">
        <f ca="1">+Suivi!H18</f>
        <v>0</v>
      </c>
      <c r="AI14" s="119">
        <f ca="1">+Suivi!I18</f>
        <v>0</v>
      </c>
      <c r="AJ14" s="119">
        <f ca="1">+Suivi!J18</f>
        <v>0</v>
      </c>
      <c r="AK14" s="119">
        <f ca="1">+Suivi!K18</f>
        <v>0</v>
      </c>
      <c r="AL14" s="119">
        <f ca="1">+Suivi!L18</f>
        <v>0</v>
      </c>
      <c r="AM14" s="119">
        <f ca="1">+Suivi!M18</f>
        <v>0</v>
      </c>
      <c r="AN14" s="119">
        <f ca="1">+Suivi!N18</f>
        <v>0</v>
      </c>
      <c r="AO14" s="119">
        <f ca="1">+Suivi!O18</f>
        <v>0</v>
      </c>
      <c r="AP14" s="119">
        <f ca="1">+Suivi!P18</f>
        <v>0</v>
      </c>
      <c r="AQ14" s="119">
        <f ca="1">+Suivi!Q18</f>
        <v>0</v>
      </c>
      <c r="AR14" s="119">
        <f ca="1">+Suivi!R18</f>
        <v>0</v>
      </c>
      <c r="AS14" s="119">
        <f ca="1">+Suivi!S18</f>
        <v>0</v>
      </c>
      <c r="AT14" s="119">
        <f ca="1">+Suivi!T18</f>
        <v>0</v>
      </c>
      <c r="AU14" s="119">
        <f ca="1">+Suivi!U18</f>
        <v>0</v>
      </c>
      <c r="AV14" s="119">
        <f ca="1">+Suivi!V18</f>
        <v>0</v>
      </c>
      <c r="AX14" s="119"/>
      <c r="AY14" s="336"/>
      <c r="AZ14" s="339"/>
      <c r="BA14" s="340"/>
      <c r="BB14" s="340"/>
      <c r="BC14" s="571"/>
      <c r="BD14" s="572"/>
      <c r="BE14" s="336"/>
      <c r="BF14" s="336"/>
      <c r="BG14" s="336"/>
    </row>
    <row r="15" spans="1:59" ht="19.5" customHeight="1">
      <c r="C15" s="138">
        <f t="shared" si="2"/>
        <v>6</v>
      </c>
      <c r="D15" s="126">
        <f t="shared" ca="1" si="0"/>
        <v>0</v>
      </c>
      <c r="E15" s="126">
        <f t="shared" si="1"/>
        <v>0</v>
      </c>
      <c r="F15" s="154"/>
      <c r="G15" s="210"/>
      <c r="H15" s="155"/>
      <c r="I15" s="155"/>
      <c r="J15" s="281"/>
      <c r="K15" s="269"/>
      <c r="L15" s="336"/>
      <c r="M15" s="336"/>
      <c r="N15" s="336"/>
      <c r="O15" s="336"/>
      <c r="P15" s="336"/>
      <c r="Q15" s="336"/>
      <c r="R15" s="336"/>
      <c r="S15" s="336"/>
      <c r="T15" s="336"/>
      <c r="U15" s="336"/>
      <c r="V15" s="336"/>
      <c r="W15" s="336"/>
      <c r="X15" s="336"/>
      <c r="Y15" s="336"/>
      <c r="Z15" s="336"/>
      <c r="AA15" s="336"/>
      <c r="AB15" s="119">
        <f ca="1">+Suivi!B19</f>
        <v>0</v>
      </c>
      <c r="AC15" s="119">
        <f ca="1">+Suivi!C19</f>
        <v>0</v>
      </c>
      <c r="AD15" s="119">
        <f ca="1">+Suivi!D19</f>
        <v>0</v>
      </c>
      <c r="AE15" s="119">
        <f ca="1">+Suivi!E19</f>
        <v>0</v>
      </c>
      <c r="AF15" s="119">
        <f ca="1">+Suivi!F19</f>
        <v>0</v>
      </c>
      <c r="AG15" s="119">
        <f ca="1">+Suivi!G19</f>
        <v>0</v>
      </c>
      <c r="AH15" s="119">
        <f ca="1">+Suivi!H19</f>
        <v>0</v>
      </c>
      <c r="AI15" s="119">
        <f ca="1">+Suivi!I19</f>
        <v>0</v>
      </c>
      <c r="AJ15" s="119">
        <f ca="1">+Suivi!J19</f>
        <v>0</v>
      </c>
      <c r="AK15" s="119">
        <f ca="1">+Suivi!K19</f>
        <v>0</v>
      </c>
      <c r="AL15" s="119">
        <f ca="1">+Suivi!L19</f>
        <v>0</v>
      </c>
      <c r="AM15" s="119">
        <f ca="1">+Suivi!M19</f>
        <v>0</v>
      </c>
      <c r="AN15" s="119">
        <f ca="1">+Suivi!N19</f>
        <v>0</v>
      </c>
      <c r="AO15" s="119">
        <f ca="1">+Suivi!O19</f>
        <v>0</v>
      </c>
      <c r="AP15" s="119">
        <f ca="1">+Suivi!P19</f>
        <v>0</v>
      </c>
      <c r="AQ15" s="119">
        <f ca="1">+Suivi!Q19</f>
        <v>0</v>
      </c>
      <c r="AR15" s="119">
        <f ca="1">+Suivi!R19</f>
        <v>0</v>
      </c>
      <c r="AS15" s="119">
        <f ca="1">+Suivi!S19</f>
        <v>0</v>
      </c>
      <c r="AT15" s="119">
        <f ca="1">+Suivi!T19</f>
        <v>0</v>
      </c>
      <c r="AU15" s="119">
        <f ca="1">+Suivi!U19</f>
        <v>0</v>
      </c>
      <c r="AV15" s="119">
        <f ca="1">+Suivi!V19</f>
        <v>0</v>
      </c>
      <c r="AX15" s="119"/>
      <c r="AY15" s="336"/>
      <c r="AZ15" s="339"/>
      <c r="BA15" s="340"/>
      <c r="BB15" s="340"/>
      <c r="BC15" s="571"/>
      <c r="BD15" s="572"/>
      <c r="BE15" s="336"/>
      <c r="BF15" s="336"/>
      <c r="BG15" s="336"/>
    </row>
    <row r="16" spans="1:59" ht="19.5" customHeight="1">
      <c r="C16" s="138">
        <f t="shared" si="2"/>
        <v>7</v>
      </c>
      <c r="D16" s="126">
        <f t="shared" ca="1" si="0"/>
        <v>0</v>
      </c>
      <c r="E16" s="126">
        <f t="shared" si="1"/>
        <v>0</v>
      </c>
      <c r="F16" s="154"/>
      <c r="G16" s="210"/>
      <c r="H16" s="155"/>
      <c r="I16" s="155"/>
      <c r="J16" s="281"/>
      <c r="K16" s="269"/>
      <c r="L16" s="336"/>
      <c r="M16" s="336"/>
      <c r="N16" s="336"/>
      <c r="O16" s="336"/>
      <c r="P16" s="336"/>
      <c r="Q16" s="336"/>
      <c r="R16" s="336"/>
      <c r="S16" s="336"/>
      <c r="T16" s="336"/>
      <c r="U16" s="336"/>
      <c r="V16" s="336"/>
      <c r="W16" s="336"/>
      <c r="X16" s="336"/>
      <c r="Y16" s="336"/>
      <c r="Z16" s="336"/>
      <c r="AA16" s="336"/>
      <c r="AB16" s="119">
        <f ca="1">+Suivi!B20</f>
        <v>0</v>
      </c>
      <c r="AC16" s="119">
        <f ca="1">+Suivi!C20</f>
        <v>0</v>
      </c>
      <c r="AD16" s="119">
        <f ca="1">+Suivi!D20</f>
        <v>0</v>
      </c>
      <c r="AE16" s="119">
        <f ca="1">+Suivi!E20</f>
        <v>0</v>
      </c>
      <c r="AF16" s="119">
        <f ca="1">+Suivi!F20</f>
        <v>0</v>
      </c>
      <c r="AG16" s="119">
        <f ca="1">+Suivi!G20</f>
        <v>0</v>
      </c>
      <c r="AH16" s="119">
        <f ca="1">+Suivi!H20</f>
        <v>0</v>
      </c>
      <c r="AI16" s="119">
        <f ca="1">+Suivi!I20</f>
        <v>0</v>
      </c>
      <c r="AJ16" s="119">
        <f ca="1">+Suivi!J20</f>
        <v>0</v>
      </c>
      <c r="AK16" s="119">
        <f ca="1">+Suivi!K20</f>
        <v>0</v>
      </c>
      <c r="AL16" s="119">
        <f ca="1">+Suivi!L20</f>
        <v>0</v>
      </c>
      <c r="AM16" s="119">
        <f ca="1">+Suivi!M20</f>
        <v>0</v>
      </c>
      <c r="AN16" s="119">
        <f ca="1">+Suivi!N20</f>
        <v>0</v>
      </c>
      <c r="AO16" s="119">
        <f ca="1">+Suivi!O20</f>
        <v>0</v>
      </c>
      <c r="AP16" s="119">
        <f ca="1">+Suivi!P20</f>
        <v>0</v>
      </c>
      <c r="AQ16" s="119">
        <f ca="1">+Suivi!Q20</f>
        <v>0</v>
      </c>
      <c r="AR16" s="119">
        <f ca="1">+Suivi!R20</f>
        <v>0</v>
      </c>
      <c r="AS16" s="119">
        <f ca="1">+Suivi!S20</f>
        <v>0</v>
      </c>
      <c r="AT16" s="119">
        <f ca="1">+Suivi!T20</f>
        <v>0</v>
      </c>
      <c r="AU16" s="119">
        <f ca="1">+Suivi!U20</f>
        <v>0</v>
      </c>
      <c r="AV16" s="119">
        <f ca="1">+Suivi!V20</f>
        <v>0</v>
      </c>
      <c r="AX16" s="119"/>
      <c r="AY16" s="336"/>
      <c r="AZ16" s="339"/>
      <c r="BA16" s="340"/>
      <c r="BB16" s="340"/>
      <c r="BC16" s="571"/>
      <c r="BD16" s="572"/>
      <c r="BE16" s="336"/>
      <c r="BF16" s="336"/>
      <c r="BG16" s="336"/>
    </row>
    <row r="17" spans="3:59" ht="19.5" customHeight="1">
      <c r="C17" s="138">
        <f t="shared" si="2"/>
        <v>8</v>
      </c>
      <c r="D17" s="126">
        <f t="shared" ca="1" si="0"/>
        <v>0</v>
      </c>
      <c r="E17" s="126">
        <f t="shared" si="1"/>
        <v>0</v>
      </c>
      <c r="F17" s="154"/>
      <c r="G17" s="210"/>
      <c r="H17" s="155"/>
      <c r="I17" s="155"/>
      <c r="J17" s="281"/>
      <c r="K17" s="269"/>
      <c r="L17" s="336"/>
      <c r="M17" s="336"/>
      <c r="N17" s="336"/>
      <c r="O17" s="336"/>
      <c r="P17" s="336"/>
      <c r="Q17" s="336"/>
      <c r="R17" s="336"/>
      <c r="S17" s="336"/>
      <c r="T17" s="336"/>
      <c r="U17" s="336"/>
      <c r="V17" s="336"/>
      <c r="W17" s="336"/>
      <c r="X17" s="336"/>
      <c r="Y17" s="336"/>
      <c r="Z17" s="336"/>
      <c r="AA17" s="336"/>
      <c r="AB17" s="119">
        <f ca="1">+Suivi!B21</f>
        <v>0</v>
      </c>
      <c r="AC17" s="119">
        <f ca="1">+Suivi!C21</f>
        <v>0</v>
      </c>
      <c r="AD17" s="119">
        <f ca="1">+Suivi!D21</f>
        <v>0</v>
      </c>
      <c r="AE17" s="119">
        <f ca="1">+Suivi!E21</f>
        <v>0</v>
      </c>
      <c r="AF17" s="119">
        <f ca="1">+Suivi!F21</f>
        <v>0</v>
      </c>
      <c r="AG17" s="119">
        <f ca="1">+Suivi!G21</f>
        <v>0</v>
      </c>
      <c r="AH17" s="119">
        <f ca="1">+Suivi!H21</f>
        <v>0</v>
      </c>
      <c r="AI17" s="119">
        <f ca="1">+Suivi!I21</f>
        <v>0</v>
      </c>
      <c r="AJ17" s="119">
        <f ca="1">+Suivi!J21</f>
        <v>0</v>
      </c>
      <c r="AK17" s="119">
        <f ca="1">+Suivi!K21</f>
        <v>0</v>
      </c>
      <c r="AL17" s="119">
        <f ca="1">+Suivi!L21</f>
        <v>0</v>
      </c>
      <c r="AM17" s="119">
        <f ca="1">+Suivi!M21</f>
        <v>0</v>
      </c>
      <c r="AN17" s="119">
        <f ca="1">+Suivi!N21</f>
        <v>0</v>
      </c>
      <c r="AO17" s="119">
        <f ca="1">+Suivi!O21</f>
        <v>0</v>
      </c>
      <c r="AP17" s="119">
        <f ca="1">+Suivi!P21</f>
        <v>0</v>
      </c>
      <c r="AQ17" s="119">
        <f ca="1">+Suivi!Q21</f>
        <v>0</v>
      </c>
      <c r="AR17" s="119">
        <f ca="1">+Suivi!R21</f>
        <v>0</v>
      </c>
      <c r="AS17" s="119">
        <f ca="1">+Suivi!S21</f>
        <v>0</v>
      </c>
      <c r="AT17" s="119">
        <f ca="1">+Suivi!T21</f>
        <v>0</v>
      </c>
      <c r="AU17" s="119">
        <f ca="1">+Suivi!U21</f>
        <v>0</v>
      </c>
      <c r="AV17" s="119">
        <f ca="1">+Suivi!V21</f>
        <v>0</v>
      </c>
      <c r="AX17" s="119"/>
      <c r="AY17" s="336"/>
      <c r="AZ17" s="339"/>
      <c r="BA17" s="340"/>
      <c r="BB17" s="340"/>
      <c r="BC17" s="571"/>
      <c r="BD17" s="572"/>
      <c r="BE17" s="336"/>
      <c r="BF17" s="336"/>
      <c r="BG17" s="336"/>
    </row>
    <row r="18" spans="3:59" ht="19.5" customHeight="1">
      <c r="C18" s="138">
        <f t="shared" si="2"/>
        <v>9</v>
      </c>
      <c r="D18" s="126">
        <f t="shared" ca="1" si="0"/>
        <v>0</v>
      </c>
      <c r="E18" s="126">
        <f t="shared" si="1"/>
        <v>0</v>
      </c>
      <c r="F18" s="154"/>
      <c r="G18" s="210"/>
      <c r="H18" s="155"/>
      <c r="I18" s="155"/>
      <c r="J18" s="281"/>
      <c r="K18" s="269"/>
      <c r="L18" s="336"/>
      <c r="M18" s="336"/>
      <c r="N18" s="336"/>
      <c r="O18" s="336"/>
      <c r="P18" s="336"/>
      <c r="Q18" s="336"/>
      <c r="R18" s="336"/>
      <c r="S18" s="336"/>
      <c r="T18" s="336"/>
      <c r="U18" s="336"/>
      <c r="V18" s="336"/>
      <c r="W18" s="336"/>
      <c r="X18" s="336"/>
      <c r="Y18" s="336"/>
      <c r="Z18" s="336"/>
      <c r="AA18" s="336"/>
      <c r="AB18" s="119">
        <f ca="1">+Suivi!B22</f>
        <v>0</v>
      </c>
      <c r="AC18" s="119">
        <f ca="1">+Suivi!C22</f>
        <v>0</v>
      </c>
      <c r="AD18" s="119">
        <f ca="1">+Suivi!D22</f>
        <v>0</v>
      </c>
      <c r="AE18" s="119">
        <f ca="1">+Suivi!E22</f>
        <v>0</v>
      </c>
      <c r="AF18" s="119">
        <f ca="1">+Suivi!F22</f>
        <v>0</v>
      </c>
      <c r="AG18" s="119">
        <f ca="1">+Suivi!G22</f>
        <v>0</v>
      </c>
      <c r="AH18" s="119">
        <f ca="1">+Suivi!H22</f>
        <v>0</v>
      </c>
      <c r="AI18" s="119">
        <f ca="1">+Suivi!I22</f>
        <v>0</v>
      </c>
      <c r="AJ18" s="119">
        <f ca="1">+Suivi!J22</f>
        <v>0</v>
      </c>
      <c r="AK18" s="119">
        <f ca="1">+Suivi!K22</f>
        <v>0</v>
      </c>
      <c r="AL18" s="119">
        <f ca="1">+Suivi!L22</f>
        <v>0</v>
      </c>
      <c r="AM18" s="119">
        <f ca="1">+Suivi!M22</f>
        <v>0</v>
      </c>
      <c r="AN18" s="119">
        <f ca="1">+Suivi!N22</f>
        <v>0</v>
      </c>
      <c r="AO18" s="119">
        <f ca="1">+Suivi!O22</f>
        <v>0</v>
      </c>
      <c r="AP18" s="119">
        <f ca="1">+Suivi!P22</f>
        <v>0</v>
      </c>
      <c r="AQ18" s="119">
        <f ca="1">+Suivi!Q22</f>
        <v>0</v>
      </c>
      <c r="AR18" s="119">
        <f ca="1">+Suivi!R22</f>
        <v>0</v>
      </c>
      <c r="AS18" s="119">
        <f ca="1">+Suivi!S22</f>
        <v>0</v>
      </c>
      <c r="AT18" s="119">
        <f ca="1">+Suivi!T22</f>
        <v>0</v>
      </c>
      <c r="AU18" s="119">
        <f ca="1">+Suivi!U22</f>
        <v>0</v>
      </c>
      <c r="AV18" s="119">
        <f ca="1">+Suivi!V22</f>
        <v>0</v>
      </c>
      <c r="AX18" s="119"/>
      <c r="AY18" s="336"/>
      <c r="AZ18" s="339"/>
      <c r="BA18" s="340"/>
      <c r="BB18" s="340"/>
      <c r="BC18" s="571"/>
      <c r="BD18" s="572"/>
      <c r="BE18" s="336"/>
      <c r="BF18" s="336"/>
      <c r="BG18" s="336"/>
    </row>
    <row r="19" spans="3:59" ht="19.5" customHeight="1">
      <c r="C19" s="138">
        <f t="shared" si="2"/>
        <v>10</v>
      </c>
      <c r="D19" s="126">
        <f t="shared" ca="1" si="0"/>
        <v>0</v>
      </c>
      <c r="E19" s="126">
        <f t="shared" si="1"/>
        <v>0</v>
      </c>
      <c r="F19" s="154"/>
      <c r="G19" s="210"/>
      <c r="H19" s="155"/>
      <c r="I19" s="155"/>
      <c r="J19" s="281"/>
      <c r="K19" s="269"/>
      <c r="L19" s="336"/>
      <c r="M19" s="336"/>
      <c r="N19" s="336"/>
      <c r="O19" s="336"/>
      <c r="P19" s="336"/>
      <c r="Q19" s="336"/>
      <c r="R19" s="336"/>
      <c r="S19" s="336"/>
      <c r="T19" s="336"/>
      <c r="U19" s="336"/>
      <c r="V19" s="336"/>
      <c r="W19" s="336"/>
      <c r="X19" s="336"/>
      <c r="Y19" s="336"/>
      <c r="Z19" s="336"/>
      <c r="AA19" s="336"/>
      <c r="AB19" s="119">
        <f ca="1">+Suivi!B23</f>
        <v>0</v>
      </c>
      <c r="AC19" s="119">
        <f ca="1">+Suivi!C23</f>
        <v>0</v>
      </c>
      <c r="AD19" s="119">
        <f ca="1">+Suivi!D23</f>
        <v>0</v>
      </c>
      <c r="AE19" s="119">
        <f ca="1">+Suivi!E23</f>
        <v>0</v>
      </c>
      <c r="AF19" s="119">
        <f ca="1">+Suivi!F23</f>
        <v>0</v>
      </c>
      <c r="AG19" s="119">
        <f ca="1">+Suivi!G23</f>
        <v>0</v>
      </c>
      <c r="AH19" s="119">
        <f ca="1">+Suivi!H23</f>
        <v>0</v>
      </c>
      <c r="AI19" s="119">
        <f ca="1">+Suivi!I23</f>
        <v>0</v>
      </c>
      <c r="AJ19" s="119">
        <f ca="1">+Suivi!J23</f>
        <v>0</v>
      </c>
      <c r="AK19" s="119">
        <f ca="1">+Suivi!K23</f>
        <v>0</v>
      </c>
      <c r="AL19" s="119">
        <f ca="1">+Suivi!L23</f>
        <v>0</v>
      </c>
      <c r="AM19" s="119">
        <f ca="1">+Suivi!M23</f>
        <v>0</v>
      </c>
      <c r="AN19" s="119">
        <f ca="1">+Suivi!N23</f>
        <v>0</v>
      </c>
      <c r="AO19" s="119">
        <f ca="1">+Suivi!O23</f>
        <v>0</v>
      </c>
      <c r="AP19" s="119">
        <f ca="1">+Suivi!P23</f>
        <v>0</v>
      </c>
      <c r="AQ19" s="119">
        <f ca="1">+Suivi!Q23</f>
        <v>0</v>
      </c>
      <c r="AR19" s="119">
        <f ca="1">+Suivi!R23</f>
        <v>0</v>
      </c>
      <c r="AS19" s="119">
        <f ca="1">+Suivi!S23</f>
        <v>0</v>
      </c>
      <c r="AT19" s="119">
        <f ca="1">+Suivi!T23</f>
        <v>0</v>
      </c>
      <c r="AU19" s="119">
        <f ca="1">+Suivi!U23</f>
        <v>0</v>
      </c>
      <c r="AV19" s="119">
        <f ca="1">+Suivi!V23</f>
        <v>0</v>
      </c>
      <c r="AX19" s="119"/>
      <c r="AY19" s="336"/>
      <c r="AZ19" s="339"/>
      <c r="BA19" s="340"/>
      <c r="BB19" s="340"/>
      <c r="BC19" s="571"/>
      <c r="BD19" s="572"/>
      <c r="BE19" s="336"/>
      <c r="BF19" s="336"/>
      <c r="BG19" s="336"/>
    </row>
    <row r="20" spans="3:59" ht="19.5" customHeight="1">
      <c r="C20" s="138">
        <f t="shared" si="2"/>
        <v>11</v>
      </c>
      <c r="D20" s="126">
        <f t="shared" ca="1" si="0"/>
        <v>0</v>
      </c>
      <c r="E20" s="126">
        <f t="shared" si="1"/>
        <v>0</v>
      </c>
      <c r="F20" s="154"/>
      <c r="G20" s="210"/>
      <c r="H20" s="155"/>
      <c r="I20" s="155"/>
      <c r="J20" s="281"/>
      <c r="K20" s="269"/>
      <c r="L20" s="336"/>
      <c r="M20" s="336"/>
      <c r="N20" s="336"/>
      <c r="O20" s="336"/>
      <c r="P20" s="336"/>
      <c r="Q20" s="336"/>
      <c r="R20" s="336"/>
      <c r="S20" s="336"/>
      <c r="T20" s="336"/>
      <c r="U20" s="336"/>
      <c r="V20" s="336"/>
      <c r="W20" s="336"/>
      <c r="X20" s="336"/>
      <c r="Y20" s="336"/>
      <c r="Z20" s="336"/>
      <c r="AA20" s="336"/>
      <c r="AB20" s="119">
        <f ca="1">+Suivi!B24</f>
        <v>0</v>
      </c>
      <c r="AC20" s="119">
        <f ca="1">+Suivi!C24</f>
        <v>0</v>
      </c>
      <c r="AD20" s="119">
        <f ca="1">+Suivi!D24</f>
        <v>0</v>
      </c>
      <c r="AE20" s="119">
        <f ca="1">+Suivi!E24</f>
        <v>0</v>
      </c>
      <c r="AF20" s="119">
        <f ca="1">+Suivi!F24</f>
        <v>0</v>
      </c>
      <c r="AG20" s="119">
        <f ca="1">+Suivi!G24</f>
        <v>0</v>
      </c>
      <c r="AH20" s="119">
        <f ca="1">+Suivi!H24</f>
        <v>0</v>
      </c>
      <c r="AI20" s="119">
        <f ca="1">+Suivi!I24</f>
        <v>0</v>
      </c>
      <c r="AJ20" s="119">
        <f ca="1">+Suivi!J24</f>
        <v>0</v>
      </c>
      <c r="AK20" s="119">
        <f ca="1">+Suivi!K24</f>
        <v>0</v>
      </c>
      <c r="AL20" s="119">
        <f ca="1">+Suivi!L24</f>
        <v>0</v>
      </c>
      <c r="AM20" s="119">
        <f ca="1">+Suivi!M24</f>
        <v>0</v>
      </c>
      <c r="AN20" s="119">
        <f ca="1">+Suivi!N24</f>
        <v>0</v>
      </c>
      <c r="AO20" s="119">
        <f ca="1">+Suivi!O24</f>
        <v>0</v>
      </c>
      <c r="AP20" s="119">
        <f ca="1">+Suivi!P24</f>
        <v>0</v>
      </c>
      <c r="AQ20" s="119">
        <f ca="1">+Suivi!Q24</f>
        <v>0</v>
      </c>
      <c r="AR20" s="119">
        <f ca="1">+Suivi!R24</f>
        <v>0</v>
      </c>
      <c r="AS20" s="119">
        <f ca="1">+Suivi!S24</f>
        <v>0</v>
      </c>
      <c r="AT20" s="119">
        <f ca="1">+Suivi!T24</f>
        <v>0</v>
      </c>
      <c r="AU20" s="119">
        <f ca="1">+Suivi!U24</f>
        <v>0</v>
      </c>
      <c r="AV20" s="119">
        <f ca="1">+Suivi!V24</f>
        <v>0</v>
      </c>
      <c r="AX20" s="119"/>
      <c r="AY20" s="336"/>
      <c r="AZ20" s="339"/>
      <c r="BA20" s="340"/>
      <c r="BB20" s="340"/>
      <c r="BC20" s="571"/>
      <c r="BD20" s="572"/>
      <c r="BE20" s="336"/>
      <c r="BF20" s="336"/>
      <c r="BG20" s="336"/>
    </row>
    <row r="21" spans="3:59" ht="19.5" customHeight="1">
      <c r="C21" s="138">
        <f t="shared" si="2"/>
        <v>12</v>
      </c>
      <c r="D21" s="126">
        <f t="shared" ca="1" si="0"/>
        <v>0</v>
      </c>
      <c r="E21" s="126">
        <f t="shared" si="1"/>
        <v>0</v>
      </c>
      <c r="F21" s="154"/>
      <c r="G21" s="210"/>
      <c r="H21" s="155"/>
      <c r="I21" s="155"/>
      <c r="J21" s="281"/>
      <c r="K21" s="269"/>
      <c r="L21" s="336"/>
      <c r="M21" s="336"/>
      <c r="N21" s="336"/>
      <c r="O21" s="336"/>
      <c r="P21" s="336"/>
      <c r="Q21" s="336"/>
      <c r="R21" s="336"/>
      <c r="S21" s="336"/>
      <c r="T21" s="336"/>
      <c r="U21" s="336"/>
      <c r="V21" s="336"/>
      <c r="W21" s="336"/>
      <c r="X21" s="336"/>
      <c r="Y21" s="336"/>
      <c r="Z21" s="336"/>
      <c r="AA21" s="336"/>
      <c r="AB21" s="119">
        <f ca="1">+Suivi!B25</f>
        <v>0</v>
      </c>
      <c r="AC21" s="119">
        <f ca="1">+Suivi!C25</f>
        <v>0</v>
      </c>
      <c r="AD21" s="119">
        <f ca="1">+Suivi!D25</f>
        <v>0</v>
      </c>
      <c r="AE21" s="119">
        <f ca="1">+Suivi!E25</f>
        <v>0</v>
      </c>
      <c r="AF21" s="119">
        <f ca="1">+Suivi!F25</f>
        <v>0</v>
      </c>
      <c r="AG21" s="119">
        <f ca="1">+Suivi!G25</f>
        <v>0</v>
      </c>
      <c r="AH21" s="119">
        <f ca="1">+Suivi!H25</f>
        <v>0</v>
      </c>
      <c r="AI21" s="119">
        <f ca="1">+Suivi!I25</f>
        <v>0</v>
      </c>
      <c r="AJ21" s="119">
        <f ca="1">+Suivi!J25</f>
        <v>0</v>
      </c>
      <c r="AK21" s="119">
        <f ca="1">+Suivi!K25</f>
        <v>0</v>
      </c>
      <c r="AL21" s="119">
        <f ca="1">+Suivi!L25</f>
        <v>0</v>
      </c>
      <c r="AM21" s="119">
        <f ca="1">+Suivi!M25</f>
        <v>0</v>
      </c>
      <c r="AN21" s="119">
        <f ca="1">+Suivi!N25</f>
        <v>0</v>
      </c>
      <c r="AO21" s="119">
        <f ca="1">+Suivi!O25</f>
        <v>0</v>
      </c>
      <c r="AP21" s="119">
        <f ca="1">+Suivi!P25</f>
        <v>0</v>
      </c>
      <c r="AQ21" s="119">
        <f ca="1">+Suivi!Q25</f>
        <v>0</v>
      </c>
      <c r="AR21" s="119">
        <f ca="1">+Suivi!R25</f>
        <v>0</v>
      </c>
      <c r="AS21" s="119">
        <f ca="1">+Suivi!S25</f>
        <v>0</v>
      </c>
      <c r="AT21" s="119">
        <f ca="1">+Suivi!T25</f>
        <v>0</v>
      </c>
      <c r="AU21" s="119">
        <f ca="1">+Suivi!U25</f>
        <v>0</v>
      </c>
      <c r="AV21" s="119">
        <f ca="1">+Suivi!V25</f>
        <v>0</v>
      </c>
      <c r="AX21" s="119"/>
      <c r="AY21" s="336"/>
      <c r="AZ21" s="339"/>
      <c r="BA21" s="340"/>
      <c r="BB21" s="340"/>
      <c r="BC21" s="571"/>
      <c r="BD21" s="572"/>
      <c r="BE21" s="336"/>
      <c r="BF21" s="336"/>
      <c r="BG21" s="336"/>
    </row>
    <row r="22" spans="3:59" ht="19.5" customHeight="1">
      <c r="C22" s="138">
        <f t="shared" si="2"/>
        <v>13</v>
      </c>
      <c r="D22" s="126">
        <f t="shared" ca="1" si="0"/>
        <v>0</v>
      </c>
      <c r="E22" s="126">
        <f t="shared" si="1"/>
        <v>0</v>
      </c>
      <c r="F22" s="154"/>
      <c r="G22" s="210"/>
      <c r="H22" s="155"/>
      <c r="I22" s="155"/>
      <c r="J22" s="281"/>
      <c r="K22" s="269"/>
      <c r="L22" s="336"/>
      <c r="M22" s="336"/>
      <c r="N22" s="336"/>
      <c r="O22" s="336"/>
      <c r="P22" s="336"/>
      <c r="Q22" s="336"/>
      <c r="R22" s="336"/>
      <c r="S22" s="336"/>
      <c r="T22" s="336"/>
      <c r="U22" s="336"/>
      <c r="V22" s="336"/>
      <c r="W22" s="336"/>
      <c r="X22" s="336"/>
      <c r="Y22" s="336"/>
      <c r="Z22" s="336"/>
      <c r="AA22" s="336"/>
      <c r="AB22" s="119">
        <f ca="1">+Suivi!B26</f>
        <v>0</v>
      </c>
      <c r="AC22" s="119">
        <f ca="1">+Suivi!C26</f>
        <v>0</v>
      </c>
      <c r="AD22" s="119">
        <f ca="1">+Suivi!D26</f>
        <v>0</v>
      </c>
      <c r="AE22" s="119">
        <f ca="1">+Suivi!E26</f>
        <v>0</v>
      </c>
      <c r="AF22" s="119">
        <f ca="1">+Suivi!F26</f>
        <v>0</v>
      </c>
      <c r="AG22" s="119">
        <f ca="1">+Suivi!G26</f>
        <v>0</v>
      </c>
      <c r="AH22" s="119">
        <f ca="1">+Suivi!H26</f>
        <v>0</v>
      </c>
      <c r="AI22" s="119">
        <f ca="1">+Suivi!I26</f>
        <v>0</v>
      </c>
      <c r="AJ22" s="119">
        <f ca="1">+Suivi!J26</f>
        <v>0</v>
      </c>
      <c r="AK22" s="119">
        <f ca="1">+Suivi!K26</f>
        <v>0</v>
      </c>
      <c r="AL22" s="119">
        <f ca="1">+Suivi!L26</f>
        <v>0</v>
      </c>
      <c r="AM22" s="119">
        <f ca="1">+Suivi!M26</f>
        <v>0</v>
      </c>
      <c r="AN22" s="119">
        <f ca="1">+Suivi!N26</f>
        <v>0</v>
      </c>
      <c r="AO22" s="119">
        <f ca="1">+Suivi!O26</f>
        <v>0</v>
      </c>
      <c r="AP22" s="119">
        <f ca="1">+Suivi!P26</f>
        <v>0</v>
      </c>
      <c r="AQ22" s="119">
        <f ca="1">+Suivi!Q26</f>
        <v>0</v>
      </c>
      <c r="AR22" s="119">
        <f ca="1">+Suivi!R26</f>
        <v>0</v>
      </c>
      <c r="AS22" s="119">
        <f ca="1">+Suivi!S26</f>
        <v>0</v>
      </c>
      <c r="AT22" s="119">
        <f ca="1">+Suivi!T26</f>
        <v>0</v>
      </c>
      <c r="AU22" s="119">
        <f ca="1">+Suivi!U26</f>
        <v>0</v>
      </c>
      <c r="AV22" s="119">
        <f ca="1">+Suivi!V26</f>
        <v>0</v>
      </c>
      <c r="AX22" s="119"/>
      <c r="AY22" s="336"/>
      <c r="AZ22" s="339"/>
      <c r="BA22" s="340"/>
      <c r="BB22" s="340"/>
      <c r="BC22" s="571"/>
      <c r="BD22" s="572"/>
      <c r="BE22" s="336"/>
      <c r="BF22" s="336"/>
      <c r="BG22" s="336"/>
    </row>
    <row r="23" spans="3:59" ht="19.5" customHeight="1">
      <c r="C23" s="138">
        <f t="shared" si="2"/>
        <v>14</v>
      </c>
      <c r="D23" s="126">
        <f t="shared" ca="1" si="0"/>
        <v>0</v>
      </c>
      <c r="E23" s="126">
        <f t="shared" si="1"/>
        <v>0</v>
      </c>
      <c r="F23" s="154"/>
      <c r="G23" s="210"/>
      <c r="H23" s="155"/>
      <c r="I23" s="155"/>
      <c r="J23" s="281"/>
      <c r="K23" s="269"/>
      <c r="L23" s="336"/>
      <c r="M23" s="336"/>
      <c r="N23" s="336"/>
      <c r="O23" s="336"/>
      <c r="P23" s="336"/>
      <c r="Q23" s="336"/>
      <c r="R23" s="336"/>
      <c r="S23" s="336"/>
      <c r="T23" s="336"/>
      <c r="U23" s="336"/>
      <c r="V23" s="336"/>
      <c r="W23" s="336"/>
      <c r="X23" s="336"/>
      <c r="Y23" s="336"/>
      <c r="Z23" s="336"/>
      <c r="AA23" s="336"/>
      <c r="AB23" s="119">
        <f ca="1">+Suivi!B27</f>
        <v>0</v>
      </c>
      <c r="AC23" s="119">
        <f ca="1">+Suivi!C27</f>
        <v>0</v>
      </c>
      <c r="AD23" s="119">
        <f ca="1">+Suivi!D27</f>
        <v>0</v>
      </c>
      <c r="AE23" s="119">
        <f ca="1">+Suivi!E27</f>
        <v>0</v>
      </c>
      <c r="AF23" s="119">
        <f ca="1">+Suivi!F27</f>
        <v>0</v>
      </c>
      <c r="AG23" s="119">
        <f ca="1">+Suivi!G27</f>
        <v>0</v>
      </c>
      <c r="AH23" s="119">
        <f ca="1">+Suivi!H27</f>
        <v>0</v>
      </c>
      <c r="AI23" s="119">
        <f ca="1">+Suivi!I27</f>
        <v>0</v>
      </c>
      <c r="AJ23" s="119">
        <f ca="1">+Suivi!J27</f>
        <v>0</v>
      </c>
      <c r="AK23" s="119">
        <f ca="1">+Suivi!K27</f>
        <v>0</v>
      </c>
      <c r="AL23" s="119">
        <f ca="1">+Suivi!L27</f>
        <v>0</v>
      </c>
      <c r="AM23" s="119">
        <f ca="1">+Suivi!M27</f>
        <v>0</v>
      </c>
      <c r="AN23" s="119">
        <f ca="1">+Suivi!N27</f>
        <v>0</v>
      </c>
      <c r="AO23" s="119">
        <f ca="1">+Suivi!O27</f>
        <v>0</v>
      </c>
      <c r="AP23" s="119">
        <f ca="1">+Suivi!P27</f>
        <v>0</v>
      </c>
      <c r="AQ23" s="119">
        <f ca="1">+Suivi!Q27</f>
        <v>0</v>
      </c>
      <c r="AR23" s="119">
        <f ca="1">+Suivi!R27</f>
        <v>0</v>
      </c>
      <c r="AS23" s="119">
        <f ca="1">+Suivi!S27</f>
        <v>0</v>
      </c>
      <c r="AT23" s="119">
        <f ca="1">+Suivi!T27</f>
        <v>0</v>
      </c>
      <c r="AU23" s="119">
        <f ca="1">+Suivi!U27</f>
        <v>0</v>
      </c>
      <c r="AV23" s="119">
        <f ca="1">+Suivi!V27</f>
        <v>0</v>
      </c>
      <c r="AX23" s="119"/>
      <c r="AY23" s="336"/>
      <c r="AZ23" s="339"/>
      <c r="BA23" s="340"/>
      <c r="BB23" s="340"/>
      <c r="BC23" s="571"/>
      <c r="BD23" s="572"/>
      <c r="BE23" s="336"/>
      <c r="BF23" s="336"/>
      <c r="BG23" s="336"/>
    </row>
    <row r="24" spans="3:59" ht="19.5" customHeight="1">
      <c r="C24" s="138">
        <f t="shared" si="2"/>
        <v>15</v>
      </c>
      <c r="D24" s="126">
        <f t="shared" ca="1" si="0"/>
        <v>0</v>
      </c>
      <c r="E24" s="126">
        <f t="shared" si="1"/>
        <v>0</v>
      </c>
      <c r="F24" s="154"/>
      <c r="G24" s="210"/>
      <c r="H24" s="155"/>
      <c r="I24" s="155"/>
      <c r="J24" s="281"/>
      <c r="K24" s="269"/>
      <c r="L24" s="336"/>
      <c r="M24" s="336"/>
      <c r="N24" s="336"/>
      <c r="O24" s="336"/>
      <c r="P24" s="336"/>
      <c r="Q24" s="336"/>
      <c r="R24" s="336"/>
      <c r="S24" s="336"/>
      <c r="T24" s="336"/>
      <c r="U24" s="336"/>
      <c r="V24" s="336"/>
      <c r="W24" s="336"/>
      <c r="X24" s="336"/>
      <c r="Y24" s="336"/>
      <c r="Z24" s="336"/>
      <c r="AA24" s="336"/>
      <c r="AB24" s="119">
        <f ca="1">+Suivi!B28</f>
        <v>0</v>
      </c>
      <c r="AC24" s="119">
        <f ca="1">+Suivi!C28</f>
        <v>0</v>
      </c>
      <c r="AD24" s="119">
        <f ca="1">+Suivi!D28</f>
        <v>0</v>
      </c>
      <c r="AE24" s="119">
        <f ca="1">+Suivi!E28</f>
        <v>0</v>
      </c>
      <c r="AF24" s="119">
        <f ca="1">+Suivi!F28</f>
        <v>0</v>
      </c>
      <c r="AG24" s="119">
        <f ca="1">+Suivi!G28</f>
        <v>0</v>
      </c>
      <c r="AH24" s="119">
        <f ca="1">+Suivi!H28</f>
        <v>0</v>
      </c>
      <c r="AI24" s="119">
        <f ca="1">+Suivi!I28</f>
        <v>0</v>
      </c>
      <c r="AJ24" s="119">
        <f ca="1">+Suivi!J28</f>
        <v>0</v>
      </c>
      <c r="AK24" s="119">
        <f ca="1">+Suivi!K28</f>
        <v>0</v>
      </c>
      <c r="AL24" s="119">
        <f ca="1">+Suivi!L28</f>
        <v>0</v>
      </c>
      <c r="AM24" s="119">
        <f ca="1">+Suivi!M28</f>
        <v>0</v>
      </c>
      <c r="AN24" s="119">
        <f ca="1">+Suivi!N28</f>
        <v>0</v>
      </c>
      <c r="AO24" s="119">
        <f ca="1">+Suivi!O28</f>
        <v>0</v>
      </c>
      <c r="AP24" s="119">
        <f ca="1">+Suivi!P28</f>
        <v>0</v>
      </c>
      <c r="AQ24" s="119">
        <f ca="1">+Suivi!Q28</f>
        <v>0</v>
      </c>
      <c r="AR24" s="119">
        <f ca="1">+Suivi!R28</f>
        <v>0</v>
      </c>
      <c r="AS24" s="119">
        <f ca="1">+Suivi!S28</f>
        <v>0</v>
      </c>
      <c r="AT24" s="119">
        <f ca="1">+Suivi!T28</f>
        <v>0</v>
      </c>
      <c r="AU24" s="119">
        <f ca="1">+Suivi!U28</f>
        <v>0</v>
      </c>
      <c r="AV24" s="119">
        <f ca="1">+Suivi!V28</f>
        <v>0</v>
      </c>
      <c r="AX24" s="119"/>
      <c r="AY24" s="336"/>
      <c r="AZ24" s="339"/>
      <c r="BA24" s="340"/>
      <c r="BB24" s="340"/>
      <c r="BC24" s="571"/>
      <c r="BD24" s="572"/>
      <c r="BE24" s="336"/>
      <c r="BF24" s="336"/>
      <c r="BG24" s="336"/>
    </row>
    <row r="25" spans="3:59" ht="19.5" customHeight="1">
      <c r="C25" s="138">
        <f t="shared" si="2"/>
        <v>16</v>
      </c>
      <c r="D25" s="126">
        <f t="shared" ca="1" si="0"/>
        <v>0</v>
      </c>
      <c r="E25" s="126">
        <f t="shared" si="1"/>
        <v>0</v>
      </c>
      <c r="F25" s="154"/>
      <c r="G25" s="210"/>
      <c r="H25" s="155"/>
      <c r="I25" s="155"/>
      <c r="J25" s="281"/>
      <c r="K25" s="269"/>
      <c r="L25" s="336"/>
      <c r="M25" s="336"/>
      <c r="N25" s="336"/>
      <c r="O25" s="336"/>
      <c r="P25" s="336"/>
      <c r="Q25" s="336"/>
      <c r="R25" s="336"/>
      <c r="S25" s="336"/>
      <c r="T25" s="336"/>
      <c r="U25" s="336"/>
      <c r="V25" s="336"/>
      <c r="W25" s="336"/>
      <c r="X25" s="336"/>
      <c r="Y25" s="336"/>
      <c r="Z25" s="336"/>
      <c r="AA25" s="336"/>
      <c r="AB25" s="119">
        <f ca="1">+Suivi!B29</f>
        <v>0</v>
      </c>
      <c r="AC25" s="119">
        <f ca="1">+Suivi!C29</f>
        <v>0</v>
      </c>
      <c r="AD25" s="119">
        <f ca="1">+Suivi!D29</f>
        <v>0</v>
      </c>
      <c r="AE25" s="119">
        <f ca="1">+Suivi!E29</f>
        <v>0</v>
      </c>
      <c r="AF25" s="119">
        <f ca="1">+Suivi!F29</f>
        <v>0</v>
      </c>
      <c r="AG25" s="119">
        <f ca="1">+Suivi!G29</f>
        <v>0</v>
      </c>
      <c r="AH25" s="119">
        <f ca="1">+Suivi!H29</f>
        <v>0</v>
      </c>
      <c r="AI25" s="119">
        <f ca="1">+Suivi!I29</f>
        <v>0</v>
      </c>
      <c r="AJ25" s="119">
        <f ca="1">+Suivi!J29</f>
        <v>0</v>
      </c>
      <c r="AK25" s="119">
        <f ca="1">+Suivi!K29</f>
        <v>0</v>
      </c>
      <c r="AL25" s="119">
        <f ca="1">+Suivi!L29</f>
        <v>0</v>
      </c>
      <c r="AM25" s="119">
        <f ca="1">+Suivi!M29</f>
        <v>0</v>
      </c>
      <c r="AN25" s="119">
        <f ca="1">+Suivi!N29</f>
        <v>0</v>
      </c>
      <c r="AO25" s="119">
        <f ca="1">+Suivi!O29</f>
        <v>0</v>
      </c>
      <c r="AP25" s="119">
        <f ca="1">+Suivi!P29</f>
        <v>0</v>
      </c>
      <c r="AQ25" s="119">
        <f ca="1">+Suivi!Q29</f>
        <v>0</v>
      </c>
      <c r="AR25" s="119">
        <f ca="1">+Suivi!R29</f>
        <v>0</v>
      </c>
      <c r="AS25" s="119">
        <f ca="1">+Suivi!S29</f>
        <v>0</v>
      </c>
      <c r="AT25" s="119">
        <f ca="1">+Suivi!T29</f>
        <v>0</v>
      </c>
      <c r="AU25" s="119">
        <f ca="1">+Suivi!U29</f>
        <v>0</v>
      </c>
      <c r="AV25" s="119">
        <f ca="1">+Suivi!V29</f>
        <v>0</v>
      </c>
      <c r="AX25" s="119"/>
      <c r="AY25" s="336"/>
      <c r="AZ25" s="339"/>
      <c r="BA25" s="340"/>
      <c r="BB25" s="340"/>
      <c r="BC25" s="571"/>
      <c r="BD25" s="572"/>
      <c r="BE25" s="336"/>
      <c r="BF25" s="336"/>
      <c r="BG25" s="336"/>
    </row>
    <row r="26" spans="3:59" ht="19.5" customHeight="1">
      <c r="C26" s="138">
        <f t="shared" si="2"/>
        <v>17</v>
      </c>
      <c r="D26" s="126">
        <f t="shared" ca="1" si="0"/>
        <v>0</v>
      </c>
      <c r="E26" s="126">
        <f t="shared" si="1"/>
        <v>0</v>
      </c>
      <c r="F26" s="154"/>
      <c r="G26" s="210"/>
      <c r="H26" s="155"/>
      <c r="I26" s="155"/>
      <c r="J26" s="281"/>
      <c r="K26" s="269"/>
      <c r="L26" s="336"/>
      <c r="M26" s="336"/>
      <c r="N26" s="336"/>
      <c r="O26" s="336"/>
      <c r="P26" s="336"/>
      <c r="Q26" s="336"/>
      <c r="R26" s="336"/>
      <c r="S26" s="336"/>
      <c r="T26" s="336"/>
      <c r="U26" s="336"/>
      <c r="V26" s="336"/>
      <c r="W26" s="336"/>
      <c r="X26" s="336"/>
      <c r="Y26" s="336"/>
      <c r="Z26" s="336"/>
      <c r="AA26" s="336"/>
      <c r="AB26" s="119">
        <f ca="1">+Suivi!B30</f>
        <v>0</v>
      </c>
      <c r="AC26" s="119">
        <f ca="1">+Suivi!C30</f>
        <v>0</v>
      </c>
      <c r="AD26" s="119">
        <f ca="1">+Suivi!D30</f>
        <v>0</v>
      </c>
      <c r="AE26" s="119">
        <f ca="1">+Suivi!E30</f>
        <v>0</v>
      </c>
      <c r="AF26" s="119">
        <f ca="1">+Suivi!F30</f>
        <v>0</v>
      </c>
      <c r="AG26" s="119">
        <f ca="1">+Suivi!G30</f>
        <v>0</v>
      </c>
      <c r="AH26" s="119">
        <f ca="1">+Suivi!H30</f>
        <v>0</v>
      </c>
      <c r="AI26" s="119">
        <f ca="1">+Suivi!I30</f>
        <v>0</v>
      </c>
      <c r="AJ26" s="119">
        <f ca="1">+Suivi!J30</f>
        <v>0</v>
      </c>
      <c r="AK26" s="119">
        <f ca="1">+Suivi!K30</f>
        <v>0</v>
      </c>
      <c r="AL26" s="119">
        <f ca="1">+Suivi!L30</f>
        <v>0</v>
      </c>
      <c r="AM26" s="119">
        <f ca="1">+Suivi!M30</f>
        <v>0</v>
      </c>
      <c r="AN26" s="119">
        <f ca="1">+Suivi!N30</f>
        <v>0</v>
      </c>
      <c r="AO26" s="119">
        <f ca="1">+Suivi!O30</f>
        <v>0</v>
      </c>
      <c r="AP26" s="119">
        <f ca="1">+Suivi!P30</f>
        <v>0</v>
      </c>
      <c r="AQ26" s="119">
        <f ca="1">+Suivi!Q30</f>
        <v>0</v>
      </c>
      <c r="AR26" s="119">
        <f ca="1">+Suivi!R30</f>
        <v>0</v>
      </c>
      <c r="AS26" s="119">
        <f ca="1">+Suivi!S30</f>
        <v>0</v>
      </c>
      <c r="AT26" s="119">
        <f ca="1">+Suivi!T30</f>
        <v>0</v>
      </c>
      <c r="AU26" s="119">
        <f ca="1">+Suivi!U30</f>
        <v>0</v>
      </c>
      <c r="AV26" s="119">
        <f ca="1">+Suivi!V30</f>
        <v>0</v>
      </c>
      <c r="AX26" s="119"/>
      <c r="AY26" s="336"/>
      <c r="AZ26" s="339"/>
      <c r="BA26" s="340"/>
      <c r="BB26" s="340"/>
      <c r="BC26" s="571"/>
      <c r="BD26" s="572"/>
      <c r="BE26" s="336"/>
      <c r="BF26" s="336"/>
      <c r="BG26" s="336"/>
    </row>
    <row r="27" spans="3:59" ht="19.5" customHeight="1">
      <c r="C27" s="138">
        <f t="shared" si="2"/>
        <v>18</v>
      </c>
      <c r="D27" s="126">
        <f t="shared" ca="1" si="0"/>
        <v>0</v>
      </c>
      <c r="E27" s="126">
        <f t="shared" si="1"/>
        <v>0</v>
      </c>
      <c r="F27" s="154"/>
      <c r="G27" s="210"/>
      <c r="H27" s="155"/>
      <c r="I27" s="155"/>
      <c r="J27" s="281"/>
      <c r="K27" s="269"/>
      <c r="L27" s="336"/>
      <c r="M27" s="336"/>
      <c r="N27" s="336"/>
      <c r="O27" s="336"/>
      <c r="P27" s="336"/>
      <c r="Q27" s="336"/>
      <c r="R27" s="336"/>
      <c r="S27" s="336"/>
      <c r="T27" s="336"/>
      <c r="U27" s="336"/>
      <c r="V27" s="336"/>
      <c r="W27" s="336"/>
      <c r="X27" s="336"/>
      <c r="Y27" s="336"/>
      <c r="Z27" s="336"/>
      <c r="AA27" s="336"/>
      <c r="AB27" s="119">
        <f ca="1">+Suivi!B31</f>
        <v>0</v>
      </c>
      <c r="AC27" s="119">
        <f ca="1">+Suivi!C31</f>
        <v>0</v>
      </c>
      <c r="AD27" s="119">
        <f ca="1">+Suivi!D31</f>
        <v>0</v>
      </c>
      <c r="AE27" s="119">
        <f ca="1">+Suivi!E31</f>
        <v>0</v>
      </c>
      <c r="AF27" s="119">
        <f ca="1">+Suivi!F31</f>
        <v>0</v>
      </c>
      <c r="AG27" s="119">
        <f ca="1">+Suivi!G31</f>
        <v>0</v>
      </c>
      <c r="AH27" s="119">
        <f ca="1">+Suivi!H31</f>
        <v>0</v>
      </c>
      <c r="AI27" s="119">
        <f ca="1">+Suivi!I31</f>
        <v>0</v>
      </c>
      <c r="AJ27" s="119">
        <f ca="1">+Suivi!J31</f>
        <v>0</v>
      </c>
      <c r="AK27" s="119">
        <f ca="1">+Suivi!K31</f>
        <v>0</v>
      </c>
      <c r="AL27" s="119">
        <f ca="1">+Suivi!L31</f>
        <v>0</v>
      </c>
      <c r="AM27" s="119">
        <f ca="1">+Suivi!M31</f>
        <v>0</v>
      </c>
      <c r="AN27" s="119">
        <f ca="1">+Suivi!N31</f>
        <v>0</v>
      </c>
      <c r="AO27" s="119">
        <f ca="1">+Suivi!O31</f>
        <v>0</v>
      </c>
      <c r="AP27" s="119">
        <f ca="1">+Suivi!P31</f>
        <v>0</v>
      </c>
      <c r="AQ27" s="119">
        <f ca="1">+Suivi!Q31</f>
        <v>0</v>
      </c>
      <c r="AR27" s="119">
        <f ca="1">+Suivi!R31</f>
        <v>0</v>
      </c>
      <c r="AS27" s="119">
        <f ca="1">+Suivi!S31</f>
        <v>0</v>
      </c>
      <c r="AT27" s="119">
        <f ca="1">+Suivi!T31</f>
        <v>0</v>
      </c>
      <c r="AU27" s="119">
        <f ca="1">+Suivi!U31</f>
        <v>0</v>
      </c>
      <c r="AV27" s="119">
        <f ca="1">+Suivi!V31</f>
        <v>0</v>
      </c>
      <c r="AX27" s="119"/>
      <c r="AY27" s="336"/>
      <c r="AZ27" s="339"/>
      <c r="BA27" s="340"/>
      <c r="BB27" s="340"/>
      <c r="BC27" s="571"/>
      <c r="BD27" s="572"/>
      <c r="BE27" s="336"/>
      <c r="BF27" s="336"/>
      <c r="BG27" s="336"/>
    </row>
    <row r="28" spans="3:59" ht="19.5" customHeight="1">
      <c r="C28" s="138">
        <f t="shared" si="2"/>
        <v>19</v>
      </c>
      <c r="D28" s="126">
        <f t="shared" ca="1" si="0"/>
        <v>0</v>
      </c>
      <c r="E28" s="126">
        <f t="shared" si="1"/>
        <v>0</v>
      </c>
      <c r="F28" s="154"/>
      <c r="G28" s="210"/>
      <c r="H28" s="155"/>
      <c r="I28" s="155"/>
      <c r="J28" s="281"/>
      <c r="K28" s="269"/>
      <c r="L28" s="336"/>
      <c r="M28" s="336"/>
      <c r="N28" s="336"/>
      <c r="O28" s="336"/>
      <c r="P28" s="336"/>
      <c r="Q28" s="336"/>
      <c r="R28" s="336"/>
      <c r="S28" s="336"/>
      <c r="T28" s="336"/>
      <c r="U28" s="336"/>
      <c r="V28" s="336"/>
      <c r="W28" s="336"/>
      <c r="X28" s="336"/>
      <c r="Y28" s="336"/>
      <c r="Z28" s="336"/>
      <c r="AA28" s="336"/>
      <c r="AB28" s="119">
        <f ca="1">+Suivi!B32</f>
        <v>0</v>
      </c>
      <c r="AC28" s="119">
        <f ca="1">+Suivi!C32</f>
        <v>0</v>
      </c>
      <c r="AD28" s="119">
        <f ca="1">+Suivi!D32</f>
        <v>0</v>
      </c>
      <c r="AE28" s="119">
        <f ca="1">+Suivi!E32</f>
        <v>0</v>
      </c>
      <c r="AF28" s="119">
        <f ca="1">+Suivi!F32</f>
        <v>0</v>
      </c>
      <c r="AG28" s="119">
        <f ca="1">+Suivi!G32</f>
        <v>0</v>
      </c>
      <c r="AH28" s="119">
        <f ca="1">+Suivi!H32</f>
        <v>0</v>
      </c>
      <c r="AI28" s="119">
        <f ca="1">+Suivi!I32</f>
        <v>0</v>
      </c>
      <c r="AJ28" s="119">
        <f ca="1">+Suivi!J32</f>
        <v>0</v>
      </c>
      <c r="AK28" s="119">
        <f ca="1">+Suivi!K32</f>
        <v>0</v>
      </c>
      <c r="AL28" s="119">
        <f ca="1">+Suivi!L32</f>
        <v>0</v>
      </c>
      <c r="AM28" s="119">
        <f ca="1">+Suivi!M32</f>
        <v>0</v>
      </c>
      <c r="AN28" s="119">
        <f ca="1">+Suivi!N32</f>
        <v>0</v>
      </c>
      <c r="AO28" s="119">
        <f ca="1">+Suivi!O32</f>
        <v>0</v>
      </c>
      <c r="AP28" s="119">
        <f ca="1">+Suivi!P32</f>
        <v>0</v>
      </c>
      <c r="AQ28" s="119">
        <f ca="1">+Suivi!Q32</f>
        <v>0</v>
      </c>
      <c r="AR28" s="119">
        <f ca="1">+Suivi!R32</f>
        <v>0</v>
      </c>
      <c r="AS28" s="119">
        <f ca="1">+Suivi!S32</f>
        <v>0</v>
      </c>
      <c r="AT28" s="119">
        <f ca="1">+Suivi!T32</f>
        <v>0</v>
      </c>
      <c r="AU28" s="119">
        <f ca="1">+Suivi!U32</f>
        <v>0</v>
      </c>
      <c r="AV28" s="119">
        <f ca="1">+Suivi!V32</f>
        <v>0</v>
      </c>
      <c r="AX28" s="119"/>
      <c r="AY28" s="336"/>
      <c r="AZ28" s="339"/>
      <c r="BA28" s="340"/>
      <c r="BB28" s="340"/>
      <c r="BC28" s="571"/>
      <c r="BD28" s="572"/>
      <c r="BE28" s="336"/>
      <c r="BF28" s="336"/>
      <c r="BG28" s="336"/>
    </row>
    <row r="29" spans="3:59" ht="19.5" customHeight="1">
      <c r="C29" s="138">
        <f t="shared" si="2"/>
        <v>20</v>
      </c>
      <c r="D29" s="126">
        <f t="shared" ca="1" si="0"/>
        <v>0</v>
      </c>
      <c r="E29" s="126">
        <f t="shared" si="1"/>
        <v>0</v>
      </c>
      <c r="F29" s="154"/>
      <c r="G29" s="210"/>
      <c r="H29" s="155"/>
      <c r="I29" s="155"/>
      <c r="J29" s="281"/>
      <c r="K29" s="269"/>
      <c r="L29" s="336"/>
      <c r="M29" s="336"/>
      <c r="N29" s="336"/>
      <c r="O29" s="336"/>
      <c r="P29" s="336"/>
      <c r="Q29" s="336"/>
      <c r="R29" s="336"/>
      <c r="S29" s="336"/>
      <c r="T29" s="336"/>
      <c r="U29" s="336"/>
      <c r="V29" s="336"/>
      <c r="W29" s="336"/>
      <c r="X29" s="336"/>
      <c r="Y29" s="336"/>
      <c r="Z29" s="336"/>
      <c r="AA29" s="336"/>
      <c r="AB29" s="119">
        <f ca="1">+Suivi!B33</f>
        <v>0</v>
      </c>
      <c r="AC29" s="119">
        <f ca="1">+Suivi!C33</f>
        <v>0</v>
      </c>
      <c r="AD29" s="119">
        <f ca="1">+Suivi!D33</f>
        <v>0</v>
      </c>
      <c r="AE29" s="119">
        <f ca="1">+Suivi!E33</f>
        <v>0</v>
      </c>
      <c r="AF29" s="119">
        <f ca="1">+Suivi!F33</f>
        <v>0</v>
      </c>
      <c r="AG29" s="119">
        <f ca="1">+Suivi!G33</f>
        <v>0</v>
      </c>
      <c r="AH29" s="119">
        <f ca="1">+Suivi!H33</f>
        <v>0</v>
      </c>
      <c r="AI29" s="119">
        <f ca="1">+Suivi!I33</f>
        <v>0</v>
      </c>
      <c r="AJ29" s="119">
        <f ca="1">+Suivi!J33</f>
        <v>0</v>
      </c>
      <c r="AK29" s="119">
        <f ca="1">+Suivi!K33</f>
        <v>0</v>
      </c>
      <c r="AL29" s="119">
        <f ca="1">+Suivi!L33</f>
        <v>0</v>
      </c>
      <c r="AM29" s="119">
        <f ca="1">+Suivi!M33</f>
        <v>0</v>
      </c>
      <c r="AN29" s="119">
        <f ca="1">+Suivi!N33</f>
        <v>0</v>
      </c>
      <c r="AO29" s="119">
        <f ca="1">+Suivi!O33</f>
        <v>0</v>
      </c>
      <c r="AP29" s="119">
        <f ca="1">+Suivi!P33</f>
        <v>0</v>
      </c>
      <c r="AQ29" s="119">
        <f ca="1">+Suivi!Q33</f>
        <v>0</v>
      </c>
      <c r="AR29" s="119">
        <f ca="1">+Suivi!R33</f>
        <v>0</v>
      </c>
      <c r="AS29" s="119">
        <f ca="1">+Suivi!S33</f>
        <v>0</v>
      </c>
      <c r="AT29" s="119">
        <f ca="1">+Suivi!T33</f>
        <v>0</v>
      </c>
      <c r="AU29" s="119">
        <f ca="1">+Suivi!U33</f>
        <v>0</v>
      </c>
      <c r="AV29" s="119">
        <f ca="1">+Suivi!V33</f>
        <v>0</v>
      </c>
      <c r="AX29" s="119"/>
      <c r="AY29" s="336"/>
      <c r="AZ29" s="339"/>
      <c r="BA29" s="340"/>
      <c r="BB29" s="340"/>
      <c r="BC29" s="571"/>
      <c r="BD29" s="572"/>
      <c r="BE29" s="336"/>
      <c r="BF29" s="336"/>
      <c r="BG29" s="336"/>
    </row>
    <row r="30" spans="3:59" ht="19.5" customHeight="1">
      <c r="C30" s="138">
        <f t="shared" si="2"/>
        <v>21</v>
      </c>
      <c r="D30" s="126">
        <f t="shared" ca="1" si="0"/>
        <v>0</v>
      </c>
      <c r="E30" s="126">
        <f t="shared" si="1"/>
        <v>0</v>
      </c>
      <c r="F30" s="154"/>
      <c r="G30" s="210"/>
      <c r="H30" s="155"/>
      <c r="I30" s="155"/>
      <c r="J30" s="281"/>
      <c r="K30" s="269"/>
      <c r="L30" s="336"/>
      <c r="M30" s="336"/>
      <c r="N30" s="336"/>
      <c r="O30" s="336"/>
      <c r="P30" s="336"/>
      <c r="Q30" s="336"/>
      <c r="R30" s="336"/>
      <c r="S30" s="336"/>
      <c r="T30" s="336"/>
      <c r="U30" s="336"/>
      <c r="V30" s="336"/>
      <c r="W30" s="336"/>
      <c r="X30" s="336"/>
      <c r="Y30" s="336"/>
      <c r="Z30" s="336"/>
      <c r="AA30" s="336"/>
      <c r="AB30" s="119">
        <f ca="1">+Suivi!B34</f>
        <v>0</v>
      </c>
      <c r="AC30" s="119">
        <f ca="1">+Suivi!C34</f>
        <v>0</v>
      </c>
      <c r="AD30" s="119">
        <f ca="1">+Suivi!D34</f>
        <v>0</v>
      </c>
      <c r="AE30" s="119">
        <f ca="1">+Suivi!E34</f>
        <v>0</v>
      </c>
      <c r="AF30" s="119">
        <f ca="1">+Suivi!F34</f>
        <v>0</v>
      </c>
      <c r="AG30" s="119">
        <f ca="1">+Suivi!G34</f>
        <v>0</v>
      </c>
      <c r="AH30" s="119">
        <f ca="1">+Suivi!H34</f>
        <v>0</v>
      </c>
      <c r="AI30" s="119">
        <f ca="1">+Suivi!I34</f>
        <v>0</v>
      </c>
      <c r="AJ30" s="119">
        <f ca="1">+Suivi!J34</f>
        <v>0</v>
      </c>
      <c r="AK30" s="119">
        <f ca="1">+Suivi!K34</f>
        <v>0</v>
      </c>
      <c r="AL30" s="119">
        <f ca="1">+Suivi!L34</f>
        <v>0</v>
      </c>
      <c r="AM30" s="119">
        <f ca="1">+Suivi!M34</f>
        <v>0</v>
      </c>
      <c r="AN30" s="119">
        <f ca="1">+Suivi!N34</f>
        <v>0</v>
      </c>
      <c r="AO30" s="119">
        <f ca="1">+Suivi!O34</f>
        <v>0</v>
      </c>
      <c r="AP30" s="119">
        <f ca="1">+Suivi!P34</f>
        <v>0</v>
      </c>
      <c r="AQ30" s="119">
        <f ca="1">+Suivi!Q34</f>
        <v>0</v>
      </c>
      <c r="AR30" s="119">
        <f ca="1">+Suivi!R34</f>
        <v>0</v>
      </c>
      <c r="AS30" s="119">
        <f ca="1">+Suivi!S34</f>
        <v>0</v>
      </c>
      <c r="AT30" s="119">
        <f ca="1">+Suivi!T34</f>
        <v>0</v>
      </c>
      <c r="AU30" s="119">
        <f ca="1">+Suivi!U34</f>
        <v>0</v>
      </c>
      <c r="AV30" s="119">
        <f ca="1">+Suivi!V34</f>
        <v>0</v>
      </c>
      <c r="AX30" s="119"/>
      <c r="AY30" s="336"/>
      <c r="AZ30" s="339"/>
      <c r="BA30" s="340"/>
      <c r="BB30" s="340"/>
      <c r="BC30" s="571"/>
      <c r="BD30" s="572"/>
      <c r="BE30" s="336"/>
      <c r="BF30" s="336"/>
      <c r="BG30" s="336"/>
    </row>
    <row r="31" spans="3:59" ht="19.5" customHeight="1">
      <c r="C31" s="138">
        <f t="shared" si="2"/>
        <v>22</v>
      </c>
      <c r="D31" s="126">
        <f t="shared" ca="1" si="0"/>
        <v>0</v>
      </c>
      <c r="E31" s="126">
        <f t="shared" si="1"/>
        <v>0</v>
      </c>
      <c r="F31" s="154"/>
      <c r="G31" s="210"/>
      <c r="H31" s="155"/>
      <c r="I31" s="155"/>
      <c r="J31" s="281"/>
      <c r="K31" s="269"/>
      <c r="L31" s="336"/>
      <c r="M31" s="336"/>
      <c r="N31" s="336"/>
      <c r="O31" s="336"/>
      <c r="P31" s="336"/>
      <c r="Q31" s="336"/>
      <c r="R31" s="336"/>
      <c r="S31" s="336"/>
      <c r="T31" s="336"/>
      <c r="U31" s="336"/>
      <c r="V31" s="336"/>
      <c r="W31" s="336"/>
      <c r="X31" s="336"/>
      <c r="Y31" s="336"/>
      <c r="Z31" s="336"/>
      <c r="AA31" s="336"/>
      <c r="AB31" s="119">
        <f ca="1">+Suivi!B35</f>
        <v>0</v>
      </c>
      <c r="AC31" s="119">
        <f ca="1">+Suivi!C35</f>
        <v>0</v>
      </c>
      <c r="AD31" s="119">
        <f ca="1">+Suivi!D35</f>
        <v>0</v>
      </c>
      <c r="AE31" s="119">
        <f ca="1">+Suivi!E35</f>
        <v>0</v>
      </c>
      <c r="AF31" s="119">
        <f ca="1">+Suivi!F35</f>
        <v>0</v>
      </c>
      <c r="AG31" s="119">
        <f ca="1">+Suivi!G35</f>
        <v>0</v>
      </c>
      <c r="AH31" s="119">
        <f ca="1">+Suivi!H35</f>
        <v>0</v>
      </c>
      <c r="AI31" s="119">
        <f ca="1">+Suivi!I35</f>
        <v>0</v>
      </c>
      <c r="AJ31" s="119">
        <f ca="1">+Suivi!J35</f>
        <v>0</v>
      </c>
      <c r="AK31" s="119">
        <f ca="1">+Suivi!K35</f>
        <v>0</v>
      </c>
      <c r="AL31" s="119">
        <f ca="1">+Suivi!L35</f>
        <v>0</v>
      </c>
      <c r="AM31" s="119">
        <f ca="1">+Suivi!M35</f>
        <v>0</v>
      </c>
      <c r="AN31" s="119">
        <f ca="1">+Suivi!N35</f>
        <v>0</v>
      </c>
      <c r="AO31" s="119">
        <f ca="1">+Suivi!O35</f>
        <v>0</v>
      </c>
      <c r="AP31" s="119">
        <f ca="1">+Suivi!P35</f>
        <v>0</v>
      </c>
      <c r="AQ31" s="119">
        <f ca="1">+Suivi!Q35</f>
        <v>0</v>
      </c>
      <c r="AR31" s="119">
        <f ca="1">+Suivi!R35</f>
        <v>0</v>
      </c>
      <c r="AS31" s="119">
        <f ca="1">+Suivi!S35</f>
        <v>0</v>
      </c>
      <c r="AT31" s="119">
        <f ca="1">+Suivi!T35</f>
        <v>0</v>
      </c>
      <c r="AU31" s="119">
        <f ca="1">+Suivi!U35</f>
        <v>0</v>
      </c>
      <c r="AV31" s="119">
        <f ca="1">+Suivi!V35</f>
        <v>0</v>
      </c>
      <c r="AX31" s="119"/>
      <c r="AY31" s="336"/>
      <c r="AZ31" s="339"/>
      <c r="BA31" s="340"/>
      <c r="BB31" s="340"/>
      <c r="BC31" s="571"/>
      <c r="BD31" s="572"/>
      <c r="BE31" s="336"/>
      <c r="BF31" s="336"/>
      <c r="BG31" s="336"/>
    </row>
    <row r="32" spans="3:59" ht="19.5" customHeight="1">
      <c r="C32" s="138">
        <f t="shared" si="2"/>
        <v>23</v>
      </c>
      <c r="D32" s="126">
        <f t="shared" ca="1" si="0"/>
        <v>0</v>
      </c>
      <c r="E32" s="126">
        <f t="shared" si="1"/>
        <v>0</v>
      </c>
      <c r="F32" s="154"/>
      <c r="G32" s="210"/>
      <c r="H32" s="155"/>
      <c r="I32" s="155"/>
      <c r="J32" s="281"/>
      <c r="K32" s="269"/>
      <c r="L32" s="336"/>
      <c r="M32" s="336"/>
      <c r="N32" s="336"/>
      <c r="O32" s="336"/>
      <c r="P32" s="336"/>
      <c r="Q32" s="336"/>
      <c r="R32" s="336"/>
      <c r="S32" s="336"/>
      <c r="T32" s="336"/>
      <c r="U32" s="336"/>
      <c r="V32" s="336"/>
      <c r="W32" s="336"/>
      <c r="X32" s="336"/>
      <c r="Y32" s="336"/>
      <c r="Z32" s="336"/>
      <c r="AA32" s="336"/>
      <c r="AB32" s="119">
        <f ca="1">+Suivi!B36</f>
        <v>0</v>
      </c>
      <c r="AC32" s="119">
        <f ca="1">+Suivi!C36</f>
        <v>0</v>
      </c>
      <c r="AD32" s="119">
        <f ca="1">+Suivi!D36</f>
        <v>0</v>
      </c>
      <c r="AE32" s="119">
        <f ca="1">+Suivi!E36</f>
        <v>0</v>
      </c>
      <c r="AF32" s="119">
        <f ca="1">+Suivi!F36</f>
        <v>0</v>
      </c>
      <c r="AG32" s="119">
        <f ca="1">+Suivi!G36</f>
        <v>0</v>
      </c>
      <c r="AH32" s="119">
        <f ca="1">+Suivi!H36</f>
        <v>0</v>
      </c>
      <c r="AI32" s="119">
        <f ca="1">+Suivi!I36</f>
        <v>0</v>
      </c>
      <c r="AJ32" s="119">
        <f ca="1">+Suivi!J36</f>
        <v>0</v>
      </c>
      <c r="AK32" s="119">
        <f ca="1">+Suivi!K36</f>
        <v>0</v>
      </c>
      <c r="AL32" s="119">
        <f ca="1">+Suivi!L36</f>
        <v>0</v>
      </c>
      <c r="AM32" s="119">
        <f ca="1">+Suivi!M36</f>
        <v>0</v>
      </c>
      <c r="AN32" s="119">
        <f ca="1">+Suivi!N36</f>
        <v>0</v>
      </c>
      <c r="AO32" s="119">
        <f ca="1">+Suivi!O36</f>
        <v>0</v>
      </c>
      <c r="AP32" s="119">
        <f ca="1">+Suivi!P36</f>
        <v>0</v>
      </c>
      <c r="AQ32" s="119">
        <f ca="1">+Suivi!Q36</f>
        <v>0</v>
      </c>
      <c r="AR32" s="119">
        <f ca="1">+Suivi!R36</f>
        <v>0</v>
      </c>
      <c r="AS32" s="119">
        <f ca="1">+Suivi!S36</f>
        <v>0</v>
      </c>
      <c r="AT32" s="119">
        <f ca="1">+Suivi!T36</f>
        <v>0</v>
      </c>
      <c r="AU32" s="119">
        <f ca="1">+Suivi!U36</f>
        <v>0</v>
      </c>
      <c r="AV32" s="119">
        <f ca="1">+Suivi!V36</f>
        <v>0</v>
      </c>
      <c r="AX32" s="119"/>
      <c r="AY32" s="336"/>
      <c r="AZ32" s="339"/>
      <c r="BA32" s="340"/>
      <c r="BB32" s="340"/>
      <c r="BC32" s="571"/>
      <c r="BD32" s="572"/>
      <c r="BE32" s="336"/>
      <c r="BF32" s="336"/>
      <c r="BG32" s="336"/>
    </row>
    <row r="33" spans="3:59" ht="19.5" customHeight="1">
      <c r="C33" s="138">
        <f t="shared" si="2"/>
        <v>24</v>
      </c>
      <c r="D33" s="126">
        <f t="shared" ca="1" si="0"/>
        <v>0</v>
      </c>
      <c r="E33" s="126">
        <f t="shared" si="1"/>
        <v>0</v>
      </c>
      <c r="F33" s="154"/>
      <c r="G33" s="210"/>
      <c r="H33" s="155"/>
      <c r="I33" s="155"/>
      <c r="J33" s="281"/>
      <c r="K33" s="269"/>
      <c r="L33" s="336"/>
      <c r="M33" s="336"/>
      <c r="N33" s="336"/>
      <c r="O33" s="336"/>
      <c r="P33" s="336"/>
      <c r="Q33" s="336"/>
      <c r="R33" s="336"/>
      <c r="S33" s="336"/>
      <c r="T33" s="336"/>
      <c r="U33" s="336"/>
      <c r="V33" s="336"/>
      <c r="W33" s="336"/>
      <c r="X33" s="336"/>
      <c r="Y33" s="336"/>
      <c r="Z33" s="336"/>
      <c r="AA33" s="336"/>
      <c r="AB33" s="119">
        <f ca="1">+Suivi!B37</f>
        <v>0</v>
      </c>
      <c r="AC33" s="119">
        <f ca="1">+Suivi!C37</f>
        <v>0</v>
      </c>
      <c r="AD33" s="119">
        <f ca="1">+Suivi!D37</f>
        <v>0</v>
      </c>
      <c r="AE33" s="119">
        <f ca="1">+Suivi!E37</f>
        <v>0</v>
      </c>
      <c r="AF33" s="119">
        <f ca="1">+Suivi!F37</f>
        <v>0</v>
      </c>
      <c r="AG33" s="119">
        <f ca="1">+Suivi!G37</f>
        <v>0</v>
      </c>
      <c r="AH33" s="119">
        <f ca="1">+Suivi!H37</f>
        <v>0</v>
      </c>
      <c r="AI33" s="119">
        <f ca="1">+Suivi!I37</f>
        <v>0</v>
      </c>
      <c r="AJ33" s="119">
        <f ca="1">+Suivi!J37</f>
        <v>0</v>
      </c>
      <c r="AK33" s="119">
        <f ca="1">+Suivi!K37</f>
        <v>0</v>
      </c>
      <c r="AL33" s="119">
        <f ca="1">+Suivi!L37</f>
        <v>0</v>
      </c>
      <c r="AM33" s="119">
        <f ca="1">+Suivi!M37</f>
        <v>0</v>
      </c>
      <c r="AN33" s="119">
        <f ca="1">+Suivi!N37</f>
        <v>0</v>
      </c>
      <c r="AO33" s="119">
        <f ca="1">+Suivi!O37</f>
        <v>0</v>
      </c>
      <c r="AP33" s="119">
        <f ca="1">+Suivi!P37</f>
        <v>0</v>
      </c>
      <c r="AQ33" s="119">
        <f ca="1">+Suivi!Q37</f>
        <v>0</v>
      </c>
      <c r="AR33" s="119">
        <f ca="1">+Suivi!R37</f>
        <v>0</v>
      </c>
      <c r="AS33" s="119">
        <f ca="1">+Suivi!S37</f>
        <v>0</v>
      </c>
      <c r="AT33" s="119">
        <f ca="1">+Suivi!T37</f>
        <v>0</v>
      </c>
      <c r="AU33" s="119">
        <f ca="1">+Suivi!U37</f>
        <v>0</v>
      </c>
      <c r="AV33" s="119">
        <f ca="1">+Suivi!V37</f>
        <v>0</v>
      </c>
      <c r="AX33" s="119"/>
      <c r="AY33" s="336"/>
      <c r="AZ33" s="339"/>
      <c r="BA33" s="340"/>
      <c r="BB33" s="340"/>
      <c r="BC33" s="571"/>
      <c r="BD33" s="572"/>
      <c r="BE33" s="336"/>
      <c r="BF33" s="336"/>
      <c r="BG33" s="336"/>
    </row>
    <row r="34" spans="3:59" ht="19.5" customHeight="1">
      <c r="C34" s="138">
        <f t="shared" si="2"/>
        <v>25</v>
      </c>
      <c r="D34" s="126">
        <f t="shared" ca="1" si="0"/>
        <v>0</v>
      </c>
      <c r="E34" s="126">
        <f t="shared" si="1"/>
        <v>0</v>
      </c>
      <c r="F34" s="154"/>
      <c r="G34" s="210"/>
      <c r="H34" s="155"/>
      <c r="I34" s="155"/>
      <c r="J34" s="281"/>
      <c r="K34" s="269"/>
      <c r="L34" s="336"/>
      <c r="M34" s="336"/>
      <c r="N34" s="336"/>
      <c r="O34" s="336"/>
      <c r="P34" s="336"/>
      <c r="Q34" s="336"/>
      <c r="R34" s="336"/>
      <c r="S34" s="336"/>
      <c r="T34" s="336"/>
      <c r="U34" s="336"/>
      <c r="V34" s="336"/>
      <c r="W34" s="336"/>
      <c r="X34" s="336"/>
      <c r="Y34" s="336"/>
      <c r="Z34" s="336"/>
      <c r="AA34" s="336"/>
      <c r="AB34" s="119">
        <f ca="1">+Suivi!B38</f>
        <v>0</v>
      </c>
      <c r="AC34" s="119">
        <f ca="1">+Suivi!C38</f>
        <v>0</v>
      </c>
      <c r="AD34" s="119">
        <f ca="1">+Suivi!D38</f>
        <v>0</v>
      </c>
      <c r="AE34" s="119">
        <f ca="1">+Suivi!E38</f>
        <v>0</v>
      </c>
      <c r="AF34" s="119">
        <f ca="1">+Suivi!F38</f>
        <v>0</v>
      </c>
      <c r="AG34" s="119">
        <f ca="1">+Suivi!G38</f>
        <v>0</v>
      </c>
      <c r="AH34" s="119">
        <f ca="1">+Suivi!H38</f>
        <v>0</v>
      </c>
      <c r="AI34" s="119">
        <f ca="1">+Suivi!I38</f>
        <v>0</v>
      </c>
      <c r="AJ34" s="119">
        <f ca="1">+Suivi!J38</f>
        <v>0</v>
      </c>
      <c r="AK34" s="119">
        <f ca="1">+Suivi!K38</f>
        <v>0</v>
      </c>
      <c r="AL34" s="119">
        <f ca="1">+Suivi!L38</f>
        <v>0</v>
      </c>
      <c r="AM34" s="119">
        <f ca="1">+Suivi!M38</f>
        <v>0</v>
      </c>
      <c r="AN34" s="119">
        <f ca="1">+Suivi!N38</f>
        <v>0</v>
      </c>
      <c r="AO34" s="119">
        <f ca="1">+Suivi!O38</f>
        <v>0</v>
      </c>
      <c r="AP34" s="119">
        <f ca="1">+Suivi!P38</f>
        <v>0</v>
      </c>
      <c r="AQ34" s="119">
        <f ca="1">+Suivi!Q38</f>
        <v>0</v>
      </c>
      <c r="AR34" s="119">
        <f ca="1">+Suivi!R38</f>
        <v>0</v>
      </c>
      <c r="AS34" s="119">
        <f ca="1">+Suivi!S38</f>
        <v>0</v>
      </c>
      <c r="AT34" s="119">
        <f ca="1">+Suivi!T38</f>
        <v>0</v>
      </c>
      <c r="AU34" s="119">
        <f ca="1">+Suivi!U38</f>
        <v>0</v>
      </c>
      <c r="AV34" s="119">
        <f ca="1">+Suivi!V38</f>
        <v>0</v>
      </c>
      <c r="AX34" s="119"/>
      <c r="AY34" s="336"/>
      <c r="AZ34" s="339"/>
      <c r="BA34" s="340"/>
      <c r="BB34" s="340"/>
      <c r="BC34" s="571"/>
      <c r="BD34" s="572"/>
      <c r="BE34" s="336"/>
      <c r="BF34" s="336"/>
      <c r="BG34" s="336"/>
    </row>
    <row r="35" spans="3:59" ht="19.5" customHeight="1">
      <c r="C35" s="138">
        <f t="shared" si="2"/>
        <v>26</v>
      </c>
      <c r="D35" s="126">
        <f t="shared" ca="1" si="0"/>
        <v>0</v>
      </c>
      <c r="E35" s="126">
        <f t="shared" si="1"/>
        <v>0</v>
      </c>
      <c r="F35" s="154"/>
      <c r="G35" s="210"/>
      <c r="H35" s="155"/>
      <c r="I35" s="155"/>
      <c r="J35" s="281"/>
      <c r="K35" s="269"/>
      <c r="L35" s="336"/>
      <c r="M35" s="336"/>
      <c r="N35" s="336"/>
      <c r="O35" s="336"/>
      <c r="P35" s="336"/>
      <c r="Q35" s="336"/>
      <c r="R35" s="336"/>
      <c r="S35" s="336"/>
      <c r="T35" s="336"/>
      <c r="U35" s="336"/>
      <c r="V35" s="336"/>
      <c r="W35" s="336"/>
      <c r="X35" s="336"/>
      <c r="Y35" s="336"/>
      <c r="Z35" s="336"/>
      <c r="AA35" s="336"/>
      <c r="AB35" s="119">
        <f>+Suivi!B39</f>
        <v>0</v>
      </c>
      <c r="AX35" s="119"/>
      <c r="AY35" s="336"/>
      <c r="AZ35" s="339"/>
      <c r="BA35" s="340"/>
      <c r="BB35" s="340"/>
      <c r="BC35" s="571"/>
      <c r="BD35" s="572"/>
      <c r="BE35" s="336"/>
      <c r="BF35" s="336"/>
      <c r="BG35" s="336"/>
    </row>
    <row r="36" spans="3:59" ht="19.5" customHeight="1">
      <c r="C36" s="138">
        <f t="shared" si="2"/>
        <v>27</v>
      </c>
      <c r="D36" s="126">
        <f t="shared" ca="1" si="0"/>
        <v>0</v>
      </c>
      <c r="E36" s="126">
        <f t="shared" si="1"/>
        <v>0</v>
      </c>
      <c r="F36" s="154"/>
      <c r="G36" s="210"/>
      <c r="H36" s="155"/>
      <c r="I36" s="155"/>
      <c r="J36" s="281"/>
      <c r="K36" s="269"/>
      <c r="L36" s="336"/>
      <c r="M36" s="336"/>
      <c r="N36" s="336"/>
      <c r="O36" s="336"/>
      <c r="P36" s="336"/>
      <c r="Q36" s="336"/>
      <c r="R36" s="336"/>
      <c r="S36" s="336"/>
      <c r="T36" s="336"/>
      <c r="U36" s="336"/>
      <c r="V36" s="336"/>
      <c r="W36" s="336"/>
      <c r="X36" s="336"/>
      <c r="Y36" s="336"/>
      <c r="Z36" s="336"/>
      <c r="AA36" s="336"/>
      <c r="AB36" s="119">
        <f>+Suivi!B45</f>
        <v>0</v>
      </c>
      <c r="AX36" s="119"/>
      <c r="AY36" s="336"/>
      <c r="AZ36" s="339"/>
      <c r="BA36" s="340"/>
      <c r="BB36" s="340"/>
      <c r="BC36" s="571"/>
      <c r="BD36" s="572"/>
      <c r="BE36" s="336"/>
      <c r="BF36" s="336"/>
      <c r="BG36" s="336"/>
    </row>
    <row r="37" spans="3:59" ht="19.5" customHeight="1">
      <c r="C37" s="138">
        <f t="shared" si="2"/>
        <v>28</v>
      </c>
      <c r="D37" s="126">
        <f t="shared" ca="1" si="0"/>
        <v>0</v>
      </c>
      <c r="E37" s="126">
        <f t="shared" si="1"/>
        <v>0</v>
      </c>
      <c r="F37" s="154"/>
      <c r="G37" s="210"/>
      <c r="H37" s="155"/>
      <c r="I37" s="155"/>
      <c r="J37" s="281"/>
      <c r="K37" s="269"/>
      <c r="L37" s="336"/>
      <c r="M37" s="336"/>
      <c r="N37" s="336"/>
      <c r="O37" s="336"/>
      <c r="P37" s="336"/>
      <c r="Q37" s="336"/>
      <c r="R37" s="336"/>
      <c r="S37" s="336"/>
      <c r="T37" s="336"/>
      <c r="U37" s="336"/>
      <c r="V37" s="336"/>
      <c r="W37" s="336"/>
      <c r="X37" s="336"/>
      <c r="Y37" s="336"/>
      <c r="Z37" s="336"/>
      <c r="AA37" s="336"/>
      <c r="AB37" s="119">
        <f>+Suivi!B46</f>
        <v>0</v>
      </c>
      <c r="AX37" s="119"/>
      <c r="AY37" s="336"/>
      <c r="AZ37" s="339"/>
      <c r="BA37" s="340"/>
      <c r="BB37" s="340"/>
      <c r="BC37" s="571"/>
      <c r="BD37" s="572"/>
      <c r="BE37" s="336"/>
      <c r="BF37" s="336"/>
      <c r="BG37" s="336"/>
    </row>
    <row r="38" spans="3:59" ht="19.5" customHeight="1">
      <c r="C38" s="138">
        <f t="shared" si="2"/>
        <v>29</v>
      </c>
      <c r="D38" s="126">
        <f t="shared" ca="1" si="0"/>
        <v>0</v>
      </c>
      <c r="E38" s="126">
        <f t="shared" si="1"/>
        <v>0</v>
      </c>
      <c r="F38" s="154"/>
      <c r="G38" s="210"/>
      <c r="H38" s="155"/>
      <c r="I38" s="155"/>
      <c r="J38" s="281"/>
      <c r="K38" s="269"/>
      <c r="L38" s="336"/>
      <c r="M38" s="336"/>
      <c r="N38" s="336"/>
      <c r="O38" s="336"/>
      <c r="P38" s="336"/>
      <c r="Q38" s="336"/>
      <c r="R38" s="336"/>
      <c r="S38" s="336"/>
      <c r="T38" s="336"/>
      <c r="U38" s="336"/>
      <c r="V38" s="336"/>
      <c r="W38" s="336"/>
      <c r="X38" s="336"/>
      <c r="Y38" s="336"/>
      <c r="Z38" s="336"/>
      <c r="AA38" s="336"/>
      <c r="AB38" s="119">
        <f>+Suivi!B47</f>
        <v>0</v>
      </c>
      <c r="AX38" s="119"/>
      <c r="AY38" s="336"/>
      <c r="AZ38" s="339"/>
      <c r="BA38" s="340"/>
      <c r="BB38" s="340"/>
      <c r="BC38" s="571"/>
      <c r="BD38" s="572"/>
      <c r="BE38" s="336"/>
      <c r="BF38" s="336"/>
      <c r="BG38" s="336"/>
    </row>
    <row r="39" spans="3:59" ht="19.5" customHeight="1">
      <c r="C39" s="138">
        <f t="shared" si="2"/>
        <v>30</v>
      </c>
      <c r="D39" s="126">
        <f t="shared" ca="1" si="0"/>
        <v>0</v>
      </c>
      <c r="E39" s="126">
        <f t="shared" si="1"/>
        <v>0</v>
      </c>
      <c r="F39" s="154"/>
      <c r="G39" s="210"/>
      <c r="H39" s="155"/>
      <c r="I39" s="155"/>
      <c r="J39" s="281"/>
      <c r="K39" s="269"/>
      <c r="L39" s="336"/>
      <c r="M39" s="336"/>
      <c r="N39" s="336"/>
      <c r="O39" s="336"/>
      <c r="P39" s="336"/>
      <c r="Q39" s="336"/>
      <c r="R39" s="336"/>
      <c r="S39" s="336"/>
      <c r="T39" s="336"/>
      <c r="U39" s="336"/>
      <c r="V39" s="336"/>
      <c r="W39" s="336"/>
      <c r="X39" s="336"/>
      <c r="Y39" s="336"/>
      <c r="Z39" s="336"/>
      <c r="AA39" s="336"/>
      <c r="AB39" s="119">
        <f>+Suivi!B48</f>
        <v>0</v>
      </c>
      <c r="AX39" s="119"/>
      <c r="AY39" s="336"/>
      <c r="AZ39" s="339"/>
      <c r="BA39" s="340"/>
      <c r="BB39" s="340"/>
      <c r="BC39" s="571"/>
      <c r="BD39" s="572"/>
      <c r="BE39" s="336"/>
      <c r="BF39" s="336"/>
      <c r="BG39" s="336"/>
    </row>
    <row r="40" spans="3:59" ht="19.5" customHeight="1">
      <c r="C40" s="138">
        <f t="shared" si="2"/>
        <v>31</v>
      </c>
      <c r="D40" s="126">
        <f t="shared" ca="1" si="0"/>
        <v>0</v>
      </c>
      <c r="E40" s="126">
        <f t="shared" si="1"/>
        <v>0</v>
      </c>
      <c r="F40" s="154"/>
      <c r="G40" s="210"/>
      <c r="H40" s="155"/>
      <c r="I40" s="155"/>
      <c r="J40" s="281"/>
      <c r="K40" s="269"/>
      <c r="L40" s="336"/>
      <c r="M40" s="336"/>
      <c r="N40" s="336"/>
      <c r="O40" s="336"/>
      <c r="P40" s="336"/>
      <c r="Q40" s="336"/>
      <c r="R40" s="336"/>
      <c r="S40" s="336"/>
      <c r="T40" s="336"/>
      <c r="U40" s="336"/>
      <c r="V40" s="336"/>
      <c r="W40" s="336"/>
      <c r="X40" s="336"/>
      <c r="Y40" s="336"/>
      <c r="Z40" s="336"/>
      <c r="AA40" s="336"/>
      <c r="AB40" s="119">
        <f>+Suivi!B49</f>
        <v>0</v>
      </c>
      <c r="AX40" s="119"/>
      <c r="AY40" s="336"/>
      <c r="AZ40" s="339"/>
      <c r="BA40" s="340"/>
      <c r="BB40" s="340"/>
      <c r="BC40" s="571"/>
      <c r="BD40" s="572"/>
      <c r="BE40" s="336"/>
      <c r="BF40" s="336"/>
      <c r="BG40" s="336"/>
    </row>
    <row r="41" spans="3:59">
      <c r="C41" s="139" t="s">
        <v>56</v>
      </c>
      <c r="D41" s="140">
        <f ca="1">SUM(D10:D40)</f>
        <v>0</v>
      </c>
      <c r="E41" s="140">
        <f>SUM(E10:E40)</f>
        <v>0</v>
      </c>
      <c r="F41" s="141"/>
      <c r="G41" s="211"/>
      <c r="H41" s="142"/>
      <c r="I41" s="142"/>
      <c r="J41" s="315"/>
      <c r="K41" s="242"/>
      <c r="L41" s="336"/>
      <c r="M41" s="336"/>
      <c r="N41" s="336"/>
      <c r="O41" s="336"/>
      <c r="P41" s="336"/>
      <c r="Q41" s="336"/>
      <c r="R41" s="336"/>
      <c r="S41" s="336"/>
      <c r="T41" s="336"/>
      <c r="U41" s="336"/>
      <c r="V41" s="336"/>
      <c r="W41" s="336"/>
      <c r="X41" s="336"/>
      <c r="Y41" s="336"/>
      <c r="Z41" s="336"/>
      <c r="AA41" s="336"/>
      <c r="AB41" s="119">
        <f>+Suivi!B50</f>
        <v>0</v>
      </c>
      <c r="AX41" s="119"/>
      <c r="AY41" s="336"/>
      <c r="AZ41" s="336"/>
      <c r="BA41" s="336"/>
      <c r="BB41" s="336"/>
      <c r="BC41" s="336"/>
      <c r="BD41" s="336"/>
      <c r="BE41" s="336"/>
      <c r="BF41" s="336"/>
      <c r="BG41" s="336"/>
    </row>
    <row r="42" spans="3:59">
      <c r="L42" s="336"/>
      <c r="M42" s="336"/>
      <c r="N42" s="336"/>
      <c r="O42" s="336"/>
      <c r="P42" s="336"/>
      <c r="Q42" s="336"/>
      <c r="R42" s="336"/>
      <c r="S42" s="336"/>
      <c r="T42" s="336"/>
      <c r="U42" s="336"/>
      <c r="V42" s="336"/>
      <c r="W42" s="336"/>
      <c r="X42" s="336"/>
      <c r="Y42" s="336"/>
      <c r="Z42" s="336"/>
      <c r="AA42" s="336"/>
      <c r="AX42" s="119"/>
      <c r="AY42" s="336"/>
      <c r="AZ42" s="336"/>
      <c r="BA42" s="336"/>
      <c r="BB42" s="336"/>
      <c r="BC42" s="336"/>
      <c r="BD42" s="336"/>
      <c r="BE42" s="336"/>
      <c r="BF42" s="336"/>
      <c r="BG42" s="336"/>
    </row>
    <row r="43" spans="3:59" ht="90">
      <c r="C43" s="558" t="s">
        <v>539</v>
      </c>
      <c r="D43" s="143" t="s">
        <v>540</v>
      </c>
      <c r="E43" s="144"/>
      <c r="F43" s="136" t="str">
        <f>UPPER("total "&amp;F9)</f>
        <v>TOTAL PRÉSENCE SUPPLÉMENTAIRE HORS CONTIGENT D'HEURES NON PLANIFIÉES OU À POSER 
A RECUPERER</v>
      </c>
      <c r="G43" s="137" t="str">
        <f>UPPER("total "&amp;G9)</f>
        <v>TOTAL PRÉSENCE INCLUSE DANS LE CONTINGENT D'HEURES NON PLANIFIÉES OU À POSER
HEURES EN PLUS PREVUS DANS "A PLANIFIER"</v>
      </c>
      <c r="H43" s="137" t="str">
        <f>UPPER("total "&amp;H9)</f>
        <v>TOTAL NOMBRE D'HEURES D'ABSENCE RÉMUNÉRÉE (MALADIE …)</v>
      </c>
      <c r="I43" s="137" t="str">
        <f>UPPER("total "&amp;I9)</f>
        <v>TOTAL NOMBRE D'HEURES D'ABSENCE NON RÉMUNÉRÉE (NON JUSTIFIÉE, SANS SOLDE, RÉCUPÉRÉ ...)
A RATTRAPER</v>
      </c>
      <c r="J43" s="137" t="str">
        <f>UPPER("total "&amp;J9)</f>
        <v>TOTAL CONGÉS PAYÉS</v>
      </c>
      <c r="K43" s="243"/>
      <c r="L43" s="336"/>
      <c r="M43" s="336"/>
      <c r="N43" s="336"/>
      <c r="O43" s="336"/>
      <c r="P43" s="336"/>
      <c r="Q43" s="336"/>
      <c r="R43" s="336"/>
      <c r="S43" s="336"/>
      <c r="T43" s="336"/>
      <c r="U43" s="336"/>
      <c r="V43" s="336"/>
      <c r="W43" s="336"/>
      <c r="X43" s="336"/>
      <c r="Y43" s="336"/>
      <c r="Z43" s="336"/>
      <c r="AA43" s="336"/>
      <c r="AX43" s="119"/>
      <c r="AY43" s="336"/>
      <c r="AZ43" s="336"/>
      <c r="BA43" s="336"/>
      <c r="BB43" s="336"/>
      <c r="BC43" s="336"/>
      <c r="BD43" s="336"/>
      <c r="BE43" s="336"/>
      <c r="BF43" s="336"/>
      <c r="BG43" s="336"/>
    </row>
    <row r="44" spans="3:59" ht="30" customHeight="1">
      <c r="C44" s="559"/>
      <c r="D44" s="135" t="s">
        <v>541</v>
      </c>
      <c r="E44" s="145"/>
      <c r="F44" s="244">
        <f>SUM(F10:F40)</f>
        <v>0</v>
      </c>
      <c r="G44" s="134">
        <f>SUM(G10:G40)</f>
        <v>0</v>
      </c>
      <c r="H44" s="134">
        <f>SUM(H10:H40)</f>
        <v>0</v>
      </c>
      <c r="I44" s="134">
        <f>SUM(I10:I40)</f>
        <v>0</v>
      </c>
      <c r="J44" s="134">
        <f>SUM(J10:J40)</f>
        <v>0</v>
      </c>
      <c r="K44" s="245"/>
      <c r="L44" s="336"/>
      <c r="M44" s="336"/>
      <c r="N44" s="336"/>
      <c r="O44" s="336"/>
      <c r="P44" s="336"/>
      <c r="Q44" s="336"/>
      <c r="R44" s="336"/>
      <c r="S44" s="336"/>
      <c r="T44" s="336"/>
      <c r="U44" s="336"/>
      <c r="V44" s="336"/>
      <c r="W44" s="336"/>
      <c r="X44" s="336"/>
      <c r="Y44" s="336"/>
      <c r="Z44" s="336"/>
      <c r="AA44" s="336"/>
      <c r="AB44" s="336"/>
      <c r="AC44" s="336"/>
      <c r="AD44" s="336"/>
      <c r="AE44" s="336"/>
      <c r="AF44" s="336"/>
      <c r="AG44" s="336"/>
      <c r="AH44" s="336"/>
      <c r="AI44" s="336"/>
      <c r="AJ44" s="336"/>
      <c r="AK44" s="336"/>
      <c r="AL44" s="336"/>
      <c r="AM44" s="336"/>
      <c r="AN44" s="336"/>
      <c r="AO44" s="336"/>
      <c r="AP44" s="336"/>
      <c r="AQ44" s="336"/>
      <c r="AR44" s="336"/>
      <c r="AS44" s="336"/>
      <c r="AT44" s="336"/>
      <c r="AU44" s="336"/>
      <c r="AV44" s="336"/>
      <c r="AW44" s="336"/>
      <c r="AX44" s="336"/>
      <c r="AY44" s="336"/>
      <c r="AZ44" s="336"/>
      <c r="BA44" s="336"/>
      <c r="BB44" s="336"/>
      <c r="BC44" s="336"/>
      <c r="BD44" s="336"/>
      <c r="BE44" s="336"/>
      <c r="BF44" s="336"/>
      <c r="BG44" s="336"/>
    </row>
    <row r="45" spans="3:59">
      <c r="E45" s="129"/>
      <c r="L45" s="336"/>
      <c r="M45" s="336"/>
      <c r="N45" s="336"/>
      <c r="O45" s="336"/>
      <c r="P45" s="336"/>
      <c r="Q45" s="336"/>
      <c r="R45" s="336"/>
      <c r="S45" s="336"/>
      <c r="T45" s="336"/>
      <c r="U45" s="336"/>
      <c r="V45" s="336"/>
      <c r="W45" s="336"/>
      <c r="X45" s="336"/>
      <c r="Y45" s="336"/>
      <c r="Z45" s="336"/>
      <c r="AA45" s="336"/>
      <c r="AB45" s="336"/>
      <c r="AC45" s="336"/>
      <c r="AD45" s="336"/>
      <c r="AE45" s="336"/>
      <c r="AF45" s="336"/>
      <c r="AG45" s="336"/>
      <c r="AH45" s="336"/>
      <c r="AI45" s="336"/>
      <c r="AJ45" s="336"/>
      <c r="AK45" s="336"/>
      <c r="AL45" s="336"/>
      <c r="AM45" s="336"/>
      <c r="AN45" s="336"/>
      <c r="AO45" s="336"/>
      <c r="AP45" s="336"/>
      <c r="AQ45" s="336"/>
      <c r="AR45" s="336"/>
      <c r="AS45" s="336"/>
      <c r="AT45" s="336"/>
      <c r="AU45" s="336"/>
      <c r="AV45" s="336"/>
      <c r="AW45" s="336"/>
      <c r="AX45" s="336"/>
      <c r="AY45" s="336"/>
      <c r="AZ45" s="336"/>
      <c r="BA45" s="336"/>
      <c r="BB45" s="336"/>
      <c r="BC45" s="336"/>
      <c r="BD45" s="336"/>
      <c r="BE45" s="336"/>
      <c r="BF45" s="336"/>
      <c r="BG45" s="336"/>
    </row>
    <row r="46" spans="3:59" ht="101.25">
      <c r="C46" s="558" t="s">
        <v>543</v>
      </c>
      <c r="D46" s="143" t="s">
        <v>542</v>
      </c>
      <c r="E46" s="144"/>
      <c r="F46" s="136" t="str">
        <f>"SI ERREUR DU SALARIE, "&amp;F43</f>
        <v>SI ERREUR DU SALARIE, TOTAL PRÉSENCE SUPPLÉMENTAIRE HORS CONTIGENT D'HEURES NON PLANIFIÉES OU À POSER 
A RECUPERER</v>
      </c>
      <c r="G46" s="136" t="str">
        <f>"SI ERREUR DU SALARIE, "&amp;G43</f>
        <v>SI ERREUR DU SALARIE, TOTAL PRÉSENCE INCLUSE DANS LE CONTINGENT D'HEURES NON PLANIFIÉES OU À POSER
HEURES EN PLUS PREVUS DANS "A PLANIFIER"</v>
      </c>
      <c r="H46" s="136" t="str">
        <f>"SI ERREUR DU SALARIE, "&amp;H43</f>
        <v>SI ERREUR DU SALARIE, TOTAL NOMBRE D'HEURES D'ABSENCE RÉMUNÉRÉE (MALADIE …)</v>
      </c>
      <c r="I46" s="136" t="str">
        <f>"SI ERREUR DU SALARIE, "&amp;I43</f>
        <v>SI ERREUR DU SALARIE, TOTAL NOMBRE D'HEURES D'ABSENCE NON RÉMUNÉRÉE (NON JUSTIFIÉE, SANS SOLDE, RÉCUPÉRÉ ...)
A RATTRAPER</v>
      </c>
      <c r="J46" s="316"/>
      <c r="K46" s="243"/>
      <c r="L46" s="336"/>
      <c r="M46" s="336"/>
      <c r="N46" s="336"/>
      <c r="O46" s="336"/>
      <c r="P46" s="336"/>
      <c r="Q46" s="336"/>
      <c r="R46" s="336"/>
      <c r="S46" s="336"/>
      <c r="T46" s="336"/>
      <c r="U46" s="336"/>
      <c r="V46" s="336"/>
      <c r="W46" s="336"/>
      <c r="X46" s="336"/>
      <c r="Y46" s="336"/>
      <c r="Z46" s="336"/>
      <c r="AA46" s="336"/>
      <c r="AB46" s="336"/>
      <c r="AC46" s="336"/>
      <c r="AD46" s="336"/>
      <c r="AE46" s="336"/>
      <c r="AF46" s="336"/>
      <c r="AG46" s="336"/>
      <c r="AH46" s="336"/>
      <c r="AI46" s="336"/>
      <c r="AJ46" s="336"/>
      <c r="AK46" s="336"/>
      <c r="AL46" s="336"/>
      <c r="AM46" s="336"/>
      <c r="AN46" s="336"/>
      <c r="AO46" s="336"/>
      <c r="AP46" s="336"/>
      <c r="AQ46" s="336"/>
      <c r="AR46" s="336"/>
      <c r="AS46" s="336"/>
      <c r="AT46" s="336"/>
      <c r="AU46" s="336"/>
      <c r="AV46" s="336"/>
      <c r="AW46" s="336"/>
      <c r="AX46" s="336"/>
      <c r="AY46" s="336"/>
      <c r="AZ46" s="336"/>
      <c r="BA46" s="336"/>
      <c r="BB46" s="336"/>
      <c r="BC46" s="336"/>
      <c r="BD46" s="336"/>
      <c r="BE46" s="336"/>
      <c r="BF46" s="336"/>
      <c r="BG46" s="336"/>
    </row>
    <row r="47" spans="3:59" ht="30" customHeight="1">
      <c r="C47" s="559"/>
      <c r="D47" s="135" t="s">
        <v>541</v>
      </c>
      <c r="E47" s="145"/>
      <c r="F47" s="246"/>
      <c r="G47" s="156"/>
      <c r="H47" s="157"/>
      <c r="I47" s="157"/>
      <c r="J47" s="317"/>
      <c r="K47" s="245"/>
    </row>
  </sheetData>
  <mergeCells count="40">
    <mergeCell ref="G3:H3"/>
    <mergeCell ref="L3:N3"/>
    <mergeCell ref="G4:H4"/>
    <mergeCell ref="L5:N5"/>
    <mergeCell ref="C1:K1"/>
    <mergeCell ref="BC10:BD10"/>
    <mergeCell ref="BC11:BD11"/>
    <mergeCell ref="BC12:BD12"/>
    <mergeCell ref="BC13:BD13"/>
    <mergeCell ref="F8:G8"/>
    <mergeCell ref="H8:J8"/>
    <mergeCell ref="BC14:BD14"/>
    <mergeCell ref="BC15:BD15"/>
    <mergeCell ref="BC16:BD16"/>
    <mergeCell ref="BC17:BD17"/>
    <mergeCell ref="BC18:BD18"/>
    <mergeCell ref="BC19:BD19"/>
    <mergeCell ref="BC20:BD20"/>
    <mergeCell ref="BC21:BD21"/>
    <mergeCell ref="BC22:BD22"/>
    <mergeCell ref="BC23:BD23"/>
    <mergeCell ref="BC24:BD24"/>
    <mergeCell ref="BC25:BD25"/>
    <mergeCell ref="BC26:BD26"/>
    <mergeCell ref="BC27:BD27"/>
    <mergeCell ref="BC28:BD28"/>
    <mergeCell ref="BC29:BD29"/>
    <mergeCell ref="BC30:BD30"/>
    <mergeCell ref="BC31:BD31"/>
    <mergeCell ref="BC32:BD32"/>
    <mergeCell ref="BC33:BD33"/>
    <mergeCell ref="BC40:BD40"/>
    <mergeCell ref="C43:C44"/>
    <mergeCell ref="C46:C47"/>
    <mergeCell ref="BC34:BD34"/>
    <mergeCell ref="BC35:BD35"/>
    <mergeCell ref="BC36:BD36"/>
    <mergeCell ref="BC37:BD37"/>
    <mergeCell ref="BC38:BD38"/>
    <mergeCell ref="BC39:BD39"/>
  </mergeCells>
  <conditionalFormatting sqref="D10:E40">
    <cfRule type="cellIs" dxfId="7" priority="14" stopIfTrue="1" operator="equal">
      <formula>0</formula>
    </cfRule>
  </conditionalFormatting>
  <conditionalFormatting sqref="F44:J44">
    <cfRule type="cellIs" dxfId="6" priority="11" stopIfTrue="1" operator="equal">
      <formula>0</formula>
    </cfRule>
  </conditionalFormatting>
  <conditionalFormatting sqref="L4:O4 O3 L3">
    <cfRule type="cellIs" dxfId="5" priority="8" stopIfTrue="1" operator="equal">
      <formula>"PlanningCycleComplet"</formula>
    </cfRule>
    <cfRule type="cellIs" dxfId="4" priority="9" stopIfTrue="1" operator="equal">
      <formula>"PlanningCyclePartiel"</formula>
    </cfRule>
  </conditionalFormatting>
  <dataValidations count="1">
    <dataValidation type="list" allowBlank="1" showInputMessage="1" showErrorMessage="1" sqref="L5:N5">
      <formula1>ReferencePlanning</formula1>
    </dataValidation>
  </dataValidations>
  <printOptions horizontalCentered="1"/>
  <pageMargins left="0.39370078740157483" right="0.39370078740157483" top="0.59055118110236227" bottom="0.59055118110236227" header="0" footer="0"/>
  <pageSetup paperSize="9" scale="73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>
  <sheetPr codeName="Feuil21">
    <tabColor rgb="FFFFFF00"/>
    <pageSetUpPr fitToPage="1"/>
  </sheetPr>
  <dimension ref="A1:BD47"/>
  <sheetViews>
    <sheetView workbookViewId="0">
      <selection activeCell="AC12" sqref="AC12"/>
    </sheetView>
  </sheetViews>
  <sheetFormatPr baseColWidth="10" defaultRowHeight="12.75"/>
  <cols>
    <col min="1" max="2" width="1.140625" style="118" customWidth="1"/>
    <col min="3" max="3" width="12.5703125" style="118" customWidth="1"/>
    <col min="4" max="5" width="9.7109375" style="118" customWidth="1"/>
    <col min="6" max="6" width="15.42578125" style="118" customWidth="1"/>
    <col min="7" max="7" width="17.140625" style="118" customWidth="1"/>
    <col min="8" max="8" width="13.7109375" style="118" customWidth="1"/>
    <col min="9" max="9" width="15.42578125" style="118" customWidth="1"/>
    <col min="10" max="10" width="8" style="118" customWidth="1"/>
    <col min="11" max="11" width="26.28515625" style="118" customWidth="1"/>
    <col min="12" max="12" width="15.140625" style="119" customWidth="1"/>
    <col min="13" max="13" width="8" style="119" customWidth="1"/>
    <col min="14" max="14" width="11.42578125" style="119" hidden="1" customWidth="1"/>
    <col min="15" max="27" width="0" style="119" hidden="1" customWidth="1"/>
    <col min="28" max="29" width="11.42578125" style="119"/>
    <col min="30" max="30" width="10.85546875" style="119" customWidth="1"/>
    <col min="31" max="31" width="11.42578125" style="119"/>
    <col min="32" max="32" width="19.5703125" style="119" bestFit="1" customWidth="1"/>
    <col min="33" max="51" width="11.42578125" style="119"/>
    <col min="52" max="16384" width="11.42578125" style="118"/>
  </cols>
  <sheetData>
    <row r="1" spans="1:56" ht="38.25" customHeight="1" thickBot="1">
      <c r="A1" s="260"/>
      <c r="B1" s="261"/>
      <c r="C1" s="562" t="s">
        <v>1116</v>
      </c>
      <c r="D1" s="563"/>
      <c r="E1" s="563"/>
      <c r="F1" s="563"/>
      <c r="G1" s="563"/>
      <c r="H1" s="563"/>
      <c r="I1" s="563"/>
      <c r="J1" s="563"/>
      <c r="K1" s="564"/>
      <c r="L1" s="264" t="str">
        <f ca="1">VLOOKUP(AC1,Data!A34:B45,2,FALSE)&amp;" "&amp;YEAR(G4)</f>
        <v>NOVEMBRE 1900</v>
      </c>
      <c r="M1" s="235"/>
      <c r="AB1" s="200">
        <f ca="1">+Suivi!B5</f>
        <v>1</v>
      </c>
      <c r="AC1" s="119">
        <f ca="1">MONTH(G4)</f>
        <v>11</v>
      </c>
      <c r="AD1" s="265">
        <f ca="1">+Suivi!D5</f>
        <v>32</v>
      </c>
      <c r="AE1" s="119">
        <f>+Suivi!E5</f>
        <v>0</v>
      </c>
      <c r="AF1" s="265">
        <f ca="1">+Suivi!F5</f>
        <v>60</v>
      </c>
      <c r="AG1" s="119">
        <f>+Suivi!G5</f>
        <v>0</v>
      </c>
      <c r="AH1" s="119">
        <f ca="1">+Suivi!H5</f>
        <v>88</v>
      </c>
      <c r="AI1" s="119">
        <f>+Suivi!I5</f>
        <v>0</v>
      </c>
      <c r="AJ1" s="119">
        <f ca="1">+Suivi!J5</f>
        <v>119</v>
      </c>
      <c r="AK1" s="119">
        <f>+Suivi!K5</f>
        <v>0</v>
      </c>
      <c r="AL1" s="119">
        <f ca="1">+Suivi!L5</f>
        <v>149</v>
      </c>
      <c r="AM1" s="119">
        <f>+Suivi!M5</f>
        <v>0</v>
      </c>
      <c r="AN1" s="119">
        <f ca="1">+Suivi!N5</f>
        <v>180</v>
      </c>
      <c r="AO1" s="119">
        <f>+Suivi!O5</f>
        <v>0</v>
      </c>
      <c r="AP1" s="119">
        <f ca="1">+Suivi!P5</f>
        <v>210</v>
      </c>
      <c r="AQ1" s="119">
        <f>+Suivi!Q5</f>
        <v>0</v>
      </c>
      <c r="AR1" s="119">
        <f ca="1">+Suivi!R5</f>
        <v>241</v>
      </c>
      <c r="AS1" s="119">
        <f>+Suivi!S5</f>
        <v>0</v>
      </c>
      <c r="AT1" s="119">
        <f ca="1">+Suivi!T5</f>
        <v>272</v>
      </c>
      <c r="AU1" s="119">
        <f>+Suivi!U5</f>
        <v>0</v>
      </c>
      <c r="AV1" s="119">
        <f ca="1">+Suivi!V5</f>
        <v>302</v>
      </c>
      <c r="AX1" s="119">
        <f ca="1">+Suivi!X5</f>
        <v>333</v>
      </c>
    </row>
    <row r="2" spans="1:56">
      <c r="K2" s="218"/>
      <c r="L2" s="128" t="s">
        <v>1109</v>
      </c>
      <c r="AC2" s="119" t="str">
        <f>+Suivi!B6</f>
        <v>Heures Prévues</v>
      </c>
      <c r="AD2" s="119" t="str">
        <f>+Suivi!C6</f>
        <v>Variations en réel</v>
      </c>
      <c r="AE2" s="119" t="str">
        <f>+Suivi!D6</f>
        <v>Heures Prévues</v>
      </c>
      <c r="AF2" s="119" t="str">
        <f>+Suivi!E6</f>
        <v>Variations en réel</v>
      </c>
      <c r="AG2" s="119" t="str">
        <f>+Suivi!F6</f>
        <v>Heures Prévues</v>
      </c>
      <c r="AH2" s="119" t="str">
        <f>+Suivi!G6</f>
        <v>Variations en réel</v>
      </c>
      <c r="AI2" s="119" t="str">
        <f>+Suivi!H6</f>
        <v>Heures Prévues</v>
      </c>
      <c r="AJ2" s="119" t="str">
        <f>+Suivi!I6</f>
        <v>Variations en réel</v>
      </c>
      <c r="AK2" s="119" t="str">
        <f>+Suivi!J6</f>
        <v>Heures Prévues</v>
      </c>
      <c r="AL2" s="119" t="str">
        <f>+Suivi!K6</f>
        <v>Variations en réel</v>
      </c>
      <c r="AM2" s="119" t="str">
        <f>+Suivi!L6</f>
        <v>Heures Prévues</v>
      </c>
      <c r="AN2" s="119" t="str">
        <f>+Suivi!M6</f>
        <v>Variations en réel</v>
      </c>
      <c r="AO2" s="119" t="str">
        <f>+Suivi!N6</f>
        <v>Heures Prévues</v>
      </c>
      <c r="AP2" s="119" t="str">
        <f>+Suivi!O6</f>
        <v>Variations en réel</v>
      </c>
      <c r="AQ2" s="119" t="str">
        <f>+Suivi!P6</f>
        <v>Heures Prévues</v>
      </c>
      <c r="AR2" s="119" t="str">
        <f>+Suivi!Q6</f>
        <v>Variations en réel</v>
      </c>
      <c r="AS2" s="119" t="str">
        <f>+Suivi!R6</f>
        <v>Heures Prévues</v>
      </c>
      <c r="AT2" s="119" t="str">
        <f>+Suivi!S6</f>
        <v>Variations en réel</v>
      </c>
      <c r="AU2" s="119" t="str">
        <f>+Suivi!T6</f>
        <v>Heures Prévues</v>
      </c>
      <c r="AV2" s="119" t="str">
        <f>+Suivi!U6</f>
        <v>Variations en réel</v>
      </c>
      <c r="AW2" s="119" t="str">
        <f>+Suivi!V6</f>
        <v>Heures Prévues</v>
      </c>
      <c r="AY2" s="119" t="str">
        <f>+Suivi!X6</f>
        <v>Heures Prévues</v>
      </c>
      <c r="AZ2" s="119"/>
    </row>
    <row r="3" spans="1:56" ht="15.75">
      <c r="A3" s="128" t="str">
        <f>+Suivi!A3</f>
        <v xml:space="preserve">Salarié(e) : </v>
      </c>
      <c r="D3" s="131">
        <f>+Suivi!C3</f>
        <v>0</v>
      </c>
      <c r="F3" s="132"/>
      <c r="G3" s="546" t="s">
        <v>538</v>
      </c>
      <c r="H3" s="547"/>
      <c r="I3" s="247"/>
      <c r="J3" s="247"/>
      <c r="K3" s="250"/>
      <c r="L3" s="550" t="str">
        <f>Data!O2</f>
        <v>PlanningCycleComplet</v>
      </c>
      <c r="M3" s="551"/>
      <c r="N3" s="552"/>
      <c r="O3" s="266"/>
      <c r="AC3" s="119">
        <f ca="1">+Suivi!B7</f>
        <v>0</v>
      </c>
      <c r="AD3" s="119">
        <f ca="1">+Suivi!C7</f>
        <v>0</v>
      </c>
      <c r="AE3" s="119">
        <f ca="1">+Suivi!D7</f>
        <v>0</v>
      </c>
      <c r="AF3" s="119">
        <f ca="1">+Suivi!E7</f>
        <v>0</v>
      </c>
      <c r="AG3" s="119">
        <f ca="1">+Suivi!F7</f>
        <v>0</v>
      </c>
      <c r="AH3" s="119">
        <f ca="1">+Suivi!G7</f>
        <v>0</v>
      </c>
      <c r="AI3" s="119">
        <f ca="1">+Suivi!H7</f>
        <v>0</v>
      </c>
      <c r="AJ3" s="119">
        <f ca="1">+Suivi!I7</f>
        <v>0</v>
      </c>
      <c r="AK3" s="119">
        <f ca="1">+Suivi!J7</f>
        <v>0</v>
      </c>
      <c r="AL3" s="119">
        <f ca="1">+Suivi!K7</f>
        <v>0</v>
      </c>
      <c r="AM3" s="119">
        <f ca="1">+Suivi!L7</f>
        <v>0</v>
      </c>
      <c r="AN3" s="119">
        <f ca="1">+Suivi!M7</f>
        <v>0</v>
      </c>
      <c r="AO3" s="119">
        <f ca="1">+Suivi!N7</f>
        <v>0</v>
      </c>
      <c r="AP3" s="119">
        <f ca="1">+Suivi!O7</f>
        <v>0</v>
      </c>
      <c r="AQ3" s="119">
        <f ca="1">+Suivi!P7</f>
        <v>0</v>
      </c>
      <c r="AR3" s="119">
        <f ca="1">+Suivi!Q7</f>
        <v>0</v>
      </c>
      <c r="AS3" s="119">
        <f ca="1">+Suivi!R7</f>
        <v>0</v>
      </c>
      <c r="AT3" s="119">
        <f ca="1">+Suivi!S7</f>
        <v>0</v>
      </c>
      <c r="AU3" s="119">
        <f ca="1">+Suivi!T7</f>
        <v>0</v>
      </c>
      <c r="AV3" s="119">
        <f ca="1">+Suivi!U7</f>
        <v>0</v>
      </c>
      <c r="AW3" s="119">
        <f ca="1">+Suivi!V7</f>
        <v>0</v>
      </c>
      <c r="AY3" s="119">
        <f ca="1">+Suivi!X7</f>
        <v>0</v>
      </c>
      <c r="AZ3" s="119"/>
    </row>
    <row r="4" spans="1:56" ht="20.25" customHeight="1">
      <c r="A4" s="128" t="s">
        <v>1117</v>
      </c>
      <c r="D4" s="130" t="str">
        <f>+Suivi!L3</f>
        <v xml:space="preserve">Période du </v>
      </c>
      <c r="G4" s="565">
        <f ca="1">AX1</f>
        <v>333</v>
      </c>
      <c r="H4" s="566"/>
      <c r="I4" s="248"/>
      <c r="J4" s="248"/>
      <c r="K4" s="249"/>
      <c r="L4" s="259" t="s">
        <v>1115</v>
      </c>
      <c r="M4" s="267"/>
      <c r="N4" s="267"/>
      <c r="O4" s="268"/>
      <c r="AC4" s="119">
        <f ca="1">+Suivi!B8</f>
        <v>0</v>
      </c>
      <c r="AD4" s="119">
        <f ca="1">+Suivi!C8</f>
        <v>0</v>
      </c>
      <c r="AE4" s="119">
        <f ca="1">+Suivi!D8</f>
        <v>0</v>
      </c>
      <c r="AF4" s="119">
        <f ca="1">+Suivi!E8</f>
        <v>0</v>
      </c>
      <c r="AG4" s="119">
        <f ca="1">+Suivi!F8</f>
        <v>0</v>
      </c>
      <c r="AH4" s="119">
        <f ca="1">+Suivi!G8</f>
        <v>0</v>
      </c>
      <c r="AI4" s="119">
        <f ca="1">+Suivi!H8</f>
        <v>0</v>
      </c>
      <c r="AJ4" s="119">
        <f ca="1">+Suivi!I8</f>
        <v>0</v>
      </c>
      <c r="AK4" s="119">
        <f ca="1">+Suivi!J8</f>
        <v>0</v>
      </c>
      <c r="AL4" s="119">
        <f ca="1">+Suivi!K8</f>
        <v>0</v>
      </c>
      <c r="AM4" s="119">
        <f ca="1">+Suivi!L8</f>
        <v>0</v>
      </c>
      <c r="AN4" s="119">
        <f ca="1">+Suivi!M8</f>
        <v>0</v>
      </c>
      <c r="AO4" s="119">
        <f ca="1">+Suivi!N8</f>
        <v>0</v>
      </c>
      <c r="AP4" s="119">
        <f ca="1">+Suivi!O8</f>
        <v>0</v>
      </c>
      <c r="AQ4" s="119">
        <f ca="1">+Suivi!P8</f>
        <v>0</v>
      </c>
      <c r="AR4" s="119">
        <f ca="1">+Suivi!Q8</f>
        <v>0</v>
      </c>
      <c r="AS4" s="119">
        <f ca="1">+Suivi!R8</f>
        <v>0</v>
      </c>
      <c r="AT4" s="119">
        <f ca="1">+Suivi!S8</f>
        <v>0</v>
      </c>
      <c r="AU4" s="119">
        <f ca="1">+Suivi!T8</f>
        <v>0</v>
      </c>
      <c r="AV4" s="119">
        <f ca="1">+Suivi!U8</f>
        <v>0</v>
      </c>
      <c r="AW4" s="119">
        <f ca="1">+Suivi!V8</f>
        <v>0</v>
      </c>
      <c r="AY4" s="119">
        <f ca="1">+Suivi!X8</f>
        <v>0</v>
      </c>
      <c r="AZ4" s="119"/>
    </row>
    <row r="5" spans="1:56">
      <c r="L5" s="472"/>
      <c r="M5" s="473"/>
      <c r="N5" s="474"/>
      <c r="AC5" s="119">
        <f ca="1">+Suivi!B9</f>
        <v>0</v>
      </c>
      <c r="AD5" s="119">
        <f ca="1">+Suivi!C9</f>
        <v>0</v>
      </c>
      <c r="AE5" s="119">
        <f ca="1">+Suivi!D9</f>
        <v>0</v>
      </c>
      <c r="AF5" s="119">
        <f ca="1">+Suivi!E9</f>
        <v>0</v>
      </c>
      <c r="AG5" s="119">
        <f ca="1">+Suivi!F9</f>
        <v>0</v>
      </c>
      <c r="AH5" s="119">
        <f ca="1">+Suivi!G9</f>
        <v>0</v>
      </c>
      <c r="AI5" s="119">
        <f ca="1">+Suivi!H9</f>
        <v>0</v>
      </c>
      <c r="AJ5" s="119">
        <f ca="1">+Suivi!I9</f>
        <v>0</v>
      </c>
      <c r="AK5" s="119">
        <f ca="1">+Suivi!J9</f>
        <v>0</v>
      </c>
      <c r="AL5" s="119">
        <f ca="1">+Suivi!K9</f>
        <v>0</v>
      </c>
      <c r="AM5" s="119">
        <f ca="1">+Suivi!L9</f>
        <v>0</v>
      </c>
      <c r="AN5" s="119">
        <f ca="1">+Suivi!M9</f>
        <v>0</v>
      </c>
      <c r="AO5" s="119">
        <f ca="1">+Suivi!N9</f>
        <v>0</v>
      </c>
      <c r="AP5" s="119">
        <f ca="1">+Suivi!O9</f>
        <v>0</v>
      </c>
      <c r="AQ5" s="119">
        <f ca="1">+Suivi!P9</f>
        <v>0</v>
      </c>
      <c r="AR5" s="119">
        <f ca="1">+Suivi!Q9</f>
        <v>0</v>
      </c>
      <c r="AS5" s="119">
        <f ca="1">+Suivi!R9</f>
        <v>0</v>
      </c>
      <c r="AT5" s="119">
        <f ca="1">+Suivi!S9</f>
        <v>0</v>
      </c>
      <c r="AU5" s="119">
        <f ca="1">+Suivi!T9</f>
        <v>0</v>
      </c>
      <c r="AV5" s="119">
        <f ca="1">+Suivi!U9</f>
        <v>0</v>
      </c>
      <c r="AW5" s="119">
        <f ca="1">+Suivi!V9</f>
        <v>0</v>
      </c>
      <c r="AY5" s="119">
        <f ca="1">+Suivi!X9</f>
        <v>0</v>
      </c>
      <c r="AZ5" s="119"/>
    </row>
    <row r="6" spans="1:56" ht="15">
      <c r="A6" s="128"/>
      <c r="D6" s="263"/>
      <c r="E6" s="262"/>
      <c r="F6" s="262"/>
      <c r="I6" s="128" t="s">
        <v>1118</v>
      </c>
      <c r="J6" s="262" t="str">
        <f>IF(L5="",L3,L5)</f>
        <v>PlanningCycleComplet</v>
      </c>
      <c r="AB6" s="119">
        <f ca="1">+Suivi!B10</f>
        <v>0</v>
      </c>
      <c r="AC6" s="119">
        <f ca="1">+Suivi!C10</f>
        <v>0</v>
      </c>
      <c r="AD6" s="119">
        <f ca="1">+Suivi!D10</f>
        <v>0</v>
      </c>
      <c r="AE6" s="119">
        <f ca="1">+Suivi!E10</f>
        <v>0</v>
      </c>
      <c r="AF6" s="119">
        <f ca="1">+Suivi!F10</f>
        <v>0</v>
      </c>
      <c r="AG6" s="119">
        <f ca="1">+Suivi!G10</f>
        <v>0</v>
      </c>
      <c r="AH6" s="119">
        <f ca="1">+Suivi!H10</f>
        <v>0</v>
      </c>
      <c r="AI6" s="119">
        <f ca="1">+Suivi!I10</f>
        <v>0</v>
      </c>
      <c r="AJ6" s="119">
        <f ca="1">+Suivi!J10</f>
        <v>0</v>
      </c>
      <c r="AK6" s="119">
        <f ca="1">+Suivi!K10</f>
        <v>0</v>
      </c>
      <c r="AL6" s="119">
        <f ca="1">+Suivi!L10</f>
        <v>0</v>
      </c>
      <c r="AM6" s="119">
        <f ca="1">+Suivi!M10</f>
        <v>0</v>
      </c>
      <c r="AN6" s="119">
        <f ca="1">+Suivi!N10</f>
        <v>0</v>
      </c>
      <c r="AO6" s="119">
        <f ca="1">+Suivi!O10</f>
        <v>0</v>
      </c>
      <c r="AP6" s="119">
        <f ca="1">+Suivi!P10</f>
        <v>0</v>
      </c>
      <c r="AQ6" s="119">
        <f ca="1">+Suivi!Q10</f>
        <v>0</v>
      </c>
      <c r="AR6" s="119">
        <f ca="1">+Suivi!R10</f>
        <v>0</v>
      </c>
      <c r="AS6" s="119">
        <f ca="1">+Suivi!S10</f>
        <v>0</v>
      </c>
      <c r="AT6" s="119">
        <f ca="1">+Suivi!T10</f>
        <v>0</v>
      </c>
      <c r="AU6" s="119">
        <f ca="1">+Suivi!U10</f>
        <v>0</v>
      </c>
      <c r="AV6" s="119">
        <f ca="1">+Suivi!V10</f>
        <v>0</v>
      </c>
      <c r="AX6" s="119">
        <f ca="1">+Suivi!X10</f>
        <v>0</v>
      </c>
    </row>
    <row r="7" spans="1:56">
      <c r="AB7" s="119">
        <f ca="1">+Suivi!B11</f>
        <v>0</v>
      </c>
      <c r="AC7" s="119">
        <f ca="1">+Suivi!C11</f>
        <v>0</v>
      </c>
      <c r="AD7" s="119">
        <f ca="1">+Suivi!D11</f>
        <v>0</v>
      </c>
      <c r="AE7" s="119">
        <f ca="1">+Suivi!E11</f>
        <v>0</v>
      </c>
      <c r="AF7" s="119">
        <f ca="1">+Suivi!F11</f>
        <v>0</v>
      </c>
      <c r="AG7" s="119">
        <f ca="1">+Suivi!G11</f>
        <v>0</v>
      </c>
      <c r="AH7" s="119">
        <f ca="1">+Suivi!H11</f>
        <v>0</v>
      </c>
      <c r="AI7" s="119">
        <f ca="1">+Suivi!I11</f>
        <v>0</v>
      </c>
      <c r="AJ7" s="119">
        <f ca="1">+Suivi!J11</f>
        <v>0</v>
      </c>
      <c r="AK7" s="119">
        <f ca="1">+Suivi!K11</f>
        <v>0</v>
      </c>
      <c r="AL7" s="119">
        <f ca="1">+Suivi!L11</f>
        <v>0</v>
      </c>
      <c r="AM7" s="119">
        <f ca="1">+Suivi!M11</f>
        <v>0</v>
      </c>
      <c r="AN7" s="119">
        <f ca="1">+Suivi!N11</f>
        <v>0</v>
      </c>
      <c r="AO7" s="119">
        <f ca="1">+Suivi!O11</f>
        <v>0</v>
      </c>
      <c r="AP7" s="119">
        <f ca="1">+Suivi!P11</f>
        <v>0</v>
      </c>
      <c r="AQ7" s="119">
        <f ca="1">+Suivi!Q11</f>
        <v>0</v>
      </c>
      <c r="AR7" s="119">
        <f ca="1">+Suivi!R11</f>
        <v>0</v>
      </c>
      <c r="AS7" s="119">
        <f ca="1">+Suivi!S11</f>
        <v>0</v>
      </c>
      <c r="AT7" s="119">
        <f ca="1">+Suivi!T11</f>
        <v>0</v>
      </c>
      <c r="AU7" s="119">
        <f ca="1">+Suivi!U11</f>
        <v>0</v>
      </c>
      <c r="AV7" s="119">
        <f ca="1">+Suivi!V11</f>
        <v>0</v>
      </c>
      <c r="AX7" s="119">
        <f ca="1">+Suivi!X11</f>
        <v>0</v>
      </c>
    </row>
    <row r="8" spans="1:56">
      <c r="A8" s="119">
        <f ca="1">+Suivi!E17</f>
        <v>0</v>
      </c>
      <c r="C8" s="100"/>
      <c r="F8" s="553" t="s">
        <v>1434</v>
      </c>
      <c r="G8" s="555"/>
      <c r="H8" s="553" t="s">
        <v>1435</v>
      </c>
      <c r="I8" s="554"/>
      <c r="J8" s="555"/>
      <c r="K8" s="333"/>
      <c r="AB8" s="119">
        <f ca="1">+Suivi!B12</f>
        <v>0</v>
      </c>
      <c r="AC8" s="119">
        <f ca="1">+Suivi!C12</f>
        <v>0</v>
      </c>
      <c r="AD8" s="119">
        <f ca="1">+Suivi!D12</f>
        <v>0</v>
      </c>
      <c r="AE8" s="119">
        <f ca="1">+Suivi!E12</f>
        <v>0</v>
      </c>
      <c r="AF8" s="119">
        <f ca="1">+Suivi!F12</f>
        <v>0</v>
      </c>
      <c r="AG8" s="119">
        <f ca="1">+Suivi!G12</f>
        <v>0</v>
      </c>
      <c r="AH8" s="119">
        <f ca="1">+Suivi!H12</f>
        <v>0</v>
      </c>
      <c r="AI8" s="119">
        <f ca="1">+Suivi!I12</f>
        <v>0</v>
      </c>
      <c r="AJ8" s="119">
        <f ca="1">+Suivi!J12</f>
        <v>0</v>
      </c>
      <c r="AK8" s="119">
        <f ca="1">+Suivi!K12</f>
        <v>0</v>
      </c>
      <c r="AL8" s="119">
        <f ca="1">+Suivi!L12</f>
        <v>0</v>
      </c>
      <c r="AM8" s="119">
        <f ca="1">+Suivi!M12</f>
        <v>0</v>
      </c>
      <c r="AN8" s="119">
        <f ca="1">+Suivi!N12</f>
        <v>0</v>
      </c>
      <c r="AO8" s="119">
        <f ca="1">+Suivi!O12</f>
        <v>0</v>
      </c>
      <c r="AP8" s="119">
        <f ca="1">+Suivi!P12</f>
        <v>0</v>
      </c>
      <c r="AQ8" s="119">
        <f ca="1">+Suivi!Q12</f>
        <v>0</v>
      </c>
      <c r="AR8" s="119">
        <f ca="1">+Suivi!R12</f>
        <v>0</v>
      </c>
      <c r="AS8" s="119">
        <f ca="1">+Suivi!S12</f>
        <v>0</v>
      </c>
      <c r="AT8" s="119">
        <f ca="1">+Suivi!T12</f>
        <v>0</v>
      </c>
      <c r="AU8" s="119">
        <f ca="1">+Suivi!U12</f>
        <v>0</v>
      </c>
      <c r="AV8" s="119">
        <f ca="1">+Suivi!V12</f>
        <v>0</v>
      </c>
      <c r="AX8" s="119">
        <f ca="1">+Suivi!X12</f>
        <v>0</v>
      </c>
    </row>
    <row r="9" spans="1:56" ht="67.5">
      <c r="C9" s="112"/>
      <c r="D9" s="133" t="s">
        <v>92</v>
      </c>
      <c r="E9" s="219" t="s">
        <v>58</v>
      </c>
      <c r="F9" s="318" t="s">
        <v>1424</v>
      </c>
      <c r="G9" s="319" t="s">
        <v>1423</v>
      </c>
      <c r="H9" s="320" t="s">
        <v>1426</v>
      </c>
      <c r="I9" s="320" t="s">
        <v>1425</v>
      </c>
      <c r="J9" s="321" t="s">
        <v>1427</v>
      </c>
      <c r="K9" s="334" t="s">
        <v>1428</v>
      </c>
      <c r="AB9" s="119">
        <f ca="1">+Suivi!B13</f>
        <v>0</v>
      </c>
      <c r="AC9" s="119">
        <f ca="1">+Suivi!C13</f>
        <v>0</v>
      </c>
      <c r="AD9" s="119">
        <f ca="1">+Suivi!D13</f>
        <v>0</v>
      </c>
      <c r="AE9" s="119">
        <f ca="1">+Suivi!E13</f>
        <v>0</v>
      </c>
      <c r="AF9" s="119">
        <f ca="1">+Suivi!F13</f>
        <v>0</v>
      </c>
      <c r="AG9" s="119">
        <f ca="1">+Suivi!G13</f>
        <v>0</v>
      </c>
      <c r="AH9" s="119">
        <f ca="1">+Suivi!H13</f>
        <v>0</v>
      </c>
      <c r="AI9" s="119">
        <f ca="1">+Suivi!I13</f>
        <v>0</v>
      </c>
      <c r="AJ9" s="119">
        <f ca="1">+Suivi!J13</f>
        <v>0</v>
      </c>
      <c r="AK9" s="119">
        <f ca="1">+Suivi!K13</f>
        <v>0</v>
      </c>
      <c r="AL9" s="119">
        <f ca="1">+Suivi!L13</f>
        <v>0</v>
      </c>
      <c r="AM9" s="119">
        <f ca="1">+Suivi!M13</f>
        <v>0</v>
      </c>
      <c r="AN9" s="119">
        <f ca="1">+Suivi!N13</f>
        <v>0</v>
      </c>
      <c r="AO9" s="119">
        <f ca="1">+Suivi!O13</f>
        <v>0</v>
      </c>
      <c r="AP9" s="119">
        <f ca="1">+Suivi!P13</f>
        <v>0</v>
      </c>
      <c r="AQ9" s="119">
        <f ca="1">+Suivi!Q13</f>
        <v>0</v>
      </c>
      <c r="AR9" s="119">
        <f ca="1">+Suivi!R13</f>
        <v>0</v>
      </c>
      <c r="AS9" s="119">
        <f ca="1">+Suivi!S13</f>
        <v>0</v>
      </c>
      <c r="AT9" s="119">
        <f ca="1">+Suivi!T13</f>
        <v>0</v>
      </c>
      <c r="AU9" s="119">
        <f ca="1">+Suivi!U13</f>
        <v>0</v>
      </c>
      <c r="AV9" s="119">
        <f ca="1">+Suivi!V13</f>
        <v>0</v>
      </c>
      <c r="AX9" s="119">
        <f ca="1">+Suivi!X13</f>
        <v>0</v>
      </c>
    </row>
    <row r="10" spans="1:56" ht="19.5" customHeight="1">
      <c r="C10" s="138">
        <v>1</v>
      </c>
      <c r="D10" s="126">
        <f ca="1">+HLOOKUP($G$4,$AD$1:$AX$33,2+C10,FALSE)</f>
        <v>0</v>
      </c>
      <c r="E10" s="126">
        <f>F10-I10</f>
        <v>0</v>
      </c>
      <c r="F10" s="152"/>
      <c r="G10" s="209"/>
      <c r="H10" s="153"/>
      <c r="I10" s="153"/>
      <c r="J10" s="314"/>
      <c r="K10" s="269"/>
      <c r="AB10" s="119">
        <f ca="1">+Suivi!B14</f>
        <v>0</v>
      </c>
      <c r="AC10" s="119">
        <f ca="1">+Suivi!C14</f>
        <v>0</v>
      </c>
      <c r="AD10" s="119">
        <f ca="1">+Suivi!D14</f>
        <v>0</v>
      </c>
      <c r="AE10" s="119">
        <f ca="1">+Suivi!E14</f>
        <v>0</v>
      </c>
      <c r="AF10" s="119">
        <f ca="1">+Suivi!F14</f>
        <v>0</v>
      </c>
      <c r="AG10" s="119">
        <f ca="1">+Suivi!G14</f>
        <v>0</v>
      </c>
      <c r="AH10" s="119">
        <f ca="1">+Suivi!H14</f>
        <v>0</v>
      </c>
      <c r="AI10" s="119">
        <f ca="1">+Suivi!I14</f>
        <v>0</v>
      </c>
      <c r="AJ10" s="119">
        <f ca="1">+Suivi!J14</f>
        <v>0</v>
      </c>
      <c r="AK10" s="119">
        <f ca="1">+Suivi!K14</f>
        <v>0</v>
      </c>
      <c r="AL10" s="119">
        <f ca="1">+Suivi!L14</f>
        <v>0</v>
      </c>
      <c r="AM10" s="119">
        <f ca="1">+Suivi!M14</f>
        <v>0</v>
      </c>
      <c r="AN10" s="119">
        <f ca="1">+Suivi!N14</f>
        <v>0</v>
      </c>
      <c r="AO10" s="119">
        <f ca="1">+Suivi!O14</f>
        <v>0</v>
      </c>
      <c r="AP10" s="119">
        <f ca="1">+Suivi!P14</f>
        <v>0</v>
      </c>
      <c r="AQ10" s="119">
        <f ca="1">+Suivi!Q14</f>
        <v>0</v>
      </c>
      <c r="AR10" s="119">
        <f ca="1">+Suivi!R14</f>
        <v>0</v>
      </c>
      <c r="AS10" s="119">
        <f ca="1">+Suivi!S14</f>
        <v>0</v>
      </c>
      <c r="AT10" s="119">
        <f ca="1">+Suivi!T14</f>
        <v>0</v>
      </c>
      <c r="AU10" s="119">
        <f ca="1">+Suivi!U14</f>
        <v>0</v>
      </c>
      <c r="AV10" s="119">
        <f ca="1">+Suivi!V14</f>
        <v>0</v>
      </c>
      <c r="AX10" s="119">
        <f ca="1">+Suivi!X14</f>
        <v>0</v>
      </c>
      <c r="AZ10" s="152"/>
      <c r="BA10" s="153"/>
      <c r="BB10" s="153"/>
      <c r="BC10" s="560"/>
      <c r="BD10" s="561"/>
    </row>
    <row r="11" spans="1:56" ht="19.5" customHeight="1">
      <c r="C11" s="138">
        <f>+C10+1</f>
        <v>2</v>
      </c>
      <c r="D11" s="126">
        <f t="shared" ref="D11:D40" ca="1" si="0">+HLOOKUP($G$4,$AD$1:$AX$33,2+C11,FALSE)</f>
        <v>0</v>
      </c>
      <c r="E11" s="126">
        <f t="shared" ref="E11:E40" si="1">F11-I11</f>
        <v>0</v>
      </c>
      <c r="F11" s="154"/>
      <c r="G11" s="210"/>
      <c r="H11" s="155"/>
      <c r="I11" s="155"/>
      <c r="J11" s="281"/>
      <c r="K11" s="269"/>
      <c r="AB11" s="119">
        <f ca="1">+Suivi!B15</f>
        <v>0</v>
      </c>
      <c r="AC11" s="119">
        <f ca="1">+Suivi!C15</f>
        <v>0</v>
      </c>
      <c r="AD11" s="119">
        <f ca="1">+Suivi!D15</f>
        <v>0</v>
      </c>
      <c r="AE11" s="119">
        <f ca="1">+Suivi!E15</f>
        <v>0</v>
      </c>
      <c r="AF11" s="119">
        <f ca="1">+Suivi!F15</f>
        <v>0</v>
      </c>
      <c r="AG11" s="119">
        <f ca="1">+Suivi!G15</f>
        <v>0</v>
      </c>
      <c r="AH11" s="119">
        <f ca="1">+Suivi!H15</f>
        <v>0</v>
      </c>
      <c r="AI11" s="119">
        <f ca="1">+Suivi!I15</f>
        <v>0</v>
      </c>
      <c r="AJ11" s="119">
        <f ca="1">+Suivi!J15</f>
        <v>0</v>
      </c>
      <c r="AK11" s="119">
        <f ca="1">+Suivi!K15</f>
        <v>0</v>
      </c>
      <c r="AL11" s="119">
        <f ca="1">+Suivi!L15</f>
        <v>0</v>
      </c>
      <c r="AM11" s="119">
        <f ca="1">+Suivi!M15</f>
        <v>0</v>
      </c>
      <c r="AN11" s="119">
        <f ca="1">+Suivi!N15</f>
        <v>0</v>
      </c>
      <c r="AO11" s="119">
        <f ca="1">+Suivi!O15</f>
        <v>0</v>
      </c>
      <c r="AP11" s="119">
        <f ca="1">+Suivi!P15</f>
        <v>0</v>
      </c>
      <c r="AQ11" s="119">
        <f ca="1">+Suivi!Q15</f>
        <v>0</v>
      </c>
      <c r="AR11" s="119">
        <f ca="1">+Suivi!R15</f>
        <v>0</v>
      </c>
      <c r="AS11" s="119">
        <f ca="1">+Suivi!S15</f>
        <v>0</v>
      </c>
      <c r="AT11" s="119">
        <f ca="1">+Suivi!T15</f>
        <v>0</v>
      </c>
      <c r="AU11" s="119">
        <f ca="1">+Suivi!U15</f>
        <v>0</v>
      </c>
      <c r="AV11" s="119">
        <f ca="1">+Suivi!V15</f>
        <v>0</v>
      </c>
      <c r="AX11" s="119">
        <f ca="1">+Suivi!X15</f>
        <v>0</v>
      </c>
      <c r="AZ11" s="154"/>
      <c r="BA11" s="155"/>
      <c r="BB11" s="155"/>
      <c r="BC11" s="560"/>
      <c r="BD11" s="561"/>
    </row>
    <row r="12" spans="1:56" ht="19.5" customHeight="1">
      <c r="C12" s="138">
        <f t="shared" ref="C12:C40" si="2">+C11+1</f>
        <v>3</v>
      </c>
      <c r="D12" s="126">
        <f t="shared" ca="1" si="0"/>
        <v>0</v>
      </c>
      <c r="E12" s="126">
        <f t="shared" si="1"/>
        <v>0</v>
      </c>
      <c r="F12" s="154"/>
      <c r="G12" s="210"/>
      <c r="H12" s="155"/>
      <c r="I12" s="155"/>
      <c r="J12" s="281"/>
      <c r="K12" s="269"/>
      <c r="AB12" s="119">
        <f ca="1">+Suivi!B16</f>
        <v>0</v>
      </c>
      <c r="AC12" s="119">
        <f ca="1">+Suivi!C16</f>
        <v>0</v>
      </c>
      <c r="AD12" s="119">
        <f ca="1">+Suivi!D16</f>
        <v>0</v>
      </c>
      <c r="AE12" s="119">
        <f ca="1">+Suivi!E16</f>
        <v>0</v>
      </c>
      <c r="AF12" s="119">
        <f ca="1">+Suivi!F16</f>
        <v>0</v>
      </c>
      <c r="AG12" s="119">
        <f ca="1">+Suivi!G16</f>
        <v>0</v>
      </c>
      <c r="AH12" s="119">
        <f ca="1">+Suivi!H16</f>
        <v>0</v>
      </c>
      <c r="AI12" s="119">
        <f ca="1">+Suivi!I16</f>
        <v>0</v>
      </c>
      <c r="AJ12" s="119">
        <f ca="1">+Suivi!J16</f>
        <v>0</v>
      </c>
      <c r="AK12" s="119">
        <f ca="1">+Suivi!K16</f>
        <v>0</v>
      </c>
      <c r="AL12" s="119">
        <f ca="1">+Suivi!L16</f>
        <v>0</v>
      </c>
      <c r="AM12" s="119">
        <f ca="1">+Suivi!M16</f>
        <v>0</v>
      </c>
      <c r="AN12" s="119">
        <f ca="1">+Suivi!N16</f>
        <v>0</v>
      </c>
      <c r="AO12" s="119">
        <f ca="1">+Suivi!O16</f>
        <v>0</v>
      </c>
      <c r="AP12" s="119">
        <f ca="1">+Suivi!P16</f>
        <v>0</v>
      </c>
      <c r="AQ12" s="119">
        <f ca="1">+Suivi!Q16</f>
        <v>0</v>
      </c>
      <c r="AR12" s="119">
        <f ca="1">+Suivi!R16</f>
        <v>0</v>
      </c>
      <c r="AS12" s="119">
        <f ca="1">+Suivi!S16</f>
        <v>0</v>
      </c>
      <c r="AT12" s="119">
        <f ca="1">+Suivi!T16</f>
        <v>0</v>
      </c>
      <c r="AU12" s="119">
        <f ca="1">+Suivi!U16</f>
        <v>0</v>
      </c>
      <c r="AV12" s="119">
        <f ca="1">+Suivi!V16</f>
        <v>0</v>
      </c>
      <c r="AX12" s="119">
        <f ca="1">+Suivi!X16</f>
        <v>0</v>
      </c>
      <c r="AZ12" s="154"/>
      <c r="BA12" s="155"/>
      <c r="BB12" s="155"/>
      <c r="BC12" s="560"/>
      <c r="BD12" s="561"/>
    </row>
    <row r="13" spans="1:56" ht="19.5" customHeight="1">
      <c r="C13" s="138">
        <f t="shared" si="2"/>
        <v>4</v>
      </c>
      <c r="D13" s="126">
        <f t="shared" ca="1" si="0"/>
        <v>0</v>
      </c>
      <c r="E13" s="126">
        <f t="shared" si="1"/>
        <v>0</v>
      </c>
      <c r="F13" s="154"/>
      <c r="G13" s="210"/>
      <c r="H13" s="155"/>
      <c r="I13" s="155"/>
      <c r="J13" s="281"/>
      <c r="K13" s="269"/>
      <c r="AB13" s="119">
        <f ca="1">+Suivi!B17</f>
        <v>0</v>
      </c>
      <c r="AC13" s="119">
        <f ca="1">+Suivi!C17</f>
        <v>0</v>
      </c>
      <c r="AD13" s="119">
        <f ca="1">+Suivi!D17</f>
        <v>0</v>
      </c>
      <c r="AF13" s="119">
        <f ca="1">+Suivi!F17</f>
        <v>0</v>
      </c>
      <c r="AG13" s="119">
        <f ca="1">+Suivi!G17</f>
        <v>0</v>
      </c>
      <c r="AH13" s="119">
        <f ca="1">+Suivi!H17</f>
        <v>0</v>
      </c>
      <c r="AI13" s="119">
        <f ca="1">+Suivi!I17</f>
        <v>0</v>
      </c>
      <c r="AJ13" s="119">
        <f ca="1">+Suivi!J17</f>
        <v>0</v>
      </c>
      <c r="AK13" s="119">
        <f ca="1">+Suivi!K17</f>
        <v>0</v>
      </c>
      <c r="AL13" s="119">
        <f ca="1">+Suivi!L17</f>
        <v>0</v>
      </c>
      <c r="AM13" s="119">
        <f ca="1">+Suivi!M17</f>
        <v>0</v>
      </c>
      <c r="AN13" s="119">
        <f ca="1">+Suivi!N17</f>
        <v>0</v>
      </c>
      <c r="AO13" s="119">
        <f ca="1">+Suivi!O17</f>
        <v>0</v>
      </c>
      <c r="AP13" s="119">
        <f ca="1">+Suivi!P17</f>
        <v>0</v>
      </c>
      <c r="AQ13" s="119">
        <f ca="1">+Suivi!Q17</f>
        <v>0</v>
      </c>
      <c r="AR13" s="119">
        <f ca="1">+Suivi!R17</f>
        <v>0</v>
      </c>
      <c r="AS13" s="119">
        <f ca="1">+Suivi!S17</f>
        <v>0</v>
      </c>
      <c r="AT13" s="119">
        <f ca="1">+Suivi!T17</f>
        <v>0</v>
      </c>
      <c r="AU13" s="119">
        <f ca="1">+Suivi!U17</f>
        <v>0</v>
      </c>
      <c r="AV13" s="119">
        <f ca="1">+Suivi!V17</f>
        <v>0</v>
      </c>
      <c r="AX13" s="119">
        <f ca="1">+Suivi!X17</f>
        <v>0</v>
      </c>
      <c r="AZ13" s="154"/>
      <c r="BA13" s="155"/>
      <c r="BB13" s="155"/>
      <c r="BC13" s="560"/>
      <c r="BD13" s="561"/>
    </row>
    <row r="14" spans="1:56" ht="19.5" customHeight="1">
      <c r="C14" s="138">
        <f t="shared" si="2"/>
        <v>5</v>
      </c>
      <c r="D14" s="126">
        <f t="shared" ca="1" si="0"/>
        <v>0</v>
      </c>
      <c r="E14" s="126">
        <f t="shared" si="1"/>
        <v>0</v>
      </c>
      <c r="F14" s="154"/>
      <c r="G14" s="210"/>
      <c r="H14" s="155"/>
      <c r="I14" s="155"/>
      <c r="J14" s="281"/>
      <c r="K14" s="269"/>
      <c r="AB14" s="119">
        <f ca="1">+Suivi!B18</f>
        <v>0</v>
      </c>
      <c r="AC14" s="119">
        <f ca="1">+Suivi!C18</f>
        <v>0</v>
      </c>
      <c r="AD14" s="119">
        <f ca="1">+Suivi!D18</f>
        <v>0</v>
      </c>
      <c r="AE14" s="119">
        <f ca="1">+Suivi!E18</f>
        <v>0</v>
      </c>
      <c r="AF14" s="119">
        <f ca="1">+Suivi!F18</f>
        <v>0</v>
      </c>
      <c r="AG14" s="119">
        <f ca="1">+Suivi!G18</f>
        <v>0</v>
      </c>
      <c r="AH14" s="119">
        <f ca="1">+Suivi!H18</f>
        <v>0</v>
      </c>
      <c r="AI14" s="119">
        <f ca="1">+Suivi!I18</f>
        <v>0</v>
      </c>
      <c r="AJ14" s="119">
        <f ca="1">+Suivi!J18</f>
        <v>0</v>
      </c>
      <c r="AK14" s="119">
        <f ca="1">+Suivi!K18</f>
        <v>0</v>
      </c>
      <c r="AL14" s="119">
        <f ca="1">+Suivi!L18</f>
        <v>0</v>
      </c>
      <c r="AM14" s="119">
        <f ca="1">+Suivi!M18</f>
        <v>0</v>
      </c>
      <c r="AN14" s="119">
        <f ca="1">+Suivi!N18</f>
        <v>0</v>
      </c>
      <c r="AO14" s="119">
        <f ca="1">+Suivi!O18</f>
        <v>0</v>
      </c>
      <c r="AP14" s="119">
        <f ca="1">+Suivi!P18</f>
        <v>0</v>
      </c>
      <c r="AQ14" s="119">
        <f ca="1">+Suivi!Q18</f>
        <v>0</v>
      </c>
      <c r="AR14" s="119">
        <f ca="1">+Suivi!R18</f>
        <v>0</v>
      </c>
      <c r="AS14" s="119">
        <f ca="1">+Suivi!S18</f>
        <v>0</v>
      </c>
      <c r="AT14" s="119">
        <f ca="1">+Suivi!T18</f>
        <v>0</v>
      </c>
      <c r="AU14" s="119">
        <f ca="1">+Suivi!U18</f>
        <v>0</v>
      </c>
      <c r="AV14" s="119">
        <f ca="1">+Suivi!V18</f>
        <v>0</v>
      </c>
      <c r="AX14" s="119">
        <f ca="1">+Suivi!X18</f>
        <v>0</v>
      </c>
      <c r="AZ14" s="154"/>
      <c r="BA14" s="155"/>
      <c r="BB14" s="155"/>
      <c r="BC14" s="560"/>
      <c r="BD14" s="561"/>
    </row>
    <row r="15" spans="1:56" ht="19.5" customHeight="1">
      <c r="C15" s="138">
        <f t="shared" si="2"/>
        <v>6</v>
      </c>
      <c r="D15" s="126">
        <f t="shared" ca="1" si="0"/>
        <v>0</v>
      </c>
      <c r="E15" s="126">
        <f t="shared" si="1"/>
        <v>0</v>
      </c>
      <c r="F15" s="154"/>
      <c r="G15" s="210"/>
      <c r="H15" s="155"/>
      <c r="I15" s="155"/>
      <c r="J15" s="281"/>
      <c r="K15" s="269"/>
      <c r="AB15" s="119">
        <f ca="1">+Suivi!B19</f>
        <v>0</v>
      </c>
      <c r="AC15" s="119">
        <f ca="1">+Suivi!C19</f>
        <v>0</v>
      </c>
      <c r="AD15" s="119">
        <f ca="1">+Suivi!D19</f>
        <v>0</v>
      </c>
      <c r="AE15" s="119">
        <f ca="1">+Suivi!E19</f>
        <v>0</v>
      </c>
      <c r="AF15" s="119">
        <f ca="1">+Suivi!F19</f>
        <v>0</v>
      </c>
      <c r="AG15" s="119">
        <f ca="1">+Suivi!G19</f>
        <v>0</v>
      </c>
      <c r="AH15" s="119">
        <f ca="1">+Suivi!H19</f>
        <v>0</v>
      </c>
      <c r="AI15" s="119">
        <f ca="1">+Suivi!I19</f>
        <v>0</v>
      </c>
      <c r="AJ15" s="119">
        <f ca="1">+Suivi!J19</f>
        <v>0</v>
      </c>
      <c r="AK15" s="119">
        <f ca="1">+Suivi!K19</f>
        <v>0</v>
      </c>
      <c r="AL15" s="119">
        <f ca="1">+Suivi!L19</f>
        <v>0</v>
      </c>
      <c r="AM15" s="119">
        <f ca="1">+Suivi!M19</f>
        <v>0</v>
      </c>
      <c r="AN15" s="119">
        <f ca="1">+Suivi!N19</f>
        <v>0</v>
      </c>
      <c r="AO15" s="119">
        <f ca="1">+Suivi!O19</f>
        <v>0</v>
      </c>
      <c r="AP15" s="119">
        <f ca="1">+Suivi!P19</f>
        <v>0</v>
      </c>
      <c r="AQ15" s="119">
        <f ca="1">+Suivi!Q19</f>
        <v>0</v>
      </c>
      <c r="AR15" s="119">
        <f ca="1">+Suivi!R19</f>
        <v>0</v>
      </c>
      <c r="AS15" s="119">
        <f ca="1">+Suivi!S19</f>
        <v>0</v>
      </c>
      <c r="AT15" s="119">
        <f ca="1">+Suivi!T19</f>
        <v>0</v>
      </c>
      <c r="AU15" s="119">
        <f ca="1">+Suivi!U19</f>
        <v>0</v>
      </c>
      <c r="AV15" s="119">
        <f ca="1">+Suivi!V19</f>
        <v>0</v>
      </c>
      <c r="AX15" s="119">
        <f ca="1">+Suivi!X19</f>
        <v>0</v>
      </c>
      <c r="AZ15" s="154"/>
      <c r="BA15" s="155"/>
      <c r="BB15" s="155"/>
      <c r="BC15" s="560"/>
      <c r="BD15" s="561"/>
    </row>
    <row r="16" spans="1:56" ht="19.5" customHeight="1">
      <c r="C16" s="138">
        <f t="shared" si="2"/>
        <v>7</v>
      </c>
      <c r="D16" s="126">
        <f t="shared" ca="1" si="0"/>
        <v>0</v>
      </c>
      <c r="E16" s="126">
        <f t="shared" si="1"/>
        <v>0</v>
      </c>
      <c r="F16" s="154"/>
      <c r="G16" s="210"/>
      <c r="H16" s="155"/>
      <c r="I16" s="155"/>
      <c r="J16" s="281"/>
      <c r="K16" s="269"/>
      <c r="AB16" s="119">
        <f ca="1">+Suivi!B20</f>
        <v>0</v>
      </c>
      <c r="AC16" s="119">
        <f ca="1">+Suivi!C20</f>
        <v>0</v>
      </c>
      <c r="AD16" s="119">
        <f ca="1">+Suivi!D20</f>
        <v>0</v>
      </c>
      <c r="AE16" s="119">
        <f ca="1">+Suivi!E20</f>
        <v>0</v>
      </c>
      <c r="AF16" s="119">
        <f ca="1">+Suivi!F20</f>
        <v>0</v>
      </c>
      <c r="AG16" s="119">
        <f ca="1">+Suivi!G20</f>
        <v>0</v>
      </c>
      <c r="AH16" s="119">
        <f ca="1">+Suivi!H20</f>
        <v>0</v>
      </c>
      <c r="AI16" s="119">
        <f ca="1">+Suivi!I20</f>
        <v>0</v>
      </c>
      <c r="AJ16" s="119">
        <f ca="1">+Suivi!J20</f>
        <v>0</v>
      </c>
      <c r="AK16" s="119">
        <f ca="1">+Suivi!K20</f>
        <v>0</v>
      </c>
      <c r="AL16" s="119">
        <f ca="1">+Suivi!L20</f>
        <v>0</v>
      </c>
      <c r="AM16" s="119">
        <f ca="1">+Suivi!M20</f>
        <v>0</v>
      </c>
      <c r="AN16" s="119">
        <f ca="1">+Suivi!N20</f>
        <v>0</v>
      </c>
      <c r="AO16" s="119">
        <f ca="1">+Suivi!O20</f>
        <v>0</v>
      </c>
      <c r="AP16" s="119">
        <f ca="1">+Suivi!P20</f>
        <v>0</v>
      </c>
      <c r="AQ16" s="119">
        <f ca="1">+Suivi!Q20</f>
        <v>0</v>
      </c>
      <c r="AR16" s="119">
        <f ca="1">+Suivi!R20</f>
        <v>0</v>
      </c>
      <c r="AS16" s="119">
        <f ca="1">+Suivi!S20</f>
        <v>0</v>
      </c>
      <c r="AT16" s="119">
        <f ca="1">+Suivi!T20</f>
        <v>0</v>
      </c>
      <c r="AU16" s="119">
        <f ca="1">+Suivi!U20</f>
        <v>0</v>
      </c>
      <c r="AV16" s="119">
        <f ca="1">+Suivi!V20</f>
        <v>0</v>
      </c>
      <c r="AX16" s="119">
        <f ca="1">+Suivi!X20</f>
        <v>0</v>
      </c>
      <c r="AZ16" s="154"/>
      <c r="BA16" s="155"/>
      <c r="BB16" s="155"/>
      <c r="BC16" s="560"/>
      <c r="BD16" s="561"/>
    </row>
    <row r="17" spans="3:56" ht="19.5" customHeight="1">
      <c r="C17" s="138">
        <f t="shared" si="2"/>
        <v>8</v>
      </c>
      <c r="D17" s="126">
        <f t="shared" ca="1" si="0"/>
        <v>0</v>
      </c>
      <c r="E17" s="126">
        <f t="shared" si="1"/>
        <v>0</v>
      </c>
      <c r="F17" s="154"/>
      <c r="G17" s="210"/>
      <c r="H17" s="155"/>
      <c r="I17" s="155"/>
      <c r="J17" s="281"/>
      <c r="K17" s="269"/>
      <c r="AB17" s="119">
        <f ca="1">+Suivi!B21</f>
        <v>0</v>
      </c>
      <c r="AC17" s="119">
        <f ca="1">+Suivi!C21</f>
        <v>0</v>
      </c>
      <c r="AD17" s="119">
        <f ca="1">+Suivi!D21</f>
        <v>0</v>
      </c>
      <c r="AE17" s="119">
        <f ca="1">+Suivi!E21</f>
        <v>0</v>
      </c>
      <c r="AF17" s="119">
        <f ca="1">+Suivi!F21</f>
        <v>0</v>
      </c>
      <c r="AG17" s="119">
        <f ca="1">+Suivi!G21</f>
        <v>0</v>
      </c>
      <c r="AH17" s="119">
        <f ca="1">+Suivi!H21</f>
        <v>0</v>
      </c>
      <c r="AI17" s="119">
        <f ca="1">+Suivi!I21</f>
        <v>0</v>
      </c>
      <c r="AJ17" s="119">
        <f ca="1">+Suivi!J21</f>
        <v>0</v>
      </c>
      <c r="AK17" s="119">
        <f ca="1">+Suivi!K21</f>
        <v>0</v>
      </c>
      <c r="AL17" s="119">
        <f ca="1">+Suivi!L21</f>
        <v>0</v>
      </c>
      <c r="AM17" s="119">
        <f ca="1">+Suivi!M21</f>
        <v>0</v>
      </c>
      <c r="AN17" s="119">
        <f ca="1">+Suivi!N21</f>
        <v>0</v>
      </c>
      <c r="AO17" s="119">
        <f ca="1">+Suivi!O21</f>
        <v>0</v>
      </c>
      <c r="AP17" s="119">
        <f ca="1">+Suivi!P21</f>
        <v>0</v>
      </c>
      <c r="AQ17" s="119">
        <f ca="1">+Suivi!Q21</f>
        <v>0</v>
      </c>
      <c r="AR17" s="119">
        <f ca="1">+Suivi!R21</f>
        <v>0</v>
      </c>
      <c r="AS17" s="119">
        <f ca="1">+Suivi!S21</f>
        <v>0</v>
      </c>
      <c r="AT17" s="119">
        <f ca="1">+Suivi!T21</f>
        <v>0</v>
      </c>
      <c r="AU17" s="119">
        <f ca="1">+Suivi!U21</f>
        <v>0</v>
      </c>
      <c r="AV17" s="119">
        <f ca="1">+Suivi!V21</f>
        <v>0</v>
      </c>
      <c r="AX17" s="119">
        <f ca="1">+Suivi!X21</f>
        <v>0</v>
      </c>
      <c r="AZ17" s="154"/>
      <c r="BA17" s="155"/>
      <c r="BB17" s="155"/>
      <c r="BC17" s="560"/>
      <c r="BD17" s="561"/>
    </row>
    <row r="18" spans="3:56" ht="19.5" customHeight="1">
      <c r="C18" s="138">
        <f t="shared" si="2"/>
        <v>9</v>
      </c>
      <c r="D18" s="126">
        <f t="shared" ca="1" si="0"/>
        <v>0</v>
      </c>
      <c r="E18" s="126">
        <f t="shared" si="1"/>
        <v>0</v>
      </c>
      <c r="F18" s="154"/>
      <c r="G18" s="210"/>
      <c r="H18" s="155"/>
      <c r="I18" s="155"/>
      <c r="J18" s="281"/>
      <c r="K18" s="269"/>
      <c r="AB18" s="119">
        <f ca="1">+Suivi!B22</f>
        <v>0</v>
      </c>
      <c r="AC18" s="119">
        <f ca="1">+Suivi!C22</f>
        <v>0</v>
      </c>
      <c r="AD18" s="119">
        <f ca="1">+Suivi!D22</f>
        <v>0</v>
      </c>
      <c r="AE18" s="119">
        <f ca="1">+Suivi!E22</f>
        <v>0</v>
      </c>
      <c r="AF18" s="119">
        <f ca="1">+Suivi!F22</f>
        <v>0</v>
      </c>
      <c r="AG18" s="119">
        <f ca="1">+Suivi!G22</f>
        <v>0</v>
      </c>
      <c r="AH18" s="119">
        <f ca="1">+Suivi!H22</f>
        <v>0</v>
      </c>
      <c r="AI18" s="119">
        <f ca="1">+Suivi!I22</f>
        <v>0</v>
      </c>
      <c r="AJ18" s="119">
        <f ca="1">+Suivi!J22</f>
        <v>0</v>
      </c>
      <c r="AK18" s="119">
        <f ca="1">+Suivi!K22</f>
        <v>0</v>
      </c>
      <c r="AL18" s="119">
        <f ca="1">+Suivi!L22</f>
        <v>0</v>
      </c>
      <c r="AM18" s="119">
        <f ca="1">+Suivi!M22</f>
        <v>0</v>
      </c>
      <c r="AN18" s="119">
        <f ca="1">+Suivi!N22</f>
        <v>0</v>
      </c>
      <c r="AO18" s="119">
        <f ca="1">+Suivi!O22</f>
        <v>0</v>
      </c>
      <c r="AP18" s="119">
        <f ca="1">+Suivi!P22</f>
        <v>0</v>
      </c>
      <c r="AQ18" s="119">
        <f ca="1">+Suivi!Q22</f>
        <v>0</v>
      </c>
      <c r="AR18" s="119">
        <f ca="1">+Suivi!R22</f>
        <v>0</v>
      </c>
      <c r="AS18" s="119">
        <f ca="1">+Suivi!S22</f>
        <v>0</v>
      </c>
      <c r="AT18" s="119">
        <f ca="1">+Suivi!T22</f>
        <v>0</v>
      </c>
      <c r="AU18" s="119">
        <f ca="1">+Suivi!U22</f>
        <v>0</v>
      </c>
      <c r="AV18" s="119">
        <f ca="1">+Suivi!V22</f>
        <v>0</v>
      </c>
      <c r="AX18" s="119">
        <f ca="1">+Suivi!X22</f>
        <v>0</v>
      </c>
      <c r="AZ18" s="154"/>
      <c r="BA18" s="155"/>
      <c r="BB18" s="155"/>
      <c r="BC18" s="560"/>
      <c r="BD18" s="561"/>
    </row>
    <row r="19" spans="3:56" ht="19.5" customHeight="1">
      <c r="C19" s="138">
        <f t="shared" si="2"/>
        <v>10</v>
      </c>
      <c r="D19" s="126">
        <f t="shared" ca="1" si="0"/>
        <v>0</v>
      </c>
      <c r="E19" s="126">
        <f t="shared" si="1"/>
        <v>0</v>
      </c>
      <c r="F19" s="154"/>
      <c r="G19" s="210"/>
      <c r="H19" s="155"/>
      <c r="I19" s="155"/>
      <c r="J19" s="281"/>
      <c r="K19" s="269"/>
      <c r="AB19" s="119">
        <f ca="1">+Suivi!B23</f>
        <v>0</v>
      </c>
      <c r="AC19" s="119">
        <f ca="1">+Suivi!C23</f>
        <v>0</v>
      </c>
      <c r="AD19" s="119">
        <f ca="1">+Suivi!D23</f>
        <v>0</v>
      </c>
      <c r="AE19" s="119">
        <f ca="1">+Suivi!E23</f>
        <v>0</v>
      </c>
      <c r="AF19" s="119">
        <f ca="1">+Suivi!F23</f>
        <v>0</v>
      </c>
      <c r="AG19" s="119">
        <f ca="1">+Suivi!G23</f>
        <v>0</v>
      </c>
      <c r="AH19" s="119">
        <f ca="1">+Suivi!H23</f>
        <v>0</v>
      </c>
      <c r="AI19" s="119">
        <f ca="1">+Suivi!I23</f>
        <v>0</v>
      </c>
      <c r="AJ19" s="119">
        <f ca="1">+Suivi!J23</f>
        <v>0</v>
      </c>
      <c r="AK19" s="119">
        <f ca="1">+Suivi!K23</f>
        <v>0</v>
      </c>
      <c r="AL19" s="119">
        <f ca="1">+Suivi!L23</f>
        <v>0</v>
      </c>
      <c r="AM19" s="119">
        <f ca="1">+Suivi!M23</f>
        <v>0</v>
      </c>
      <c r="AN19" s="119">
        <f ca="1">+Suivi!N23</f>
        <v>0</v>
      </c>
      <c r="AO19" s="119">
        <f ca="1">+Suivi!O23</f>
        <v>0</v>
      </c>
      <c r="AP19" s="119">
        <f ca="1">+Suivi!P23</f>
        <v>0</v>
      </c>
      <c r="AQ19" s="119">
        <f ca="1">+Suivi!Q23</f>
        <v>0</v>
      </c>
      <c r="AR19" s="119">
        <f ca="1">+Suivi!R23</f>
        <v>0</v>
      </c>
      <c r="AS19" s="119">
        <f ca="1">+Suivi!S23</f>
        <v>0</v>
      </c>
      <c r="AT19" s="119">
        <f ca="1">+Suivi!T23</f>
        <v>0</v>
      </c>
      <c r="AU19" s="119">
        <f ca="1">+Suivi!U23</f>
        <v>0</v>
      </c>
      <c r="AV19" s="119">
        <f ca="1">+Suivi!V23</f>
        <v>0</v>
      </c>
      <c r="AX19" s="119">
        <f ca="1">+Suivi!X23</f>
        <v>0</v>
      </c>
      <c r="AZ19" s="154"/>
      <c r="BA19" s="155"/>
      <c r="BB19" s="155"/>
      <c r="BC19" s="560"/>
      <c r="BD19" s="561"/>
    </row>
    <row r="20" spans="3:56" ht="19.5" customHeight="1">
      <c r="C20" s="138">
        <f t="shared" si="2"/>
        <v>11</v>
      </c>
      <c r="D20" s="126">
        <f t="shared" ca="1" si="0"/>
        <v>0</v>
      </c>
      <c r="E20" s="126">
        <f t="shared" si="1"/>
        <v>0</v>
      </c>
      <c r="F20" s="154"/>
      <c r="G20" s="210"/>
      <c r="H20" s="155"/>
      <c r="I20" s="155"/>
      <c r="J20" s="281"/>
      <c r="K20" s="269"/>
      <c r="AB20" s="119">
        <f ca="1">+Suivi!B24</f>
        <v>0</v>
      </c>
      <c r="AC20" s="119">
        <f ca="1">+Suivi!C24</f>
        <v>0</v>
      </c>
      <c r="AD20" s="119">
        <f ca="1">+Suivi!D24</f>
        <v>0</v>
      </c>
      <c r="AE20" s="119">
        <f ca="1">+Suivi!E24</f>
        <v>0</v>
      </c>
      <c r="AF20" s="119">
        <f ca="1">+Suivi!F24</f>
        <v>0</v>
      </c>
      <c r="AG20" s="119">
        <f ca="1">+Suivi!G24</f>
        <v>0</v>
      </c>
      <c r="AH20" s="119">
        <f ca="1">+Suivi!H24</f>
        <v>0</v>
      </c>
      <c r="AI20" s="119">
        <f ca="1">+Suivi!I24</f>
        <v>0</v>
      </c>
      <c r="AJ20" s="119">
        <f ca="1">+Suivi!J24</f>
        <v>0</v>
      </c>
      <c r="AK20" s="119">
        <f ca="1">+Suivi!K24</f>
        <v>0</v>
      </c>
      <c r="AL20" s="119">
        <f ca="1">+Suivi!L24</f>
        <v>0</v>
      </c>
      <c r="AM20" s="119">
        <f ca="1">+Suivi!M24</f>
        <v>0</v>
      </c>
      <c r="AN20" s="119">
        <f ca="1">+Suivi!N24</f>
        <v>0</v>
      </c>
      <c r="AO20" s="119">
        <f ca="1">+Suivi!O24</f>
        <v>0</v>
      </c>
      <c r="AP20" s="119">
        <f ca="1">+Suivi!P24</f>
        <v>0</v>
      </c>
      <c r="AQ20" s="119">
        <f ca="1">+Suivi!Q24</f>
        <v>0</v>
      </c>
      <c r="AR20" s="119">
        <f ca="1">+Suivi!R24</f>
        <v>0</v>
      </c>
      <c r="AS20" s="119">
        <f ca="1">+Suivi!S24</f>
        <v>0</v>
      </c>
      <c r="AT20" s="119">
        <f ca="1">+Suivi!T24</f>
        <v>0</v>
      </c>
      <c r="AU20" s="119">
        <f ca="1">+Suivi!U24</f>
        <v>0</v>
      </c>
      <c r="AV20" s="119">
        <f ca="1">+Suivi!V24</f>
        <v>0</v>
      </c>
      <c r="AX20" s="119">
        <f ca="1">+Suivi!X24</f>
        <v>0</v>
      </c>
      <c r="AZ20" s="154"/>
      <c r="BA20" s="155"/>
      <c r="BB20" s="155"/>
      <c r="BC20" s="560"/>
      <c r="BD20" s="561"/>
    </row>
    <row r="21" spans="3:56" ht="19.5" customHeight="1">
      <c r="C21" s="138">
        <f t="shared" si="2"/>
        <v>12</v>
      </c>
      <c r="D21" s="126">
        <f t="shared" ca="1" si="0"/>
        <v>0</v>
      </c>
      <c r="E21" s="126">
        <f t="shared" si="1"/>
        <v>0</v>
      </c>
      <c r="F21" s="154"/>
      <c r="G21" s="210"/>
      <c r="H21" s="155"/>
      <c r="I21" s="155"/>
      <c r="J21" s="281"/>
      <c r="K21" s="269"/>
      <c r="AB21" s="119">
        <f ca="1">+Suivi!B25</f>
        <v>0</v>
      </c>
      <c r="AC21" s="119">
        <f ca="1">+Suivi!C25</f>
        <v>0</v>
      </c>
      <c r="AD21" s="119">
        <f ca="1">+Suivi!D25</f>
        <v>0</v>
      </c>
      <c r="AE21" s="119">
        <f ca="1">+Suivi!E25</f>
        <v>0</v>
      </c>
      <c r="AF21" s="119">
        <f ca="1">+Suivi!F25</f>
        <v>0</v>
      </c>
      <c r="AG21" s="119">
        <f ca="1">+Suivi!G25</f>
        <v>0</v>
      </c>
      <c r="AH21" s="119">
        <f ca="1">+Suivi!H25</f>
        <v>0</v>
      </c>
      <c r="AI21" s="119">
        <f ca="1">+Suivi!I25</f>
        <v>0</v>
      </c>
      <c r="AJ21" s="119">
        <f ca="1">+Suivi!J25</f>
        <v>0</v>
      </c>
      <c r="AK21" s="119">
        <f ca="1">+Suivi!K25</f>
        <v>0</v>
      </c>
      <c r="AL21" s="119">
        <f ca="1">+Suivi!L25</f>
        <v>0</v>
      </c>
      <c r="AM21" s="119">
        <f ca="1">+Suivi!M25</f>
        <v>0</v>
      </c>
      <c r="AN21" s="119">
        <f ca="1">+Suivi!N25</f>
        <v>0</v>
      </c>
      <c r="AO21" s="119">
        <f ca="1">+Suivi!O25</f>
        <v>0</v>
      </c>
      <c r="AP21" s="119">
        <f ca="1">+Suivi!P25</f>
        <v>0</v>
      </c>
      <c r="AQ21" s="119">
        <f ca="1">+Suivi!Q25</f>
        <v>0</v>
      </c>
      <c r="AR21" s="119">
        <f ca="1">+Suivi!R25</f>
        <v>0</v>
      </c>
      <c r="AS21" s="119">
        <f ca="1">+Suivi!S25</f>
        <v>0</v>
      </c>
      <c r="AT21" s="119">
        <f ca="1">+Suivi!T25</f>
        <v>0</v>
      </c>
      <c r="AU21" s="119">
        <f ca="1">+Suivi!U25</f>
        <v>0</v>
      </c>
      <c r="AV21" s="119">
        <f ca="1">+Suivi!V25</f>
        <v>0</v>
      </c>
      <c r="AX21" s="119">
        <f ca="1">+Suivi!X25</f>
        <v>0</v>
      </c>
      <c r="AZ21" s="154"/>
      <c r="BA21" s="155"/>
      <c r="BB21" s="155"/>
      <c r="BC21" s="560"/>
      <c r="BD21" s="561"/>
    </row>
    <row r="22" spans="3:56" ht="19.5" customHeight="1">
      <c r="C22" s="138">
        <f t="shared" si="2"/>
        <v>13</v>
      </c>
      <c r="D22" s="126">
        <f t="shared" ca="1" si="0"/>
        <v>0</v>
      </c>
      <c r="E22" s="126">
        <f t="shared" si="1"/>
        <v>0</v>
      </c>
      <c r="F22" s="154"/>
      <c r="G22" s="210"/>
      <c r="H22" s="155"/>
      <c r="I22" s="155"/>
      <c r="J22" s="281"/>
      <c r="K22" s="269"/>
      <c r="AB22" s="119">
        <f ca="1">+Suivi!B26</f>
        <v>0</v>
      </c>
      <c r="AC22" s="119">
        <f ca="1">+Suivi!C26</f>
        <v>0</v>
      </c>
      <c r="AD22" s="119">
        <f ca="1">+Suivi!D26</f>
        <v>0</v>
      </c>
      <c r="AE22" s="119">
        <f ca="1">+Suivi!E26</f>
        <v>0</v>
      </c>
      <c r="AF22" s="119">
        <f ca="1">+Suivi!F26</f>
        <v>0</v>
      </c>
      <c r="AG22" s="119">
        <f ca="1">+Suivi!G26</f>
        <v>0</v>
      </c>
      <c r="AH22" s="119">
        <f ca="1">+Suivi!H26</f>
        <v>0</v>
      </c>
      <c r="AI22" s="119">
        <f ca="1">+Suivi!I26</f>
        <v>0</v>
      </c>
      <c r="AJ22" s="119">
        <f ca="1">+Suivi!J26</f>
        <v>0</v>
      </c>
      <c r="AK22" s="119">
        <f ca="1">+Suivi!K26</f>
        <v>0</v>
      </c>
      <c r="AL22" s="119">
        <f ca="1">+Suivi!L26</f>
        <v>0</v>
      </c>
      <c r="AM22" s="119">
        <f ca="1">+Suivi!M26</f>
        <v>0</v>
      </c>
      <c r="AN22" s="119">
        <f ca="1">+Suivi!N26</f>
        <v>0</v>
      </c>
      <c r="AO22" s="119">
        <f ca="1">+Suivi!O26</f>
        <v>0</v>
      </c>
      <c r="AP22" s="119">
        <f ca="1">+Suivi!P26</f>
        <v>0</v>
      </c>
      <c r="AQ22" s="119">
        <f ca="1">+Suivi!Q26</f>
        <v>0</v>
      </c>
      <c r="AR22" s="119">
        <f ca="1">+Suivi!R26</f>
        <v>0</v>
      </c>
      <c r="AS22" s="119">
        <f ca="1">+Suivi!S26</f>
        <v>0</v>
      </c>
      <c r="AT22" s="119">
        <f ca="1">+Suivi!T26</f>
        <v>0</v>
      </c>
      <c r="AU22" s="119">
        <f ca="1">+Suivi!U26</f>
        <v>0</v>
      </c>
      <c r="AV22" s="119">
        <f ca="1">+Suivi!V26</f>
        <v>0</v>
      </c>
      <c r="AX22" s="119">
        <f ca="1">+Suivi!X26</f>
        <v>0</v>
      </c>
      <c r="AZ22" s="154"/>
      <c r="BA22" s="155"/>
      <c r="BB22" s="155"/>
      <c r="BC22" s="560"/>
      <c r="BD22" s="561"/>
    </row>
    <row r="23" spans="3:56" ht="19.5" customHeight="1">
      <c r="C23" s="138">
        <f t="shared" si="2"/>
        <v>14</v>
      </c>
      <c r="D23" s="126">
        <f t="shared" ca="1" si="0"/>
        <v>0</v>
      </c>
      <c r="E23" s="126">
        <f t="shared" si="1"/>
        <v>0</v>
      </c>
      <c r="F23" s="154"/>
      <c r="G23" s="210"/>
      <c r="H23" s="155"/>
      <c r="I23" s="155"/>
      <c r="J23" s="281"/>
      <c r="K23" s="269"/>
      <c r="AB23" s="119">
        <f ca="1">+Suivi!B27</f>
        <v>0</v>
      </c>
      <c r="AC23" s="119">
        <f ca="1">+Suivi!C27</f>
        <v>0</v>
      </c>
      <c r="AD23" s="119">
        <f ca="1">+Suivi!D27</f>
        <v>0</v>
      </c>
      <c r="AE23" s="119">
        <f ca="1">+Suivi!E27</f>
        <v>0</v>
      </c>
      <c r="AF23" s="119">
        <f ca="1">+Suivi!F27</f>
        <v>0</v>
      </c>
      <c r="AG23" s="119">
        <f ca="1">+Suivi!G27</f>
        <v>0</v>
      </c>
      <c r="AH23" s="119">
        <f ca="1">+Suivi!H27</f>
        <v>0</v>
      </c>
      <c r="AI23" s="119">
        <f ca="1">+Suivi!I27</f>
        <v>0</v>
      </c>
      <c r="AJ23" s="119">
        <f ca="1">+Suivi!J27</f>
        <v>0</v>
      </c>
      <c r="AK23" s="119">
        <f ca="1">+Suivi!K27</f>
        <v>0</v>
      </c>
      <c r="AL23" s="119">
        <f ca="1">+Suivi!L27</f>
        <v>0</v>
      </c>
      <c r="AM23" s="119">
        <f ca="1">+Suivi!M27</f>
        <v>0</v>
      </c>
      <c r="AN23" s="119">
        <f ca="1">+Suivi!N27</f>
        <v>0</v>
      </c>
      <c r="AO23" s="119">
        <f ca="1">+Suivi!O27</f>
        <v>0</v>
      </c>
      <c r="AP23" s="119">
        <f ca="1">+Suivi!P27</f>
        <v>0</v>
      </c>
      <c r="AQ23" s="119">
        <f ca="1">+Suivi!Q27</f>
        <v>0</v>
      </c>
      <c r="AR23" s="119">
        <f ca="1">+Suivi!R27</f>
        <v>0</v>
      </c>
      <c r="AS23" s="119">
        <f ca="1">+Suivi!S27</f>
        <v>0</v>
      </c>
      <c r="AT23" s="119">
        <f ca="1">+Suivi!T27</f>
        <v>0</v>
      </c>
      <c r="AU23" s="119">
        <f ca="1">+Suivi!U27</f>
        <v>0</v>
      </c>
      <c r="AV23" s="119">
        <f ca="1">+Suivi!V27</f>
        <v>0</v>
      </c>
      <c r="AX23" s="119">
        <f ca="1">+Suivi!X27</f>
        <v>0</v>
      </c>
      <c r="AZ23" s="154"/>
      <c r="BA23" s="155"/>
      <c r="BB23" s="155"/>
      <c r="BC23" s="560"/>
      <c r="BD23" s="561"/>
    </row>
    <row r="24" spans="3:56" ht="19.5" customHeight="1">
      <c r="C24" s="138">
        <f t="shared" si="2"/>
        <v>15</v>
      </c>
      <c r="D24" s="126">
        <f t="shared" ca="1" si="0"/>
        <v>0</v>
      </c>
      <c r="E24" s="126">
        <f t="shared" si="1"/>
        <v>0</v>
      </c>
      <c r="F24" s="154"/>
      <c r="G24" s="210"/>
      <c r="H24" s="155"/>
      <c r="I24" s="155"/>
      <c r="J24" s="281"/>
      <c r="K24" s="269"/>
      <c r="AB24" s="119">
        <f ca="1">+Suivi!B28</f>
        <v>0</v>
      </c>
      <c r="AC24" s="119">
        <f ca="1">+Suivi!C28</f>
        <v>0</v>
      </c>
      <c r="AD24" s="119">
        <f ca="1">+Suivi!D28</f>
        <v>0</v>
      </c>
      <c r="AE24" s="119">
        <f ca="1">+Suivi!E28</f>
        <v>0</v>
      </c>
      <c r="AF24" s="119">
        <f ca="1">+Suivi!F28</f>
        <v>0</v>
      </c>
      <c r="AG24" s="119">
        <f ca="1">+Suivi!G28</f>
        <v>0</v>
      </c>
      <c r="AH24" s="119">
        <f ca="1">+Suivi!H28</f>
        <v>0</v>
      </c>
      <c r="AI24" s="119">
        <f ca="1">+Suivi!I28</f>
        <v>0</v>
      </c>
      <c r="AJ24" s="119">
        <f ca="1">+Suivi!J28</f>
        <v>0</v>
      </c>
      <c r="AK24" s="119">
        <f ca="1">+Suivi!K28</f>
        <v>0</v>
      </c>
      <c r="AL24" s="119">
        <f ca="1">+Suivi!L28</f>
        <v>0</v>
      </c>
      <c r="AM24" s="119">
        <f ca="1">+Suivi!M28</f>
        <v>0</v>
      </c>
      <c r="AN24" s="119">
        <f ca="1">+Suivi!N28</f>
        <v>0</v>
      </c>
      <c r="AO24" s="119">
        <f ca="1">+Suivi!O28</f>
        <v>0</v>
      </c>
      <c r="AP24" s="119">
        <f ca="1">+Suivi!P28</f>
        <v>0</v>
      </c>
      <c r="AQ24" s="119">
        <f ca="1">+Suivi!Q28</f>
        <v>0</v>
      </c>
      <c r="AR24" s="119">
        <f ca="1">+Suivi!R28</f>
        <v>0</v>
      </c>
      <c r="AS24" s="119">
        <f ca="1">+Suivi!S28</f>
        <v>0</v>
      </c>
      <c r="AT24" s="119">
        <f ca="1">+Suivi!T28</f>
        <v>0</v>
      </c>
      <c r="AU24" s="119">
        <f ca="1">+Suivi!U28</f>
        <v>0</v>
      </c>
      <c r="AV24" s="119">
        <f ca="1">+Suivi!V28</f>
        <v>0</v>
      </c>
      <c r="AX24" s="119">
        <f ca="1">+Suivi!X28</f>
        <v>0</v>
      </c>
      <c r="AZ24" s="154"/>
      <c r="BA24" s="155"/>
      <c r="BB24" s="155"/>
      <c r="BC24" s="560"/>
      <c r="BD24" s="561"/>
    </row>
    <row r="25" spans="3:56" ht="19.5" customHeight="1">
      <c r="C25" s="138">
        <f t="shared" si="2"/>
        <v>16</v>
      </c>
      <c r="D25" s="126">
        <f t="shared" ca="1" si="0"/>
        <v>0</v>
      </c>
      <c r="E25" s="126">
        <f t="shared" si="1"/>
        <v>0</v>
      </c>
      <c r="F25" s="154"/>
      <c r="G25" s="210"/>
      <c r="H25" s="155"/>
      <c r="I25" s="155"/>
      <c r="J25" s="281"/>
      <c r="K25" s="269"/>
      <c r="AB25" s="119">
        <f ca="1">+Suivi!B29</f>
        <v>0</v>
      </c>
      <c r="AC25" s="119">
        <f ca="1">+Suivi!C29</f>
        <v>0</v>
      </c>
      <c r="AD25" s="119">
        <f ca="1">+Suivi!D29</f>
        <v>0</v>
      </c>
      <c r="AE25" s="119">
        <f ca="1">+Suivi!E29</f>
        <v>0</v>
      </c>
      <c r="AF25" s="119">
        <f ca="1">+Suivi!F29</f>
        <v>0</v>
      </c>
      <c r="AG25" s="119">
        <f ca="1">+Suivi!G29</f>
        <v>0</v>
      </c>
      <c r="AH25" s="119">
        <f ca="1">+Suivi!H29</f>
        <v>0</v>
      </c>
      <c r="AI25" s="119">
        <f ca="1">+Suivi!I29</f>
        <v>0</v>
      </c>
      <c r="AJ25" s="119">
        <f ca="1">+Suivi!J29</f>
        <v>0</v>
      </c>
      <c r="AK25" s="119">
        <f ca="1">+Suivi!K29</f>
        <v>0</v>
      </c>
      <c r="AL25" s="119">
        <f ca="1">+Suivi!L29</f>
        <v>0</v>
      </c>
      <c r="AM25" s="119">
        <f ca="1">+Suivi!M29</f>
        <v>0</v>
      </c>
      <c r="AN25" s="119">
        <f ca="1">+Suivi!N29</f>
        <v>0</v>
      </c>
      <c r="AO25" s="119">
        <f ca="1">+Suivi!O29</f>
        <v>0</v>
      </c>
      <c r="AP25" s="119">
        <f ca="1">+Suivi!P29</f>
        <v>0</v>
      </c>
      <c r="AQ25" s="119">
        <f ca="1">+Suivi!Q29</f>
        <v>0</v>
      </c>
      <c r="AR25" s="119">
        <f ca="1">+Suivi!R29</f>
        <v>0</v>
      </c>
      <c r="AS25" s="119">
        <f ca="1">+Suivi!S29</f>
        <v>0</v>
      </c>
      <c r="AT25" s="119">
        <f ca="1">+Suivi!T29</f>
        <v>0</v>
      </c>
      <c r="AU25" s="119">
        <f ca="1">+Suivi!U29</f>
        <v>0</v>
      </c>
      <c r="AV25" s="119">
        <f ca="1">+Suivi!V29</f>
        <v>0</v>
      </c>
      <c r="AX25" s="119">
        <f ca="1">+Suivi!X29</f>
        <v>0</v>
      </c>
      <c r="AZ25" s="154"/>
      <c r="BA25" s="155"/>
      <c r="BB25" s="155"/>
      <c r="BC25" s="560"/>
      <c r="BD25" s="561"/>
    </row>
    <row r="26" spans="3:56" ht="19.5" customHeight="1">
      <c r="C26" s="138">
        <f t="shared" si="2"/>
        <v>17</v>
      </c>
      <c r="D26" s="126">
        <f t="shared" ca="1" si="0"/>
        <v>0</v>
      </c>
      <c r="E26" s="126">
        <f t="shared" si="1"/>
        <v>0</v>
      </c>
      <c r="F26" s="154"/>
      <c r="G26" s="210"/>
      <c r="H26" s="155"/>
      <c r="I26" s="155"/>
      <c r="J26" s="281"/>
      <c r="K26" s="269"/>
      <c r="AB26" s="119">
        <f ca="1">+Suivi!B30</f>
        <v>0</v>
      </c>
      <c r="AC26" s="119">
        <f ca="1">+Suivi!C30</f>
        <v>0</v>
      </c>
      <c r="AD26" s="119">
        <f ca="1">+Suivi!D30</f>
        <v>0</v>
      </c>
      <c r="AE26" s="119">
        <f ca="1">+Suivi!E30</f>
        <v>0</v>
      </c>
      <c r="AF26" s="119">
        <f ca="1">+Suivi!F30</f>
        <v>0</v>
      </c>
      <c r="AG26" s="119">
        <f ca="1">+Suivi!G30</f>
        <v>0</v>
      </c>
      <c r="AH26" s="119">
        <f ca="1">+Suivi!H30</f>
        <v>0</v>
      </c>
      <c r="AI26" s="119">
        <f ca="1">+Suivi!I30</f>
        <v>0</v>
      </c>
      <c r="AJ26" s="119">
        <f ca="1">+Suivi!J30</f>
        <v>0</v>
      </c>
      <c r="AK26" s="119">
        <f ca="1">+Suivi!K30</f>
        <v>0</v>
      </c>
      <c r="AL26" s="119">
        <f ca="1">+Suivi!L30</f>
        <v>0</v>
      </c>
      <c r="AM26" s="119">
        <f ca="1">+Suivi!M30</f>
        <v>0</v>
      </c>
      <c r="AN26" s="119">
        <f ca="1">+Suivi!N30</f>
        <v>0</v>
      </c>
      <c r="AO26" s="119">
        <f ca="1">+Suivi!O30</f>
        <v>0</v>
      </c>
      <c r="AP26" s="119">
        <f ca="1">+Suivi!P30</f>
        <v>0</v>
      </c>
      <c r="AQ26" s="119">
        <f ca="1">+Suivi!Q30</f>
        <v>0</v>
      </c>
      <c r="AR26" s="119">
        <f ca="1">+Suivi!R30</f>
        <v>0</v>
      </c>
      <c r="AS26" s="119">
        <f ca="1">+Suivi!S30</f>
        <v>0</v>
      </c>
      <c r="AT26" s="119">
        <f ca="1">+Suivi!T30</f>
        <v>0</v>
      </c>
      <c r="AU26" s="119">
        <f ca="1">+Suivi!U30</f>
        <v>0</v>
      </c>
      <c r="AV26" s="119">
        <f ca="1">+Suivi!V30</f>
        <v>0</v>
      </c>
      <c r="AX26" s="119">
        <f ca="1">+Suivi!X30</f>
        <v>0</v>
      </c>
      <c r="AZ26" s="154"/>
      <c r="BA26" s="155"/>
      <c r="BB26" s="155"/>
      <c r="BC26" s="560"/>
      <c r="BD26" s="561"/>
    </row>
    <row r="27" spans="3:56" ht="19.5" customHeight="1">
      <c r="C27" s="138">
        <f t="shared" si="2"/>
        <v>18</v>
      </c>
      <c r="D27" s="126">
        <f t="shared" ca="1" si="0"/>
        <v>0</v>
      </c>
      <c r="E27" s="126">
        <f t="shared" si="1"/>
        <v>0</v>
      </c>
      <c r="F27" s="154"/>
      <c r="G27" s="210"/>
      <c r="H27" s="155"/>
      <c r="I27" s="155"/>
      <c r="J27" s="281"/>
      <c r="K27" s="269"/>
      <c r="AB27" s="119">
        <f ca="1">+Suivi!B31</f>
        <v>0</v>
      </c>
      <c r="AC27" s="119">
        <f ca="1">+Suivi!C31</f>
        <v>0</v>
      </c>
      <c r="AD27" s="119">
        <f ca="1">+Suivi!D31</f>
        <v>0</v>
      </c>
      <c r="AE27" s="119">
        <f ca="1">+Suivi!E31</f>
        <v>0</v>
      </c>
      <c r="AF27" s="119">
        <f ca="1">+Suivi!F31</f>
        <v>0</v>
      </c>
      <c r="AG27" s="119">
        <f ca="1">+Suivi!G31</f>
        <v>0</v>
      </c>
      <c r="AH27" s="119">
        <f ca="1">+Suivi!H31</f>
        <v>0</v>
      </c>
      <c r="AI27" s="119">
        <f ca="1">+Suivi!I31</f>
        <v>0</v>
      </c>
      <c r="AJ27" s="119">
        <f ca="1">+Suivi!J31</f>
        <v>0</v>
      </c>
      <c r="AK27" s="119">
        <f ca="1">+Suivi!K31</f>
        <v>0</v>
      </c>
      <c r="AL27" s="119">
        <f ca="1">+Suivi!L31</f>
        <v>0</v>
      </c>
      <c r="AM27" s="119">
        <f ca="1">+Suivi!M31</f>
        <v>0</v>
      </c>
      <c r="AN27" s="119">
        <f ca="1">+Suivi!N31</f>
        <v>0</v>
      </c>
      <c r="AO27" s="119">
        <f ca="1">+Suivi!O31</f>
        <v>0</v>
      </c>
      <c r="AP27" s="119">
        <f ca="1">+Suivi!P31</f>
        <v>0</v>
      </c>
      <c r="AQ27" s="119">
        <f ca="1">+Suivi!Q31</f>
        <v>0</v>
      </c>
      <c r="AR27" s="119">
        <f ca="1">+Suivi!R31</f>
        <v>0</v>
      </c>
      <c r="AS27" s="119">
        <f ca="1">+Suivi!S31</f>
        <v>0</v>
      </c>
      <c r="AT27" s="119">
        <f ca="1">+Suivi!T31</f>
        <v>0</v>
      </c>
      <c r="AU27" s="119">
        <f ca="1">+Suivi!U31</f>
        <v>0</v>
      </c>
      <c r="AV27" s="119">
        <f ca="1">+Suivi!V31</f>
        <v>0</v>
      </c>
      <c r="AX27" s="119">
        <f ca="1">+Suivi!X31</f>
        <v>0</v>
      </c>
      <c r="AZ27" s="154"/>
      <c r="BA27" s="155"/>
      <c r="BB27" s="155"/>
      <c r="BC27" s="560"/>
      <c r="BD27" s="561"/>
    </row>
    <row r="28" spans="3:56" ht="19.5" customHeight="1">
      <c r="C28" s="138">
        <f t="shared" si="2"/>
        <v>19</v>
      </c>
      <c r="D28" s="126">
        <f t="shared" ca="1" si="0"/>
        <v>0</v>
      </c>
      <c r="E28" s="126">
        <f t="shared" si="1"/>
        <v>0</v>
      </c>
      <c r="F28" s="154"/>
      <c r="G28" s="210"/>
      <c r="H28" s="155"/>
      <c r="I28" s="155"/>
      <c r="J28" s="281"/>
      <c r="K28" s="269"/>
      <c r="AB28" s="119">
        <f ca="1">+Suivi!B32</f>
        <v>0</v>
      </c>
      <c r="AC28" s="119">
        <f ca="1">+Suivi!C32</f>
        <v>0</v>
      </c>
      <c r="AD28" s="119">
        <f ca="1">+Suivi!D32</f>
        <v>0</v>
      </c>
      <c r="AE28" s="119">
        <f ca="1">+Suivi!E32</f>
        <v>0</v>
      </c>
      <c r="AF28" s="119">
        <f ca="1">+Suivi!F32</f>
        <v>0</v>
      </c>
      <c r="AG28" s="119">
        <f ca="1">+Suivi!G32</f>
        <v>0</v>
      </c>
      <c r="AH28" s="119">
        <f ca="1">+Suivi!H32</f>
        <v>0</v>
      </c>
      <c r="AI28" s="119">
        <f ca="1">+Suivi!I32</f>
        <v>0</v>
      </c>
      <c r="AJ28" s="119">
        <f ca="1">+Suivi!J32</f>
        <v>0</v>
      </c>
      <c r="AK28" s="119">
        <f ca="1">+Suivi!K32</f>
        <v>0</v>
      </c>
      <c r="AL28" s="119">
        <f ca="1">+Suivi!L32</f>
        <v>0</v>
      </c>
      <c r="AM28" s="119">
        <f ca="1">+Suivi!M32</f>
        <v>0</v>
      </c>
      <c r="AN28" s="119">
        <f ca="1">+Suivi!N32</f>
        <v>0</v>
      </c>
      <c r="AO28" s="119">
        <f ca="1">+Suivi!O32</f>
        <v>0</v>
      </c>
      <c r="AP28" s="119">
        <f ca="1">+Suivi!P32</f>
        <v>0</v>
      </c>
      <c r="AQ28" s="119">
        <f ca="1">+Suivi!Q32</f>
        <v>0</v>
      </c>
      <c r="AR28" s="119">
        <f ca="1">+Suivi!R32</f>
        <v>0</v>
      </c>
      <c r="AS28" s="119">
        <f ca="1">+Suivi!S32</f>
        <v>0</v>
      </c>
      <c r="AT28" s="119">
        <f ca="1">+Suivi!T32</f>
        <v>0</v>
      </c>
      <c r="AU28" s="119">
        <f ca="1">+Suivi!U32</f>
        <v>0</v>
      </c>
      <c r="AV28" s="119">
        <f ca="1">+Suivi!V32</f>
        <v>0</v>
      </c>
      <c r="AX28" s="119">
        <f ca="1">+Suivi!X32</f>
        <v>0</v>
      </c>
      <c r="AZ28" s="154"/>
      <c r="BA28" s="155"/>
      <c r="BB28" s="155"/>
      <c r="BC28" s="560"/>
      <c r="BD28" s="561"/>
    </row>
    <row r="29" spans="3:56" ht="19.5" customHeight="1">
      <c r="C29" s="138">
        <f t="shared" si="2"/>
        <v>20</v>
      </c>
      <c r="D29" s="126">
        <f t="shared" ca="1" si="0"/>
        <v>0</v>
      </c>
      <c r="E29" s="126">
        <f t="shared" si="1"/>
        <v>0</v>
      </c>
      <c r="F29" s="154"/>
      <c r="G29" s="210"/>
      <c r="H29" s="155"/>
      <c r="I29" s="155"/>
      <c r="J29" s="281"/>
      <c r="K29" s="269"/>
      <c r="AB29" s="119">
        <f ca="1">+Suivi!B33</f>
        <v>0</v>
      </c>
      <c r="AC29" s="119">
        <f ca="1">+Suivi!C33</f>
        <v>0</v>
      </c>
      <c r="AD29" s="119">
        <f ca="1">+Suivi!D33</f>
        <v>0</v>
      </c>
      <c r="AE29" s="119">
        <f ca="1">+Suivi!E33</f>
        <v>0</v>
      </c>
      <c r="AF29" s="119">
        <f ca="1">+Suivi!F33</f>
        <v>0</v>
      </c>
      <c r="AG29" s="119">
        <f ca="1">+Suivi!G33</f>
        <v>0</v>
      </c>
      <c r="AH29" s="119">
        <f ca="1">+Suivi!H33</f>
        <v>0</v>
      </c>
      <c r="AI29" s="119">
        <f ca="1">+Suivi!I33</f>
        <v>0</v>
      </c>
      <c r="AJ29" s="119">
        <f ca="1">+Suivi!J33</f>
        <v>0</v>
      </c>
      <c r="AK29" s="119">
        <f ca="1">+Suivi!K33</f>
        <v>0</v>
      </c>
      <c r="AL29" s="119">
        <f ca="1">+Suivi!L33</f>
        <v>0</v>
      </c>
      <c r="AM29" s="119">
        <f ca="1">+Suivi!M33</f>
        <v>0</v>
      </c>
      <c r="AN29" s="119">
        <f ca="1">+Suivi!N33</f>
        <v>0</v>
      </c>
      <c r="AO29" s="119">
        <f ca="1">+Suivi!O33</f>
        <v>0</v>
      </c>
      <c r="AP29" s="119">
        <f ca="1">+Suivi!P33</f>
        <v>0</v>
      </c>
      <c r="AQ29" s="119">
        <f ca="1">+Suivi!Q33</f>
        <v>0</v>
      </c>
      <c r="AR29" s="119">
        <f ca="1">+Suivi!R33</f>
        <v>0</v>
      </c>
      <c r="AS29" s="119">
        <f ca="1">+Suivi!S33</f>
        <v>0</v>
      </c>
      <c r="AT29" s="119">
        <f ca="1">+Suivi!T33</f>
        <v>0</v>
      </c>
      <c r="AU29" s="119">
        <f ca="1">+Suivi!U33</f>
        <v>0</v>
      </c>
      <c r="AV29" s="119">
        <f ca="1">+Suivi!V33</f>
        <v>0</v>
      </c>
      <c r="AX29" s="119">
        <f ca="1">+Suivi!X33</f>
        <v>0</v>
      </c>
      <c r="AZ29" s="154"/>
      <c r="BA29" s="155"/>
      <c r="BB29" s="155"/>
      <c r="BC29" s="560"/>
      <c r="BD29" s="561"/>
    </row>
    <row r="30" spans="3:56" ht="19.5" customHeight="1">
      <c r="C30" s="138">
        <f t="shared" si="2"/>
        <v>21</v>
      </c>
      <c r="D30" s="126">
        <f t="shared" ca="1" si="0"/>
        <v>0</v>
      </c>
      <c r="E30" s="126">
        <f t="shared" si="1"/>
        <v>0</v>
      </c>
      <c r="F30" s="154"/>
      <c r="G30" s="210"/>
      <c r="H30" s="155"/>
      <c r="I30" s="155"/>
      <c r="J30" s="281"/>
      <c r="K30" s="269"/>
      <c r="AB30" s="119">
        <f ca="1">+Suivi!B34</f>
        <v>0</v>
      </c>
      <c r="AC30" s="119">
        <f ca="1">+Suivi!C34</f>
        <v>0</v>
      </c>
      <c r="AD30" s="119">
        <f ca="1">+Suivi!D34</f>
        <v>0</v>
      </c>
      <c r="AE30" s="119">
        <f ca="1">+Suivi!E34</f>
        <v>0</v>
      </c>
      <c r="AF30" s="119">
        <f ca="1">+Suivi!F34</f>
        <v>0</v>
      </c>
      <c r="AG30" s="119">
        <f ca="1">+Suivi!G34</f>
        <v>0</v>
      </c>
      <c r="AH30" s="119">
        <f ca="1">+Suivi!H34</f>
        <v>0</v>
      </c>
      <c r="AI30" s="119">
        <f ca="1">+Suivi!I34</f>
        <v>0</v>
      </c>
      <c r="AJ30" s="119">
        <f ca="1">+Suivi!J34</f>
        <v>0</v>
      </c>
      <c r="AK30" s="119">
        <f ca="1">+Suivi!K34</f>
        <v>0</v>
      </c>
      <c r="AL30" s="119">
        <f ca="1">+Suivi!L34</f>
        <v>0</v>
      </c>
      <c r="AM30" s="119">
        <f ca="1">+Suivi!M34</f>
        <v>0</v>
      </c>
      <c r="AN30" s="119">
        <f ca="1">+Suivi!N34</f>
        <v>0</v>
      </c>
      <c r="AO30" s="119">
        <f ca="1">+Suivi!O34</f>
        <v>0</v>
      </c>
      <c r="AP30" s="119">
        <f ca="1">+Suivi!P34</f>
        <v>0</v>
      </c>
      <c r="AQ30" s="119">
        <f ca="1">+Suivi!Q34</f>
        <v>0</v>
      </c>
      <c r="AR30" s="119">
        <f ca="1">+Suivi!R34</f>
        <v>0</v>
      </c>
      <c r="AS30" s="119">
        <f ca="1">+Suivi!S34</f>
        <v>0</v>
      </c>
      <c r="AT30" s="119">
        <f ca="1">+Suivi!T34</f>
        <v>0</v>
      </c>
      <c r="AU30" s="119">
        <f ca="1">+Suivi!U34</f>
        <v>0</v>
      </c>
      <c r="AV30" s="119">
        <f ca="1">+Suivi!V34</f>
        <v>0</v>
      </c>
      <c r="AX30" s="119">
        <f ca="1">+Suivi!X34</f>
        <v>0</v>
      </c>
      <c r="AZ30" s="154"/>
      <c r="BA30" s="155"/>
      <c r="BB30" s="155"/>
      <c r="BC30" s="560"/>
      <c r="BD30" s="561"/>
    </row>
    <row r="31" spans="3:56" ht="19.5" customHeight="1">
      <c r="C31" s="138">
        <f t="shared" si="2"/>
        <v>22</v>
      </c>
      <c r="D31" s="126">
        <f t="shared" ca="1" si="0"/>
        <v>0</v>
      </c>
      <c r="E31" s="126">
        <f t="shared" si="1"/>
        <v>0</v>
      </c>
      <c r="F31" s="154"/>
      <c r="G31" s="210"/>
      <c r="H31" s="155"/>
      <c r="I31" s="155"/>
      <c r="J31" s="281"/>
      <c r="K31" s="269"/>
      <c r="AB31" s="119">
        <f ca="1">+Suivi!B35</f>
        <v>0</v>
      </c>
      <c r="AC31" s="119">
        <f ca="1">+Suivi!C35</f>
        <v>0</v>
      </c>
      <c r="AD31" s="119">
        <f ca="1">+Suivi!D35</f>
        <v>0</v>
      </c>
      <c r="AE31" s="119">
        <f ca="1">+Suivi!E35</f>
        <v>0</v>
      </c>
      <c r="AF31" s="119">
        <f ca="1">+Suivi!F35</f>
        <v>0</v>
      </c>
      <c r="AG31" s="119">
        <f ca="1">+Suivi!G35</f>
        <v>0</v>
      </c>
      <c r="AH31" s="119">
        <f ca="1">+Suivi!H35</f>
        <v>0</v>
      </c>
      <c r="AI31" s="119">
        <f ca="1">+Suivi!I35</f>
        <v>0</v>
      </c>
      <c r="AJ31" s="119">
        <f ca="1">+Suivi!J35</f>
        <v>0</v>
      </c>
      <c r="AK31" s="119">
        <f ca="1">+Suivi!K35</f>
        <v>0</v>
      </c>
      <c r="AL31" s="119">
        <f ca="1">+Suivi!L35</f>
        <v>0</v>
      </c>
      <c r="AM31" s="119">
        <f ca="1">+Suivi!M35</f>
        <v>0</v>
      </c>
      <c r="AN31" s="119">
        <f ca="1">+Suivi!N35</f>
        <v>0</v>
      </c>
      <c r="AO31" s="119">
        <f ca="1">+Suivi!O35</f>
        <v>0</v>
      </c>
      <c r="AP31" s="119">
        <f ca="1">+Suivi!P35</f>
        <v>0</v>
      </c>
      <c r="AQ31" s="119">
        <f ca="1">+Suivi!Q35</f>
        <v>0</v>
      </c>
      <c r="AR31" s="119">
        <f ca="1">+Suivi!R35</f>
        <v>0</v>
      </c>
      <c r="AS31" s="119">
        <f ca="1">+Suivi!S35</f>
        <v>0</v>
      </c>
      <c r="AT31" s="119">
        <f ca="1">+Suivi!T35</f>
        <v>0</v>
      </c>
      <c r="AU31" s="119">
        <f ca="1">+Suivi!U35</f>
        <v>0</v>
      </c>
      <c r="AV31" s="119">
        <f ca="1">+Suivi!V35</f>
        <v>0</v>
      </c>
      <c r="AX31" s="119">
        <f ca="1">+Suivi!X35</f>
        <v>0</v>
      </c>
      <c r="AZ31" s="154"/>
      <c r="BA31" s="155"/>
      <c r="BB31" s="155"/>
      <c r="BC31" s="560"/>
      <c r="BD31" s="561"/>
    </row>
    <row r="32" spans="3:56" ht="19.5" customHeight="1">
      <c r="C32" s="138">
        <f t="shared" si="2"/>
        <v>23</v>
      </c>
      <c r="D32" s="126">
        <f t="shared" ca="1" si="0"/>
        <v>0</v>
      </c>
      <c r="E32" s="126">
        <f t="shared" si="1"/>
        <v>0</v>
      </c>
      <c r="F32" s="154"/>
      <c r="G32" s="210"/>
      <c r="H32" s="155"/>
      <c r="I32" s="155"/>
      <c r="J32" s="281"/>
      <c r="K32" s="269"/>
      <c r="AB32" s="119">
        <f ca="1">+Suivi!B36</f>
        <v>0</v>
      </c>
      <c r="AC32" s="119">
        <f ca="1">+Suivi!C36</f>
        <v>0</v>
      </c>
      <c r="AD32" s="119">
        <f ca="1">+Suivi!D36</f>
        <v>0</v>
      </c>
      <c r="AE32" s="119">
        <f ca="1">+Suivi!E36</f>
        <v>0</v>
      </c>
      <c r="AF32" s="119">
        <f ca="1">+Suivi!F36</f>
        <v>0</v>
      </c>
      <c r="AG32" s="119">
        <f ca="1">+Suivi!G36</f>
        <v>0</v>
      </c>
      <c r="AH32" s="119">
        <f ca="1">+Suivi!H36</f>
        <v>0</v>
      </c>
      <c r="AI32" s="119">
        <f ca="1">+Suivi!I36</f>
        <v>0</v>
      </c>
      <c r="AJ32" s="119">
        <f ca="1">+Suivi!J36</f>
        <v>0</v>
      </c>
      <c r="AK32" s="119">
        <f ca="1">+Suivi!K36</f>
        <v>0</v>
      </c>
      <c r="AL32" s="119">
        <f ca="1">+Suivi!L36</f>
        <v>0</v>
      </c>
      <c r="AM32" s="119">
        <f ca="1">+Suivi!M36</f>
        <v>0</v>
      </c>
      <c r="AN32" s="119">
        <f ca="1">+Suivi!N36</f>
        <v>0</v>
      </c>
      <c r="AO32" s="119">
        <f ca="1">+Suivi!O36</f>
        <v>0</v>
      </c>
      <c r="AP32" s="119">
        <f ca="1">+Suivi!P36</f>
        <v>0</v>
      </c>
      <c r="AQ32" s="119">
        <f ca="1">+Suivi!Q36</f>
        <v>0</v>
      </c>
      <c r="AR32" s="119">
        <f ca="1">+Suivi!R36</f>
        <v>0</v>
      </c>
      <c r="AS32" s="119">
        <f ca="1">+Suivi!S36</f>
        <v>0</v>
      </c>
      <c r="AT32" s="119">
        <f ca="1">+Suivi!T36</f>
        <v>0</v>
      </c>
      <c r="AU32" s="119">
        <f ca="1">+Suivi!U36</f>
        <v>0</v>
      </c>
      <c r="AV32" s="119">
        <f ca="1">+Suivi!V36</f>
        <v>0</v>
      </c>
      <c r="AX32" s="119">
        <f ca="1">+Suivi!X36</f>
        <v>0</v>
      </c>
      <c r="AZ32" s="154"/>
      <c r="BA32" s="155"/>
      <c r="BB32" s="155"/>
      <c r="BC32" s="560"/>
      <c r="BD32" s="561"/>
    </row>
    <row r="33" spans="3:56" ht="19.5" customHeight="1">
      <c r="C33" s="138">
        <f t="shared" si="2"/>
        <v>24</v>
      </c>
      <c r="D33" s="126">
        <f t="shared" ca="1" si="0"/>
        <v>0</v>
      </c>
      <c r="E33" s="126">
        <f t="shared" si="1"/>
        <v>0</v>
      </c>
      <c r="F33" s="154"/>
      <c r="G33" s="210"/>
      <c r="H33" s="155"/>
      <c r="I33" s="155"/>
      <c r="J33" s="281"/>
      <c r="K33" s="269"/>
      <c r="AB33" s="119">
        <f ca="1">+Suivi!B37</f>
        <v>0</v>
      </c>
      <c r="AC33" s="119">
        <f ca="1">+Suivi!C37</f>
        <v>0</v>
      </c>
      <c r="AD33" s="119">
        <f ca="1">+Suivi!D37</f>
        <v>0</v>
      </c>
      <c r="AE33" s="119">
        <f ca="1">+Suivi!E37</f>
        <v>0</v>
      </c>
      <c r="AF33" s="119">
        <f ca="1">+Suivi!F37</f>
        <v>0</v>
      </c>
      <c r="AG33" s="119">
        <f ca="1">+Suivi!G37</f>
        <v>0</v>
      </c>
      <c r="AH33" s="119">
        <f ca="1">+Suivi!H37</f>
        <v>0</v>
      </c>
      <c r="AI33" s="119">
        <f ca="1">+Suivi!I37</f>
        <v>0</v>
      </c>
      <c r="AJ33" s="119">
        <f ca="1">+Suivi!J37</f>
        <v>0</v>
      </c>
      <c r="AK33" s="119">
        <f ca="1">+Suivi!K37</f>
        <v>0</v>
      </c>
      <c r="AL33" s="119">
        <f ca="1">+Suivi!L37</f>
        <v>0</v>
      </c>
      <c r="AM33" s="119">
        <f ca="1">+Suivi!M37</f>
        <v>0</v>
      </c>
      <c r="AN33" s="119">
        <f ca="1">+Suivi!N37</f>
        <v>0</v>
      </c>
      <c r="AO33" s="119">
        <f ca="1">+Suivi!O37</f>
        <v>0</v>
      </c>
      <c r="AP33" s="119">
        <f ca="1">+Suivi!P37</f>
        <v>0</v>
      </c>
      <c r="AQ33" s="119">
        <f ca="1">+Suivi!Q37</f>
        <v>0</v>
      </c>
      <c r="AR33" s="119">
        <f ca="1">+Suivi!R37</f>
        <v>0</v>
      </c>
      <c r="AS33" s="119">
        <f ca="1">+Suivi!S37</f>
        <v>0</v>
      </c>
      <c r="AT33" s="119">
        <f ca="1">+Suivi!T37</f>
        <v>0</v>
      </c>
      <c r="AU33" s="119">
        <f ca="1">+Suivi!U37</f>
        <v>0</v>
      </c>
      <c r="AV33" s="119">
        <f ca="1">+Suivi!V37</f>
        <v>0</v>
      </c>
      <c r="AX33" s="119">
        <f ca="1">+Suivi!X37</f>
        <v>0</v>
      </c>
      <c r="AZ33" s="154"/>
      <c r="BA33" s="155"/>
      <c r="BB33" s="155"/>
      <c r="BC33" s="560"/>
      <c r="BD33" s="561"/>
    </row>
    <row r="34" spans="3:56" ht="19.5" customHeight="1">
      <c r="C34" s="138">
        <f t="shared" si="2"/>
        <v>25</v>
      </c>
      <c r="D34" s="126">
        <f t="shared" ca="1" si="0"/>
        <v>0</v>
      </c>
      <c r="E34" s="126">
        <f t="shared" si="1"/>
        <v>0</v>
      </c>
      <c r="F34" s="154"/>
      <c r="G34" s="210"/>
      <c r="H34" s="155"/>
      <c r="I34" s="155"/>
      <c r="J34" s="281"/>
      <c r="K34" s="269"/>
      <c r="AB34" s="119">
        <f ca="1">+Suivi!B38</f>
        <v>0</v>
      </c>
      <c r="AC34" s="119">
        <f ca="1">+Suivi!C38</f>
        <v>0</v>
      </c>
      <c r="AD34" s="119">
        <f ca="1">+Suivi!D38</f>
        <v>0</v>
      </c>
      <c r="AE34" s="119">
        <f ca="1">+Suivi!E38</f>
        <v>0</v>
      </c>
      <c r="AF34" s="119">
        <f ca="1">+Suivi!F38</f>
        <v>0</v>
      </c>
      <c r="AG34" s="119">
        <f ca="1">+Suivi!G38</f>
        <v>0</v>
      </c>
      <c r="AH34" s="119">
        <f ca="1">+Suivi!H38</f>
        <v>0</v>
      </c>
      <c r="AI34" s="119">
        <f ca="1">+Suivi!I38</f>
        <v>0</v>
      </c>
      <c r="AJ34" s="119">
        <f ca="1">+Suivi!J38</f>
        <v>0</v>
      </c>
      <c r="AK34" s="119">
        <f ca="1">+Suivi!K38</f>
        <v>0</v>
      </c>
      <c r="AL34" s="119">
        <f ca="1">+Suivi!L38</f>
        <v>0</v>
      </c>
      <c r="AM34" s="119">
        <f ca="1">+Suivi!M38</f>
        <v>0</v>
      </c>
      <c r="AN34" s="119">
        <f ca="1">+Suivi!N38</f>
        <v>0</v>
      </c>
      <c r="AO34" s="119">
        <f ca="1">+Suivi!O38</f>
        <v>0</v>
      </c>
      <c r="AP34" s="119">
        <f ca="1">+Suivi!P38</f>
        <v>0</v>
      </c>
      <c r="AQ34" s="119">
        <f ca="1">+Suivi!Q38</f>
        <v>0</v>
      </c>
      <c r="AR34" s="119">
        <f ca="1">+Suivi!R38</f>
        <v>0</v>
      </c>
      <c r="AS34" s="119">
        <f ca="1">+Suivi!S38</f>
        <v>0</v>
      </c>
      <c r="AT34" s="119">
        <f ca="1">+Suivi!T38</f>
        <v>0</v>
      </c>
      <c r="AU34" s="119">
        <f ca="1">+Suivi!U38</f>
        <v>0</v>
      </c>
      <c r="AV34" s="119">
        <f ca="1">+Suivi!V38</f>
        <v>0</v>
      </c>
      <c r="AX34" s="119">
        <f ca="1">+Suivi!X38</f>
        <v>0</v>
      </c>
      <c r="AZ34" s="154"/>
      <c r="BA34" s="155"/>
      <c r="BB34" s="155"/>
      <c r="BC34" s="560"/>
      <c r="BD34" s="561"/>
    </row>
    <row r="35" spans="3:56" ht="19.5" customHeight="1">
      <c r="C35" s="138">
        <f t="shared" si="2"/>
        <v>26</v>
      </c>
      <c r="D35" s="126">
        <f t="shared" ca="1" si="0"/>
        <v>0</v>
      </c>
      <c r="E35" s="126">
        <f t="shared" si="1"/>
        <v>0</v>
      </c>
      <c r="F35" s="154"/>
      <c r="G35" s="210"/>
      <c r="H35" s="155"/>
      <c r="I35" s="155"/>
      <c r="J35" s="281"/>
      <c r="K35" s="269"/>
      <c r="AB35" s="119">
        <f>+Suivi!B39</f>
        <v>0</v>
      </c>
      <c r="AZ35" s="154"/>
      <c r="BA35" s="155"/>
      <c r="BB35" s="155"/>
      <c r="BC35" s="560"/>
      <c r="BD35" s="561"/>
    </row>
    <row r="36" spans="3:56" ht="19.5" customHeight="1">
      <c r="C36" s="138">
        <f t="shared" si="2"/>
        <v>27</v>
      </c>
      <c r="D36" s="126">
        <f t="shared" ca="1" si="0"/>
        <v>0</v>
      </c>
      <c r="E36" s="126">
        <f t="shared" si="1"/>
        <v>0</v>
      </c>
      <c r="F36" s="154"/>
      <c r="G36" s="210"/>
      <c r="H36" s="155"/>
      <c r="I36" s="155"/>
      <c r="J36" s="281"/>
      <c r="K36" s="269"/>
      <c r="AB36" s="119">
        <f>+Suivi!B45</f>
        <v>0</v>
      </c>
      <c r="AZ36" s="154"/>
      <c r="BA36" s="155"/>
      <c r="BB36" s="155"/>
      <c r="BC36" s="560"/>
      <c r="BD36" s="561"/>
    </row>
    <row r="37" spans="3:56" ht="19.5" customHeight="1">
      <c r="C37" s="138">
        <f t="shared" si="2"/>
        <v>28</v>
      </c>
      <c r="D37" s="126">
        <f t="shared" ca="1" si="0"/>
        <v>0</v>
      </c>
      <c r="E37" s="126">
        <f t="shared" si="1"/>
        <v>0</v>
      </c>
      <c r="F37" s="154"/>
      <c r="G37" s="210"/>
      <c r="H37" s="155"/>
      <c r="I37" s="155"/>
      <c r="J37" s="281"/>
      <c r="K37" s="269"/>
      <c r="AB37" s="119">
        <f>+Suivi!B46</f>
        <v>0</v>
      </c>
      <c r="AZ37" s="154"/>
      <c r="BA37" s="155"/>
      <c r="BB37" s="155"/>
      <c r="BC37" s="560"/>
      <c r="BD37" s="561"/>
    </row>
    <row r="38" spans="3:56" ht="19.5" customHeight="1">
      <c r="C38" s="138">
        <f t="shared" si="2"/>
        <v>29</v>
      </c>
      <c r="D38" s="126">
        <f t="shared" ca="1" si="0"/>
        <v>0</v>
      </c>
      <c r="E38" s="126">
        <f t="shared" si="1"/>
        <v>0</v>
      </c>
      <c r="F38" s="154"/>
      <c r="G38" s="210"/>
      <c r="H38" s="155"/>
      <c r="I38" s="155"/>
      <c r="J38" s="281"/>
      <c r="K38" s="269"/>
      <c r="AB38" s="119">
        <f>+Suivi!B47</f>
        <v>0</v>
      </c>
      <c r="AZ38" s="154"/>
      <c r="BA38" s="155"/>
      <c r="BB38" s="155"/>
      <c r="BC38" s="560"/>
      <c r="BD38" s="561"/>
    </row>
    <row r="39" spans="3:56" ht="19.5" customHeight="1">
      <c r="C39" s="138">
        <f t="shared" si="2"/>
        <v>30</v>
      </c>
      <c r="D39" s="126">
        <f t="shared" ca="1" si="0"/>
        <v>0</v>
      </c>
      <c r="E39" s="126">
        <f t="shared" si="1"/>
        <v>0</v>
      </c>
      <c r="F39" s="154"/>
      <c r="G39" s="210"/>
      <c r="H39" s="155"/>
      <c r="I39" s="155"/>
      <c r="J39" s="281"/>
      <c r="K39" s="269"/>
      <c r="AB39" s="119">
        <f>+Suivi!B48</f>
        <v>0</v>
      </c>
      <c r="AZ39" s="154"/>
      <c r="BA39" s="155"/>
      <c r="BB39" s="155"/>
      <c r="BC39" s="560"/>
      <c r="BD39" s="561"/>
    </row>
    <row r="40" spans="3:56" ht="19.5" customHeight="1">
      <c r="C40" s="138">
        <f t="shared" si="2"/>
        <v>31</v>
      </c>
      <c r="D40" s="126">
        <f t="shared" ca="1" si="0"/>
        <v>0</v>
      </c>
      <c r="E40" s="126">
        <f t="shared" si="1"/>
        <v>0</v>
      </c>
      <c r="F40" s="154"/>
      <c r="G40" s="210"/>
      <c r="H40" s="155"/>
      <c r="I40" s="155"/>
      <c r="J40" s="281"/>
      <c r="K40" s="269"/>
      <c r="AB40" s="119">
        <f>+Suivi!B49</f>
        <v>0</v>
      </c>
      <c r="AZ40" s="154"/>
      <c r="BA40" s="155"/>
      <c r="BB40" s="155"/>
      <c r="BC40" s="560"/>
      <c r="BD40" s="561"/>
    </row>
    <row r="41" spans="3:56">
      <c r="C41" s="139" t="s">
        <v>56</v>
      </c>
      <c r="D41" s="126">
        <f ca="1">SUM(D10:D40)</f>
        <v>0</v>
      </c>
      <c r="E41" s="140">
        <f>SUM(E10:E40)</f>
        <v>0</v>
      </c>
      <c r="F41" s="141"/>
      <c r="G41" s="211"/>
      <c r="H41" s="142"/>
      <c r="I41" s="142"/>
      <c r="J41" s="315"/>
      <c r="K41" s="242"/>
      <c r="AB41" s="119">
        <f>+Suivi!B50</f>
        <v>0</v>
      </c>
    </row>
    <row r="43" spans="3:56" ht="90">
      <c r="C43" s="558" t="s">
        <v>539</v>
      </c>
      <c r="D43" s="143" t="s">
        <v>540</v>
      </c>
      <c r="E43" s="144"/>
      <c r="F43" s="136" t="str">
        <f>UPPER("total "&amp;F9)</f>
        <v>TOTAL PRÉSENCE SUPPLÉMENTAIRE HORS CONTIGENT D'HEURES NON PLANIFIÉES OU À POSER 
A RECUPERER</v>
      </c>
      <c r="G43" s="137" t="str">
        <f>UPPER("total "&amp;G9)</f>
        <v>TOTAL PRÉSENCE INCLUSE DANS LE CONTINGENT D'HEURES NON PLANIFIÉES OU À POSER
HEURES EN PLUS PREVUS DANS "A PLANIFIER"</v>
      </c>
      <c r="H43" s="137" t="str">
        <f>UPPER("total "&amp;H9)</f>
        <v>TOTAL NOMBRE D'HEURES D'ABSENCE RÉMUNÉRÉE (MALADIE …)</v>
      </c>
      <c r="I43" s="137" t="str">
        <f>UPPER("total "&amp;I9)</f>
        <v>TOTAL NOMBRE D'HEURES D'ABSENCE NON RÉMUNÉRÉE (NON JUSTIFIÉE, SANS SOLDE, RÉCUPÉRÉ ...)
A RATTRAPER</v>
      </c>
      <c r="J43" s="137" t="str">
        <f>UPPER("total "&amp;J9)</f>
        <v>TOTAL CONGÉS PAYÉS</v>
      </c>
      <c r="K43" s="243"/>
    </row>
    <row r="44" spans="3:56" ht="30" customHeight="1">
      <c r="C44" s="559"/>
      <c r="D44" s="135" t="s">
        <v>541</v>
      </c>
      <c r="E44" s="145"/>
      <c r="F44" s="244">
        <f>SUM(F10:F40)</f>
        <v>0</v>
      </c>
      <c r="G44" s="134">
        <f>SUM(G10:G40)</f>
        <v>0</v>
      </c>
      <c r="H44" s="134">
        <f>SUM(H10:H40)</f>
        <v>0</v>
      </c>
      <c r="I44" s="134">
        <f>SUM(I10:I40)</f>
        <v>0</v>
      </c>
      <c r="J44" s="134">
        <f>SUM(J10:J40)</f>
        <v>0</v>
      </c>
      <c r="K44" s="245"/>
    </row>
    <row r="45" spans="3:56">
      <c r="E45" s="129"/>
    </row>
    <row r="46" spans="3:56" ht="101.25">
      <c r="C46" s="558" t="s">
        <v>543</v>
      </c>
      <c r="D46" s="143" t="s">
        <v>542</v>
      </c>
      <c r="E46" s="144"/>
      <c r="F46" s="136" t="str">
        <f>"SI ERREUR DU SALARIE, "&amp;F43</f>
        <v>SI ERREUR DU SALARIE, TOTAL PRÉSENCE SUPPLÉMENTAIRE HORS CONTIGENT D'HEURES NON PLANIFIÉES OU À POSER 
A RECUPERER</v>
      </c>
      <c r="G46" s="136" t="str">
        <f>"SI ERREUR DU SALARIE, "&amp;G43</f>
        <v>SI ERREUR DU SALARIE, TOTAL PRÉSENCE INCLUSE DANS LE CONTINGENT D'HEURES NON PLANIFIÉES OU À POSER
HEURES EN PLUS PREVUS DANS "A PLANIFIER"</v>
      </c>
      <c r="H46" s="136" t="str">
        <f>"SI ERREUR DU SALARIE, "&amp;H43</f>
        <v>SI ERREUR DU SALARIE, TOTAL NOMBRE D'HEURES D'ABSENCE RÉMUNÉRÉE (MALADIE …)</v>
      </c>
      <c r="I46" s="136" t="str">
        <f>"SI ERREUR DU SALARIE, "&amp;I43</f>
        <v>SI ERREUR DU SALARIE, TOTAL NOMBRE D'HEURES D'ABSENCE NON RÉMUNÉRÉE (NON JUSTIFIÉE, SANS SOLDE, RÉCUPÉRÉ ...)
A RATTRAPER</v>
      </c>
      <c r="J46" s="316"/>
      <c r="K46" s="243"/>
    </row>
    <row r="47" spans="3:56" ht="30" customHeight="1">
      <c r="C47" s="559"/>
      <c r="D47" s="135" t="s">
        <v>541</v>
      </c>
      <c r="E47" s="145"/>
      <c r="F47" s="246"/>
      <c r="G47" s="156"/>
      <c r="H47" s="157"/>
      <c r="I47" s="157"/>
      <c r="J47" s="317"/>
      <c r="K47" s="245"/>
    </row>
  </sheetData>
  <mergeCells count="40">
    <mergeCell ref="G3:H3"/>
    <mergeCell ref="L3:N3"/>
    <mergeCell ref="G4:H4"/>
    <mergeCell ref="L5:N5"/>
    <mergeCell ref="C1:K1"/>
    <mergeCell ref="BC10:BD10"/>
    <mergeCell ref="BC11:BD11"/>
    <mergeCell ref="BC12:BD12"/>
    <mergeCell ref="BC13:BD13"/>
    <mergeCell ref="F8:G8"/>
    <mergeCell ref="H8:J8"/>
    <mergeCell ref="BC14:BD14"/>
    <mergeCell ref="BC15:BD15"/>
    <mergeCell ref="BC16:BD16"/>
    <mergeCell ref="BC17:BD17"/>
    <mergeCell ref="BC18:BD18"/>
    <mergeCell ref="BC19:BD19"/>
    <mergeCell ref="BC20:BD20"/>
    <mergeCell ref="BC21:BD21"/>
    <mergeCell ref="BC22:BD22"/>
    <mergeCell ref="BC23:BD23"/>
    <mergeCell ref="BC24:BD24"/>
    <mergeCell ref="BC25:BD25"/>
    <mergeCell ref="BC26:BD26"/>
    <mergeCell ref="BC27:BD27"/>
    <mergeCell ref="BC28:BD28"/>
    <mergeCell ref="BC29:BD29"/>
    <mergeCell ref="BC30:BD30"/>
    <mergeCell ref="BC31:BD31"/>
    <mergeCell ref="BC32:BD32"/>
    <mergeCell ref="BC33:BD33"/>
    <mergeCell ref="BC40:BD40"/>
    <mergeCell ref="C43:C44"/>
    <mergeCell ref="C46:C47"/>
    <mergeCell ref="BC34:BD34"/>
    <mergeCell ref="BC35:BD35"/>
    <mergeCell ref="BC36:BD36"/>
    <mergeCell ref="BC37:BD37"/>
    <mergeCell ref="BC38:BD38"/>
    <mergeCell ref="BC39:BD39"/>
  </mergeCells>
  <conditionalFormatting sqref="D10:E40 D10:D41">
    <cfRule type="cellIs" dxfId="3" priority="14" stopIfTrue="1" operator="equal">
      <formula>0</formula>
    </cfRule>
  </conditionalFormatting>
  <conditionalFormatting sqref="F44:J44">
    <cfRule type="cellIs" dxfId="2" priority="11" stopIfTrue="1" operator="equal">
      <formula>0</formula>
    </cfRule>
  </conditionalFormatting>
  <conditionalFormatting sqref="L4:O4 O3 L3">
    <cfRule type="cellIs" dxfId="1" priority="8" stopIfTrue="1" operator="equal">
      <formula>"PlanningCycleComplet"</formula>
    </cfRule>
    <cfRule type="cellIs" dxfId="0" priority="9" stopIfTrue="1" operator="equal">
      <formula>"PlanningCyclePartiel"</formula>
    </cfRule>
  </conditionalFormatting>
  <dataValidations count="1">
    <dataValidation type="list" allowBlank="1" showInputMessage="1" showErrorMessage="1" sqref="L5:N5">
      <formula1>ReferencePlanning</formula1>
    </dataValidation>
  </dataValidations>
  <printOptions horizontalCentered="1"/>
  <pageMargins left="0.39370078740157483" right="0.39370078740157483" top="0.59055118110236227" bottom="0.59055118110236227" header="0" footer="0"/>
  <pageSetup paperSize="9" scale="73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>
  <sheetPr codeName="Feuil4">
    <tabColor rgb="FF002060"/>
    <pageSetUpPr fitToPage="1"/>
  </sheetPr>
  <dimension ref="B1:O40"/>
  <sheetViews>
    <sheetView workbookViewId="0">
      <selection activeCell="Q10" sqref="Q10"/>
    </sheetView>
  </sheetViews>
  <sheetFormatPr baseColWidth="10" defaultRowHeight="12.75"/>
  <cols>
    <col min="1" max="1" width="2.28515625" style="104" customWidth="1"/>
    <col min="2" max="2" width="5" style="109" customWidth="1"/>
    <col min="3" max="3" width="11.28515625" style="104" customWidth="1"/>
    <col min="4" max="4" width="5.140625" style="104" customWidth="1"/>
    <col min="5" max="5" width="13.28515625" style="104" customWidth="1"/>
    <col min="6" max="15" width="11.42578125" style="104"/>
    <col min="16" max="16" width="3.28515625" style="104" customWidth="1"/>
    <col min="17" max="16384" width="11.42578125" style="104"/>
  </cols>
  <sheetData>
    <row r="1" spans="2:15" ht="18" customHeight="1">
      <c r="B1" s="111" t="s">
        <v>146</v>
      </c>
      <c r="N1" s="121"/>
      <c r="O1" s="121"/>
    </row>
    <row r="2" spans="2:15" ht="9" customHeight="1"/>
    <row r="3" spans="2:15">
      <c r="B3" s="106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5"/>
    </row>
    <row r="4" spans="2:15">
      <c r="B4" s="106">
        <v>1</v>
      </c>
      <c r="C4" s="573" t="s">
        <v>1459</v>
      </c>
      <c r="D4" s="573"/>
      <c r="E4" s="573"/>
      <c r="F4" s="573"/>
      <c r="G4" s="573"/>
      <c r="H4" s="573"/>
      <c r="I4" s="573"/>
      <c r="J4" s="573"/>
      <c r="K4" s="573"/>
      <c r="L4" s="573"/>
      <c r="M4" s="573"/>
      <c r="N4" s="573"/>
      <c r="O4" s="573"/>
    </row>
    <row r="5" spans="2:15">
      <c r="B5" s="106">
        <v>2</v>
      </c>
      <c r="C5" s="573" t="s">
        <v>1460</v>
      </c>
      <c r="D5" s="573"/>
      <c r="E5" s="573"/>
      <c r="F5" s="573"/>
      <c r="G5" s="573"/>
      <c r="H5" s="573"/>
      <c r="I5" s="573"/>
      <c r="J5" s="573"/>
      <c r="K5" s="573"/>
      <c r="L5" s="573"/>
      <c r="M5" s="573"/>
      <c r="N5" s="573"/>
      <c r="O5" s="573"/>
    </row>
    <row r="6" spans="2:15">
      <c r="B6" s="106">
        <v>3</v>
      </c>
      <c r="C6" s="573" t="s">
        <v>147</v>
      </c>
      <c r="D6" s="573"/>
      <c r="E6" s="573"/>
      <c r="F6" s="573"/>
      <c r="G6" s="573"/>
      <c r="H6" s="573"/>
      <c r="I6" s="573"/>
      <c r="J6" s="573"/>
      <c r="K6" s="573"/>
      <c r="L6" s="573"/>
      <c r="M6" s="573"/>
      <c r="N6" s="573"/>
      <c r="O6" s="573"/>
    </row>
    <row r="7" spans="2:15">
      <c r="B7" s="106">
        <v>4</v>
      </c>
      <c r="C7" s="573" t="s">
        <v>148</v>
      </c>
      <c r="D7" s="573"/>
      <c r="E7" s="573"/>
      <c r="F7" s="573"/>
      <c r="G7" s="573"/>
      <c r="H7" s="573"/>
      <c r="I7" s="573"/>
      <c r="J7" s="573"/>
      <c r="K7" s="573"/>
      <c r="L7" s="573"/>
      <c r="M7" s="573"/>
      <c r="N7" s="573"/>
      <c r="O7" s="573"/>
    </row>
    <row r="8" spans="2:15" s="107" customFormat="1" ht="20.25" customHeight="1">
      <c r="B8" s="106">
        <v>5</v>
      </c>
      <c r="C8" s="575" t="s">
        <v>149</v>
      </c>
      <c r="D8" s="575"/>
      <c r="E8" s="575"/>
      <c r="F8" s="575"/>
      <c r="G8" s="575"/>
      <c r="H8" s="575"/>
      <c r="I8" s="575"/>
      <c r="J8" s="575"/>
      <c r="K8" s="575"/>
      <c r="L8" s="575"/>
      <c r="M8" s="575"/>
      <c r="N8" s="575"/>
      <c r="O8" s="575"/>
    </row>
    <row r="9" spans="2:15">
      <c r="B9" s="106"/>
      <c r="C9" s="105"/>
      <c r="D9" s="105"/>
      <c r="E9" s="105"/>
      <c r="F9" s="105"/>
      <c r="G9" s="105"/>
      <c r="H9" s="105"/>
      <c r="I9" s="105"/>
      <c r="J9" s="105"/>
      <c r="K9" s="105"/>
      <c r="L9" s="105"/>
      <c r="M9" s="105"/>
      <c r="N9" s="105"/>
      <c r="O9" s="105"/>
    </row>
    <row r="10" spans="2:15">
      <c r="B10" s="106">
        <v>6</v>
      </c>
      <c r="C10" s="574" t="s">
        <v>35</v>
      </c>
      <c r="D10" s="574"/>
      <c r="E10" s="574"/>
      <c r="F10" s="574"/>
      <c r="G10" s="574"/>
      <c r="H10" s="574"/>
      <c r="I10" s="574"/>
      <c r="J10" s="574"/>
      <c r="K10" s="574"/>
      <c r="L10" s="574"/>
      <c r="M10" s="574"/>
      <c r="N10" s="574"/>
      <c r="O10" s="574"/>
    </row>
    <row r="11" spans="2:15">
      <c r="B11" s="108"/>
      <c r="C11" s="125" t="s">
        <v>32</v>
      </c>
      <c r="D11" s="574" t="s">
        <v>36</v>
      </c>
      <c r="E11" s="574"/>
      <c r="F11" s="574"/>
      <c r="G11" s="574"/>
      <c r="H11" s="574"/>
      <c r="I11" s="574"/>
      <c r="J11" s="574"/>
      <c r="K11" s="574"/>
      <c r="L11" s="574"/>
      <c r="M11" s="574"/>
      <c r="N11" s="574"/>
      <c r="O11" s="574"/>
    </row>
    <row r="12" spans="2:15">
      <c r="B12" s="108"/>
      <c r="C12" s="125" t="s">
        <v>33</v>
      </c>
      <c r="D12" s="574" t="s">
        <v>150</v>
      </c>
      <c r="E12" s="574"/>
      <c r="F12" s="574"/>
      <c r="G12" s="574"/>
      <c r="H12" s="574"/>
      <c r="I12" s="574"/>
      <c r="J12" s="574"/>
      <c r="K12" s="574"/>
      <c r="L12" s="574"/>
      <c r="M12" s="574"/>
      <c r="N12" s="574"/>
      <c r="O12" s="574"/>
    </row>
    <row r="13" spans="2:15">
      <c r="B13" s="108"/>
      <c r="C13" s="110"/>
      <c r="D13" s="574" t="s">
        <v>1449</v>
      </c>
      <c r="E13" s="574"/>
      <c r="F13" s="574"/>
      <c r="G13" s="574"/>
      <c r="H13" s="574"/>
      <c r="I13" s="574"/>
      <c r="J13" s="574"/>
      <c r="K13" s="574"/>
      <c r="L13" s="574"/>
      <c r="M13" s="574"/>
      <c r="N13" s="574"/>
      <c r="O13" s="574"/>
    </row>
    <row r="14" spans="2:15">
      <c r="B14" s="106"/>
      <c r="C14" s="110"/>
      <c r="D14" s="576" t="s">
        <v>38</v>
      </c>
      <c r="E14" s="576"/>
      <c r="F14" s="576"/>
      <c r="G14" s="576"/>
      <c r="H14" s="576"/>
      <c r="I14" s="576"/>
      <c r="J14" s="576"/>
      <c r="K14" s="576"/>
      <c r="L14" s="576"/>
      <c r="M14" s="576"/>
      <c r="N14" s="576"/>
      <c r="O14" s="576"/>
    </row>
    <row r="15" spans="2:15" ht="25.5" customHeight="1">
      <c r="B15" s="106"/>
      <c r="C15" s="110"/>
      <c r="D15" s="110"/>
      <c r="E15" s="574" t="s">
        <v>44</v>
      </c>
      <c r="F15" s="574"/>
      <c r="G15" s="574"/>
      <c r="H15" s="574"/>
      <c r="I15" s="574"/>
      <c r="J15" s="574"/>
      <c r="K15" s="574"/>
      <c r="L15" s="574"/>
      <c r="M15" s="574"/>
      <c r="N15" s="574"/>
      <c r="O15" s="574"/>
    </row>
    <row r="16" spans="2:15" ht="26.25" customHeight="1">
      <c r="B16" s="106"/>
      <c r="C16" s="110"/>
      <c r="D16" s="110"/>
      <c r="E16" s="574" t="s">
        <v>45</v>
      </c>
      <c r="F16" s="574"/>
      <c r="G16" s="574"/>
      <c r="H16" s="574"/>
      <c r="I16" s="574"/>
      <c r="J16" s="574"/>
      <c r="K16" s="574"/>
      <c r="L16" s="574"/>
      <c r="M16" s="574"/>
      <c r="N16" s="574"/>
      <c r="O16" s="574"/>
    </row>
    <row r="17" spans="2:15">
      <c r="B17" s="106"/>
      <c r="C17" s="110"/>
      <c r="D17" s="110"/>
      <c r="E17" s="577" t="s">
        <v>151</v>
      </c>
      <c r="F17" s="577"/>
      <c r="G17" s="577"/>
      <c r="H17" s="577"/>
      <c r="I17" s="577"/>
      <c r="J17" s="577"/>
      <c r="K17" s="577"/>
      <c r="L17" s="577"/>
      <c r="M17" s="577"/>
      <c r="N17" s="577"/>
      <c r="O17" s="577"/>
    </row>
    <row r="18" spans="2:15" ht="26.25" customHeight="1">
      <c r="B18" s="106"/>
      <c r="C18" s="110"/>
      <c r="D18" s="110"/>
      <c r="E18" s="574" t="s">
        <v>46</v>
      </c>
      <c r="F18" s="574"/>
      <c r="G18" s="574"/>
      <c r="H18" s="574"/>
      <c r="I18" s="574"/>
      <c r="J18" s="574"/>
      <c r="K18" s="574"/>
      <c r="L18" s="574"/>
      <c r="M18" s="574"/>
      <c r="N18" s="574"/>
      <c r="O18" s="574"/>
    </row>
    <row r="19" spans="2:15" ht="27" customHeight="1">
      <c r="B19" s="106"/>
      <c r="C19" s="110"/>
      <c r="D19" s="110"/>
      <c r="E19" s="574" t="s">
        <v>47</v>
      </c>
      <c r="F19" s="574"/>
      <c r="G19" s="574"/>
      <c r="H19" s="574"/>
      <c r="I19" s="574"/>
      <c r="J19" s="574"/>
      <c r="K19" s="574"/>
      <c r="L19" s="574"/>
      <c r="M19" s="574"/>
      <c r="N19" s="574"/>
      <c r="O19" s="574"/>
    </row>
    <row r="20" spans="2:15">
      <c r="B20" s="106">
        <v>7</v>
      </c>
      <c r="C20" s="574" t="s">
        <v>1448</v>
      </c>
      <c r="D20" s="574"/>
      <c r="E20" s="574"/>
      <c r="F20" s="574"/>
      <c r="G20" s="574"/>
      <c r="H20" s="574"/>
      <c r="I20" s="574"/>
      <c r="J20" s="574"/>
      <c r="K20" s="574"/>
      <c r="L20" s="574"/>
      <c r="M20" s="574"/>
      <c r="N20" s="574"/>
      <c r="O20" s="574"/>
    </row>
    <row r="21" spans="2:15">
      <c r="B21" s="106">
        <v>8</v>
      </c>
      <c r="C21" s="105" t="s">
        <v>1450</v>
      </c>
      <c r="D21" s="105"/>
      <c r="E21" s="105"/>
      <c r="F21" s="105"/>
      <c r="G21" s="105"/>
      <c r="H21" s="105"/>
      <c r="I21" s="105"/>
      <c r="J21" s="105"/>
      <c r="K21" s="105"/>
      <c r="L21" s="105"/>
      <c r="M21" s="105"/>
      <c r="N21" s="105"/>
      <c r="O21" s="105"/>
    </row>
    <row r="22" spans="2:15">
      <c r="B22" s="106"/>
      <c r="C22" s="105" t="s">
        <v>1458</v>
      </c>
      <c r="D22" s="105"/>
      <c r="E22" s="105"/>
      <c r="F22" s="105"/>
      <c r="G22" s="105"/>
      <c r="H22" s="105"/>
      <c r="I22" s="105"/>
      <c r="J22" s="105"/>
      <c r="K22" s="105"/>
      <c r="L22" s="105"/>
      <c r="M22" s="105"/>
      <c r="N22" s="105"/>
      <c r="O22" s="105"/>
    </row>
    <row r="25" spans="2:15" ht="20.25">
      <c r="B25" s="111" t="s">
        <v>1462</v>
      </c>
    </row>
    <row r="27" spans="2:15">
      <c r="B27" s="106"/>
      <c r="C27" s="105"/>
      <c r="D27" s="105"/>
      <c r="E27" s="105"/>
      <c r="F27" s="105"/>
      <c r="G27" s="105"/>
      <c r="H27" s="105"/>
      <c r="I27" s="105"/>
      <c r="J27" s="105"/>
      <c r="K27" s="105"/>
      <c r="L27" s="105"/>
      <c r="M27" s="105"/>
      <c r="N27" s="105"/>
      <c r="O27" s="105"/>
    </row>
    <row r="28" spans="2:15">
      <c r="B28" s="106">
        <v>1</v>
      </c>
      <c r="C28" s="573" t="s">
        <v>1454</v>
      </c>
      <c r="D28" s="573"/>
      <c r="E28" s="573"/>
      <c r="F28" s="573"/>
      <c r="G28" s="573"/>
      <c r="H28" s="573"/>
      <c r="I28" s="573"/>
      <c r="J28" s="573"/>
      <c r="K28" s="573"/>
      <c r="L28" s="573"/>
      <c r="M28" s="573"/>
      <c r="N28" s="573"/>
      <c r="O28" s="573"/>
    </row>
    <row r="29" spans="2:15">
      <c r="B29" s="106">
        <v>2</v>
      </c>
      <c r="C29" s="573" t="s">
        <v>1455</v>
      </c>
      <c r="D29" s="573"/>
      <c r="E29" s="573"/>
      <c r="F29" s="573"/>
      <c r="G29" s="573"/>
      <c r="H29" s="573"/>
      <c r="I29" s="573"/>
      <c r="J29" s="573"/>
      <c r="K29" s="573"/>
      <c r="L29" s="573"/>
      <c r="M29" s="573"/>
      <c r="N29" s="573"/>
      <c r="O29" s="573"/>
    </row>
    <row r="30" spans="2:15">
      <c r="B30" s="106">
        <v>3</v>
      </c>
      <c r="C30" s="573" t="s">
        <v>1456</v>
      </c>
      <c r="D30" s="573"/>
      <c r="E30" s="573"/>
      <c r="F30" s="573"/>
      <c r="G30" s="573"/>
      <c r="H30" s="573"/>
      <c r="I30" s="573"/>
      <c r="J30" s="573"/>
      <c r="K30" s="573"/>
      <c r="L30" s="573"/>
      <c r="M30" s="573"/>
      <c r="N30" s="573"/>
      <c r="O30" s="573"/>
    </row>
    <row r="31" spans="2:15">
      <c r="B31" s="106">
        <v>4</v>
      </c>
      <c r="C31" s="573" t="s">
        <v>1457</v>
      </c>
      <c r="D31" s="573"/>
      <c r="E31" s="573"/>
      <c r="F31" s="573"/>
      <c r="G31" s="573"/>
      <c r="H31" s="573"/>
      <c r="I31" s="573"/>
      <c r="J31" s="573"/>
      <c r="K31" s="573"/>
      <c r="L31" s="573"/>
      <c r="M31" s="573"/>
      <c r="N31" s="573"/>
      <c r="O31" s="573"/>
    </row>
    <row r="32" spans="2:15">
      <c r="B32" s="106"/>
      <c r="C32" s="355"/>
      <c r="D32" s="355"/>
      <c r="E32" s="355"/>
      <c r="F32" s="355"/>
      <c r="G32" s="355"/>
      <c r="H32" s="355"/>
      <c r="I32" s="355"/>
      <c r="J32" s="355"/>
      <c r="K32" s="355"/>
      <c r="L32" s="355"/>
      <c r="M32" s="355"/>
      <c r="N32" s="355"/>
      <c r="O32" s="355"/>
    </row>
    <row r="33" spans="2:15" ht="20.25">
      <c r="B33" s="111" t="s">
        <v>1451</v>
      </c>
    </row>
    <row r="35" spans="2:15">
      <c r="B35" s="106">
        <v>1</v>
      </c>
      <c r="C35" s="105" t="s">
        <v>564</v>
      </c>
      <c r="D35" s="105"/>
      <c r="E35" s="105"/>
      <c r="F35" s="105"/>
      <c r="G35" s="105"/>
      <c r="H35" s="105"/>
      <c r="I35" s="105"/>
      <c r="J35" s="105"/>
      <c r="K35" s="105"/>
      <c r="L35" s="105"/>
      <c r="M35" s="105"/>
      <c r="N35" s="105"/>
      <c r="O35" s="105"/>
    </row>
    <row r="36" spans="2:15">
      <c r="B36" s="106"/>
      <c r="C36" s="105" t="s">
        <v>565</v>
      </c>
      <c r="D36" s="105"/>
      <c r="E36" s="105"/>
      <c r="F36" s="105"/>
      <c r="G36" s="105"/>
      <c r="H36" s="105"/>
      <c r="I36" s="105"/>
      <c r="J36" s="105"/>
      <c r="K36" s="105"/>
      <c r="L36" s="105"/>
      <c r="M36" s="105"/>
      <c r="N36" s="105"/>
      <c r="O36" s="105"/>
    </row>
    <row r="37" spans="2:15">
      <c r="B37" s="106">
        <v>2</v>
      </c>
      <c r="C37" s="105" t="s">
        <v>1031</v>
      </c>
      <c r="D37" s="105"/>
      <c r="E37" s="105"/>
      <c r="F37" s="105"/>
      <c r="G37" s="105"/>
      <c r="H37" s="105"/>
      <c r="I37" s="105"/>
      <c r="J37" s="105"/>
      <c r="K37" s="105"/>
      <c r="L37" s="105"/>
      <c r="M37" s="105"/>
      <c r="N37" s="105"/>
      <c r="O37" s="105"/>
    </row>
    <row r="38" spans="2:15">
      <c r="B38" s="106"/>
      <c r="C38" s="105" t="s">
        <v>1032</v>
      </c>
      <c r="D38" s="105"/>
      <c r="E38" s="105"/>
      <c r="F38" s="105"/>
      <c r="G38" s="105"/>
      <c r="H38" s="105"/>
      <c r="I38" s="105"/>
      <c r="J38" s="105"/>
      <c r="K38" s="105"/>
      <c r="L38" s="105"/>
      <c r="M38" s="105"/>
      <c r="N38" s="105"/>
      <c r="O38" s="105"/>
    </row>
    <row r="39" spans="2:15">
      <c r="B39" s="106">
        <v>3</v>
      </c>
      <c r="C39" s="105" t="s">
        <v>1452</v>
      </c>
      <c r="D39" s="105"/>
      <c r="E39" s="105"/>
      <c r="F39" s="105"/>
      <c r="G39" s="105"/>
      <c r="H39" s="105"/>
      <c r="I39" s="105"/>
      <c r="J39" s="105"/>
      <c r="K39" s="105"/>
      <c r="L39" s="105"/>
      <c r="M39" s="105"/>
      <c r="N39" s="105"/>
      <c r="O39" s="105"/>
    </row>
    <row r="40" spans="2:15" ht="14.25" customHeight="1">
      <c r="B40" s="106">
        <v>4</v>
      </c>
      <c r="C40" s="105" t="s">
        <v>1453</v>
      </c>
      <c r="D40" s="105"/>
      <c r="E40" s="105"/>
      <c r="F40" s="105"/>
      <c r="G40" s="105"/>
      <c r="H40" s="105"/>
      <c r="I40" s="105"/>
      <c r="J40" s="105"/>
      <c r="K40" s="105"/>
      <c r="L40" s="105"/>
      <c r="M40" s="105"/>
      <c r="N40" s="105"/>
      <c r="O40" s="105"/>
    </row>
  </sheetData>
  <mergeCells count="20">
    <mergeCell ref="D14:O14"/>
    <mergeCell ref="E15:O15"/>
    <mergeCell ref="E18:O18"/>
    <mergeCell ref="E17:O17"/>
    <mergeCell ref="C28:O28"/>
    <mergeCell ref="C29:O29"/>
    <mergeCell ref="C30:O30"/>
    <mergeCell ref="C31:O31"/>
    <mergeCell ref="C4:O4"/>
    <mergeCell ref="C5:O5"/>
    <mergeCell ref="C6:O6"/>
    <mergeCell ref="E16:O16"/>
    <mergeCell ref="C10:O10"/>
    <mergeCell ref="E19:O19"/>
    <mergeCell ref="D11:O11"/>
    <mergeCell ref="C7:O7"/>
    <mergeCell ref="C8:O8"/>
    <mergeCell ref="C20:O20"/>
    <mergeCell ref="D12:O12"/>
    <mergeCell ref="D13:O13"/>
  </mergeCells>
  <pageMargins left="0.23622047244094491" right="0.23622047244094491" top="0.74803149606299213" bottom="0.74803149606299213" header="0.31496062992125984" footer="0.31496062992125984"/>
  <pageSetup paperSize="9" scale="65" fitToHeight="0"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>
  <sheetPr codeName="Feuil24"/>
  <dimension ref="A1:H434"/>
  <sheetViews>
    <sheetView workbookViewId="0">
      <selection activeCell="H44" sqref="H44"/>
    </sheetView>
  </sheetViews>
  <sheetFormatPr baseColWidth="10" defaultRowHeight="12.75"/>
  <cols>
    <col min="1" max="1" width="26.85546875" style="375" customWidth="1"/>
    <col min="2" max="2" width="20.28515625" style="379" customWidth="1"/>
    <col min="3" max="3" width="11.42578125" style="374"/>
    <col min="4" max="16384" width="11.42578125" style="375"/>
  </cols>
  <sheetData>
    <row r="1" spans="1:8">
      <c r="A1" s="372" t="s">
        <v>1022</v>
      </c>
      <c r="B1" s="373"/>
      <c r="D1" s="372"/>
    </row>
    <row r="2" spans="1:8">
      <c r="A2" s="372" t="s">
        <v>1025</v>
      </c>
      <c r="B2" s="373"/>
      <c r="D2" s="372"/>
    </row>
    <row r="3" spans="1:8">
      <c r="A3" s="372" t="s">
        <v>566</v>
      </c>
      <c r="B3" s="373"/>
      <c r="C3" s="376"/>
    </row>
    <row r="4" spans="1:8">
      <c r="A4" s="372" t="s">
        <v>568</v>
      </c>
      <c r="B4" s="373"/>
      <c r="F4" s="372" t="s">
        <v>1024</v>
      </c>
      <c r="H4" s="377" t="s">
        <v>1027</v>
      </c>
    </row>
    <row r="5" spans="1:8">
      <c r="A5" s="372" t="s">
        <v>575</v>
      </c>
      <c r="B5" s="373"/>
      <c r="C5" s="376" t="s">
        <v>1447</v>
      </c>
    </row>
    <row r="6" spans="1:8">
      <c r="A6" s="372" t="s">
        <v>573</v>
      </c>
      <c r="B6" s="373"/>
      <c r="C6" s="378">
        <v>43710</v>
      </c>
    </row>
    <row r="7" spans="1:8">
      <c r="A7" s="372" t="s">
        <v>574</v>
      </c>
      <c r="B7" s="373"/>
      <c r="C7" s="378">
        <v>44015</v>
      </c>
    </row>
    <row r="8" spans="1:8">
      <c r="A8" s="372" t="s">
        <v>579</v>
      </c>
      <c r="B8" s="373"/>
    </row>
    <row r="9" spans="1:8">
      <c r="A9" s="372" t="s">
        <v>578</v>
      </c>
      <c r="B9" s="373"/>
      <c r="C9" s="376"/>
    </row>
    <row r="10" spans="1:8">
      <c r="A10" s="372" t="s">
        <v>582</v>
      </c>
      <c r="B10" s="373"/>
      <c r="C10" s="378">
        <v>43759</v>
      </c>
    </row>
    <row r="11" spans="1:8">
      <c r="A11" s="372" t="s">
        <v>582</v>
      </c>
      <c r="B11" s="373"/>
      <c r="C11" s="378">
        <v>43772</v>
      </c>
    </row>
    <row r="12" spans="1:8">
      <c r="A12" s="372" t="s">
        <v>586</v>
      </c>
      <c r="B12" s="373"/>
      <c r="C12" s="378">
        <v>43822</v>
      </c>
    </row>
    <row r="13" spans="1:8">
      <c r="A13" s="372" t="s">
        <v>586</v>
      </c>
      <c r="B13" s="373"/>
      <c r="C13" s="378">
        <v>43835</v>
      </c>
    </row>
    <row r="14" spans="1:8">
      <c r="A14" s="372" t="s">
        <v>583</v>
      </c>
      <c r="B14" s="373"/>
      <c r="C14" s="378">
        <v>43871</v>
      </c>
    </row>
    <row r="15" spans="1:8">
      <c r="A15" s="372" t="s">
        <v>583</v>
      </c>
      <c r="B15" s="373"/>
      <c r="C15" s="378">
        <v>43884</v>
      </c>
    </row>
    <row r="16" spans="1:8">
      <c r="A16" s="372" t="s">
        <v>584</v>
      </c>
      <c r="B16" s="373"/>
      <c r="C16" s="378">
        <v>43927</v>
      </c>
    </row>
    <row r="17" spans="1:3">
      <c r="A17" s="372" t="s">
        <v>584</v>
      </c>
      <c r="B17" s="373"/>
      <c r="C17" s="378">
        <v>43940</v>
      </c>
    </row>
    <row r="18" spans="1:3">
      <c r="A18" s="372" t="s">
        <v>585</v>
      </c>
      <c r="B18" s="373"/>
      <c r="C18" s="378">
        <v>44018</v>
      </c>
    </row>
    <row r="19" spans="1:3">
      <c r="A19" s="372" t="s">
        <v>585</v>
      </c>
      <c r="B19" s="373"/>
      <c r="C19" s="378">
        <v>44073</v>
      </c>
    </row>
    <row r="20" spans="1:3">
      <c r="A20" s="372" t="s">
        <v>604</v>
      </c>
      <c r="B20" s="373"/>
      <c r="C20" s="378">
        <v>43934</v>
      </c>
    </row>
    <row r="21" spans="1:3">
      <c r="A21" s="372" t="s">
        <v>605</v>
      </c>
      <c r="B21" s="373"/>
      <c r="C21" s="378">
        <v>43972</v>
      </c>
    </row>
    <row r="22" spans="1:3">
      <c r="A22" s="372" t="s">
        <v>606</v>
      </c>
      <c r="B22" s="373"/>
      <c r="C22" s="378"/>
    </row>
    <row r="23" spans="1:3">
      <c r="A23" s="372" t="s">
        <v>607</v>
      </c>
      <c r="B23" s="373"/>
    </row>
    <row r="24" spans="1:3">
      <c r="A24" s="372" t="s">
        <v>610</v>
      </c>
      <c r="B24" s="373"/>
    </row>
    <row r="25" spans="1:3">
      <c r="A25" s="372" t="s">
        <v>608</v>
      </c>
      <c r="B25" s="373"/>
    </row>
    <row r="26" spans="1:3">
      <c r="A26" s="372" t="s">
        <v>611</v>
      </c>
      <c r="B26" s="373"/>
    </row>
    <row r="27" spans="1:3">
      <c r="A27" s="372" t="s">
        <v>609</v>
      </c>
      <c r="B27" s="373"/>
    </row>
    <row r="28" spans="1:3">
      <c r="A28" s="372" t="s">
        <v>612</v>
      </c>
      <c r="B28" s="373"/>
    </row>
    <row r="29" spans="1:3">
      <c r="A29" s="372" t="s">
        <v>613</v>
      </c>
      <c r="B29" s="373"/>
    </row>
    <row r="30" spans="1:3">
      <c r="A30" s="372" t="s">
        <v>615</v>
      </c>
      <c r="B30" s="373"/>
    </row>
    <row r="31" spans="1:3">
      <c r="A31" s="372" t="s">
        <v>648</v>
      </c>
      <c r="B31" s="373"/>
    </row>
    <row r="32" spans="1:3">
      <c r="A32" s="372" t="s">
        <v>649</v>
      </c>
      <c r="B32" s="373"/>
    </row>
    <row r="33" spans="1:2">
      <c r="A33" s="372" t="s">
        <v>650</v>
      </c>
      <c r="B33" s="373"/>
    </row>
    <row r="34" spans="1:2">
      <c r="A34" s="372" t="s">
        <v>651</v>
      </c>
      <c r="B34" s="373"/>
    </row>
    <row r="35" spans="1:2">
      <c r="A35" s="372" t="s">
        <v>652</v>
      </c>
      <c r="B35" s="373"/>
    </row>
    <row r="36" spans="1:2">
      <c r="A36" s="372" t="s">
        <v>653</v>
      </c>
      <c r="B36" s="373"/>
    </row>
    <row r="37" spans="1:2">
      <c r="A37" s="372" t="s">
        <v>654</v>
      </c>
      <c r="B37" s="373"/>
    </row>
    <row r="38" spans="1:2">
      <c r="A38" s="372" t="s">
        <v>655</v>
      </c>
      <c r="B38" s="373"/>
    </row>
    <row r="39" spans="1:2">
      <c r="A39" s="372" t="s">
        <v>656</v>
      </c>
      <c r="B39" s="373"/>
    </row>
    <row r="40" spans="1:2">
      <c r="A40" s="372" t="s">
        <v>657</v>
      </c>
      <c r="B40" s="373"/>
    </row>
    <row r="41" spans="1:2">
      <c r="A41" s="372" t="s">
        <v>658</v>
      </c>
      <c r="B41" s="373"/>
    </row>
    <row r="42" spans="1:2">
      <c r="A42" s="372" t="s">
        <v>659</v>
      </c>
      <c r="B42" s="373"/>
    </row>
    <row r="43" spans="1:2">
      <c r="A43" s="372" t="s">
        <v>660</v>
      </c>
      <c r="B43" s="373"/>
    </row>
    <row r="44" spans="1:2">
      <c r="A44" s="372" t="s">
        <v>661</v>
      </c>
      <c r="B44" s="373"/>
    </row>
    <row r="45" spans="1:2">
      <c r="A45" s="372" t="s">
        <v>662</v>
      </c>
      <c r="B45" s="373"/>
    </row>
    <row r="46" spans="1:2">
      <c r="A46" s="372" t="s">
        <v>192</v>
      </c>
      <c r="B46" s="373"/>
    </row>
    <row r="47" spans="1:2">
      <c r="A47" s="372" t="s">
        <v>203</v>
      </c>
      <c r="B47" s="373"/>
    </row>
    <row r="48" spans="1:2">
      <c r="A48" s="372" t="s">
        <v>214</v>
      </c>
      <c r="B48" s="373"/>
    </row>
    <row r="49" spans="1:2">
      <c r="A49" s="372" t="s">
        <v>225</v>
      </c>
      <c r="B49" s="373"/>
    </row>
    <row r="50" spans="1:2">
      <c r="A50" s="372" t="s">
        <v>236</v>
      </c>
      <c r="B50" s="373"/>
    </row>
    <row r="51" spans="1:2">
      <c r="A51" s="372" t="s">
        <v>247</v>
      </c>
      <c r="B51" s="373"/>
    </row>
    <row r="52" spans="1:2">
      <c r="A52" s="372" t="s">
        <v>258</v>
      </c>
      <c r="B52" s="373"/>
    </row>
    <row r="53" spans="1:2">
      <c r="A53" s="372" t="s">
        <v>269</v>
      </c>
      <c r="B53" s="373"/>
    </row>
    <row r="54" spans="1:2">
      <c r="A54" s="372" t="s">
        <v>280</v>
      </c>
      <c r="B54" s="373"/>
    </row>
    <row r="55" spans="1:2">
      <c r="A55" s="372" t="s">
        <v>291</v>
      </c>
      <c r="B55" s="373"/>
    </row>
    <row r="56" spans="1:2">
      <c r="A56" s="372" t="s">
        <v>302</v>
      </c>
      <c r="B56" s="373"/>
    </row>
    <row r="57" spans="1:2">
      <c r="A57" s="372" t="s">
        <v>313</v>
      </c>
      <c r="B57" s="373"/>
    </row>
    <row r="58" spans="1:2">
      <c r="A58" s="372" t="s">
        <v>324</v>
      </c>
      <c r="B58" s="373"/>
    </row>
    <row r="59" spans="1:2">
      <c r="A59" s="372" t="s">
        <v>335</v>
      </c>
      <c r="B59" s="373"/>
    </row>
    <row r="60" spans="1:2">
      <c r="A60" s="372" t="s">
        <v>346</v>
      </c>
      <c r="B60" s="373"/>
    </row>
    <row r="61" spans="1:2">
      <c r="A61" s="372" t="s">
        <v>357</v>
      </c>
      <c r="B61" s="373"/>
    </row>
    <row r="62" spans="1:2">
      <c r="A62" s="372" t="s">
        <v>368</v>
      </c>
      <c r="B62" s="373"/>
    </row>
    <row r="63" spans="1:2">
      <c r="A63" s="372" t="s">
        <v>379</v>
      </c>
      <c r="B63" s="373"/>
    </row>
    <row r="64" spans="1:2">
      <c r="A64" s="372" t="s">
        <v>390</v>
      </c>
      <c r="B64" s="373"/>
    </row>
    <row r="65" spans="1:2">
      <c r="A65" s="372" t="s">
        <v>401</v>
      </c>
      <c r="B65" s="373"/>
    </row>
    <row r="66" spans="1:2">
      <c r="A66" s="372" t="s">
        <v>412</v>
      </c>
      <c r="B66" s="373"/>
    </row>
    <row r="67" spans="1:2">
      <c r="A67" s="372" t="s">
        <v>423</v>
      </c>
      <c r="B67" s="373"/>
    </row>
    <row r="68" spans="1:2">
      <c r="A68" s="372" t="s">
        <v>434</v>
      </c>
      <c r="B68" s="373"/>
    </row>
    <row r="69" spans="1:2">
      <c r="A69" s="372" t="s">
        <v>445</v>
      </c>
      <c r="B69" s="373"/>
    </row>
    <row r="70" spans="1:2">
      <c r="A70" s="372" t="s">
        <v>456</v>
      </c>
      <c r="B70" s="373"/>
    </row>
    <row r="71" spans="1:2">
      <c r="A71" s="372" t="s">
        <v>467</v>
      </c>
      <c r="B71" s="373"/>
    </row>
    <row r="72" spans="1:2">
      <c r="A72" s="372" t="s">
        <v>478</v>
      </c>
      <c r="B72" s="373"/>
    </row>
    <row r="73" spans="1:2">
      <c r="A73" s="372" t="s">
        <v>489</v>
      </c>
      <c r="B73" s="373"/>
    </row>
    <row r="74" spans="1:2">
      <c r="A74" s="372" t="s">
        <v>500</v>
      </c>
      <c r="B74" s="373"/>
    </row>
    <row r="75" spans="1:2">
      <c r="A75" s="372" t="s">
        <v>511</v>
      </c>
      <c r="B75" s="373"/>
    </row>
    <row r="76" spans="1:2">
      <c r="A76" s="372" t="s">
        <v>522</v>
      </c>
      <c r="B76" s="373"/>
    </row>
    <row r="77" spans="1:2">
      <c r="A77" s="372" t="s">
        <v>663</v>
      </c>
      <c r="B77" s="373"/>
    </row>
    <row r="78" spans="1:2">
      <c r="A78" s="372" t="s">
        <v>664</v>
      </c>
      <c r="B78" s="373"/>
    </row>
    <row r="79" spans="1:2">
      <c r="A79" s="372" t="s">
        <v>665</v>
      </c>
      <c r="B79" s="373"/>
    </row>
    <row r="80" spans="1:2">
      <c r="A80" s="372" t="s">
        <v>666</v>
      </c>
      <c r="B80" s="373"/>
    </row>
    <row r="81" spans="1:2">
      <c r="A81" s="372" t="s">
        <v>667</v>
      </c>
      <c r="B81" s="373"/>
    </row>
    <row r="82" spans="1:2">
      <c r="A82" s="372" t="s">
        <v>668</v>
      </c>
      <c r="B82" s="373"/>
    </row>
    <row r="83" spans="1:2">
      <c r="A83" s="372" t="s">
        <v>669</v>
      </c>
      <c r="B83" s="373"/>
    </row>
    <row r="84" spans="1:2">
      <c r="A84" s="372" t="s">
        <v>670</v>
      </c>
      <c r="B84" s="373"/>
    </row>
    <row r="85" spans="1:2">
      <c r="A85" s="372" t="s">
        <v>671</v>
      </c>
      <c r="B85" s="373"/>
    </row>
    <row r="86" spans="1:2">
      <c r="A86" s="372" t="s">
        <v>672</v>
      </c>
      <c r="B86" s="373"/>
    </row>
    <row r="87" spans="1:2">
      <c r="A87" s="372" t="s">
        <v>673</v>
      </c>
      <c r="B87" s="373"/>
    </row>
    <row r="88" spans="1:2">
      <c r="A88" s="372" t="s">
        <v>674</v>
      </c>
      <c r="B88" s="373"/>
    </row>
    <row r="89" spans="1:2">
      <c r="A89" s="372" t="s">
        <v>675</v>
      </c>
      <c r="B89" s="373"/>
    </row>
    <row r="90" spans="1:2">
      <c r="A90" s="372" t="s">
        <v>676</v>
      </c>
      <c r="B90" s="373"/>
    </row>
    <row r="91" spans="1:2">
      <c r="A91" s="372" t="s">
        <v>677</v>
      </c>
      <c r="B91" s="373"/>
    </row>
    <row r="92" spans="1:2">
      <c r="A92" s="372" t="s">
        <v>678</v>
      </c>
      <c r="B92" s="373"/>
    </row>
    <row r="93" spans="1:2">
      <c r="A93" s="372" t="s">
        <v>679</v>
      </c>
      <c r="B93" s="373"/>
    </row>
    <row r="94" spans="1:2">
      <c r="A94" s="372" t="s">
        <v>680</v>
      </c>
      <c r="B94" s="373"/>
    </row>
    <row r="95" spans="1:2">
      <c r="A95" s="372" t="s">
        <v>681</v>
      </c>
      <c r="B95" s="373"/>
    </row>
    <row r="96" spans="1:2">
      <c r="A96" s="372" t="s">
        <v>682</v>
      </c>
      <c r="B96" s="373"/>
    </row>
    <row r="97" spans="1:2">
      <c r="A97" s="372" t="s">
        <v>683</v>
      </c>
      <c r="B97" s="373"/>
    </row>
    <row r="98" spans="1:2">
      <c r="A98" s="372" t="s">
        <v>684</v>
      </c>
      <c r="B98" s="373"/>
    </row>
    <row r="99" spans="1:2">
      <c r="A99" s="372" t="s">
        <v>685</v>
      </c>
      <c r="B99" s="373"/>
    </row>
    <row r="100" spans="1:2">
      <c r="A100" s="372" t="s">
        <v>686</v>
      </c>
      <c r="B100" s="373"/>
    </row>
    <row r="101" spans="1:2">
      <c r="A101" s="372" t="s">
        <v>687</v>
      </c>
      <c r="B101" s="373"/>
    </row>
    <row r="102" spans="1:2">
      <c r="A102" s="372" t="s">
        <v>688</v>
      </c>
      <c r="B102" s="373"/>
    </row>
    <row r="103" spans="1:2">
      <c r="A103" s="372" t="s">
        <v>689</v>
      </c>
      <c r="B103" s="373"/>
    </row>
    <row r="104" spans="1:2">
      <c r="A104" s="372" t="s">
        <v>690</v>
      </c>
      <c r="B104" s="373"/>
    </row>
    <row r="105" spans="1:2">
      <c r="A105" s="372" t="s">
        <v>691</v>
      </c>
      <c r="B105" s="373"/>
    </row>
    <row r="106" spans="1:2">
      <c r="A106" s="372" t="s">
        <v>692</v>
      </c>
      <c r="B106" s="373"/>
    </row>
    <row r="107" spans="1:2">
      <c r="A107" s="372" t="s">
        <v>693</v>
      </c>
      <c r="B107" s="373"/>
    </row>
    <row r="108" spans="1:2">
      <c r="A108" s="372" t="s">
        <v>694</v>
      </c>
      <c r="B108" s="373"/>
    </row>
    <row r="109" spans="1:2">
      <c r="A109" s="372" t="s">
        <v>695</v>
      </c>
      <c r="B109" s="373"/>
    </row>
    <row r="110" spans="1:2">
      <c r="A110" s="372" t="s">
        <v>696</v>
      </c>
      <c r="B110" s="373"/>
    </row>
    <row r="111" spans="1:2">
      <c r="A111" s="372" t="s">
        <v>697</v>
      </c>
      <c r="B111" s="373"/>
    </row>
    <row r="112" spans="1:2">
      <c r="A112" s="372" t="s">
        <v>698</v>
      </c>
      <c r="B112" s="373"/>
    </row>
    <row r="113" spans="1:2">
      <c r="A113" s="372" t="s">
        <v>699</v>
      </c>
      <c r="B113" s="373"/>
    </row>
    <row r="114" spans="1:2">
      <c r="A114" s="372" t="s">
        <v>700</v>
      </c>
      <c r="B114" s="373"/>
    </row>
    <row r="115" spans="1:2">
      <c r="A115" s="372" t="s">
        <v>701</v>
      </c>
      <c r="B115" s="373"/>
    </row>
    <row r="116" spans="1:2">
      <c r="A116" s="372" t="s">
        <v>702</v>
      </c>
      <c r="B116" s="373"/>
    </row>
    <row r="117" spans="1:2">
      <c r="A117" s="372" t="s">
        <v>703</v>
      </c>
      <c r="B117" s="373"/>
    </row>
    <row r="118" spans="1:2">
      <c r="A118" s="372" t="s">
        <v>704</v>
      </c>
      <c r="B118" s="373"/>
    </row>
    <row r="119" spans="1:2">
      <c r="A119" s="372" t="s">
        <v>705</v>
      </c>
      <c r="B119" s="373"/>
    </row>
    <row r="120" spans="1:2">
      <c r="A120" s="372" t="s">
        <v>706</v>
      </c>
      <c r="B120" s="373"/>
    </row>
    <row r="121" spans="1:2">
      <c r="A121" s="372" t="s">
        <v>707</v>
      </c>
      <c r="B121" s="373"/>
    </row>
    <row r="122" spans="1:2">
      <c r="A122" s="372" t="s">
        <v>708</v>
      </c>
      <c r="B122" s="373"/>
    </row>
    <row r="123" spans="1:2">
      <c r="A123" s="372" t="s">
        <v>709</v>
      </c>
      <c r="B123" s="373"/>
    </row>
    <row r="124" spans="1:2">
      <c r="A124" s="372" t="s">
        <v>710</v>
      </c>
      <c r="B124" s="373"/>
    </row>
    <row r="125" spans="1:2">
      <c r="A125" s="372" t="s">
        <v>711</v>
      </c>
      <c r="B125" s="373"/>
    </row>
    <row r="126" spans="1:2">
      <c r="A126" s="372" t="s">
        <v>712</v>
      </c>
      <c r="B126" s="373"/>
    </row>
    <row r="127" spans="1:2">
      <c r="A127" s="372" t="s">
        <v>713</v>
      </c>
      <c r="B127" s="373"/>
    </row>
    <row r="128" spans="1:2">
      <c r="A128" s="372" t="s">
        <v>714</v>
      </c>
      <c r="B128" s="373"/>
    </row>
    <row r="129" spans="1:2">
      <c r="A129" s="372" t="s">
        <v>715</v>
      </c>
      <c r="B129" s="373"/>
    </row>
    <row r="130" spans="1:2">
      <c r="A130" s="372" t="s">
        <v>716</v>
      </c>
      <c r="B130" s="373"/>
    </row>
    <row r="131" spans="1:2">
      <c r="A131" s="372" t="s">
        <v>717</v>
      </c>
      <c r="B131" s="373"/>
    </row>
    <row r="132" spans="1:2">
      <c r="A132" s="372" t="s">
        <v>718</v>
      </c>
      <c r="B132" s="373"/>
    </row>
    <row r="133" spans="1:2">
      <c r="A133" s="372" t="s">
        <v>719</v>
      </c>
      <c r="B133" s="373"/>
    </row>
    <row r="134" spans="1:2">
      <c r="A134" s="372" t="s">
        <v>720</v>
      </c>
      <c r="B134" s="373"/>
    </row>
    <row r="135" spans="1:2">
      <c r="A135" s="372" t="s">
        <v>721</v>
      </c>
      <c r="B135" s="373"/>
    </row>
    <row r="136" spans="1:2">
      <c r="A136" s="372" t="s">
        <v>722</v>
      </c>
      <c r="B136" s="373"/>
    </row>
    <row r="137" spans="1:2">
      <c r="A137" s="372" t="s">
        <v>723</v>
      </c>
      <c r="B137" s="373"/>
    </row>
    <row r="138" spans="1:2">
      <c r="A138" s="372" t="s">
        <v>724</v>
      </c>
      <c r="B138" s="373"/>
    </row>
    <row r="139" spans="1:2">
      <c r="A139" s="372" t="s">
        <v>725</v>
      </c>
      <c r="B139" s="373"/>
    </row>
    <row r="140" spans="1:2">
      <c r="A140" s="372" t="s">
        <v>726</v>
      </c>
      <c r="B140" s="373"/>
    </row>
    <row r="141" spans="1:2">
      <c r="A141" s="372" t="s">
        <v>727</v>
      </c>
      <c r="B141" s="373"/>
    </row>
    <row r="142" spans="1:2">
      <c r="A142" s="372" t="s">
        <v>728</v>
      </c>
      <c r="B142" s="373"/>
    </row>
    <row r="143" spans="1:2">
      <c r="A143" s="372" t="s">
        <v>729</v>
      </c>
      <c r="B143" s="373"/>
    </row>
    <row r="144" spans="1:2">
      <c r="A144" s="372" t="s">
        <v>730</v>
      </c>
      <c r="B144" s="373"/>
    </row>
    <row r="145" spans="1:2">
      <c r="A145" s="372" t="s">
        <v>731</v>
      </c>
      <c r="B145" s="373"/>
    </row>
    <row r="146" spans="1:2">
      <c r="A146" s="372" t="s">
        <v>732</v>
      </c>
      <c r="B146" s="373"/>
    </row>
    <row r="147" spans="1:2">
      <c r="A147" s="372" t="s">
        <v>733</v>
      </c>
      <c r="B147" s="373"/>
    </row>
    <row r="148" spans="1:2">
      <c r="A148" s="372" t="s">
        <v>734</v>
      </c>
      <c r="B148" s="373"/>
    </row>
    <row r="149" spans="1:2">
      <c r="A149" s="372" t="s">
        <v>735</v>
      </c>
      <c r="B149" s="373"/>
    </row>
    <row r="150" spans="1:2">
      <c r="A150" s="372" t="s">
        <v>736</v>
      </c>
      <c r="B150" s="373"/>
    </row>
    <row r="151" spans="1:2">
      <c r="A151" s="372" t="s">
        <v>737</v>
      </c>
      <c r="B151" s="373"/>
    </row>
    <row r="152" spans="1:2">
      <c r="A152" s="372" t="s">
        <v>738</v>
      </c>
      <c r="B152" s="373"/>
    </row>
    <row r="153" spans="1:2">
      <c r="A153" s="372" t="s">
        <v>739</v>
      </c>
      <c r="B153" s="373"/>
    </row>
    <row r="154" spans="1:2">
      <c r="A154" s="372" t="s">
        <v>740</v>
      </c>
      <c r="B154" s="373"/>
    </row>
    <row r="155" spans="1:2">
      <c r="A155" s="372" t="s">
        <v>741</v>
      </c>
      <c r="B155" s="373"/>
    </row>
    <row r="156" spans="1:2">
      <c r="A156" s="372" t="s">
        <v>742</v>
      </c>
      <c r="B156" s="373"/>
    </row>
    <row r="157" spans="1:2">
      <c r="A157" s="372" t="s">
        <v>743</v>
      </c>
      <c r="B157" s="373"/>
    </row>
    <row r="158" spans="1:2">
      <c r="A158" s="372" t="s">
        <v>744</v>
      </c>
      <c r="B158" s="373"/>
    </row>
    <row r="159" spans="1:2">
      <c r="A159" s="372" t="s">
        <v>745</v>
      </c>
      <c r="B159" s="373"/>
    </row>
    <row r="160" spans="1:2">
      <c r="A160" s="372" t="s">
        <v>746</v>
      </c>
      <c r="B160" s="373"/>
    </row>
    <row r="161" spans="1:2">
      <c r="A161" s="372" t="s">
        <v>747</v>
      </c>
      <c r="B161" s="373"/>
    </row>
    <row r="162" spans="1:2">
      <c r="A162" s="372" t="s">
        <v>748</v>
      </c>
      <c r="B162" s="373"/>
    </row>
    <row r="163" spans="1:2">
      <c r="A163" s="372" t="s">
        <v>749</v>
      </c>
      <c r="B163" s="373"/>
    </row>
    <row r="164" spans="1:2">
      <c r="A164" s="372" t="s">
        <v>750</v>
      </c>
      <c r="B164" s="373"/>
    </row>
    <row r="165" spans="1:2">
      <c r="A165" s="372" t="s">
        <v>751</v>
      </c>
      <c r="B165" s="373"/>
    </row>
    <row r="166" spans="1:2">
      <c r="A166" s="372" t="s">
        <v>752</v>
      </c>
      <c r="B166" s="373"/>
    </row>
    <row r="167" spans="1:2">
      <c r="A167" s="372" t="s">
        <v>753</v>
      </c>
      <c r="B167" s="373"/>
    </row>
    <row r="168" spans="1:2">
      <c r="A168" s="372" t="s">
        <v>754</v>
      </c>
      <c r="B168" s="373"/>
    </row>
    <row r="169" spans="1:2">
      <c r="A169" s="372" t="s">
        <v>755</v>
      </c>
      <c r="B169" s="373"/>
    </row>
    <row r="170" spans="1:2">
      <c r="A170" s="372" t="s">
        <v>756</v>
      </c>
      <c r="B170" s="373"/>
    </row>
    <row r="171" spans="1:2">
      <c r="A171" s="372" t="s">
        <v>757</v>
      </c>
      <c r="B171" s="373"/>
    </row>
    <row r="172" spans="1:2">
      <c r="A172" s="372" t="s">
        <v>758</v>
      </c>
      <c r="B172" s="373"/>
    </row>
    <row r="173" spans="1:2">
      <c r="A173" s="372" t="s">
        <v>759</v>
      </c>
      <c r="B173" s="373"/>
    </row>
    <row r="174" spans="1:2">
      <c r="A174" s="372" t="s">
        <v>760</v>
      </c>
      <c r="B174" s="373"/>
    </row>
    <row r="175" spans="1:2">
      <c r="A175" s="372" t="s">
        <v>761</v>
      </c>
      <c r="B175" s="373"/>
    </row>
    <row r="176" spans="1:2">
      <c r="A176" s="372" t="s">
        <v>762</v>
      </c>
      <c r="B176" s="373"/>
    </row>
    <row r="177" spans="1:2">
      <c r="A177" s="372" t="s">
        <v>763</v>
      </c>
      <c r="B177" s="373"/>
    </row>
    <row r="178" spans="1:2">
      <c r="A178" s="372" t="s">
        <v>764</v>
      </c>
      <c r="B178" s="373"/>
    </row>
    <row r="179" spans="1:2">
      <c r="A179" s="372" t="s">
        <v>765</v>
      </c>
      <c r="B179" s="373"/>
    </row>
    <row r="180" spans="1:2">
      <c r="A180" s="372" t="s">
        <v>766</v>
      </c>
      <c r="B180" s="373"/>
    </row>
    <row r="181" spans="1:2">
      <c r="A181" s="372" t="s">
        <v>767</v>
      </c>
      <c r="B181" s="373"/>
    </row>
    <row r="182" spans="1:2">
      <c r="A182" s="372" t="s">
        <v>768</v>
      </c>
      <c r="B182" s="373"/>
    </row>
    <row r="183" spans="1:2">
      <c r="A183" s="372" t="s">
        <v>769</v>
      </c>
      <c r="B183" s="373"/>
    </row>
    <row r="184" spans="1:2">
      <c r="A184" s="372" t="s">
        <v>770</v>
      </c>
      <c r="B184" s="373"/>
    </row>
    <row r="185" spans="1:2">
      <c r="A185" s="372" t="s">
        <v>771</v>
      </c>
      <c r="B185" s="373"/>
    </row>
    <row r="186" spans="1:2">
      <c r="A186" s="372" t="s">
        <v>772</v>
      </c>
      <c r="B186" s="373"/>
    </row>
    <row r="187" spans="1:2">
      <c r="A187" s="372" t="s">
        <v>773</v>
      </c>
      <c r="B187" s="373"/>
    </row>
    <row r="188" spans="1:2">
      <c r="A188" s="372" t="s">
        <v>774</v>
      </c>
      <c r="B188" s="373"/>
    </row>
    <row r="189" spans="1:2">
      <c r="A189" s="372" t="s">
        <v>775</v>
      </c>
      <c r="B189" s="373"/>
    </row>
    <row r="190" spans="1:2">
      <c r="A190" s="372" t="s">
        <v>776</v>
      </c>
      <c r="B190" s="373"/>
    </row>
    <row r="191" spans="1:2">
      <c r="A191" s="372" t="s">
        <v>777</v>
      </c>
      <c r="B191" s="373"/>
    </row>
    <row r="192" spans="1:2">
      <c r="A192" s="372" t="s">
        <v>778</v>
      </c>
      <c r="B192" s="373"/>
    </row>
    <row r="193" spans="1:2">
      <c r="A193" s="372" t="s">
        <v>779</v>
      </c>
      <c r="B193" s="373"/>
    </row>
    <row r="194" spans="1:2">
      <c r="A194" s="372" t="s">
        <v>780</v>
      </c>
      <c r="B194" s="373"/>
    </row>
    <row r="195" spans="1:2">
      <c r="A195" s="372" t="s">
        <v>781</v>
      </c>
      <c r="B195" s="373"/>
    </row>
    <row r="196" spans="1:2">
      <c r="A196" s="372" t="s">
        <v>782</v>
      </c>
      <c r="B196" s="373"/>
    </row>
    <row r="197" spans="1:2">
      <c r="A197" s="372" t="s">
        <v>783</v>
      </c>
      <c r="B197" s="373"/>
    </row>
    <row r="198" spans="1:2">
      <c r="A198" s="372" t="s">
        <v>784</v>
      </c>
      <c r="B198" s="373"/>
    </row>
    <row r="199" spans="1:2">
      <c r="A199" s="372" t="s">
        <v>785</v>
      </c>
      <c r="B199" s="373"/>
    </row>
    <row r="200" spans="1:2">
      <c r="A200" s="372" t="s">
        <v>786</v>
      </c>
      <c r="B200" s="373"/>
    </row>
    <row r="201" spans="1:2">
      <c r="A201" s="372" t="s">
        <v>787</v>
      </c>
      <c r="B201" s="373"/>
    </row>
    <row r="202" spans="1:2">
      <c r="A202" s="372" t="s">
        <v>788</v>
      </c>
      <c r="B202" s="373"/>
    </row>
    <row r="203" spans="1:2">
      <c r="A203" s="372" t="s">
        <v>789</v>
      </c>
      <c r="B203" s="373"/>
    </row>
    <row r="204" spans="1:2">
      <c r="A204" s="372" t="s">
        <v>790</v>
      </c>
      <c r="B204" s="373"/>
    </row>
    <row r="205" spans="1:2">
      <c r="A205" s="372" t="s">
        <v>791</v>
      </c>
      <c r="B205" s="373"/>
    </row>
    <row r="206" spans="1:2">
      <c r="A206" s="372" t="s">
        <v>792</v>
      </c>
      <c r="B206" s="373"/>
    </row>
    <row r="207" spans="1:2">
      <c r="A207" s="372" t="s">
        <v>793</v>
      </c>
      <c r="B207" s="373"/>
    </row>
    <row r="208" spans="1:2">
      <c r="A208" s="372" t="s">
        <v>794</v>
      </c>
      <c r="B208" s="373"/>
    </row>
    <row r="209" spans="1:2">
      <c r="A209" s="372" t="s">
        <v>795</v>
      </c>
      <c r="B209" s="373"/>
    </row>
    <row r="210" spans="1:2">
      <c r="A210" s="372" t="s">
        <v>796</v>
      </c>
      <c r="B210" s="373"/>
    </row>
    <row r="211" spans="1:2">
      <c r="A211" s="372" t="s">
        <v>797</v>
      </c>
      <c r="B211" s="373"/>
    </row>
    <row r="212" spans="1:2">
      <c r="A212" s="372" t="s">
        <v>798</v>
      </c>
      <c r="B212" s="373"/>
    </row>
    <row r="213" spans="1:2">
      <c r="A213" s="372" t="s">
        <v>799</v>
      </c>
      <c r="B213" s="373"/>
    </row>
    <row r="214" spans="1:2">
      <c r="A214" s="372" t="s">
        <v>800</v>
      </c>
      <c r="B214" s="373"/>
    </row>
    <row r="215" spans="1:2">
      <c r="A215" s="372" t="s">
        <v>801</v>
      </c>
      <c r="B215" s="373"/>
    </row>
    <row r="216" spans="1:2">
      <c r="A216" s="372" t="s">
        <v>802</v>
      </c>
      <c r="B216" s="373"/>
    </row>
    <row r="217" spans="1:2">
      <c r="A217" s="372" t="s">
        <v>803</v>
      </c>
      <c r="B217" s="373"/>
    </row>
    <row r="218" spans="1:2">
      <c r="A218" s="372" t="s">
        <v>804</v>
      </c>
      <c r="B218" s="373"/>
    </row>
    <row r="219" spans="1:2">
      <c r="A219" s="372" t="s">
        <v>805</v>
      </c>
      <c r="B219" s="373"/>
    </row>
    <row r="220" spans="1:2">
      <c r="A220" s="372" t="s">
        <v>806</v>
      </c>
      <c r="B220" s="373"/>
    </row>
    <row r="221" spans="1:2">
      <c r="A221" s="372" t="s">
        <v>807</v>
      </c>
      <c r="B221" s="373"/>
    </row>
    <row r="222" spans="1:2">
      <c r="A222" s="372" t="s">
        <v>808</v>
      </c>
      <c r="B222" s="373"/>
    </row>
    <row r="223" spans="1:2">
      <c r="A223" s="372" t="s">
        <v>809</v>
      </c>
      <c r="B223" s="373"/>
    </row>
    <row r="224" spans="1:2">
      <c r="A224" s="372" t="s">
        <v>810</v>
      </c>
      <c r="B224" s="373"/>
    </row>
    <row r="225" spans="1:2">
      <c r="A225" s="372" t="s">
        <v>811</v>
      </c>
      <c r="B225" s="373"/>
    </row>
    <row r="226" spans="1:2">
      <c r="A226" s="372" t="s">
        <v>812</v>
      </c>
      <c r="B226" s="373"/>
    </row>
    <row r="227" spans="1:2">
      <c r="A227" s="372" t="s">
        <v>813</v>
      </c>
      <c r="B227" s="373"/>
    </row>
    <row r="228" spans="1:2">
      <c r="A228" s="372" t="s">
        <v>814</v>
      </c>
      <c r="B228" s="373"/>
    </row>
    <row r="229" spans="1:2">
      <c r="A229" s="372" t="s">
        <v>815</v>
      </c>
      <c r="B229" s="373"/>
    </row>
    <row r="230" spans="1:2">
      <c r="A230" s="372" t="s">
        <v>816</v>
      </c>
      <c r="B230" s="373"/>
    </row>
    <row r="231" spans="1:2">
      <c r="A231" s="372" t="s">
        <v>817</v>
      </c>
      <c r="B231" s="373"/>
    </row>
    <row r="232" spans="1:2">
      <c r="A232" s="372" t="s">
        <v>818</v>
      </c>
      <c r="B232" s="373"/>
    </row>
    <row r="233" spans="1:2">
      <c r="A233" s="372" t="s">
        <v>819</v>
      </c>
      <c r="B233" s="373"/>
    </row>
    <row r="234" spans="1:2">
      <c r="A234" s="372" t="s">
        <v>820</v>
      </c>
      <c r="B234" s="373"/>
    </row>
    <row r="235" spans="1:2">
      <c r="A235" s="372" t="s">
        <v>821</v>
      </c>
      <c r="B235" s="373"/>
    </row>
    <row r="236" spans="1:2">
      <c r="A236" s="372" t="s">
        <v>822</v>
      </c>
      <c r="B236" s="373"/>
    </row>
    <row r="237" spans="1:2">
      <c r="A237" s="372" t="s">
        <v>823</v>
      </c>
      <c r="B237" s="373"/>
    </row>
    <row r="238" spans="1:2">
      <c r="A238" s="372" t="s">
        <v>824</v>
      </c>
      <c r="B238" s="373"/>
    </row>
    <row r="239" spans="1:2">
      <c r="A239" s="372" t="s">
        <v>825</v>
      </c>
      <c r="B239" s="373"/>
    </row>
    <row r="240" spans="1:2">
      <c r="A240" s="372" t="s">
        <v>826</v>
      </c>
      <c r="B240" s="373"/>
    </row>
    <row r="241" spans="1:2">
      <c r="A241" s="372" t="s">
        <v>827</v>
      </c>
      <c r="B241" s="373"/>
    </row>
    <row r="242" spans="1:2">
      <c r="A242" s="372" t="s">
        <v>828</v>
      </c>
      <c r="B242" s="373"/>
    </row>
    <row r="243" spans="1:2">
      <c r="A243" s="372" t="s">
        <v>829</v>
      </c>
      <c r="B243" s="373"/>
    </row>
    <row r="244" spans="1:2">
      <c r="A244" s="372" t="s">
        <v>830</v>
      </c>
      <c r="B244" s="373"/>
    </row>
    <row r="245" spans="1:2">
      <c r="A245" s="372" t="s">
        <v>831</v>
      </c>
      <c r="B245" s="373"/>
    </row>
    <row r="246" spans="1:2">
      <c r="A246" s="372" t="s">
        <v>832</v>
      </c>
      <c r="B246" s="373"/>
    </row>
    <row r="247" spans="1:2">
      <c r="A247" s="372" t="s">
        <v>833</v>
      </c>
      <c r="B247" s="373"/>
    </row>
    <row r="248" spans="1:2">
      <c r="A248" s="372" t="s">
        <v>834</v>
      </c>
      <c r="B248" s="373"/>
    </row>
    <row r="249" spans="1:2">
      <c r="A249" s="372" t="s">
        <v>835</v>
      </c>
      <c r="B249" s="373"/>
    </row>
    <row r="250" spans="1:2">
      <c r="A250" s="372" t="s">
        <v>836</v>
      </c>
      <c r="B250" s="373"/>
    </row>
    <row r="251" spans="1:2">
      <c r="A251" s="372" t="s">
        <v>837</v>
      </c>
      <c r="B251" s="373"/>
    </row>
    <row r="252" spans="1:2">
      <c r="A252" s="372" t="s">
        <v>838</v>
      </c>
      <c r="B252" s="373"/>
    </row>
    <row r="253" spans="1:2">
      <c r="A253" s="372" t="s">
        <v>839</v>
      </c>
      <c r="B253" s="373"/>
    </row>
    <row r="254" spans="1:2">
      <c r="A254" s="372" t="s">
        <v>840</v>
      </c>
      <c r="B254" s="373"/>
    </row>
    <row r="255" spans="1:2">
      <c r="A255" s="372" t="s">
        <v>841</v>
      </c>
      <c r="B255" s="373"/>
    </row>
    <row r="256" spans="1:2">
      <c r="A256" s="372" t="s">
        <v>842</v>
      </c>
      <c r="B256" s="373"/>
    </row>
    <row r="257" spans="1:2">
      <c r="A257" s="372" t="s">
        <v>843</v>
      </c>
      <c r="B257" s="373"/>
    </row>
    <row r="258" spans="1:2">
      <c r="A258" s="372" t="s">
        <v>844</v>
      </c>
      <c r="B258" s="373"/>
    </row>
    <row r="259" spans="1:2">
      <c r="A259" s="372" t="s">
        <v>845</v>
      </c>
      <c r="B259" s="373"/>
    </row>
    <row r="260" spans="1:2">
      <c r="A260" s="372" t="s">
        <v>846</v>
      </c>
      <c r="B260" s="373"/>
    </row>
    <row r="261" spans="1:2">
      <c r="A261" s="372" t="s">
        <v>847</v>
      </c>
      <c r="B261" s="373"/>
    </row>
    <row r="262" spans="1:2">
      <c r="A262" s="372" t="s">
        <v>848</v>
      </c>
      <c r="B262" s="373"/>
    </row>
    <row r="263" spans="1:2">
      <c r="A263" s="372" t="s">
        <v>849</v>
      </c>
      <c r="B263" s="373"/>
    </row>
    <row r="264" spans="1:2">
      <c r="A264" s="372" t="s">
        <v>850</v>
      </c>
      <c r="B264" s="373"/>
    </row>
    <row r="265" spans="1:2">
      <c r="A265" s="372" t="s">
        <v>851</v>
      </c>
      <c r="B265" s="373"/>
    </row>
    <row r="266" spans="1:2">
      <c r="A266" s="372" t="s">
        <v>852</v>
      </c>
      <c r="B266" s="373"/>
    </row>
    <row r="267" spans="1:2">
      <c r="A267" s="372" t="s">
        <v>853</v>
      </c>
      <c r="B267" s="373"/>
    </row>
    <row r="268" spans="1:2">
      <c r="A268" s="372" t="s">
        <v>854</v>
      </c>
      <c r="B268" s="373"/>
    </row>
    <row r="269" spans="1:2">
      <c r="A269" s="372" t="s">
        <v>855</v>
      </c>
      <c r="B269" s="373"/>
    </row>
    <row r="270" spans="1:2">
      <c r="A270" s="372" t="s">
        <v>856</v>
      </c>
      <c r="B270" s="373"/>
    </row>
    <row r="271" spans="1:2">
      <c r="A271" s="372" t="s">
        <v>857</v>
      </c>
      <c r="B271" s="373"/>
    </row>
    <row r="272" spans="1:2">
      <c r="A272" s="372" t="s">
        <v>858</v>
      </c>
      <c r="B272" s="373"/>
    </row>
    <row r="273" spans="1:2">
      <c r="A273" s="372" t="s">
        <v>859</v>
      </c>
      <c r="B273" s="373"/>
    </row>
    <row r="274" spans="1:2">
      <c r="A274" s="372" t="s">
        <v>860</v>
      </c>
      <c r="B274" s="373"/>
    </row>
    <row r="275" spans="1:2">
      <c r="A275" s="372" t="s">
        <v>861</v>
      </c>
      <c r="B275" s="373"/>
    </row>
    <row r="276" spans="1:2">
      <c r="A276" s="372" t="s">
        <v>862</v>
      </c>
      <c r="B276" s="373"/>
    </row>
    <row r="277" spans="1:2">
      <c r="A277" s="372" t="s">
        <v>863</v>
      </c>
      <c r="B277" s="373"/>
    </row>
    <row r="278" spans="1:2">
      <c r="A278" s="372" t="s">
        <v>864</v>
      </c>
      <c r="B278" s="373"/>
    </row>
    <row r="279" spans="1:2">
      <c r="A279" s="372" t="s">
        <v>865</v>
      </c>
      <c r="B279" s="373"/>
    </row>
    <row r="280" spans="1:2">
      <c r="A280" s="372" t="s">
        <v>866</v>
      </c>
      <c r="B280" s="373"/>
    </row>
    <row r="281" spans="1:2">
      <c r="A281" s="372" t="s">
        <v>867</v>
      </c>
      <c r="B281" s="373"/>
    </row>
    <row r="282" spans="1:2">
      <c r="A282" s="372" t="s">
        <v>868</v>
      </c>
      <c r="B282" s="373"/>
    </row>
    <row r="283" spans="1:2">
      <c r="A283" s="372" t="s">
        <v>869</v>
      </c>
      <c r="B283" s="373"/>
    </row>
    <row r="284" spans="1:2">
      <c r="A284" s="372" t="s">
        <v>870</v>
      </c>
      <c r="B284" s="373"/>
    </row>
    <row r="285" spans="1:2">
      <c r="A285" s="372" t="s">
        <v>871</v>
      </c>
      <c r="B285" s="373"/>
    </row>
    <row r="286" spans="1:2">
      <c r="A286" s="372" t="s">
        <v>872</v>
      </c>
      <c r="B286" s="373"/>
    </row>
    <row r="287" spans="1:2">
      <c r="A287" s="372" t="s">
        <v>873</v>
      </c>
      <c r="B287" s="373"/>
    </row>
    <row r="288" spans="1:2">
      <c r="A288" s="372" t="s">
        <v>874</v>
      </c>
      <c r="B288" s="373"/>
    </row>
    <row r="289" spans="1:2">
      <c r="A289" s="372" t="s">
        <v>875</v>
      </c>
      <c r="B289" s="373"/>
    </row>
    <row r="290" spans="1:2">
      <c r="A290" s="372" t="s">
        <v>876</v>
      </c>
      <c r="B290" s="373"/>
    </row>
    <row r="291" spans="1:2">
      <c r="A291" s="372" t="s">
        <v>877</v>
      </c>
      <c r="B291" s="373"/>
    </row>
    <row r="292" spans="1:2">
      <c r="A292" s="372" t="s">
        <v>878</v>
      </c>
      <c r="B292" s="373"/>
    </row>
    <row r="293" spans="1:2">
      <c r="A293" s="372" t="s">
        <v>879</v>
      </c>
      <c r="B293" s="373"/>
    </row>
    <row r="294" spans="1:2">
      <c r="A294" s="372" t="s">
        <v>880</v>
      </c>
      <c r="B294" s="373"/>
    </row>
    <row r="295" spans="1:2">
      <c r="A295" s="372" t="s">
        <v>881</v>
      </c>
      <c r="B295" s="373"/>
    </row>
    <row r="296" spans="1:2">
      <c r="A296" s="372" t="s">
        <v>882</v>
      </c>
      <c r="B296" s="373"/>
    </row>
    <row r="297" spans="1:2">
      <c r="A297" s="372" t="s">
        <v>883</v>
      </c>
      <c r="B297" s="373"/>
    </row>
    <row r="298" spans="1:2">
      <c r="A298" s="372" t="s">
        <v>884</v>
      </c>
      <c r="B298" s="373"/>
    </row>
    <row r="299" spans="1:2">
      <c r="A299" s="372" t="s">
        <v>885</v>
      </c>
      <c r="B299" s="373"/>
    </row>
    <row r="300" spans="1:2">
      <c r="A300" s="372" t="s">
        <v>886</v>
      </c>
      <c r="B300" s="373"/>
    </row>
    <row r="301" spans="1:2">
      <c r="A301" s="372" t="s">
        <v>887</v>
      </c>
      <c r="B301" s="373"/>
    </row>
    <row r="302" spans="1:2">
      <c r="A302" s="372" t="s">
        <v>888</v>
      </c>
      <c r="B302" s="373"/>
    </row>
    <row r="303" spans="1:2">
      <c r="A303" s="372" t="s">
        <v>889</v>
      </c>
      <c r="B303" s="373"/>
    </row>
    <row r="304" spans="1:2">
      <c r="A304" s="372" t="s">
        <v>890</v>
      </c>
      <c r="B304" s="373"/>
    </row>
    <row r="305" spans="1:2">
      <c r="A305" s="372" t="s">
        <v>891</v>
      </c>
      <c r="B305" s="373"/>
    </row>
    <row r="306" spans="1:2">
      <c r="A306" s="372" t="s">
        <v>892</v>
      </c>
      <c r="B306" s="373"/>
    </row>
    <row r="307" spans="1:2">
      <c r="A307" s="372" t="s">
        <v>893</v>
      </c>
      <c r="B307" s="373"/>
    </row>
    <row r="308" spans="1:2">
      <c r="A308" s="372" t="s">
        <v>894</v>
      </c>
      <c r="B308" s="373"/>
    </row>
    <row r="309" spans="1:2">
      <c r="A309" s="372" t="s">
        <v>895</v>
      </c>
      <c r="B309" s="373"/>
    </row>
    <row r="310" spans="1:2">
      <c r="A310" s="372" t="s">
        <v>896</v>
      </c>
      <c r="B310" s="373"/>
    </row>
    <row r="311" spans="1:2">
      <c r="A311" s="372" t="s">
        <v>897</v>
      </c>
      <c r="B311" s="373"/>
    </row>
    <row r="312" spans="1:2">
      <c r="A312" s="372" t="s">
        <v>898</v>
      </c>
      <c r="B312" s="373"/>
    </row>
    <row r="313" spans="1:2">
      <c r="A313" s="372" t="s">
        <v>899</v>
      </c>
      <c r="B313" s="373"/>
    </row>
    <row r="314" spans="1:2">
      <c r="A314" s="372" t="s">
        <v>900</v>
      </c>
      <c r="B314" s="373"/>
    </row>
    <row r="315" spans="1:2">
      <c r="A315" s="372" t="s">
        <v>901</v>
      </c>
      <c r="B315" s="373"/>
    </row>
    <row r="316" spans="1:2">
      <c r="A316" s="372" t="s">
        <v>902</v>
      </c>
      <c r="B316" s="373"/>
    </row>
    <row r="317" spans="1:2">
      <c r="A317" s="372" t="s">
        <v>903</v>
      </c>
      <c r="B317" s="373"/>
    </row>
    <row r="318" spans="1:2">
      <c r="A318" s="372" t="s">
        <v>904</v>
      </c>
      <c r="B318" s="373"/>
    </row>
    <row r="319" spans="1:2">
      <c r="A319" s="372" t="s">
        <v>905</v>
      </c>
      <c r="B319" s="373"/>
    </row>
    <row r="320" spans="1:2">
      <c r="A320" s="372" t="s">
        <v>906</v>
      </c>
      <c r="B320" s="373"/>
    </row>
    <row r="321" spans="1:2">
      <c r="A321" s="372" t="s">
        <v>907</v>
      </c>
      <c r="B321" s="373"/>
    </row>
    <row r="322" spans="1:2">
      <c r="A322" s="372" t="s">
        <v>908</v>
      </c>
      <c r="B322" s="373"/>
    </row>
    <row r="323" spans="1:2">
      <c r="A323" s="372" t="s">
        <v>909</v>
      </c>
      <c r="B323" s="373"/>
    </row>
    <row r="324" spans="1:2">
      <c r="A324" s="372" t="s">
        <v>910</v>
      </c>
      <c r="B324" s="373"/>
    </row>
    <row r="325" spans="1:2">
      <c r="A325" s="372" t="s">
        <v>911</v>
      </c>
      <c r="B325" s="373"/>
    </row>
    <row r="326" spans="1:2">
      <c r="A326" s="372" t="s">
        <v>912</v>
      </c>
      <c r="B326" s="373"/>
    </row>
    <row r="327" spans="1:2">
      <c r="A327" s="372" t="s">
        <v>913</v>
      </c>
      <c r="B327" s="373"/>
    </row>
    <row r="328" spans="1:2">
      <c r="A328" s="372" t="s">
        <v>914</v>
      </c>
      <c r="B328" s="373"/>
    </row>
    <row r="329" spans="1:2">
      <c r="A329" s="372" t="s">
        <v>915</v>
      </c>
      <c r="B329" s="373"/>
    </row>
    <row r="330" spans="1:2">
      <c r="A330" s="372" t="s">
        <v>916</v>
      </c>
      <c r="B330" s="373"/>
    </row>
    <row r="331" spans="1:2">
      <c r="A331" s="372" t="s">
        <v>917</v>
      </c>
      <c r="B331" s="373"/>
    </row>
    <row r="332" spans="1:2">
      <c r="A332" s="372" t="s">
        <v>918</v>
      </c>
      <c r="B332" s="373"/>
    </row>
    <row r="333" spans="1:2">
      <c r="A333" s="372" t="s">
        <v>919</v>
      </c>
      <c r="B333" s="373"/>
    </row>
    <row r="334" spans="1:2">
      <c r="A334" s="372" t="s">
        <v>920</v>
      </c>
      <c r="B334" s="373"/>
    </row>
    <row r="335" spans="1:2">
      <c r="A335" s="372" t="s">
        <v>921</v>
      </c>
      <c r="B335" s="373"/>
    </row>
    <row r="336" spans="1:2">
      <c r="A336" s="372" t="s">
        <v>922</v>
      </c>
      <c r="B336" s="373"/>
    </row>
    <row r="337" spans="1:2">
      <c r="A337" s="372" t="s">
        <v>923</v>
      </c>
      <c r="B337" s="373"/>
    </row>
    <row r="338" spans="1:2">
      <c r="A338" s="372" t="s">
        <v>924</v>
      </c>
      <c r="B338" s="373"/>
    </row>
    <row r="339" spans="1:2">
      <c r="A339" s="372" t="s">
        <v>925</v>
      </c>
      <c r="B339" s="373"/>
    </row>
    <row r="340" spans="1:2">
      <c r="A340" s="372" t="s">
        <v>926</v>
      </c>
      <c r="B340" s="373"/>
    </row>
    <row r="341" spans="1:2">
      <c r="A341" s="372" t="s">
        <v>927</v>
      </c>
      <c r="B341" s="373"/>
    </row>
    <row r="342" spans="1:2">
      <c r="A342" s="372" t="s">
        <v>928</v>
      </c>
      <c r="B342" s="373"/>
    </row>
    <row r="343" spans="1:2">
      <c r="A343" s="372" t="s">
        <v>929</v>
      </c>
      <c r="B343" s="373"/>
    </row>
    <row r="344" spans="1:2">
      <c r="A344" s="372" t="s">
        <v>930</v>
      </c>
      <c r="B344" s="373"/>
    </row>
    <row r="345" spans="1:2">
      <c r="A345" s="372" t="s">
        <v>931</v>
      </c>
      <c r="B345" s="373"/>
    </row>
    <row r="346" spans="1:2">
      <c r="A346" s="372" t="s">
        <v>932</v>
      </c>
      <c r="B346" s="373"/>
    </row>
    <row r="347" spans="1:2">
      <c r="A347" s="372" t="s">
        <v>933</v>
      </c>
      <c r="B347" s="373"/>
    </row>
    <row r="348" spans="1:2">
      <c r="A348" s="372" t="s">
        <v>934</v>
      </c>
      <c r="B348" s="373"/>
    </row>
    <row r="349" spans="1:2">
      <c r="A349" s="372" t="s">
        <v>935</v>
      </c>
      <c r="B349" s="373"/>
    </row>
    <row r="350" spans="1:2">
      <c r="A350" s="372" t="s">
        <v>936</v>
      </c>
      <c r="B350" s="373"/>
    </row>
    <row r="351" spans="1:2">
      <c r="A351" s="372" t="s">
        <v>937</v>
      </c>
      <c r="B351" s="373"/>
    </row>
    <row r="352" spans="1:2">
      <c r="A352" s="372" t="s">
        <v>938</v>
      </c>
      <c r="B352" s="373"/>
    </row>
    <row r="353" spans="1:2">
      <c r="A353" s="372" t="s">
        <v>939</v>
      </c>
      <c r="B353" s="373"/>
    </row>
    <row r="354" spans="1:2">
      <c r="A354" s="372" t="s">
        <v>940</v>
      </c>
      <c r="B354" s="373"/>
    </row>
    <row r="355" spans="1:2">
      <c r="A355" s="372" t="s">
        <v>941</v>
      </c>
      <c r="B355" s="373"/>
    </row>
    <row r="356" spans="1:2">
      <c r="A356" s="372" t="s">
        <v>942</v>
      </c>
      <c r="B356" s="373"/>
    </row>
    <row r="357" spans="1:2">
      <c r="A357" s="372" t="s">
        <v>943</v>
      </c>
      <c r="B357" s="373"/>
    </row>
    <row r="358" spans="1:2">
      <c r="A358" s="372" t="s">
        <v>944</v>
      </c>
      <c r="B358" s="373"/>
    </row>
    <row r="359" spans="1:2">
      <c r="A359" s="372" t="s">
        <v>945</v>
      </c>
      <c r="B359" s="373"/>
    </row>
    <row r="360" spans="1:2">
      <c r="A360" s="372" t="s">
        <v>946</v>
      </c>
      <c r="B360" s="373"/>
    </row>
    <row r="361" spans="1:2">
      <c r="A361" s="372" t="s">
        <v>947</v>
      </c>
      <c r="B361" s="373"/>
    </row>
    <row r="362" spans="1:2">
      <c r="A362" s="372" t="s">
        <v>948</v>
      </c>
      <c r="B362" s="373"/>
    </row>
    <row r="363" spans="1:2">
      <c r="A363" s="372" t="s">
        <v>949</v>
      </c>
      <c r="B363" s="373"/>
    </row>
    <row r="364" spans="1:2">
      <c r="A364" s="372" t="s">
        <v>950</v>
      </c>
      <c r="B364" s="373"/>
    </row>
    <row r="365" spans="1:2">
      <c r="A365" s="372" t="s">
        <v>951</v>
      </c>
      <c r="B365" s="373"/>
    </row>
    <row r="366" spans="1:2">
      <c r="A366" s="372" t="s">
        <v>952</v>
      </c>
      <c r="B366" s="373"/>
    </row>
    <row r="367" spans="1:2">
      <c r="A367" s="372" t="s">
        <v>953</v>
      </c>
      <c r="B367" s="373"/>
    </row>
    <row r="368" spans="1:2">
      <c r="A368" s="372" t="s">
        <v>954</v>
      </c>
      <c r="B368" s="373"/>
    </row>
    <row r="369" spans="1:2">
      <c r="A369" s="372" t="s">
        <v>955</v>
      </c>
      <c r="B369" s="373"/>
    </row>
    <row r="370" spans="1:2">
      <c r="A370" s="372" t="s">
        <v>956</v>
      </c>
      <c r="B370" s="373"/>
    </row>
    <row r="371" spans="1:2">
      <c r="A371" s="372" t="s">
        <v>957</v>
      </c>
      <c r="B371" s="373"/>
    </row>
    <row r="372" spans="1:2">
      <c r="A372" s="372" t="s">
        <v>958</v>
      </c>
      <c r="B372" s="373"/>
    </row>
    <row r="373" spans="1:2">
      <c r="A373" s="372" t="s">
        <v>959</v>
      </c>
      <c r="B373" s="373"/>
    </row>
    <row r="374" spans="1:2">
      <c r="A374" s="372" t="s">
        <v>960</v>
      </c>
      <c r="B374" s="373"/>
    </row>
    <row r="375" spans="1:2">
      <c r="A375" s="372" t="s">
        <v>961</v>
      </c>
      <c r="B375" s="373"/>
    </row>
    <row r="376" spans="1:2">
      <c r="A376" s="372" t="s">
        <v>962</v>
      </c>
      <c r="B376" s="373"/>
    </row>
    <row r="377" spans="1:2">
      <c r="A377" s="372" t="s">
        <v>963</v>
      </c>
      <c r="B377" s="373"/>
    </row>
    <row r="378" spans="1:2">
      <c r="A378" s="372" t="s">
        <v>964</v>
      </c>
      <c r="B378" s="373"/>
    </row>
    <row r="379" spans="1:2">
      <c r="A379" s="372" t="s">
        <v>965</v>
      </c>
      <c r="B379" s="373"/>
    </row>
    <row r="380" spans="1:2">
      <c r="A380" s="372" t="s">
        <v>966</v>
      </c>
      <c r="B380" s="373"/>
    </row>
    <row r="381" spans="1:2">
      <c r="A381" s="372" t="s">
        <v>967</v>
      </c>
      <c r="B381" s="373"/>
    </row>
    <row r="382" spans="1:2">
      <c r="A382" s="372" t="s">
        <v>968</v>
      </c>
      <c r="B382" s="373"/>
    </row>
    <row r="383" spans="1:2">
      <c r="A383" s="372" t="s">
        <v>969</v>
      </c>
      <c r="B383" s="373"/>
    </row>
    <row r="384" spans="1:2">
      <c r="A384" s="372" t="s">
        <v>970</v>
      </c>
      <c r="B384" s="373"/>
    </row>
    <row r="385" spans="1:2">
      <c r="A385" s="372" t="s">
        <v>971</v>
      </c>
      <c r="B385" s="373"/>
    </row>
    <row r="386" spans="1:2">
      <c r="A386" s="372" t="s">
        <v>972</v>
      </c>
      <c r="B386" s="373"/>
    </row>
    <row r="387" spans="1:2">
      <c r="A387" s="372" t="s">
        <v>973</v>
      </c>
      <c r="B387" s="373"/>
    </row>
    <row r="388" spans="1:2">
      <c r="A388" s="372" t="s">
        <v>974</v>
      </c>
      <c r="B388" s="373"/>
    </row>
    <row r="389" spans="1:2">
      <c r="A389" s="372" t="s">
        <v>975</v>
      </c>
      <c r="B389" s="373"/>
    </row>
    <row r="390" spans="1:2">
      <c r="A390" s="372" t="s">
        <v>976</v>
      </c>
      <c r="B390" s="373"/>
    </row>
    <row r="391" spans="1:2">
      <c r="A391" s="372" t="s">
        <v>977</v>
      </c>
      <c r="B391" s="373"/>
    </row>
    <row r="392" spans="1:2">
      <c r="A392" s="372" t="s">
        <v>978</v>
      </c>
      <c r="B392" s="373"/>
    </row>
    <row r="393" spans="1:2">
      <c r="A393" s="372" t="s">
        <v>979</v>
      </c>
      <c r="B393" s="373"/>
    </row>
    <row r="394" spans="1:2">
      <c r="A394" s="372" t="s">
        <v>980</v>
      </c>
      <c r="B394" s="373"/>
    </row>
    <row r="395" spans="1:2">
      <c r="A395" s="372" t="s">
        <v>981</v>
      </c>
      <c r="B395" s="373"/>
    </row>
    <row r="396" spans="1:2">
      <c r="A396" s="372" t="s">
        <v>982</v>
      </c>
      <c r="B396" s="373"/>
    </row>
    <row r="397" spans="1:2">
      <c r="A397" s="372" t="s">
        <v>983</v>
      </c>
      <c r="B397" s="373"/>
    </row>
    <row r="398" spans="1:2">
      <c r="A398" s="372" t="s">
        <v>984</v>
      </c>
      <c r="B398" s="373"/>
    </row>
    <row r="399" spans="1:2">
      <c r="A399" s="372" t="s">
        <v>985</v>
      </c>
      <c r="B399" s="373"/>
    </row>
    <row r="400" spans="1:2">
      <c r="A400" s="372" t="s">
        <v>986</v>
      </c>
      <c r="B400" s="373"/>
    </row>
    <row r="401" spans="1:2">
      <c r="A401" s="372" t="s">
        <v>987</v>
      </c>
      <c r="B401" s="373"/>
    </row>
    <row r="402" spans="1:2">
      <c r="A402" s="372" t="s">
        <v>988</v>
      </c>
      <c r="B402" s="373"/>
    </row>
    <row r="403" spans="1:2">
      <c r="A403" s="372" t="s">
        <v>989</v>
      </c>
      <c r="B403" s="373"/>
    </row>
    <row r="404" spans="1:2">
      <c r="A404" s="372" t="s">
        <v>990</v>
      </c>
      <c r="B404" s="373"/>
    </row>
    <row r="405" spans="1:2">
      <c r="A405" s="372" t="s">
        <v>991</v>
      </c>
      <c r="B405" s="373"/>
    </row>
    <row r="406" spans="1:2">
      <c r="A406" s="372" t="s">
        <v>992</v>
      </c>
      <c r="B406" s="373"/>
    </row>
    <row r="407" spans="1:2">
      <c r="A407" s="372" t="s">
        <v>993</v>
      </c>
      <c r="B407" s="373"/>
    </row>
    <row r="408" spans="1:2">
      <c r="A408" s="372" t="s">
        <v>994</v>
      </c>
      <c r="B408" s="373"/>
    </row>
    <row r="409" spans="1:2">
      <c r="A409" s="372" t="s">
        <v>995</v>
      </c>
      <c r="B409" s="373"/>
    </row>
    <row r="410" spans="1:2">
      <c r="A410" s="372" t="s">
        <v>996</v>
      </c>
      <c r="B410" s="373"/>
    </row>
    <row r="411" spans="1:2">
      <c r="A411" s="372" t="s">
        <v>997</v>
      </c>
      <c r="B411" s="373"/>
    </row>
    <row r="412" spans="1:2">
      <c r="A412" s="372" t="s">
        <v>998</v>
      </c>
      <c r="B412" s="373"/>
    </row>
    <row r="413" spans="1:2">
      <c r="A413" s="372" t="s">
        <v>999</v>
      </c>
      <c r="B413" s="373"/>
    </row>
    <row r="414" spans="1:2">
      <c r="A414" s="372" t="s">
        <v>1000</v>
      </c>
      <c r="B414" s="373"/>
    </row>
    <row r="415" spans="1:2">
      <c r="A415" s="372" t="s">
        <v>1001</v>
      </c>
      <c r="B415" s="373"/>
    </row>
    <row r="416" spans="1:2">
      <c r="A416" s="372" t="s">
        <v>1002</v>
      </c>
      <c r="B416" s="373"/>
    </row>
    <row r="417" spans="1:2">
      <c r="A417" s="372" t="s">
        <v>1003</v>
      </c>
      <c r="B417" s="373"/>
    </row>
    <row r="418" spans="1:2">
      <c r="A418" s="372" t="s">
        <v>1004</v>
      </c>
      <c r="B418" s="373"/>
    </row>
    <row r="419" spans="1:2">
      <c r="A419" s="372" t="s">
        <v>1005</v>
      </c>
      <c r="B419" s="373"/>
    </row>
    <row r="420" spans="1:2">
      <c r="A420" s="372" t="s">
        <v>1006</v>
      </c>
      <c r="B420" s="373"/>
    </row>
    <row r="421" spans="1:2">
      <c r="A421" s="372" t="s">
        <v>1007</v>
      </c>
      <c r="B421" s="373"/>
    </row>
    <row r="422" spans="1:2">
      <c r="A422" s="372" t="s">
        <v>1008</v>
      </c>
      <c r="B422" s="373"/>
    </row>
    <row r="423" spans="1:2">
      <c r="A423" s="372" t="s">
        <v>1009</v>
      </c>
      <c r="B423" s="373"/>
    </row>
    <row r="424" spans="1:2">
      <c r="A424" s="372" t="s">
        <v>1010</v>
      </c>
      <c r="B424" s="373"/>
    </row>
    <row r="425" spans="1:2">
      <c r="A425" s="372" t="s">
        <v>1011</v>
      </c>
      <c r="B425" s="373"/>
    </row>
    <row r="426" spans="1:2">
      <c r="A426" s="372" t="s">
        <v>1012</v>
      </c>
      <c r="B426" s="373"/>
    </row>
    <row r="427" spans="1:2">
      <c r="A427" s="372" t="s">
        <v>1013</v>
      </c>
      <c r="B427" s="373"/>
    </row>
    <row r="428" spans="1:2">
      <c r="A428" s="372" t="s">
        <v>1014</v>
      </c>
      <c r="B428" s="373"/>
    </row>
    <row r="429" spans="1:2">
      <c r="A429" s="372" t="s">
        <v>1015</v>
      </c>
      <c r="B429" s="373"/>
    </row>
    <row r="430" spans="1:2">
      <c r="A430" s="372" t="s">
        <v>1016</v>
      </c>
      <c r="B430" s="373"/>
    </row>
    <row r="431" spans="1:2">
      <c r="A431" s="372" t="s">
        <v>1017</v>
      </c>
      <c r="B431" s="373"/>
    </row>
    <row r="432" spans="1:2">
      <c r="A432" s="372" t="s">
        <v>1018</v>
      </c>
      <c r="B432" s="373"/>
    </row>
    <row r="433" spans="1:3">
      <c r="A433" s="372" t="s">
        <v>1019</v>
      </c>
      <c r="B433" s="373"/>
    </row>
    <row r="434" spans="1:3">
      <c r="A434" s="372" t="s">
        <v>1021</v>
      </c>
      <c r="B434" s="373"/>
      <c r="C434" s="374">
        <v>10</v>
      </c>
    </row>
  </sheetData>
  <pageMargins left="0.7" right="0.7" top="0.75" bottom="0.75" header="0.3" footer="0.3"/>
  <pageSetup paperSize="9" orientation="portrait" r:id="rId1"/>
  <legacyDrawing r:id="rId2"/>
  <controls>
    <control shapeId="93185" r:id="rId3" name="ExportXLSX"/>
    <control shapeId="93186" r:id="rId4" name="importxlsx"/>
  </control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61D6B35D9EEB14F8093795CC0D467E9" ma:contentTypeVersion="0" ma:contentTypeDescription="Crée un document." ma:contentTypeScope="" ma:versionID="4abc35662b1076566909fb93f6831316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ab09c1ba23edfaa45a5e9d385267c9b5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D466D017-1D14-4B8A-9D72-7C2F9C74029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53F30B4D-C49F-47E3-B3B5-57379B8AE11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8320685-59C7-4617-9C2F-3EE108994C82}">
  <ds:schemaRefs>
    <ds:schemaRef ds:uri="http://purl.org/dc/terms/"/>
    <ds:schemaRef ds:uri="http://schemas.microsoft.com/office/2006/documentManagement/types"/>
    <ds:schemaRef ds:uri="http://purl.org/dc/dcmitype/"/>
    <ds:schemaRef ds:uri="http://www.w3.org/XML/1998/namespace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18</vt:i4>
      </vt:variant>
      <vt:variant>
        <vt:lpstr>Plages nommées</vt:lpstr>
      </vt:variant>
      <vt:variant>
        <vt:i4>23</vt:i4>
      </vt:variant>
    </vt:vector>
  </HeadingPairs>
  <TitlesOfParts>
    <vt:vector size="41" baseType="lpstr">
      <vt:lpstr>PlanningCycleComplet</vt:lpstr>
      <vt:lpstr>Paramétrage</vt:lpstr>
      <vt:lpstr>Data</vt:lpstr>
      <vt:lpstr>Suivi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Notice</vt:lpstr>
      <vt:lpstr>Export</vt:lpstr>
      <vt:lpstr>CATEGORIE</vt:lpstr>
      <vt:lpstr>contrat</vt:lpstr>
      <vt:lpstr>EMPLOITYPE</vt:lpstr>
      <vt:lpstr>INDICEBASE</vt:lpstr>
      <vt:lpstr>ReferencePlanning</vt:lpstr>
      <vt:lpstr>REGION</vt:lpstr>
      <vt:lpstr>TYPEEMPLOYE</vt:lpstr>
      <vt:lpstr>'1'!Zone_d_impression</vt:lpstr>
      <vt:lpstr>'10'!Zone_d_impression</vt:lpstr>
      <vt:lpstr>'11'!Zone_d_impression</vt:lpstr>
      <vt:lpstr>'12'!Zone_d_impression</vt:lpstr>
      <vt:lpstr>'2'!Zone_d_impression</vt:lpstr>
      <vt:lpstr>'3'!Zone_d_impression</vt:lpstr>
      <vt:lpstr>'4'!Zone_d_impression</vt:lpstr>
      <vt:lpstr>'5'!Zone_d_impression</vt:lpstr>
      <vt:lpstr>'6'!Zone_d_impression</vt:lpstr>
      <vt:lpstr>'7'!Zone_d_impression</vt:lpstr>
      <vt:lpstr>'8'!Zone_d_impression</vt:lpstr>
      <vt:lpstr>'9'!Zone_d_impression</vt:lpstr>
      <vt:lpstr>Notice!Zone_d_impression</vt:lpstr>
      <vt:lpstr>Paramétrage!Zone_d_impression</vt:lpstr>
      <vt:lpstr>PlanningCycleComplet!Zone_d_impression</vt:lpstr>
      <vt:lpstr>Suivi!Zone_d_impression</vt:lpstr>
    </vt:vector>
  </TitlesOfParts>
  <Company>UFCV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AGuillet</dc:creator>
  <cp:lastModifiedBy>PJ2</cp:lastModifiedBy>
  <cp:lastPrinted>2020-05-26T14:28:34Z</cp:lastPrinted>
  <dcterms:created xsi:type="dcterms:W3CDTF">2013-05-31T08:45:29Z</dcterms:created>
  <dcterms:modified xsi:type="dcterms:W3CDTF">2020-06-10T08:18:56Z</dcterms:modified>
</cp:coreProperties>
</file>