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mehmli\Downloads\"/>
    </mc:Choice>
  </mc:AlternateContent>
  <xr:revisionPtr revIDLastSave="0" documentId="13_ncr:1_{01FAC7EE-076F-4C59-9531-F6A64C74304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INVOICE" sheetId="1" r:id="rId1"/>
  </sheets>
  <definedNames>
    <definedName name="_xlnm._FilterDatabase" localSheetId="0" hidden="1">INVOICE!$A$30:$AR$35</definedName>
    <definedName name="_xlnm.Print_Area" localSheetId="0">INVOICE!$L$1:$U$38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33" i="1" l="1"/>
  <c r="N32" i="1"/>
  <c r="R55" i="1" l="1"/>
  <c r="M28" i="1"/>
  <c r="M27" i="1"/>
  <c r="M32" i="1"/>
  <c r="M33" i="1"/>
  <c r="M30" i="1"/>
  <c r="W32" i="1"/>
  <c r="W33" i="1"/>
  <c r="S32" i="1"/>
  <c r="T32" i="1" s="1"/>
  <c r="S33" i="1"/>
  <c r="R33" i="1" s="1"/>
  <c r="AA33" i="1" s="1"/>
  <c r="AB33" i="1" s="1"/>
  <c r="P32" i="1"/>
  <c r="P33" i="1"/>
  <c r="O32" i="1"/>
  <c r="O33" i="1"/>
  <c r="L32" i="1"/>
  <c r="L33" i="1"/>
  <c r="AH32" i="1"/>
  <c r="AH33" i="1"/>
  <c r="L15" i="1"/>
  <c r="L16" i="1"/>
  <c r="R26" i="1"/>
  <c r="P43" i="1" s="1"/>
  <c r="M3" i="1"/>
  <c r="M4" i="1"/>
  <c r="M2" i="1"/>
  <c r="L9" i="1"/>
  <c r="O30" i="1"/>
  <c r="L10" i="1"/>
  <c r="L12" i="1"/>
  <c r="L14" i="1"/>
  <c r="L28" i="1"/>
  <c r="L30" i="1"/>
  <c r="P30" i="1"/>
  <c r="L11" i="1"/>
  <c r="L13" i="1"/>
  <c r="L51" i="1" l="1"/>
  <c r="AI32" i="1"/>
  <c r="I32" i="1" s="1"/>
  <c r="J32" i="1" s="1"/>
  <c r="AI33" i="1"/>
  <c r="I33" i="1" s="1"/>
  <c r="J33" i="1" s="1"/>
  <c r="R32" i="1"/>
  <c r="AA32" i="1" s="1"/>
  <c r="AB32" i="1" s="1"/>
  <c r="Q32" i="1"/>
  <c r="Q33" i="1"/>
  <c r="M51" i="1"/>
  <c r="T33" i="1"/>
  <c r="L54" i="1" l="1"/>
  <c r="U32" i="1"/>
  <c r="M54" i="1"/>
  <c r="M52" i="1"/>
  <c r="U33" i="1"/>
  <c r="Q51" i="1"/>
  <c r="Q52" i="1"/>
  <c r="Q53" i="1"/>
  <c r="M53" i="1"/>
  <c r="Q54" i="1"/>
  <c r="M49" i="1"/>
  <c r="Q37" i="1"/>
  <c r="Q48" i="1"/>
  <c r="M50" i="1"/>
  <c r="M48" i="1"/>
  <c r="Q49" i="1"/>
  <c r="Q50" i="1"/>
  <c r="Q36" i="1"/>
  <c r="R60" i="1" s="1"/>
  <c r="Q35" i="1"/>
  <c r="L53" i="1"/>
  <c r="L48" i="1"/>
  <c r="L49" i="1"/>
  <c r="L50" i="1"/>
  <c r="L52" i="1"/>
  <c r="J36" i="1"/>
  <c r="O51" i="1" l="1"/>
  <c r="O54" i="1"/>
  <c r="O50" i="1"/>
  <c r="O52" i="1"/>
  <c r="O53" i="1"/>
  <c r="M55" i="1"/>
  <c r="M60" i="1" s="1"/>
  <c r="Q38" i="1"/>
  <c r="O49" i="1"/>
  <c r="O48" i="1"/>
  <c r="Q55" i="1"/>
  <c r="Q60" i="1" s="1"/>
  <c r="L55" i="1"/>
  <c r="L60" i="1" s="1"/>
  <c r="O55" i="1" l="1"/>
  <c r="O60" i="1" s="1"/>
</calcChain>
</file>

<file path=xl/sharedStrings.xml><?xml version="1.0" encoding="utf-8"?>
<sst xmlns="http://schemas.openxmlformats.org/spreadsheetml/2006/main" count="86" uniqueCount="80">
  <si>
    <t>LIVRAISON</t>
  </si>
  <si>
    <t>DATE:</t>
  </si>
  <si>
    <t>REFERENCE</t>
  </si>
  <si>
    <t>DESCRIPTION</t>
  </si>
  <si>
    <t>QUANTITE</t>
  </si>
  <si>
    <t>PRIX UNIT.</t>
  </si>
  <si>
    <t>TOTAL</t>
  </si>
  <si>
    <t>PAIEMENT</t>
  </si>
  <si>
    <t>BANQUE:</t>
  </si>
  <si>
    <t>NR. DE FACTURE:</t>
  </si>
  <si>
    <t>LISTE DE COLLISAGE NR:             PL-</t>
  </si>
  <si>
    <t>NR.PAL.</t>
  </si>
  <si>
    <t>NR. CTN</t>
  </si>
  <si>
    <t>POIDS NET</t>
  </si>
  <si>
    <t>POIDS BRUT</t>
  </si>
  <si>
    <t>PAR VIREMENT BANCAIRE</t>
  </si>
  <si>
    <t>NR. PCS.</t>
  </si>
  <si>
    <t>PCS/CTN</t>
  </si>
  <si>
    <t>CTN/PAL</t>
  </si>
  <si>
    <t xml:space="preserve">NR DE COMMANDE: </t>
  </si>
  <si>
    <t>ACC</t>
  </si>
  <si>
    <t>PRICE MF/AUCHAN</t>
  </si>
  <si>
    <t>DELIVERY</t>
  </si>
  <si>
    <t>REQ DELIVERY DATE</t>
  </si>
  <si>
    <t>ctn</t>
  </si>
  <si>
    <t>net</t>
  </si>
  <si>
    <t>INV PALLET</t>
  </si>
  <si>
    <t>item</t>
  </si>
  <si>
    <t>container</t>
  </si>
  <si>
    <t>pallet</t>
  </si>
  <si>
    <t>load</t>
  </si>
  <si>
    <t>HS CODE</t>
  </si>
  <si>
    <t>INTERNAL CODE</t>
  </si>
  <si>
    <t>TOTAL DDP H.T.€</t>
  </si>
  <si>
    <t>NOMBRE TOTAL DE PALETTES:</t>
  </si>
  <si>
    <t>NOMBRE TOTAL DE CARTONS:</t>
  </si>
  <si>
    <t>POIDS NET TOTAL KGS.:</t>
  </si>
  <si>
    <t>POIDS BRUT TOTAL KGS:</t>
  </si>
  <si>
    <t>REF. AUCHAN</t>
  </si>
  <si>
    <t>TOTAL PRICE €</t>
  </si>
  <si>
    <t>gro</t>
  </si>
  <si>
    <t>Item decription</t>
  </si>
  <si>
    <t>ctn -no</t>
  </si>
  <si>
    <t xml:space="preserve"> PALLETS</t>
  </si>
  <si>
    <t>كشكول</t>
  </si>
  <si>
    <t>BARCODE</t>
  </si>
  <si>
    <t>الاجمالى</t>
  </si>
  <si>
    <t>اكلاسير ورق</t>
  </si>
  <si>
    <t>اكلاسير بلاستيك</t>
  </si>
  <si>
    <t>فايلات بلاستيك</t>
  </si>
  <si>
    <t>فايلات ورق</t>
  </si>
  <si>
    <t>سومانة مكتب</t>
  </si>
  <si>
    <t>بلانشيطة</t>
  </si>
  <si>
    <t>AIE CODE</t>
  </si>
  <si>
    <t>Lieu 102</t>
  </si>
  <si>
    <t>18/05/2020</t>
  </si>
  <si>
    <t xml:space="preserve">WEEK 24 (07/06 TO 13/06) </t>
  </si>
  <si>
    <t>aaaaaaaaa</t>
  </si>
  <si>
    <t>fffffffffff</t>
  </si>
  <si>
    <t>ggggggg</t>
  </si>
  <si>
    <t>kggffhj</t>
  </si>
  <si>
    <t>FACTURE jkiuh</t>
  </si>
  <si>
    <t>jkfsqf</t>
  </si>
  <si>
    <t>dhghggg</t>
  </si>
  <si>
    <t>E-MAIL:kjjjjjjj</t>
  </si>
  <si>
    <t>kmllllllllll</t>
  </si>
  <si>
    <t>dgssrysdh</t>
  </si>
  <si>
    <t>Bjjjjjjjj</t>
  </si>
  <si>
    <t>gjjjjjjjj</t>
  </si>
  <si>
    <t>dghrrdgh</t>
  </si>
  <si>
    <t>kjgggggggggggg</t>
  </si>
  <si>
    <t>sgfhgjfddd</t>
  </si>
  <si>
    <t>hddddddd</t>
  </si>
  <si>
    <t>dghhhhhhhhhhhhhhhjjjjjjj</t>
  </si>
  <si>
    <t>dsffffffff</t>
  </si>
  <si>
    <t>fdsfffffff</t>
  </si>
  <si>
    <t>jhfds</t>
  </si>
  <si>
    <t>kjhgfd</t>
  </si>
  <si>
    <t>fdsqgh</t>
  </si>
  <si>
    <t>hdsqjkkjhg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</si>
</sst>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(* #,##0.00_);_(* \(#,##0.00\);_(* &quot;-&quot;??_);_(@_)"/>
    <numFmt numFmtId="165" formatCode="_-* #,##0.00_-;_-* #,##0.00\-;_-* &quot;-&quot;??_-;_-@_-"/>
    <numFmt numFmtId="166" formatCode="_(* #,##0_);_(* \(#,##0\);_(* &quot;-&quot;??_);_(@_)"/>
    <numFmt numFmtId="167" formatCode="_(* #,##0.000_);_(* \(#,##0.000\);_(* &quot;-&quot;??_);_(@_)"/>
    <numFmt numFmtId="168" formatCode="[$-1090000]d\ mmmm\ yyyy;@"/>
    <numFmt numFmtId="169" formatCode="0.0000"/>
    <numFmt numFmtId="170" formatCode="0.000"/>
    <numFmt numFmtId="171" formatCode="#,##0\ [$€-80C]"/>
    <numFmt numFmtId="172" formatCode="0.0000_);[Red]\(0.0000\)"/>
    <numFmt numFmtId="173" formatCode="0;[Red]0"/>
    <numFmt numFmtId="174" formatCode="#,##0.000"/>
  </numFmts>
  <fonts count="2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Century Gothic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b/>
      <sz val="10"/>
      <color indexed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name val="Arial Narrow"/>
      <family val="2"/>
    </font>
    <font>
      <sz val="8"/>
      <name val="Arial"/>
      <family val="2"/>
    </font>
    <font>
      <b/>
      <sz val="10"/>
      <color indexed="60"/>
      <name val="Arial"/>
      <family val="2"/>
    </font>
    <font>
      <b/>
      <sz val="10"/>
      <name val="Tahoma"/>
      <family val="2"/>
    </font>
    <font>
      <b/>
      <sz val="14"/>
      <name val="Tahoma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b/>
      <sz val="10"/>
      <color rgb="FFC00000"/>
      <name val="Arial"/>
      <family val="2"/>
    </font>
    <font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rgb="FF7030A0"/>
      <name val="Arial"/>
      <family val="2"/>
    </font>
    <font>
      <b/>
      <sz val="10"/>
      <color theme="3" tint="0.39997558519241921"/>
      <name val="Arial"/>
      <family val="2"/>
    </font>
    <font>
      <b/>
      <sz val="11"/>
      <name val="Calibri"/>
      <family val="2"/>
      <charset val="178"/>
      <scheme val="minor"/>
    </font>
    <font>
      <b/>
      <sz val="11"/>
      <color rgb="FFFF0000"/>
      <name val="Calibri"/>
      <family val="2"/>
      <charset val="178"/>
      <scheme val="minor"/>
    </font>
    <font>
      <b/>
      <sz val="14"/>
      <color rgb="FFFF000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4" fillId="0" borderId="0"/>
    <xf numFmtId="0" fontId="16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0" fontId="26" fillId="0" borderId="0"/>
  </cellStyleXfs>
  <cellXfs count="114">
    <xf numFmtId="0" fontId="0" fillId="0" borderId="0" xfId="0"/>
    <xf numFmtId="0" fontId="3" fillId="0" borderId="0" xfId="0" applyFont="1" applyFill="1" applyBorder="1" applyAlignment="1"/>
    <xf numFmtId="0" fontId="3" fillId="0" borderId="0" xfId="0" applyFont="1" applyFill="1"/>
    <xf numFmtId="0" fontId="3" fillId="0" borderId="0" xfId="0" applyFont="1" applyFill="1" applyBorder="1"/>
    <xf numFmtId="0" fontId="6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3" fontId="2" fillId="0" borderId="1" xfId="0" applyNumberFormat="1" applyFont="1" applyFill="1" applyBorder="1" applyAlignment="1" applyProtection="1">
      <alignment horizontal="center" vertical="center"/>
    </xf>
    <xf numFmtId="2" fontId="7" fillId="0" borderId="0" xfId="0" applyNumberFormat="1" applyFont="1" applyFill="1" applyAlignment="1">
      <alignment horizontal="center"/>
    </xf>
    <xf numFmtId="2" fontId="3" fillId="0" borderId="1" xfId="0" applyNumberFormat="1" applyFont="1" applyFill="1" applyBorder="1" applyAlignment="1"/>
    <xf numFmtId="166" fontId="6" fillId="0" borderId="0" xfId="0" applyNumberFormat="1" applyFont="1" applyFill="1" applyBorder="1"/>
    <xf numFmtId="170" fontId="2" fillId="0" borderId="1" xfId="0" applyNumberFormat="1" applyFont="1" applyFill="1" applyBorder="1" applyAlignment="1" applyProtection="1">
      <alignment horizontal="center" vertical="center"/>
    </xf>
    <xf numFmtId="3" fontId="2" fillId="0" borderId="0" xfId="0" applyNumberFormat="1" applyFont="1" applyFill="1" applyBorder="1" applyAlignment="1" applyProtection="1">
      <alignment horizontal="center" vertical="center"/>
    </xf>
    <xf numFmtId="9" fontId="3" fillId="0" borderId="1" xfId="5" applyFont="1" applyFill="1" applyBorder="1" applyAlignment="1" applyProtection="1">
      <alignment horizontal="left" vertical="center" wrapText="1"/>
    </xf>
    <xf numFmtId="0" fontId="8" fillId="0" borderId="0" xfId="0" applyFont="1" applyFill="1"/>
    <xf numFmtId="0" fontId="3" fillId="0" borderId="0" xfId="0" applyNumberFormat="1" applyFont="1" applyFill="1"/>
    <xf numFmtId="0" fontId="2" fillId="0" borderId="0" xfId="0" applyFont="1" applyFill="1"/>
    <xf numFmtId="0" fontId="3" fillId="0" borderId="0" xfId="0" applyFont="1" applyFill="1" applyAlignment="1">
      <alignment wrapText="1"/>
    </xf>
    <xf numFmtId="0" fontId="3" fillId="0" borderId="2" xfId="0" applyFont="1" applyFill="1" applyBorder="1" applyAlignment="1">
      <alignment horizontal="center"/>
    </xf>
    <xf numFmtId="166" fontId="3" fillId="0" borderId="3" xfId="2" applyNumberFormat="1" applyFont="1" applyFill="1" applyBorder="1" applyAlignment="1">
      <alignment horizontal="center"/>
    </xf>
    <xf numFmtId="171" fontId="2" fillId="0" borderId="0" xfId="0" applyNumberFormat="1" applyFont="1" applyFill="1" applyAlignment="1">
      <alignment horizontal="center"/>
    </xf>
    <xf numFmtId="0" fontId="3" fillId="0" borderId="0" xfId="0" applyFont="1" applyFill="1" applyAlignment="1"/>
    <xf numFmtId="0" fontId="6" fillId="0" borderId="0" xfId="0" applyFont="1" applyFill="1" applyBorder="1" applyAlignment="1"/>
    <xf numFmtId="0" fontId="3" fillId="0" borderId="0" xfId="0" applyFont="1" applyFill="1" applyAlignment="1">
      <alignment horizontal="left"/>
    </xf>
    <xf numFmtId="0" fontId="3" fillId="0" borderId="4" xfId="0" applyFont="1" applyFill="1" applyBorder="1" applyAlignment="1">
      <alignment horizontal="center"/>
    </xf>
    <xf numFmtId="3" fontId="8" fillId="0" borderId="0" xfId="0" applyNumberFormat="1" applyFont="1" applyFill="1"/>
    <xf numFmtId="0" fontId="5" fillId="0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/>
    <xf numFmtId="0" fontId="3" fillId="0" borderId="1" xfId="0" applyFont="1" applyFill="1" applyBorder="1" applyAlignment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164" fontId="3" fillId="0" borderId="1" xfId="2" applyFont="1" applyFill="1" applyBorder="1"/>
    <xf numFmtId="164" fontId="3" fillId="0" borderId="5" xfId="2" applyFont="1" applyFill="1" applyBorder="1"/>
    <xf numFmtId="164" fontId="3" fillId="0" borderId="1" xfId="2" applyNumberFormat="1" applyFont="1" applyFill="1" applyBorder="1"/>
    <xf numFmtId="166" fontId="3" fillId="0" borderId="1" xfId="2" applyNumberFormat="1" applyFont="1" applyFill="1" applyBorder="1"/>
    <xf numFmtId="167" fontId="3" fillId="0" borderId="1" xfId="2" applyNumberFormat="1" applyFont="1" applyFill="1" applyBorder="1"/>
    <xf numFmtId="167" fontId="3" fillId="0" borderId="5" xfId="2" applyNumberFormat="1" applyFont="1" applyFill="1" applyBorder="1"/>
    <xf numFmtId="0" fontId="2" fillId="0" borderId="1" xfId="0" applyNumberFormat="1" applyFont="1" applyFill="1" applyBorder="1" applyAlignment="1" applyProtection="1">
      <alignment vertical="center"/>
    </xf>
    <xf numFmtId="172" fontId="3" fillId="0" borderId="0" xfId="0" applyNumberFormat="1" applyFont="1" applyFill="1"/>
    <xf numFmtId="0" fontId="3" fillId="0" borderId="0" xfId="0" applyFont="1" applyFill="1" applyAlignment="1">
      <alignment horizontal="left" wrapText="1"/>
    </xf>
    <xf numFmtId="0" fontId="3" fillId="0" borderId="2" xfId="0" applyFont="1" applyFill="1" applyBorder="1" applyAlignment="1">
      <alignment horizontal="center" wrapText="1"/>
    </xf>
    <xf numFmtId="0" fontId="3" fillId="0" borderId="6" xfId="0" applyFont="1" applyFill="1" applyBorder="1" applyAlignment="1">
      <alignment horizontal="center"/>
    </xf>
    <xf numFmtId="0" fontId="3" fillId="0" borderId="3" xfId="0" applyFont="1" applyFill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3" fillId="0" borderId="5" xfId="0" applyFont="1" applyFill="1" applyBorder="1"/>
    <xf numFmtId="164" fontId="3" fillId="0" borderId="0" xfId="0" applyNumberFormat="1" applyFont="1" applyFill="1"/>
    <xf numFmtId="0" fontId="3" fillId="0" borderId="0" xfId="0" applyFont="1" applyFill="1" applyAlignment="1">
      <alignment horizontal="center" wrapText="1"/>
    </xf>
    <xf numFmtId="0" fontId="2" fillId="0" borderId="0" xfId="0" applyFont="1" applyFill="1" applyAlignment="1">
      <alignment wrapText="1"/>
    </xf>
    <xf numFmtId="1" fontId="3" fillId="0" borderId="0" xfId="0" applyNumberFormat="1" applyFont="1" applyFill="1"/>
    <xf numFmtId="0" fontId="3" fillId="0" borderId="1" xfId="0" applyFont="1" applyFill="1" applyBorder="1" applyAlignment="1"/>
    <xf numFmtId="168" fontId="3" fillId="0" borderId="0" xfId="0" quotePrefix="1" applyNumberFormat="1" applyFont="1" applyFill="1" applyAlignment="1">
      <alignment horizontal="left" wrapText="1"/>
    </xf>
    <xf numFmtId="0" fontId="3" fillId="0" borderId="0" xfId="0" applyFont="1" applyFill="1" applyAlignment="1">
      <alignment horizontal="right"/>
    </xf>
    <xf numFmtId="168" fontId="3" fillId="0" borderId="0" xfId="0" applyNumberFormat="1" applyFont="1" applyFill="1" applyAlignment="1">
      <alignment horizontal="left" wrapText="1"/>
    </xf>
    <xf numFmtId="0" fontId="3" fillId="0" borderId="0" xfId="0" applyFont="1" applyFill="1" applyAlignment="1">
      <alignment horizontal="right" wrapText="1"/>
    </xf>
    <xf numFmtId="164" fontId="3" fillId="0" borderId="0" xfId="2" applyNumberFormat="1" applyFont="1" applyFill="1"/>
    <xf numFmtId="0" fontId="3" fillId="0" borderId="0" xfId="0" quotePrefix="1" applyFont="1" applyFill="1"/>
    <xf numFmtId="0" fontId="9" fillId="0" borderId="1" xfId="3" applyNumberFormat="1" applyFont="1" applyFill="1" applyBorder="1" applyAlignment="1" applyProtection="1">
      <alignment horizontal="center" vertical="center"/>
      <protection locked="0"/>
    </xf>
    <xf numFmtId="9" fontId="10" fillId="0" borderId="1" xfId="6" applyFont="1" applyFill="1" applyBorder="1" applyAlignment="1" applyProtection="1">
      <alignment horizontal="left" vertical="center"/>
    </xf>
    <xf numFmtId="0" fontId="11" fillId="0" borderId="1" xfId="3" applyNumberFormat="1" applyFont="1" applyFill="1" applyBorder="1" applyAlignment="1" applyProtection="1">
      <alignment horizontal="center" vertical="center"/>
    </xf>
    <xf numFmtId="164" fontId="3" fillId="0" borderId="0" xfId="2" applyFont="1" applyFill="1" applyBorder="1"/>
    <xf numFmtId="0" fontId="2" fillId="0" borderId="0" xfId="0" applyNumberFormat="1" applyFont="1" applyFill="1"/>
    <xf numFmtId="0" fontId="3" fillId="0" borderId="0" xfId="0" applyNumberFormat="1" applyFont="1" applyFill="1" applyAlignment="1"/>
    <xf numFmtId="0" fontId="3" fillId="0" borderId="7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/>
    <xf numFmtId="0" fontId="3" fillId="0" borderId="0" xfId="0" applyNumberFormat="1" applyFont="1" applyFill="1" applyAlignment="1">
      <alignment horizontal="left" vertical="center"/>
    </xf>
    <xf numFmtId="0" fontId="17" fillId="0" borderId="0" xfId="0" applyNumberFormat="1" applyFont="1" applyFill="1"/>
    <xf numFmtId="0" fontId="3" fillId="0" borderId="8" xfId="0" applyNumberFormat="1" applyFont="1" applyFill="1" applyBorder="1"/>
    <xf numFmtId="0" fontId="3" fillId="0" borderId="0" xfId="0" applyNumberFormat="1" applyFont="1" applyFill="1" applyAlignment="1">
      <alignment horizontal="left"/>
    </xf>
    <xf numFmtId="0" fontId="3" fillId="0" borderId="4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quotePrefix="1" applyNumberFormat="1" applyFont="1" applyFill="1" applyAlignment="1">
      <alignment horizontal="left"/>
    </xf>
    <xf numFmtId="0" fontId="3" fillId="0" borderId="3" xfId="0" applyNumberFormat="1" applyFont="1" applyFill="1" applyBorder="1"/>
    <xf numFmtId="173" fontId="3" fillId="0" borderId="0" xfId="0" applyNumberFormat="1" applyFont="1" applyFill="1" applyAlignment="1"/>
    <xf numFmtId="0" fontId="2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wrapText="1"/>
    </xf>
    <xf numFmtId="169" fontId="12" fillId="0" borderId="0" xfId="0" applyNumberFormat="1" applyFont="1" applyFill="1" applyAlignment="1">
      <alignment horizontal="center"/>
    </xf>
    <xf numFmtId="165" fontId="3" fillId="0" borderId="0" xfId="0" applyNumberFormat="1" applyFont="1" applyFill="1"/>
    <xf numFmtId="0" fontId="18" fillId="0" borderId="0" xfId="0" applyFont="1" applyFill="1" applyAlignment="1">
      <alignment wrapText="1"/>
    </xf>
    <xf numFmtId="0" fontId="19" fillId="0" borderId="0" xfId="0" applyFont="1" applyFill="1"/>
    <xf numFmtId="0" fontId="20" fillId="0" borderId="0" xfId="0" applyFont="1" applyFill="1"/>
    <xf numFmtId="164" fontId="20" fillId="0" borderId="0" xfId="0" applyNumberFormat="1" applyFont="1" applyFill="1"/>
    <xf numFmtId="0" fontId="20" fillId="0" borderId="0" xfId="0" applyFont="1" applyFill="1" applyAlignment="1">
      <alignment wrapText="1"/>
    </xf>
    <xf numFmtId="169" fontId="22" fillId="0" borderId="0" xfId="0" applyNumberFormat="1" applyFont="1" applyFill="1" applyAlignment="1">
      <alignment horizontal="center"/>
    </xf>
    <xf numFmtId="0" fontId="13" fillId="0" borderId="9" xfId="0" applyFont="1" applyFill="1" applyBorder="1" applyAlignment="1">
      <alignment horizontal="center"/>
    </xf>
    <xf numFmtId="39" fontId="13" fillId="0" borderId="9" xfId="0" applyNumberFormat="1" applyFont="1" applyFill="1" applyBorder="1"/>
    <xf numFmtId="0" fontId="15" fillId="0" borderId="0" xfId="0" applyFont="1" applyFill="1" applyAlignment="1">
      <alignment horizontal="center" wrapText="1"/>
    </xf>
    <xf numFmtId="0" fontId="14" fillId="0" borderId="9" xfId="0" applyFont="1" applyFill="1" applyBorder="1" applyAlignment="1">
      <alignment horizontal="center"/>
    </xf>
    <xf numFmtId="0" fontId="13" fillId="0" borderId="9" xfId="0" applyNumberFormat="1" applyFont="1" applyFill="1" applyBorder="1" applyAlignment="1">
      <alignment horizontal="center"/>
    </xf>
    <xf numFmtId="0" fontId="3" fillId="0" borderId="0" xfId="0" applyNumberFormat="1" applyFont="1" applyFill="1" applyAlignment="1">
      <alignment horizontal="center"/>
    </xf>
    <xf numFmtId="0" fontId="9" fillId="0" borderId="3" xfId="3" applyNumberFormat="1" applyFont="1" applyFill="1" applyBorder="1" applyAlignment="1" applyProtection="1">
      <alignment horizontal="center" vertical="center"/>
      <protection locked="0"/>
    </xf>
    <xf numFmtId="1" fontId="9" fillId="0" borderId="1" xfId="3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Fill="1"/>
    <xf numFmtId="0" fontId="24" fillId="0" borderId="0" xfId="0" applyFont="1" applyFill="1"/>
    <xf numFmtId="174" fontId="25" fillId="0" borderId="0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/>
    </xf>
    <xf numFmtId="164" fontId="13" fillId="0" borderId="9" xfId="0" applyNumberFormat="1" applyFont="1" applyFill="1" applyBorder="1" applyAlignment="1">
      <alignment horizontal="center"/>
    </xf>
    <xf numFmtId="167" fontId="13" fillId="0" borderId="9" xfId="0" applyNumberFormat="1" applyFont="1" applyFill="1" applyBorder="1" applyAlignment="1">
      <alignment horizontal="center"/>
    </xf>
    <xf numFmtId="0" fontId="13" fillId="0" borderId="9" xfId="0" applyFont="1" applyFill="1" applyBorder="1" applyAlignment="1">
      <alignment horizontal="center" vertical="center"/>
    </xf>
    <xf numFmtId="9" fontId="10" fillId="0" borderId="1" xfId="6" applyFont="1" applyFill="1" applyBorder="1" applyAlignment="1" applyProtection="1">
      <alignment horizontal="left" vertical="center" wrapText="1"/>
    </xf>
    <xf numFmtId="169" fontId="21" fillId="0" borderId="0" xfId="0" applyNumberFormat="1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0" xfId="0" applyNumberFormat="1" applyFont="1" applyFill="1"/>
    <xf numFmtId="0" fontId="3" fillId="0" borderId="0" xfId="0" applyFont="1" applyFill="1" applyBorder="1" applyAlignment="1">
      <alignment horizontal="center"/>
    </xf>
    <xf numFmtId="0" fontId="1" fillId="0" borderId="4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" fillId="0" borderId="0" xfId="0" quotePrefix="1" applyNumberFormat="1" applyFont="1" applyFill="1" applyAlignment="1">
      <alignment horizontal="left"/>
    </xf>
    <xf numFmtId="0" fontId="5" fillId="0" borderId="0" xfId="0" applyFont="1" applyFill="1" applyBorder="1" applyAlignment="1">
      <alignment horizontal="center"/>
    </xf>
    <xf numFmtId="0" fontId="1" fillId="0" borderId="0" xfId="0" applyNumberFormat="1" applyFont="1" applyFill="1" applyAlignment="1"/>
    <xf numFmtId="173" fontId="1" fillId="0" borderId="0" xfId="0" applyNumberFormat="1" applyFont="1" applyFill="1" applyAlignment="1"/>
    <xf numFmtId="0" fontId="1" fillId="0" borderId="0" xfId="0" applyNumberFormat="1" applyFont="1" applyFill="1" applyAlignment="1">
      <alignment horizontal="left"/>
    </xf>
    <xf numFmtId="0" fontId="1" fillId="0" borderId="0" xfId="0" applyFont="1" applyFill="1" applyAlignment="1"/>
  </cellXfs>
  <cellStyles count="9">
    <cellStyle name="0,0_x000d__x000a_NA_x000d__x000a_" xfId="1" xr:uid="{00000000-0005-0000-0000-000000000000}"/>
    <cellStyle name="Milliers" xfId="2" builtinId="3"/>
    <cellStyle name="Normal" xfId="0" builtinId="0"/>
    <cellStyle name="Normal 2" xfId="3" xr:uid="{00000000-0005-0000-0000-000003000000}"/>
    <cellStyle name="Normal 3" xfId="4" xr:uid="{00000000-0005-0000-0000-000004000000}"/>
    <cellStyle name="Normal 4" xfId="7" xr:uid="{00000000-0005-0000-0000-000005000000}"/>
    <cellStyle name="Normal 5" xfId="8" xr:uid="{00000000-0005-0000-0000-000006000000}"/>
    <cellStyle name="Pourcentage" xfId="5" builtinId="5"/>
    <cellStyle name="Pourcentage 2" xfId="6" xr:uid="{00000000-0005-0000-0000-000008000000}"/>
  </cellStyles>
  <dxfs count="3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19050</xdr:rowOff>
    </xdr:from>
    <xdr:to>
      <xdr:col>0</xdr:col>
      <xdr:colOff>723900</xdr:colOff>
      <xdr:row>4</xdr:row>
      <xdr:rowOff>47625</xdr:rowOff>
    </xdr:to>
    <xdr:pic>
      <xdr:nvPicPr>
        <xdr:cNvPr id="1950" name="Picture 1" descr="Logo Mintra 001">
          <a:extLst>
            <a:ext uri="{FF2B5EF4-FFF2-40B4-BE49-F238E27FC236}">
              <a16:creationId xmlns:a16="http://schemas.microsoft.com/office/drawing/2014/main" id="{00000000-0008-0000-0000-00009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048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</xdr:colOff>
      <xdr:row>0</xdr:row>
      <xdr:rowOff>19050</xdr:rowOff>
    </xdr:from>
    <xdr:to>
      <xdr:col>11</xdr:col>
      <xdr:colOff>723900</xdr:colOff>
      <xdr:row>4</xdr:row>
      <xdr:rowOff>47625</xdr:rowOff>
    </xdr:to>
    <xdr:pic>
      <xdr:nvPicPr>
        <xdr:cNvPr id="1951" name="Picture 2" descr="Logo Mintra 001">
          <a:extLst>
            <a:ext uri="{FF2B5EF4-FFF2-40B4-BE49-F238E27FC236}">
              <a16:creationId xmlns:a16="http://schemas.microsoft.com/office/drawing/2014/main" id="{00000000-0008-0000-0000-00009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49875" y="19050"/>
          <a:ext cx="7048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R60"/>
  <sheetViews>
    <sheetView tabSelected="1" topLeftCell="A13" zoomScaleNormal="100" workbookViewId="0">
      <selection activeCell="H22" sqref="H22"/>
    </sheetView>
  </sheetViews>
  <sheetFormatPr baseColWidth="10" defaultColWidth="9.140625" defaultRowHeight="12.75" x14ac:dyDescent="0.2"/>
  <cols>
    <col min="1" max="1" width="20.7109375" style="15" customWidth="1"/>
    <col min="2" max="3" width="20.28515625" style="15" customWidth="1"/>
    <col min="4" max="4" width="24.28515625" style="15" customWidth="1"/>
    <col min="5" max="5" width="28.85546875" style="2" customWidth="1"/>
    <col min="6" max="6" width="12.7109375" style="2" customWidth="1"/>
    <col min="7" max="7" width="70.7109375" style="17" customWidth="1"/>
    <col min="8" max="8" width="16.7109375" style="2" customWidth="1"/>
    <col min="9" max="9" width="11.7109375" style="2" customWidth="1"/>
    <col min="10" max="10" width="12.42578125" style="2" customWidth="1"/>
    <col min="11" max="11" width="52" style="2" customWidth="1"/>
    <col min="12" max="14" width="18.7109375" style="15" customWidth="1"/>
    <col min="15" max="15" width="19" style="2" customWidth="1"/>
    <col min="16" max="16" width="80.7109375" style="17" customWidth="1"/>
    <col min="17" max="17" width="12.7109375" style="2" customWidth="1"/>
    <col min="18" max="19" width="10.7109375" style="2" customWidth="1"/>
    <col min="20" max="21" width="14.7109375" style="2" customWidth="1"/>
    <col min="22" max="22" width="8.85546875" style="2" customWidth="1"/>
    <col min="23" max="23" width="7.140625" style="26" customWidth="1"/>
    <col min="24" max="25" width="8.85546875" style="2" customWidth="1"/>
    <col min="26" max="28" width="10.85546875" style="2" customWidth="1"/>
    <col min="29" max="29" width="19.42578125" style="2" bestFit="1" customWidth="1"/>
    <col min="30" max="30" width="10.85546875" style="2" customWidth="1"/>
    <col min="31" max="31" width="14.42578125" style="3" customWidth="1"/>
    <col min="32" max="32" width="17.28515625" style="3" customWidth="1"/>
    <col min="33" max="33" width="8.85546875" style="4" customWidth="1"/>
    <col min="34" max="34" width="8.85546875" style="15" customWidth="1"/>
    <col min="35" max="35" width="14.5703125" style="2" customWidth="1"/>
    <col min="36" max="16384" width="9.140625" style="2"/>
  </cols>
  <sheetData>
    <row r="1" spans="1:34" x14ac:dyDescent="0.2">
      <c r="B1" s="104" t="s">
        <v>65</v>
      </c>
    </row>
    <row r="2" spans="1:34" x14ac:dyDescent="0.2">
      <c r="B2" s="104" t="s">
        <v>66</v>
      </c>
      <c r="M2" s="15" t="str">
        <f>B1</f>
        <v>kmllllllllll</v>
      </c>
    </row>
    <row r="3" spans="1:34" x14ac:dyDescent="0.2">
      <c r="B3" s="104" t="s">
        <v>64</v>
      </c>
      <c r="M3" s="15" t="str">
        <f>B2</f>
        <v>dgssrysdh</v>
      </c>
    </row>
    <row r="4" spans="1:34" x14ac:dyDescent="0.2">
      <c r="M4" s="15" t="str">
        <f>B3</f>
        <v>E-MAIL:kjjjjjjj</v>
      </c>
    </row>
    <row r="8" spans="1:34" x14ac:dyDescent="0.2">
      <c r="A8" s="62" t="s">
        <v>61</v>
      </c>
      <c r="E8" s="16"/>
      <c r="F8" s="16"/>
      <c r="H8" s="16" t="s">
        <v>0</v>
      </c>
      <c r="L8" s="62" t="s">
        <v>0</v>
      </c>
      <c r="M8" s="62"/>
      <c r="N8" s="62"/>
      <c r="O8" s="16"/>
    </row>
    <row r="9" spans="1:34" s="21" customFormat="1" x14ac:dyDescent="0.2">
      <c r="A9" s="110" t="s">
        <v>62</v>
      </c>
      <c r="B9" s="63"/>
      <c r="C9" s="63"/>
      <c r="D9" s="63"/>
      <c r="H9" s="113" t="s">
        <v>67</v>
      </c>
      <c r="L9" s="63" t="str">
        <f t="shared" ref="L9:L16" si="0">H9</f>
        <v>Bjjjjjjjj</v>
      </c>
      <c r="M9" s="63"/>
      <c r="N9" s="63"/>
      <c r="W9" s="27"/>
      <c r="AE9" s="1"/>
      <c r="AF9" s="1"/>
      <c r="AG9" s="22"/>
      <c r="AH9" s="63"/>
    </row>
    <row r="10" spans="1:34" x14ac:dyDescent="0.2">
      <c r="A10" s="104" t="s">
        <v>63</v>
      </c>
      <c r="H10" s="113" t="s">
        <v>68</v>
      </c>
      <c r="L10" s="15" t="str">
        <f t="shared" si="0"/>
        <v>gjjjjjjjj</v>
      </c>
    </row>
    <row r="11" spans="1:34" x14ac:dyDescent="0.2">
      <c r="H11" s="113" t="s">
        <v>69</v>
      </c>
      <c r="L11" s="15" t="str">
        <f t="shared" si="0"/>
        <v>dghrrdgh</v>
      </c>
    </row>
    <row r="12" spans="1:34" x14ac:dyDescent="0.2">
      <c r="H12" s="113" t="s">
        <v>70</v>
      </c>
      <c r="L12" s="15" t="str">
        <f t="shared" si="0"/>
        <v>kjgggggggggggg</v>
      </c>
    </row>
    <row r="13" spans="1:34" x14ac:dyDescent="0.2">
      <c r="H13" s="113" t="s">
        <v>71</v>
      </c>
      <c r="L13" s="15" t="str">
        <f t="shared" si="0"/>
        <v>sgfhgjfddd</v>
      </c>
    </row>
    <row r="14" spans="1:34" x14ac:dyDescent="0.2">
      <c r="H14" s="113" t="s">
        <v>72</v>
      </c>
      <c r="L14" s="15" t="str">
        <f t="shared" si="0"/>
        <v>hddddddd</v>
      </c>
    </row>
    <row r="15" spans="1:34" x14ac:dyDescent="0.2">
      <c r="H15" s="113" t="s">
        <v>73</v>
      </c>
      <c r="L15" s="15" t="str">
        <f t="shared" si="0"/>
        <v>dghhhhhhhhhhhhhhhjjjjjjj</v>
      </c>
    </row>
    <row r="16" spans="1:34" x14ac:dyDescent="0.2">
      <c r="H16" s="113" t="s">
        <v>74</v>
      </c>
      <c r="L16" s="15" t="str">
        <f t="shared" si="0"/>
        <v>dsffffffff</v>
      </c>
    </row>
    <row r="17" spans="1:44" x14ac:dyDescent="0.2">
      <c r="H17" s="113" t="s">
        <v>75</v>
      </c>
    </row>
    <row r="18" spans="1:44" x14ac:dyDescent="0.2">
      <c r="H18" s="113" t="s">
        <v>76</v>
      </c>
    </row>
    <row r="19" spans="1:44" x14ac:dyDescent="0.2">
      <c r="H19" s="113" t="s">
        <v>77</v>
      </c>
    </row>
    <row r="20" spans="1:44" x14ac:dyDescent="0.2">
      <c r="H20" s="113" t="s">
        <v>78</v>
      </c>
    </row>
    <row r="21" spans="1:44" x14ac:dyDescent="0.2">
      <c r="H21" s="21" t="s">
        <v>54</v>
      </c>
    </row>
    <row r="22" spans="1:44" x14ac:dyDescent="0.2">
      <c r="H22" s="113" t="s">
        <v>79</v>
      </c>
    </row>
    <row r="23" spans="1:44" x14ac:dyDescent="0.2">
      <c r="H23" s="21"/>
    </row>
    <row r="26" spans="1:44" x14ac:dyDescent="0.2">
      <c r="A26" s="15" t="s">
        <v>1</v>
      </c>
      <c r="B26" s="108" t="s">
        <v>55</v>
      </c>
      <c r="C26" s="73"/>
      <c r="D26" s="73"/>
      <c r="G26" s="52"/>
      <c r="H26" s="2" t="s">
        <v>9</v>
      </c>
      <c r="I26" s="40">
        <v>6241</v>
      </c>
      <c r="J26" s="23"/>
      <c r="K26" s="23"/>
      <c r="Q26" s="53" t="s">
        <v>10</v>
      </c>
      <c r="R26" s="23">
        <f>I26</f>
        <v>6241</v>
      </c>
    </row>
    <row r="27" spans="1:44" x14ac:dyDescent="0.2">
      <c r="A27" s="15" t="s">
        <v>19</v>
      </c>
      <c r="B27" s="112" t="s">
        <v>60</v>
      </c>
      <c r="C27" s="70"/>
      <c r="D27" s="70"/>
      <c r="E27" s="23"/>
      <c r="G27" s="40"/>
      <c r="L27" s="15" t="s">
        <v>1</v>
      </c>
      <c r="M27" s="70" t="str">
        <f>B26</f>
        <v>18/05/2020</v>
      </c>
      <c r="N27" s="70"/>
      <c r="O27" s="54"/>
      <c r="P27" s="2"/>
    </row>
    <row r="28" spans="1:44" x14ac:dyDescent="0.2">
      <c r="A28" s="15" t="s">
        <v>23</v>
      </c>
      <c r="B28" s="23" t="s">
        <v>56</v>
      </c>
      <c r="C28" s="23"/>
      <c r="D28" s="23"/>
      <c r="E28" s="23"/>
      <c r="G28" s="40"/>
      <c r="L28" s="15" t="str">
        <f>+A27</f>
        <v xml:space="preserve">NR DE COMMANDE: </v>
      </c>
      <c r="M28" s="70" t="str">
        <f>B27</f>
        <v>kggffhj</v>
      </c>
      <c r="N28" s="70"/>
      <c r="O28" s="40"/>
      <c r="P28" s="2"/>
      <c r="W28" s="28"/>
      <c r="AE28" s="109"/>
      <c r="AF28" s="109"/>
      <c r="AG28" s="5"/>
    </row>
    <row r="29" spans="1:44" ht="13.5" thickBot="1" x14ac:dyDescent="0.25"/>
    <row r="30" spans="1:44" s="6" customFormat="1" x14ac:dyDescent="0.2">
      <c r="A30" s="64" t="s">
        <v>2</v>
      </c>
      <c r="B30" s="71" t="s">
        <v>38</v>
      </c>
      <c r="C30" s="106" t="s">
        <v>53</v>
      </c>
      <c r="D30" s="71" t="s">
        <v>45</v>
      </c>
      <c r="E30" s="24" t="s">
        <v>32</v>
      </c>
      <c r="F30" s="24" t="s">
        <v>31</v>
      </c>
      <c r="G30" s="41" t="s">
        <v>3</v>
      </c>
      <c r="H30" s="18" t="s">
        <v>4</v>
      </c>
      <c r="I30" s="18" t="s">
        <v>5</v>
      </c>
      <c r="J30" s="42" t="s">
        <v>6</v>
      </c>
      <c r="K30" s="105"/>
      <c r="L30" s="64" t="str">
        <f>+A30</f>
        <v>REFERENCE</v>
      </c>
      <c r="M30" s="71" t="str">
        <f>B30</f>
        <v>REF. AUCHAN</v>
      </c>
      <c r="N30" s="106" t="s">
        <v>53</v>
      </c>
      <c r="O30" s="24" t="str">
        <f>E30</f>
        <v>INTERNAL CODE</v>
      </c>
      <c r="P30" s="41" t="str">
        <f>+G30</f>
        <v>DESCRIPTION</v>
      </c>
      <c r="Q30" s="18" t="s">
        <v>11</v>
      </c>
      <c r="R30" s="18" t="s">
        <v>12</v>
      </c>
      <c r="S30" s="18" t="s">
        <v>16</v>
      </c>
      <c r="T30" s="18" t="s">
        <v>13</v>
      </c>
      <c r="U30" s="42" t="s">
        <v>14</v>
      </c>
      <c r="W30" s="29" t="s">
        <v>27</v>
      </c>
      <c r="X30" s="51" t="s">
        <v>17</v>
      </c>
      <c r="Y30" s="51" t="s">
        <v>18</v>
      </c>
      <c r="Z30" s="51" t="s">
        <v>26</v>
      </c>
      <c r="AA30" s="51" t="s">
        <v>28</v>
      </c>
      <c r="AB30" s="51" t="s">
        <v>28</v>
      </c>
      <c r="AC30" s="1"/>
      <c r="AD30" s="1"/>
      <c r="AE30" s="105" t="s">
        <v>25</v>
      </c>
      <c r="AF30" s="105" t="s">
        <v>24</v>
      </c>
      <c r="AG30" s="5"/>
      <c r="AH30" s="91"/>
      <c r="AI30" s="6" t="s">
        <v>21</v>
      </c>
    </row>
    <row r="31" spans="1:44" x14ac:dyDescent="0.2">
      <c r="A31" s="58"/>
      <c r="B31" s="58"/>
      <c r="C31" s="92"/>
      <c r="D31" s="92"/>
      <c r="E31" s="43"/>
      <c r="F31" s="43"/>
      <c r="G31" s="59"/>
      <c r="H31" s="45"/>
      <c r="I31" s="45"/>
      <c r="J31" s="46"/>
      <c r="K31" s="3"/>
      <c r="L31" s="69"/>
      <c r="M31" s="74"/>
      <c r="N31" s="74"/>
      <c r="O31" s="43"/>
      <c r="P31" s="44"/>
      <c r="Q31" s="45"/>
      <c r="R31" s="45"/>
      <c r="S31" s="45"/>
      <c r="T31" s="45"/>
      <c r="U31" s="46"/>
      <c r="W31" s="29"/>
      <c r="X31" s="51"/>
      <c r="Y31" s="51"/>
      <c r="Z31" s="51"/>
      <c r="AA31" s="51" t="s">
        <v>29</v>
      </c>
      <c r="AB31" s="51" t="s">
        <v>30</v>
      </c>
      <c r="AC31" s="1"/>
      <c r="AD31" s="1"/>
    </row>
    <row r="32" spans="1:44" x14ac:dyDescent="0.2">
      <c r="A32" s="58"/>
      <c r="B32" s="58"/>
      <c r="C32" s="58"/>
      <c r="D32" s="93"/>
      <c r="E32" s="7"/>
      <c r="F32" s="31"/>
      <c r="G32" s="101"/>
      <c r="H32" s="19"/>
      <c r="I32" s="32" t="e">
        <f t="shared" ref="I32:I33" si="1">ROUND(AI32*0.95,2)</f>
        <v>#REF!</v>
      </c>
      <c r="J32" s="33" t="e">
        <f t="shared" ref="J32:J33" si="2">I32*H32</f>
        <v>#REF!</v>
      </c>
      <c r="K32" s="61"/>
      <c r="L32" s="31">
        <f t="shared" ref="L32:L33" si="3">A32</f>
        <v>0</v>
      </c>
      <c r="M32" s="31">
        <f t="shared" ref="M32:M33" si="4">B32</f>
        <v>0</v>
      </c>
      <c r="N32" s="31">
        <f t="shared" ref="N32:N33" si="5">C32</f>
        <v>0</v>
      </c>
      <c r="O32" s="7">
        <f t="shared" ref="O32:O33" si="6">E32</f>
        <v>0</v>
      </c>
      <c r="P32" s="13">
        <f t="shared" ref="P32:P33" si="7">G32</f>
        <v>0</v>
      </c>
      <c r="Q32" s="34">
        <f t="shared" ref="Q32:Q33" si="8">ROUNDUP(S32/X32/Y32,0)</f>
        <v>0</v>
      </c>
      <c r="R32" s="34">
        <f t="shared" ref="R32:R33" si="9">S32/X32</f>
        <v>0</v>
      </c>
      <c r="S32" s="35">
        <f t="shared" ref="S32:S33" si="10">+H32</f>
        <v>0</v>
      </c>
      <c r="T32" s="36">
        <f t="shared" ref="T32:T33" si="11">ROUND(S32*AE32,)</f>
        <v>0</v>
      </c>
      <c r="U32" s="37">
        <f t="shared" ref="U32:U33" si="12">ROUND(T32+(R32*AF32)+(Q32*15),)</f>
        <v>0</v>
      </c>
      <c r="V32" s="8"/>
      <c r="W32" s="38">
        <f t="shared" ref="W32:W33" si="13">A32</f>
        <v>0</v>
      </c>
      <c r="X32" s="60">
        <v>72</v>
      </c>
      <c r="Y32" s="30">
        <v>40</v>
      </c>
      <c r="Z32" s="60">
        <v>2</v>
      </c>
      <c r="AA32" s="9">
        <f t="shared" ref="AA32:AA33" si="14">R32/Y32</f>
        <v>0</v>
      </c>
      <c r="AB32" s="9">
        <f t="shared" ref="AB32:AB33" si="15">AA32/Z32</f>
        <v>0</v>
      </c>
      <c r="AC32" s="1"/>
      <c r="AE32" s="102">
        <v>0.186</v>
      </c>
      <c r="AF32" s="78">
        <v>0.186</v>
      </c>
      <c r="AG32" s="10"/>
      <c r="AH32" s="31">
        <f t="shared" ref="AH32:AH33" si="16">A32</f>
        <v>0</v>
      </c>
      <c r="AI32" s="11" t="e">
        <f>#REF!</f>
        <v>#REF!</v>
      </c>
      <c r="AR32" s="39"/>
    </row>
    <row r="33" spans="1:44" x14ac:dyDescent="0.2">
      <c r="A33" s="58"/>
      <c r="B33" s="58"/>
      <c r="C33" s="58"/>
      <c r="D33" s="93"/>
      <c r="E33" s="103"/>
      <c r="F33" s="31"/>
      <c r="G33" s="101"/>
      <c r="H33" s="19"/>
      <c r="I33" s="32" t="e">
        <f t="shared" si="1"/>
        <v>#REF!</v>
      </c>
      <c r="J33" s="33" t="e">
        <f t="shared" si="2"/>
        <v>#REF!</v>
      </c>
      <c r="K33" s="61"/>
      <c r="L33" s="31">
        <f t="shared" si="3"/>
        <v>0</v>
      </c>
      <c r="M33" s="31">
        <f t="shared" si="4"/>
        <v>0</v>
      </c>
      <c r="N33" s="31">
        <f t="shared" si="5"/>
        <v>0</v>
      </c>
      <c r="O33" s="7">
        <f t="shared" si="6"/>
        <v>0</v>
      </c>
      <c r="P33" s="13">
        <f t="shared" si="7"/>
        <v>0</v>
      </c>
      <c r="Q33" s="34">
        <f t="shared" si="8"/>
        <v>0</v>
      </c>
      <c r="R33" s="34">
        <f t="shared" si="9"/>
        <v>0</v>
      </c>
      <c r="S33" s="35">
        <f t="shared" si="10"/>
        <v>0</v>
      </c>
      <c r="T33" s="36">
        <f t="shared" si="11"/>
        <v>0</v>
      </c>
      <c r="U33" s="37">
        <f t="shared" si="12"/>
        <v>0</v>
      </c>
      <c r="V33" s="8"/>
      <c r="W33" s="38">
        <f t="shared" si="13"/>
        <v>0</v>
      </c>
      <c r="X33" s="60">
        <v>48</v>
      </c>
      <c r="Y33" s="30">
        <v>36</v>
      </c>
      <c r="Z33" s="60">
        <v>2</v>
      </c>
      <c r="AA33" s="9">
        <f t="shared" si="14"/>
        <v>0</v>
      </c>
      <c r="AB33" s="9">
        <f t="shared" si="15"/>
        <v>0</v>
      </c>
      <c r="AC33" s="1"/>
      <c r="AE33" s="85">
        <v>0.315</v>
      </c>
      <c r="AF33" s="85">
        <v>0.2</v>
      </c>
      <c r="AG33" s="10"/>
      <c r="AH33" s="31">
        <f t="shared" si="16"/>
        <v>0</v>
      </c>
      <c r="AI33" s="11" t="e">
        <f>#REF!</f>
        <v>#REF!</v>
      </c>
      <c r="AR33" s="39"/>
    </row>
    <row r="34" spans="1:44" x14ac:dyDescent="0.2">
      <c r="A34" s="65"/>
      <c r="B34" s="72"/>
      <c r="C34" s="72"/>
      <c r="D34" s="72"/>
      <c r="E34" s="12"/>
      <c r="F34" s="12"/>
      <c r="AH34" s="65"/>
    </row>
    <row r="35" spans="1:44" x14ac:dyDescent="0.2">
      <c r="A35" s="66"/>
      <c r="B35" s="66"/>
      <c r="C35" s="66"/>
      <c r="D35" s="66"/>
      <c r="E35" s="25"/>
      <c r="F35" s="25"/>
      <c r="G35" s="48"/>
      <c r="J35" s="57"/>
      <c r="K35" s="57"/>
      <c r="P35" s="55" t="s">
        <v>35</v>
      </c>
      <c r="Q35" s="56">
        <f>SUM(R32:R33)</f>
        <v>0</v>
      </c>
      <c r="AH35" s="65"/>
    </row>
    <row r="36" spans="1:44" x14ac:dyDescent="0.2">
      <c r="A36" s="66"/>
      <c r="B36" s="66"/>
      <c r="C36" s="66"/>
      <c r="D36" s="66"/>
      <c r="E36" s="14"/>
      <c r="F36" s="14"/>
      <c r="H36" s="107" t="s">
        <v>33</v>
      </c>
      <c r="I36" s="107"/>
      <c r="J36" s="47" t="e">
        <f>SUM(J32:J33)</f>
        <v>#REF!</v>
      </c>
      <c r="K36" s="47"/>
      <c r="P36" s="55" t="s">
        <v>34</v>
      </c>
      <c r="Q36" s="56">
        <f>SUM(Q32:Q33)</f>
        <v>0</v>
      </c>
      <c r="AH36" s="65"/>
    </row>
    <row r="37" spans="1:44" x14ac:dyDescent="0.2">
      <c r="A37" s="67"/>
      <c r="G37" s="49"/>
      <c r="H37" s="20"/>
      <c r="I37" s="16"/>
      <c r="J37" s="50"/>
      <c r="K37" s="50"/>
      <c r="P37" s="55" t="s">
        <v>36</v>
      </c>
      <c r="Q37" s="56">
        <f>SUM(T32:T33)</f>
        <v>0</v>
      </c>
      <c r="AH37" s="65"/>
    </row>
    <row r="38" spans="1:44" ht="15" x14ac:dyDescent="0.25">
      <c r="G38" s="80"/>
      <c r="H38" s="81"/>
      <c r="I38" s="81"/>
      <c r="J38" s="81"/>
      <c r="K38" s="81"/>
      <c r="P38" s="55" t="s">
        <v>37</v>
      </c>
      <c r="Q38" s="56">
        <f>SUM(U32:U33)</f>
        <v>0</v>
      </c>
      <c r="AH38" s="65"/>
    </row>
    <row r="39" spans="1:44" x14ac:dyDescent="0.2">
      <c r="A39" s="15" t="s">
        <v>7</v>
      </c>
      <c r="B39" s="63" t="s">
        <v>15</v>
      </c>
      <c r="C39" s="63"/>
      <c r="D39" s="63"/>
      <c r="G39" s="79"/>
      <c r="AH39" s="65"/>
    </row>
    <row r="40" spans="1:44" x14ac:dyDescent="0.2">
      <c r="A40" s="15" t="s">
        <v>8</v>
      </c>
      <c r="B40" s="110" t="s">
        <v>57</v>
      </c>
      <c r="C40" s="63"/>
      <c r="D40" s="63"/>
      <c r="G40" s="2"/>
      <c r="AH40" s="65"/>
    </row>
    <row r="41" spans="1:44" x14ac:dyDescent="0.2">
      <c r="B41" s="110" t="s">
        <v>57</v>
      </c>
      <c r="C41" s="63"/>
      <c r="D41" s="63"/>
      <c r="G41" s="82"/>
      <c r="H41" s="83"/>
    </row>
    <row r="42" spans="1:44" x14ac:dyDescent="0.2">
      <c r="B42" s="110" t="s">
        <v>59</v>
      </c>
      <c r="C42" s="63"/>
      <c r="D42" s="63"/>
      <c r="G42" s="82"/>
      <c r="H42" s="83"/>
    </row>
    <row r="43" spans="1:44" ht="15.75" x14ac:dyDescent="0.25">
      <c r="A43" s="15" t="s">
        <v>20</v>
      </c>
      <c r="B43" s="111" t="s">
        <v>58</v>
      </c>
      <c r="C43" s="75"/>
      <c r="D43" s="75"/>
      <c r="G43" s="82"/>
      <c r="H43" s="83"/>
      <c r="P43" s="88">
        <f>R26</f>
        <v>6241</v>
      </c>
    </row>
    <row r="44" spans="1:44" x14ac:dyDescent="0.2">
      <c r="G44" s="84"/>
      <c r="H44" s="83"/>
    </row>
    <row r="45" spans="1:44" x14ac:dyDescent="0.2">
      <c r="G45" s="84"/>
      <c r="H45" s="82"/>
    </row>
    <row r="46" spans="1:44" ht="13.5" thickBot="1" x14ac:dyDescent="0.25"/>
    <row r="47" spans="1:44" ht="27" customHeight="1" thickBot="1" x14ac:dyDescent="0.3">
      <c r="A47" s="68" t="s">
        <v>22</v>
      </c>
      <c r="F47" s="94"/>
      <c r="G47" s="95"/>
      <c r="H47" s="95"/>
      <c r="I47" s="95"/>
      <c r="J47" s="96"/>
      <c r="K47" s="96"/>
      <c r="L47" s="90" t="s">
        <v>39</v>
      </c>
      <c r="M47" s="90" t="s">
        <v>25</v>
      </c>
      <c r="N47" s="90"/>
      <c r="O47" s="86" t="s">
        <v>40</v>
      </c>
      <c r="P47" s="86" t="s">
        <v>41</v>
      </c>
      <c r="Q47" s="86" t="s">
        <v>42</v>
      </c>
      <c r="R47" s="86" t="s">
        <v>43</v>
      </c>
    </row>
    <row r="48" spans="1:44" ht="27" customHeight="1" thickBot="1" x14ac:dyDescent="0.3">
      <c r="A48" s="68"/>
      <c r="F48" s="94"/>
      <c r="G48" s="95"/>
      <c r="H48" s="95"/>
      <c r="I48" s="95"/>
      <c r="J48" s="96"/>
      <c r="K48" s="96"/>
      <c r="L48" s="98" t="e">
        <f>SUM(#REF!)</f>
        <v>#REF!</v>
      </c>
      <c r="M48" s="98" t="e">
        <f>SUM(#REF!)</f>
        <v>#REF!</v>
      </c>
      <c r="N48" s="98"/>
      <c r="O48" s="98" t="e">
        <f>SUM(#REF!)</f>
        <v>#REF!</v>
      </c>
      <c r="P48" s="100" t="s">
        <v>47</v>
      </c>
      <c r="Q48" s="98" t="e">
        <f>SUM(#REF!)</f>
        <v>#REF!</v>
      </c>
      <c r="R48" s="97"/>
    </row>
    <row r="49" spans="1:18" ht="27" customHeight="1" thickBot="1" x14ac:dyDescent="0.3">
      <c r="A49" s="68"/>
      <c r="F49" s="94"/>
      <c r="G49" s="95"/>
      <c r="H49" s="95"/>
      <c r="I49" s="95"/>
      <c r="J49" s="96"/>
      <c r="K49" s="96"/>
      <c r="L49" s="98" t="e">
        <f>SUM(#REF!)</f>
        <v>#REF!</v>
      </c>
      <c r="M49" s="98" t="e">
        <f>SUM(#REF!)</f>
        <v>#REF!</v>
      </c>
      <c r="N49" s="98"/>
      <c r="O49" s="98" t="e">
        <f>SUM(#REF!)</f>
        <v>#REF!</v>
      </c>
      <c r="P49" s="100" t="s">
        <v>48</v>
      </c>
      <c r="Q49" s="98" t="e">
        <f>SUM(#REF!)</f>
        <v>#REF!</v>
      </c>
      <c r="R49" s="97"/>
    </row>
    <row r="50" spans="1:18" ht="27" customHeight="1" thickBot="1" x14ac:dyDescent="0.3">
      <c r="A50" s="68"/>
      <c r="F50" s="94"/>
      <c r="G50" s="95"/>
      <c r="H50" s="95"/>
      <c r="I50" s="95"/>
      <c r="J50" s="96"/>
      <c r="K50" s="96"/>
      <c r="L50" s="98" t="e">
        <f>SUM(#REF!,#REF!,#REF!)</f>
        <v>#REF!</v>
      </c>
      <c r="M50" s="99" t="e">
        <f>SUM(#REF!,#REF!,#REF!)</f>
        <v>#REF!</v>
      </c>
      <c r="N50" s="99"/>
      <c r="O50" s="99" t="e">
        <f>SUM(#REF!,#REF!,#REF!)</f>
        <v>#REF!</v>
      </c>
      <c r="P50" s="100" t="s">
        <v>49</v>
      </c>
      <c r="Q50" s="98" t="e">
        <f>SUM(#REF!,#REF!,#REF!)</f>
        <v>#REF!</v>
      </c>
      <c r="R50" s="97"/>
    </row>
    <row r="51" spans="1:18" ht="27" customHeight="1" thickBot="1" x14ac:dyDescent="0.3">
      <c r="A51" s="68"/>
      <c r="F51" s="94"/>
      <c r="G51" s="95"/>
      <c r="H51" s="95"/>
      <c r="I51" s="95"/>
      <c r="J51" s="96"/>
      <c r="K51" s="96"/>
      <c r="L51" s="98" t="e">
        <f>SUM(#REF!)</f>
        <v>#REF!</v>
      </c>
      <c r="M51" s="99" t="e">
        <f>SUM(#REF!)</f>
        <v>#REF!</v>
      </c>
      <c r="N51" s="99"/>
      <c r="O51" s="99" t="e">
        <f>SUM(#REF!)</f>
        <v>#REF!</v>
      </c>
      <c r="P51" s="100" t="s">
        <v>50</v>
      </c>
      <c r="Q51" s="98" t="e">
        <f>AVERAGE(#REF!)</f>
        <v>#REF!</v>
      </c>
      <c r="R51" s="97"/>
    </row>
    <row r="52" spans="1:18" ht="27" customHeight="1" thickBot="1" x14ac:dyDescent="0.3">
      <c r="A52" s="68"/>
      <c r="F52" s="94"/>
      <c r="G52" s="95"/>
      <c r="H52" s="95"/>
      <c r="I52" s="95"/>
      <c r="J52" s="96"/>
      <c r="K52" s="96"/>
      <c r="L52" s="98" t="e">
        <f>SUM(J32:J33)</f>
        <v>#REF!</v>
      </c>
      <c r="M52" s="98" t="e">
        <f>SUM(T32:T33,#REF!)</f>
        <v>#REF!</v>
      </c>
      <c r="N52" s="98"/>
      <c r="O52" s="98" t="e">
        <f>SUM(U32:U33,#REF!)</f>
        <v>#REF!</v>
      </c>
      <c r="P52" s="100" t="s">
        <v>44</v>
      </c>
      <c r="Q52" s="98" t="e">
        <f>SUM(R32:R33,#REF!)</f>
        <v>#REF!</v>
      </c>
      <c r="R52" s="97"/>
    </row>
    <row r="53" spans="1:18" ht="27" customHeight="1" thickBot="1" x14ac:dyDescent="0.3">
      <c r="A53" s="68"/>
      <c r="F53" s="94"/>
      <c r="G53" s="95"/>
      <c r="H53" s="95"/>
      <c r="I53" s="95"/>
      <c r="J53" s="96"/>
      <c r="K53" s="96"/>
      <c r="L53" s="98" t="e">
        <f>SUM(J32:J33,#REF!)</f>
        <v>#REF!</v>
      </c>
      <c r="M53" s="98" t="e">
        <f>SUM(#REF!)</f>
        <v>#REF!</v>
      </c>
      <c r="N53" s="98"/>
      <c r="O53" s="98" t="e">
        <f>SUM(#REF!)</f>
        <v>#REF!</v>
      </c>
      <c r="P53" s="100" t="s">
        <v>52</v>
      </c>
      <c r="Q53" s="98" t="e">
        <f>SUM(#REF!)</f>
        <v>#REF!</v>
      </c>
      <c r="R53" s="97"/>
    </row>
    <row r="54" spans="1:18" ht="27" customHeight="1" thickBot="1" x14ac:dyDescent="0.3">
      <c r="A54" s="68"/>
      <c r="F54" s="94"/>
      <c r="G54" s="95"/>
      <c r="H54" s="95"/>
      <c r="I54" s="95"/>
      <c r="J54" s="96"/>
      <c r="K54" s="96"/>
      <c r="L54" s="98" t="e">
        <f>SUM(#REF!)</f>
        <v>#REF!</v>
      </c>
      <c r="M54" s="98" t="e">
        <f>SUM(#REF!)</f>
        <v>#REF!</v>
      </c>
      <c r="N54" s="98"/>
      <c r="O54" s="98" t="e">
        <f>SUM(#REF!)</f>
        <v>#REF!</v>
      </c>
      <c r="P54" s="100" t="s">
        <v>51</v>
      </c>
      <c r="Q54" s="98" t="e">
        <f>SUM(#REF!)</f>
        <v>#REF!</v>
      </c>
      <c r="R54" s="97"/>
    </row>
    <row r="55" spans="1:18" ht="30" customHeight="1" thickBot="1" x14ac:dyDescent="0.3">
      <c r="F55" s="94"/>
      <c r="G55" s="95"/>
      <c r="H55" s="95"/>
      <c r="I55" s="95"/>
      <c r="J55" s="96"/>
      <c r="K55" s="96"/>
      <c r="L55" s="87" t="e">
        <f>SUM(L48:L54)</f>
        <v>#REF!</v>
      </c>
      <c r="M55" s="87" t="e">
        <f>SUM(M48:M54)</f>
        <v>#REF!</v>
      </c>
      <c r="N55" s="87"/>
      <c r="O55" s="87" t="e">
        <f>SUM(O48:O54)</f>
        <v>#REF!</v>
      </c>
      <c r="P55" s="89" t="s">
        <v>46</v>
      </c>
      <c r="Q55" s="87" t="e">
        <f>SUM(Q48:Q54)</f>
        <v>#REF!</v>
      </c>
      <c r="R55" s="87">
        <f>SUM(R48:R54)</f>
        <v>0</v>
      </c>
    </row>
    <row r="56" spans="1:18" x14ac:dyDescent="0.2">
      <c r="A56" s="68"/>
      <c r="G56" s="76"/>
    </row>
    <row r="57" spans="1:18" x14ac:dyDescent="0.2">
      <c r="G57" s="77"/>
    </row>
    <row r="58" spans="1:18" x14ac:dyDescent="0.2">
      <c r="G58" s="77"/>
    </row>
    <row r="59" spans="1:18" x14ac:dyDescent="0.2">
      <c r="G59" s="77"/>
    </row>
    <row r="60" spans="1:18" x14ac:dyDescent="0.2">
      <c r="G60" s="77"/>
      <c r="L60" s="15" t="e">
        <f>L55=J36</f>
        <v>#REF!</v>
      </c>
      <c r="M60" s="15" t="e">
        <f>M55=Q37</f>
        <v>#REF!</v>
      </c>
      <c r="O60" s="2" t="e">
        <f>O55=Q38</f>
        <v>#REF!</v>
      </c>
      <c r="Q60" s="2" t="e">
        <f>Q55=Q35</f>
        <v>#REF!</v>
      </c>
      <c r="R60" s="2" t="b">
        <f>R55=Q36</f>
        <v>1</v>
      </c>
    </row>
  </sheetData>
  <autoFilter ref="A30:AR35" xr:uid="{00000000-0009-0000-0000-000000000000}"/>
  <mergeCells count="1">
    <mergeCell ref="AE28:AF28"/>
  </mergeCells>
  <phoneticPr fontId="0" type="noConversion"/>
  <conditionalFormatting sqref="E33">
    <cfRule type="duplicateValues" dxfId="2" priority="37" stopIfTrue="1"/>
    <cfRule type="duplicateValues" dxfId="1" priority="38" stopIfTrue="1"/>
  </conditionalFormatting>
  <conditionalFormatting sqref="E1:E65450">
    <cfRule type="duplicateValues" dxfId="0" priority="42" stopIfTrue="1"/>
  </conditionalFormatting>
  <printOptions horizontalCentered="1"/>
  <pageMargins left="0" right="0" top="0" bottom="0" header="0" footer="0"/>
  <pageSetup paperSize="9" scale="37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INVOICE</vt:lpstr>
      <vt:lpstr>INVOICE!Zone_d_impression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Salem Cassis</dc:creator>
  <cp:lastModifiedBy>hmehmli</cp:lastModifiedBy>
  <cp:lastPrinted>2017-05-16T12:23:21Z</cp:lastPrinted>
  <dcterms:created xsi:type="dcterms:W3CDTF">2002-04-17T08:05:51Z</dcterms:created>
  <dcterms:modified xsi:type="dcterms:W3CDTF">2020-06-05T23:23:48Z</dcterms:modified>
</cp:coreProperties>
</file>