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mis\Desktop\"/>
    </mc:Choice>
  </mc:AlternateContent>
  <xr:revisionPtr revIDLastSave="0" documentId="13_ncr:1_{B31C8CB2-1EA6-4AC8-BFF0-A1D90AA0884F}" xr6:coauthVersionLast="45" xr6:coauthVersionMax="45" xr10:uidLastSave="{00000000-0000-0000-0000-000000000000}"/>
  <bookViews>
    <workbookView xWindow="11400" yWindow="975" windowWidth="33975" windowHeight="20025" xr2:uid="{85094FFF-C1CB-4FFD-BE3B-8F33DC7CE8D9}"/>
  </bookViews>
  <sheets>
    <sheet name="Enchanting table" sheetId="1" r:id="rId1"/>
    <sheet name="Formulas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26" i="1" l="1"/>
  <c r="U26" i="1" s="1"/>
  <c r="T25" i="1"/>
  <c r="U25" i="1" s="1"/>
  <c r="T24" i="1"/>
  <c r="U24" i="1" s="1"/>
  <c r="T22" i="1"/>
  <c r="T23" i="1"/>
  <c r="U23" i="1" s="1"/>
  <c r="T20" i="1"/>
  <c r="U20" i="1" s="1"/>
  <c r="W20" i="1" s="1"/>
  <c r="T21" i="1"/>
  <c r="V21" i="1" s="1"/>
  <c r="U22" i="1"/>
  <c r="S20" i="1"/>
  <c r="S21" i="1" s="1"/>
  <c r="S22" i="1" s="1"/>
  <c r="S23" i="1" s="1"/>
  <c r="S24" i="1" s="1"/>
  <c r="S25" i="1" s="1"/>
  <c r="S26" i="1" s="1"/>
  <c r="S6" i="1"/>
  <c r="S7" i="1" s="1"/>
  <c r="S8" i="1" s="1"/>
  <c r="S9" i="1" s="1"/>
  <c r="S10" i="1" s="1"/>
  <c r="S11" i="1" s="1"/>
  <c r="N21" i="1"/>
  <c r="N22" i="1" s="1"/>
  <c r="N23" i="1" s="1"/>
  <c r="N24" i="1" s="1"/>
  <c r="N25" i="1" s="1"/>
  <c r="N26" i="1" s="1"/>
  <c r="Q20" i="1"/>
  <c r="Q21" i="1" s="1"/>
  <c r="Q22" i="1" s="1"/>
  <c r="Q23" i="1" s="1"/>
  <c r="Q24" i="1" s="1"/>
  <c r="Q25" i="1" s="1"/>
  <c r="Q26" i="1" s="1"/>
  <c r="E21" i="1"/>
  <c r="E22" i="1" s="1"/>
  <c r="E23" i="1" s="1"/>
  <c r="E24" i="1" s="1"/>
  <c r="E25" i="1" s="1"/>
  <c r="E26" i="1" s="1"/>
  <c r="AJ14" i="1"/>
  <c r="AJ11" i="1"/>
  <c r="AJ12" i="1"/>
  <c r="AJ13" i="1"/>
  <c r="AJ10" i="1"/>
  <c r="AJ8" i="1"/>
  <c r="AJ9" i="1"/>
  <c r="AJ7" i="1"/>
  <c r="AJ6" i="1"/>
  <c r="X26" i="1" l="1"/>
  <c r="AA26" i="1" s="1"/>
  <c r="X23" i="1"/>
  <c r="AA23" i="1" s="1"/>
  <c r="X22" i="1"/>
  <c r="AA22" i="1" s="1"/>
  <c r="X25" i="1"/>
  <c r="AA25" i="1" s="1"/>
  <c r="X24" i="1"/>
  <c r="AA24" i="1" s="1"/>
  <c r="X21" i="1"/>
  <c r="X20" i="1"/>
  <c r="X6" i="1"/>
  <c r="V20" i="1"/>
  <c r="U21" i="1"/>
  <c r="W21" i="1" s="1"/>
  <c r="W22" i="1" s="1"/>
  <c r="W23" i="1" s="1"/>
  <c r="W24" i="1" s="1"/>
  <c r="W25" i="1" s="1"/>
  <c r="W26" i="1" s="1"/>
  <c r="X9" i="1"/>
  <c r="AA9" i="1" s="1"/>
  <c r="X7" i="1"/>
  <c r="AA7" i="1" s="1"/>
  <c r="X11" i="1"/>
  <c r="AA11" i="1" s="1"/>
  <c r="X10" i="1"/>
  <c r="AA10" i="1" s="1"/>
  <c r="X8" i="1"/>
  <c r="AA8" i="1" s="1"/>
  <c r="V22" i="1"/>
  <c r="V23" i="1" s="1"/>
  <c r="V24" i="1" s="1"/>
  <c r="V25" i="1" s="1"/>
  <c r="V26" i="1" s="1"/>
  <c r="U11" i="1"/>
  <c r="U10" i="1"/>
  <c r="U9" i="1"/>
  <c r="U8" i="1"/>
  <c r="U7" i="1"/>
  <c r="U6" i="1"/>
  <c r="W6" i="1" s="1"/>
  <c r="T11" i="1"/>
  <c r="T10" i="1"/>
  <c r="T9" i="1"/>
  <c r="T8" i="1"/>
  <c r="T7" i="1"/>
  <c r="T6" i="1"/>
  <c r="V6" i="1" s="1"/>
  <c r="AA20" i="1" l="1"/>
  <c r="AB20" i="1" s="1"/>
  <c r="Y20" i="1"/>
  <c r="Y21" i="1" s="1"/>
  <c r="Y22" i="1" s="1"/>
  <c r="Y23" i="1" s="1"/>
  <c r="Y24" i="1" s="1"/>
  <c r="Y25" i="1" s="1"/>
  <c r="Y26" i="1" s="1"/>
  <c r="AA21" i="1"/>
  <c r="Y6" i="1"/>
  <c r="Y7" i="1" s="1"/>
  <c r="Y8" i="1" s="1"/>
  <c r="Y9" i="1" s="1"/>
  <c r="Y10" i="1" s="1"/>
  <c r="Y11" i="1" s="1"/>
  <c r="AA6" i="1"/>
  <c r="AB6" i="1" s="1"/>
  <c r="AB7" i="1" s="1"/>
  <c r="AB8" i="1" s="1"/>
  <c r="AB9" i="1" s="1"/>
  <c r="AB10" i="1" s="1"/>
  <c r="AB11" i="1" s="1"/>
  <c r="W7" i="1"/>
  <c r="W8" i="1" s="1"/>
  <c r="W9" i="1" s="1"/>
  <c r="W10" i="1" s="1"/>
  <c r="W11" i="1" s="1"/>
  <c r="V7" i="1"/>
  <c r="V8" i="1" s="1"/>
  <c r="V9" i="1" s="1"/>
  <c r="V10" i="1" s="1"/>
  <c r="V11" i="1" s="1"/>
  <c r="N7" i="1"/>
  <c r="N8" i="1" s="1"/>
  <c r="N9" i="1" s="1"/>
  <c r="N10" i="1" s="1"/>
  <c r="N11" i="1" s="1"/>
  <c r="Q6" i="1"/>
  <c r="Q7" i="1" s="1"/>
  <c r="Q8" i="1" s="1"/>
  <c r="Q9" i="1" s="1"/>
  <c r="Q10" i="1" s="1"/>
  <c r="Q11" i="1" s="1"/>
  <c r="E7" i="1"/>
  <c r="E8" i="1" s="1"/>
  <c r="E9" i="1" s="1"/>
  <c r="E10" i="1" s="1"/>
  <c r="E11" i="1" s="1"/>
  <c r="AB21" i="1" l="1"/>
  <c r="AB22" i="1" s="1"/>
  <c r="AB23" i="1" s="1"/>
  <c r="AB24" i="1" s="1"/>
  <c r="AB25" i="1" s="1"/>
  <c r="AB26" i="1" s="1"/>
</calcChain>
</file>

<file path=xl/sharedStrings.xml><?xml version="1.0" encoding="utf-8"?>
<sst xmlns="http://schemas.openxmlformats.org/spreadsheetml/2006/main" count="90" uniqueCount="44">
  <si>
    <t>MoP 4</t>
  </si>
  <si>
    <t>MoP 5</t>
  </si>
  <si>
    <t>MoP 6</t>
  </si>
  <si>
    <t>R 4</t>
  </si>
  <si>
    <t>R 5</t>
  </si>
  <si>
    <t>R 6</t>
  </si>
  <si>
    <t>Pres. Ward</t>
  </si>
  <si>
    <t>RUNE RANK</t>
  </si>
  <si>
    <t>Actual</t>
  </si>
  <si>
    <t>Target</t>
  </si>
  <si>
    <t>REFINEMENT POINTS</t>
  </si>
  <si>
    <t>Step</t>
  </si>
  <si>
    <t>Cumulative</t>
  </si>
  <si>
    <t>MARKS OF POTENCY</t>
  </si>
  <si>
    <t>ENCHANTING STONES</t>
  </si>
  <si>
    <t>Max</t>
  </si>
  <si>
    <r>
      <rPr>
        <b/>
        <sz val="11"/>
        <color theme="1"/>
        <rFont val="Calibri"/>
        <family val="2"/>
        <scheme val="minor"/>
      </rPr>
      <t>Auction House</t>
    </r>
    <r>
      <rPr>
        <sz val="11"/>
        <color theme="1"/>
        <rFont val="Calibri"/>
        <family val="2"/>
        <scheme val="minor"/>
      </rPr>
      <t xml:space="preserve">
(to update)</t>
    </r>
  </si>
  <si>
    <r>
      <rPr>
        <b/>
        <sz val="11"/>
        <color theme="1"/>
        <rFont val="Calibri"/>
        <family val="2"/>
        <scheme val="minor"/>
      </rPr>
      <t>Wonderous Bazar</t>
    </r>
    <r>
      <rPr>
        <sz val="11"/>
        <color theme="1"/>
        <rFont val="Calibri"/>
        <family val="2"/>
        <scheme val="minor"/>
      </rPr>
      <t xml:space="preserve">
(VIP Lv12)</t>
    </r>
  </si>
  <si>
    <t>Used</t>
  </si>
  <si>
    <t>ATTEMPTS</t>
  </si>
  <si>
    <t>AH PRICE</t>
  </si>
  <si>
    <t>(to update)</t>
  </si>
  <si>
    <r>
      <rPr>
        <b/>
        <sz val="11"/>
        <color theme="1"/>
        <rFont val="Calibri"/>
        <family val="2"/>
        <scheme val="minor"/>
      </rPr>
      <t>Previously owned</t>
    </r>
    <r>
      <rPr>
        <sz val="11"/>
        <color theme="1"/>
        <rFont val="Calibri"/>
        <family val="2"/>
        <scheme val="minor"/>
      </rPr>
      <t xml:space="preserve">
(No cost)</t>
    </r>
  </si>
  <si>
    <t>MoP 7</t>
  </si>
  <si>
    <r>
      <t xml:space="preserve">Min
</t>
    </r>
    <r>
      <rPr>
        <sz val="11"/>
        <color theme="1"/>
        <rFont val="Calibri"/>
        <family val="2"/>
        <scheme val="minor"/>
      </rPr>
      <t>(VIP prices)</t>
    </r>
  </si>
  <si>
    <r>
      <t xml:space="preserve">Max
</t>
    </r>
    <r>
      <rPr>
        <sz val="11"/>
        <color theme="1"/>
        <rFont val="Calibri"/>
        <family val="2"/>
        <scheme val="minor"/>
      </rPr>
      <t>(VIP prices)</t>
    </r>
  </si>
  <si>
    <r>
      <t xml:space="preserve">Actual
</t>
    </r>
    <r>
      <rPr>
        <sz val="11"/>
        <color theme="1"/>
        <rFont val="Calibri"/>
        <family val="2"/>
        <scheme val="minor"/>
      </rPr>
      <t>(selection)</t>
    </r>
  </si>
  <si>
    <t>UPGRADE COST (K AD)</t>
  </si>
  <si>
    <t>Selection</t>
  </si>
  <si>
    <t>ENCHANTMENTS and RUNESTONES</t>
  </si>
  <si>
    <t>Coal. Ward</t>
  </si>
  <si>
    <t>WEAPONS and ARMOR ENCHANTMENTS</t>
  </si>
  <si>
    <t>ENCHANT RANK</t>
  </si>
  <si>
    <t>WARDS</t>
  </si>
  <si>
    <t>Preservation</t>
  </si>
  <si>
    <t>Coalescent</t>
  </si>
  <si>
    <r>
      <t xml:space="preserve">Min
</t>
    </r>
    <r>
      <rPr>
        <sz val="11"/>
        <color theme="1"/>
        <rFont val="Calibri"/>
        <family val="2"/>
        <scheme val="minor"/>
      </rPr>
      <t>(VIP prices + coal)</t>
    </r>
  </si>
  <si>
    <r>
      <t xml:space="preserve">Max
</t>
    </r>
    <r>
      <rPr>
        <sz val="11"/>
        <color theme="1"/>
        <rFont val="Calibri"/>
        <family val="2"/>
        <scheme val="minor"/>
      </rPr>
      <t>(VIP prices + coal)</t>
    </r>
  </si>
  <si>
    <t>REAGENTS PRICES TABLE (K AD)</t>
  </si>
  <si>
    <r>
      <t xml:space="preserve">Success rate
</t>
    </r>
    <r>
      <rPr>
        <sz val="11"/>
        <color theme="1"/>
        <rFont val="Calibri"/>
        <family val="2"/>
        <scheme val="minor"/>
      </rPr>
      <t>(%)</t>
    </r>
  </si>
  <si>
    <t>PROFIT/LOSS</t>
  </si>
  <si>
    <t>-10% AH commission</t>
  </si>
  <si>
    <t>INSTRUCTIONS</t>
  </si>
  <si>
    <r>
      <rPr>
        <b/>
        <sz val="12"/>
        <color theme="1"/>
        <rFont val="Calibri"/>
        <family val="2"/>
        <scheme val="minor"/>
      </rPr>
      <t>EN</t>
    </r>
    <r>
      <rPr>
        <sz val="12"/>
        <color theme="1"/>
        <rFont val="Calibri"/>
        <family val="2"/>
        <scheme val="minor"/>
      </rPr>
      <t xml:space="preserve">
- Fill in the blue cells with your numbers.
- Select prices in REAGENTS PRICES TABLE using bullet boxes.
- PROFIT/LOSS columns show the difference in AD if you upgrade your enchantments and sell them at AH price.
</t>
    </r>
    <r>
      <rPr>
        <b/>
        <sz val="12"/>
        <color theme="1"/>
        <rFont val="Calibri"/>
        <family val="2"/>
        <scheme val="minor"/>
      </rPr>
      <t>FR</t>
    </r>
    <r>
      <rPr>
        <sz val="12"/>
        <color theme="1"/>
        <rFont val="Calibri"/>
        <family val="2"/>
        <scheme val="minor"/>
      </rPr>
      <t xml:space="preserve">
- Remplissez les cellules bleues avec vos propres chiffres.
- Choisissez les prix dans le REAGENTS PRICES TABLE à l'aide des boutons radio.
- Les colonnes PROFIT/LOSS renseignent sur le gain ou la perte en AD si vous améliorez vous-même vos enchantements et que vous les vendez au prix de la colonne AH PRICE.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</si>
</sst>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lightTrellis">
        <fgColor theme="1"/>
        <bgColor theme="0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9" tint="0.79998168889431442"/>
        <bgColor indexed="64"/>
      </patternFill>
    </fill>
    <fill>
      <patternFill patternType="darkUp">
        <fgColor theme="7"/>
        <bgColor auto="1"/>
      </patternFill>
    </fill>
  </fills>
  <borders count="7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theme="4"/>
      </left>
      <right style="thick">
        <color auto="1"/>
      </right>
      <top style="medium">
        <color auto="1"/>
      </top>
      <bottom/>
      <diagonal/>
    </border>
    <border>
      <left style="thick">
        <color theme="4"/>
      </left>
      <right style="thick">
        <color auto="1"/>
      </right>
      <top/>
      <bottom/>
      <diagonal/>
    </border>
    <border>
      <left style="thick">
        <color theme="4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theme="4"/>
      </left>
      <right style="thick">
        <color theme="4"/>
      </right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theme="4"/>
      </left>
      <right style="thick">
        <color theme="4"/>
      </right>
      <top style="medium">
        <color theme="1"/>
      </top>
      <bottom/>
      <diagonal/>
    </border>
    <border>
      <left style="thick">
        <color theme="4"/>
      </left>
      <right style="thick">
        <color theme="4"/>
      </right>
      <top/>
      <bottom style="thick">
        <color theme="1"/>
      </bottom>
      <diagonal/>
    </border>
    <border>
      <left style="thick">
        <color theme="4"/>
      </left>
      <right style="thick">
        <color theme="4"/>
      </right>
      <top style="medium">
        <color auto="1"/>
      </top>
      <bottom/>
      <diagonal/>
    </border>
    <border>
      <left style="thick">
        <color theme="4"/>
      </left>
      <right style="thick">
        <color theme="4"/>
      </right>
      <top/>
      <bottom style="thick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 style="thick">
        <color theme="4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thick">
        <color theme="4"/>
      </left>
      <right style="thick">
        <color auto="1"/>
      </right>
      <top/>
      <bottom style="thick">
        <color theme="1"/>
      </bottom>
      <diagonal/>
    </border>
    <border>
      <left/>
      <right style="thick">
        <color theme="4"/>
      </right>
      <top style="medium">
        <color theme="1"/>
      </top>
      <bottom/>
      <diagonal/>
    </border>
    <border>
      <left/>
      <right style="thick">
        <color theme="4"/>
      </right>
      <top/>
      <bottom style="thick">
        <color theme="1"/>
      </bottom>
      <diagonal/>
    </border>
    <border>
      <left style="medium">
        <color theme="1"/>
      </left>
      <right style="thick">
        <color theme="1"/>
      </right>
      <top style="medium">
        <color auto="1"/>
      </top>
      <bottom/>
      <diagonal/>
    </border>
    <border>
      <left style="medium">
        <color theme="1"/>
      </left>
      <right style="thick">
        <color theme="1"/>
      </right>
      <top/>
      <bottom/>
      <diagonal/>
    </border>
    <border>
      <left style="medium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theme="4"/>
      </right>
      <top style="thick">
        <color theme="4"/>
      </top>
      <bottom/>
      <diagonal/>
    </border>
    <border>
      <left style="thick">
        <color auto="1"/>
      </left>
      <right style="thick">
        <color theme="4"/>
      </right>
      <top/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ck">
        <color auto="1"/>
      </bottom>
      <diagonal/>
    </border>
    <border>
      <left style="thick">
        <color theme="4"/>
      </left>
      <right style="medium">
        <color auto="1"/>
      </right>
      <top style="medium">
        <color auto="1"/>
      </top>
      <bottom/>
      <diagonal/>
    </border>
    <border>
      <left style="thick">
        <color theme="4"/>
      </left>
      <right style="medium">
        <color auto="1"/>
      </right>
      <top/>
      <bottom/>
      <diagonal/>
    </border>
    <border>
      <left style="thick">
        <color theme="7"/>
      </left>
      <right/>
      <top style="thick">
        <color theme="7"/>
      </top>
      <bottom/>
      <diagonal/>
    </border>
    <border>
      <left/>
      <right/>
      <top style="thick">
        <color theme="7"/>
      </top>
      <bottom/>
      <diagonal/>
    </border>
    <border>
      <left/>
      <right style="thick">
        <color theme="7"/>
      </right>
      <top style="thick">
        <color theme="7"/>
      </top>
      <bottom/>
      <diagonal/>
    </border>
    <border>
      <left style="thick">
        <color theme="7"/>
      </left>
      <right/>
      <top/>
      <bottom style="thick">
        <color theme="7"/>
      </bottom>
      <diagonal/>
    </border>
    <border>
      <left/>
      <right/>
      <top/>
      <bottom style="thick">
        <color theme="7"/>
      </bottom>
      <diagonal/>
    </border>
    <border>
      <left/>
      <right style="thick">
        <color theme="7"/>
      </right>
      <top/>
      <bottom style="thick">
        <color theme="7"/>
      </bottom>
      <diagonal/>
    </border>
    <border>
      <left style="thick">
        <color theme="1"/>
      </left>
      <right/>
      <top style="thick">
        <color theme="7"/>
      </top>
      <bottom/>
      <diagonal/>
    </border>
    <border>
      <left/>
      <right style="thick">
        <color theme="1"/>
      </right>
      <top style="thick">
        <color theme="7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theme="4"/>
      </left>
      <right style="medium">
        <color auto="1"/>
      </right>
      <top/>
      <bottom style="thick">
        <color theme="1"/>
      </bottom>
      <diagonal/>
    </border>
    <border>
      <left/>
      <right style="thick">
        <color auto="1"/>
      </right>
      <top/>
      <bottom style="thick">
        <color theme="1"/>
      </bottom>
      <diagonal/>
    </border>
  </borders>
  <cellStyleXfs count="1">
    <xf numFmtId="0" fontId="0" fillId="0" borderId="0"/>
  </cellStyleXfs>
  <cellXfs count="148">
    <xf numFmtId="0" fontId="0" fillId="0" borderId="0" xfId="0"/>
    <xf numFmtId="3" fontId="0" fillId="3" borderId="48" xfId="0" applyNumberFormat="1" applyFill="1" applyBorder="1" applyAlignment="1" applyProtection="1">
      <alignment horizontal="center" vertical="center"/>
      <protection locked="0"/>
    </xf>
    <xf numFmtId="3" fontId="0" fillId="3" borderId="36" xfId="0" applyNumberFormat="1" applyFill="1" applyBorder="1" applyAlignment="1" applyProtection="1">
      <alignment horizontal="center" vertical="center"/>
      <protection locked="0"/>
    </xf>
    <xf numFmtId="0" fontId="0" fillId="3" borderId="53" xfId="0" applyFill="1" applyBorder="1" applyAlignment="1" applyProtection="1">
      <alignment horizontal="center" vertical="center"/>
      <protection locked="0"/>
    </xf>
    <xf numFmtId="0" fontId="0" fillId="3" borderId="38" xfId="0" applyFill="1" applyBorder="1" applyAlignment="1" applyProtection="1">
      <alignment horizontal="center" vertical="center"/>
      <protection locked="0"/>
    </xf>
    <xf numFmtId="3" fontId="0" fillId="3" borderId="44" xfId="0" applyNumberFormat="1" applyFill="1" applyBorder="1" applyAlignment="1" applyProtection="1">
      <alignment horizontal="center" vertical="center"/>
      <protection locked="0"/>
    </xf>
    <xf numFmtId="3" fontId="0" fillId="3" borderId="34" xfId="0" applyNumberFormat="1" applyFill="1" applyBorder="1" applyAlignment="1" applyProtection="1">
      <alignment horizontal="center" vertical="center"/>
      <protection locked="0"/>
    </xf>
    <xf numFmtId="0" fontId="0" fillId="3" borderId="44" xfId="0" applyFill="1" applyBorder="1" applyAlignment="1" applyProtection="1">
      <alignment horizontal="center" vertical="center"/>
      <protection locked="0"/>
    </xf>
    <xf numFmtId="0" fontId="0" fillId="3" borderId="34" xfId="0" applyFill="1" applyBorder="1" applyAlignment="1" applyProtection="1">
      <alignment horizontal="center" vertical="center"/>
      <protection locked="0"/>
    </xf>
    <xf numFmtId="3" fontId="0" fillId="3" borderId="49" xfId="0" applyNumberFormat="1" applyFill="1" applyBorder="1" applyAlignment="1" applyProtection="1">
      <alignment horizontal="center" vertical="center"/>
      <protection locked="0"/>
    </xf>
    <xf numFmtId="3" fontId="0" fillId="3" borderId="37" xfId="0" applyNumberFormat="1" applyFill="1" applyBorder="1" applyAlignment="1" applyProtection="1">
      <alignment horizontal="center" vertical="center"/>
      <protection locked="0"/>
    </xf>
    <xf numFmtId="0" fontId="0" fillId="3" borderId="54" xfId="0" applyFill="1" applyBorder="1" applyAlignment="1" applyProtection="1">
      <alignment horizontal="center" vertical="center"/>
      <protection locked="0"/>
    </xf>
    <xf numFmtId="0" fontId="0" fillId="3" borderId="39" xfId="0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1" fillId="0" borderId="0" xfId="0" applyFont="1" applyAlignment="1" applyProtection="1">
      <alignment vertical="center"/>
    </xf>
    <xf numFmtId="0" fontId="1" fillId="0" borderId="1" xfId="0" applyFont="1" applyBorder="1" applyAlignment="1" applyProtection="1">
      <alignment horizont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 wrapText="1"/>
    </xf>
    <xf numFmtId="0" fontId="1" fillId="0" borderId="17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 wrapText="1"/>
    </xf>
    <xf numFmtId="0" fontId="1" fillId="0" borderId="35" xfId="0" applyFont="1" applyBorder="1" applyAlignment="1" applyProtection="1">
      <alignment horizontal="center" vertical="center"/>
    </xf>
    <xf numFmtId="0" fontId="1" fillId="0" borderId="40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 wrapText="1"/>
    </xf>
    <xf numFmtId="0" fontId="1" fillId="0" borderId="10" xfId="0" applyFont="1" applyBorder="1" applyAlignment="1" applyProtection="1">
      <alignment horizontal="center" vertical="center" wrapText="1"/>
    </xf>
    <xf numFmtId="0" fontId="1" fillId="0" borderId="7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 wrapText="1"/>
    </xf>
    <xf numFmtId="0" fontId="1" fillId="0" borderId="27" xfId="0" applyFont="1" applyBorder="1" applyAlignment="1" applyProtection="1">
      <alignment horizontal="center" vertical="center" wrapText="1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3" fontId="0" fillId="0" borderId="11" xfId="0" applyNumberFormat="1" applyBorder="1" applyAlignment="1" applyProtection="1">
      <alignment horizontal="center" vertical="center"/>
    </xf>
    <xf numFmtId="3" fontId="0" fillId="0" borderId="12" xfId="0" applyNumberFormat="1" applyBorder="1" applyAlignment="1" applyProtection="1">
      <alignment horizontal="center" vertical="center"/>
    </xf>
    <xf numFmtId="3" fontId="0" fillId="0" borderId="2" xfId="0" applyNumberFormat="1" applyBorder="1" applyAlignment="1" applyProtection="1">
      <alignment horizontal="center" vertical="center"/>
    </xf>
    <xf numFmtId="3" fontId="0" fillId="2" borderId="0" xfId="0" applyNumberFormat="1" applyFill="1" applyBorder="1" applyAlignment="1" applyProtection="1">
      <alignment horizontal="center" vertical="center"/>
    </xf>
    <xf numFmtId="3" fontId="0" fillId="0" borderId="0" xfId="0" applyNumberFormat="1" applyBorder="1" applyAlignment="1" applyProtection="1">
      <alignment horizontal="center" vertical="center"/>
    </xf>
    <xf numFmtId="3" fontId="0" fillId="2" borderId="3" xfId="0" applyNumberFormat="1" applyFill="1" applyBorder="1" applyAlignment="1" applyProtection="1">
      <alignment horizontal="center" vertical="center"/>
    </xf>
    <xf numFmtId="3" fontId="0" fillId="0" borderId="31" xfId="0" applyNumberFormat="1" applyBorder="1" applyAlignment="1" applyProtection="1">
      <alignment horizontal="center" vertical="center"/>
    </xf>
    <xf numFmtId="3" fontId="0" fillId="0" borderId="50" xfId="0" applyNumberFormat="1" applyBorder="1" applyAlignment="1" applyProtection="1">
      <alignment horizontal="center" vertical="center"/>
    </xf>
    <xf numFmtId="3" fontId="0" fillId="0" borderId="18" xfId="0" applyNumberFormat="1" applyBorder="1" applyAlignment="1" applyProtection="1">
      <alignment horizontal="center" vertical="center"/>
    </xf>
    <xf numFmtId="3" fontId="0" fillId="0" borderId="45" xfId="0" applyNumberFormat="1" applyBorder="1" applyAlignment="1" applyProtection="1">
      <alignment horizontal="center" vertical="center"/>
    </xf>
    <xf numFmtId="0" fontId="0" fillId="0" borderId="57" xfId="0" applyFill="1" applyBorder="1" applyAlignment="1" applyProtection="1">
      <alignment horizontal="center" vertical="center"/>
    </xf>
    <xf numFmtId="0" fontId="0" fillId="0" borderId="72" xfId="0" applyFill="1" applyBorder="1" applyAlignment="1" applyProtection="1">
      <alignment horizontal="center" vertical="center"/>
    </xf>
    <xf numFmtId="0" fontId="1" fillId="0" borderId="22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1" fillId="6" borderId="21" xfId="0" applyFon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3" fontId="0" fillId="0" borderId="13" xfId="0" applyNumberFormat="1" applyBorder="1" applyAlignment="1" applyProtection="1">
      <alignment horizontal="center" vertical="center"/>
    </xf>
    <xf numFmtId="3" fontId="0" fillId="0" borderId="14" xfId="0" applyNumberFormat="1" applyBorder="1" applyAlignment="1" applyProtection="1">
      <alignment horizontal="center" vertical="center"/>
    </xf>
    <xf numFmtId="3" fontId="0" fillId="2" borderId="2" xfId="0" applyNumberFormat="1" applyFill="1" applyBorder="1" applyAlignment="1" applyProtection="1">
      <alignment horizontal="center" vertical="center"/>
    </xf>
    <xf numFmtId="3" fontId="0" fillId="0" borderId="32" xfId="0" applyNumberFormat="1" applyBorder="1" applyAlignment="1" applyProtection="1">
      <alignment horizontal="center" vertical="center"/>
    </xf>
    <xf numFmtId="3" fontId="0" fillId="0" borderId="51" xfId="0" applyNumberFormat="1" applyBorder="1" applyAlignment="1" applyProtection="1">
      <alignment horizontal="center" vertical="center"/>
    </xf>
    <xf numFmtId="3" fontId="0" fillId="0" borderId="19" xfId="0" applyNumberFormat="1" applyBorder="1" applyAlignment="1" applyProtection="1">
      <alignment horizontal="center" vertical="center"/>
    </xf>
    <xf numFmtId="0" fontId="0" fillId="0" borderId="58" xfId="0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3" fontId="0" fillId="0" borderId="3" xfId="0" applyNumberForma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3" fontId="0" fillId="0" borderId="15" xfId="0" applyNumberFormat="1" applyBorder="1" applyAlignment="1" applyProtection="1">
      <alignment horizontal="center" vertical="center"/>
    </xf>
    <xf numFmtId="3" fontId="0" fillId="0" borderId="16" xfId="0" applyNumberFormat="1" applyBorder="1" applyAlignment="1" applyProtection="1">
      <alignment horizontal="center" vertical="center"/>
    </xf>
    <xf numFmtId="3" fontId="0" fillId="2" borderId="4" xfId="0" applyNumberFormat="1" applyFill="1" applyBorder="1" applyAlignment="1" applyProtection="1">
      <alignment horizontal="center" vertical="center"/>
    </xf>
    <xf numFmtId="3" fontId="0" fillId="2" borderId="6" xfId="0" applyNumberFormat="1" applyFill="1" applyBorder="1" applyAlignment="1" applyProtection="1">
      <alignment horizontal="center" vertical="center"/>
    </xf>
    <xf numFmtId="3" fontId="0" fillId="0" borderId="6" xfId="0" applyNumberFormat="1" applyBorder="1" applyAlignment="1" applyProtection="1">
      <alignment horizontal="center" vertical="center"/>
    </xf>
    <xf numFmtId="3" fontId="0" fillId="2" borderId="5" xfId="0" applyNumberFormat="1" applyFill="1" applyBorder="1" applyAlignment="1" applyProtection="1">
      <alignment horizontal="center" vertical="center"/>
    </xf>
    <xf numFmtId="3" fontId="0" fillId="0" borderId="33" xfId="0" applyNumberFormat="1" applyBorder="1" applyAlignment="1" applyProtection="1">
      <alignment horizontal="center" vertical="center"/>
    </xf>
    <xf numFmtId="3" fontId="0" fillId="0" borderId="52" xfId="0" applyNumberFormat="1" applyBorder="1" applyAlignment="1" applyProtection="1">
      <alignment horizontal="center" vertical="center"/>
    </xf>
    <xf numFmtId="3" fontId="0" fillId="0" borderId="20" xfId="0" applyNumberFormat="1" applyBorder="1" applyAlignment="1" applyProtection="1">
      <alignment horizontal="center" vertical="center"/>
    </xf>
    <xf numFmtId="3" fontId="0" fillId="0" borderId="47" xfId="0" applyNumberFormat="1" applyBorder="1" applyAlignment="1" applyProtection="1">
      <alignment horizontal="center" vertical="center"/>
    </xf>
    <xf numFmtId="0" fontId="0" fillId="0" borderId="73" xfId="0" applyFill="1" applyBorder="1" applyAlignment="1" applyProtection="1">
      <alignment horizontal="center" vertical="center"/>
    </xf>
    <xf numFmtId="0" fontId="0" fillId="0" borderId="74" xfId="0" applyFill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6" borderId="8" xfId="0" applyFont="1" applyFill="1" applyBorder="1" applyAlignment="1" applyProtection="1">
      <alignment horizontal="center" vertical="center"/>
    </xf>
    <xf numFmtId="0" fontId="1" fillId="0" borderId="46" xfId="0" applyFont="1" applyBorder="1" applyAlignment="1" applyProtection="1">
      <alignment horizontal="center" vertical="center"/>
    </xf>
    <xf numFmtId="0" fontId="1" fillId="0" borderId="30" xfId="0" applyFont="1" applyBorder="1" applyAlignment="1" applyProtection="1">
      <alignment horizontal="center" vertical="center"/>
    </xf>
    <xf numFmtId="0" fontId="0" fillId="0" borderId="13" xfId="0" applyFont="1" applyBorder="1" applyAlignment="1" applyProtection="1">
      <alignment horizontal="center" vertical="center"/>
    </xf>
    <xf numFmtId="0" fontId="0" fillId="0" borderId="14" xfId="0" applyFont="1" applyBorder="1" applyAlignment="1" applyProtection="1">
      <alignment horizontal="center" vertical="center"/>
    </xf>
    <xf numFmtId="3" fontId="0" fillId="0" borderId="13" xfId="0" applyNumberFormat="1" applyFont="1" applyBorder="1" applyAlignment="1" applyProtection="1">
      <alignment horizontal="center" vertical="center"/>
    </xf>
    <xf numFmtId="3" fontId="0" fillId="0" borderId="14" xfId="0" applyNumberFormat="1" applyFont="1" applyBorder="1" applyAlignment="1" applyProtection="1">
      <alignment horizontal="center" vertical="center"/>
    </xf>
    <xf numFmtId="0" fontId="0" fillId="0" borderId="2" xfId="0" applyFont="1" applyFill="1" applyBorder="1" applyAlignment="1" applyProtection="1">
      <alignment horizontal="center" vertical="center" wrapText="1"/>
    </xf>
    <xf numFmtId="0" fontId="0" fillId="0" borderId="32" xfId="0" applyFont="1" applyBorder="1" applyAlignment="1" applyProtection="1">
      <alignment horizontal="center" vertical="center"/>
    </xf>
    <xf numFmtId="0" fontId="0" fillId="0" borderId="12" xfId="0" applyFont="1" applyBorder="1" applyAlignment="1" applyProtection="1">
      <alignment horizontal="center" vertical="center"/>
    </xf>
    <xf numFmtId="0" fontId="0" fillId="0" borderId="13" xfId="0" applyFont="1" applyBorder="1" applyAlignment="1" applyProtection="1">
      <alignment horizontal="center" vertical="center" wrapText="1"/>
    </xf>
    <xf numFmtId="0" fontId="0" fillId="0" borderId="12" xfId="0" applyFont="1" applyBorder="1" applyAlignment="1" applyProtection="1">
      <alignment horizontal="center" vertical="center" wrapText="1"/>
    </xf>
    <xf numFmtId="0" fontId="0" fillId="0" borderId="55" xfId="0" applyFill="1" applyBorder="1" applyAlignment="1" applyProtection="1">
      <alignment horizontal="center" vertical="center"/>
    </xf>
    <xf numFmtId="3" fontId="0" fillId="5" borderId="0" xfId="0" applyNumberFormat="1" applyFill="1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</xf>
    <xf numFmtId="3" fontId="0" fillId="5" borderId="6" xfId="0" applyNumberFormat="1" applyFill="1" applyBorder="1" applyAlignment="1" applyProtection="1">
      <alignment horizontal="center" vertical="center"/>
    </xf>
    <xf numFmtId="3" fontId="0" fillId="5" borderId="5" xfId="0" applyNumberFormat="1" applyFill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 vertical="center"/>
    </xf>
    <xf numFmtId="0" fontId="0" fillId="0" borderId="56" xfId="0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Border="1" applyAlignment="1" applyProtection="1">
      <alignment vertical="center" wrapText="1"/>
    </xf>
    <xf numFmtId="0" fontId="0" fillId="0" borderId="0" xfId="0" applyFill="1" applyAlignment="1" applyProtection="1">
      <alignment horizontal="center" vertical="center"/>
    </xf>
    <xf numFmtId="0" fontId="0" fillId="0" borderId="0" xfId="0" applyProtection="1">
      <protection hidden="1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6" xfId="0" applyBorder="1" applyProtection="1"/>
    <xf numFmtId="0" fontId="0" fillId="0" borderId="3" xfId="0" applyBorder="1" applyAlignment="1" applyProtection="1">
      <alignment horizontal="center" vertical="center"/>
    </xf>
    <xf numFmtId="0" fontId="0" fillId="0" borderId="21" xfId="0" applyBorder="1" applyProtection="1"/>
    <xf numFmtId="0" fontId="0" fillId="0" borderId="8" xfId="0" applyBorder="1" applyProtection="1"/>
    <xf numFmtId="0" fontId="1" fillId="0" borderId="21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4" fillId="4" borderId="22" xfId="0" applyFont="1" applyFill="1" applyBorder="1" applyAlignment="1" applyProtection="1">
      <alignment horizontal="center" vertical="center"/>
    </xf>
    <xf numFmtId="0" fontId="4" fillId="4" borderId="23" xfId="0" applyFont="1" applyFill="1" applyBorder="1" applyAlignment="1" applyProtection="1">
      <alignment horizontal="center" vertical="center"/>
    </xf>
    <xf numFmtId="0" fontId="4" fillId="4" borderId="24" xfId="0" applyFont="1" applyFill="1" applyBorder="1" applyAlignment="1" applyProtection="1">
      <alignment horizontal="center" vertical="center"/>
    </xf>
    <xf numFmtId="0" fontId="4" fillId="4" borderId="4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1" fillId="0" borderId="25" xfId="0" applyFont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1" fillId="0" borderId="21" xfId="0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3" fillId="7" borderId="59" xfId="0" applyFont="1" applyFill="1" applyBorder="1" applyAlignment="1" applyProtection="1">
      <alignment horizontal="center" vertical="center"/>
    </xf>
    <xf numFmtId="0" fontId="3" fillId="7" borderId="60" xfId="0" applyFont="1" applyFill="1" applyBorder="1" applyAlignment="1" applyProtection="1">
      <alignment horizontal="center" vertical="center"/>
    </xf>
    <xf numFmtId="0" fontId="3" fillId="7" borderId="61" xfId="0" applyFont="1" applyFill="1" applyBorder="1" applyAlignment="1" applyProtection="1">
      <alignment horizontal="center" vertical="center"/>
    </xf>
    <xf numFmtId="0" fontId="3" fillId="7" borderId="62" xfId="0" applyFont="1" applyFill="1" applyBorder="1" applyAlignment="1" applyProtection="1">
      <alignment horizontal="center" vertical="center"/>
    </xf>
    <xf numFmtId="0" fontId="3" fillId="7" borderId="63" xfId="0" applyFont="1" applyFill="1" applyBorder="1" applyAlignment="1" applyProtection="1">
      <alignment horizontal="center" vertical="center"/>
    </xf>
    <xf numFmtId="0" fontId="3" fillId="7" borderId="64" xfId="0" applyFont="1" applyFill="1" applyBorder="1" applyAlignment="1" applyProtection="1">
      <alignment horizontal="center" vertical="center"/>
    </xf>
    <xf numFmtId="0" fontId="5" fillId="0" borderId="65" xfId="0" applyFont="1" applyBorder="1" applyAlignment="1" applyProtection="1">
      <alignment horizontal="left" vertical="center" wrapText="1" indent="2"/>
    </xf>
    <xf numFmtId="0" fontId="5" fillId="0" borderId="60" xfId="0" applyFont="1" applyBorder="1" applyAlignment="1" applyProtection="1">
      <alignment horizontal="left" vertical="center" wrapText="1" indent="2"/>
    </xf>
    <xf numFmtId="0" fontId="5" fillId="0" borderId="66" xfId="0" applyFont="1" applyBorder="1" applyAlignment="1" applyProtection="1">
      <alignment horizontal="left" vertical="center" wrapText="1" indent="2"/>
    </xf>
    <xf numFmtId="0" fontId="5" fillId="0" borderId="67" xfId="0" applyFont="1" applyBorder="1" applyAlignment="1" applyProtection="1">
      <alignment horizontal="left" vertical="center" wrapText="1" indent="2"/>
    </xf>
    <xf numFmtId="0" fontId="5" fillId="0" borderId="0" xfId="0" applyFont="1" applyBorder="1" applyAlignment="1" applyProtection="1">
      <alignment horizontal="left" vertical="center" wrapText="1" indent="2"/>
    </xf>
    <xf numFmtId="0" fontId="5" fillId="0" borderId="68" xfId="0" applyFont="1" applyBorder="1" applyAlignment="1" applyProtection="1">
      <alignment horizontal="left" vertical="center" wrapText="1" indent="2"/>
    </xf>
    <xf numFmtId="0" fontId="5" fillId="0" borderId="69" xfId="0" applyFont="1" applyBorder="1" applyAlignment="1" applyProtection="1">
      <alignment horizontal="left" vertical="center" wrapText="1" indent="2"/>
    </xf>
    <xf numFmtId="0" fontId="5" fillId="0" borderId="70" xfId="0" applyFont="1" applyBorder="1" applyAlignment="1" applyProtection="1">
      <alignment horizontal="left" vertical="center" wrapText="1" indent="2"/>
    </xf>
    <xf numFmtId="0" fontId="5" fillId="0" borderId="71" xfId="0" applyFont="1" applyBorder="1" applyAlignment="1" applyProtection="1">
      <alignment horizontal="left" vertical="center" wrapText="1" indent="2"/>
    </xf>
    <xf numFmtId="0" fontId="0" fillId="0" borderId="28" xfId="0" quotePrefix="1" applyFont="1" applyBorder="1" applyAlignment="1" applyProtection="1">
      <alignment horizontal="center" vertical="center" wrapText="1"/>
    </xf>
    <xf numFmtId="0" fontId="0" fillId="0" borderId="29" xfId="0" quotePrefix="1" applyFont="1" applyBorder="1" applyAlignment="1" applyProtection="1">
      <alignment horizontal="center" vertical="center" wrapText="1"/>
    </xf>
    <xf numFmtId="0" fontId="4" fillId="4" borderId="25" xfId="0" applyFont="1" applyFill="1" applyBorder="1" applyAlignment="1" applyProtection="1">
      <alignment horizontal="center" vertical="center"/>
    </xf>
    <xf numFmtId="0" fontId="4" fillId="4" borderId="41" xfId="0" applyFont="1" applyFill="1" applyBorder="1" applyAlignment="1" applyProtection="1">
      <alignment horizontal="center" vertical="center"/>
    </xf>
    <xf numFmtId="0" fontId="4" fillId="4" borderId="26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0" fillId="0" borderId="28" xfId="0" applyBorder="1" applyAlignment="1" applyProtection="1">
      <alignment horizontal="center" vertical="center" wrapText="1"/>
    </xf>
    <xf numFmtId="0" fontId="0" fillId="0" borderId="29" xfId="0" applyBorder="1" applyAlignment="1" applyProtection="1">
      <alignment horizontal="center" vertical="center" wrapText="1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lor theme="9" tint="-0.2499465926084170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9" tint="-0.24994659260841701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2E91E9"/>
      <color rgb="FFF27900"/>
      <color rgb="FF6334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57150</xdr:colOff>
          <xdr:row>5</xdr:row>
          <xdr:rowOff>57150</xdr:rowOff>
        </xdr:from>
        <xdr:to>
          <xdr:col>32</xdr:col>
          <xdr:colOff>0</xdr:colOff>
          <xdr:row>6</xdr:row>
          <xdr:rowOff>0</xdr:rowOff>
        </xdr:to>
        <xdr:sp macro="" textlink="">
          <xdr:nvSpPr>
            <xdr:cNvPr id="1033" name="mop4ah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47625</xdr:colOff>
          <xdr:row>5</xdr:row>
          <xdr:rowOff>57150</xdr:rowOff>
        </xdr:from>
        <xdr:to>
          <xdr:col>33</xdr:col>
          <xdr:colOff>238125</xdr:colOff>
          <xdr:row>6</xdr:row>
          <xdr:rowOff>0</xdr:rowOff>
        </xdr:to>
        <xdr:sp macro="" textlink="">
          <xdr:nvSpPr>
            <xdr:cNvPr id="1034" name="mop4wb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57150</xdr:colOff>
          <xdr:row>6</xdr:row>
          <xdr:rowOff>57150</xdr:rowOff>
        </xdr:from>
        <xdr:to>
          <xdr:col>32</xdr:col>
          <xdr:colOff>0</xdr:colOff>
          <xdr:row>7</xdr:row>
          <xdr:rowOff>0</xdr:rowOff>
        </xdr:to>
        <xdr:sp macro="" textlink="">
          <xdr:nvSpPr>
            <xdr:cNvPr id="1036" name="mop5ah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47625</xdr:colOff>
          <xdr:row>6</xdr:row>
          <xdr:rowOff>57150</xdr:rowOff>
        </xdr:from>
        <xdr:to>
          <xdr:col>33</xdr:col>
          <xdr:colOff>238125</xdr:colOff>
          <xdr:row>7</xdr:row>
          <xdr:rowOff>0</xdr:rowOff>
        </xdr:to>
        <xdr:sp macro="" textlink="">
          <xdr:nvSpPr>
            <xdr:cNvPr id="1037" name="mop5wb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314325</xdr:colOff>
          <xdr:row>6</xdr:row>
          <xdr:rowOff>57150</xdr:rowOff>
        </xdr:from>
        <xdr:to>
          <xdr:col>34</xdr:col>
          <xdr:colOff>504825</xdr:colOff>
          <xdr:row>7</xdr:row>
          <xdr:rowOff>0</xdr:rowOff>
        </xdr:to>
        <xdr:sp macro="" textlink="">
          <xdr:nvSpPr>
            <xdr:cNvPr id="1038" name="mop5f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57150</xdr:colOff>
          <xdr:row>7</xdr:row>
          <xdr:rowOff>57150</xdr:rowOff>
        </xdr:from>
        <xdr:to>
          <xdr:col>32</xdr:col>
          <xdr:colOff>0</xdr:colOff>
          <xdr:row>8</xdr:row>
          <xdr:rowOff>0</xdr:rowOff>
        </xdr:to>
        <xdr:sp macro="" textlink="">
          <xdr:nvSpPr>
            <xdr:cNvPr id="1039" name="mop6ah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47625</xdr:colOff>
          <xdr:row>7</xdr:row>
          <xdr:rowOff>57150</xdr:rowOff>
        </xdr:from>
        <xdr:to>
          <xdr:col>33</xdr:col>
          <xdr:colOff>238125</xdr:colOff>
          <xdr:row>8</xdr:row>
          <xdr:rowOff>0</xdr:rowOff>
        </xdr:to>
        <xdr:sp macro="" textlink="">
          <xdr:nvSpPr>
            <xdr:cNvPr id="1040" name="mop6wb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314325</xdr:colOff>
          <xdr:row>7</xdr:row>
          <xdr:rowOff>57150</xdr:rowOff>
        </xdr:from>
        <xdr:to>
          <xdr:col>34</xdr:col>
          <xdr:colOff>504825</xdr:colOff>
          <xdr:row>8</xdr:row>
          <xdr:rowOff>0</xdr:rowOff>
        </xdr:to>
        <xdr:sp macro="" textlink="">
          <xdr:nvSpPr>
            <xdr:cNvPr id="1041" name="mop6f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57150</xdr:colOff>
          <xdr:row>9</xdr:row>
          <xdr:rowOff>57150</xdr:rowOff>
        </xdr:from>
        <xdr:to>
          <xdr:col>32</xdr:col>
          <xdr:colOff>0</xdr:colOff>
          <xdr:row>10</xdr:row>
          <xdr:rowOff>0</xdr:rowOff>
        </xdr:to>
        <xdr:sp macro="" textlink="">
          <xdr:nvSpPr>
            <xdr:cNvPr id="1054" name="r4ah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314325</xdr:colOff>
          <xdr:row>9</xdr:row>
          <xdr:rowOff>57150</xdr:rowOff>
        </xdr:from>
        <xdr:to>
          <xdr:col>34</xdr:col>
          <xdr:colOff>504825</xdr:colOff>
          <xdr:row>10</xdr:row>
          <xdr:rowOff>0</xdr:rowOff>
        </xdr:to>
        <xdr:sp macro="" textlink="">
          <xdr:nvSpPr>
            <xdr:cNvPr id="1055" name="r4f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57150</xdr:colOff>
          <xdr:row>10</xdr:row>
          <xdr:rowOff>57150</xdr:rowOff>
        </xdr:from>
        <xdr:to>
          <xdr:col>32</xdr:col>
          <xdr:colOff>0</xdr:colOff>
          <xdr:row>11</xdr:row>
          <xdr:rowOff>0</xdr:rowOff>
        </xdr:to>
        <xdr:sp macro="" textlink="">
          <xdr:nvSpPr>
            <xdr:cNvPr id="1056" name="r5ah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314325</xdr:colOff>
          <xdr:row>10</xdr:row>
          <xdr:rowOff>57150</xdr:rowOff>
        </xdr:from>
        <xdr:to>
          <xdr:col>34</xdr:col>
          <xdr:colOff>504825</xdr:colOff>
          <xdr:row>11</xdr:row>
          <xdr:rowOff>0</xdr:rowOff>
        </xdr:to>
        <xdr:sp macro="" textlink="">
          <xdr:nvSpPr>
            <xdr:cNvPr id="1057" name="r5f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57150</xdr:colOff>
          <xdr:row>11</xdr:row>
          <xdr:rowOff>57150</xdr:rowOff>
        </xdr:from>
        <xdr:to>
          <xdr:col>32</xdr:col>
          <xdr:colOff>0</xdr:colOff>
          <xdr:row>12</xdr:row>
          <xdr:rowOff>0</xdr:rowOff>
        </xdr:to>
        <xdr:sp macro="" textlink="">
          <xdr:nvSpPr>
            <xdr:cNvPr id="1058" name="r6ah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314325</xdr:colOff>
          <xdr:row>11</xdr:row>
          <xdr:rowOff>57150</xdr:rowOff>
        </xdr:from>
        <xdr:to>
          <xdr:col>34</xdr:col>
          <xdr:colOff>504825</xdr:colOff>
          <xdr:row>12</xdr:row>
          <xdr:rowOff>0</xdr:rowOff>
        </xdr:to>
        <xdr:sp macro="" textlink="">
          <xdr:nvSpPr>
            <xdr:cNvPr id="1059" name="r6f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57150</xdr:colOff>
          <xdr:row>12</xdr:row>
          <xdr:rowOff>57150</xdr:rowOff>
        </xdr:from>
        <xdr:to>
          <xdr:col>32</xdr:col>
          <xdr:colOff>0</xdr:colOff>
          <xdr:row>13</xdr:row>
          <xdr:rowOff>0</xdr:rowOff>
        </xdr:to>
        <xdr:sp macro="" textlink="">
          <xdr:nvSpPr>
            <xdr:cNvPr id="1060" name="presah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314325</xdr:colOff>
          <xdr:row>12</xdr:row>
          <xdr:rowOff>57150</xdr:rowOff>
        </xdr:from>
        <xdr:to>
          <xdr:col>34</xdr:col>
          <xdr:colOff>504825</xdr:colOff>
          <xdr:row>13</xdr:row>
          <xdr:rowOff>0</xdr:rowOff>
        </xdr:to>
        <xdr:sp macro="" textlink="">
          <xdr:nvSpPr>
            <xdr:cNvPr id="1061" name="presf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57150</xdr:colOff>
          <xdr:row>8</xdr:row>
          <xdr:rowOff>57150</xdr:rowOff>
        </xdr:from>
        <xdr:to>
          <xdr:col>32</xdr:col>
          <xdr:colOff>0</xdr:colOff>
          <xdr:row>9</xdr:row>
          <xdr:rowOff>0</xdr:rowOff>
        </xdr:to>
        <xdr:sp macro="" textlink="">
          <xdr:nvSpPr>
            <xdr:cNvPr id="1062" name="mop7ah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47625</xdr:colOff>
          <xdr:row>8</xdr:row>
          <xdr:rowOff>57150</xdr:rowOff>
        </xdr:from>
        <xdr:to>
          <xdr:col>33</xdr:col>
          <xdr:colOff>238125</xdr:colOff>
          <xdr:row>9</xdr:row>
          <xdr:rowOff>0</xdr:rowOff>
        </xdr:to>
        <xdr:sp macro="" textlink="">
          <xdr:nvSpPr>
            <xdr:cNvPr id="1063" name="mop7wb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314325</xdr:colOff>
          <xdr:row>8</xdr:row>
          <xdr:rowOff>57150</xdr:rowOff>
        </xdr:from>
        <xdr:to>
          <xdr:col>34</xdr:col>
          <xdr:colOff>504825</xdr:colOff>
          <xdr:row>9</xdr:row>
          <xdr:rowOff>0</xdr:rowOff>
        </xdr:to>
        <xdr:sp macro="" textlink="">
          <xdr:nvSpPr>
            <xdr:cNvPr id="1064" name="mop7f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314325</xdr:colOff>
          <xdr:row>5</xdr:row>
          <xdr:rowOff>57150</xdr:rowOff>
        </xdr:from>
        <xdr:to>
          <xdr:col>34</xdr:col>
          <xdr:colOff>504825</xdr:colOff>
          <xdr:row>6</xdr:row>
          <xdr:rowOff>0</xdr:rowOff>
        </xdr:to>
        <xdr:sp macro="" textlink="">
          <xdr:nvSpPr>
            <xdr:cNvPr id="1067" name="mop4f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57150</xdr:colOff>
          <xdr:row>13</xdr:row>
          <xdr:rowOff>57150</xdr:rowOff>
        </xdr:from>
        <xdr:to>
          <xdr:col>32</xdr:col>
          <xdr:colOff>0</xdr:colOff>
          <xdr:row>14</xdr:row>
          <xdr:rowOff>0</xdr:rowOff>
        </xdr:to>
        <xdr:sp macro="" textlink="">
          <xdr:nvSpPr>
            <xdr:cNvPr id="1083" name="coalah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314325</xdr:colOff>
          <xdr:row>13</xdr:row>
          <xdr:rowOff>57150</xdr:rowOff>
        </xdr:from>
        <xdr:to>
          <xdr:col>34</xdr:col>
          <xdr:colOff>504825</xdr:colOff>
          <xdr:row>14</xdr:row>
          <xdr:rowOff>0</xdr:rowOff>
        </xdr:to>
        <xdr:sp macro="" textlink="">
          <xdr:nvSpPr>
            <xdr:cNvPr id="1085" name="coalf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8.xml"/><Relationship Id="rId18" Type="http://schemas.openxmlformats.org/officeDocument/2006/relationships/control" Target="../activeX/activeX13.xml"/><Relationship Id="rId26" Type="http://schemas.openxmlformats.org/officeDocument/2006/relationships/control" Target="../activeX/activeX21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6.xml"/><Relationship Id="rId7" Type="http://schemas.openxmlformats.org/officeDocument/2006/relationships/image" Target="../media/image2.emf"/><Relationship Id="rId12" Type="http://schemas.openxmlformats.org/officeDocument/2006/relationships/control" Target="../activeX/activeX7.xml"/><Relationship Id="rId17" Type="http://schemas.openxmlformats.org/officeDocument/2006/relationships/control" Target="../activeX/activeX12.xml"/><Relationship Id="rId25" Type="http://schemas.openxmlformats.org/officeDocument/2006/relationships/control" Target="../activeX/activeX20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1.xml"/><Relationship Id="rId20" Type="http://schemas.openxmlformats.org/officeDocument/2006/relationships/control" Target="../activeX/activeX1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6.xml"/><Relationship Id="rId24" Type="http://schemas.openxmlformats.org/officeDocument/2006/relationships/control" Target="../activeX/activeX19.xml"/><Relationship Id="rId5" Type="http://schemas.openxmlformats.org/officeDocument/2006/relationships/image" Target="../media/image1.emf"/><Relationship Id="rId15" Type="http://schemas.openxmlformats.org/officeDocument/2006/relationships/control" Target="../activeX/activeX10.xml"/><Relationship Id="rId23" Type="http://schemas.openxmlformats.org/officeDocument/2006/relationships/control" Target="../activeX/activeX18.xml"/><Relationship Id="rId10" Type="http://schemas.openxmlformats.org/officeDocument/2006/relationships/control" Target="../activeX/activeX5.xml"/><Relationship Id="rId19" Type="http://schemas.openxmlformats.org/officeDocument/2006/relationships/control" Target="../activeX/activeX14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4" Type="http://schemas.openxmlformats.org/officeDocument/2006/relationships/control" Target="../activeX/activeX9.xml"/><Relationship Id="rId22" Type="http://schemas.openxmlformats.org/officeDocument/2006/relationships/control" Target="../activeX/activeX17.xml"/><Relationship Id="rId27" Type="http://schemas.openxmlformats.org/officeDocument/2006/relationships/control" Target="../activeX/activeX2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EA38E-C6CC-42C3-AF04-1C133E62114D}">
  <sheetPr codeName="Feuil1"/>
  <dimension ref="B1:AJ38"/>
  <sheetViews>
    <sheetView tabSelected="1" zoomScale="85" zoomScaleNormal="85" workbookViewId="0">
      <selection activeCell="Z6" sqref="Z6"/>
    </sheetView>
  </sheetViews>
  <sheetFormatPr baseColWidth="10" defaultRowHeight="15" x14ac:dyDescent="0.25"/>
  <cols>
    <col min="1" max="1" width="6.42578125" style="13" customWidth="1"/>
    <col min="2" max="3" width="6.5703125" style="13" bestFit="1" customWidth="1"/>
    <col min="4" max="4" width="7.7109375" style="13" customWidth="1"/>
    <col min="5" max="5" width="11.42578125" style="13"/>
    <col min="6" max="12" width="5.7109375" style="13" customWidth="1"/>
    <col min="13" max="26" width="11.42578125" style="13"/>
    <col min="27" max="28" width="12.7109375" style="13" customWidth="1"/>
    <col min="29" max="30" width="11.42578125" style="13"/>
    <col min="31" max="31" width="13.85546875" style="13" bestFit="1" customWidth="1"/>
    <col min="32" max="32" width="3.7109375" style="13" customWidth="1"/>
    <col min="33" max="33" width="17.5703125" style="13" customWidth="1"/>
    <col min="34" max="34" width="3.7109375" style="13" customWidth="1"/>
    <col min="35" max="35" width="12.140625" style="13" customWidth="1"/>
    <col min="36" max="16384" width="11.42578125" style="13"/>
  </cols>
  <sheetData>
    <row r="1" spans="2:36" ht="15.75" thickBot="1" x14ac:dyDescent="0.3"/>
    <row r="2" spans="2:36" ht="30" customHeight="1" thickTop="1" thickBot="1" x14ac:dyDescent="0.3">
      <c r="B2" s="142" t="s">
        <v>29</v>
      </c>
      <c r="C2" s="143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3"/>
      <c r="P2" s="143"/>
      <c r="Q2" s="143"/>
      <c r="R2" s="143"/>
      <c r="S2" s="143"/>
      <c r="T2" s="143"/>
      <c r="U2" s="143"/>
      <c r="V2" s="143"/>
      <c r="W2" s="143"/>
      <c r="X2" s="143"/>
      <c r="Y2" s="143"/>
      <c r="Z2" s="143"/>
      <c r="AA2" s="143"/>
      <c r="AB2" s="144"/>
    </row>
    <row r="3" spans="2:36" ht="16.5" customHeight="1" thickTop="1" thickBot="1" x14ac:dyDescent="0.3">
      <c r="B3" s="105" t="s">
        <v>7</v>
      </c>
      <c r="C3" s="105"/>
      <c r="D3" s="105" t="s">
        <v>10</v>
      </c>
      <c r="E3" s="105"/>
      <c r="F3" s="105" t="s">
        <v>13</v>
      </c>
      <c r="G3" s="105"/>
      <c r="H3" s="105"/>
      <c r="I3" s="105"/>
      <c r="J3" s="123" t="s">
        <v>14</v>
      </c>
      <c r="K3" s="123"/>
      <c r="L3" s="123"/>
      <c r="M3" s="118" t="s">
        <v>19</v>
      </c>
      <c r="N3" s="119"/>
      <c r="O3" s="120"/>
      <c r="P3" s="113" t="s">
        <v>33</v>
      </c>
      <c r="Q3" s="115"/>
      <c r="R3" s="115"/>
      <c r="S3" s="114"/>
      <c r="T3" s="121" t="s">
        <v>27</v>
      </c>
      <c r="U3" s="121"/>
      <c r="V3" s="121"/>
      <c r="W3" s="121"/>
      <c r="X3" s="121"/>
      <c r="Y3" s="121"/>
      <c r="Z3" s="105" t="s">
        <v>20</v>
      </c>
      <c r="AA3" s="145" t="s">
        <v>40</v>
      </c>
      <c r="AB3" s="145"/>
      <c r="AD3" s="14"/>
      <c r="AE3" s="107" t="s">
        <v>38</v>
      </c>
      <c r="AF3" s="108"/>
      <c r="AG3" s="108"/>
      <c r="AH3" s="108"/>
      <c r="AI3" s="108"/>
      <c r="AJ3" s="109"/>
    </row>
    <row r="4" spans="2:36" ht="16.5" thickTop="1" thickBot="1" x14ac:dyDescent="0.3">
      <c r="B4" s="106"/>
      <c r="C4" s="106"/>
      <c r="D4" s="106"/>
      <c r="E4" s="106"/>
      <c r="F4" s="106"/>
      <c r="G4" s="106"/>
      <c r="H4" s="106"/>
      <c r="I4" s="106"/>
      <c r="J4" s="124"/>
      <c r="K4" s="124"/>
      <c r="L4" s="124"/>
      <c r="M4" s="113"/>
      <c r="N4" s="115"/>
      <c r="O4" s="114"/>
      <c r="P4" s="113" t="s">
        <v>34</v>
      </c>
      <c r="Q4" s="114"/>
      <c r="R4" s="116" t="s">
        <v>35</v>
      </c>
      <c r="S4" s="117"/>
      <c r="T4" s="122" t="s">
        <v>11</v>
      </c>
      <c r="U4" s="122"/>
      <c r="V4" s="122" t="s">
        <v>12</v>
      </c>
      <c r="W4" s="122"/>
      <c r="X4" s="15" t="s">
        <v>11</v>
      </c>
      <c r="Y4" s="15" t="s">
        <v>12</v>
      </c>
      <c r="Z4" s="106"/>
      <c r="AA4" s="16" t="s">
        <v>11</v>
      </c>
      <c r="AB4" s="16" t="s">
        <v>12</v>
      </c>
      <c r="AD4" s="14"/>
      <c r="AE4" s="110"/>
      <c r="AF4" s="111"/>
      <c r="AG4" s="111"/>
      <c r="AH4" s="111"/>
      <c r="AI4" s="111"/>
      <c r="AJ4" s="112"/>
    </row>
    <row r="5" spans="2:36" ht="45" customHeight="1" thickTop="1" thickBot="1" x14ac:dyDescent="0.3">
      <c r="B5" s="17" t="s">
        <v>8</v>
      </c>
      <c r="C5" s="18" t="s">
        <v>9</v>
      </c>
      <c r="D5" s="17" t="s">
        <v>11</v>
      </c>
      <c r="E5" s="18" t="s">
        <v>12</v>
      </c>
      <c r="F5" s="19">
        <v>4</v>
      </c>
      <c r="G5" s="20">
        <v>5</v>
      </c>
      <c r="H5" s="20">
        <v>6</v>
      </c>
      <c r="I5" s="20">
        <v>7</v>
      </c>
      <c r="J5" s="20">
        <v>4</v>
      </c>
      <c r="K5" s="20">
        <v>5</v>
      </c>
      <c r="L5" s="18">
        <v>6</v>
      </c>
      <c r="M5" s="17" t="s">
        <v>15</v>
      </c>
      <c r="N5" s="20" t="s">
        <v>12</v>
      </c>
      <c r="O5" s="21" t="s">
        <v>39</v>
      </c>
      <c r="P5" s="22" t="s">
        <v>18</v>
      </c>
      <c r="Q5" s="18" t="s">
        <v>12</v>
      </c>
      <c r="R5" s="17" t="s">
        <v>18</v>
      </c>
      <c r="S5" s="23" t="s">
        <v>12</v>
      </c>
      <c r="T5" s="24" t="s">
        <v>24</v>
      </c>
      <c r="U5" s="25" t="s">
        <v>25</v>
      </c>
      <c r="V5" s="24" t="s">
        <v>24</v>
      </c>
      <c r="W5" s="25" t="s">
        <v>24</v>
      </c>
      <c r="X5" s="24" t="s">
        <v>26</v>
      </c>
      <c r="Y5" s="25" t="s">
        <v>26</v>
      </c>
      <c r="Z5" s="26" t="s">
        <v>21</v>
      </c>
      <c r="AA5" s="140" t="s">
        <v>41</v>
      </c>
      <c r="AB5" s="141"/>
      <c r="AD5" s="27"/>
      <c r="AE5" s="146" t="s">
        <v>16</v>
      </c>
      <c r="AF5" s="147"/>
      <c r="AG5" s="146" t="s">
        <v>17</v>
      </c>
      <c r="AH5" s="147"/>
      <c r="AI5" s="28" t="s">
        <v>22</v>
      </c>
      <c r="AJ5" s="29" t="s">
        <v>28</v>
      </c>
    </row>
    <row r="6" spans="2:36" ht="20.100000000000001" customHeight="1" thickTop="1" x14ac:dyDescent="0.25">
      <c r="B6" s="30">
        <v>9</v>
      </c>
      <c r="C6" s="31">
        <v>10</v>
      </c>
      <c r="D6" s="32">
        <v>30000</v>
      </c>
      <c r="E6" s="33">
        <v>30000</v>
      </c>
      <c r="F6" s="34">
        <v>2</v>
      </c>
      <c r="G6" s="35"/>
      <c r="H6" s="35"/>
      <c r="I6" s="35"/>
      <c r="J6" s="36">
        <v>3</v>
      </c>
      <c r="K6" s="35"/>
      <c r="L6" s="37"/>
      <c r="M6" s="32">
        <v>8</v>
      </c>
      <c r="N6" s="38">
        <v>8</v>
      </c>
      <c r="O6" s="39">
        <v>20</v>
      </c>
      <c r="P6" s="1"/>
      <c r="Q6" s="40">
        <f>P6</f>
        <v>0</v>
      </c>
      <c r="R6" s="2"/>
      <c r="S6" s="41">
        <f>R6</f>
        <v>0</v>
      </c>
      <c r="T6" s="30">
        <f>SUM($AG$6*$F$6+$AE$10*$J$6)</f>
        <v>38.4</v>
      </c>
      <c r="U6" s="31">
        <f>SUM($AG$6*$F$6+$AE$10*$J$6+$AE$13*$M$6)</f>
        <v>118.4</v>
      </c>
      <c r="V6" s="30">
        <f>T6</f>
        <v>38.4</v>
      </c>
      <c r="W6" s="31">
        <f>U6</f>
        <v>118.4</v>
      </c>
      <c r="X6" s="30">
        <f>(F6*$AJ$6+J6*$AJ$10+P6*$AJ$13+R6*$AJ$14)</f>
        <v>0</v>
      </c>
      <c r="Y6" s="31">
        <f>X6</f>
        <v>0</v>
      </c>
      <c r="Z6" s="3"/>
      <c r="AA6" s="42">
        <f>Z6*0.9-X6</f>
        <v>0</v>
      </c>
      <c r="AB6" s="43">
        <f>AA6</f>
        <v>0</v>
      </c>
      <c r="AD6" s="44" t="s">
        <v>0</v>
      </c>
      <c r="AE6" s="4">
        <v>21</v>
      </c>
      <c r="AF6" s="99"/>
      <c r="AG6" s="45">
        <v>18.75</v>
      </c>
      <c r="AH6" s="102"/>
      <c r="AI6" s="103"/>
      <c r="AJ6" s="46">
        <f>IF(MATCH(TRUE,Formulas!A1:C1,0)=3,0,INDEX(AE6:AI6,1,MATCH(TRUE,Formulas!A1:C1,0)*2-1))</f>
        <v>0</v>
      </c>
    </row>
    <row r="7" spans="2:36" ht="20.100000000000001" customHeight="1" x14ac:dyDescent="0.25">
      <c r="B7" s="47">
        <v>10</v>
      </c>
      <c r="C7" s="48">
        <v>11</v>
      </c>
      <c r="D7" s="49">
        <v>40000</v>
      </c>
      <c r="E7" s="50">
        <f>D7+E6</f>
        <v>70000</v>
      </c>
      <c r="F7" s="51"/>
      <c r="G7" s="36">
        <v>1</v>
      </c>
      <c r="H7" s="35"/>
      <c r="I7" s="35"/>
      <c r="J7" s="35"/>
      <c r="K7" s="35"/>
      <c r="L7" s="37"/>
      <c r="M7" s="49">
        <v>15</v>
      </c>
      <c r="N7" s="52">
        <f>M7+N6</f>
        <v>23</v>
      </c>
      <c r="O7" s="53">
        <v>10</v>
      </c>
      <c r="P7" s="5"/>
      <c r="Q7" s="54">
        <f>P7+Q6</f>
        <v>0</v>
      </c>
      <c r="R7" s="6"/>
      <c r="S7" s="36">
        <f>R7+S6</f>
        <v>0</v>
      </c>
      <c r="T7" s="47">
        <f>SUM($AG$7*$G$7)</f>
        <v>56.25</v>
      </c>
      <c r="U7" s="48">
        <f>SUM($AG$7*$G$7+$AE$13*$M$7)</f>
        <v>206.25</v>
      </c>
      <c r="V7" s="47">
        <f>T7+V6</f>
        <v>94.65</v>
      </c>
      <c r="W7" s="48">
        <f>U7+W6</f>
        <v>324.64999999999998</v>
      </c>
      <c r="X7" s="47">
        <f>(G7*$AJ$7+P7*$AJ$13+R7*$AJ$14)</f>
        <v>0</v>
      </c>
      <c r="Y7" s="48">
        <f>X7+Y6</f>
        <v>0</v>
      </c>
      <c r="Z7" s="7"/>
      <c r="AA7" s="55">
        <f t="shared" ref="AA7:AA11" si="0">Z7*0.9-X7</f>
        <v>0</v>
      </c>
      <c r="AB7" s="56">
        <f>AA7+AB6</f>
        <v>0</v>
      </c>
      <c r="AD7" s="57" t="s">
        <v>1</v>
      </c>
      <c r="AE7" s="8">
        <v>63</v>
      </c>
      <c r="AF7" s="99"/>
      <c r="AG7" s="45">
        <v>56.25</v>
      </c>
      <c r="AH7" s="102"/>
      <c r="AI7" s="103"/>
      <c r="AJ7" s="46">
        <f>IF(MATCH(TRUE,Formulas!A2:C2,0)=3,0,INDEX(AE7:AI7,1,MATCH(TRUE,Formulas!A2:C2,0)*2-1))</f>
        <v>0</v>
      </c>
    </row>
    <row r="8" spans="2:36" ht="20.100000000000001" customHeight="1" x14ac:dyDescent="0.25">
      <c r="B8" s="47">
        <v>11</v>
      </c>
      <c r="C8" s="48">
        <v>12</v>
      </c>
      <c r="D8" s="49">
        <v>50000</v>
      </c>
      <c r="E8" s="50">
        <f t="shared" ref="E8:E11" si="1">D8+E7</f>
        <v>120000</v>
      </c>
      <c r="F8" s="51"/>
      <c r="G8" s="36">
        <v>2</v>
      </c>
      <c r="H8" s="35"/>
      <c r="I8" s="35"/>
      <c r="J8" s="35"/>
      <c r="K8" s="36">
        <v>3</v>
      </c>
      <c r="L8" s="37"/>
      <c r="M8" s="49">
        <v>30</v>
      </c>
      <c r="N8" s="52">
        <f t="shared" ref="N8:N11" si="2">M8+N7</f>
        <v>53</v>
      </c>
      <c r="O8" s="53">
        <v>5</v>
      </c>
      <c r="P8" s="5"/>
      <c r="Q8" s="54">
        <f t="shared" ref="Q8:Q11" si="3">P8+Q7</f>
        <v>0</v>
      </c>
      <c r="R8" s="6"/>
      <c r="S8" s="36">
        <f t="shared" ref="S8:S11" si="4">R8+S7</f>
        <v>0</v>
      </c>
      <c r="T8" s="47">
        <f>SUM($AG$7*$G$8+$AE$11*$K$8)</f>
        <v>184.5</v>
      </c>
      <c r="U8" s="48">
        <f>SUM($AG$7*$G$8+$AE$11*$K$8+$AE$13*$M$8)</f>
        <v>484.5</v>
      </c>
      <c r="V8" s="47">
        <f t="shared" ref="V8:V11" si="5">T8+V7</f>
        <v>279.14999999999998</v>
      </c>
      <c r="W8" s="48">
        <f t="shared" ref="W8:W11" si="6">U8+W7</f>
        <v>809.15</v>
      </c>
      <c r="X8" s="47">
        <f>(G8*$AJ$7+K8*$AJ$11+P8*$AJ$13+R8*$AJ$14)</f>
        <v>0</v>
      </c>
      <c r="Y8" s="48">
        <f t="shared" ref="Y8:Y11" si="7">X8+Y7</f>
        <v>0</v>
      </c>
      <c r="Z8" s="7"/>
      <c r="AA8" s="55">
        <f t="shared" si="0"/>
        <v>0</v>
      </c>
      <c r="AB8" s="56">
        <f t="shared" ref="AB8:AB11" si="8">AA8+AB7</f>
        <v>0</v>
      </c>
      <c r="AD8" s="57" t="s">
        <v>2</v>
      </c>
      <c r="AE8" s="8">
        <v>86</v>
      </c>
      <c r="AF8" s="99"/>
      <c r="AG8" s="45">
        <v>75</v>
      </c>
      <c r="AH8" s="102"/>
      <c r="AI8" s="103"/>
      <c r="AJ8" s="46">
        <f>IF(MATCH(TRUE,Formulas!A3:C3,0)=3,0,INDEX(AE8:AI8,1,MATCH(TRUE,Formulas!A3:C3,0)*2-1))</f>
        <v>0</v>
      </c>
    </row>
    <row r="9" spans="2:36" ht="20.100000000000001" customHeight="1" x14ac:dyDescent="0.25">
      <c r="B9" s="47">
        <v>12</v>
      </c>
      <c r="C9" s="48">
        <v>13</v>
      </c>
      <c r="D9" s="49">
        <v>55000</v>
      </c>
      <c r="E9" s="50">
        <f t="shared" si="1"/>
        <v>175000</v>
      </c>
      <c r="F9" s="51"/>
      <c r="G9" s="35"/>
      <c r="H9" s="36">
        <v>1</v>
      </c>
      <c r="I9" s="35"/>
      <c r="J9" s="35"/>
      <c r="K9" s="35"/>
      <c r="L9" s="37"/>
      <c r="M9" s="49">
        <v>50</v>
      </c>
      <c r="N9" s="52">
        <f t="shared" si="2"/>
        <v>103</v>
      </c>
      <c r="O9" s="53">
        <v>3</v>
      </c>
      <c r="P9" s="5"/>
      <c r="Q9" s="54">
        <f t="shared" si="3"/>
        <v>0</v>
      </c>
      <c r="R9" s="6"/>
      <c r="S9" s="36">
        <f t="shared" si="4"/>
        <v>0</v>
      </c>
      <c r="T9" s="47">
        <f>SUM($AG$8*$H$9)</f>
        <v>75</v>
      </c>
      <c r="U9" s="48">
        <f>SUM($AG$8*$H$9+$AE$13*$M$9)</f>
        <v>575</v>
      </c>
      <c r="V9" s="47">
        <f t="shared" si="5"/>
        <v>354.15</v>
      </c>
      <c r="W9" s="48">
        <f t="shared" si="6"/>
        <v>1384.15</v>
      </c>
      <c r="X9" s="47">
        <f>(H9*$AJ$8+P9*$AJ$13+R9*$AJ$14)</f>
        <v>0</v>
      </c>
      <c r="Y9" s="48">
        <f t="shared" si="7"/>
        <v>0</v>
      </c>
      <c r="Z9" s="7"/>
      <c r="AA9" s="55">
        <f t="shared" si="0"/>
        <v>0</v>
      </c>
      <c r="AB9" s="56">
        <f t="shared" si="8"/>
        <v>0</v>
      </c>
      <c r="AD9" s="57" t="s">
        <v>23</v>
      </c>
      <c r="AE9" s="8">
        <v>85</v>
      </c>
      <c r="AF9" s="99"/>
      <c r="AG9" s="45">
        <v>93.75</v>
      </c>
      <c r="AH9" s="102"/>
      <c r="AI9" s="103"/>
      <c r="AJ9" s="46">
        <f>IF(MATCH(TRUE,Formulas!A4:C4,0)=3,0,INDEX(AE9:AI9,1,MATCH(TRUE,Formulas!A4:C4,0)*2-1))</f>
        <v>0</v>
      </c>
    </row>
    <row r="10" spans="2:36" ht="20.100000000000001" customHeight="1" x14ac:dyDescent="0.25">
      <c r="B10" s="47">
        <v>13</v>
      </c>
      <c r="C10" s="48">
        <v>14</v>
      </c>
      <c r="D10" s="49">
        <v>60000</v>
      </c>
      <c r="E10" s="50">
        <f t="shared" si="1"/>
        <v>235000</v>
      </c>
      <c r="F10" s="51"/>
      <c r="G10" s="35"/>
      <c r="H10" s="36">
        <v>2</v>
      </c>
      <c r="I10" s="35"/>
      <c r="J10" s="35"/>
      <c r="K10" s="35"/>
      <c r="L10" s="58">
        <v>3</v>
      </c>
      <c r="M10" s="49">
        <v>75</v>
      </c>
      <c r="N10" s="52">
        <f t="shared" si="2"/>
        <v>178</v>
      </c>
      <c r="O10" s="53">
        <v>2</v>
      </c>
      <c r="P10" s="5"/>
      <c r="Q10" s="54">
        <f t="shared" si="3"/>
        <v>0</v>
      </c>
      <c r="R10" s="6"/>
      <c r="S10" s="36">
        <f t="shared" si="4"/>
        <v>0</v>
      </c>
      <c r="T10" s="47">
        <f>SUM($AG$8*$H$10+$AE$12*$L$10)</f>
        <v>195</v>
      </c>
      <c r="U10" s="48">
        <f>SUM($AG$8*$H$10+$AE$12*$L$10+$AE$13*$M$10)</f>
        <v>945</v>
      </c>
      <c r="V10" s="47">
        <f t="shared" si="5"/>
        <v>549.15</v>
      </c>
      <c r="W10" s="48">
        <f t="shared" si="6"/>
        <v>2329.15</v>
      </c>
      <c r="X10" s="47">
        <f>(H10*$AJ$8+L10*$AJ$12+P10*$AJ$13+R10*$AJ$14)</f>
        <v>0</v>
      </c>
      <c r="Y10" s="48">
        <f t="shared" si="7"/>
        <v>0</v>
      </c>
      <c r="Z10" s="7"/>
      <c r="AA10" s="55">
        <f t="shared" si="0"/>
        <v>0</v>
      </c>
      <c r="AB10" s="56">
        <f t="shared" si="8"/>
        <v>0</v>
      </c>
      <c r="AD10" s="57" t="s">
        <v>3</v>
      </c>
      <c r="AE10" s="8">
        <v>0.3</v>
      </c>
      <c r="AF10" s="99"/>
      <c r="AG10" s="51"/>
      <c r="AH10" s="37"/>
      <c r="AI10" s="103"/>
      <c r="AJ10" s="46">
        <f>IF(MATCH(TRUE,Formulas!A5:B5,0)=2,0,AE10)</f>
        <v>0</v>
      </c>
    </row>
    <row r="11" spans="2:36" ht="20.100000000000001" customHeight="1" thickBot="1" x14ac:dyDescent="0.3">
      <c r="B11" s="59">
        <v>14</v>
      </c>
      <c r="C11" s="60">
        <v>15</v>
      </c>
      <c r="D11" s="61">
        <v>65000</v>
      </c>
      <c r="E11" s="62">
        <f t="shared" si="1"/>
        <v>300000</v>
      </c>
      <c r="F11" s="63"/>
      <c r="G11" s="64"/>
      <c r="H11" s="64"/>
      <c r="I11" s="65">
        <v>1</v>
      </c>
      <c r="J11" s="64"/>
      <c r="K11" s="64"/>
      <c r="L11" s="66"/>
      <c r="M11" s="61">
        <v>150</v>
      </c>
      <c r="N11" s="67">
        <f t="shared" si="2"/>
        <v>328</v>
      </c>
      <c r="O11" s="68">
        <v>1</v>
      </c>
      <c r="P11" s="9"/>
      <c r="Q11" s="69">
        <f t="shared" si="3"/>
        <v>0</v>
      </c>
      <c r="R11" s="10"/>
      <c r="S11" s="70">
        <f t="shared" si="4"/>
        <v>0</v>
      </c>
      <c r="T11" s="59">
        <f>SUM($AG$9*$I$11)</f>
        <v>93.75</v>
      </c>
      <c r="U11" s="60">
        <f>SUM($AG$9*$I$11+$AE$13*$M$11)</f>
        <v>1593.75</v>
      </c>
      <c r="V11" s="59">
        <f t="shared" si="5"/>
        <v>642.9</v>
      </c>
      <c r="W11" s="60">
        <f t="shared" si="6"/>
        <v>3922.9</v>
      </c>
      <c r="X11" s="59">
        <f>(I11*$AJ$9+P11*$AJ$13+R11*$AJ$14)</f>
        <v>0</v>
      </c>
      <c r="Y11" s="60">
        <f t="shared" si="7"/>
        <v>0</v>
      </c>
      <c r="Z11" s="11"/>
      <c r="AA11" s="71">
        <f t="shared" si="0"/>
        <v>0</v>
      </c>
      <c r="AB11" s="72">
        <f t="shared" si="8"/>
        <v>0</v>
      </c>
      <c r="AD11" s="57" t="s">
        <v>4</v>
      </c>
      <c r="AE11" s="8">
        <v>24</v>
      </c>
      <c r="AF11" s="99"/>
      <c r="AG11" s="51"/>
      <c r="AH11" s="37"/>
      <c r="AI11" s="103"/>
      <c r="AJ11" s="46">
        <f>IF(MATCH(TRUE,Formulas!A6:B6,0)=2,0,AE11)</f>
        <v>0</v>
      </c>
    </row>
    <row r="12" spans="2:36" ht="20.100000000000001" customHeight="1" thickTop="1" x14ac:dyDescent="0.25"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AD12" s="57" t="s">
        <v>5</v>
      </c>
      <c r="AE12" s="8">
        <v>15</v>
      </c>
      <c r="AF12" s="100"/>
      <c r="AG12" s="51"/>
      <c r="AH12" s="37"/>
      <c r="AI12" s="103"/>
      <c r="AJ12" s="46">
        <f>IF(MATCH(TRUE,Formulas!A7:B7,0)=2,0,AE12)</f>
        <v>0</v>
      </c>
    </row>
    <row r="13" spans="2:36" ht="20.100000000000001" customHeight="1" x14ac:dyDescent="0.25"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AD13" s="57" t="s">
        <v>6</v>
      </c>
      <c r="AE13" s="8">
        <v>10</v>
      </c>
      <c r="AF13" s="100"/>
      <c r="AG13" s="51"/>
      <c r="AH13" s="37"/>
      <c r="AI13" s="103"/>
      <c r="AJ13" s="46">
        <f>IF(MATCH(TRUE,Formulas!A8:B8,0)=2,0,AE13)</f>
        <v>0</v>
      </c>
    </row>
    <row r="14" spans="2:36" ht="20.100000000000001" customHeight="1" thickBot="1" x14ac:dyDescent="0.3">
      <c r="AD14" s="73" t="s">
        <v>30</v>
      </c>
      <c r="AE14" s="12">
        <v>780</v>
      </c>
      <c r="AF14" s="101"/>
      <c r="AG14" s="63"/>
      <c r="AH14" s="66"/>
      <c r="AI14" s="104"/>
      <c r="AJ14" s="74">
        <f>IF(MATCH(TRUE,Formulas!A9:B9,0)=2,0,AE14)</f>
        <v>0</v>
      </c>
    </row>
    <row r="15" spans="2:36" ht="20.100000000000001" customHeight="1" thickTop="1" thickBot="1" x14ac:dyDescent="0.3"/>
    <row r="16" spans="2:36" ht="30" customHeight="1" thickTop="1" thickBot="1" x14ac:dyDescent="0.3">
      <c r="B16" s="142" t="s">
        <v>31</v>
      </c>
      <c r="C16" s="143"/>
      <c r="D16" s="143"/>
      <c r="E16" s="143"/>
      <c r="F16" s="143"/>
      <c r="G16" s="143"/>
      <c r="H16" s="143"/>
      <c r="I16" s="143"/>
      <c r="J16" s="143"/>
      <c r="K16" s="143"/>
      <c r="L16" s="143"/>
      <c r="M16" s="143"/>
      <c r="N16" s="143"/>
      <c r="O16" s="143"/>
      <c r="P16" s="143"/>
      <c r="Q16" s="143"/>
      <c r="R16" s="143"/>
      <c r="S16" s="143"/>
      <c r="T16" s="143"/>
      <c r="U16" s="143"/>
      <c r="V16" s="143"/>
      <c r="W16" s="143"/>
      <c r="X16" s="143"/>
      <c r="Y16" s="143"/>
      <c r="Z16" s="143"/>
      <c r="AA16" s="143"/>
      <c r="AB16" s="144"/>
    </row>
    <row r="17" spans="2:36" ht="16.5" thickTop="1" thickBot="1" x14ac:dyDescent="0.3">
      <c r="B17" s="123" t="s">
        <v>32</v>
      </c>
      <c r="C17" s="123"/>
      <c r="D17" s="105" t="s">
        <v>10</v>
      </c>
      <c r="E17" s="105"/>
      <c r="F17" s="105" t="s">
        <v>13</v>
      </c>
      <c r="G17" s="105"/>
      <c r="H17" s="105"/>
      <c r="I17" s="105"/>
      <c r="J17" s="123" t="s">
        <v>14</v>
      </c>
      <c r="K17" s="123"/>
      <c r="L17" s="123"/>
      <c r="M17" s="118" t="s">
        <v>19</v>
      </c>
      <c r="N17" s="119"/>
      <c r="O17" s="120"/>
      <c r="P17" s="113" t="s">
        <v>33</v>
      </c>
      <c r="Q17" s="115"/>
      <c r="R17" s="115"/>
      <c r="S17" s="114"/>
      <c r="T17" s="121" t="s">
        <v>27</v>
      </c>
      <c r="U17" s="121"/>
      <c r="V17" s="121"/>
      <c r="W17" s="121"/>
      <c r="X17" s="121"/>
      <c r="Y17" s="121"/>
      <c r="Z17" s="105" t="s">
        <v>20</v>
      </c>
      <c r="AA17" s="145" t="s">
        <v>40</v>
      </c>
      <c r="AB17" s="145"/>
      <c r="AD17" s="125" t="s">
        <v>42</v>
      </c>
      <c r="AE17" s="126"/>
      <c r="AF17" s="126"/>
      <c r="AG17" s="126"/>
      <c r="AH17" s="126"/>
      <c r="AI17" s="126"/>
      <c r="AJ17" s="127"/>
    </row>
    <row r="18" spans="2:36" ht="16.5" thickTop="1" thickBot="1" x14ac:dyDescent="0.3">
      <c r="B18" s="124"/>
      <c r="C18" s="124"/>
      <c r="D18" s="106"/>
      <c r="E18" s="106"/>
      <c r="F18" s="106"/>
      <c r="G18" s="106"/>
      <c r="H18" s="106"/>
      <c r="I18" s="106"/>
      <c r="J18" s="124"/>
      <c r="K18" s="124"/>
      <c r="L18" s="124"/>
      <c r="M18" s="113"/>
      <c r="N18" s="115"/>
      <c r="O18" s="114"/>
      <c r="P18" s="113" t="s">
        <v>34</v>
      </c>
      <c r="Q18" s="114"/>
      <c r="R18" s="116" t="s">
        <v>35</v>
      </c>
      <c r="S18" s="117"/>
      <c r="T18" s="122" t="s">
        <v>11</v>
      </c>
      <c r="U18" s="122"/>
      <c r="V18" s="122" t="s">
        <v>12</v>
      </c>
      <c r="W18" s="122"/>
      <c r="X18" s="15" t="s">
        <v>11</v>
      </c>
      <c r="Y18" s="15" t="s">
        <v>12</v>
      </c>
      <c r="Z18" s="106"/>
      <c r="AA18" s="16" t="s">
        <v>11</v>
      </c>
      <c r="AB18" s="16" t="s">
        <v>12</v>
      </c>
      <c r="AD18" s="128"/>
      <c r="AE18" s="129"/>
      <c r="AF18" s="129"/>
      <c r="AG18" s="129"/>
      <c r="AH18" s="129"/>
      <c r="AI18" s="129"/>
      <c r="AJ18" s="130"/>
    </row>
    <row r="19" spans="2:36" ht="45" customHeight="1" thickTop="1" thickBot="1" x14ac:dyDescent="0.3">
      <c r="B19" s="17" t="s">
        <v>8</v>
      </c>
      <c r="C19" s="18" t="s">
        <v>9</v>
      </c>
      <c r="D19" s="17" t="s">
        <v>11</v>
      </c>
      <c r="E19" s="18" t="s">
        <v>12</v>
      </c>
      <c r="F19" s="19">
        <v>4</v>
      </c>
      <c r="G19" s="20">
        <v>5</v>
      </c>
      <c r="H19" s="20">
        <v>6</v>
      </c>
      <c r="I19" s="20">
        <v>7</v>
      </c>
      <c r="J19" s="20">
        <v>4</v>
      </c>
      <c r="K19" s="20">
        <v>5</v>
      </c>
      <c r="L19" s="18">
        <v>6</v>
      </c>
      <c r="M19" s="17" t="s">
        <v>15</v>
      </c>
      <c r="N19" s="20" t="s">
        <v>12</v>
      </c>
      <c r="O19" s="25" t="s">
        <v>39</v>
      </c>
      <c r="P19" s="75" t="s">
        <v>18</v>
      </c>
      <c r="Q19" s="18" t="s">
        <v>12</v>
      </c>
      <c r="R19" s="17" t="s">
        <v>18</v>
      </c>
      <c r="S19" s="23" t="s">
        <v>12</v>
      </c>
      <c r="T19" s="24" t="s">
        <v>24</v>
      </c>
      <c r="U19" s="25" t="s">
        <v>37</v>
      </c>
      <c r="V19" s="24" t="s">
        <v>24</v>
      </c>
      <c r="W19" s="25" t="s">
        <v>36</v>
      </c>
      <c r="X19" s="24" t="s">
        <v>26</v>
      </c>
      <c r="Y19" s="25" t="s">
        <v>26</v>
      </c>
      <c r="Z19" s="76" t="s">
        <v>21</v>
      </c>
      <c r="AA19" s="140" t="s">
        <v>41</v>
      </c>
      <c r="AB19" s="141"/>
      <c r="AD19" s="131" t="s">
        <v>43</v>
      </c>
      <c r="AE19" s="132"/>
      <c r="AF19" s="132"/>
      <c r="AG19" s="132"/>
      <c r="AH19" s="132"/>
      <c r="AI19" s="132"/>
      <c r="AJ19" s="133"/>
    </row>
    <row r="20" spans="2:36" ht="20.100000000000001" customHeight="1" thickBot="1" x14ac:dyDescent="0.3">
      <c r="B20" s="77">
        <v>7</v>
      </c>
      <c r="C20" s="78">
        <v>8</v>
      </c>
      <c r="D20" s="79">
        <v>5000</v>
      </c>
      <c r="E20" s="80">
        <v>5000</v>
      </c>
      <c r="F20" s="81">
        <v>5</v>
      </c>
      <c r="G20" s="35"/>
      <c r="H20" s="35"/>
      <c r="I20" s="35"/>
      <c r="J20" s="35"/>
      <c r="K20" s="35"/>
      <c r="L20" s="35"/>
      <c r="M20" s="77">
        <v>150</v>
      </c>
      <c r="N20" s="82">
        <v>150</v>
      </c>
      <c r="O20" s="83">
        <v>1</v>
      </c>
      <c r="P20" s="1"/>
      <c r="Q20" s="40">
        <f>P20</f>
        <v>0</v>
      </c>
      <c r="R20" s="2"/>
      <c r="S20" s="41">
        <f>R20</f>
        <v>0</v>
      </c>
      <c r="T20" s="47">
        <f>($AG$6*F20)</f>
        <v>93.75</v>
      </c>
      <c r="U20" s="48">
        <f t="shared" ref="U20:U26" si="9">(T20+$AE$14)</f>
        <v>873.75</v>
      </c>
      <c r="V20" s="47">
        <f>T20</f>
        <v>93.75</v>
      </c>
      <c r="W20" s="48">
        <f>U20</f>
        <v>873.75</v>
      </c>
      <c r="X20" s="84">
        <f>(F20*$AJ$6+P20*$AJ$13+R20*$AJ$14)</f>
        <v>0</v>
      </c>
      <c r="Y20" s="85">
        <f>X20</f>
        <v>0</v>
      </c>
      <c r="Z20" s="7"/>
      <c r="AA20" s="86">
        <f>Z20*0.9-X20</f>
        <v>0</v>
      </c>
      <c r="AB20" s="56">
        <f>AA20</f>
        <v>0</v>
      </c>
      <c r="AD20" s="134"/>
      <c r="AE20" s="135"/>
      <c r="AF20" s="135"/>
      <c r="AG20" s="135"/>
      <c r="AH20" s="135"/>
      <c r="AI20" s="135"/>
      <c r="AJ20" s="136"/>
    </row>
    <row r="21" spans="2:36" ht="20.100000000000001" customHeight="1" thickBot="1" x14ac:dyDescent="0.3">
      <c r="B21" s="30">
        <v>8</v>
      </c>
      <c r="C21" s="31">
        <v>9</v>
      </c>
      <c r="D21" s="49">
        <v>15000</v>
      </c>
      <c r="E21" s="50">
        <f>D21+E20</f>
        <v>20000</v>
      </c>
      <c r="F21" s="34">
        <v>10</v>
      </c>
      <c r="G21" s="35"/>
      <c r="H21" s="35"/>
      <c r="I21" s="35"/>
      <c r="J21" s="87">
        <v>3</v>
      </c>
      <c r="K21" s="35"/>
      <c r="L21" s="37"/>
      <c r="M21" s="49">
        <v>150</v>
      </c>
      <c r="N21" s="52">
        <f>M21+N20</f>
        <v>300</v>
      </c>
      <c r="O21" s="78">
        <v>1</v>
      </c>
      <c r="P21" s="5"/>
      <c r="Q21" s="54">
        <f>P21+Q20</f>
        <v>0</v>
      </c>
      <c r="R21" s="6"/>
      <c r="S21" s="36">
        <f>R21+S20</f>
        <v>0</v>
      </c>
      <c r="T21" s="47">
        <f>($AG$6*F21+J21*$AE$10)</f>
        <v>188.4</v>
      </c>
      <c r="U21" s="48">
        <f t="shared" si="9"/>
        <v>968.4</v>
      </c>
      <c r="V21" s="47">
        <f>T21</f>
        <v>188.4</v>
      </c>
      <c r="W21" s="48">
        <f>(U21+W20)</f>
        <v>1842.15</v>
      </c>
      <c r="X21" s="47">
        <f>(F21*$AJ$6+J21*AJ10+P21*$AJ$13+R21*$AJ$14)</f>
        <v>0</v>
      </c>
      <c r="Y21" s="48">
        <f>X21+Y20</f>
        <v>0</v>
      </c>
      <c r="Z21" s="7"/>
      <c r="AA21" s="86">
        <f t="shared" ref="AA21:AA26" si="10">Z21*0.9-X21</f>
        <v>0</v>
      </c>
      <c r="AB21" s="56">
        <f>AA21+AB20</f>
        <v>0</v>
      </c>
      <c r="AD21" s="134"/>
      <c r="AE21" s="135"/>
      <c r="AF21" s="135"/>
      <c r="AG21" s="135"/>
      <c r="AH21" s="135"/>
      <c r="AI21" s="135"/>
      <c r="AJ21" s="136"/>
    </row>
    <row r="22" spans="2:36" ht="20.100000000000001" customHeight="1" thickBot="1" x14ac:dyDescent="0.3">
      <c r="B22" s="30">
        <v>9</v>
      </c>
      <c r="C22" s="31">
        <v>10</v>
      </c>
      <c r="D22" s="49">
        <v>30000</v>
      </c>
      <c r="E22" s="50">
        <f>D22+E21</f>
        <v>50000</v>
      </c>
      <c r="F22" s="34">
        <v>15</v>
      </c>
      <c r="G22" s="35"/>
      <c r="H22" s="35"/>
      <c r="I22" s="35"/>
      <c r="J22" s="87">
        <v>6</v>
      </c>
      <c r="K22" s="35"/>
      <c r="L22" s="37"/>
      <c r="M22" s="49">
        <v>150</v>
      </c>
      <c r="N22" s="52">
        <f>M22+N21</f>
        <v>450</v>
      </c>
      <c r="O22" s="78">
        <v>1</v>
      </c>
      <c r="P22" s="5"/>
      <c r="Q22" s="54">
        <f t="shared" ref="Q22:Q25" si="11">P22+Q21</f>
        <v>0</v>
      </c>
      <c r="R22" s="6"/>
      <c r="S22" s="36">
        <f t="shared" ref="S22:S26" si="12">R22+S21</f>
        <v>0</v>
      </c>
      <c r="T22" s="47">
        <f>($AG$6*F22+J22*$AE$10)</f>
        <v>283.05</v>
      </c>
      <c r="U22" s="48">
        <f t="shared" si="9"/>
        <v>1063.05</v>
      </c>
      <c r="V22" s="47">
        <f>T22+V21</f>
        <v>471.45000000000005</v>
      </c>
      <c r="W22" s="48">
        <f t="shared" ref="W22:W26" si="13">(U22+W21)</f>
        <v>2905.2</v>
      </c>
      <c r="X22" s="47">
        <f>(F22*$AJ$6+J22*AJ10+P22*$AJ$13+R22*$AJ$14)</f>
        <v>0</v>
      </c>
      <c r="Y22" s="48">
        <f t="shared" ref="Y22:Y26" si="14">X22+Y21</f>
        <v>0</v>
      </c>
      <c r="Z22" s="7"/>
      <c r="AA22" s="86">
        <f t="shared" si="10"/>
        <v>0</v>
      </c>
      <c r="AB22" s="56">
        <f t="shared" ref="AB22:AB26" si="15">AA22+AB21</f>
        <v>0</v>
      </c>
      <c r="AD22" s="134"/>
      <c r="AE22" s="135"/>
      <c r="AF22" s="135"/>
      <c r="AG22" s="135"/>
      <c r="AH22" s="135"/>
      <c r="AI22" s="135"/>
      <c r="AJ22" s="136"/>
    </row>
    <row r="23" spans="2:36" ht="20.100000000000001" customHeight="1" thickBot="1" x14ac:dyDescent="0.3">
      <c r="B23" s="30">
        <v>10</v>
      </c>
      <c r="C23" s="31">
        <v>11</v>
      </c>
      <c r="D23" s="49">
        <v>40000</v>
      </c>
      <c r="E23" s="50">
        <f t="shared" ref="E23:E26" si="16">D23+E22</f>
        <v>90000</v>
      </c>
      <c r="F23" s="51"/>
      <c r="G23" s="87">
        <v>10</v>
      </c>
      <c r="H23" s="35"/>
      <c r="I23" s="35"/>
      <c r="J23" s="35"/>
      <c r="K23" s="87">
        <v>3</v>
      </c>
      <c r="L23" s="37"/>
      <c r="M23" s="49">
        <v>150</v>
      </c>
      <c r="N23" s="52">
        <f t="shared" ref="N23:N26" si="17">M23+N22</f>
        <v>600</v>
      </c>
      <c r="O23" s="78">
        <v>1</v>
      </c>
      <c r="P23" s="5"/>
      <c r="Q23" s="54">
        <f t="shared" si="11"/>
        <v>0</v>
      </c>
      <c r="R23" s="6"/>
      <c r="S23" s="36">
        <f t="shared" si="12"/>
        <v>0</v>
      </c>
      <c r="T23" s="47">
        <f>($AG$7*G23+K23*AE11)</f>
        <v>634.5</v>
      </c>
      <c r="U23" s="48">
        <f t="shared" si="9"/>
        <v>1414.5</v>
      </c>
      <c r="V23" s="47">
        <f t="shared" ref="V23:V26" si="18">T23+V22</f>
        <v>1105.95</v>
      </c>
      <c r="W23" s="48">
        <f t="shared" si="13"/>
        <v>4319.7</v>
      </c>
      <c r="X23" s="47">
        <f>(G23*$AJ$7+K23*$AJ$11+P23*$AJ$13+R23*$AJ$14)</f>
        <v>0</v>
      </c>
      <c r="Y23" s="48">
        <f t="shared" si="14"/>
        <v>0</v>
      </c>
      <c r="Z23" s="7"/>
      <c r="AA23" s="86">
        <f t="shared" si="10"/>
        <v>0</v>
      </c>
      <c r="AB23" s="56">
        <f t="shared" si="15"/>
        <v>0</v>
      </c>
      <c r="AD23" s="134"/>
      <c r="AE23" s="135"/>
      <c r="AF23" s="135"/>
      <c r="AG23" s="135"/>
      <c r="AH23" s="135"/>
      <c r="AI23" s="135"/>
      <c r="AJ23" s="136"/>
    </row>
    <row r="24" spans="2:36" ht="20.100000000000001" customHeight="1" thickBot="1" x14ac:dyDescent="0.3">
      <c r="B24" s="30">
        <v>11</v>
      </c>
      <c r="C24" s="31">
        <v>12</v>
      </c>
      <c r="D24" s="49">
        <v>50000</v>
      </c>
      <c r="E24" s="50">
        <f t="shared" si="16"/>
        <v>140000</v>
      </c>
      <c r="F24" s="51"/>
      <c r="G24" s="87">
        <v>15</v>
      </c>
      <c r="H24" s="35"/>
      <c r="I24" s="35"/>
      <c r="J24" s="35"/>
      <c r="K24" s="87">
        <v>6</v>
      </c>
      <c r="L24" s="37"/>
      <c r="M24" s="49">
        <v>150</v>
      </c>
      <c r="N24" s="52">
        <f t="shared" si="17"/>
        <v>750</v>
      </c>
      <c r="O24" s="78">
        <v>1</v>
      </c>
      <c r="P24" s="5"/>
      <c r="Q24" s="54">
        <f t="shared" si="11"/>
        <v>0</v>
      </c>
      <c r="R24" s="6"/>
      <c r="S24" s="36">
        <f t="shared" si="12"/>
        <v>0</v>
      </c>
      <c r="T24" s="47">
        <f>($AG$7*G24+K24*$AE$11)</f>
        <v>987.75</v>
      </c>
      <c r="U24" s="48">
        <f t="shared" si="9"/>
        <v>1767.75</v>
      </c>
      <c r="V24" s="47">
        <f t="shared" si="18"/>
        <v>2093.6999999999998</v>
      </c>
      <c r="W24" s="48">
        <f t="shared" si="13"/>
        <v>6087.45</v>
      </c>
      <c r="X24" s="47">
        <f>(G24*$AJ$7+K24*$AJ$11+P24*$AJ$13+R24*$AJ$14)</f>
        <v>0</v>
      </c>
      <c r="Y24" s="48">
        <f t="shared" si="14"/>
        <v>0</v>
      </c>
      <c r="Z24" s="7"/>
      <c r="AA24" s="86">
        <f t="shared" si="10"/>
        <v>0</v>
      </c>
      <c r="AB24" s="56">
        <f t="shared" si="15"/>
        <v>0</v>
      </c>
      <c r="AD24" s="134"/>
      <c r="AE24" s="135"/>
      <c r="AF24" s="135"/>
      <c r="AG24" s="135"/>
      <c r="AH24" s="135"/>
      <c r="AI24" s="135"/>
      <c r="AJ24" s="136"/>
    </row>
    <row r="25" spans="2:36" ht="20.100000000000001" customHeight="1" thickBot="1" x14ac:dyDescent="0.3">
      <c r="B25" s="30">
        <v>12</v>
      </c>
      <c r="C25" s="31">
        <v>13</v>
      </c>
      <c r="D25" s="49">
        <v>55000</v>
      </c>
      <c r="E25" s="50">
        <f t="shared" si="16"/>
        <v>195000</v>
      </c>
      <c r="F25" s="51"/>
      <c r="G25" s="35"/>
      <c r="H25" s="87">
        <v>10</v>
      </c>
      <c r="I25" s="35"/>
      <c r="J25" s="35"/>
      <c r="K25" s="35"/>
      <c r="L25" s="87">
        <v>3</v>
      </c>
      <c r="M25" s="49">
        <v>150</v>
      </c>
      <c r="N25" s="52">
        <f t="shared" si="17"/>
        <v>900</v>
      </c>
      <c r="O25" s="78">
        <v>1</v>
      </c>
      <c r="P25" s="5"/>
      <c r="Q25" s="54">
        <f t="shared" si="11"/>
        <v>0</v>
      </c>
      <c r="R25" s="6"/>
      <c r="S25" s="36">
        <f t="shared" si="12"/>
        <v>0</v>
      </c>
      <c r="T25" s="47">
        <f>($AG$8*H25+L25*$AE$12)</f>
        <v>795</v>
      </c>
      <c r="U25" s="48">
        <f t="shared" si="9"/>
        <v>1575</v>
      </c>
      <c r="V25" s="47">
        <f t="shared" si="18"/>
        <v>2888.7</v>
      </c>
      <c r="W25" s="48">
        <f t="shared" si="13"/>
        <v>7662.45</v>
      </c>
      <c r="X25" s="47">
        <f>(H25*$AJ$8+L25*$AJ$12+P25*$AJ$13+R25*$AJ$14)</f>
        <v>0</v>
      </c>
      <c r="Y25" s="48">
        <f t="shared" si="14"/>
        <v>0</v>
      </c>
      <c r="Z25" s="7"/>
      <c r="AA25" s="86">
        <f t="shared" si="10"/>
        <v>0</v>
      </c>
      <c r="AB25" s="56">
        <f t="shared" si="15"/>
        <v>0</v>
      </c>
      <c r="AD25" s="134"/>
      <c r="AE25" s="135"/>
      <c r="AF25" s="135"/>
      <c r="AG25" s="135"/>
      <c r="AH25" s="135"/>
      <c r="AI25" s="135"/>
      <c r="AJ25" s="136"/>
    </row>
    <row r="26" spans="2:36" ht="20.100000000000001" customHeight="1" thickBot="1" x14ac:dyDescent="0.3">
      <c r="B26" s="88">
        <v>13</v>
      </c>
      <c r="C26" s="89">
        <v>14</v>
      </c>
      <c r="D26" s="61">
        <v>60000</v>
      </c>
      <c r="E26" s="62">
        <f t="shared" si="16"/>
        <v>255000</v>
      </c>
      <c r="F26" s="63"/>
      <c r="G26" s="64"/>
      <c r="H26" s="90">
        <v>15</v>
      </c>
      <c r="I26" s="64"/>
      <c r="J26" s="64"/>
      <c r="K26" s="64"/>
      <c r="L26" s="91">
        <v>6</v>
      </c>
      <c r="M26" s="61">
        <v>150</v>
      </c>
      <c r="N26" s="67">
        <f t="shared" si="17"/>
        <v>1050</v>
      </c>
      <c r="O26" s="92">
        <v>1</v>
      </c>
      <c r="P26" s="9"/>
      <c r="Q26" s="69">
        <f t="shared" ref="Q26" si="19">P26+Q25</f>
        <v>0</v>
      </c>
      <c r="R26" s="10"/>
      <c r="S26" s="70">
        <f t="shared" si="12"/>
        <v>0</v>
      </c>
      <c r="T26" s="59">
        <f>($AG$8*H26+L26*$AE$12)</f>
        <v>1215</v>
      </c>
      <c r="U26" s="60">
        <f t="shared" si="9"/>
        <v>1995</v>
      </c>
      <c r="V26" s="59">
        <f t="shared" si="18"/>
        <v>4103.7</v>
      </c>
      <c r="W26" s="60">
        <f t="shared" si="13"/>
        <v>9657.4500000000007</v>
      </c>
      <c r="X26" s="59">
        <f>(H26*$AJ$8+L26*$AJ$12+P26*$AJ$13+R26*$AJ$14)</f>
        <v>0</v>
      </c>
      <c r="Y26" s="60">
        <f t="shared" si="14"/>
        <v>0</v>
      </c>
      <c r="Z26" s="11"/>
      <c r="AA26" s="93">
        <f t="shared" si="10"/>
        <v>0</v>
      </c>
      <c r="AB26" s="94">
        <f t="shared" si="15"/>
        <v>0</v>
      </c>
      <c r="AD26" s="134"/>
      <c r="AE26" s="135"/>
      <c r="AF26" s="135"/>
      <c r="AG26" s="135"/>
      <c r="AH26" s="135"/>
      <c r="AI26" s="135"/>
      <c r="AJ26" s="136"/>
    </row>
    <row r="27" spans="2:36" ht="15.75" thickTop="1" x14ac:dyDescent="0.25"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AB27" s="95"/>
      <c r="AD27" s="134"/>
      <c r="AE27" s="135"/>
      <c r="AF27" s="135"/>
      <c r="AG27" s="135"/>
      <c r="AH27" s="135"/>
      <c r="AI27" s="135"/>
      <c r="AJ27" s="136"/>
    </row>
    <row r="28" spans="2:36" x14ac:dyDescent="0.25"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AD28" s="134"/>
      <c r="AE28" s="135"/>
      <c r="AF28" s="135"/>
      <c r="AG28" s="135"/>
      <c r="AH28" s="135"/>
      <c r="AI28" s="135"/>
      <c r="AJ28" s="136"/>
    </row>
    <row r="29" spans="2:36" ht="15.75" thickBot="1" x14ac:dyDescent="0.3"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AD29" s="137"/>
      <c r="AE29" s="138"/>
      <c r="AF29" s="138"/>
      <c r="AG29" s="138"/>
      <c r="AH29" s="138"/>
      <c r="AI29" s="138"/>
      <c r="AJ29" s="139"/>
    </row>
    <row r="30" spans="2:36" ht="15.75" thickTop="1" x14ac:dyDescent="0.25"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AD30" s="96"/>
      <c r="AE30" s="96"/>
      <c r="AF30" s="96"/>
      <c r="AG30" s="96"/>
      <c r="AH30" s="96"/>
      <c r="AI30" s="96"/>
      <c r="AJ30" s="96"/>
    </row>
    <row r="31" spans="2:36" x14ac:dyDescent="0.25"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AD31" s="96"/>
      <c r="AE31" s="96"/>
      <c r="AF31" s="96"/>
      <c r="AG31" s="96"/>
      <c r="AH31" s="96"/>
      <c r="AI31" s="96"/>
      <c r="AJ31" s="96"/>
    </row>
    <row r="32" spans="2:36" x14ac:dyDescent="0.25"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AD32" s="96"/>
      <c r="AE32" s="96"/>
      <c r="AF32" s="96"/>
      <c r="AG32" s="96"/>
      <c r="AH32" s="96"/>
      <c r="AI32" s="96"/>
      <c r="AJ32" s="96"/>
    </row>
    <row r="33" spans="2:25" x14ac:dyDescent="0.25"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97"/>
      <c r="R33" s="97"/>
      <c r="S33" s="97"/>
      <c r="T33" s="95"/>
      <c r="U33" s="95"/>
      <c r="V33" s="95"/>
      <c r="W33" s="95"/>
      <c r="X33" s="95"/>
      <c r="Y33" s="95"/>
    </row>
    <row r="34" spans="2:25" x14ac:dyDescent="0.25"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</row>
    <row r="35" spans="2:25" x14ac:dyDescent="0.25"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</row>
    <row r="36" spans="2:25" x14ac:dyDescent="0.25"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</row>
    <row r="37" spans="2:25" x14ac:dyDescent="0.25"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</row>
    <row r="38" spans="2:25" x14ac:dyDescent="0.25"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</row>
  </sheetData>
  <sheetProtection selectLockedCells="1"/>
  <mergeCells count="35">
    <mergeCell ref="AD17:AJ18"/>
    <mergeCell ref="AD19:AJ29"/>
    <mergeCell ref="AA5:AB5"/>
    <mergeCell ref="AA19:AB19"/>
    <mergeCell ref="B2:AB2"/>
    <mergeCell ref="B16:AB16"/>
    <mergeCell ref="AA3:AB3"/>
    <mergeCell ref="AA17:AB17"/>
    <mergeCell ref="P17:S17"/>
    <mergeCell ref="P18:Q18"/>
    <mergeCell ref="R18:S18"/>
    <mergeCell ref="M17:O18"/>
    <mergeCell ref="AE5:AF5"/>
    <mergeCell ref="AG5:AH5"/>
    <mergeCell ref="B17:C18"/>
    <mergeCell ref="D17:E18"/>
    <mergeCell ref="F17:I18"/>
    <mergeCell ref="J17:L18"/>
    <mergeCell ref="T17:Y17"/>
    <mergeCell ref="Z17:Z18"/>
    <mergeCell ref="T18:U18"/>
    <mergeCell ref="V18:W18"/>
    <mergeCell ref="M3:O4"/>
    <mergeCell ref="T3:Y3"/>
    <mergeCell ref="T4:U4"/>
    <mergeCell ref="V4:W4"/>
    <mergeCell ref="B3:C4"/>
    <mergeCell ref="D3:E4"/>
    <mergeCell ref="F3:I4"/>
    <mergeCell ref="J3:L4"/>
    <mergeCell ref="Z3:Z4"/>
    <mergeCell ref="AE3:AJ4"/>
    <mergeCell ref="P4:Q4"/>
    <mergeCell ref="P3:S3"/>
    <mergeCell ref="R4:S4"/>
  </mergeCells>
  <phoneticPr fontId="2" type="noConversion"/>
  <conditionalFormatting sqref="AA6:AB11">
    <cfRule type="cellIs" dxfId="4" priority="5" operator="greaterThan">
      <formula>0</formula>
    </cfRule>
    <cfRule type="cellIs" dxfId="3" priority="4" operator="lessThan">
      <formula>0</formula>
    </cfRule>
  </conditionalFormatting>
  <conditionalFormatting sqref="AA20:AB26">
    <cfRule type="cellIs" dxfId="2" priority="3" operator="greaterThan">
      <formula>0</formula>
    </cfRule>
    <cfRule type="cellIs" dxfId="1" priority="2" operator="greaterThan">
      <formula>0</formula>
    </cfRule>
    <cfRule type="cellIs" dxfId="0" priority="1" operator="lessThan">
      <formula>0</formula>
    </cfRule>
  </conditionalFormatting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85" r:id="rId4" name="coalf">
          <controlPr defaultSize="0" autoLine="0" linkedCell="Formulas!B9" r:id="rId5">
            <anchor moveWithCells="1">
              <from>
                <xdr:col>34</xdr:col>
                <xdr:colOff>314325</xdr:colOff>
                <xdr:row>13</xdr:row>
                <xdr:rowOff>57150</xdr:rowOff>
              </from>
              <to>
                <xdr:col>34</xdr:col>
                <xdr:colOff>504825</xdr:colOff>
                <xdr:row>14</xdr:row>
                <xdr:rowOff>0</xdr:rowOff>
              </to>
            </anchor>
          </controlPr>
        </control>
      </mc:Choice>
      <mc:Fallback>
        <control shapeId="1085" r:id="rId4" name="coalf"/>
      </mc:Fallback>
    </mc:AlternateContent>
    <mc:AlternateContent xmlns:mc="http://schemas.openxmlformats.org/markup-compatibility/2006">
      <mc:Choice Requires="x14">
        <control shapeId="1083" r:id="rId6" name="coalah">
          <controlPr defaultSize="0" autoLine="0" linkedCell="Formulas!A9" r:id="rId7">
            <anchor moveWithCells="1">
              <from>
                <xdr:col>31</xdr:col>
                <xdr:colOff>57150</xdr:colOff>
                <xdr:row>13</xdr:row>
                <xdr:rowOff>57150</xdr:rowOff>
              </from>
              <to>
                <xdr:col>32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1083" r:id="rId6" name="coalah"/>
      </mc:Fallback>
    </mc:AlternateContent>
    <mc:AlternateContent xmlns:mc="http://schemas.openxmlformats.org/markup-compatibility/2006">
      <mc:Choice Requires="x14">
        <control shapeId="1033" r:id="rId8" name="mop4ah">
          <controlPr defaultSize="0" autoLine="0" linkedCell="Formulas!A1" r:id="rId7">
            <anchor moveWithCells="1">
              <from>
                <xdr:col>31</xdr:col>
                <xdr:colOff>57150</xdr:colOff>
                <xdr:row>5</xdr:row>
                <xdr:rowOff>57150</xdr:rowOff>
              </from>
              <to>
                <xdr:col>32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33" r:id="rId8" name="mop4ah"/>
      </mc:Fallback>
    </mc:AlternateContent>
    <mc:AlternateContent xmlns:mc="http://schemas.openxmlformats.org/markup-compatibility/2006">
      <mc:Choice Requires="x14">
        <control shapeId="1034" r:id="rId9" name="mop4wb">
          <controlPr defaultSize="0" autoLine="0" linkedCell="Formulas!B1" r:id="rId7">
            <anchor moveWithCells="1">
              <from>
                <xdr:col>33</xdr:col>
                <xdr:colOff>47625</xdr:colOff>
                <xdr:row>5</xdr:row>
                <xdr:rowOff>57150</xdr:rowOff>
              </from>
              <to>
                <xdr:col>33</xdr:col>
                <xdr:colOff>238125</xdr:colOff>
                <xdr:row>6</xdr:row>
                <xdr:rowOff>0</xdr:rowOff>
              </to>
            </anchor>
          </controlPr>
        </control>
      </mc:Choice>
      <mc:Fallback>
        <control shapeId="1034" r:id="rId9" name="mop4wb"/>
      </mc:Fallback>
    </mc:AlternateContent>
    <mc:AlternateContent xmlns:mc="http://schemas.openxmlformats.org/markup-compatibility/2006">
      <mc:Choice Requires="x14">
        <control shapeId="1036" r:id="rId10" name="mop5ah">
          <controlPr defaultSize="0" autoLine="0" linkedCell="Formulas!A2" r:id="rId7">
            <anchor moveWithCells="1">
              <from>
                <xdr:col>31</xdr:col>
                <xdr:colOff>57150</xdr:colOff>
                <xdr:row>6</xdr:row>
                <xdr:rowOff>57150</xdr:rowOff>
              </from>
              <to>
                <xdr:col>32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1036" r:id="rId10" name="mop5ah"/>
      </mc:Fallback>
    </mc:AlternateContent>
    <mc:AlternateContent xmlns:mc="http://schemas.openxmlformats.org/markup-compatibility/2006">
      <mc:Choice Requires="x14">
        <control shapeId="1037" r:id="rId11" name="mop5wb">
          <controlPr defaultSize="0" autoLine="0" linkedCell="Formulas!B2" r:id="rId7">
            <anchor moveWithCells="1">
              <from>
                <xdr:col>33</xdr:col>
                <xdr:colOff>47625</xdr:colOff>
                <xdr:row>6</xdr:row>
                <xdr:rowOff>57150</xdr:rowOff>
              </from>
              <to>
                <xdr:col>33</xdr:col>
                <xdr:colOff>238125</xdr:colOff>
                <xdr:row>7</xdr:row>
                <xdr:rowOff>0</xdr:rowOff>
              </to>
            </anchor>
          </controlPr>
        </control>
      </mc:Choice>
      <mc:Fallback>
        <control shapeId="1037" r:id="rId11" name="mop5wb"/>
      </mc:Fallback>
    </mc:AlternateContent>
    <mc:AlternateContent xmlns:mc="http://schemas.openxmlformats.org/markup-compatibility/2006">
      <mc:Choice Requires="x14">
        <control shapeId="1038" r:id="rId12" name="mop5f">
          <controlPr defaultSize="0" autoLine="0" linkedCell="Formulas!C2" r:id="rId5">
            <anchor moveWithCells="1">
              <from>
                <xdr:col>34</xdr:col>
                <xdr:colOff>314325</xdr:colOff>
                <xdr:row>6</xdr:row>
                <xdr:rowOff>57150</xdr:rowOff>
              </from>
              <to>
                <xdr:col>34</xdr:col>
                <xdr:colOff>504825</xdr:colOff>
                <xdr:row>7</xdr:row>
                <xdr:rowOff>0</xdr:rowOff>
              </to>
            </anchor>
          </controlPr>
        </control>
      </mc:Choice>
      <mc:Fallback>
        <control shapeId="1038" r:id="rId12" name="mop5f"/>
      </mc:Fallback>
    </mc:AlternateContent>
    <mc:AlternateContent xmlns:mc="http://schemas.openxmlformats.org/markup-compatibility/2006">
      <mc:Choice Requires="x14">
        <control shapeId="1039" r:id="rId13" name="mop6ah">
          <controlPr defaultSize="0" autoLine="0" linkedCell="Formulas!A3" r:id="rId7">
            <anchor moveWithCells="1">
              <from>
                <xdr:col>31</xdr:col>
                <xdr:colOff>57150</xdr:colOff>
                <xdr:row>7</xdr:row>
                <xdr:rowOff>57150</xdr:rowOff>
              </from>
              <to>
                <xdr:col>32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1039" r:id="rId13" name="mop6ah"/>
      </mc:Fallback>
    </mc:AlternateContent>
    <mc:AlternateContent xmlns:mc="http://schemas.openxmlformats.org/markup-compatibility/2006">
      <mc:Choice Requires="x14">
        <control shapeId="1040" r:id="rId14" name="mop6wb">
          <controlPr defaultSize="0" autoLine="0" linkedCell="Formulas!B3" r:id="rId7">
            <anchor moveWithCells="1">
              <from>
                <xdr:col>33</xdr:col>
                <xdr:colOff>47625</xdr:colOff>
                <xdr:row>7</xdr:row>
                <xdr:rowOff>57150</xdr:rowOff>
              </from>
              <to>
                <xdr:col>33</xdr:col>
                <xdr:colOff>238125</xdr:colOff>
                <xdr:row>8</xdr:row>
                <xdr:rowOff>0</xdr:rowOff>
              </to>
            </anchor>
          </controlPr>
        </control>
      </mc:Choice>
      <mc:Fallback>
        <control shapeId="1040" r:id="rId14" name="mop6wb"/>
      </mc:Fallback>
    </mc:AlternateContent>
    <mc:AlternateContent xmlns:mc="http://schemas.openxmlformats.org/markup-compatibility/2006">
      <mc:Choice Requires="x14">
        <control shapeId="1041" r:id="rId15" name="mop6f">
          <controlPr defaultSize="0" autoLine="0" linkedCell="Formulas!C3" r:id="rId5">
            <anchor moveWithCells="1">
              <from>
                <xdr:col>34</xdr:col>
                <xdr:colOff>314325</xdr:colOff>
                <xdr:row>7</xdr:row>
                <xdr:rowOff>57150</xdr:rowOff>
              </from>
              <to>
                <xdr:col>34</xdr:col>
                <xdr:colOff>504825</xdr:colOff>
                <xdr:row>8</xdr:row>
                <xdr:rowOff>0</xdr:rowOff>
              </to>
            </anchor>
          </controlPr>
        </control>
      </mc:Choice>
      <mc:Fallback>
        <control shapeId="1041" r:id="rId15" name="mop6f"/>
      </mc:Fallback>
    </mc:AlternateContent>
    <mc:AlternateContent xmlns:mc="http://schemas.openxmlformats.org/markup-compatibility/2006">
      <mc:Choice Requires="x14">
        <control shapeId="1054" r:id="rId16" name="r4ah">
          <controlPr defaultSize="0" autoLine="0" linkedCell="Formulas!A5" r:id="rId7">
            <anchor moveWithCells="1">
              <from>
                <xdr:col>31</xdr:col>
                <xdr:colOff>57150</xdr:colOff>
                <xdr:row>9</xdr:row>
                <xdr:rowOff>57150</xdr:rowOff>
              </from>
              <to>
                <xdr:col>32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1054" r:id="rId16" name="r4ah"/>
      </mc:Fallback>
    </mc:AlternateContent>
    <mc:AlternateContent xmlns:mc="http://schemas.openxmlformats.org/markup-compatibility/2006">
      <mc:Choice Requires="x14">
        <control shapeId="1055" r:id="rId17" name="r4f">
          <controlPr defaultSize="0" autoLine="0" linkedCell="Formulas!B5" r:id="rId5">
            <anchor moveWithCells="1">
              <from>
                <xdr:col>34</xdr:col>
                <xdr:colOff>314325</xdr:colOff>
                <xdr:row>9</xdr:row>
                <xdr:rowOff>57150</xdr:rowOff>
              </from>
              <to>
                <xdr:col>34</xdr:col>
                <xdr:colOff>504825</xdr:colOff>
                <xdr:row>10</xdr:row>
                <xdr:rowOff>0</xdr:rowOff>
              </to>
            </anchor>
          </controlPr>
        </control>
      </mc:Choice>
      <mc:Fallback>
        <control shapeId="1055" r:id="rId17" name="r4f"/>
      </mc:Fallback>
    </mc:AlternateContent>
    <mc:AlternateContent xmlns:mc="http://schemas.openxmlformats.org/markup-compatibility/2006">
      <mc:Choice Requires="x14">
        <control shapeId="1056" r:id="rId18" name="r5ah">
          <controlPr defaultSize="0" autoLine="0" linkedCell="Formulas!A6" r:id="rId7">
            <anchor moveWithCells="1">
              <from>
                <xdr:col>31</xdr:col>
                <xdr:colOff>57150</xdr:colOff>
                <xdr:row>10</xdr:row>
                <xdr:rowOff>57150</xdr:rowOff>
              </from>
              <to>
                <xdr:col>32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1056" r:id="rId18" name="r5ah"/>
      </mc:Fallback>
    </mc:AlternateContent>
    <mc:AlternateContent xmlns:mc="http://schemas.openxmlformats.org/markup-compatibility/2006">
      <mc:Choice Requires="x14">
        <control shapeId="1057" r:id="rId19" name="r5f">
          <controlPr defaultSize="0" autoLine="0" linkedCell="Formulas!B6" r:id="rId5">
            <anchor moveWithCells="1">
              <from>
                <xdr:col>34</xdr:col>
                <xdr:colOff>314325</xdr:colOff>
                <xdr:row>10</xdr:row>
                <xdr:rowOff>57150</xdr:rowOff>
              </from>
              <to>
                <xdr:col>34</xdr:col>
                <xdr:colOff>504825</xdr:colOff>
                <xdr:row>11</xdr:row>
                <xdr:rowOff>0</xdr:rowOff>
              </to>
            </anchor>
          </controlPr>
        </control>
      </mc:Choice>
      <mc:Fallback>
        <control shapeId="1057" r:id="rId19" name="r5f"/>
      </mc:Fallback>
    </mc:AlternateContent>
    <mc:AlternateContent xmlns:mc="http://schemas.openxmlformats.org/markup-compatibility/2006">
      <mc:Choice Requires="x14">
        <control shapeId="1058" r:id="rId20" name="r6ah">
          <controlPr defaultSize="0" autoLine="0" linkedCell="Formulas!A7" r:id="rId7">
            <anchor moveWithCells="1">
              <from>
                <xdr:col>31</xdr:col>
                <xdr:colOff>57150</xdr:colOff>
                <xdr:row>11</xdr:row>
                <xdr:rowOff>57150</xdr:rowOff>
              </from>
              <to>
                <xdr:col>32</xdr:col>
                <xdr:colOff>0</xdr:colOff>
                <xdr:row>12</xdr:row>
                <xdr:rowOff>0</xdr:rowOff>
              </to>
            </anchor>
          </controlPr>
        </control>
      </mc:Choice>
      <mc:Fallback>
        <control shapeId="1058" r:id="rId20" name="r6ah"/>
      </mc:Fallback>
    </mc:AlternateContent>
    <mc:AlternateContent xmlns:mc="http://schemas.openxmlformats.org/markup-compatibility/2006">
      <mc:Choice Requires="x14">
        <control shapeId="1059" r:id="rId21" name="r6f">
          <controlPr defaultSize="0" autoLine="0" linkedCell="Formulas!B7" r:id="rId5">
            <anchor moveWithCells="1">
              <from>
                <xdr:col>34</xdr:col>
                <xdr:colOff>314325</xdr:colOff>
                <xdr:row>11</xdr:row>
                <xdr:rowOff>57150</xdr:rowOff>
              </from>
              <to>
                <xdr:col>34</xdr:col>
                <xdr:colOff>504825</xdr:colOff>
                <xdr:row>12</xdr:row>
                <xdr:rowOff>0</xdr:rowOff>
              </to>
            </anchor>
          </controlPr>
        </control>
      </mc:Choice>
      <mc:Fallback>
        <control shapeId="1059" r:id="rId21" name="r6f"/>
      </mc:Fallback>
    </mc:AlternateContent>
    <mc:AlternateContent xmlns:mc="http://schemas.openxmlformats.org/markup-compatibility/2006">
      <mc:Choice Requires="x14">
        <control shapeId="1060" r:id="rId22" name="presah">
          <controlPr defaultSize="0" autoLine="0" linkedCell="Formulas!A8" r:id="rId7">
            <anchor moveWithCells="1">
              <from>
                <xdr:col>31</xdr:col>
                <xdr:colOff>57150</xdr:colOff>
                <xdr:row>12</xdr:row>
                <xdr:rowOff>57150</xdr:rowOff>
              </from>
              <to>
                <xdr:col>32</xdr:col>
                <xdr:colOff>0</xdr:colOff>
                <xdr:row>13</xdr:row>
                <xdr:rowOff>0</xdr:rowOff>
              </to>
            </anchor>
          </controlPr>
        </control>
      </mc:Choice>
      <mc:Fallback>
        <control shapeId="1060" r:id="rId22" name="presah"/>
      </mc:Fallback>
    </mc:AlternateContent>
    <mc:AlternateContent xmlns:mc="http://schemas.openxmlformats.org/markup-compatibility/2006">
      <mc:Choice Requires="x14">
        <control shapeId="1061" r:id="rId23" name="presf">
          <controlPr defaultSize="0" autoLine="0" linkedCell="Formulas!B8" r:id="rId5">
            <anchor moveWithCells="1">
              <from>
                <xdr:col>34</xdr:col>
                <xdr:colOff>314325</xdr:colOff>
                <xdr:row>12</xdr:row>
                <xdr:rowOff>57150</xdr:rowOff>
              </from>
              <to>
                <xdr:col>34</xdr:col>
                <xdr:colOff>504825</xdr:colOff>
                <xdr:row>13</xdr:row>
                <xdr:rowOff>0</xdr:rowOff>
              </to>
            </anchor>
          </controlPr>
        </control>
      </mc:Choice>
      <mc:Fallback>
        <control shapeId="1061" r:id="rId23" name="presf"/>
      </mc:Fallback>
    </mc:AlternateContent>
    <mc:AlternateContent xmlns:mc="http://schemas.openxmlformats.org/markup-compatibility/2006">
      <mc:Choice Requires="x14">
        <control shapeId="1062" r:id="rId24" name="mop7ah">
          <controlPr defaultSize="0" autoLine="0" linkedCell="Formulas!A4" r:id="rId7">
            <anchor moveWithCells="1">
              <from>
                <xdr:col>31</xdr:col>
                <xdr:colOff>57150</xdr:colOff>
                <xdr:row>8</xdr:row>
                <xdr:rowOff>57150</xdr:rowOff>
              </from>
              <to>
                <xdr:col>32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1062" r:id="rId24" name="mop7ah"/>
      </mc:Fallback>
    </mc:AlternateContent>
    <mc:AlternateContent xmlns:mc="http://schemas.openxmlformats.org/markup-compatibility/2006">
      <mc:Choice Requires="x14">
        <control shapeId="1063" r:id="rId25" name="mop7wb">
          <controlPr defaultSize="0" autoLine="0" linkedCell="Formulas!B4" r:id="rId7">
            <anchor moveWithCells="1">
              <from>
                <xdr:col>33</xdr:col>
                <xdr:colOff>47625</xdr:colOff>
                <xdr:row>8</xdr:row>
                <xdr:rowOff>57150</xdr:rowOff>
              </from>
              <to>
                <xdr:col>33</xdr:col>
                <xdr:colOff>238125</xdr:colOff>
                <xdr:row>9</xdr:row>
                <xdr:rowOff>0</xdr:rowOff>
              </to>
            </anchor>
          </controlPr>
        </control>
      </mc:Choice>
      <mc:Fallback>
        <control shapeId="1063" r:id="rId25" name="mop7wb"/>
      </mc:Fallback>
    </mc:AlternateContent>
    <mc:AlternateContent xmlns:mc="http://schemas.openxmlformats.org/markup-compatibility/2006">
      <mc:Choice Requires="x14">
        <control shapeId="1064" r:id="rId26" name="mop7f">
          <controlPr defaultSize="0" autoLine="0" linkedCell="Formulas!C4" r:id="rId5">
            <anchor moveWithCells="1">
              <from>
                <xdr:col>34</xdr:col>
                <xdr:colOff>314325</xdr:colOff>
                <xdr:row>8</xdr:row>
                <xdr:rowOff>57150</xdr:rowOff>
              </from>
              <to>
                <xdr:col>34</xdr:col>
                <xdr:colOff>504825</xdr:colOff>
                <xdr:row>9</xdr:row>
                <xdr:rowOff>0</xdr:rowOff>
              </to>
            </anchor>
          </controlPr>
        </control>
      </mc:Choice>
      <mc:Fallback>
        <control shapeId="1064" r:id="rId26" name="mop7f"/>
      </mc:Fallback>
    </mc:AlternateContent>
    <mc:AlternateContent xmlns:mc="http://schemas.openxmlformats.org/markup-compatibility/2006">
      <mc:Choice Requires="x14">
        <control shapeId="1067" r:id="rId27" name="mop4f">
          <controlPr defaultSize="0" autoLine="0" linkedCell="Formulas!C1" r:id="rId5">
            <anchor moveWithCells="1">
              <from>
                <xdr:col>34</xdr:col>
                <xdr:colOff>314325</xdr:colOff>
                <xdr:row>5</xdr:row>
                <xdr:rowOff>57150</xdr:rowOff>
              </from>
              <to>
                <xdr:col>34</xdr:col>
                <xdr:colOff>504825</xdr:colOff>
                <xdr:row>6</xdr:row>
                <xdr:rowOff>0</xdr:rowOff>
              </to>
            </anchor>
          </controlPr>
        </control>
      </mc:Choice>
      <mc:Fallback>
        <control shapeId="1067" r:id="rId27" name="mop4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7535E-04B0-4F48-B988-8A2C71A72473}">
  <sheetPr codeName="Feuil2"/>
  <dimension ref="A1:C9"/>
  <sheetViews>
    <sheetView workbookViewId="0">
      <selection activeCell="H19" sqref="H19"/>
    </sheetView>
  </sheetViews>
  <sheetFormatPr baseColWidth="10" defaultRowHeight="15" x14ac:dyDescent="0.25"/>
  <cols>
    <col min="1" max="16384" width="11.42578125" style="98"/>
  </cols>
  <sheetData>
    <row r="1" spans="1:3" x14ac:dyDescent="0.25">
      <c r="A1" s="98" t="b">
        <v>0</v>
      </c>
      <c r="B1" s="98" t="b">
        <v>0</v>
      </c>
      <c r="C1" s="98" t="b">
        <v>1</v>
      </c>
    </row>
    <row r="2" spans="1:3" x14ac:dyDescent="0.25">
      <c r="A2" s="98" t="b">
        <v>0</v>
      </c>
      <c r="B2" s="98" t="b">
        <v>0</v>
      </c>
      <c r="C2" s="98" t="b">
        <v>1</v>
      </c>
    </row>
    <row r="3" spans="1:3" x14ac:dyDescent="0.25">
      <c r="A3" s="98" t="b">
        <v>0</v>
      </c>
      <c r="B3" s="98" t="b">
        <v>0</v>
      </c>
      <c r="C3" s="98" t="b">
        <v>1</v>
      </c>
    </row>
    <row r="4" spans="1:3" x14ac:dyDescent="0.25">
      <c r="A4" s="98" t="b">
        <v>0</v>
      </c>
      <c r="B4" s="98" t="b">
        <v>0</v>
      </c>
      <c r="C4" s="98" t="b">
        <v>1</v>
      </c>
    </row>
    <row r="5" spans="1:3" x14ac:dyDescent="0.25">
      <c r="A5" s="98" t="b">
        <v>0</v>
      </c>
      <c r="B5" s="98" t="b">
        <v>1</v>
      </c>
    </row>
    <row r="6" spans="1:3" x14ac:dyDescent="0.25">
      <c r="A6" s="98" t="b">
        <v>0</v>
      </c>
      <c r="B6" s="98" t="b">
        <v>1</v>
      </c>
    </row>
    <row r="7" spans="1:3" x14ac:dyDescent="0.25">
      <c r="A7" s="98" t="b">
        <v>0</v>
      </c>
      <c r="B7" s="98" t="b">
        <v>1</v>
      </c>
    </row>
    <row r="8" spans="1:3" x14ac:dyDescent="0.25">
      <c r="A8" s="98" t="b">
        <v>0</v>
      </c>
      <c r="B8" s="98" t="b">
        <v>1</v>
      </c>
    </row>
    <row r="9" spans="1:3" x14ac:dyDescent="0.25">
      <c r="A9" s="98" t="b">
        <v>0</v>
      </c>
      <c r="B9" s="98" t="b">
        <v>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Enchanting table</vt:lpstr>
      <vt:lpstr>Formulas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Montenoise</dc:creator>
  <cp:lastModifiedBy>Simon Montenoise</cp:lastModifiedBy>
  <dcterms:created xsi:type="dcterms:W3CDTF">2020-06-03T23:13:53Z</dcterms:created>
  <dcterms:modified xsi:type="dcterms:W3CDTF">2020-06-04T20:28:42Z</dcterms:modified>
</cp:coreProperties>
</file>