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Alternant\Desktop\MAX\DEVI\"/>
    </mc:Choice>
  </mc:AlternateContent>
  <xr:revisionPtr revIDLastSave="0" documentId="8_{735E1727-330F-4A92-967C-8F97305DA010}" xr6:coauthVersionLast="45" xr6:coauthVersionMax="45" xr10:uidLastSave="{00000000-0000-0000-0000-000000000000}"/>
  <bookViews>
    <workbookView xWindow="-120" yWindow="-120" windowWidth="28740" windowHeight="15840" xr2:uid="{00000000-000D-0000-FFFF-FFFF00000000}"/>
  </bookViews>
  <sheets>
    <sheet name="PARAMETRE_DEVIS" sheetId="1" r:id="rId1"/>
    <sheet name="devis" sheetId="3" r:id="rId2"/>
  </sheets>
  <definedNames>
    <definedName name="Conditionfacturation">!#REF!</definedName>
    <definedName name="Conditions_facturation" localSheetId="1">!#REF!</definedName>
    <definedName name="Conditions_facturation">!#REF!</definedName>
    <definedName name="Conditions_reglement" localSheetId="1">!#REF!</definedName>
    <definedName name="Conditions_reglement">!#REF!</definedName>
    <definedName name="Modalité_de_facturation" localSheetId="1">!#REF!</definedName>
    <definedName name="Modalité_de_facturation">!#REF!</definedName>
    <definedName name="_xlnm.Print_Area" localSheetId="1">devis!$A$1:$Q$93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1" i="3" l="1"/>
  <c r="O31" i="3" s="1"/>
  <c r="N30" i="3"/>
  <c r="O30" i="3" s="1"/>
  <c r="B57" i="1"/>
  <c r="G73" i="1"/>
  <c r="L73" i="1"/>
  <c r="M54" i="1"/>
  <c r="G54" i="1"/>
  <c r="M46" i="1"/>
  <c r="G46" i="1"/>
  <c r="G22" i="1"/>
  <c r="F92" i="1"/>
  <c r="I92" i="1" s="1"/>
  <c r="K92" i="1" s="1"/>
  <c r="L92" i="1" s="1"/>
  <c r="F91" i="1"/>
  <c r="I91" i="1" s="1"/>
  <c r="K91" i="1" s="1"/>
  <c r="L91" i="1" s="1"/>
  <c r="F86" i="1"/>
  <c r="I86" i="1" s="1"/>
  <c r="K86" i="1" s="1"/>
  <c r="L86" i="1" s="1"/>
  <c r="F85" i="1"/>
  <c r="G85" i="1" s="1"/>
  <c r="F84" i="1"/>
  <c r="I84" i="1" s="1"/>
  <c r="K84" i="1" s="1"/>
  <c r="L84" i="1" s="1"/>
  <c r="F79" i="1"/>
  <c r="I79" i="1" s="1"/>
  <c r="K79" i="1" s="1"/>
  <c r="L79" i="1" s="1"/>
  <c r="F78" i="1"/>
  <c r="I78" i="1" s="1"/>
  <c r="K78" i="1" s="1"/>
  <c r="L78" i="1" s="1"/>
  <c r="G84" i="1" l="1"/>
  <c r="L93" i="1"/>
  <c r="N35" i="3" s="1"/>
  <c r="O35" i="3" s="1"/>
  <c r="G91" i="1"/>
  <c r="G92" i="1"/>
  <c r="I85" i="1"/>
  <c r="K85" i="1" s="1"/>
  <c r="L85" i="1" s="1"/>
  <c r="L87" i="1" s="1"/>
  <c r="N34" i="3" s="1"/>
  <c r="O34" i="3" s="1"/>
  <c r="G86" i="1"/>
  <c r="L80" i="1"/>
  <c r="N39" i="3" s="1"/>
  <c r="O39" i="3" s="1"/>
  <c r="G79" i="1"/>
  <c r="G78" i="1"/>
  <c r="B2" i="1"/>
  <c r="L24" i="3" s="1"/>
  <c r="F72" i="1"/>
  <c r="I72" i="1" s="1"/>
  <c r="K72" i="1" s="1"/>
  <c r="L72" i="1" s="1"/>
  <c r="F71" i="1"/>
  <c r="I71" i="1" s="1"/>
  <c r="K71" i="1" s="1"/>
  <c r="L71" i="1" s="1"/>
  <c r="F70" i="1"/>
  <c r="I70" i="1" s="1"/>
  <c r="K70" i="1" s="1"/>
  <c r="L70" i="1" s="1"/>
  <c r="F61" i="1"/>
  <c r="I61" i="1" s="1"/>
  <c r="K61" i="1" s="1"/>
  <c r="L61" i="1" s="1"/>
  <c r="F60" i="1"/>
  <c r="I60" i="1" s="1"/>
  <c r="K60" i="1" s="1"/>
  <c r="L60" i="1" s="1"/>
  <c r="F59" i="1"/>
  <c r="I59" i="1" s="1"/>
  <c r="K59" i="1" s="1"/>
  <c r="L59" i="1" s="1"/>
  <c r="O20" i="3"/>
  <c r="F45" i="1"/>
  <c r="I45" i="1" s="1"/>
  <c r="K45" i="1" s="1"/>
  <c r="L45" i="1" s="1"/>
  <c r="F44" i="1"/>
  <c r="I44" i="1" s="1"/>
  <c r="K44" i="1" s="1"/>
  <c r="L44" i="1" s="1"/>
  <c r="G70" i="1" l="1"/>
  <c r="L63" i="1"/>
  <c r="G72" i="1"/>
  <c r="G71" i="1"/>
  <c r="L46" i="1"/>
  <c r="N28" i="3" s="1"/>
  <c r="O28" i="3" s="1"/>
  <c r="G61" i="1"/>
  <c r="G60" i="1"/>
  <c r="G59" i="1"/>
  <c r="G45" i="1"/>
  <c r="G44" i="1"/>
  <c r="F53" i="1"/>
  <c r="I53" i="1" s="1"/>
  <c r="K53" i="1" s="1"/>
  <c r="L53" i="1" s="1"/>
  <c r="I52" i="1"/>
  <c r="K52" i="1" s="1"/>
  <c r="L52" i="1" s="1"/>
  <c r="F51" i="1"/>
  <c r="I51" i="1" s="1"/>
  <c r="K51" i="1" s="1"/>
  <c r="L51" i="1" s="1"/>
  <c r="F37" i="1"/>
  <c r="G37" i="1" s="1"/>
  <c r="F38" i="1"/>
  <c r="I38" i="1" s="1"/>
  <c r="K38" i="1" s="1"/>
  <c r="L38" i="1" s="1"/>
  <c r="F36" i="1"/>
  <c r="G36" i="1" s="1"/>
  <c r="F35" i="1"/>
  <c r="I35" i="1" s="1"/>
  <c r="K35" i="1" s="1"/>
  <c r="L35" i="1" s="1"/>
  <c r="F30" i="1"/>
  <c r="I30" i="1" s="1"/>
  <c r="K30" i="1" s="1"/>
  <c r="L30" i="1" s="1"/>
  <c r="F29" i="1"/>
  <c r="I29" i="1" s="1"/>
  <c r="K29" i="1" s="1"/>
  <c r="L29" i="1" s="1"/>
  <c r="F28" i="1"/>
  <c r="I28" i="1" s="1"/>
  <c r="K28" i="1" s="1"/>
  <c r="L28" i="1" s="1"/>
  <c r="F8" i="1"/>
  <c r="I8" i="1" s="1"/>
  <c r="K8" i="1" s="1"/>
  <c r="L8" i="1" s="1"/>
  <c r="F7" i="1"/>
  <c r="I7" i="1" s="1"/>
  <c r="K7" i="1" s="1"/>
  <c r="L7" i="1" s="1"/>
  <c r="F6" i="1"/>
  <c r="I6" i="1" s="1"/>
  <c r="K6" i="1" s="1"/>
  <c r="L6" i="1" s="1"/>
  <c r="F5" i="1"/>
  <c r="G5" i="1" s="1"/>
  <c r="F143" i="1"/>
  <c r="I143" i="1" s="1"/>
  <c r="K143" i="1" s="1"/>
  <c r="L143" i="1" s="1"/>
  <c r="F142" i="1"/>
  <c r="I142" i="1" s="1"/>
  <c r="K142" i="1" s="1"/>
  <c r="L142" i="1" s="1"/>
  <c r="F141" i="1"/>
  <c r="I141" i="1" s="1"/>
  <c r="K141" i="1" s="1"/>
  <c r="L141" i="1" s="1"/>
  <c r="F140" i="1"/>
  <c r="I140" i="1" s="1"/>
  <c r="K140" i="1" s="1"/>
  <c r="L140" i="1" s="1"/>
  <c r="F139" i="1"/>
  <c r="I139" i="1" s="1"/>
  <c r="K139" i="1" s="1"/>
  <c r="L139" i="1" s="1"/>
  <c r="F138" i="1"/>
  <c r="G138" i="1" s="1"/>
  <c r="F137" i="1"/>
  <c r="I137" i="1" s="1"/>
  <c r="K137" i="1" s="1"/>
  <c r="C137" i="1"/>
  <c r="F136" i="1"/>
  <c r="I136" i="1" s="1"/>
  <c r="K136" i="1" s="1"/>
  <c r="C136" i="1"/>
  <c r="F135" i="1"/>
  <c r="I135" i="1" s="1"/>
  <c r="K135" i="1" s="1"/>
  <c r="L135" i="1" s="1"/>
  <c r="F130" i="1"/>
  <c r="I130" i="1" s="1"/>
  <c r="K130" i="1" s="1"/>
  <c r="F128" i="1"/>
  <c r="I128" i="1" s="1"/>
  <c r="K128" i="1" s="1"/>
  <c r="L128" i="1" s="1"/>
  <c r="F127" i="1"/>
  <c r="G127" i="1" s="1"/>
  <c r="F126" i="1"/>
  <c r="I126" i="1" s="1"/>
  <c r="K126" i="1" s="1"/>
  <c r="L126" i="1" s="1"/>
  <c r="F125" i="1"/>
  <c r="G125" i="1" s="1"/>
  <c r="F124" i="1"/>
  <c r="I124" i="1" s="1"/>
  <c r="K124" i="1" s="1"/>
  <c r="L124" i="1" s="1"/>
  <c r="F117" i="1"/>
  <c r="I117" i="1" s="1"/>
  <c r="K117" i="1" s="1"/>
  <c r="L117" i="1" s="1"/>
  <c r="F116" i="1"/>
  <c r="I116" i="1" s="1"/>
  <c r="K116" i="1" s="1"/>
  <c r="L116" i="1" s="1"/>
  <c r="F115" i="1"/>
  <c r="I115" i="1" s="1"/>
  <c r="K115" i="1" s="1"/>
  <c r="L115" i="1" s="1"/>
  <c r="F114" i="1"/>
  <c r="G114" i="1" s="1"/>
  <c r="F113" i="1"/>
  <c r="G113" i="1" s="1"/>
  <c r="F112" i="1"/>
  <c r="G112" i="1" s="1"/>
  <c r="F111" i="1"/>
  <c r="I111" i="1" s="1"/>
  <c r="K111" i="1" s="1"/>
  <c r="L111" i="1" s="1"/>
  <c r="F110" i="1"/>
  <c r="F105" i="1"/>
  <c r="I105" i="1" s="1"/>
  <c r="K105" i="1" s="1"/>
  <c r="L105" i="1" s="1"/>
  <c r="F104" i="1"/>
  <c r="G104" i="1" s="1"/>
  <c r="F103" i="1"/>
  <c r="G103" i="1" s="1"/>
  <c r="F102" i="1"/>
  <c r="G102" i="1" s="1"/>
  <c r="F101" i="1"/>
  <c r="I101" i="1" s="1"/>
  <c r="K101" i="1" s="1"/>
  <c r="L101" i="1" s="1"/>
  <c r="F100" i="1"/>
  <c r="I100" i="1" s="1"/>
  <c r="K100" i="1" s="1"/>
  <c r="L100" i="1" s="1"/>
  <c r="F99" i="1"/>
  <c r="I99" i="1" s="1"/>
  <c r="K99" i="1" s="1"/>
  <c r="L99" i="1" s="1"/>
  <c r="F98" i="1"/>
  <c r="I98" i="1" s="1"/>
  <c r="K98" i="1" s="1"/>
  <c r="L98" i="1" s="1"/>
  <c r="F21" i="1"/>
  <c r="I21" i="1" s="1"/>
  <c r="K21" i="1" s="1"/>
  <c r="L21" i="1" s="1"/>
  <c r="F20" i="1"/>
  <c r="I20" i="1" s="1"/>
  <c r="K20" i="1" s="1"/>
  <c r="L20" i="1" s="1"/>
  <c r="F19" i="1"/>
  <c r="I19" i="1" s="1"/>
  <c r="K19" i="1" s="1"/>
  <c r="L19" i="1" s="1"/>
  <c r="F18" i="1"/>
  <c r="G18" i="1" s="1"/>
  <c r="F17" i="1"/>
  <c r="G17" i="1" s="1"/>
  <c r="F16" i="1"/>
  <c r="G16" i="1" s="1"/>
  <c r="G63" i="1" l="1"/>
  <c r="G137" i="1"/>
  <c r="L31" i="1"/>
  <c r="N26" i="3" s="1"/>
  <c r="O26" i="3" s="1"/>
  <c r="I37" i="1"/>
  <c r="K37" i="1" s="1"/>
  <c r="L37" i="1" s="1"/>
  <c r="G52" i="1"/>
  <c r="L54" i="1"/>
  <c r="N29" i="3" s="1"/>
  <c r="O29" i="3" s="1"/>
  <c r="G53" i="1"/>
  <c r="G51" i="1"/>
  <c r="G38" i="1"/>
  <c r="I36" i="1"/>
  <c r="K36" i="1" s="1"/>
  <c r="L36" i="1" s="1"/>
  <c r="G35" i="1"/>
  <c r="G39" i="1" s="1"/>
  <c r="G28" i="1"/>
  <c r="G30" i="1"/>
  <c r="G29" i="1"/>
  <c r="I5" i="1"/>
  <c r="K5" i="1" s="1"/>
  <c r="L5" i="1" s="1"/>
  <c r="L9" i="1" s="1"/>
  <c r="G99" i="1"/>
  <c r="G100" i="1"/>
  <c r="I125" i="1"/>
  <c r="K125" i="1" s="1"/>
  <c r="L125" i="1" s="1"/>
  <c r="G135" i="1"/>
  <c r="G141" i="1"/>
  <c r="G8" i="1"/>
  <c r="G126" i="1"/>
  <c r="L136" i="1"/>
  <c r="I127" i="1"/>
  <c r="K127" i="1" s="1"/>
  <c r="L127" i="1" s="1"/>
  <c r="L137" i="1"/>
  <c r="G7" i="1"/>
  <c r="G6" i="1"/>
  <c r="I103" i="1"/>
  <c r="K103" i="1" s="1"/>
  <c r="L103" i="1" s="1"/>
  <c r="I112" i="1"/>
  <c r="K112" i="1" s="1"/>
  <c r="L112" i="1" s="1"/>
  <c r="G117" i="1"/>
  <c r="F118" i="1"/>
  <c r="G124" i="1"/>
  <c r="G110" i="1"/>
  <c r="I113" i="1"/>
  <c r="K113" i="1" s="1"/>
  <c r="L113" i="1" s="1"/>
  <c r="G128" i="1"/>
  <c r="G142" i="1"/>
  <c r="G21" i="1"/>
  <c r="G101" i="1"/>
  <c r="I16" i="1"/>
  <c r="K16" i="1" s="1"/>
  <c r="L16" i="1" s="1"/>
  <c r="I102" i="1"/>
  <c r="K102" i="1" s="1"/>
  <c r="L102" i="1" s="1"/>
  <c r="I110" i="1"/>
  <c r="K110" i="1" s="1"/>
  <c r="L110" i="1" s="1"/>
  <c r="G111" i="1"/>
  <c r="G143" i="1"/>
  <c r="I17" i="1"/>
  <c r="K17" i="1" s="1"/>
  <c r="L17" i="1" s="1"/>
  <c r="I18" i="1"/>
  <c r="K18" i="1" s="1"/>
  <c r="L18" i="1" s="1"/>
  <c r="G20" i="1"/>
  <c r="G98" i="1"/>
  <c r="G116" i="1"/>
  <c r="G130" i="1"/>
  <c r="G140" i="1"/>
  <c r="I104" i="1"/>
  <c r="K104" i="1" s="1"/>
  <c r="L104" i="1" s="1"/>
  <c r="I114" i="1"/>
  <c r="K114" i="1" s="1"/>
  <c r="L114" i="1" s="1"/>
  <c r="I138" i="1"/>
  <c r="K138" i="1" s="1"/>
  <c r="L138" i="1" s="1"/>
  <c r="G19" i="1"/>
  <c r="G105" i="1"/>
  <c r="G115" i="1"/>
  <c r="G136" i="1"/>
  <c r="G139" i="1"/>
  <c r="N24" i="3" l="1"/>
  <c r="O24" i="3" s="1"/>
  <c r="M9" i="1"/>
  <c r="L39" i="1"/>
  <c r="N27" i="3" s="1"/>
  <c r="O27" i="3" s="1"/>
  <c r="L130" i="1"/>
  <c r="L129" i="1"/>
  <c r="L22" i="1"/>
  <c r="G31" i="1"/>
  <c r="L118" i="1"/>
  <c r="G118" i="1"/>
  <c r="L106" i="1"/>
  <c r="G129" i="1"/>
  <c r="L144" i="1"/>
  <c r="G144" i="1"/>
  <c r="G106" i="1"/>
  <c r="N25" i="3" l="1"/>
  <c r="O25" i="3" s="1"/>
  <c r="M22" i="1"/>
  <c r="O43" i="3"/>
  <c r="O45" i="3" s="1"/>
  <c r="O47" i="3" s="1"/>
  <c r="G151" i="1"/>
  <c r="G152" i="1" l="1"/>
  <c r="G153" i="1" s="1"/>
</calcChain>
</file>

<file path=xl/sharedStrings.xml><?xml version="1.0" encoding="utf-8"?>
<sst xmlns="http://schemas.openxmlformats.org/spreadsheetml/2006/main" count="372" uniqueCount="108">
  <si>
    <t xml:space="preserve">Libellé </t>
  </si>
  <si>
    <t>Unité</t>
  </si>
  <si>
    <t>Quantité</t>
  </si>
  <si>
    <t>Prix d'achat
unitaire H.T</t>
  </si>
  <si>
    <t>Coef corr</t>
  </si>
  <si>
    <t>Déboursé HT</t>
  </si>
  <si>
    <t>Total déboursé</t>
  </si>
  <si>
    <t>% 
Frais Généraux</t>
  </si>
  <si>
    <t>Prix de revient</t>
  </si>
  <si>
    <t>% 
Benefice</t>
  </si>
  <si>
    <t>P.U €</t>
  </si>
  <si>
    <t>Total HT</t>
  </si>
  <si>
    <t>Main d'œuvre</t>
  </si>
  <si>
    <t>H</t>
  </si>
  <si>
    <t>m²</t>
  </si>
  <si>
    <t>placoplatre</t>
  </si>
  <si>
    <t>ml</t>
  </si>
  <si>
    <t>u</t>
  </si>
  <si>
    <t>VIS TTPC 25 ou 35</t>
  </si>
  <si>
    <t>Bande</t>
  </si>
  <si>
    <t>Enduit prêt à l'emploi</t>
  </si>
  <si>
    <t>kg</t>
  </si>
  <si>
    <t>DOUBLAGE 120</t>
  </si>
  <si>
    <t>PRK32 120 mm</t>
  </si>
  <si>
    <t xml:space="preserve">Rail stil </t>
  </si>
  <si>
    <t xml:space="preserve">Montant stil doublé </t>
  </si>
  <si>
    <t>CLOISONS 72</t>
  </si>
  <si>
    <t>URSACOUSTIC 45</t>
  </si>
  <si>
    <t>Rail stil 45</t>
  </si>
  <si>
    <t>Montant stil doublé 45</t>
  </si>
  <si>
    <t>BLOC PORTE 90 ALV</t>
  </si>
  <si>
    <t>bloc porte 90 ALV</t>
  </si>
  <si>
    <t>U</t>
  </si>
  <si>
    <t>Serrure</t>
  </si>
  <si>
    <t>Butée de porte</t>
  </si>
  <si>
    <t>Béquillage aluminium</t>
  </si>
  <si>
    <t>plus value AP</t>
  </si>
  <si>
    <t xml:space="preserve">TOIT TERRASSE INACCESSIBLE </t>
  </si>
  <si>
    <t>Panne 8x23</t>
  </si>
  <si>
    <t>m3</t>
  </si>
  <si>
    <t>Muraillères 45 x 220 mm SAPIN</t>
  </si>
  <si>
    <t>Sabot métalliques pour pannes (carton de 40)</t>
  </si>
  <si>
    <t>Fixation murale</t>
  </si>
  <si>
    <t>Livraion fournisseur</t>
  </si>
  <si>
    <t>Totall déboursé</t>
  </si>
  <si>
    <t>P.V HT</t>
  </si>
  <si>
    <t>MONTANT nord calibré 45*145 au ml</t>
  </si>
  <si>
    <t>Lisse basse nord calibré 45*145 au ml</t>
  </si>
  <si>
    <t>Lisse haute nord calibré 45*145 au ml</t>
  </si>
  <si>
    <t>Clous torsadés 90mm</t>
  </si>
  <si>
    <t>Goujons d'ancrage</t>
  </si>
  <si>
    <t>SEMELLE CL4 AUTOCLAVE 45x145</t>
  </si>
  <si>
    <t xml:space="preserve">Bande d'arase </t>
  </si>
  <si>
    <t>Vis béton</t>
  </si>
  <si>
    <t xml:space="preserve">Fabrication et pose de parois ossature bois constitués de montants de 45 x 145 mm en sapin du nord classe2, rabotés et chanfreinés répartis tous les 60 cm </t>
  </si>
  <si>
    <t>Fourniture et pose de semelles en sapin autoclave Classe IV 45 x145  , y compris la pose de la bande d'étanchéitée DELTA 200 afin d'assurer une coupure de capilarité entre la dalle et la structure bois</t>
  </si>
  <si>
    <t xml:space="preserve">OSB3 12 mm </t>
  </si>
  <si>
    <t xml:space="preserve">Clous </t>
  </si>
  <si>
    <t>Fourniture et pose d'un voile de contreventement en panneaux d'OSB3 de 12 mm d'épaisseur fixé sur ossature bois</t>
  </si>
  <si>
    <t>Fourniture et pose d'un film pare-pluie type DELTA VENT N, compris lattage de 45 x 27 mm d'épaisseur</t>
  </si>
  <si>
    <t>PARE PLUIE DELTA VENT (75m² rlx)</t>
  </si>
  <si>
    <t>Liteau 45 x 27 ou 22</t>
  </si>
  <si>
    <t xml:space="preserve">BARDAGE BOIS </t>
  </si>
  <si>
    <t>LATTE VENTILATION ALU SETIN</t>
  </si>
  <si>
    <t>N°</t>
  </si>
  <si>
    <t>001</t>
  </si>
  <si>
    <t>En date du</t>
  </si>
  <si>
    <t>Référence client</t>
  </si>
  <si>
    <t>A l'attention de</t>
  </si>
  <si>
    <t>Téléphone :</t>
  </si>
  <si>
    <t>Télécopie : </t>
  </si>
  <si>
    <t>Adresse mail</t>
  </si>
  <si>
    <t>Site internet</t>
  </si>
  <si>
    <t>Désignation</t>
  </si>
  <si>
    <t>Qté</t>
  </si>
  <si>
    <t>Prix unit. Ht</t>
  </si>
  <si>
    <t>Montant HT</t>
  </si>
  <si>
    <t>TVA</t>
  </si>
  <si>
    <t>EN</t>
  </si>
  <si>
    <t>SOUS-TOTAL</t>
  </si>
  <si>
    <t>TVA 20%</t>
  </si>
  <si>
    <t>TOTAL TTC</t>
  </si>
  <si>
    <t>1 Maçonnerie</t>
  </si>
  <si>
    <t>Pannes 8x23</t>
  </si>
  <si>
    <t>Panne sapin du nord 8x23</t>
  </si>
  <si>
    <t>Clous 140</t>
  </si>
  <si>
    <t>Chevronnage en sapin de pays traité 50 x 75</t>
  </si>
  <si>
    <t>Cheron sapin de pays</t>
  </si>
  <si>
    <t>Pointe tête plate</t>
  </si>
  <si>
    <t xml:space="preserve">Réalisation de fondations en périphérie pour support des murs ossature bois comprenant ; Fouilles en rigole creusés manuellement, coulage du béton de fondations et réalisation d'un rang de chainage de 15 x 20 cm de hauteur pour support des parois ossature bois - N'est pas prévu de dalle béton dans le garage </t>
  </si>
  <si>
    <t>2 OSSATURE BOIS - CHARPENTE</t>
  </si>
  <si>
    <t xml:space="preserve">Fourniture et pose de grilles anti-rongeurs fixées en pied de paroi afin d'éviter l'intrusion des nuisibles </t>
  </si>
  <si>
    <t xml:space="preserve">Fourniture et pose d'un clin bois de type SILVERWOOD coloris approchant de l'existant - Pose sur lattage de 45 x 27 mm d'épaisseur et cloué par clous inox - Compris traitement des retours de tableaux en pourtour de la porte sectionnelle </t>
  </si>
  <si>
    <t xml:space="preserve">Fourniture et pose d'une porte sectionnelle manuelle de 2,50 x 2,10 m de hauteur, tablier aluminium RAL 7016 gris anthracite </t>
  </si>
  <si>
    <t>porte sectionnelle</t>
  </si>
  <si>
    <t>BAC ACIER</t>
  </si>
  <si>
    <t>VIS FIXATION AUTOFOREUSE</t>
  </si>
  <si>
    <t>BAC ACIER LAQUE</t>
  </si>
  <si>
    <t>DESCENTES EP, goutières, rives, faitage</t>
  </si>
  <si>
    <t xml:space="preserve">Fourniture et pose de tôles bac acier (non isolant) fixées par vis autoforeuse à tête teintés </t>
  </si>
  <si>
    <t xml:space="preserve">Fourniture et poses des tôles de faitage, égout et de rives assorties au bac acier - Est également compris la fourniture et pose des évacuation d'eaux pluviales </t>
  </si>
  <si>
    <t xml:space="preserve">LOGO </t>
  </si>
  <si>
    <t xml:space="preserve"> test Devis</t>
  </si>
  <si>
    <t xml:space="preserve">Fourniture et pose du support de couverture en pannes de sapin traité classe 2 de section 8 x 23 cm </t>
  </si>
  <si>
    <t>3 COUVERTURE</t>
  </si>
  <si>
    <t>4 PORTE SECTIONNELLE</t>
  </si>
  <si>
    <t>NOM CLIENT</t>
  </si>
  <si>
    <r>
      <t>Commentaire général :</t>
    </r>
    <r>
      <rPr>
        <sz val="9"/>
        <color rgb="FF000000"/>
        <rFont val="Century Gothic"/>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</si>
</sst>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0.00&quot; &quot;[$€-40C]"/>
    <numFmt numFmtId="165" formatCode="#,##0.00&quot;  &quot;"/>
    <numFmt numFmtId="166" formatCode="[$-40C]General"/>
    <numFmt numFmtId="167" formatCode="&quot; &quot;#,##0.00&quot;    &quot;;&quot;-&quot;#,##0.00&quot;    &quot;;&quot; -&quot;#&quot;    &quot;;&quot; &quot;@&quot; &quot;"/>
    <numFmt numFmtId="168" formatCode="&quot; €&quot;#,##0.00&quot; &quot;;&quot; €(&quot;#,##0.00&quot;)&quot;;&quot; €-&quot;#&quot; &quot;;&quot; &quot;@&quot; &quot;"/>
    <numFmt numFmtId="169" formatCode="[$-40C]0%"/>
    <numFmt numFmtId="170" formatCode="&quot; €&quot;#,##0.00&quot; &quot;;&quot;-€&quot;#,##0.00&quot; &quot;;&quot; €-&quot;#&quot; &quot;;&quot; &quot;@&quot; &quot;"/>
    <numFmt numFmtId="171" formatCode="#,##0.00&quot; &quot;[$€-40C];[Red]&quot;-&quot;#,##0.00&quot; &quot;[$€-40C]"/>
    <numFmt numFmtId="172" formatCode="#,##0.00&quot; €&quot;"/>
    <numFmt numFmtId="173" formatCode="[$-40C]d/m/yy"/>
    <numFmt numFmtId="174" formatCode="#,##0.00\ [$€-40C]"/>
  </numFmts>
  <fonts count="25" x14ac:knownFonts="1">
    <font>
      <sz val="11"/>
      <color rgb="FF000000"/>
      <name val="Arial"/>
      <family val="2"/>
    </font>
    <font>
      <sz val="11"/>
      <color rgb="FF000000"/>
      <name val="Calibri"/>
      <family val="2"/>
    </font>
    <font>
      <b/>
      <i/>
      <sz val="16"/>
      <color rgb="FF000000"/>
      <name val="Arial"/>
      <family val="2"/>
    </font>
    <font>
      <sz val="10"/>
      <color rgb="FF000000"/>
      <name val="Arial"/>
      <family val="2"/>
    </font>
    <font>
      <b/>
      <i/>
      <u/>
      <sz val="11"/>
      <color rgb="FF000000"/>
      <name val="Arial"/>
      <family val="2"/>
    </font>
    <font>
      <sz val="9"/>
      <color rgb="FF000000"/>
      <name val="Century Gothic"/>
      <family val="2"/>
    </font>
    <font>
      <b/>
      <sz val="9"/>
      <color rgb="FF000000"/>
      <name val="Britannic Bold"/>
      <family val="2"/>
    </font>
    <font>
      <b/>
      <i/>
      <sz val="10"/>
      <color rgb="FF000000"/>
      <name val="Century Gothic"/>
      <family val="2"/>
    </font>
    <font>
      <b/>
      <sz val="11"/>
      <color rgb="FF000000"/>
      <name val="Century Gothic"/>
      <family val="2"/>
    </font>
    <font>
      <b/>
      <sz val="16"/>
      <color rgb="FF000000"/>
      <name val="Century Gothic"/>
      <family val="2"/>
    </font>
    <font>
      <b/>
      <i/>
      <sz val="9"/>
      <color rgb="FF000000"/>
      <name val="Century Gothic"/>
      <family val="2"/>
    </font>
    <font>
      <sz val="10"/>
      <color rgb="FF000000"/>
      <name val="Century Gothic"/>
      <family val="2"/>
    </font>
    <font>
      <b/>
      <sz val="12"/>
      <color rgb="FF000000"/>
      <name val="Century Gothic"/>
      <family val="2"/>
    </font>
    <font>
      <i/>
      <sz val="8"/>
      <color rgb="FF000000"/>
      <name val="Century Gothic"/>
      <family val="2"/>
    </font>
    <font>
      <sz val="8"/>
      <color rgb="FF000000"/>
      <name val="Century Gothic"/>
      <family val="2"/>
    </font>
    <font>
      <b/>
      <sz val="10"/>
      <color rgb="FF000000"/>
      <name val="Century Gothic"/>
      <family val="2"/>
    </font>
    <font>
      <sz val="15"/>
      <color rgb="FF228822"/>
      <name val="Arial"/>
      <family val="2"/>
    </font>
    <font>
      <b/>
      <sz val="9"/>
      <color rgb="FF000000"/>
      <name val="Century Gothic"/>
      <family val="2"/>
    </font>
    <font>
      <b/>
      <u/>
      <sz val="10"/>
      <color rgb="FF000000"/>
      <name val="Century Gothic"/>
      <family val="2"/>
    </font>
    <font>
      <sz val="9"/>
      <color rgb="FFFFFFFF"/>
      <name val="Century Gothic"/>
      <family val="2"/>
    </font>
    <font>
      <b/>
      <sz val="8"/>
      <color rgb="FF000000"/>
      <name val="Century Gothic"/>
      <family val="2"/>
    </font>
    <font>
      <b/>
      <sz val="9"/>
      <color rgb="FF000000"/>
      <name val="Bauhaus-Demi"/>
    </font>
    <font>
      <sz val="11"/>
      <color rgb="FF000000"/>
      <name val="Century Gothic"/>
      <family val="2"/>
    </font>
    <font>
      <sz val="8"/>
      <color rgb="FF808080"/>
      <name val="Century Gothic"/>
      <family val="2"/>
    </font>
    <font>
      <sz val="9"/>
      <color theme="1"/>
      <name val="Century Gothic"/>
      <family val="2"/>
    </font>
  </fonts>
  <fills count="3">
    <fill>
      <patternFill patternType="none"/>
    </fill>
    <fill>
      <patternFill patternType="gray125"/>
    </fill>
    <fill>
      <patternFill patternType="solid">
        <fgColor rgb="FFFFFFFF"/>
        <bgColor rgb="FFFFFFFF"/>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top style="thin">
        <color indexed="64"/>
      </top>
      <bottom/>
      <diagonal/>
    </border>
    <border>
      <left/>
      <right/>
      <top style="thin">
        <color indexed="64"/>
      </top>
      <bottom/>
      <diagonal/>
    </border>
    <border>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top/>
      <bottom/>
      <diagonal/>
    </border>
    <border>
      <left style="thin">
        <color indexed="64"/>
      </left>
      <right style="thin">
        <color rgb="FF000000"/>
      </right>
      <top/>
      <bottom style="thin">
        <color indexed="64"/>
      </bottom>
      <diagonal/>
    </border>
    <border>
      <left style="thin">
        <color rgb="FF000000"/>
      </left>
      <right/>
      <top/>
      <bottom style="thin">
        <color indexed="64"/>
      </bottom>
      <diagonal/>
    </border>
    <border>
      <left/>
      <right/>
      <top/>
      <bottom style="thin">
        <color indexed="64"/>
      </bottom>
      <diagonal/>
    </border>
    <border>
      <left style="thin">
        <color rgb="FF000000"/>
      </left>
      <right style="thin">
        <color indexed="64"/>
      </right>
      <top/>
      <bottom style="thin">
        <color indexed="64"/>
      </bottom>
      <diagonal/>
    </border>
    <border>
      <left/>
      <right style="thin">
        <color indexed="64"/>
      </right>
      <top/>
      <bottom/>
      <diagonal/>
    </border>
  </borders>
  <cellStyleXfs count="11">
    <xf numFmtId="0" fontId="0" fillId="0" borderId="0"/>
    <xf numFmtId="167" fontId="1" fillId="0" borderId="0" applyBorder="0" applyProtection="0"/>
    <xf numFmtId="168" fontId="1" fillId="0" borderId="0" applyBorder="0" applyProtection="0"/>
    <xf numFmtId="166" fontId="1" fillId="0" borderId="0" applyBorder="0" applyProtection="0"/>
    <xf numFmtId="169" fontId="1" fillId="0" borderId="0" applyBorder="0" applyProtection="0"/>
    <xf numFmtId="0" fontId="2" fillId="0" borderId="0" applyNumberFormat="0" applyBorder="0" applyProtection="0">
      <alignment horizontal="center"/>
    </xf>
    <xf numFmtId="0" fontId="2" fillId="0" borderId="0" applyNumberFormat="0" applyBorder="0" applyProtection="0">
      <alignment horizontal="center" textRotation="90"/>
    </xf>
    <xf numFmtId="170" fontId="1" fillId="0" borderId="0" applyBorder="0" applyProtection="0"/>
    <xf numFmtId="166" fontId="3" fillId="0" borderId="0" applyBorder="0" applyProtection="0"/>
    <xf numFmtId="0" fontId="4" fillId="0" borderId="0" applyNumberFormat="0" applyBorder="0" applyProtection="0"/>
    <xf numFmtId="171" fontId="4" fillId="0" borderId="0" applyBorder="0" applyProtection="0"/>
  </cellStyleXfs>
  <cellXfs count="143">
    <xf numFmtId="0" fontId="0" fillId="0" borderId="0" xfId="0"/>
    <xf numFmtId="0" fontId="0" fillId="0" borderId="0" xfId="0" applyAlignment="1">
      <alignment horizontal="center"/>
    </xf>
    <xf numFmtId="0" fontId="0" fillId="0" borderId="1" xfId="0" applyBorder="1" applyAlignment="1">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xf numFmtId="0" fontId="0" fillId="0" borderId="1" xfId="0" applyBorder="1" applyAlignment="1">
      <alignment horizontal="center"/>
    </xf>
    <xf numFmtId="2" fontId="0" fillId="0" borderId="1" xfId="0" applyNumberFormat="1" applyBorder="1" applyAlignment="1">
      <alignment horizontal="center"/>
    </xf>
    <xf numFmtId="164" fontId="0" fillId="0" borderId="1" xfId="0" applyNumberFormat="1" applyBorder="1" applyAlignment="1">
      <alignment horizontal="center"/>
    </xf>
    <xf numFmtId="164" fontId="0" fillId="0" borderId="0" xfId="0" applyNumberFormat="1" applyAlignment="1">
      <alignment horizontal="center"/>
    </xf>
    <xf numFmtId="164" fontId="0" fillId="0" borderId="0" xfId="0" applyNumberFormat="1"/>
    <xf numFmtId="2" fontId="0" fillId="0" borderId="0" xfId="0" applyNumberFormat="1" applyAlignment="1">
      <alignment horizontal="center"/>
    </xf>
    <xf numFmtId="165" fontId="0" fillId="0" borderId="0" xfId="0" applyNumberFormat="1" applyAlignment="1">
      <alignment horizontal="center"/>
    </xf>
    <xf numFmtId="4" fontId="0" fillId="0" borderId="0" xfId="0" applyNumberFormat="1" applyAlignment="1">
      <alignment horizontal="center"/>
    </xf>
    <xf numFmtId="166" fontId="5" fillId="0" borderId="0" xfId="3" applyFont="1" applyAlignment="1">
      <alignment vertical="center"/>
    </xf>
    <xf numFmtId="166" fontId="5" fillId="0" borderId="0" xfId="3" applyFont="1" applyAlignment="1">
      <alignment horizontal="center" vertical="center"/>
    </xf>
    <xf numFmtId="172" fontId="5" fillId="0" borderId="0" xfId="2" applyNumberFormat="1" applyFont="1" applyAlignment="1">
      <alignment vertical="center"/>
    </xf>
    <xf numFmtId="166" fontId="6" fillId="0" borderId="0" xfId="3" applyFont="1" applyAlignment="1">
      <alignment vertical="center"/>
    </xf>
    <xf numFmtId="166" fontId="7" fillId="0" borderId="0" xfId="8" applyFont="1" applyAlignment="1">
      <alignment horizontal="left" vertical="center"/>
    </xf>
    <xf numFmtId="173" fontId="8" fillId="0" borderId="0" xfId="8" applyNumberFormat="1" applyFont="1" applyAlignment="1">
      <alignment horizontal="right" vertical="center"/>
    </xf>
    <xf numFmtId="166" fontId="8" fillId="0" borderId="0" xfId="8" applyFont="1" applyAlignment="1">
      <alignment horizontal="right" vertical="center"/>
    </xf>
    <xf numFmtId="166" fontId="9" fillId="0" borderId="0" xfId="8" applyFont="1" applyAlignment="1">
      <alignment vertical="center"/>
    </xf>
    <xf numFmtId="49" fontId="9" fillId="0" borderId="0" xfId="1" applyNumberFormat="1" applyFont="1" applyAlignment="1">
      <alignment vertical="center"/>
    </xf>
    <xf numFmtId="166" fontId="5" fillId="0" borderId="0" xfId="8" applyFont="1" applyAlignment="1">
      <alignment vertical="center"/>
    </xf>
    <xf numFmtId="173" fontId="8" fillId="0" borderId="0" xfId="8" applyNumberFormat="1" applyFont="1" applyAlignment="1">
      <alignment vertical="center"/>
    </xf>
    <xf numFmtId="166" fontId="10" fillId="0" borderId="0" xfId="8" applyFont="1" applyAlignment="1">
      <alignment vertical="center"/>
    </xf>
    <xf numFmtId="166" fontId="11" fillId="0" borderId="0" xfId="8" applyFont="1" applyAlignment="1">
      <alignment vertical="center"/>
    </xf>
    <xf numFmtId="166" fontId="10" fillId="0" borderId="0" xfId="8" applyFont="1" applyAlignment="1">
      <alignment horizontal="left" vertical="center"/>
    </xf>
    <xf numFmtId="166" fontId="12" fillId="0" borderId="0" xfId="8" applyFont="1" applyAlignment="1">
      <alignment horizontal="left" vertical="center"/>
    </xf>
    <xf numFmtId="173" fontId="8" fillId="0" borderId="0" xfId="8" applyNumberFormat="1" applyFont="1" applyAlignment="1">
      <alignment horizontal="left" vertical="center"/>
    </xf>
    <xf numFmtId="166" fontId="11" fillId="0" borderId="0" xfId="8" applyFont="1" applyAlignment="1">
      <alignment horizontal="left" vertical="center"/>
    </xf>
    <xf numFmtId="0" fontId="0" fillId="0" borderId="0" xfId="0"/>
    <xf numFmtId="166" fontId="5" fillId="0" borderId="0" xfId="3" applyFont="1" applyAlignment="1">
      <alignment horizontal="left" vertical="center"/>
    </xf>
    <xf numFmtId="173" fontId="5" fillId="0" borderId="0" xfId="8" applyNumberFormat="1" applyFont="1" applyAlignment="1">
      <alignment horizontal="center" vertical="center"/>
    </xf>
    <xf numFmtId="166" fontId="13" fillId="0" borderId="0" xfId="8" applyFont="1" applyAlignment="1">
      <alignment vertical="center"/>
    </xf>
    <xf numFmtId="166" fontId="8" fillId="0" borderId="0" xfId="8" applyFont="1" applyAlignment="1">
      <alignment vertical="center"/>
    </xf>
    <xf numFmtId="166" fontId="13" fillId="0" borderId="0" xfId="3" applyFont="1" applyAlignment="1">
      <alignment vertical="center"/>
    </xf>
    <xf numFmtId="166" fontId="14" fillId="0" borderId="0" xfId="3" applyFont="1" applyAlignment="1">
      <alignment vertical="center"/>
    </xf>
    <xf numFmtId="166" fontId="11" fillId="0" borderId="0" xfId="3" applyFont="1" applyAlignment="1">
      <alignment vertical="center"/>
    </xf>
    <xf numFmtId="166" fontId="15" fillId="0" borderId="0" xfId="3" applyFont="1" applyAlignment="1">
      <alignment horizontal="left" vertical="center"/>
    </xf>
    <xf numFmtId="166" fontId="16" fillId="0" borderId="0" xfId="3" applyFont="1"/>
    <xf numFmtId="166" fontId="11" fillId="0" borderId="0" xfId="3" applyFont="1" applyAlignment="1">
      <alignment horizontal="left" vertical="center"/>
    </xf>
    <xf numFmtId="166" fontId="17" fillId="0" borderId="0" xfId="3" applyFont="1" applyAlignment="1">
      <alignment vertical="center"/>
    </xf>
    <xf numFmtId="166" fontId="11" fillId="0" borderId="0" xfId="3" applyFont="1" applyAlignment="1">
      <alignment horizontal="center" vertical="center"/>
    </xf>
    <xf numFmtId="172" fontId="11" fillId="0" borderId="2" xfId="2" applyNumberFormat="1" applyFont="1" applyBorder="1" applyAlignment="1">
      <alignment vertical="center"/>
    </xf>
    <xf numFmtId="0" fontId="0" fillId="0" borderId="2" xfId="0" applyBorder="1"/>
    <xf numFmtId="166" fontId="15" fillId="0" borderId="2" xfId="3" applyFont="1" applyBorder="1" applyAlignment="1">
      <alignment vertical="center"/>
    </xf>
    <xf numFmtId="166" fontId="15" fillId="0" borderId="3" xfId="3" applyFont="1" applyBorder="1" applyAlignment="1">
      <alignment vertical="center"/>
    </xf>
    <xf numFmtId="166" fontId="15" fillId="0" borderId="4" xfId="3" applyFont="1" applyBorder="1" applyAlignment="1">
      <alignment vertical="center"/>
    </xf>
    <xf numFmtId="172" fontId="11" fillId="0" borderId="0" xfId="2" applyNumberFormat="1" applyFont="1" applyAlignment="1">
      <alignment horizontal="right" vertical="center"/>
    </xf>
    <xf numFmtId="9" fontId="19" fillId="0" borderId="0" xfId="3" applyNumberFormat="1" applyFont="1" applyAlignment="1">
      <alignment vertical="center"/>
    </xf>
    <xf numFmtId="166" fontId="20" fillId="0" borderId="0" xfId="3" applyFont="1" applyAlignment="1">
      <alignment horizontal="left" vertical="center" readingOrder="1"/>
    </xf>
    <xf numFmtId="166" fontId="17" fillId="0" borderId="0" xfId="3" applyFont="1" applyAlignment="1">
      <alignment horizontal="left" vertical="center" readingOrder="1"/>
    </xf>
    <xf numFmtId="166" fontId="20" fillId="0" borderId="0" xfId="3" applyFont="1" applyAlignment="1">
      <alignment vertical="center"/>
    </xf>
    <xf numFmtId="166" fontId="23" fillId="0" borderId="0" xfId="3" applyFont="1" applyAlignment="1">
      <alignment vertical="center" wrapText="1"/>
    </xf>
    <xf numFmtId="166" fontId="14" fillId="0" borderId="0" xfId="3" applyFont="1" applyAlignment="1">
      <alignment vertical="center" wrapText="1"/>
    </xf>
    <xf numFmtId="166" fontId="18" fillId="0" borderId="0" xfId="3" applyFont="1" applyBorder="1" applyAlignment="1">
      <alignment horizontal="left" vertical="center"/>
    </xf>
    <xf numFmtId="166" fontId="11" fillId="0" borderId="5" xfId="3" applyFont="1" applyBorder="1" applyAlignment="1">
      <alignment horizontal="center" vertical="center"/>
    </xf>
    <xf numFmtId="166" fontId="15" fillId="0" borderId="5" xfId="3" applyFont="1" applyBorder="1" applyAlignment="1">
      <alignment vertical="center"/>
    </xf>
    <xf numFmtId="166" fontId="11" fillId="0" borderId="6" xfId="3" applyFont="1" applyBorder="1" applyAlignment="1">
      <alignment horizontal="center" vertical="center"/>
    </xf>
    <xf numFmtId="172" fontId="11" fillId="0" borderId="7" xfId="2" applyNumberFormat="1" applyFont="1" applyBorder="1" applyAlignment="1">
      <alignment vertical="center"/>
    </xf>
    <xf numFmtId="166" fontId="15" fillId="2" borderId="8" xfId="8" applyFont="1" applyFill="1" applyBorder="1" applyAlignment="1">
      <alignment horizontal="center" vertical="center"/>
    </xf>
    <xf numFmtId="166" fontId="18" fillId="0" borderId="8" xfId="3" applyFont="1" applyBorder="1" applyAlignment="1">
      <alignment vertical="center"/>
    </xf>
    <xf numFmtId="166" fontId="18" fillId="0" borderId="12" xfId="3" applyFont="1" applyBorder="1" applyAlignment="1">
      <alignment vertical="center"/>
    </xf>
    <xf numFmtId="166" fontId="18" fillId="0" borderId="10" xfId="3" applyFont="1" applyBorder="1" applyAlignment="1">
      <alignment vertical="center"/>
    </xf>
    <xf numFmtId="166" fontId="18" fillId="0" borderId="11" xfId="3" applyFont="1" applyBorder="1" applyAlignment="1">
      <alignment vertical="center"/>
    </xf>
    <xf numFmtId="166" fontId="18" fillId="0" borderId="13" xfId="3" applyFont="1" applyBorder="1" applyAlignment="1">
      <alignment vertical="center"/>
    </xf>
    <xf numFmtId="166" fontId="18" fillId="0" borderId="14" xfId="3" applyFont="1" applyBorder="1" applyAlignment="1">
      <alignment vertical="center"/>
    </xf>
    <xf numFmtId="166" fontId="11" fillId="0" borderId="0" xfId="3" applyFont="1" applyBorder="1" applyAlignment="1">
      <alignment horizontal="center" vertical="center"/>
    </xf>
    <xf numFmtId="9" fontId="5" fillId="0" borderId="16" xfId="3" applyNumberFormat="1" applyFont="1" applyBorder="1" applyAlignment="1">
      <alignment horizontal="center" vertical="center"/>
    </xf>
    <xf numFmtId="166" fontId="15" fillId="0" borderId="0" xfId="3" applyFont="1" applyBorder="1" applyAlignment="1">
      <alignment vertical="center"/>
    </xf>
    <xf numFmtId="166" fontId="15" fillId="0" borderId="16" xfId="3" applyFont="1" applyBorder="1" applyAlignment="1">
      <alignment horizontal="center" vertical="center"/>
    </xf>
    <xf numFmtId="166" fontId="18" fillId="0" borderId="17" xfId="3" applyFont="1" applyBorder="1" applyAlignment="1">
      <alignment horizontal="left" vertical="center"/>
    </xf>
    <xf numFmtId="9" fontId="5" fillId="0" borderId="16" xfId="3" applyNumberFormat="1" applyFont="1" applyBorder="1" applyAlignment="1">
      <alignment vertical="center"/>
    </xf>
    <xf numFmtId="9" fontId="19" fillId="0" borderId="16" xfId="3" applyNumberFormat="1" applyFont="1" applyBorder="1" applyAlignment="1">
      <alignment vertical="center"/>
    </xf>
    <xf numFmtId="166" fontId="11" fillId="0" borderId="20" xfId="3" applyFont="1" applyBorder="1" applyAlignment="1">
      <alignment horizontal="center" vertical="center"/>
    </xf>
    <xf numFmtId="9" fontId="19" fillId="0" borderId="21" xfId="3" applyNumberFormat="1" applyFont="1" applyBorder="1" applyAlignment="1">
      <alignment vertical="center"/>
    </xf>
    <xf numFmtId="9" fontId="24" fillId="0" borderId="16" xfId="3" applyNumberFormat="1" applyFont="1" applyBorder="1" applyAlignment="1">
      <alignment vertical="center"/>
    </xf>
    <xf numFmtId="172" fontId="11" fillId="0" borderId="3" xfId="2" applyNumberFormat="1" applyFont="1" applyBorder="1" applyAlignment="1">
      <alignment horizontal="right" vertical="center"/>
    </xf>
    <xf numFmtId="172" fontId="11" fillId="0" borderId="4" xfId="2" applyNumberFormat="1" applyFont="1" applyBorder="1" applyAlignment="1">
      <alignment horizontal="right" vertical="center"/>
    </xf>
    <xf numFmtId="172" fontId="11" fillId="0" borderId="3" xfId="2" applyNumberFormat="1" applyFont="1" applyBorder="1" applyAlignment="1">
      <alignment horizontal="center" vertical="center"/>
    </xf>
    <xf numFmtId="172" fontId="11" fillId="0" borderId="4" xfId="2" applyNumberFormat="1" applyFont="1" applyBorder="1" applyAlignment="1">
      <alignment horizontal="center" vertical="center"/>
    </xf>
    <xf numFmtId="49" fontId="11" fillId="0" borderId="0" xfId="3" applyNumberFormat="1" applyFont="1" applyBorder="1" applyAlignment="1">
      <alignment horizontal="left" vertical="top" wrapText="1"/>
    </xf>
    <xf numFmtId="166" fontId="15" fillId="2" borderId="13" xfId="8" applyFont="1" applyFill="1" applyBorder="1" applyAlignment="1">
      <alignment horizontal="center" vertical="center"/>
    </xf>
    <xf numFmtId="166" fontId="15" fillId="2" borderId="10" xfId="8" applyFont="1" applyFill="1" applyBorder="1" applyAlignment="1">
      <alignment horizontal="center" vertical="center" wrapText="1"/>
    </xf>
    <xf numFmtId="166" fontId="15" fillId="2" borderId="14" xfId="8" applyFont="1" applyFill="1" applyBorder="1" applyAlignment="1">
      <alignment horizontal="center" vertical="center"/>
    </xf>
    <xf numFmtId="174" fontId="0" fillId="0" borderId="0" xfId="0" applyNumberFormat="1"/>
    <xf numFmtId="49" fontId="11" fillId="0" borderId="17" xfId="3" applyNumberFormat="1" applyFont="1" applyBorder="1" applyAlignment="1">
      <alignment horizontal="left" vertical="top" wrapText="1"/>
    </xf>
    <xf numFmtId="174" fontId="0" fillId="0" borderId="0" xfId="0" applyNumberFormat="1" applyAlignment="1">
      <alignment horizontal="center"/>
    </xf>
    <xf numFmtId="49" fontId="11" fillId="0" borderId="22" xfId="3" applyNumberFormat="1" applyFont="1" applyBorder="1" applyAlignment="1">
      <alignment horizontal="left" vertical="top" wrapText="1"/>
    </xf>
    <xf numFmtId="0" fontId="0" fillId="0" borderId="0" xfId="0"/>
    <xf numFmtId="166" fontId="21" fillId="0" borderId="1" xfId="3" applyFont="1" applyBorder="1" applyAlignment="1">
      <alignment horizontal="left" vertical="center" indent="1"/>
    </xf>
    <xf numFmtId="172" fontId="22" fillId="0" borderId="1" xfId="2" applyNumberFormat="1" applyFont="1" applyBorder="1" applyAlignment="1">
      <alignment vertical="center"/>
    </xf>
    <xf numFmtId="166" fontId="17" fillId="0" borderId="1" xfId="3" applyFont="1" applyBorder="1" applyAlignment="1">
      <alignment horizontal="left" vertical="center" indent="1"/>
    </xf>
    <xf numFmtId="172" fontId="8" fillId="0" borderId="1" xfId="2" applyNumberFormat="1" applyFont="1" applyBorder="1" applyAlignment="1">
      <alignment vertical="center"/>
    </xf>
    <xf numFmtId="0" fontId="0" fillId="0" borderId="15" xfId="0" applyBorder="1"/>
    <xf numFmtId="0" fontId="0" fillId="0" borderId="2" xfId="0" applyBorder="1"/>
    <xf numFmtId="0" fontId="0" fillId="0" borderId="3" xfId="0" applyBorder="1"/>
    <xf numFmtId="172" fontId="11" fillId="0" borderId="2" xfId="2" applyNumberFormat="1" applyFont="1" applyBorder="1" applyAlignment="1">
      <alignment horizontal="right" vertical="center"/>
    </xf>
    <xf numFmtId="49" fontId="11" fillId="0" borderId="15" xfId="3" applyNumberFormat="1" applyFont="1" applyBorder="1" applyAlignment="1">
      <alignment horizontal="left" vertical="center" wrapText="1"/>
    </xf>
    <xf numFmtId="49" fontId="11" fillId="0" borderId="2" xfId="3" applyNumberFormat="1" applyFont="1" applyBorder="1" applyAlignment="1">
      <alignment horizontal="left" vertical="center" wrapText="1"/>
    </xf>
    <xf numFmtId="49" fontId="11" fillId="0" borderId="3" xfId="3" applyNumberFormat="1" applyFont="1" applyBorder="1" applyAlignment="1">
      <alignment horizontal="left" vertical="center" wrapText="1"/>
    </xf>
    <xf numFmtId="0" fontId="0" fillId="0" borderId="18" xfId="0" applyBorder="1"/>
    <xf numFmtId="0" fontId="0" fillId="0" borderId="7" xfId="0" applyBorder="1"/>
    <xf numFmtId="0" fontId="0" fillId="0" borderId="19" xfId="0" applyBorder="1"/>
    <xf numFmtId="172" fontId="11" fillId="0" borderId="7" xfId="2" applyNumberFormat="1" applyFont="1" applyBorder="1" applyAlignment="1">
      <alignment horizontal="right" vertical="center"/>
    </xf>
    <xf numFmtId="49" fontId="11" fillId="0" borderId="15" xfId="3" applyNumberFormat="1" applyFont="1" applyBorder="1" applyAlignment="1">
      <alignment horizontal="left" vertical="top" wrapText="1"/>
    </xf>
    <xf numFmtId="49" fontId="11" fillId="0" borderId="2" xfId="3" applyNumberFormat="1" applyFont="1" applyBorder="1" applyAlignment="1">
      <alignment horizontal="left" vertical="top" wrapText="1"/>
    </xf>
    <xf numFmtId="49" fontId="11" fillId="0" borderId="3" xfId="3" applyNumberFormat="1" applyFont="1" applyBorder="1" applyAlignment="1">
      <alignment horizontal="left" vertical="top" wrapText="1"/>
    </xf>
    <xf numFmtId="166" fontId="18" fillId="0" borderId="15" xfId="3" applyFont="1" applyBorder="1" applyAlignment="1">
      <alignment horizontal="left" vertical="center"/>
    </xf>
    <xf numFmtId="166" fontId="18" fillId="0" borderId="2" xfId="3" applyFont="1" applyBorder="1" applyAlignment="1">
      <alignment horizontal="left" vertical="center"/>
    </xf>
    <xf numFmtId="166" fontId="18" fillId="0" borderId="3" xfId="3" applyFont="1" applyBorder="1" applyAlignment="1">
      <alignment horizontal="left" vertical="center"/>
    </xf>
    <xf numFmtId="172" fontId="11" fillId="0" borderId="3" xfId="2" applyNumberFormat="1" applyFont="1" applyBorder="1" applyAlignment="1">
      <alignment horizontal="center" vertical="center"/>
    </xf>
    <xf numFmtId="172" fontId="11" fillId="0" borderId="4" xfId="2" applyNumberFormat="1" applyFont="1" applyBorder="1" applyAlignment="1">
      <alignment horizontal="center" vertical="center"/>
    </xf>
    <xf numFmtId="0" fontId="0" fillId="0" borderId="17" xfId="0" applyBorder="1" applyAlignment="1">
      <alignment horizontal="left"/>
    </xf>
    <xf numFmtId="0" fontId="0" fillId="0" borderId="0" xfId="0" applyBorder="1" applyAlignment="1">
      <alignment horizontal="left"/>
    </xf>
    <xf numFmtId="0" fontId="0" fillId="0" borderId="22" xfId="0" applyBorder="1" applyAlignment="1">
      <alignment horizontal="left"/>
    </xf>
    <xf numFmtId="49" fontId="11" fillId="0" borderId="17" xfId="3" applyNumberFormat="1" applyFont="1" applyBorder="1" applyAlignment="1">
      <alignment horizontal="left" vertical="top" wrapText="1"/>
    </xf>
    <xf numFmtId="49" fontId="11" fillId="0" borderId="0" xfId="3" applyNumberFormat="1" applyFont="1" applyBorder="1" applyAlignment="1">
      <alignment horizontal="left" vertical="top" wrapText="1"/>
    </xf>
    <xf numFmtId="49" fontId="11" fillId="0" borderId="22" xfId="3" applyNumberFormat="1" applyFont="1" applyBorder="1" applyAlignment="1">
      <alignment horizontal="left" vertical="top" wrapText="1"/>
    </xf>
    <xf numFmtId="172" fontId="11" fillId="0" borderId="3" xfId="2" applyNumberFormat="1" applyFont="1" applyBorder="1" applyAlignment="1">
      <alignment horizontal="right" vertical="center"/>
    </xf>
    <xf numFmtId="172" fontId="11" fillId="0" borderId="4" xfId="2" applyNumberFormat="1" applyFont="1" applyBorder="1" applyAlignment="1">
      <alignment horizontal="right" vertical="center"/>
    </xf>
    <xf numFmtId="49" fontId="18" fillId="0" borderId="17" xfId="3" applyNumberFormat="1" applyFont="1" applyBorder="1" applyAlignment="1">
      <alignment horizontal="left" vertical="top" wrapText="1"/>
    </xf>
    <xf numFmtId="49" fontId="18" fillId="0" borderId="0" xfId="3" applyNumberFormat="1" applyFont="1" applyBorder="1" applyAlignment="1">
      <alignment horizontal="left" vertical="top" wrapText="1"/>
    </xf>
    <xf numFmtId="49" fontId="18" fillId="0" borderId="22" xfId="3" applyNumberFormat="1" applyFont="1" applyBorder="1" applyAlignment="1">
      <alignment horizontal="left" vertical="top" wrapText="1"/>
    </xf>
    <xf numFmtId="166" fontId="11" fillId="0" borderId="0" xfId="3" applyFont="1" applyAlignment="1">
      <alignment horizontal="left" vertical="center"/>
    </xf>
    <xf numFmtId="172" fontId="17" fillId="0" borderId="0" xfId="2" applyNumberFormat="1" applyFont="1" applyAlignment="1">
      <alignment horizontal="left" wrapText="1"/>
    </xf>
    <xf numFmtId="166" fontId="8" fillId="2" borderId="9" xfId="8" applyFont="1" applyFill="1" applyBorder="1" applyAlignment="1">
      <alignment horizontal="left" vertical="center"/>
    </xf>
    <xf numFmtId="166" fontId="8" fillId="2" borderId="10" xfId="8" applyFont="1" applyFill="1" applyBorder="1" applyAlignment="1">
      <alignment horizontal="left" vertical="center"/>
    </xf>
    <xf numFmtId="166" fontId="8" fillId="2" borderId="11" xfId="8" applyFont="1" applyFill="1" applyBorder="1" applyAlignment="1">
      <alignment horizontal="left" vertical="center"/>
    </xf>
    <xf numFmtId="166" fontId="15" fillId="2" borderId="10" xfId="8" applyFont="1" applyFill="1" applyBorder="1" applyAlignment="1">
      <alignment horizontal="center" vertical="center" wrapText="1"/>
    </xf>
    <xf numFmtId="166" fontId="18" fillId="0" borderId="9" xfId="3" applyFont="1" applyBorder="1" applyAlignment="1">
      <alignment horizontal="left" vertical="center"/>
    </xf>
    <xf numFmtId="166" fontId="18" fillId="0" borderId="10" xfId="3" applyFont="1" applyBorder="1" applyAlignment="1">
      <alignment horizontal="left" vertical="center"/>
    </xf>
    <xf numFmtId="166" fontId="18" fillId="0" borderId="11" xfId="3" applyFont="1" applyBorder="1" applyAlignment="1">
      <alignment horizontal="left" vertical="center"/>
    </xf>
    <xf numFmtId="166" fontId="11" fillId="0" borderId="15" xfId="3" applyFont="1" applyBorder="1" applyAlignment="1">
      <alignment horizontal="left" vertical="center" wrapText="1"/>
    </xf>
    <xf numFmtId="166" fontId="11" fillId="0" borderId="2" xfId="3" applyFont="1" applyBorder="1" applyAlignment="1">
      <alignment horizontal="left" vertical="center" wrapText="1"/>
    </xf>
    <xf numFmtId="166" fontId="11" fillId="0" borderId="3" xfId="3" applyFont="1" applyBorder="1" applyAlignment="1">
      <alignment horizontal="left" vertical="center" wrapText="1"/>
    </xf>
    <xf numFmtId="0" fontId="0" fillId="2" borderId="0" xfId="0" applyFill="1" applyAlignment="1">
      <alignment horizontal="center" vertical="center"/>
    </xf>
    <xf numFmtId="166" fontId="9" fillId="0" borderId="0" xfId="3" applyFont="1" applyAlignment="1">
      <alignment horizontal="right" vertical="center"/>
    </xf>
    <xf numFmtId="49" fontId="8" fillId="0" borderId="0" xfId="8" applyNumberFormat="1" applyFont="1" applyAlignment="1">
      <alignment horizontal="left" vertical="center"/>
    </xf>
    <xf numFmtId="173" fontId="8" fillId="0" borderId="0" xfId="8" applyNumberFormat="1" applyFont="1" applyAlignment="1">
      <alignment horizontal="left" vertical="center"/>
    </xf>
    <xf numFmtId="166" fontId="5" fillId="0" borderId="0" xfId="3" applyFont="1" applyAlignment="1">
      <alignment horizontal="center" vertical="center"/>
    </xf>
    <xf numFmtId="166" fontId="8" fillId="0" borderId="0" xfId="8" applyFont="1" applyAlignment="1">
      <alignment horizontal="left" vertical="center"/>
    </xf>
  </cellXfs>
  <cellStyles count="11">
    <cellStyle name="Excel Built-in Comma" xfId="1" xr:uid="{00000000-0005-0000-0000-000000000000}"/>
    <cellStyle name="Excel Built-in Currency" xfId="2" xr:uid="{00000000-0005-0000-0000-000001000000}"/>
    <cellStyle name="Excel Built-in Normal" xfId="3" xr:uid="{00000000-0005-0000-0000-000002000000}"/>
    <cellStyle name="Excel Built-in Percent" xfId="4" xr:uid="{00000000-0005-0000-0000-000003000000}"/>
    <cellStyle name="Heading" xfId="5" xr:uid="{00000000-0005-0000-0000-000004000000}"/>
    <cellStyle name="Heading1" xfId="6" xr:uid="{00000000-0005-0000-0000-000005000000}"/>
    <cellStyle name="Monétaire 2" xfId="7" xr:uid="{00000000-0005-0000-0000-000006000000}"/>
    <cellStyle name="Normal" xfId="0" builtinId="0" customBuiltin="1"/>
    <cellStyle name="Normal 2" xfId="8" xr:uid="{00000000-0005-0000-0000-000008000000}"/>
    <cellStyle name="Result" xfId="9" xr:uid="{00000000-0005-0000-0000-000009000000}"/>
    <cellStyle name="Result2"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9</xdr:col>
      <xdr:colOff>151022</xdr:colOff>
      <xdr:row>9</xdr:row>
      <xdr:rowOff>148353</xdr:rowOff>
    </xdr:from>
    <xdr:ext cx="2568641" cy="871935"/>
    <xdr:sp macro="" textlink="">
      <xdr:nvSpPr>
        <xdr:cNvPr id="2" name="Rectangle à coins arrondis 2">
          <a:extLst>
            <a:ext uri="{FF2B5EF4-FFF2-40B4-BE49-F238E27FC236}">
              <a16:creationId xmlns:a16="http://schemas.microsoft.com/office/drawing/2014/main" id="{96F4A558-E304-4E7A-9A82-C7CA118D75B4}"/>
            </a:ext>
          </a:extLst>
        </xdr:cNvPr>
        <xdr:cNvSpPr/>
      </xdr:nvSpPr>
      <xdr:spPr>
        <a:xfrm>
          <a:off x="3781728" y="1773206"/>
          <a:ext cx="2568641" cy="871935"/>
        </a:xfrm>
        <a:custGeom>
          <a:avLst/>
          <a:gdLst>
            <a:gd name="f0" fmla="val 10800000"/>
            <a:gd name="f1" fmla="val 5400000"/>
            <a:gd name="f2" fmla="val 16200000"/>
            <a:gd name="f3" fmla="val w"/>
            <a:gd name="f4" fmla="val h"/>
            <a:gd name="f5" fmla="val ss"/>
            <a:gd name="f6" fmla="val 0"/>
            <a:gd name="f7" fmla="*/ 5419351 1 1725033"/>
            <a:gd name="f8" fmla="val 45"/>
            <a:gd name="f9" fmla="val 3600"/>
            <a:gd name="f10" fmla="abs f3"/>
            <a:gd name="f11" fmla="abs f4"/>
            <a:gd name="f12" fmla="abs f5"/>
            <a:gd name="f13" fmla="*/ f7 1 180"/>
            <a:gd name="f14" fmla="+- 0 0 f1"/>
            <a:gd name="f15" fmla="+- f6 f9 0"/>
            <a:gd name="f16" fmla="?: f10 f3 1"/>
            <a:gd name="f17" fmla="?: f11 f4 1"/>
            <a:gd name="f18" fmla="?: f12 f5 1"/>
            <a:gd name="f19" fmla="*/ f8 f13 1"/>
            <a:gd name="f20" fmla="+- f6 0 f15"/>
            <a:gd name="f21" fmla="+- f15 0 f6"/>
            <a:gd name="f22" fmla="*/ f16 1 21600"/>
            <a:gd name="f23" fmla="*/ f17 1 21600"/>
            <a:gd name="f24" fmla="*/ 21600 f16 1"/>
            <a:gd name="f25" fmla="*/ 21600 f17 1"/>
            <a:gd name="f26" fmla="+- 0 0 f19"/>
            <a:gd name="f27" fmla="abs f20"/>
            <a:gd name="f28" fmla="abs f21"/>
            <a:gd name="f29" fmla="?: f20 f14 f1"/>
            <a:gd name="f30" fmla="?: f20 f1 f14"/>
            <a:gd name="f31" fmla="?: f20 f2 f1"/>
            <a:gd name="f32" fmla="?: f20 f1 f2"/>
            <a:gd name="f33" fmla="?: f21 f14 f1"/>
            <a:gd name="f34" fmla="?: f21 f1 f14"/>
            <a:gd name="f35" fmla="?: f20 0 f0"/>
            <a:gd name="f36" fmla="?: f20 f0 0"/>
            <a:gd name="f37" fmla="min f23 f22"/>
            <a:gd name="f38" fmla="*/ f24 1 f18"/>
            <a:gd name="f39" fmla="*/ f25 1 f18"/>
            <a:gd name="f40" fmla="*/ f26 f0 1"/>
            <a:gd name="f41" fmla="?: f20 f32 f31"/>
            <a:gd name="f42" fmla="?: f20 f31 f32"/>
            <a:gd name="f43" fmla="?: f21 f30 f29"/>
            <a:gd name="f44" fmla="val f38"/>
            <a:gd name="f45" fmla="val f39"/>
            <a:gd name="f46" fmla="*/ f40 1 f7"/>
            <a:gd name="f47" fmla="?: f21 f42 f41"/>
            <a:gd name="f48" fmla="*/ f15 f37 1"/>
            <a:gd name="f49" fmla="*/ f6 f37 1"/>
            <a:gd name="f50" fmla="*/ f27 f37 1"/>
            <a:gd name="f51" fmla="*/ f28 f37 1"/>
            <a:gd name="f52" fmla="+- f45 0 f9"/>
            <a:gd name="f53" fmla="+- f44 0 f9"/>
            <a:gd name="f54" fmla="+- f46 0 f1"/>
            <a:gd name="f55" fmla="*/ f45 f37 1"/>
            <a:gd name="f56" fmla="*/ f44 f37 1"/>
            <a:gd name="f57" fmla="+- f45 0 f52"/>
            <a:gd name="f58" fmla="+- f44 0 f53"/>
            <a:gd name="f59" fmla="+- f52 0 f45"/>
            <a:gd name="f60" fmla="+- f53 0 f44"/>
            <a:gd name="f61" fmla="+- f54 f1 0"/>
            <a:gd name="f62" fmla="*/ f52 f37 1"/>
            <a:gd name="f63" fmla="*/ f53 f37 1"/>
            <a:gd name="f64" fmla="abs f57"/>
            <a:gd name="f65" fmla="?: f57 0 f0"/>
            <a:gd name="f66" fmla="?: f57 f0 0"/>
            <a:gd name="f67" fmla="?: f57 f33 f34"/>
            <a:gd name="f68" fmla="abs f58"/>
            <a:gd name="f69" fmla="abs f59"/>
            <a:gd name="f70" fmla="?: f58 f14 f1"/>
            <a:gd name="f71" fmla="?: f58 f1 f14"/>
            <a:gd name="f72" fmla="?: f58 f2 f1"/>
            <a:gd name="f73" fmla="?: f58 f1 f2"/>
            <a:gd name="f74" fmla="abs f60"/>
            <a:gd name="f75" fmla="?: f60 f14 f1"/>
            <a:gd name="f76" fmla="?: f60 f1 f14"/>
            <a:gd name="f77" fmla="?: f60 f36 f35"/>
            <a:gd name="f78" fmla="?: f60 f35 f36"/>
            <a:gd name="f79" fmla="*/ f61 f7 1"/>
            <a:gd name="f80" fmla="?: f21 f66 f65"/>
            <a:gd name="f81" fmla="?: f21 f65 f66"/>
            <a:gd name="f82" fmla="?: f58 f73 f72"/>
            <a:gd name="f83" fmla="?: f58 f72 f73"/>
            <a:gd name="f84" fmla="?: f59 f71 f70"/>
            <a:gd name="f85" fmla="?: f20 f77 f78"/>
            <a:gd name="f86" fmla="?: f20 f75 f76"/>
            <a:gd name="f87" fmla="*/ f79 1 f0"/>
            <a:gd name="f88" fmla="*/ f64 f37 1"/>
            <a:gd name="f89" fmla="*/ f68 f37 1"/>
            <a:gd name="f90" fmla="*/ f69 f37 1"/>
            <a:gd name="f91" fmla="*/ f74 f37 1"/>
            <a:gd name="f92" fmla="?: f57 f80 f81"/>
            <a:gd name="f93" fmla="?: f59 f83 f82"/>
            <a:gd name="f94" fmla="+- 0 0 f87"/>
            <a:gd name="f95" fmla="+- 0 0 f94"/>
            <a:gd name="f96" fmla="*/ f95 f0 1"/>
            <a:gd name="f97" fmla="*/ f96 1 f7"/>
            <a:gd name="f98" fmla="+- f97 0 f1"/>
            <a:gd name="f99" fmla="cos 1 f98"/>
            <a:gd name="f100" fmla="+- 0 0 f99"/>
            <a:gd name="f101" fmla="+- 0 0 f100"/>
            <a:gd name="f102" fmla="val f101"/>
            <a:gd name="f103" fmla="+- 0 0 f102"/>
            <a:gd name="f104" fmla="*/ f9 f103 1"/>
            <a:gd name="f105" fmla="*/ f104 3163 1"/>
            <a:gd name="f106" fmla="*/ f105 1 7636"/>
            <a:gd name="f107" fmla="+- f6 f106 0"/>
            <a:gd name="f108" fmla="+- f44 0 f106"/>
            <a:gd name="f109" fmla="+- f45 0 f106"/>
            <a:gd name="f110" fmla="*/ f107 f37 1"/>
            <a:gd name="f111" fmla="*/ f108 f37 1"/>
            <a:gd name="f112" fmla="*/ f109 f37 1"/>
          </a:gdLst>
          <a:ahLst/>
          <a:cxnLst>
            <a:cxn ang="3cd4">
              <a:pos x="hc" y="t"/>
            </a:cxn>
            <a:cxn ang="0">
              <a:pos x="r" y="vc"/>
            </a:cxn>
            <a:cxn ang="cd4">
              <a:pos x="hc" y="b"/>
            </a:cxn>
            <a:cxn ang="cd2">
              <a:pos x="l" y="vc"/>
            </a:cxn>
          </a:cxnLst>
          <a:rect l="f110" t="f110" r="f111" b="f112"/>
          <a:pathLst>
            <a:path>
              <a:moveTo>
                <a:pt x="f48" y="f49"/>
              </a:moveTo>
              <a:arcTo wR="f50" hR="f51" stAng="f47" swAng="f43"/>
              <a:lnTo>
                <a:pt x="f49" y="f62"/>
              </a:lnTo>
              <a:arcTo wR="f51" hR="f88" stAng="f92" swAng="f67"/>
              <a:lnTo>
                <a:pt x="f63" y="f55"/>
              </a:lnTo>
              <a:arcTo wR="f89" hR="f90" stAng="f93" swAng="f84"/>
              <a:lnTo>
                <a:pt x="f56" y="f48"/>
              </a:lnTo>
              <a:arcTo wR="f91" hR="f50" stAng="f85" swAng="f86"/>
              <a:close/>
            </a:path>
          </a:pathLst>
        </a:custGeom>
        <a:noFill/>
        <a:ln w="25557" cap="flat">
          <a:solidFill>
            <a:srgbClr val="3A5F8B"/>
          </a:solidFill>
          <a:prstDash val="solid"/>
          <a:miter/>
        </a:ln>
      </xdr:spPr>
      <xdr:txBody>
        <a:bodyPr vert="horz" wrap="square" lIns="90004" tIns="44997" rIns="90004" bIns="44997"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fr-FR" sz="1800" b="0" i="0" u="none" strike="noStrike" kern="1200" cap="none" spc="0" baseline="0">
            <a:solidFill>
              <a:srgbClr val="000000"/>
            </a:solidFill>
            <a:uFillTx/>
            <a:latin typeface="Times New Roman" pitchFamily="18"/>
          </a:endParaRPr>
        </a:p>
      </xdr:txBody>
    </xdr:sp>
    <xdr:clientData/>
  </xdr:oneCellAnchor>
  <xdr:oneCellAnchor>
    <xdr:from>
      <xdr:col>7</xdr:col>
      <xdr:colOff>36722</xdr:colOff>
      <xdr:row>1</xdr:row>
      <xdr:rowOff>57963</xdr:rowOff>
    </xdr:from>
    <xdr:ext cx="3697074" cy="424080"/>
    <xdr:sp macro="" textlink="">
      <xdr:nvSpPr>
        <xdr:cNvPr id="3" name="Rectangle à coins arrondis 3">
          <a:extLst>
            <a:ext uri="{FF2B5EF4-FFF2-40B4-BE49-F238E27FC236}">
              <a16:creationId xmlns:a16="http://schemas.microsoft.com/office/drawing/2014/main" id="{0525B61D-E310-478F-90B4-6AEE2741C1DE}"/>
            </a:ext>
          </a:extLst>
        </xdr:cNvPr>
        <xdr:cNvSpPr/>
      </xdr:nvSpPr>
      <xdr:spPr>
        <a:xfrm>
          <a:off x="2837072" y="210363"/>
          <a:ext cx="3697074" cy="424080"/>
        </a:xfrm>
        <a:custGeom>
          <a:avLst/>
          <a:gdLst>
            <a:gd name="f0" fmla="val 10800000"/>
            <a:gd name="f1" fmla="val 5400000"/>
            <a:gd name="f2" fmla="val 16200000"/>
            <a:gd name="f3" fmla="val w"/>
            <a:gd name="f4" fmla="val h"/>
            <a:gd name="f5" fmla="val ss"/>
            <a:gd name="f6" fmla="val 0"/>
            <a:gd name="f7" fmla="*/ 5419351 1 1725033"/>
            <a:gd name="f8" fmla="val 45"/>
            <a:gd name="f9" fmla="val 3600"/>
            <a:gd name="f10" fmla="abs f3"/>
            <a:gd name="f11" fmla="abs f4"/>
            <a:gd name="f12" fmla="abs f5"/>
            <a:gd name="f13" fmla="*/ f7 1 180"/>
            <a:gd name="f14" fmla="+- 0 0 f1"/>
            <a:gd name="f15" fmla="+- f6 f9 0"/>
            <a:gd name="f16" fmla="?: f10 f3 1"/>
            <a:gd name="f17" fmla="?: f11 f4 1"/>
            <a:gd name="f18" fmla="?: f12 f5 1"/>
            <a:gd name="f19" fmla="*/ f8 f13 1"/>
            <a:gd name="f20" fmla="+- f6 0 f15"/>
            <a:gd name="f21" fmla="+- f15 0 f6"/>
            <a:gd name="f22" fmla="*/ f16 1 21600"/>
            <a:gd name="f23" fmla="*/ f17 1 21600"/>
            <a:gd name="f24" fmla="*/ 21600 f16 1"/>
            <a:gd name="f25" fmla="*/ 21600 f17 1"/>
            <a:gd name="f26" fmla="+- 0 0 f19"/>
            <a:gd name="f27" fmla="abs f20"/>
            <a:gd name="f28" fmla="abs f21"/>
            <a:gd name="f29" fmla="?: f20 f14 f1"/>
            <a:gd name="f30" fmla="?: f20 f1 f14"/>
            <a:gd name="f31" fmla="?: f20 f2 f1"/>
            <a:gd name="f32" fmla="?: f20 f1 f2"/>
            <a:gd name="f33" fmla="?: f21 f14 f1"/>
            <a:gd name="f34" fmla="?: f21 f1 f14"/>
            <a:gd name="f35" fmla="?: f20 0 f0"/>
            <a:gd name="f36" fmla="?: f20 f0 0"/>
            <a:gd name="f37" fmla="min f23 f22"/>
            <a:gd name="f38" fmla="*/ f24 1 f18"/>
            <a:gd name="f39" fmla="*/ f25 1 f18"/>
            <a:gd name="f40" fmla="*/ f26 f0 1"/>
            <a:gd name="f41" fmla="?: f20 f32 f31"/>
            <a:gd name="f42" fmla="?: f20 f31 f32"/>
            <a:gd name="f43" fmla="?: f21 f30 f29"/>
            <a:gd name="f44" fmla="val f38"/>
            <a:gd name="f45" fmla="val f39"/>
            <a:gd name="f46" fmla="*/ f40 1 f7"/>
            <a:gd name="f47" fmla="?: f21 f42 f41"/>
            <a:gd name="f48" fmla="*/ f15 f37 1"/>
            <a:gd name="f49" fmla="*/ f6 f37 1"/>
            <a:gd name="f50" fmla="*/ f27 f37 1"/>
            <a:gd name="f51" fmla="*/ f28 f37 1"/>
            <a:gd name="f52" fmla="+- f45 0 f9"/>
            <a:gd name="f53" fmla="+- f44 0 f9"/>
            <a:gd name="f54" fmla="+- f46 0 f1"/>
            <a:gd name="f55" fmla="*/ f45 f37 1"/>
            <a:gd name="f56" fmla="*/ f44 f37 1"/>
            <a:gd name="f57" fmla="+- f45 0 f52"/>
            <a:gd name="f58" fmla="+- f44 0 f53"/>
            <a:gd name="f59" fmla="+- f52 0 f45"/>
            <a:gd name="f60" fmla="+- f53 0 f44"/>
            <a:gd name="f61" fmla="+- f54 f1 0"/>
            <a:gd name="f62" fmla="*/ f52 f37 1"/>
            <a:gd name="f63" fmla="*/ f53 f37 1"/>
            <a:gd name="f64" fmla="abs f57"/>
            <a:gd name="f65" fmla="?: f57 0 f0"/>
            <a:gd name="f66" fmla="?: f57 f0 0"/>
            <a:gd name="f67" fmla="?: f57 f33 f34"/>
            <a:gd name="f68" fmla="abs f58"/>
            <a:gd name="f69" fmla="abs f59"/>
            <a:gd name="f70" fmla="?: f58 f14 f1"/>
            <a:gd name="f71" fmla="?: f58 f1 f14"/>
            <a:gd name="f72" fmla="?: f58 f2 f1"/>
            <a:gd name="f73" fmla="?: f58 f1 f2"/>
            <a:gd name="f74" fmla="abs f60"/>
            <a:gd name="f75" fmla="?: f60 f14 f1"/>
            <a:gd name="f76" fmla="?: f60 f1 f14"/>
            <a:gd name="f77" fmla="?: f60 f36 f35"/>
            <a:gd name="f78" fmla="?: f60 f35 f36"/>
            <a:gd name="f79" fmla="*/ f61 f7 1"/>
            <a:gd name="f80" fmla="?: f21 f66 f65"/>
            <a:gd name="f81" fmla="?: f21 f65 f66"/>
            <a:gd name="f82" fmla="?: f58 f73 f72"/>
            <a:gd name="f83" fmla="?: f58 f72 f73"/>
            <a:gd name="f84" fmla="?: f59 f71 f70"/>
            <a:gd name="f85" fmla="?: f20 f77 f78"/>
            <a:gd name="f86" fmla="?: f20 f75 f76"/>
            <a:gd name="f87" fmla="*/ f79 1 f0"/>
            <a:gd name="f88" fmla="*/ f64 f37 1"/>
            <a:gd name="f89" fmla="*/ f68 f37 1"/>
            <a:gd name="f90" fmla="*/ f69 f37 1"/>
            <a:gd name="f91" fmla="*/ f74 f37 1"/>
            <a:gd name="f92" fmla="?: f57 f80 f81"/>
            <a:gd name="f93" fmla="?: f59 f83 f82"/>
            <a:gd name="f94" fmla="+- 0 0 f87"/>
            <a:gd name="f95" fmla="+- 0 0 f94"/>
            <a:gd name="f96" fmla="*/ f95 f0 1"/>
            <a:gd name="f97" fmla="*/ f96 1 f7"/>
            <a:gd name="f98" fmla="+- f97 0 f1"/>
            <a:gd name="f99" fmla="cos 1 f98"/>
            <a:gd name="f100" fmla="+- 0 0 f99"/>
            <a:gd name="f101" fmla="+- 0 0 f100"/>
            <a:gd name="f102" fmla="val f101"/>
            <a:gd name="f103" fmla="+- 0 0 f102"/>
            <a:gd name="f104" fmla="*/ f9 f103 1"/>
            <a:gd name="f105" fmla="*/ f104 3163 1"/>
            <a:gd name="f106" fmla="*/ f105 1 7636"/>
            <a:gd name="f107" fmla="+- f6 f106 0"/>
            <a:gd name="f108" fmla="+- f44 0 f106"/>
            <a:gd name="f109" fmla="+- f45 0 f106"/>
            <a:gd name="f110" fmla="*/ f107 f37 1"/>
            <a:gd name="f111" fmla="*/ f108 f37 1"/>
            <a:gd name="f112" fmla="*/ f109 f37 1"/>
          </a:gdLst>
          <a:ahLst/>
          <a:cxnLst>
            <a:cxn ang="3cd4">
              <a:pos x="hc" y="t"/>
            </a:cxn>
            <a:cxn ang="0">
              <a:pos x="r" y="vc"/>
            </a:cxn>
            <a:cxn ang="cd4">
              <a:pos x="hc" y="b"/>
            </a:cxn>
            <a:cxn ang="cd2">
              <a:pos x="l" y="vc"/>
            </a:cxn>
          </a:cxnLst>
          <a:rect l="f110" t="f110" r="f111" b="f112"/>
          <a:pathLst>
            <a:path>
              <a:moveTo>
                <a:pt x="f48" y="f49"/>
              </a:moveTo>
              <a:arcTo wR="f50" hR="f51" stAng="f47" swAng="f43"/>
              <a:lnTo>
                <a:pt x="f49" y="f62"/>
              </a:lnTo>
              <a:arcTo wR="f51" hR="f88" stAng="f92" swAng="f67"/>
              <a:lnTo>
                <a:pt x="f63" y="f55"/>
              </a:lnTo>
              <a:arcTo wR="f89" hR="f90" stAng="f93" swAng="f84"/>
              <a:lnTo>
                <a:pt x="f56" y="f48"/>
              </a:lnTo>
              <a:arcTo wR="f91" hR="f50" stAng="f85" swAng="f86"/>
              <a:close/>
            </a:path>
          </a:pathLst>
        </a:custGeom>
        <a:noFill/>
        <a:ln w="25557" cap="flat">
          <a:solidFill>
            <a:srgbClr val="3A5F8B"/>
          </a:solidFill>
          <a:prstDash val="solid"/>
          <a:miter/>
        </a:ln>
      </xdr:spPr>
      <xdr:txBody>
        <a:bodyPr vert="horz" wrap="square" lIns="90004" tIns="44997" rIns="90004" bIns="44997"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fr-FR" sz="1800" b="0" i="0" u="none" strike="noStrike" kern="1200" cap="none" spc="0" baseline="0">
            <a:solidFill>
              <a:srgbClr val="000000"/>
            </a:solidFill>
            <a:uFillTx/>
            <a:latin typeface="Times New Roman" pitchFamily="18"/>
          </a:endParaRPr>
        </a:p>
      </xdr:txBody>
    </xdr:sp>
    <xdr:clientData/>
  </xdr:oneCellAnchor>
  <xdr:oneCellAnchor>
    <xdr:from>
      <xdr:col>0</xdr:col>
      <xdr:colOff>0</xdr:colOff>
      <xdr:row>52</xdr:row>
      <xdr:rowOff>66678</xdr:rowOff>
    </xdr:from>
    <xdr:ext cx="7162796" cy="1219196"/>
    <xdr:sp macro="" textlink="">
      <xdr:nvSpPr>
        <xdr:cNvPr id="4" name="ZoneTexte 3">
          <a:extLst>
            <a:ext uri="{FF2B5EF4-FFF2-40B4-BE49-F238E27FC236}">
              <a16:creationId xmlns:a16="http://schemas.microsoft.com/office/drawing/2014/main" id="{D472AF84-7240-4090-98CB-72C4A5E6ACCA}"/>
            </a:ext>
          </a:extLst>
        </xdr:cNvPr>
        <xdr:cNvSpPr txBox="1"/>
      </xdr:nvSpPr>
      <xdr:spPr>
        <a:xfrm>
          <a:off x="0" y="11830053"/>
          <a:ext cx="7162796" cy="1219196"/>
        </a:xfrm>
        <a:prstGeom prst="rect">
          <a:avLst/>
        </a:prstGeom>
        <a:noFill/>
        <a:ln cap="flat">
          <a:noFill/>
        </a:ln>
      </xdr:spPr>
      <xdr:txBody>
        <a:bodyPr vert="horz" wrap="square" lIns="91440" tIns="45720" rIns="91440" bIns="4572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050" b="0" i="0" u="none" strike="noStrike" kern="0" cap="none" spc="0" baseline="0">
              <a:solidFill>
                <a:srgbClr val="000000"/>
              </a:solidFill>
              <a:uFillTx/>
              <a:latin typeface="Calibri"/>
            </a:rPr>
            <a:t>Les présents prix sont établis sur la base des taux de TVA en  vigueur à la date de remise de l'offre. Toute variation de ces taux sera répercutée sur les prix</a:t>
          </a: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fr-FR" sz="1050" b="0" i="0" u="none" strike="noStrike" kern="0" cap="none" spc="0" baseline="0">
            <a:solidFill>
              <a:srgbClr val="000000"/>
            </a:solidFill>
            <a:uFillTx/>
            <a:latin typeface="Calibri"/>
          </a:endParaRP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050" b="0" i="0" u="none" strike="noStrike" kern="0" cap="none" spc="0" baseline="0">
              <a:solidFill>
                <a:srgbClr val="000000"/>
              </a:solidFill>
              <a:uFillTx/>
              <a:latin typeface="Calibri"/>
            </a:rPr>
            <a:t>Offre valable pendant 30 jours</a:t>
          </a: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050" b="0" i="0" u="none" strike="noStrike" kern="0" cap="none" spc="0" baseline="0">
              <a:solidFill>
                <a:srgbClr val="000000"/>
              </a:solidFill>
              <a:uFillTx/>
              <a:latin typeface="Calibri"/>
            </a:rPr>
            <a:t>- 30% à la commande</a:t>
          </a: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050" b="0" i="0" u="none" strike="noStrike" kern="0" cap="none" spc="0" baseline="0">
              <a:solidFill>
                <a:srgbClr val="000000"/>
              </a:solidFill>
              <a:uFillTx/>
              <a:latin typeface="Calibri"/>
            </a:rPr>
            <a:t>- 30% en cours de travaux </a:t>
          </a: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050" b="0" i="0" u="none" strike="noStrike" kern="0" cap="none" spc="0" baseline="0">
              <a:solidFill>
                <a:srgbClr val="000000"/>
              </a:solidFill>
              <a:uFillTx/>
              <a:latin typeface="Calibri"/>
            </a:rPr>
            <a:t>- 40% à la fin du chantier </a:t>
          </a:r>
        </a:p>
      </xdr:txBody>
    </xdr:sp>
    <xdr:clientData/>
  </xdr:oneCellAnchor>
  <xdr:oneCellAnchor>
    <xdr:from>
      <xdr:col>0</xdr:col>
      <xdr:colOff>24844</xdr:colOff>
      <xdr:row>42</xdr:row>
      <xdr:rowOff>9528</xdr:rowOff>
    </xdr:from>
    <xdr:ext cx="2395627" cy="1190621"/>
    <xdr:sp macro="" textlink="">
      <xdr:nvSpPr>
        <xdr:cNvPr id="5" name="ZoneTexte 6">
          <a:extLst>
            <a:ext uri="{FF2B5EF4-FFF2-40B4-BE49-F238E27FC236}">
              <a16:creationId xmlns:a16="http://schemas.microsoft.com/office/drawing/2014/main" id="{40BBDE8E-D114-4E88-952C-EAAC28B28321}"/>
            </a:ext>
          </a:extLst>
        </xdr:cNvPr>
        <xdr:cNvSpPr txBox="1"/>
      </xdr:nvSpPr>
      <xdr:spPr>
        <a:xfrm>
          <a:off x="24844" y="10248903"/>
          <a:ext cx="2395627" cy="1190621"/>
        </a:xfrm>
        <a:prstGeom prst="rect">
          <a:avLst/>
        </a:prstGeom>
        <a:noFill/>
        <a:ln w="9528" cap="flat">
          <a:solidFill>
            <a:srgbClr val="000000"/>
          </a:solidFill>
          <a:prstDash val="solid"/>
          <a:miter/>
        </a:ln>
      </xdr:spPr>
      <xdr:txBody>
        <a:bodyPr vert="horz" wrap="square" lIns="91440" tIns="45720" rIns="91440" bIns="4572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900" b="0" i="0" u="none" strike="noStrike" kern="0" cap="none" spc="0" baseline="0">
              <a:solidFill>
                <a:srgbClr val="000000"/>
              </a:solidFill>
              <a:uFillTx/>
              <a:latin typeface="Calibri"/>
            </a:rPr>
            <a:t>RESERVE DE PROPRIETE : </a:t>
          </a: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900" b="0" i="0" u="none" strike="noStrike" kern="0" cap="none" spc="0" baseline="0">
              <a:solidFill>
                <a:srgbClr val="000000"/>
              </a:solidFill>
              <a:uFillTx/>
              <a:latin typeface="Calibri"/>
            </a:rPr>
            <a:t>Le vendeur conserve la propriété des biens vendus jusqu'au paiement effectif de l'intégralité du prix en principal et en accessoires. Le défaut de paiement de l'une ou quelconque des échéances pourra entraîner la revendication des biens. </a:t>
          </a:r>
        </a:p>
      </xdr:txBody>
    </xdr:sp>
    <xdr:clientData/>
  </xdr:oneCellAnchor>
  <xdr:oneCellAnchor>
    <xdr:from>
      <xdr:col>0</xdr:col>
      <xdr:colOff>43900</xdr:colOff>
      <xdr:row>63</xdr:row>
      <xdr:rowOff>107944</xdr:rowOff>
    </xdr:from>
    <xdr:ext cx="2365927" cy="1539877"/>
    <xdr:sp macro="" textlink="">
      <xdr:nvSpPr>
        <xdr:cNvPr id="6" name="ZoneTexte 5">
          <a:extLst>
            <a:ext uri="{FF2B5EF4-FFF2-40B4-BE49-F238E27FC236}">
              <a16:creationId xmlns:a16="http://schemas.microsoft.com/office/drawing/2014/main" id="{1C0659AC-B0E2-4D31-AACF-51CAD91F5160}"/>
            </a:ext>
          </a:extLst>
        </xdr:cNvPr>
        <xdr:cNvSpPr txBox="1"/>
      </xdr:nvSpPr>
      <xdr:spPr>
        <a:xfrm>
          <a:off x="43900" y="13547719"/>
          <a:ext cx="2365927" cy="1539877"/>
        </a:xfrm>
        <a:prstGeom prst="rect">
          <a:avLst/>
        </a:prstGeom>
        <a:noFill/>
        <a:ln w="9528" cap="flat">
          <a:solidFill>
            <a:srgbClr val="FFFFFF"/>
          </a:solidFill>
          <a:prstDash val="solid"/>
          <a:miter/>
        </a:ln>
      </xdr:spPr>
      <xdr:txBody>
        <a:bodyPr vert="horz" wrap="square" lIns="91440" tIns="45720" rIns="91440" bIns="45720" anchor="t" anchorCtr="1" compatLnSpc="0">
          <a:noAutofit/>
        </a:bodyPr>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200" b="1" i="0" u="none" strike="noStrike" kern="0" cap="none" spc="0" baseline="0">
              <a:solidFill>
                <a:srgbClr val="000000"/>
              </a:solidFill>
              <a:uFillTx/>
              <a:latin typeface="Calibri"/>
            </a:rPr>
            <a:t>Le client </a:t>
          </a:r>
        </a:p>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000" b="0" i="0" u="none" strike="noStrike" kern="0" cap="none" spc="0" baseline="0">
              <a:solidFill>
                <a:srgbClr val="000000"/>
              </a:solidFill>
              <a:uFillTx/>
              <a:latin typeface="Calibri"/>
            </a:rPr>
            <a:t>Mention manuscrite et date : "Devis reçu avant l'execution des travaux. Bon pour travaux."</a:t>
          </a:r>
        </a:p>
      </xdr:txBody>
    </xdr:sp>
    <xdr:clientData/>
  </xdr:oneCellAnchor>
  <xdr:oneCellAnchor>
    <xdr:from>
      <xdr:col>11</xdr:col>
      <xdr:colOff>12015</xdr:colOff>
      <xdr:row>63</xdr:row>
      <xdr:rowOff>104771</xdr:rowOff>
    </xdr:from>
    <xdr:ext cx="2514600" cy="1524003"/>
    <xdr:sp macro="" textlink="">
      <xdr:nvSpPr>
        <xdr:cNvPr id="7" name="ZoneTexte 6">
          <a:extLst>
            <a:ext uri="{FF2B5EF4-FFF2-40B4-BE49-F238E27FC236}">
              <a16:creationId xmlns:a16="http://schemas.microsoft.com/office/drawing/2014/main" id="{B1B6C31F-048E-435C-AF88-7518609DEE80}"/>
            </a:ext>
          </a:extLst>
        </xdr:cNvPr>
        <xdr:cNvSpPr txBox="1"/>
      </xdr:nvSpPr>
      <xdr:spPr>
        <a:xfrm>
          <a:off x="4412565" y="13544546"/>
          <a:ext cx="2514600" cy="1524003"/>
        </a:xfrm>
        <a:prstGeom prst="rect">
          <a:avLst/>
        </a:prstGeom>
        <a:noFill/>
        <a:ln w="9528" cap="flat">
          <a:solidFill>
            <a:srgbClr val="FFFFFF"/>
          </a:solidFill>
          <a:prstDash val="solid"/>
          <a:miter/>
        </a:ln>
      </xdr:spPr>
      <xdr:txBody>
        <a:bodyPr vert="horz" wrap="square" lIns="91440" tIns="45720" rIns="91440" bIns="45720" anchor="t" anchorCtr="1" compatLnSpc="0">
          <a:noAutofit/>
        </a:bodyPr>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200" b="1" i="0" u="none" strike="noStrike" kern="0" cap="none" spc="0" baseline="0">
              <a:solidFill>
                <a:srgbClr val="000000"/>
              </a:solidFill>
              <a:uFillTx/>
              <a:latin typeface="Calibri"/>
            </a:rPr>
            <a:t>L'entreprise</a:t>
          </a:r>
        </a:p>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000" b="0" i="0" u="none" strike="noStrike" kern="0" cap="none" spc="0" baseline="0">
              <a:solidFill>
                <a:srgbClr val="000000"/>
              </a:solidFill>
              <a:uFillTx/>
              <a:latin typeface="Calibri"/>
            </a:rPr>
            <a:t>Signature et cachet</a:t>
          </a:r>
          <a:endParaRPr lang="fr-FR" sz="900" b="0" i="0" u="none" strike="noStrike" kern="0" cap="none" spc="0" baseline="0">
            <a:solidFill>
              <a:srgbClr val="000000"/>
            </a:solidFill>
            <a:uFillTx/>
            <a:latin typeface="Calibri"/>
          </a:endParaRP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N153"/>
  <sheetViews>
    <sheetView tabSelected="1" zoomScale="85" zoomScaleNormal="85" workbookViewId="0">
      <selection activeCell="E22" sqref="E22"/>
    </sheetView>
  </sheetViews>
  <sheetFormatPr baseColWidth="10" defaultRowHeight="14.25" x14ac:dyDescent="0.2"/>
  <cols>
    <col min="1" max="1" width="41" customWidth="1"/>
    <col min="2" max="5" width="11" style="1" customWidth="1"/>
    <col min="6" max="6" width="14.625" style="1" customWidth="1"/>
    <col min="7" max="7" width="13" style="1" bestFit="1" customWidth="1"/>
    <col min="8" max="8" width="13.375" style="1" bestFit="1" customWidth="1"/>
    <col min="9" max="9" width="12.375" style="1" bestFit="1" customWidth="1"/>
    <col min="10" max="12" width="11" style="1" customWidth="1"/>
    <col min="13" max="13" width="11" customWidth="1"/>
  </cols>
  <sheetData>
    <row r="2" spans="1:13" x14ac:dyDescent="0.2">
      <c r="B2" s="1">
        <f>3.68+5.82+3.68-2.2</f>
        <v>10.98</v>
      </c>
    </row>
    <row r="3" spans="1:13" x14ac:dyDescent="0.2">
      <c r="A3" t="s">
        <v>55</v>
      </c>
    </row>
    <row r="4" spans="1:13" ht="28.5" x14ac:dyDescent="0.2">
      <c r="A4" s="2" t="s">
        <v>0</v>
      </c>
      <c r="B4" s="3" t="s">
        <v>1</v>
      </c>
      <c r="C4" s="3" t="s">
        <v>2</v>
      </c>
      <c r="D4" s="4" t="s">
        <v>3</v>
      </c>
      <c r="E4" s="3" t="s">
        <v>4</v>
      </c>
      <c r="F4" s="3" t="s">
        <v>5</v>
      </c>
      <c r="G4" s="3" t="s">
        <v>6</v>
      </c>
      <c r="H4" s="4" t="s">
        <v>7</v>
      </c>
      <c r="I4" s="3" t="s">
        <v>8</v>
      </c>
      <c r="J4" s="4" t="s">
        <v>9</v>
      </c>
      <c r="K4" s="3" t="s">
        <v>10</v>
      </c>
      <c r="L4" s="3" t="s">
        <v>11</v>
      </c>
    </row>
    <row r="5" spans="1:13" x14ac:dyDescent="0.2">
      <c r="A5" s="5" t="s">
        <v>12</v>
      </c>
      <c r="B5" s="6" t="s">
        <v>13</v>
      </c>
      <c r="C5" s="7">
        <v>0.35</v>
      </c>
      <c r="D5" s="8">
        <v>22</v>
      </c>
      <c r="E5" s="7">
        <v>1</v>
      </c>
      <c r="F5" s="8">
        <f t="shared" ref="F5:F8" si="0">D5*E5</f>
        <v>22</v>
      </c>
      <c r="G5" s="8">
        <f t="shared" ref="G5:G8" si="1">C5*F5</f>
        <v>7.6999999999999993</v>
      </c>
      <c r="H5" s="7">
        <v>1</v>
      </c>
      <c r="I5" s="8">
        <f t="shared" ref="I5:I8" si="2">F5*H5</f>
        <v>22</v>
      </c>
      <c r="J5" s="7">
        <v>1.1499999999999999</v>
      </c>
      <c r="K5" s="8">
        <f t="shared" ref="K5:K8" si="3">I5*J5</f>
        <v>25.299999999999997</v>
      </c>
      <c r="L5" s="8">
        <f t="shared" ref="L5:L8" si="4">K5*C5</f>
        <v>8.8549999999999986</v>
      </c>
    </row>
    <row r="6" spans="1:13" x14ac:dyDescent="0.2">
      <c r="A6" s="5" t="s">
        <v>51</v>
      </c>
      <c r="B6" s="6" t="s">
        <v>16</v>
      </c>
      <c r="C6" s="7">
        <v>1</v>
      </c>
      <c r="D6" s="8">
        <v>3.15</v>
      </c>
      <c r="E6" s="7">
        <v>1.05</v>
      </c>
      <c r="F6" s="8">
        <f t="shared" si="0"/>
        <v>3.3075000000000001</v>
      </c>
      <c r="G6" s="8">
        <f t="shared" si="1"/>
        <v>3.3075000000000001</v>
      </c>
      <c r="H6" s="7">
        <v>1</v>
      </c>
      <c r="I6" s="8">
        <f t="shared" si="2"/>
        <v>3.3075000000000001</v>
      </c>
      <c r="J6" s="7">
        <v>1.1499999999999999</v>
      </c>
      <c r="K6" s="8">
        <f t="shared" si="3"/>
        <v>3.8036249999999998</v>
      </c>
      <c r="L6" s="8">
        <f t="shared" si="4"/>
        <v>3.8036249999999998</v>
      </c>
    </row>
    <row r="7" spans="1:13" x14ac:dyDescent="0.2">
      <c r="A7" s="5" t="s">
        <v>52</v>
      </c>
      <c r="B7" s="6" t="s">
        <v>16</v>
      </c>
      <c r="C7" s="7">
        <v>1</v>
      </c>
      <c r="D7" s="8">
        <v>1</v>
      </c>
      <c r="E7" s="7">
        <v>1.05</v>
      </c>
      <c r="F7" s="8">
        <f t="shared" si="0"/>
        <v>1.05</v>
      </c>
      <c r="G7" s="8">
        <f t="shared" si="1"/>
        <v>1.05</v>
      </c>
      <c r="H7" s="7">
        <v>1</v>
      </c>
      <c r="I7" s="8">
        <f t="shared" si="2"/>
        <v>1.05</v>
      </c>
      <c r="J7" s="7">
        <v>1.1499999999999999</v>
      </c>
      <c r="K7" s="8">
        <f t="shared" si="3"/>
        <v>1.2075</v>
      </c>
      <c r="L7" s="8">
        <f t="shared" si="4"/>
        <v>1.2075</v>
      </c>
    </row>
    <row r="8" spans="1:13" x14ac:dyDescent="0.2">
      <c r="A8" s="5" t="s">
        <v>53</v>
      </c>
      <c r="B8" s="6" t="s">
        <v>17</v>
      </c>
      <c r="C8" s="7">
        <v>4</v>
      </c>
      <c r="D8" s="8">
        <v>1</v>
      </c>
      <c r="E8" s="7">
        <v>1.05</v>
      </c>
      <c r="F8" s="8">
        <f t="shared" si="0"/>
        <v>1.05</v>
      </c>
      <c r="G8" s="8">
        <f t="shared" si="1"/>
        <v>4.2</v>
      </c>
      <c r="H8" s="7">
        <v>1</v>
      </c>
      <c r="I8" s="8">
        <f t="shared" si="2"/>
        <v>1.05</v>
      </c>
      <c r="J8" s="7">
        <v>1.1499999999999999</v>
      </c>
      <c r="K8" s="8">
        <f t="shared" si="3"/>
        <v>1.2075</v>
      </c>
      <c r="L8" s="8">
        <f t="shared" si="4"/>
        <v>4.83</v>
      </c>
    </row>
    <row r="9" spans="1:13" x14ac:dyDescent="0.2">
      <c r="G9" s="9">
        <v>1</v>
      </c>
      <c r="L9" s="9">
        <f>SUM(L5:L8)</f>
        <v>18.696124999999999</v>
      </c>
      <c r="M9" s="86">
        <f>L9*B2</f>
        <v>205.28345249999998</v>
      </c>
    </row>
    <row r="13" spans="1:13" x14ac:dyDescent="0.2">
      <c r="B13" s="1">
        <v>30</v>
      </c>
    </row>
    <row r="14" spans="1:13" x14ac:dyDescent="0.2">
      <c r="A14" t="s">
        <v>54</v>
      </c>
    </row>
    <row r="15" spans="1:13" ht="28.5" x14ac:dyDescent="0.2">
      <c r="A15" s="2" t="s">
        <v>0</v>
      </c>
      <c r="B15" s="3" t="s">
        <v>1</v>
      </c>
      <c r="C15" s="3" t="s">
        <v>2</v>
      </c>
      <c r="D15" s="4" t="s">
        <v>3</v>
      </c>
      <c r="E15" s="3" t="s">
        <v>4</v>
      </c>
      <c r="F15" s="3" t="s">
        <v>5</v>
      </c>
      <c r="G15" s="3" t="s">
        <v>6</v>
      </c>
      <c r="H15" s="4" t="s">
        <v>7</v>
      </c>
      <c r="I15" s="3" t="s">
        <v>8</v>
      </c>
      <c r="J15" s="4" t="s">
        <v>9</v>
      </c>
      <c r="K15" s="3" t="s">
        <v>10</v>
      </c>
      <c r="L15" s="3" t="s">
        <v>11</v>
      </c>
    </row>
    <row r="16" spans="1:13" x14ac:dyDescent="0.2">
      <c r="A16" s="5" t="s">
        <v>12</v>
      </c>
      <c r="B16" s="6" t="s">
        <v>13</v>
      </c>
      <c r="C16" s="7">
        <v>0.92500000000000004</v>
      </c>
      <c r="D16" s="8">
        <v>22</v>
      </c>
      <c r="E16" s="7">
        <v>1</v>
      </c>
      <c r="F16" s="8">
        <f t="shared" ref="F16:F21" si="5">D16*E16</f>
        <v>22</v>
      </c>
      <c r="G16" s="8">
        <f t="shared" ref="G16:G21" si="6">C16*F16</f>
        <v>20.350000000000001</v>
      </c>
      <c r="H16" s="7">
        <v>1</v>
      </c>
      <c r="I16" s="8">
        <f t="shared" ref="I16:I21" si="7">F16*H16</f>
        <v>22</v>
      </c>
      <c r="J16" s="7">
        <v>1.1499999999999999</v>
      </c>
      <c r="K16" s="8">
        <f t="shared" ref="K16:K21" si="8">I16*J16</f>
        <v>25.299999999999997</v>
      </c>
      <c r="L16" s="8">
        <f t="shared" ref="L16:L21" si="9">K16*C16</f>
        <v>23.4025</v>
      </c>
    </row>
    <row r="17" spans="1:13" x14ac:dyDescent="0.2">
      <c r="A17" s="5" t="s">
        <v>46</v>
      </c>
      <c r="B17" s="6" t="s">
        <v>16</v>
      </c>
      <c r="C17" s="7">
        <v>1.91</v>
      </c>
      <c r="D17" s="8">
        <v>2.6</v>
      </c>
      <c r="E17" s="7">
        <v>1.05</v>
      </c>
      <c r="F17" s="8">
        <f t="shared" si="5"/>
        <v>2.7300000000000004</v>
      </c>
      <c r="G17" s="8">
        <f t="shared" si="6"/>
        <v>5.2143000000000006</v>
      </c>
      <c r="H17" s="7">
        <v>1</v>
      </c>
      <c r="I17" s="8">
        <f t="shared" si="7"/>
        <v>2.7300000000000004</v>
      </c>
      <c r="J17" s="7">
        <v>1.1499999999999999</v>
      </c>
      <c r="K17" s="8">
        <f t="shared" si="8"/>
        <v>3.1395000000000004</v>
      </c>
      <c r="L17" s="8">
        <f t="shared" si="9"/>
        <v>5.9964450000000005</v>
      </c>
    </row>
    <row r="18" spans="1:13" x14ac:dyDescent="0.2">
      <c r="A18" s="5" t="s">
        <v>47</v>
      </c>
      <c r="B18" s="6" t="s">
        <v>16</v>
      </c>
      <c r="C18" s="7">
        <v>0.4</v>
      </c>
      <c r="D18" s="8">
        <v>2.6</v>
      </c>
      <c r="E18" s="7">
        <v>1.05</v>
      </c>
      <c r="F18" s="8">
        <f t="shared" si="5"/>
        <v>2.7300000000000004</v>
      </c>
      <c r="G18" s="8">
        <f t="shared" si="6"/>
        <v>1.0920000000000003</v>
      </c>
      <c r="H18" s="7">
        <v>1</v>
      </c>
      <c r="I18" s="8">
        <f t="shared" si="7"/>
        <v>2.7300000000000004</v>
      </c>
      <c r="J18" s="7">
        <v>1.1499999999999999</v>
      </c>
      <c r="K18" s="8">
        <f t="shared" si="8"/>
        <v>3.1395000000000004</v>
      </c>
      <c r="L18" s="8">
        <f t="shared" si="9"/>
        <v>1.2558000000000002</v>
      </c>
    </row>
    <row r="19" spans="1:13" x14ac:dyDescent="0.2">
      <c r="A19" s="5" t="s">
        <v>48</v>
      </c>
      <c r="B19" s="6" t="s">
        <v>16</v>
      </c>
      <c r="C19" s="7">
        <v>0.4</v>
      </c>
      <c r="D19" s="8">
        <v>2.6</v>
      </c>
      <c r="E19" s="7">
        <v>1.05</v>
      </c>
      <c r="F19" s="8">
        <f t="shared" si="5"/>
        <v>2.7300000000000004</v>
      </c>
      <c r="G19" s="8">
        <f t="shared" si="6"/>
        <v>1.0920000000000003</v>
      </c>
      <c r="H19" s="7">
        <v>1</v>
      </c>
      <c r="I19" s="8">
        <f t="shared" si="7"/>
        <v>2.7300000000000004</v>
      </c>
      <c r="J19" s="7">
        <v>1.1499999999999999</v>
      </c>
      <c r="K19" s="8">
        <f t="shared" si="8"/>
        <v>3.1395000000000004</v>
      </c>
      <c r="L19" s="8">
        <f t="shared" si="9"/>
        <v>1.2558000000000002</v>
      </c>
    </row>
    <row r="20" spans="1:13" x14ac:dyDescent="0.2">
      <c r="A20" s="5" t="s">
        <v>49</v>
      </c>
      <c r="B20" s="6" t="s">
        <v>21</v>
      </c>
      <c r="C20" s="7">
        <v>0.9</v>
      </c>
      <c r="D20" s="8">
        <v>1.6</v>
      </c>
      <c r="E20" s="7">
        <v>1.05</v>
      </c>
      <c r="F20" s="8">
        <f t="shared" si="5"/>
        <v>1.6800000000000002</v>
      </c>
      <c r="G20" s="8">
        <f t="shared" si="6"/>
        <v>1.5120000000000002</v>
      </c>
      <c r="H20" s="7">
        <v>1</v>
      </c>
      <c r="I20" s="8">
        <f t="shared" si="7"/>
        <v>1.6800000000000002</v>
      </c>
      <c r="J20" s="7">
        <v>1.1499999999999999</v>
      </c>
      <c r="K20" s="8">
        <f t="shared" si="8"/>
        <v>1.9319999999999999</v>
      </c>
      <c r="L20" s="8">
        <f t="shared" si="9"/>
        <v>1.7387999999999999</v>
      </c>
    </row>
    <row r="21" spans="1:13" x14ac:dyDescent="0.2">
      <c r="A21" s="5" t="s">
        <v>50</v>
      </c>
      <c r="B21" s="6" t="s">
        <v>17</v>
      </c>
      <c r="C21" s="7">
        <v>1</v>
      </c>
      <c r="D21" s="8">
        <v>0.9</v>
      </c>
      <c r="E21" s="7">
        <v>1.05</v>
      </c>
      <c r="F21" s="8">
        <f t="shared" si="5"/>
        <v>0.94500000000000006</v>
      </c>
      <c r="G21" s="8">
        <f t="shared" si="6"/>
        <v>0.94500000000000006</v>
      </c>
      <c r="H21" s="7">
        <v>1</v>
      </c>
      <c r="I21" s="8">
        <f t="shared" si="7"/>
        <v>0.94500000000000006</v>
      </c>
      <c r="J21" s="7">
        <v>1.1499999999999999</v>
      </c>
      <c r="K21" s="8">
        <f t="shared" si="8"/>
        <v>1.0867499999999999</v>
      </c>
      <c r="L21" s="8">
        <f t="shared" si="9"/>
        <v>1.0867499999999999</v>
      </c>
    </row>
    <row r="22" spans="1:13" x14ac:dyDescent="0.2">
      <c r="G22" s="9">
        <f>SUM(G16:G21)*B13</f>
        <v>906.15899999999999</v>
      </c>
      <c r="L22" s="9">
        <f>SUM(L16:L21)</f>
        <v>34.736095000000006</v>
      </c>
      <c r="M22" s="86">
        <f>L22*B13</f>
        <v>1042.0828500000002</v>
      </c>
    </row>
    <row r="23" spans="1:13" x14ac:dyDescent="0.2">
      <c r="G23" s="9"/>
      <c r="L23" s="9"/>
    </row>
    <row r="24" spans="1:13" x14ac:dyDescent="0.2">
      <c r="G24" s="9"/>
      <c r="L24" s="9"/>
    </row>
    <row r="25" spans="1:13" x14ac:dyDescent="0.2">
      <c r="B25" s="1">
        <v>30</v>
      </c>
      <c r="G25" s="9"/>
      <c r="L25" s="9"/>
    </row>
    <row r="26" spans="1:13" x14ac:dyDescent="0.2">
      <c r="A26" t="s">
        <v>58</v>
      </c>
    </row>
    <row r="27" spans="1:13" ht="28.5" x14ac:dyDescent="0.2">
      <c r="A27" s="2" t="s">
        <v>0</v>
      </c>
      <c r="B27" s="3" t="s">
        <v>1</v>
      </c>
      <c r="C27" s="3" t="s">
        <v>2</v>
      </c>
      <c r="D27" s="4" t="s">
        <v>3</v>
      </c>
      <c r="E27" s="3" t="s">
        <v>4</v>
      </c>
      <c r="F27" s="3" t="s">
        <v>5</v>
      </c>
      <c r="G27" s="3" t="s">
        <v>6</v>
      </c>
      <c r="H27" s="4" t="s">
        <v>7</v>
      </c>
      <c r="I27" s="3" t="s">
        <v>8</v>
      </c>
      <c r="J27" s="4" t="s">
        <v>9</v>
      </c>
      <c r="K27" s="3" t="s">
        <v>10</v>
      </c>
      <c r="L27" s="3" t="s">
        <v>11</v>
      </c>
    </row>
    <row r="28" spans="1:13" x14ac:dyDescent="0.2">
      <c r="A28" s="5" t="s">
        <v>12</v>
      </c>
      <c r="B28" s="6" t="s">
        <v>13</v>
      </c>
      <c r="C28" s="7">
        <v>0.15</v>
      </c>
      <c r="D28" s="8">
        <v>22</v>
      </c>
      <c r="E28" s="7">
        <v>1</v>
      </c>
      <c r="F28" s="8">
        <f t="shared" ref="F28:F30" si="10">D28*E28</f>
        <v>22</v>
      </c>
      <c r="G28" s="8">
        <f t="shared" ref="G28:G30" si="11">C28*F28</f>
        <v>3.3</v>
      </c>
      <c r="H28" s="7">
        <v>1.42</v>
      </c>
      <c r="I28" s="8">
        <f t="shared" ref="I28:I30" si="12">F28*H28</f>
        <v>31.24</v>
      </c>
      <c r="J28" s="7">
        <v>1.1499999999999999</v>
      </c>
      <c r="K28" s="8">
        <f t="shared" ref="K28:K30" si="13">I28*J28</f>
        <v>35.925999999999995</v>
      </c>
      <c r="L28" s="8">
        <f t="shared" ref="L28:L30" si="14">K28*C28</f>
        <v>5.3888999999999987</v>
      </c>
    </row>
    <row r="29" spans="1:13" x14ac:dyDescent="0.2">
      <c r="A29" s="5" t="s">
        <v>56</v>
      </c>
      <c r="B29" s="6" t="s">
        <v>14</v>
      </c>
      <c r="C29" s="7">
        <v>1</v>
      </c>
      <c r="D29" s="8">
        <v>5.0599999999999996</v>
      </c>
      <c r="E29" s="7">
        <v>1.05</v>
      </c>
      <c r="F29" s="8">
        <f t="shared" si="10"/>
        <v>5.3129999999999997</v>
      </c>
      <c r="G29" s="8">
        <f t="shared" si="11"/>
        <v>5.3129999999999997</v>
      </c>
      <c r="H29" s="7">
        <v>1.3</v>
      </c>
      <c r="I29" s="8">
        <f t="shared" si="12"/>
        <v>6.9069000000000003</v>
      </c>
      <c r="J29" s="7">
        <v>1.1499999999999999</v>
      </c>
      <c r="K29" s="8">
        <f t="shared" si="13"/>
        <v>7.9429349999999994</v>
      </c>
      <c r="L29" s="8">
        <f t="shared" si="14"/>
        <v>7.9429349999999994</v>
      </c>
    </row>
    <row r="30" spans="1:13" x14ac:dyDescent="0.2">
      <c r="A30" s="5" t="s">
        <v>57</v>
      </c>
      <c r="B30" s="6" t="s">
        <v>21</v>
      </c>
      <c r="C30" s="7">
        <v>0.1</v>
      </c>
      <c r="D30" s="8">
        <v>0.8</v>
      </c>
      <c r="E30" s="7">
        <v>1.05</v>
      </c>
      <c r="F30" s="8">
        <f t="shared" si="10"/>
        <v>0.84000000000000008</v>
      </c>
      <c r="G30" s="8">
        <f t="shared" si="11"/>
        <v>8.4000000000000019E-2</v>
      </c>
      <c r="H30" s="7">
        <v>1.3</v>
      </c>
      <c r="I30" s="8">
        <f t="shared" si="12"/>
        <v>1.0920000000000001</v>
      </c>
      <c r="J30" s="7">
        <v>1.1499999999999999</v>
      </c>
      <c r="K30" s="8">
        <f t="shared" si="13"/>
        <v>1.2558</v>
      </c>
      <c r="L30" s="8">
        <f t="shared" si="14"/>
        <v>0.12558</v>
      </c>
    </row>
    <row r="31" spans="1:13" x14ac:dyDescent="0.2">
      <c r="G31" s="9">
        <f>SUM(G28:G30)*C25</f>
        <v>0</v>
      </c>
      <c r="L31" s="9">
        <f>SUM(L28:L30)</f>
        <v>13.457414999999997</v>
      </c>
    </row>
    <row r="32" spans="1:13" x14ac:dyDescent="0.2">
      <c r="B32" s="1">
        <v>30</v>
      </c>
    </row>
    <row r="33" spans="1:13" x14ac:dyDescent="0.2">
      <c r="A33" t="s">
        <v>59</v>
      </c>
    </row>
    <row r="34" spans="1:13" ht="28.5" x14ac:dyDescent="0.2">
      <c r="A34" s="2" t="s">
        <v>0</v>
      </c>
      <c r="B34" s="3" t="s">
        <v>1</v>
      </c>
      <c r="C34" s="3" t="s">
        <v>2</v>
      </c>
      <c r="D34" s="4" t="s">
        <v>3</v>
      </c>
      <c r="E34" s="3" t="s">
        <v>4</v>
      </c>
      <c r="F34" s="3" t="s">
        <v>5</v>
      </c>
      <c r="G34" s="3" t="s">
        <v>6</v>
      </c>
      <c r="H34" s="4" t="s">
        <v>7</v>
      </c>
      <c r="I34" s="3" t="s">
        <v>8</v>
      </c>
      <c r="J34" s="4" t="s">
        <v>9</v>
      </c>
      <c r="K34" s="3" t="s">
        <v>10</v>
      </c>
      <c r="L34" s="3" t="s">
        <v>11</v>
      </c>
    </row>
    <row r="35" spans="1:13" x14ac:dyDescent="0.2">
      <c r="A35" s="5" t="s">
        <v>12</v>
      </c>
      <c r="B35" s="6" t="s">
        <v>13</v>
      </c>
      <c r="C35" s="7">
        <v>0.15</v>
      </c>
      <c r="D35" s="8">
        <v>22</v>
      </c>
      <c r="E35" s="7">
        <v>1</v>
      </c>
      <c r="F35" s="8">
        <f t="shared" ref="F35:F38" si="15">D35*E35</f>
        <v>22</v>
      </c>
      <c r="G35" s="8">
        <f t="shared" ref="G35:G38" si="16">C35*F35</f>
        <v>3.3</v>
      </c>
      <c r="H35" s="7">
        <v>1.42</v>
      </c>
      <c r="I35" s="8">
        <f t="shared" ref="I35:I38" si="17">F35*H35</f>
        <v>31.24</v>
      </c>
      <c r="J35" s="7">
        <v>1.1499999999999999</v>
      </c>
      <c r="K35" s="8">
        <f t="shared" ref="K35:K38" si="18">I35*J35</f>
        <v>35.925999999999995</v>
      </c>
      <c r="L35" s="8">
        <f t="shared" ref="L35:L38" si="19">K35*C35</f>
        <v>5.3888999999999987</v>
      </c>
    </row>
    <row r="36" spans="1:13" x14ac:dyDescent="0.2">
      <c r="A36" s="5" t="s">
        <v>60</v>
      </c>
      <c r="B36" s="6" t="s">
        <v>14</v>
      </c>
      <c r="C36" s="7">
        <v>1</v>
      </c>
      <c r="D36" s="8">
        <v>0.85</v>
      </c>
      <c r="E36" s="7">
        <v>1.05</v>
      </c>
      <c r="F36" s="8">
        <f t="shared" si="15"/>
        <v>0.89249999999999996</v>
      </c>
      <c r="G36" s="8">
        <f t="shared" si="16"/>
        <v>0.89249999999999996</v>
      </c>
      <c r="H36" s="7">
        <v>1.3</v>
      </c>
      <c r="I36" s="8">
        <f>F36*H36</f>
        <v>1.16025</v>
      </c>
      <c r="J36" s="7">
        <v>1.1499999999999999</v>
      </c>
      <c r="K36" s="8">
        <f t="shared" si="18"/>
        <v>1.3342874999999998</v>
      </c>
      <c r="L36" s="8">
        <f t="shared" si="19"/>
        <v>1.3342874999999998</v>
      </c>
    </row>
    <row r="37" spans="1:13" x14ac:dyDescent="0.2">
      <c r="A37" s="5" t="s">
        <v>61</v>
      </c>
      <c r="B37" s="6" t="s">
        <v>16</v>
      </c>
      <c r="C37" s="7">
        <v>2.8</v>
      </c>
      <c r="D37" s="8">
        <v>0.6</v>
      </c>
      <c r="E37" s="7">
        <v>1.05</v>
      </c>
      <c r="F37" s="8">
        <f t="shared" si="15"/>
        <v>0.63</v>
      </c>
      <c r="G37" s="8">
        <f t="shared" si="16"/>
        <v>1.7639999999999998</v>
      </c>
      <c r="H37" s="7">
        <v>1.3</v>
      </c>
      <c r="I37" s="8">
        <f>F37*H37</f>
        <v>0.81900000000000006</v>
      </c>
      <c r="J37" s="7">
        <v>1.1499999999999999</v>
      </c>
      <c r="K37" s="8">
        <f t="shared" si="18"/>
        <v>0.94184999999999997</v>
      </c>
      <c r="L37" s="8">
        <f t="shared" si="19"/>
        <v>2.6371799999999999</v>
      </c>
    </row>
    <row r="38" spans="1:13" x14ac:dyDescent="0.2">
      <c r="A38" s="5" t="s">
        <v>57</v>
      </c>
      <c r="B38" s="6" t="s">
        <v>21</v>
      </c>
      <c r="C38" s="7">
        <v>0.111</v>
      </c>
      <c r="D38" s="8">
        <v>3.7</v>
      </c>
      <c r="E38" s="7">
        <v>1.05</v>
      </c>
      <c r="F38" s="8">
        <f t="shared" si="15"/>
        <v>3.8850000000000002</v>
      </c>
      <c r="G38" s="8">
        <f t="shared" si="16"/>
        <v>0.43123500000000003</v>
      </c>
      <c r="H38" s="7">
        <v>1.3</v>
      </c>
      <c r="I38" s="8">
        <f t="shared" si="17"/>
        <v>5.0505000000000004</v>
      </c>
      <c r="J38" s="7">
        <v>1.1499999999999999</v>
      </c>
      <c r="K38" s="8">
        <f t="shared" si="18"/>
        <v>5.8080749999999997</v>
      </c>
      <c r="L38" s="8">
        <f t="shared" si="19"/>
        <v>0.64469632499999996</v>
      </c>
    </row>
    <row r="39" spans="1:13" x14ac:dyDescent="0.2">
      <c r="G39" s="9">
        <f>SUM(G35:G38)</f>
        <v>6.3877350000000002</v>
      </c>
      <c r="L39" s="9">
        <f>SUM(L35:L38)</f>
        <v>10.005063824999999</v>
      </c>
    </row>
    <row r="42" spans="1:13" x14ac:dyDescent="0.2">
      <c r="B42" s="1">
        <v>10.98</v>
      </c>
    </row>
    <row r="43" spans="1:13" ht="28.5" x14ac:dyDescent="0.2">
      <c r="A43" s="2" t="s">
        <v>0</v>
      </c>
      <c r="B43" s="3" t="s">
        <v>1</v>
      </c>
      <c r="C43" s="3" t="s">
        <v>2</v>
      </c>
      <c r="D43" s="4" t="s">
        <v>3</v>
      </c>
      <c r="E43" s="3" t="s">
        <v>4</v>
      </c>
      <c r="F43" s="3" t="s">
        <v>5</v>
      </c>
      <c r="G43" s="3" t="s">
        <v>6</v>
      </c>
      <c r="H43" s="4" t="s">
        <v>7</v>
      </c>
      <c r="I43" s="3" t="s">
        <v>8</v>
      </c>
      <c r="J43" s="4" t="s">
        <v>9</v>
      </c>
      <c r="K43" s="3" t="s">
        <v>10</v>
      </c>
      <c r="L43" s="3" t="s">
        <v>11</v>
      </c>
    </row>
    <row r="44" spans="1:13" x14ac:dyDescent="0.2">
      <c r="A44" s="5" t="s">
        <v>12</v>
      </c>
      <c r="B44" s="6" t="s">
        <v>13</v>
      </c>
      <c r="C44" s="7">
        <v>0.08</v>
      </c>
      <c r="D44" s="8">
        <v>22</v>
      </c>
      <c r="E44" s="7">
        <v>1</v>
      </c>
      <c r="F44" s="8">
        <f t="shared" ref="F44:F45" si="20">D44*E44</f>
        <v>22</v>
      </c>
      <c r="G44" s="8">
        <f t="shared" ref="G44:G45" si="21">C44*F44</f>
        <v>1.76</v>
      </c>
      <c r="H44" s="7">
        <v>1.42</v>
      </c>
      <c r="I44" s="8">
        <f t="shared" ref="I44" si="22">F44*H44</f>
        <v>31.24</v>
      </c>
      <c r="J44" s="7">
        <v>1.1499999999999999</v>
      </c>
      <c r="K44" s="8">
        <f t="shared" ref="K44:K45" si="23">I44*J44</f>
        <v>35.925999999999995</v>
      </c>
      <c r="L44" s="8">
        <f t="shared" ref="L44:L45" si="24">K44*C44</f>
        <v>2.8740799999999997</v>
      </c>
    </row>
    <row r="45" spans="1:13" x14ac:dyDescent="0.2">
      <c r="A45" s="5" t="s">
        <v>63</v>
      </c>
      <c r="B45" s="6" t="s">
        <v>16</v>
      </c>
      <c r="C45" s="7">
        <v>1</v>
      </c>
      <c r="D45" s="8">
        <v>3.3</v>
      </c>
      <c r="E45" s="7">
        <v>1.05</v>
      </c>
      <c r="F45" s="8">
        <f t="shared" si="20"/>
        <v>3.4649999999999999</v>
      </c>
      <c r="G45" s="8">
        <f t="shared" si="21"/>
        <v>3.4649999999999999</v>
      </c>
      <c r="H45" s="7">
        <v>1.3</v>
      </c>
      <c r="I45" s="8">
        <f>F45*H45</f>
        <v>4.5045000000000002</v>
      </c>
      <c r="J45" s="7">
        <v>1.1499999999999999</v>
      </c>
      <c r="K45" s="8">
        <f t="shared" si="23"/>
        <v>5.1801750000000002</v>
      </c>
      <c r="L45" s="8">
        <f t="shared" si="24"/>
        <v>5.1801750000000002</v>
      </c>
    </row>
    <row r="46" spans="1:13" x14ac:dyDescent="0.2">
      <c r="G46" s="9">
        <f>SUM(G44:G45)*B42</f>
        <v>57.3705</v>
      </c>
      <c r="L46" s="9">
        <f>SUM(L44:L45)</f>
        <v>8.0542549999999995</v>
      </c>
      <c r="M46" s="86">
        <f>L46*B42</f>
        <v>88.435719899999995</v>
      </c>
    </row>
    <row r="47" spans="1:13" x14ac:dyDescent="0.2">
      <c r="G47" s="9"/>
      <c r="L47" s="9"/>
    </row>
    <row r="48" spans="1:13" x14ac:dyDescent="0.2">
      <c r="G48" s="9"/>
      <c r="L48" s="9"/>
    </row>
    <row r="49" spans="1:13" x14ac:dyDescent="0.2">
      <c r="A49" t="s">
        <v>62</v>
      </c>
      <c r="B49" s="1">
        <v>30</v>
      </c>
    </row>
    <row r="50" spans="1:13" ht="28.5" x14ac:dyDescent="0.2">
      <c r="A50" s="2" t="s">
        <v>0</v>
      </c>
      <c r="B50" s="3" t="s">
        <v>1</v>
      </c>
      <c r="C50" s="3" t="s">
        <v>2</v>
      </c>
      <c r="D50" s="4" t="s">
        <v>3</v>
      </c>
      <c r="E50" s="3" t="s">
        <v>4</v>
      </c>
      <c r="F50" s="3" t="s">
        <v>5</v>
      </c>
      <c r="G50" s="3" t="s">
        <v>6</v>
      </c>
      <c r="H50" s="4" t="s">
        <v>7</v>
      </c>
      <c r="I50" s="3" t="s">
        <v>8</v>
      </c>
      <c r="J50" s="4" t="s">
        <v>9</v>
      </c>
      <c r="K50" s="3" t="s">
        <v>10</v>
      </c>
      <c r="L50" s="3" t="s">
        <v>11</v>
      </c>
    </row>
    <row r="51" spans="1:13" x14ac:dyDescent="0.2">
      <c r="A51" s="5" t="s">
        <v>12</v>
      </c>
      <c r="B51" s="6" t="s">
        <v>13</v>
      </c>
      <c r="C51" s="7">
        <v>0.83</v>
      </c>
      <c r="D51" s="8">
        <v>22</v>
      </c>
      <c r="E51" s="7">
        <v>1</v>
      </c>
      <c r="F51" s="8">
        <f t="shared" ref="F51:F53" si="25">D51*E51</f>
        <v>22</v>
      </c>
      <c r="G51" s="8">
        <f t="shared" ref="G51:G53" si="26">C51*F51</f>
        <v>18.259999999999998</v>
      </c>
      <c r="H51" s="7">
        <v>1.42</v>
      </c>
      <c r="I51" s="8">
        <f t="shared" ref="I51" si="27">F51*H51</f>
        <v>31.24</v>
      </c>
      <c r="J51" s="7">
        <v>1.1499999999999999</v>
      </c>
      <c r="K51" s="8">
        <f t="shared" ref="K51:K53" si="28">I51*J51</f>
        <v>35.925999999999995</v>
      </c>
      <c r="L51" s="8">
        <f t="shared" ref="L51:L53" si="29">K51*C51</f>
        <v>29.818579999999994</v>
      </c>
    </row>
    <row r="52" spans="1:13" x14ac:dyDescent="0.2">
      <c r="A52" s="5" t="s">
        <v>62</v>
      </c>
      <c r="B52" s="6" t="s">
        <v>14</v>
      </c>
      <c r="C52" s="7">
        <v>1</v>
      </c>
      <c r="D52" s="8">
        <v>28</v>
      </c>
      <c r="E52" s="7">
        <v>1.05</v>
      </c>
      <c r="F52" s="8">
        <v>30</v>
      </c>
      <c r="G52" s="8">
        <f t="shared" si="26"/>
        <v>30</v>
      </c>
      <c r="H52" s="7">
        <v>1.3</v>
      </c>
      <c r="I52" s="8">
        <f>F52*H52</f>
        <v>39</v>
      </c>
      <c r="J52" s="7">
        <v>1.1499999999999999</v>
      </c>
      <c r="K52" s="8">
        <f t="shared" si="28"/>
        <v>44.849999999999994</v>
      </c>
      <c r="L52" s="8">
        <f t="shared" si="29"/>
        <v>44.849999999999994</v>
      </c>
    </row>
    <row r="53" spans="1:13" x14ac:dyDescent="0.2">
      <c r="A53" s="5" t="s">
        <v>57</v>
      </c>
      <c r="B53" s="6" t="s">
        <v>21</v>
      </c>
      <c r="C53" s="7">
        <v>7.0000000000000007E-2</v>
      </c>
      <c r="D53" s="8">
        <v>13.23</v>
      </c>
      <c r="E53" s="7">
        <v>1.05</v>
      </c>
      <c r="F53" s="8">
        <f t="shared" si="25"/>
        <v>13.891500000000001</v>
      </c>
      <c r="G53" s="8">
        <f t="shared" si="26"/>
        <v>0.97240500000000019</v>
      </c>
      <c r="H53" s="7">
        <v>1.3</v>
      </c>
      <c r="I53" s="8">
        <f t="shared" ref="I53" si="30">F53*H53</f>
        <v>18.058950000000003</v>
      </c>
      <c r="J53" s="7">
        <v>1.1499999999999999</v>
      </c>
      <c r="K53" s="8">
        <f t="shared" si="28"/>
        <v>20.767792500000002</v>
      </c>
      <c r="L53" s="8">
        <f t="shared" si="29"/>
        <v>1.4537454750000003</v>
      </c>
    </row>
    <row r="54" spans="1:13" x14ac:dyDescent="0.2">
      <c r="G54" s="9">
        <f>SUM(G51:G53)*B49</f>
        <v>1476.9721500000001</v>
      </c>
      <c r="L54" s="9">
        <f>SUM(L51:L53)</f>
        <v>76.122325474999997</v>
      </c>
      <c r="M54" s="86">
        <f>L54*B49</f>
        <v>2283.6697642499998</v>
      </c>
    </row>
    <row r="57" spans="1:13" x14ac:dyDescent="0.2">
      <c r="A57" t="s">
        <v>83</v>
      </c>
      <c r="B57" s="1">
        <f>0.08*0.23*23</f>
        <v>0.42320000000000002</v>
      </c>
    </row>
    <row r="58" spans="1:13" ht="28.5" x14ac:dyDescent="0.2">
      <c r="A58" s="2" t="s">
        <v>0</v>
      </c>
      <c r="B58" s="3" t="s">
        <v>1</v>
      </c>
      <c r="C58" s="3" t="s">
        <v>2</v>
      </c>
      <c r="D58" s="4" t="s">
        <v>3</v>
      </c>
      <c r="E58" s="3" t="s">
        <v>4</v>
      </c>
      <c r="F58" s="3" t="s">
        <v>5</v>
      </c>
      <c r="G58" s="3" t="s">
        <v>6</v>
      </c>
      <c r="H58" s="4" t="s">
        <v>7</v>
      </c>
      <c r="I58" s="3" t="s">
        <v>8</v>
      </c>
      <c r="J58" s="4" t="s">
        <v>9</v>
      </c>
      <c r="K58" s="3" t="s">
        <v>10</v>
      </c>
      <c r="L58" s="3" t="s">
        <v>11</v>
      </c>
    </row>
    <row r="59" spans="1:13" x14ac:dyDescent="0.2">
      <c r="A59" s="5" t="s">
        <v>12</v>
      </c>
      <c r="B59" s="6" t="s">
        <v>13</v>
      </c>
      <c r="C59" s="7">
        <v>24</v>
      </c>
      <c r="D59" s="8">
        <v>22</v>
      </c>
      <c r="E59" s="7">
        <v>1</v>
      </c>
      <c r="F59" s="8">
        <f t="shared" ref="F59:F61" si="31">D59*E59</f>
        <v>22</v>
      </c>
      <c r="G59" s="8">
        <f t="shared" ref="G59:G61" si="32">C59*F59</f>
        <v>528</v>
      </c>
      <c r="H59" s="7">
        <v>1.42</v>
      </c>
      <c r="I59" s="8">
        <f t="shared" ref="I59:I61" si="33">F59*H59</f>
        <v>31.24</v>
      </c>
      <c r="J59" s="7">
        <v>1.1499999999999999</v>
      </c>
      <c r="K59" s="8">
        <f t="shared" ref="K59:K61" si="34">I59*J59</f>
        <v>35.925999999999995</v>
      </c>
      <c r="L59" s="8">
        <f t="shared" ref="L59:L61" si="35">K59*C59</f>
        <v>862.22399999999993</v>
      </c>
    </row>
    <row r="60" spans="1:13" x14ac:dyDescent="0.2">
      <c r="A60" s="5" t="s">
        <v>84</v>
      </c>
      <c r="B60" s="6" t="s">
        <v>39</v>
      </c>
      <c r="C60" s="7">
        <v>1</v>
      </c>
      <c r="D60" s="8">
        <v>300</v>
      </c>
      <c r="E60" s="7">
        <v>1.1000000000000001</v>
      </c>
      <c r="F60" s="8">
        <f t="shared" si="31"/>
        <v>330</v>
      </c>
      <c r="G60" s="8">
        <f t="shared" si="32"/>
        <v>330</v>
      </c>
      <c r="H60" s="7">
        <v>1.3</v>
      </c>
      <c r="I60" s="8">
        <f t="shared" si="33"/>
        <v>429</v>
      </c>
      <c r="J60" s="7">
        <v>1.1499999999999999</v>
      </c>
      <c r="K60" s="8">
        <f t="shared" si="34"/>
        <v>493.34999999999997</v>
      </c>
      <c r="L60" s="8">
        <f t="shared" si="35"/>
        <v>493.34999999999997</v>
      </c>
    </row>
    <row r="61" spans="1:13" x14ac:dyDescent="0.2">
      <c r="A61" s="5" t="s">
        <v>85</v>
      </c>
      <c r="B61" s="6" t="s">
        <v>21</v>
      </c>
      <c r="C61" s="7">
        <v>5</v>
      </c>
      <c r="D61" s="8">
        <v>3.9</v>
      </c>
      <c r="E61" s="7">
        <v>1.05</v>
      </c>
      <c r="F61" s="8">
        <f t="shared" si="31"/>
        <v>4.0949999999999998</v>
      </c>
      <c r="G61" s="8">
        <f t="shared" si="32"/>
        <v>20.474999999999998</v>
      </c>
      <c r="H61" s="7">
        <v>1.3</v>
      </c>
      <c r="I61" s="8">
        <f t="shared" si="33"/>
        <v>5.3235000000000001</v>
      </c>
      <c r="J61" s="7">
        <v>1.1499999999999999</v>
      </c>
      <c r="K61" s="8">
        <f t="shared" si="34"/>
        <v>6.1220249999999998</v>
      </c>
      <c r="L61" s="8">
        <f t="shared" si="35"/>
        <v>30.610125</v>
      </c>
    </row>
    <row r="62" spans="1:13" x14ac:dyDescent="0.2">
      <c r="A62" s="5"/>
      <c r="B62" s="6"/>
      <c r="C62" s="7"/>
      <c r="D62" s="8"/>
      <c r="E62" s="7"/>
      <c r="F62" s="8"/>
      <c r="G62" s="8"/>
      <c r="H62" s="7"/>
      <c r="I62" s="8"/>
      <c r="J62" s="7"/>
      <c r="K62" s="8"/>
      <c r="L62" s="8"/>
    </row>
    <row r="63" spans="1:13" x14ac:dyDescent="0.2">
      <c r="G63" s="9">
        <f>SUM(G59:G62)*B57</f>
        <v>371.77062000000001</v>
      </c>
      <c r="L63" s="9">
        <f>SUM(L59:L62)*B57</f>
        <v>586.63312169999995</v>
      </c>
    </row>
    <row r="68" spans="1:12" x14ac:dyDescent="0.2">
      <c r="A68" t="s">
        <v>86</v>
      </c>
      <c r="B68" s="1">
        <v>0.3</v>
      </c>
    </row>
    <row r="69" spans="1:12" ht="28.5" x14ac:dyDescent="0.2">
      <c r="A69" s="2" t="s">
        <v>0</v>
      </c>
      <c r="B69" s="3" t="s">
        <v>1</v>
      </c>
      <c r="C69" s="3" t="s">
        <v>2</v>
      </c>
      <c r="D69" s="4" t="s">
        <v>3</v>
      </c>
      <c r="E69" s="3" t="s">
        <v>4</v>
      </c>
      <c r="F69" s="3" t="s">
        <v>5</v>
      </c>
      <c r="G69" s="3" t="s">
        <v>6</v>
      </c>
      <c r="H69" s="4" t="s">
        <v>7</v>
      </c>
      <c r="I69" s="3" t="s">
        <v>8</v>
      </c>
      <c r="J69" s="4" t="s">
        <v>9</v>
      </c>
      <c r="K69" s="3" t="s">
        <v>10</v>
      </c>
      <c r="L69" s="3" t="s">
        <v>11</v>
      </c>
    </row>
    <row r="70" spans="1:12" x14ac:dyDescent="0.2">
      <c r="A70" s="5" t="s">
        <v>12</v>
      </c>
      <c r="B70" s="6" t="s">
        <v>13</v>
      </c>
      <c r="C70" s="7">
        <v>29</v>
      </c>
      <c r="D70" s="8">
        <v>22</v>
      </c>
      <c r="E70" s="7">
        <v>1</v>
      </c>
      <c r="F70" s="8">
        <f t="shared" ref="F70:F72" si="36">D70*E70</f>
        <v>22</v>
      </c>
      <c r="G70" s="8">
        <f t="shared" ref="G70:G72" si="37">C70*F70</f>
        <v>638</v>
      </c>
      <c r="H70" s="7">
        <v>1.42</v>
      </c>
      <c r="I70" s="8">
        <f t="shared" ref="I70:I72" si="38">F70*H70</f>
        <v>31.24</v>
      </c>
      <c r="J70" s="7">
        <v>1.1499999999999999</v>
      </c>
      <c r="K70" s="8">
        <f t="shared" ref="K70:K72" si="39">I70*J70</f>
        <v>35.925999999999995</v>
      </c>
      <c r="L70" s="8">
        <f t="shared" ref="L70:L72" si="40">K70*C70</f>
        <v>1041.8539999999998</v>
      </c>
    </row>
    <row r="71" spans="1:12" x14ac:dyDescent="0.2">
      <c r="A71" s="5" t="s">
        <v>87</v>
      </c>
      <c r="B71" s="6" t="s">
        <v>39</v>
      </c>
      <c r="C71" s="7">
        <v>1.05</v>
      </c>
      <c r="D71" s="8">
        <v>365</v>
      </c>
      <c r="E71" s="7">
        <v>1</v>
      </c>
      <c r="F71" s="8">
        <f t="shared" si="36"/>
        <v>365</v>
      </c>
      <c r="G71" s="8">
        <f t="shared" si="37"/>
        <v>383.25</v>
      </c>
      <c r="H71" s="7">
        <v>1.3</v>
      </c>
      <c r="I71" s="8">
        <f t="shared" si="38"/>
        <v>474.5</v>
      </c>
      <c r="J71" s="7">
        <v>1.1499999999999999</v>
      </c>
      <c r="K71" s="8">
        <f t="shared" si="39"/>
        <v>545.67499999999995</v>
      </c>
      <c r="L71" s="8">
        <f t="shared" si="40"/>
        <v>572.95875000000001</v>
      </c>
    </row>
    <row r="72" spans="1:12" x14ac:dyDescent="0.2">
      <c r="A72" s="5" t="s">
        <v>88</v>
      </c>
      <c r="B72" s="6" t="s">
        <v>21</v>
      </c>
      <c r="C72" s="7">
        <v>3.44</v>
      </c>
      <c r="D72" s="8">
        <v>2.2000000000000002</v>
      </c>
      <c r="E72" s="7">
        <v>1.05</v>
      </c>
      <c r="F72" s="8">
        <f t="shared" si="36"/>
        <v>2.3100000000000005</v>
      </c>
      <c r="G72" s="8">
        <f t="shared" si="37"/>
        <v>7.9464000000000015</v>
      </c>
      <c r="H72" s="7">
        <v>1.3</v>
      </c>
      <c r="I72" s="8">
        <f t="shared" si="38"/>
        <v>3.0030000000000006</v>
      </c>
      <c r="J72" s="7">
        <v>1.1499999999999999</v>
      </c>
      <c r="K72" s="8">
        <f t="shared" si="39"/>
        <v>3.4534500000000006</v>
      </c>
      <c r="L72" s="8">
        <f t="shared" si="40"/>
        <v>11.879868000000002</v>
      </c>
    </row>
    <row r="73" spans="1:12" x14ac:dyDescent="0.2">
      <c r="G73" s="88">
        <f>SUM(G70:G72)*B68</f>
        <v>308.75891999999999</v>
      </c>
      <c r="L73" s="9">
        <f>SUM(L70:L72)*B68</f>
        <v>488.00778539999993</v>
      </c>
    </row>
    <row r="76" spans="1:12" x14ac:dyDescent="0.2">
      <c r="A76" t="s">
        <v>94</v>
      </c>
      <c r="B76" s="1">
        <v>1</v>
      </c>
    </row>
    <row r="77" spans="1:12" ht="28.5" x14ac:dyDescent="0.2">
      <c r="A77" s="2" t="s">
        <v>0</v>
      </c>
      <c r="B77" s="3" t="s">
        <v>1</v>
      </c>
      <c r="C77" s="3" t="s">
        <v>2</v>
      </c>
      <c r="D77" s="4" t="s">
        <v>3</v>
      </c>
      <c r="E77" s="3" t="s">
        <v>4</v>
      </c>
      <c r="F77" s="3" t="s">
        <v>5</v>
      </c>
      <c r="G77" s="3" t="s">
        <v>6</v>
      </c>
      <c r="H77" s="4" t="s">
        <v>7</v>
      </c>
      <c r="I77" s="3" t="s">
        <v>8</v>
      </c>
      <c r="J77" s="4" t="s">
        <v>9</v>
      </c>
      <c r="K77" s="3" t="s">
        <v>10</v>
      </c>
      <c r="L77" s="3" t="s">
        <v>11</v>
      </c>
    </row>
    <row r="78" spans="1:12" x14ac:dyDescent="0.2">
      <c r="A78" s="5" t="s">
        <v>12</v>
      </c>
      <c r="B78" s="6" t="s">
        <v>13</v>
      </c>
      <c r="C78" s="7">
        <v>8</v>
      </c>
      <c r="D78" s="8">
        <v>22</v>
      </c>
      <c r="E78" s="7">
        <v>1</v>
      </c>
      <c r="F78" s="8">
        <f t="shared" ref="F78:F79" si="41">D78*E78</f>
        <v>22</v>
      </c>
      <c r="G78" s="8">
        <f t="shared" ref="G78:G79" si="42">C78*F78</f>
        <v>176</v>
      </c>
      <c r="H78" s="7">
        <v>1.42</v>
      </c>
      <c r="I78" s="8">
        <f t="shared" ref="I78:I79" si="43">F78*H78</f>
        <v>31.24</v>
      </c>
      <c r="J78" s="7">
        <v>1.1499999999999999</v>
      </c>
      <c r="K78" s="8">
        <f t="shared" ref="K78:K79" si="44">I78*J78</f>
        <v>35.925999999999995</v>
      </c>
      <c r="L78" s="8">
        <f t="shared" ref="L78:L79" si="45">K78*C78</f>
        <v>287.40799999999996</v>
      </c>
    </row>
    <row r="79" spans="1:12" x14ac:dyDescent="0.2">
      <c r="A79" s="5" t="s">
        <v>94</v>
      </c>
      <c r="B79" s="6" t="s">
        <v>1</v>
      </c>
      <c r="C79" s="7">
        <v>1</v>
      </c>
      <c r="D79" s="8">
        <v>950</v>
      </c>
      <c r="E79" s="7">
        <v>1</v>
      </c>
      <c r="F79" s="8">
        <f t="shared" si="41"/>
        <v>950</v>
      </c>
      <c r="G79" s="8">
        <f t="shared" si="42"/>
        <v>950</v>
      </c>
      <c r="H79" s="7">
        <v>1.3</v>
      </c>
      <c r="I79" s="8">
        <f t="shared" si="43"/>
        <v>1235</v>
      </c>
      <c r="J79" s="7">
        <v>1.1499999999999999</v>
      </c>
      <c r="K79" s="8">
        <f t="shared" si="44"/>
        <v>1420.25</v>
      </c>
      <c r="L79" s="8">
        <f t="shared" si="45"/>
        <v>1420.25</v>
      </c>
    </row>
    <row r="80" spans="1:12" x14ac:dyDescent="0.2">
      <c r="A80" s="31"/>
      <c r="L80" s="9">
        <f>SUM(L78:L79)</f>
        <v>1707.6579999999999</v>
      </c>
    </row>
    <row r="82" spans="1:12" x14ac:dyDescent="0.2">
      <c r="A82" s="31" t="s">
        <v>97</v>
      </c>
    </row>
    <row r="83" spans="1:12" ht="28.5" x14ac:dyDescent="0.2">
      <c r="A83" s="2" t="s">
        <v>0</v>
      </c>
      <c r="B83" s="3" t="s">
        <v>1</v>
      </c>
      <c r="C83" s="3" t="s">
        <v>2</v>
      </c>
      <c r="D83" s="4" t="s">
        <v>3</v>
      </c>
      <c r="E83" s="3" t="s">
        <v>4</v>
      </c>
      <c r="F83" s="3" t="s">
        <v>5</v>
      </c>
      <c r="G83" s="3" t="s">
        <v>6</v>
      </c>
      <c r="H83" s="4" t="s">
        <v>7</v>
      </c>
      <c r="I83" s="3" t="s">
        <v>8</v>
      </c>
      <c r="J83" s="4" t="s">
        <v>9</v>
      </c>
      <c r="K83" s="3" t="s">
        <v>10</v>
      </c>
      <c r="L83" s="3" t="s">
        <v>11</v>
      </c>
    </row>
    <row r="84" spans="1:12" x14ac:dyDescent="0.2">
      <c r="A84" s="5" t="s">
        <v>12</v>
      </c>
      <c r="B84" s="6" t="s">
        <v>13</v>
      </c>
      <c r="C84" s="7">
        <v>0.3</v>
      </c>
      <c r="D84" s="8">
        <v>22</v>
      </c>
      <c r="E84" s="7">
        <v>1</v>
      </c>
      <c r="F84" s="8">
        <f t="shared" ref="F84:F86" si="46">D84*E84</f>
        <v>22</v>
      </c>
      <c r="G84" s="8">
        <f t="shared" ref="G84:G86" si="47">C84*F84</f>
        <v>6.6</v>
      </c>
      <c r="H84" s="7">
        <v>1.42</v>
      </c>
      <c r="I84" s="8">
        <f t="shared" ref="I84:I86" si="48">F84*H84</f>
        <v>31.24</v>
      </c>
      <c r="J84" s="7">
        <v>1.111</v>
      </c>
      <c r="K84" s="8">
        <f t="shared" ref="K84:K86" si="49">I84*J84</f>
        <v>34.707639999999998</v>
      </c>
      <c r="L84" s="8">
        <f t="shared" ref="L84:L86" si="50">K84*C84</f>
        <v>10.412291999999999</v>
      </c>
    </row>
    <row r="85" spans="1:12" x14ac:dyDescent="0.2">
      <c r="A85" s="5" t="s">
        <v>95</v>
      </c>
      <c r="B85" s="6" t="s">
        <v>14</v>
      </c>
      <c r="C85" s="7">
        <v>1</v>
      </c>
      <c r="D85" s="8">
        <v>19</v>
      </c>
      <c r="E85" s="7">
        <v>1.05</v>
      </c>
      <c r="F85" s="8">
        <f t="shared" si="46"/>
        <v>19.95</v>
      </c>
      <c r="G85" s="8">
        <f t="shared" si="47"/>
        <v>19.95</v>
      </c>
      <c r="H85" s="7">
        <v>1.3</v>
      </c>
      <c r="I85" s="8">
        <f t="shared" si="48"/>
        <v>25.934999999999999</v>
      </c>
      <c r="J85" s="7">
        <v>1.111</v>
      </c>
      <c r="K85" s="8">
        <f t="shared" si="49"/>
        <v>28.813784999999999</v>
      </c>
      <c r="L85" s="8">
        <f t="shared" si="50"/>
        <v>28.813784999999999</v>
      </c>
    </row>
    <row r="86" spans="1:12" x14ac:dyDescent="0.2">
      <c r="A86" s="5" t="s">
        <v>96</v>
      </c>
      <c r="B86" s="6" t="s">
        <v>1</v>
      </c>
      <c r="C86" s="7">
        <v>3</v>
      </c>
      <c r="D86" s="8">
        <v>0.5</v>
      </c>
      <c r="E86" s="7">
        <v>1.05</v>
      </c>
      <c r="F86" s="8">
        <f t="shared" si="46"/>
        <v>0.52500000000000002</v>
      </c>
      <c r="G86" s="8">
        <f t="shared" si="47"/>
        <v>1.5750000000000002</v>
      </c>
      <c r="H86" s="7">
        <v>1.3</v>
      </c>
      <c r="I86" s="8">
        <f t="shared" si="48"/>
        <v>0.68250000000000011</v>
      </c>
      <c r="J86" s="7">
        <v>1.111</v>
      </c>
      <c r="K86" s="8">
        <f t="shared" si="49"/>
        <v>0.75825750000000014</v>
      </c>
      <c r="L86" s="8">
        <f t="shared" si="50"/>
        <v>2.2747725000000005</v>
      </c>
    </row>
    <row r="87" spans="1:12" x14ac:dyDescent="0.2">
      <c r="A87" s="31"/>
      <c r="L87" s="9">
        <f>SUM(L84:L86)</f>
        <v>41.500849499999994</v>
      </c>
    </row>
    <row r="89" spans="1:12" s="31" customFormat="1" x14ac:dyDescent="0.2">
      <c r="A89" s="31" t="s">
        <v>97</v>
      </c>
      <c r="B89" s="1"/>
      <c r="C89" s="1"/>
      <c r="D89" s="1"/>
      <c r="E89" s="1"/>
      <c r="F89" s="1"/>
      <c r="G89" s="1"/>
      <c r="H89" s="1"/>
      <c r="I89" s="1"/>
      <c r="J89" s="1"/>
      <c r="K89" s="1"/>
      <c r="L89" s="1"/>
    </row>
    <row r="90" spans="1:12" s="31" customFormat="1" ht="28.5" x14ac:dyDescent="0.2">
      <c r="A90" s="2" t="s">
        <v>0</v>
      </c>
      <c r="B90" s="3" t="s">
        <v>1</v>
      </c>
      <c r="C90" s="3" t="s">
        <v>2</v>
      </c>
      <c r="D90" s="4" t="s">
        <v>3</v>
      </c>
      <c r="E90" s="3" t="s">
        <v>4</v>
      </c>
      <c r="F90" s="3" t="s">
        <v>5</v>
      </c>
      <c r="G90" s="3" t="s">
        <v>6</v>
      </c>
      <c r="H90" s="4" t="s">
        <v>7</v>
      </c>
      <c r="I90" s="3" t="s">
        <v>8</v>
      </c>
      <c r="J90" s="4" t="s">
        <v>9</v>
      </c>
      <c r="K90" s="3" t="s">
        <v>10</v>
      </c>
      <c r="L90" s="3" t="s">
        <v>11</v>
      </c>
    </row>
    <row r="91" spans="1:12" s="31" customFormat="1" x14ac:dyDescent="0.2">
      <c r="A91" s="5" t="s">
        <v>12</v>
      </c>
      <c r="B91" s="6" t="s">
        <v>13</v>
      </c>
      <c r="C91" s="7">
        <v>3.8</v>
      </c>
      <c r="D91" s="8">
        <v>22</v>
      </c>
      <c r="E91" s="7">
        <v>1</v>
      </c>
      <c r="F91" s="8">
        <f t="shared" ref="F91:F92" si="51">D91*E91</f>
        <v>22</v>
      </c>
      <c r="G91" s="8">
        <f t="shared" ref="G91:G92" si="52">C91*F91</f>
        <v>83.6</v>
      </c>
      <c r="H91" s="7">
        <v>1.42</v>
      </c>
      <c r="I91" s="8">
        <f t="shared" ref="I91:I92" si="53">F91*H91</f>
        <v>31.24</v>
      </c>
      <c r="J91" s="7">
        <v>1.111</v>
      </c>
      <c r="K91" s="8">
        <f t="shared" ref="K91:K92" si="54">I91*J91</f>
        <v>34.707639999999998</v>
      </c>
      <c r="L91" s="8">
        <f t="shared" ref="L91:L92" si="55">K91*C91</f>
        <v>131.88903199999999</v>
      </c>
    </row>
    <row r="92" spans="1:12" s="31" customFormat="1" x14ac:dyDescent="0.2">
      <c r="A92" s="5" t="s">
        <v>98</v>
      </c>
      <c r="B92" s="6" t="s">
        <v>78</v>
      </c>
      <c r="C92" s="7">
        <v>1</v>
      </c>
      <c r="D92" s="8">
        <v>242</v>
      </c>
      <c r="E92" s="7">
        <v>1</v>
      </c>
      <c r="F92" s="8">
        <f t="shared" si="51"/>
        <v>242</v>
      </c>
      <c r="G92" s="8">
        <f t="shared" si="52"/>
        <v>242</v>
      </c>
      <c r="H92" s="7">
        <v>1.3</v>
      </c>
      <c r="I92" s="8">
        <f t="shared" si="53"/>
        <v>314.60000000000002</v>
      </c>
      <c r="J92" s="7">
        <v>1.111</v>
      </c>
      <c r="K92" s="8">
        <f t="shared" si="54"/>
        <v>349.5206</v>
      </c>
      <c r="L92" s="8">
        <f t="shared" si="55"/>
        <v>349.5206</v>
      </c>
    </row>
    <row r="93" spans="1:12" x14ac:dyDescent="0.2">
      <c r="A93" s="31"/>
      <c r="L93" s="9">
        <f>SUM(L91:L92)</f>
        <v>481.40963199999999</v>
      </c>
    </row>
    <row r="96" spans="1:12" x14ac:dyDescent="0.2">
      <c r="A96" t="s">
        <v>22</v>
      </c>
      <c r="B96" s="1">
        <v>91.9</v>
      </c>
    </row>
    <row r="97" spans="1:12" ht="28.5" x14ac:dyDescent="0.2">
      <c r="A97" s="2" t="s">
        <v>0</v>
      </c>
      <c r="B97" s="3" t="s">
        <v>1</v>
      </c>
      <c r="C97" s="3" t="s">
        <v>2</v>
      </c>
      <c r="D97" s="4" t="s">
        <v>3</v>
      </c>
      <c r="E97" s="3" t="s">
        <v>4</v>
      </c>
      <c r="F97" s="3" t="s">
        <v>5</v>
      </c>
      <c r="G97" s="3" t="s">
        <v>6</v>
      </c>
      <c r="H97" s="4" t="s">
        <v>7</v>
      </c>
      <c r="I97" s="3" t="s">
        <v>8</v>
      </c>
      <c r="J97" s="4" t="s">
        <v>9</v>
      </c>
      <c r="K97" s="3" t="s">
        <v>10</v>
      </c>
      <c r="L97" s="3" t="s">
        <v>11</v>
      </c>
    </row>
    <row r="98" spans="1:12" x14ac:dyDescent="0.2">
      <c r="A98" s="5" t="s">
        <v>12</v>
      </c>
      <c r="B98" s="6" t="s">
        <v>13</v>
      </c>
      <c r="C98" s="7">
        <v>0.6</v>
      </c>
      <c r="D98" s="8">
        <v>22</v>
      </c>
      <c r="E98" s="7">
        <v>1</v>
      </c>
      <c r="F98" s="8">
        <f t="shared" ref="F98:F105" si="56">D98*E98</f>
        <v>22</v>
      </c>
      <c r="G98" s="8">
        <f t="shared" ref="G98:G105" si="57">C98*F98</f>
        <v>13.2</v>
      </c>
      <c r="H98" s="7">
        <v>1.5</v>
      </c>
      <c r="I98" s="8">
        <f t="shared" ref="I98:I105" si="58">F98*H98</f>
        <v>33</v>
      </c>
      <c r="J98" s="7">
        <v>1.1499999999999999</v>
      </c>
      <c r="K98" s="8">
        <f t="shared" ref="K98:K105" si="59">I98*J98</f>
        <v>37.949999999999996</v>
      </c>
      <c r="L98" s="8">
        <f t="shared" ref="L98:L105" si="60">K98*C98</f>
        <v>22.769999999999996</v>
      </c>
    </row>
    <row r="99" spans="1:12" x14ac:dyDescent="0.2">
      <c r="A99" s="5" t="s">
        <v>15</v>
      </c>
      <c r="B99" s="6" t="s">
        <v>14</v>
      </c>
      <c r="C99" s="7">
        <v>1</v>
      </c>
      <c r="D99" s="8">
        <v>1.97</v>
      </c>
      <c r="E99" s="7">
        <v>1.05</v>
      </c>
      <c r="F99" s="8">
        <f t="shared" si="56"/>
        <v>2.0685000000000002</v>
      </c>
      <c r="G99" s="8">
        <f t="shared" si="57"/>
        <v>2.0685000000000002</v>
      </c>
      <c r="H99" s="7">
        <v>1.3</v>
      </c>
      <c r="I99" s="8">
        <f t="shared" si="58"/>
        <v>2.6890500000000004</v>
      </c>
      <c r="J99" s="7">
        <v>1.1499999999999999</v>
      </c>
      <c r="K99" s="8">
        <f t="shared" si="59"/>
        <v>3.0924075000000002</v>
      </c>
      <c r="L99" s="8">
        <f t="shared" si="60"/>
        <v>3.0924075000000002</v>
      </c>
    </row>
    <row r="100" spans="1:12" x14ac:dyDescent="0.2">
      <c r="A100" s="5" t="s">
        <v>23</v>
      </c>
      <c r="B100" s="6" t="s">
        <v>14</v>
      </c>
      <c r="C100" s="7">
        <v>1</v>
      </c>
      <c r="D100" s="8">
        <v>6.03</v>
      </c>
      <c r="E100" s="7">
        <v>1.05</v>
      </c>
      <c r="F100" s="8">
        <f t="shared" si="56"/>
        <v>6.3315000000000001</v>
      </c>
      <c r="G100" s="8">
        <f t="shared" si="57"/>
        <v>6.3315000000000001</v>
      </c>
      <c r="H100" s="7">
        <v>1.3</v>
      </c>
      <c r="I100" s="8">
        <f t="shared" si="58"/>
        <v>8.23095</v>
      </c>
      <c r="J100" s="7">
        <v>1.1499999999999999</v>
      </c>
      <c r="K100" s="8">
        <f t="shared" si="59"/>
        <v>9.4655924999999996</v>
      </c>
      <c r="L100" s="8">
        <f t="shared" si="60"/>
        <v>9.4655924999999996</v>
      </c>
    </row>
    <row r="101" spans="1:12" x14ac:dyDescent="0.2">
      <c r="A101" s="5" t="s">
        <v>24</v>
      </c>
      <c r="B101" s="6" t="s">
        <v>16</v>
      </c>
      <c r="C101" s="7">
        <v>1</v>
      </c>
      <c r="D101" s="8">
        <v>1</v>
      </c>
      <c r="E101" s="7">
        <v>1.05</v>
      </c>
      <c r="F101" s="8">
        <f t="shared" si="56"/>
        <v>1.05</v>
      </c>
      <c r="G101" s="8">
        <f t="shared" si="57"/>
        <v>1.05</v>
      </c>
      <c r="H101" s="7">
        <v>1.3</v>
      </c>
      <c r="I101" s="8">
        <f t="shared" si="58"/>
        <v>1.3650000000000002</v>
      </c>
      <c r="J101" s="7">
        <v>1.1499999999999999</v>
      </c>
      <c r="K101" s="8">
        <f t="shared" si="59"/>
        <v>1.5697500000000002</v>
      </c>
      <c r="L101" s="8">
        <f t="shared" si="60"/>
        <v>1.5697500000000002</v>
      </c>
    </row>
    <row r="102" spans="1:12" x14ac:dyDescent="0.2">
      <c r="A102" s="5" t="s">
        <v>25</v>
      </c>
      <c r="B102" s="6" t="s">
        <v>16</v>
      </c>
      <c r="C102" s="7">
        <v>4.2</v>
      </c>
      <c r="D102" s="8">
        <v>2</v>
      </c>
      <c r="E102" s="7">
        <v>1.05</v>
      </c>
      <c r="F102" s="8">
        <f t="shared" si="56"/>
        <v>2.1</v>
      </c>
      <c r="G102" s="8">
        <f t="shared" si="57"/>
        <v>8.82</v>
      </c>
      <c r="H102" s="7">
        <v>1.3</v>
      </c>
      <c r="I102" s="8">
        <f t="shared" si="58"/>
        <v>2.7300000000000004</v>
      </c>
      <c r="J102" s="7">
        <v>1.1499999999999999</v>
      </c>
      <c r="K102" s="8">
        <f t="shared" si="59"/>
        <v>3.1395000000000004</v>
      </c>
      <c r="L102" s="8">
        <f t="shared" si="60"/>
        <v>13.185900000000002</v>
      </c>
    </row>
    <row r="103" spans="1:12" x14ac:dyDescent="0.2">
      <c r="A103" s="5" t="s">
        <v>18</v>
      </c>
      <c r="B103" s="6" t="s">
        <v>17</v>
      </c>
      <c r="C103" s="7">
        <v>11</v>
      </c>
      <c r="D103" s="8">
        <v>0.01</v>
      </c>
      <c r="E103" s="7">
        <v>1</v>
      </c>
      <c r="F103" s="8">
        <f t="shared" si="56"/>
        <v>0.01</v>
      </c>
      <c r="G103" s="8">
        <f t="shared" si="57"/>
        <v>0.11</v>
      </c>
      <c r="H103" s="7">
        <v>1.3</v>
      </c>
      <c r="I103" s="8">
        <f t="shared" si="58"/>
        <v>1.3000000000000001E-2</v>
      </c>
      <c r="J103" s="7">
        <v>1.1499999999999999</v>
      </c>
      <c r="K103" s="8">
        <f t="shared" si="59"/>
        <v>1.495E-2</v>
      </c>
      <c r="L103" s="8">
        <f t="shared" si="60"/>
        <v>0.16444999999999999</v>
      </c>
    </row>
    <row r="104" spans="1:12" x14ac:dyDescent="0.2">
      <c r="A104" s="5" t="s">
        <v>19</v>
      </c>
      <c r="B104" s="6" t="s">
        <v>16</v>
      </c>
      <c r="C104" s="7">
        <v>1.4</v>
      </c>
      <c r="D104" s="8">
        <v>0.1</v>
      </c>
      <c r="E104" s="7">
        <v>1</v>
      </c>
      <c r="F104" s="8">
        <f t="shared" si="56"/>
        <v>0.1</v>
      </c>
      <c r="G104" s="8">
        <f t="shared" si="57"/>
        <v>0.13999999999999999</v>
      </c>
      <c r="H104" s="7">
        <v>1.3</v>
      </c>
      <c r="I104" s="8">
        <f t="shared" si="58"/>
        <v>0.13</v>
      </c>
      <c r="J104" s="7">
        <v>1.1499999999999999</v>
      </c>
      <c r="K104" s="8">
        <f t="shared" si="59"/>
        <v>0.14949999999999999</v>
      </c>
      <c r="L104" s="8">
        <f t="shared" si="60"/>
        <v>0.20929999999999999</v>
      </c>
    </row>
    <row r="105" spans="1:12" x14ac:dyDescent="0.2">
      <c r="A105" s="5" t="s">
        <v>20</v>
      </c>
      <c r="B105" s="6" t="s">
        <v>21</v>
      </c>
      <c r="C105" s="7">
        <v>0.47</v>
      </c>
      <c r="D105" s="8">
        <v>2.2000000000000002</v>
      </c>
      <c r="E105" s="7">
        <v>1.05</v>
      </c>
      <c r="F105" s="8">
        <f t="shared" si="56"/>
        <v>2.3100000000000005</v>
      </c>
      <c r="G105" s="8">
        <f t="shared" si="57"/>
        <v>1.0857000000000001</v>
      </c>
      <c r="H105" s="7">
        <v>1.3</v>
      </c>
      <c r="I105" s="8">
        <f t="shared" si="58"/>
        <v>3.0030000000000006</v>
      </c>
      <c r="J105" s="7">
        <v>1.1499999999999999</v>
      </c>
      <c r="K105" s="8">
        <f t="shared" si="59"/>
        <v>3.4534500000000006</v>
      </c>
      <c r="L105" s="8">
        <f t="shared" si="60"/>
        <v>1.6231215000000001</v>
      </c>
    </row>
    <row r="106" spans="1:12" x14ac:dyDescent="0.2">
      <c r="G106" s="9">
        <f>SUM(G98:G105)*B96</f>
        <v>3014.8438300000003</v>
      </c>
      <c r="L106" s="9">
        <f>SUM(L98:L105)</f>
        <v>52.080521500000003</v>
      </c>
    </row>
    <row r="108" spans="1:12" x14ac:dyDescent="0.2">
      <c r="A108" t="s">
        <v>26</v>
      </c>
      <c r="B108" s="1">
        <v>73.3</v>
      </c>
    </row>
    <row r="109" spans="1:12" ht="28.5" x14ac:dyDescent="0.2">
      <c r="A109" s="2" t="s">
        <v>0</v>
      </c>
      <c r="B109" s="3" t="s">
        <v>1</v>
      </c>
      <c r="C109" s="3" t="s">
        <v>2</v>
      </c>
      <c r="D109" s="4" t="s">
        <v>3</v>
      </c>
      <c r="E109" s="3" t="s">
        <v>4</v>
      </c>
      <c r="F109" s="3" t="s">
        <v>5</v>
      </c>
      <c r="G109" s="3" t="s">
        <v>6</v>
      </c>
      <c r="H109" s="4" t="s">
        <v>7</v>
      </c>
      <c r="I109" s="3" t="s">
        <v>8</v>
      </c>
      <c r="J109" s="4" t="s">
        <v>9</v>
      </c>
      <c r="K109" s="3" t="s">
        <v>10</v>
      </c>
      <c r="L109" s="3" t="s">
        <v>11</v>
      </c>
    </row>
    <row r="110" spans="1:12" x14ac:dyDescent="0.2">
      <c r="A110" s="5" t="s">
        <v>12</v>
      </c>
      <c r="B110" s="6" t="s">
        <v>13</v>
      </c>
      <c r="C110" s="7">
        <v>0.62</v>
      </c>
      <c r="D110" s="8">
        <v>22</v>
      </c>
      <c r="E110" s="7">
        <v>1</v>
      </c>
      <c r="F110" s="8">
        <f t="shared" ref="F110:F117" si="61">D110*E110</f>
        <v>22</v>
      </c>
      <c r="G110" s="8">
        <f t="shared" ref="G110:G117" si="62">C110*F110</f>
        <v>13.64</v>
      </c>
      <c r="H110" s="7">
        <v>1.5</v>
      </c>
      <c r="I110" s="8">
        <f t="shared" ref="I110:I117" si="63">F110*H110</f>
        <v>33</v>
      </c>
      <c r="J110" s="7">
        <v>1.1499999999999999</v>
      </c>
      <c r="K110" s="8">
        <f t="shared" ref="K110:K117" si="64">I110*J110</f>
        <v>37.949999999999996</v>
      </c>
      <c r="L110" s="8">
        <f t="shared" ref="L110:L117" si="65">K110*C110</f>
        <v>23.528999999999996</v>
      </c>
    </row>
    <row r="111" spans="1:12" x14ac:dyDescent="0.2">
      <c r="A111" s="5" t="s">
        <v>15</v>
      </c>
      <c r="B111" s="6" t="s">
        <v>14</v>
      </c>
      <c r="C111" s="7">
        <v>2.1</v>
      </c>
      <c r="D111" s="8">
        <v>1.97</v>
      </c>
      <c r="E111" s="7">
        <v>1.05</v>
      </c>
      <c r="F111" s="8">
        <f t="shared" si="61"/>
        <v>2.0685000000000002</v>
      </c>
      <c r="G111" s="8">
        <f t="shared" si="62"/>
        <v>4.3438500000000007</v>
      </c>
      <c r="H111" s="7">
        <v>1.3</v>
      </c>
      <c r="I111" s="8">
        <f t="shared" si="63"/>
        <v>2.6890500000000004</v>
      </c>
      <c r="J111" s="7">
        <v>1.1499999999999999</v>
      </c>
      <c r="K111" s="8">
        <f t="shared" si="64"/>
        <v>3.0924075000000002</v>
      </c>
      <c r="L111" s="8">
        <f t="shared" si="65"/>
        <v>6.4940557500000011</v>
      </c>
    </row>
    <row r="112" spans="1:12" x14ac:dyDescent="0.2">
      <c r="A112" s="5" t="s">
        <v>27</v>
      </c>
      <c r="B112" s="6" t="s">
        <v>14</v>
      </c>
      <c r="C112" s="7">
        <v>1</v>
      </c>
      <c r="D112" s="8">
        <v>1.1399999999999999</v>
      </c>
      <c r="E112" s="7">
        <v>1.05</v>
      </c>
      <c r="F112" s="8">
        <f t="shared" si="61"/>
        <v>1.1969999999999998</v>
      </c>
      <c r="G112" s="8">
        <f t="shared" si="62"/>
        <v>1.1969999999999998</v>
      </c>
      <c r="H112" s="7">
        <v>1.3</v>
      </c>
      <c r="I112" s="8">
        <f t="shared" si="63"/>
        <v>1.5560999999999998</v>
      </c>
      <c r="J112" s="7">
        <v>1.1499999999999999</v>
      </c>
      <c r="K112" s="8">
        <f t="shared" si="64"/>
        <v>1.7895149999999997</v>
      </c>
      <c r="L112" s="8">
        <f t="shared" si="65"/>
        <v>1.7895149999999997</v>
      </c>
    </row>
    <row r="113" spans="1:12" x14ac:dyDescent="0.2">
      <c r="A113" s="5" t="s">
        <v>28</v>
      </c>
      <c r="B113" s="6" t="s">
        <v>16</v>
      </c>
      <c r="C113" s="7">
        <v>0.9</v>
      </c>
      <c r="D113" s="8">
        <v>0.81</v>
      </c>
      <c r="E113" s="7">
        <v>1.05</v>
      </c>
      <c r="F113" s="8">
        <f t="shared" si="61"/>
        <v>0.85050000000000014</v>
      </c>
      <c r="G113" s="8">
        <f t="shared" si="62"/>
        <v>0.76545000000000019</v>
      </c>
      <c r="H113" s="7">
        <v>1.3</v>
      </c>
      <c r="I113" s="8">
        <f t="shared" si="63"/>
        <v>1.1056500000000002</v>
      </c>
      <c r="J113" s="7">
        <v>1.1499999999999999</v>
      </c>
      <c r="K113" s="8">
        <f t="shared" si="64"/>
        <v>1.2714975000000002</v>
      </c>
      <c r="L113" s="8">
        <f t="shared" si="65"/>
        <v>1.1443477500000001</v>
      </c>
    </row>
    <row r="114" spans="1:12" x14ac:dyDescent="0.2">
      <c r="A114" s="5" t="s">
        <v>29</v>
      </c>
      <c r="B114" s="6" t="s">
        <v>16</v>
      </c>
      <c r="C114" s="7">
        <v>3.7</v>
      </c>
      <c r="D114" s="8">
        <v>0.93</v>
      </c>
      <c r="E114" s="7">
        <v>1.05</v>
      </c>
      <c r="F114" s="8">
        <f t="shared" si="61"/>
        <v>0.97650000000000015</v>
      </c>
      <c r="G114" s="8">
        <f t="shared" si="62"/>
        <v>3.6130500000000008</v>
      </c>
      <c r="H114" s="7">
        <v>1.3</v>
      </c>
      <c r="I114" s="8">
        <f t="shared" si="63"/>
        <v>1.2694500000000002</v>
      </c>
      <c r="J114" s="7">
        <v>1.1499999999999999</v>
      </c>
      <c r="K114" s="8">
        <f t="shared" si="64"/>
        <v>1.4598675000000001</v>
      </c>
      <c r="L114" s="8">
        <f t="shared" si="65"/>
        <v>5.4015097500000007</v>
      </c>
    </row>
    <row r="115" spans="1:12" x14ac:dyDescent="0.2">
      <c r="A115" s="5" t="s">
        <v>18</v>
      </c>
      <c r="B115" s="6" t="s">
        <v>17</v>
      </c>
      <c r="C115" s="7">
        <v>22</v>
      </c>
      <c r="D115" s="8">
        <v>0.01</v>
      </c>
      <c r="E115" s="7">
        <v>1</v>
      </c>
      <c r="F115" s="8">
        <f t="shared" si="61"/>
        <v>0.01</v>
      </c>
      <c r="G115" s="8">
        <f t="shared" si="62"/>
        <v>0.22</v>
      </c>
      <c r="H115" s="7">
        <v>1.3</v>
      </c>
      <c r="I115" s="8">
        <f t="shared" si="63"/>
        <v>1.3000000000000001E-2</v>
      </c>
      <c r="J115" s="7">
        <v>1.1499999999999999</v>
      </c>
      <c r="K115" s="8">
        <f t="shared" si="64"/>
        <v>1.495E-2</v>
      </c>
      <c r="L115" s="8">
        <f t="shared" si="65"/>
        <v>0.32889999999999997</v>
      </c>
    </row>
    <row r="116" spans="1:12" x14ac:dyDescent="0.2">
      <c r="A116" s="5" t="s">
        <v>19</v>
      </c>
      <c r="B116" s="6" t="s">
        <v>16</v>
      </c>
      <c r="C116" s="7">
        <v>2.8</v>
      </c>
      <c r="D116" s="8">
        <v>0.1</v>
      </c>
      <c r="E116" s="7">
        <v>1</v>
      </c>
      <c r="F116" s="8">
        <f t="shared" si="61"/>
        <v>0.1</v>
      </c>
      <c r="G116" s="8">
        <f t="shared" si="62"/>
        <v>0.27999999999999997</v>
      </c>
      <c r="H116" s="7">
        <v>1.3</v>
      </c>
      <c r="I116" s="8">
        <f t="shared" si="63"/>
        <v>0.13</v>
      </c>
      <c r="J116" s="7">
        <v>1.1499999999999999</v>
      </c>
      <c r="K116" s="8">
        <f t="shared" si="64"/>
        <v>0.14949999999999999</v>
      </c>
      <c r="L116" s="8">
        <f t="shared" si="65"/>
        <v>0.41859999999999997</v>
      </c>
    </row>
    <row r="117" spans="1:12" x14ac:dyDescent="0.2">
      <c r="A117" s="5" t="s">
        <v>20</v>
      </c>
      <c r="B117" s="6" t="s">
        <v>21</v>
      </c>
      <c r="C117" s="7">
        <v>0.94</v>
      </c>
      <c r="D117" s="8">
        <v>2.2000000000000002</v>
      </c>
      <c r="E117" s="7">
        <v>1.05</v>
      </c>
      <c r="F117" s="8">
        <f t="shared" si="61"/>
        <v>2.3100000000000005</v>
      </c>
      <c r="G117" s="8">
        <f t="shared" si="62"/>
        <v>2.1714000000000002</v>
      </c>
      <c r="H117" s="7">
        <v>1.3</v>
      </c>
      <c r="I117" s="8">
        <f t="shared" si="63"/>
        <v>3.0030000000000006</v>
      </c>
      <c r="J117" s="7">
        <v>1.1499999999999999</v>
      </c>
      <c r="K117" s="8">
        <f t="shared" si="64"/>
        <v>3.4534500000000006</v>
      </c>
      <c r="L117" s="8">
        <f t="shared" si="65"/>
        <v>3.2462430000000002</v>
      </c>
    </row>
    <row r="118" spans="1:12" x14ac:dyDescent="0.2">
      <c r="F118" s="9">
        <f>SUM(F110:F117)</f>
        <v>29.512500000000003</v>
      </c>
      <c r="G118" s="9">
        <f>SUM(G110:G117)*B108</f>
        <v>1922.7139749999999</v>
      </c>
      <c r="I118" s="9"/>
      <c r="L118" s="9">
        <f>SUM(L110:L117)</f>
        <v>42.352171249999998</v>
      </c>
    </row>
    <row r="122" spans="1:12" x14ac:dyDescent="0.2">
      <c r="A122" t="s">
        <v>30</v>
      </c>
      <c r="B122" s="1">
        <v>6</v>
      </c>
    </row>
    <row r="123" spans="1:12" ht="28.5" x14ac:dyDescent="0.2">
      <c r="A123" s="2" t="s">
        <v>0</v>
      </c>
      <c r="B123" s="3" t="s">
        <v>1</v>
      </c>
      <c r="C123" s="3" t="s">
        <v>2</v>
      </c>
      <c r="D123" s="4" t="s">
        <v>3</v>
      </c>
      <c r="E123" s="3" t="s">
        <v>4</v>
      </c>
      <c r="F123" s="3" t="s">
        <v>5</v>
      </c>
      <c r="G123" s="3" t="s">
        <v>6</v>
      </c>
      <c r="H123" s="4" t="s">
        <v>7</v>
      </c>
      <c r="I123" s="3" t="s">
        <v>8</v>
      </c>
      <c r="J123" s="4" t="s">
        <v>9</v>
      </c>
      <c r="K123" s="3" t="s">
        <v>10</v>
      </c>
      <c r="L123" s="3" t="s">
        <v>11</v>
      </c>
    </row>
    <row r="124" spans="1:12" x14ac:dyDescent="0.2">
      <c r="A124" s="5" t="s">
        <v>12</v>
      </c>
      <c r="B124" s="6" t="s">
        <v>13</v>
      </c>
      <c r="C124" s="7">
        <v>1.81</v>
      </c>
      <c r="D124" s="8">
        <v>22</v>
      </c>
      <c r="E124" s="7">
        <v>1</v>
      </c>
      <c r="F124" s="8">
        <f>D124*E124</f>
        <v>22</v>
      </c>
      <c r="G124" s="8">
        <f>C124*F124</f>
        <v>39.82</v>
      </c>
      <c r="H124" s="7">
        <v>1.5</v>
      </c>
      <c r="I124" s="8">
        <f>F124*H124</f>
        <v>33</v>
      </c>
      <c r="J124" s="7">
        <v>1.1499999999999999</v>
      </c>
      <c r="K124" s="8">
        <f>I124*J124</f>
        <v>37.949999999999996</v>
      </c>
      <c r="L124" s="8">
        <f>K124*C124</f>
        <v>68.689499999999995</v>
      </c>
    </row>
    <row r="125" spans="1:12" x14ac:dyDescent="0.2">
      <c r="A125" s="5" t="s">
        <v>31</v>
      </c>
      <c r="B125" s="6" t="s">
        <v>32</v>
      </c>
      <c r="C125" s="7">
        <v>1</v>
      </c>
      <c r="D125" s="8">
        <v>67.19</v>
      </c>
      <c r="E125" s="7">
        <v>1</v>
      </c>
      <c r="F125" s="8">
        <f>D125*E125</f>
        <v>67.19</v>
      </c>
      <c r="G125" s="8">
        <f>C125*F125</f>
        <v>67.19</v>
      </c>
      <c r="H125" s="7">
        <v>1.3</v>
      </c>
      <c r="I125" s="8">
        <f>F125*H125</f>
        <v>87.346999999999994</v>
      </c>
      <c r="J125" s="7">
        <v>1.1499999999999999</v>
      </c>
      <c r="K125" s="8">
        <f>I125*J125</f>
        <v>100.44904999999999</v>
      </c>
      <c r="L125" s="8">
        <f>K125*C125</f>
        <v>100.44904999999999</v>
      </c>
    </row>
    <row r="126" spans="1:12" x14ac:dyDescent="0.2">
      <c r="A126" s="5" t="s">
        <v>33</v>
      </c>
      <c r="B126" s="6" t="s">
        <v>32</v>
      </c>
      <c r="C126" s="7">
        <v>1</v>
      </c>
      <c r="D126" s="8">
        <v>3</v>
      </c>
      <c r="E126" s="7">
        <v>1</v>
      </c>
      <c r="F126" s="8">
        <f>D126*E126</f>
        <v>3</v>
      </c>
      <c r="G126" s="8">
        <f>C126*F126</f>
        <v>3</v>
      </c>
      <c r="H126" s="7">
        <v>1.3</v>
      </c>
      <c r="I126" s="8">
        <f>F126*H126</f>
        <v>3.9000000000000004</v>
      </c>
      <c r="J126" s="7">
        <v>1.1499999999999999</v>
      </c>
      <c r="K126" s="8">
        <f>I126*J126</f>
        <v>4.4850000000000003</v>
      </c>
      <c r="L126" s="8">
        <f>K126*C126</f>
        <v>4.4850000000000003</v>
      </c>
    </row>
    <row r="127" spans="1:12" x14ac:dyDescent="0.2">
      <c r="A127" s="5" t="s">
        <v>34</v>
      </c>
      <c r="B127" s="6" t="s">
        <v>32</v>
      </c>
      <c r="C127" s="7">
        <v>1</v>
      </c>
      <c r="D127" s="8">
        <v>1.26</v>
      </c>
      <c r="E127" s="7">
        <v>1</v>
      </c>
      <c r="F127" s="8">
        <f>D127*E127</f>
        <v>1.26</v>
      </c>
      <c r="G127" s="8">
        <f>C127*F127</f>
        <v>1.26</v>
      </c>
      <c r="H127" s="7">
        <v>1.3</v>
      </c>
      <c r="I127" s="8">
        <f>F127*H127</f>
        <v>1.6380000000000001</v>
      </c>
      <c r="J127" s="7">
        <v>1.1499999999999999</v>
      </c>
      <c r="K127" s="8">
        <f>I127*J127</f>
        <v>1.8836999999999999</v>
      </c>
      <c r="L127" s="8">
        <f>K127*C127</f>
        <v>1.8836999999999999</v>
      </c>
    </row>
    <row r="128" spans="1:12" x14ac:dyDescent="0.2">
      <c r="A128" s="5" t="s">
        <v>35</v>
      </c>
      <c r="B128" s="6" t="s">
        <v>32</v>
      </c>
      <c r="C128" s="7">
        <v>1</v>
      </c>
      <c r="D128" s="8">
        <v>10</v>
      </c>
      <c r="E128" s="7">
        <v>1</v>
      </c>
      <c r="F128" s="8">
        <f>D128*E128</f>
        <v>10</v>
      </c>
      <c r="G128" s="8">
        <f>C128*F128</f>
        <v>10</v>
      </c>
      <c r="H128" s="7">
        <v>1.3</v>
      </c>
      <c r="I128" s="8">
        <f>F128*H128</f>
        <v>13</v>
      </c>
      <c r="J128" s="7">
        <v>1.1499999999999999</v>
      </c>
      <c r="K128" s="8">
        <f>I128*J128</f>
        <v>14.95</v>
      </c>
      <c r="L128" s="8">
        <f>K128*C128</f>
        <v>14.95</v>
      </c>
    </row>
    <row r="129" spans="1:14" x14ac:dyDescent="0.2">
      <c r="G129" s="9">
        <f>SUM(G124:G128)*B122</f>
        <v>727.62</v>
      </c>
      <c r="L129" s="9">
        <f>SUM(L124:L128)</f>
        <v>190.45724999999999</v>
      </c>
    </row>
    <row r="130" spans="1:14" x14ac:dyDescent="0.2">
      <c r="A130" t="s">
        <v>36</v>
      </c>
      <c r="B130" s="1" t="s">
        <v>32</v>
      </c>
      <c r="C130" s="1">
        <v>1</v>
      </c>
      <c r="D130" s="1">
        <v>108</v>
      </c>
      <c r="E130" s="1">
        <v>1</v>
      </c>
      <c r="F130" s="1">
        <f>D130*E130</f>
        <v>108</v>
      </c>
      <c r="G130" s="1">
        <f>F130*C130</f>
        <v>108</v>
      </c>
      <c r="H130" s="7">
        <v>1.3</v>
      </c>
      <c r="I130" s="8">
        <f>H130*F130</f>
        <v>140.4</v>
      </c>
      <c r="J130" s="7">
        <v>1.1499999999999999</v>
      </c>
      <c r="K130" s="8">
        <f>I130*J130</f>
        <v>161.46</v>
      </c>
      <c r="L130" s="9">
        <f>K130-K125</f>
        <v>61.010950000000022</v>
      </c>
    </row>
    <row r="133" spans="1:14" x14ac:dyDescent="0.2">
      <c r="A133" t="s">
        <v>37</v>
      </c>
    </row>
    <row r="134" spans="1:14" ht="28.5" x14ac:dyDescent="0.2">
      <c r="A134" s="2" t="s">
        <v>0</v>
      </c>
      <c r="B134" s="3" t="s">
        <v>1</v>
      </c>
      <c r="C134" s="3" t="s">
        <v>2</v>
      </c>
      <c r="D134" s="4" t="s">
        <v>3</v>
      </c>
      <c r="E134" s="3" t="s">
        <v>4</v>
      </c>
      <c r="F134" s="3" t="s">
        <v>5</v>
      </c>
      <c r="G134" s="3" t="s">
        <v>6</v>
      </c>
      <c r="H134" s="4" t="s">
        <v>7</v>
      </c>
      <c r="I134" s="3" t="s">
        <v>8</v>
      </c>
      <c r="J134" s="4" t="s">
        <v>9</v>
      </c>
      <c r="K134" s="3" t="s">
        <v>10</v>
      </c>
      <c r="L134" s="3" t="s">
        <v>11</v>
      </c>
    </row>
    <row r="135" spans="1:14" x14ac:dyDescent="0.2">
      <c r="A135" s="5" t="s">
        <v>12</v>
      </c>
      <c r="B135" s="6" t="s">
        <v>13</v>
      </c>
      <c r="C135" s="7">
        <v>87</v>
      </c>
      <c r="D135" s="8">
        <v>22</v>
      </c>
      <c r="E135" s="7">
        <v>1</v>
      </c>
      <c r="F135" s="8">
        <f t="shared" ref="F135:F143" si="66">D135*E135</f>
        <v>22</v>
      </c>
      <c r="G135" s="8">
        <f t="shared" ref="G135:G143" si="67">C135*F135</f>
        <v>1914</v>
      </c>
      <c r="H135" s="7">
        <v>1.5</v>
      </c>
      <c r="I135" s="8">
        <f t="shared" ref="I135:I143" si="68">F135*H135</f>
        <v>33</v>
      </c>
      <c r="J135" s="7">
        <v>1.18</v>
      </c>
      <c r="K135" s="8">
        <f t="shared" ref="K135:K143" si="69">I135*J135</f>
        <v>38.94</v>
      </c>
      <c r="L135" s="8">
        <f t="shared" ref="L135:L143" si="70">K135*C135</f>
        <v>3387.7799999999997</v>
      </c>
    </row>
    <row r="136" spans="1:14" x14ac:dyDescent="0.2">
      <c r="A136" s="5" t="s">
        <v>38</v>
      </c>
      <c r="B136" s="6" t="s">
        <v>39</v>
      </c>
      <c r="C136" s="7">
        <f>(0.08*0.23*7)*13</f>
        <v>1.6743999999999999</v>
      </c>
      <c r="D136" s="8">
        <v>300</v>
      </c>
      <c r="E136" s="7">
        <v>1.05</v>
      </c>
      <c r="F136" s="8">
        <f t="shared" si="66"/>
        <v>315</v>
      </c>
      <c r="G136" s="8">
        <f t="shared" si="67"/>
        <v>527.43599999999992</v>
      </c>
      <c r="H136" s="7">
        <v>1.3</v>
      </c>
      <c r="I136" s="8">
        <f t="shared" si="68"/>
        <v>409.5</v>
      </c>
      <c r="J136" s="7">
        <v>1.2</v>
      </c>
      <c r="K136" s="8">
        <f t="shared" si="69"/>
        <v>491.4</v>
      </c>
      <c r="L136" s="8">
        <f t="shared" si="70"/>
        <v>822.80015999999989</v>
      </c>
    </row>
    <row r="137" spans="1:14" x14ac:dyDescent="0.2">
      <c r="A137" s="5" t="s">
        <v>40</v>
      </c>
      <c r="B137" s="6" t="s">
        <v>39</v>
      </c>
      <c r="C137" s="7">
        <f>(0.045*0.22*40)</f>
        <v>0.39599999999999996</v>
      </c>
      <c r="D137" s="8">
        <v>300</v>
      </c>
      <c r="E137" s="7">
        <v>1.05</v>
      </c>
      <c r="F137" s="8">
        <f t="shared" si="66"/>
        <v>315</v>
      </c>
      <c r="G137" s="8">
        <f t="shared" si="67"/>
        <v>124.74</v>
      </c>
      <c r="H137" s="7">
        <v>1.3</v>
      </c>
      <c r="I137" s="8">
        <f t="shared" si="68"/>
        <v>409.5</v>
      </c>
      <c r="J137" s="7">
        <v>1.2</v>
      </c>
      <c r="K137" s="8">
        <f t="shared" si="69"/>
        <v>491.4</v>
      </c>
      <c r="L137" s="8">
        <f t="shared" si="70"/>
        <v>194.59439999999998</v>
      </c>
    </row>
    <row r="138" spans="1:14" x14ac:dyDescent="0.2">
      <c r="A138" s="5" t="s">
        <v>41</v>
      </c>
      <c r="B138" s="6" t="s">
        <v>17</v>
      </c>
      <c r="C138" s="7">
        <v>52</v>
      </c>
      <c r="D138" s="8">
        <v>2.5</v>
      </c>
      <c r="E138" s="7">
        <v>1</v>
      </c>
      <c r="F138" s="8">
        <f t="shared" si="66"/>
        <v>2.5</v>
      </c>
      <c r="G138" s="8">
        <f t="shared" si="67"/>
        <v>130</v>
      </c>
      <c r="H138" s="7">
        <v>1.3</v>
      </c>
      <c r="I138" s="8">
        <f t="shared" si="68"/>
        <v>3.25</v>
      </c>
      <c r="J138" s="7">
        <v>1.2</v>
      </c>
      <c r="K138" s="8">
        <f t="shared" si="69"/>
        <v>3.9</v>
      </c>
      <c r="L138" s="8">
        <f t="shared" si="70"/>
        <v>202.79999999999998</v>
      </c>
    </row>
    <row r="139" spans="1:14" ht="21" customHeight="1" x14ac:dyDescent="0.2">
      <c r="A139" s="5" t="s">
        <v>42</v>
      </c>
      <c r="B139" s="6" t="s">
        <v>32</v>
      </c>
      <c r="C139" s="7">
        <v>80</v>
      </c>
      <c r="D139" s="8">
        <v>3.56</v>
      </c>
      <c r="E139" s="7">
        <v>1</v>
      </c>
      <c r="F139" s="8">
        <f t="shared" si="66"/>
        <v>3.56</v>
      </c>
      <c r="G139" s="8">
        <f t="shared" si="67"/>
        <v>284.8</v>
      </c>
      <c r="H139" s="7">
        <v>1.3</v>
      </c>
      <c r="I139" s="8">
        <f t="shared" si="68"/>
        <v>4.6280000000000001</v>
      </c>
      <c r="J139" s="7">
        <v>1.2</v>
      </c>
      <c r="K139" s="8">
        <f t="shared" si="69"/>
        <v>5.5536000000000003</v>
      </c>
      <c r="L139" s="8">
        <f t="shared" si="70"/>
        <v>444.28800000000001</v>
      </c>
    </row>
    <row r="140" spans="1:14" x14ac:dyDescent="0.2">
      <c r="A140" s="5" t="s">
        <v>43</v>
      </c>
      <c r="B140" s="6" t="s">
        <v>17</v>
      </c>
      <c r="C140" s="7">
        <v>1</v>
      </c>
      <c r="D140" s="8">
        <v>300</v>
      </c>
      <c r="E140" s="7">
        <v>1</v>
      </c>
      <c r="F140" s="8">
        <f t="shared" si="66"/>
        <v>300</v>
      </c>
      <c r="G140" s="8">
        <f t="shared" si="67"/>
        <v>300</v>
      </c>
      <c r="H140" s="7">
        <v>1</v>
      </c>
      <c r="I140" s="8">
        <f t="shared" si="68"/>
        <v>300</v>
      </c>
      <c r="J140" s="7">
        <v>1.2</v>
      </c>
      <c r="K140" s="8">
        <f t="shared" si="69"/>
        <v>360</v>
      </c>
      <c r="L140" s="8">
        <f t="shared" si="70"/>
        <v>360</v>
      </c>
    </row>
    <row r="141" spans="1:14" x14ac:dyDescent="0.2">
      <c r="A141" s="5"/>
      <c r="B141" s="6"/>
      <c r="C141" s="7">
        <v>0</v>
      </c>
      <c r="D141" s="8">
        <v>0</v>
      </c>
      <c r="E141" s="7">
        <v>1</v>
      </c>
      <c r="F141" s="8">
        <f t="shared" si="66"/>
        <v>0</v>
      </c>
      <c r="G141" s="8">
        <f t="shared" si="67"/>
        <v>0</v>
      </c>
      <c r="H141" s="7">
        <v>1.3</v>
      </c>
      <c r="I141" s="8">
        <f t="shared" si="68"/>
        <v>0</v>
      </c>
      <c r="J141" s="7">
        <v>1.2</v>
      </c>
      <c r="K141" s="8">
        <f t="shared" si="69"/>
        <v>0</v>
      </c>
      <c r="L141" s="8">
        <f t="shared" si="70"/>
        <v>0</v>
      </c>
    </row>
    <row r="142" spans="1:14" x14ac:dyDescent="0.2">
      <c r="A142" s="5"/>
      <c r="B142" s="6"/>
      <c r="C142" s="7">
        <v>0</v>
      </c>
      <c r="D142" s="8">
        <v>0</v>
      </c>
      <c r="E142" s="7">
        <v>1</v>
      </c>
      <c r="F142" s="8">
        <f t="shared" si="66"/>
        <v>0</v>
      </c>
      <c r="G142" s="8">
        <f t="shared" si="67"/>
        <v>0</v>
      </c>
      <c r="H142" s="7">
        <v>1.3</v>
      </c>
      <c r="I142" s="8">
        <f t="shared" si="68"/>
        <v>0</v>
      </c>
      <c r="J142" s="7">
        <v>1.18</v>
      </c>
      <c r="K142" s="8">
        <f t="shared" si="69"/>
        <v>0</v>
      </c>
      <c r="L142" s="8">
        <f t="shared" si="70"/>
        <v>0</v>
      </c>
    </row>
    <row r="143" spans="1:14" x14ac:dyDescent="0.2">
      <c r="A143" s="5"/>
      <c r="B143" s="6"/>
      <c r="C143" s="7">
        <v>0</v>
      </c>
      <c r="D143" s="8">
        <v>0</v>
      </c>
      <c r="E143" s="7">
        <v>1.05</v>
      </c>
      <c r="F143" s="8">
        <f t="shared" si="66"/>
        <v>0</v>
      </c>
      <c r="G143" s="8">
        <f t="shared" si="67"/>
        <v>0</v>
      </c>
      <c r="H143" s="7">
        <v>1.3</v>
      </c>
      <c r="I143" s="8">
        <f t="shared" si="68"/>
        <v>0</v>
      </c>
      <c r="J143" s="7">
        <v>1.18</v>
      </c>
      <c r="K143" s="8">
        <f t="shared" si="69"/>
        <v>0</v>
      </c>
      <c r="L143" s="8">
        <f t="shared" si="70"/>
        <v>0</v>
      </c>
    </row>
    <row r="144" spans="1:14" x14ac:dyDescent="0.2">
      <c r="G144" s="9">
        <f>SUM(G135:G143)</f>
        <v>3280.9759999999997</v>
      </c>
      <c r="L144" s="9">
        <f>SUM(L135:L143)</f>
        <v>5412.2625599999992</v>
      </c>
      <c r="N144" s="10"/>
    </row>
    <row r="147" spans="3:7" x14ac:dyDescent="0.2">
      <c r="C147" s="11"/>
    </row>
    <row r="151" spans="3:7" x14ac:dyDescent="0.2">
      <c r="F151" s="1" t="s">
        <v>44</v>
      </c>
      <c r="G151" s="12">
        <f>G144+G129+G118+G106+G22</f>
        <v>9852.3128049999996</v>
      </c>
    </row>
    <row r="152" spans="3:7" x14ac:dyDescent="0.2">
      <c r="F152" s="1" t="s">
        <v>45</v>
      </c>
      <c r="G152" s="12" t="e">
        <f>#REF!</f>
        <v>#REF!</v>
      </c>
    </row>
    <row r="153" spans="3:7" x14ac:dyDescent="0.2">
      <c r="G153" s="13" t="e">
        <f>G152-G151</f>
        <v>#REF!</v>
      </c>
    </row>
  </sheetData>
  <pageMargins left="0.70000000000000007" right="0.70000000000000007" top="0.75" bottom="0.75" header="0.30000000000000004" footer="0.30000000000000004"/>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9567B-5BC3-4991-AE94-84F989A5805B}">
  <sheetPr>
    <pageSetUpPr fitToPage="1"/>
  </sheetPr>
  <dimension ref="A1:AMI319"/>
  <sheetViews>
    <sheetView view="pageBreakPreview" zoomScale="85" zoomScaleNormal="100" zoomScaleSheetLayoutView="85" workbookViewId="0">
      <selection activeCell="I13" sqref="I13"/>
    </sheetView>
  </sheetViews>
  <sheetFormatPr baseColWidth="10" defaultRowHeight="14.25" x14ac:dyDescent="0.2"/>
  <cols>
    <col min="1" max="7" width="5.25" style="14" customWidth="1"/>
    <col min="8" max="10" width="5.25" style="15" customWidth="1"/>
    <col min="11" max="13" width="5.25" style="14" customWidth="1"/>
    <col min="14" max="14" width="10.125" style="16" customWidth="1"/>
    <col min="15" max="15" width="5.25" style="16" customWidth="1"/>
    <col min="16" max="16" width="6.25" style="16" customWidth="1"/>
    <col min="17" max="17" width="4" style="14" bestFit="1" customWidth="1"/>
    <col min="18" max="1023" width="10.625" style="14" customWidth="1"/>
    <col min="1024" max="1024" width="11" customWidth="1"/>
  </cols>
  <sheetData>
    <row r="1" spans="1:16" ht="12" customHeight="1" x14ac:dyDescent="0.2">
      <c r="A1" s="137" t="s">
        <v>101</v>
      </c>
      <c r="B1" s="137"/>
      <c r="C1" s="137"/>
      <c r="D1" s="137"/>
    </row>
    <row r="2" spans="1:16" ht="12" customHeight="1" x14ac:dyDescent="0.2">
      <c r="A2" s="137"/>
      <c r="B2" s="137"/>
      <c r="C2" s="137"/>
      <c r="D2" s="137"/>
      <c r="E2" s="17"/>
      <c r="I2" s="18"/>
      <c r="J2" s="18"/>
      <c r="K2" s="19"/>
      <c r="L2" s="20"/>
      <c r="M2" s="20"/>
      <c r="N2" s="20"/>
      <c r="O2" s="20"/>
      <c r="P2" s="20"/>
    </row>
    <row r="3" spans="1:16" ht="20.25" x14ac:dyDescent="0.2">
      <c r="A3" s="137"/>
      <c r="B3" s="137"/>
      <c r="C3" s="137"/>
      <c r="D3" s="137"/>
      <c r="E3" s="17"/>
      <c r="H3" s="138" t="s">
        <v>102</v>
      </c>
      <c r="I3" s="138"/>
      <c r="J3" s="138"/>
      <c r="K3" s="21" t="s">
        <v>64</v>
      </c>
      <c r="L3" s="22" t="s">
        <v>65</v>
      </c>
      <c r="M3" s="22"/>
      <c r="N3" s="22"/>
      <c r="O3" s="23"/>
      <c r="P3" s="23"/>
    </row>
    <row r="4" spans="1:16" x14ac:dyDescent="0.2">
      <c r="A4" s="137"/>
      <c r="B4" s="137"/>
      <c r="C4" s="137"/>
      <c r="D4" s="137"/>
      <c r="E4" s="17"/>
      <c r="H4" s="14"/>
      <c r="J4" s="14"/>
      <c r="K4" s="23"/>
      <c r="L4" s="23"/>
      <c r="M4" s="23"/>
      <c r="N4" s="24"/>
      <c r="O4" s="25"/>
      <c r="P4" s="25"/>
    </row>
    <row r="5" spans="1:16" ht="12" customHeight="1" x14ac:dyDescent="0.2">
      <c r="A5" s="137"/>
      <c r="B5" s="137"/>
      <c r="C5" s="137"/>
      <c r="D5" s="137"/>
      <c r="H5" s="26"/>
      <c r="J5" s="14"/>
      <c r="K5" s="27"/>
      <c r="L5" s="28"/>
      <c r="M5" s="28"/>
      <c r="N5" s="28"/>
      <c r="O5" s="28"/>
      <c r="P5" s="28"/>
    </row>
    <row r="6" spans="1:16" x14ac:dyDescent="0.2">
      <c r="A6" s="137"/>
      <c r="B6" s="137"/>
      <c r="C6" s="137"/>
      <c r="D6" s="137"/>
      <c r="H6" s="26" t="s">
        <v>66</v>
      </c>
      <c r="J6" s="14"/>
      <c r="K6" s="139"/>
      <c r="L6" s="139"/>
      <c r="M6" s="139"/>
      <c r="N6" s="139"/>
      <c r="O6" s="139"/>
      <c r="P6" s="29"/>
    </row>
    <row r="7" spans="1:16" ht="15" x14ac:dyDescent="0.2">
      <c r="A7" s="137"/>
      <c r="B7" s="137"/>
      <c r="C7" s="137"/>
      <c r="D7" s="137"/>
      <c r="H7" s="30" t="s">
        <v>67</v>
      </c>
      <c r="J7" s="14"/>
      <c r="K7" s="140"/>
      <c r="L7" s="140"/>
      <c r="M7" s="140"/>
      <c r="N7" s="140"/>
      <c r="O7" s="140"/>
      <c r="P7" s="28"/>
    </row>
    <row r="8" spans="1:16" ht="15" x14ac:dyDescent="0.2">
      <c r="A8" s="90"/>
      <c r="B8" s="90"/>
      <c r="C8" s="90"/>
      <c r="D8" s="90"/>
      <c r="E8" s="90"/>
      <c r="F8" s="90"/>
      <c r="H8" s="30" t="s">
        <v>68</v>
      </c>
      <c r="J8" s="32"/>
      <c r="K8" s="140"/>
      <c r="L8" s="140"/>
      <c r="M8" s="140"/>
      <c r="N8" s="140"/>
      <c r="O8" s="140"/>
      <c r="P8" s="28"/>
    </row>
    <row r="9" spans="1:16" ht="12" customHeight="1" x14ac:dyDescent="0.2">
      <c r="A9" s="90"/>
      <c r="B9" s="90"/>
      <c r="C9" s="90"/>
      <c r="D9" s="90"/>
      <c r="E9" s="90"/>
      <c r="F9" s="90"/>
      <c r="H9" s="14"/>
      <c r="J9" s="25"/>
      <c r="K9" s="25"/>
      <c r="L9" s="33"/>
      <c r="M9" s="33"/>
      <c r="N9" s="33"/>
      <c r="O9" s="33"/>
      <c r="P9" s="33"/>
    </row>
    <row r="10" spans="1:16" s="14" customFormat="1" ht="12" customHeight="1" x14ac:dyDescent="0.2">
      <c r="A10" s="90"/>
      <c r="B10" s="90"/>
      <c r="C10" s="90"/>
      <c r="D10" s="90"/>
      <c r="E10" s="90"/>
      <c r="F10" s="90"/>
    </row>
    <row r="11" spans="1:16" ht="12" customHeight="1" x14ac:dyDescent="0.2">
      <c r="A11" s="34" t="s">
        <v>69</v>
      </c>
      <c r="B11" s="23"/>
      <c r="C11" s="141"/>
      <c r="D11" s="141"/>
      <c r="E11" s="141"/>
      <c r="H11" s="14"/>
      <c r="I11" s="14"/>
      <c r="J11" s="14"/>
      <c r="N11" s="14"/>
      <c r="O11" s="14"/>
      <c r="P11" s="14"/>
    </row>
    <row r="12" spans="1:16" x14ac:dyDescent="0.2">
      <c r="A12" s="34" t="s">
        <v>70</v>
      </c>
      <c r="C12" s="90"/>
      <c r="D12" s="90"/>
      <c r="E12" s="90"/>
      <c r="H12" s="14"/>
      <c r="I12" s="30"/>
      <c r="J12" s="27"/>
      <c r="K12" s="142" t="s">
        <v>106</v>
      </c>
      <c r="L12" s="142"/>
      <c r="M12" s="142"/>
      <c r="N12" s="142"/>
      <c r="O12" s="35"/>
      <c r="P12" s="35"/>
    </row>
    <row r="13" spans="1:16" x14ac:dyDescent="0.2">
      <c r="A13" s="36" t="s">
        <v>71</v>
      </c>
      <c r="B13" s="37"/>
      <c r="C13" s="90"/>
      <c r="D13" s="90"/>
      <c r="E13" s="90"/>
      <c r="H13" s="14"/>
      <c r="I13" s="14"/>
      <c r="J13" s="14"/>
      <c r="K13" s="125"/>
      <c r="L13" s="125"/>
      <c r="M13" s="125"/>
      <c r="N13" s="125"/>
      <c r="O13" s="38"/>
      <c r="P13" s="38"/>
    </row>
    <row r="14" spans="1:16" x14ac:dyDescent="0.2">
      <c r="A14" s="36" t="s">
        <v>72</v>
      </c>
      <c r="C14" s="90"/>
      <c r="D14" s="90"/>
      <c r="E14" s="90"/>
      <c r="H14" s="14"/>
      <c r="I14" s="14"/>
      <c r="J14" s="14"/>
      <c r="K14" s="125"/>
      <c r="L14" s="125"/>
      <c r="M14" s="125"/>
      <c r="N14" s="125"/>
      <c r="O14" s="39"/>
      <c r="P14" s="39"/>
    </row>
    <row r="15" spans="1:16" ht="18.75" x14ac:dyDescent="0.25">
      <c r="A15" s="37"/>
      <c r="F15" s="40"/>
      <c r="H15" s="14"/>
      <c r="K15" s="125"/>
      <c r="L15" s="125"/>
      <c r="M15" s="125"/>
      <c r="N15" s="125"/>
      <c r="O15" s="38"/>
      <c r="P15" s="41"/>
    </row>
    <row r="16" spans="1:16" ht="12" customHeight="1" x14ac:dyDescent="0.2">
      <c r="H16" s="14"/>
      <c r="N16" s="32"/>
      <c r="O16" s="32"/>
      <c r="P16" s="32"/>
    </row>
    <row r="17" spans="1:17" ht="33.75" customHeight="1" x14ac:dyDescent="0.25">
      <c r="A17" s="126" t="s">
        <v>107</v>
      </c>
      <c r="B17" s="126"/>
      <c r="C17" s="126"/>
      <c r="D17" s="126"/>
      <c r="E17" s="126"/>
      <c r="F17" s="126"/>
      <c r="G17" s="126"/>
      <c r="H17" s="126"/>
      <c r="I17" s="126"/>
      <c r="J17" s="126"/>
      <c r="K17" s="126"/>
      <c r="L17" s="126"/>
      <c r="M17" s="126"/>
      <c r="N17" s="126"/>
      <c r="O17" s="126"/>
      <c r="P17" s="126"/>
      <c r="Q17" s="126"/>
    </row>
    <row r="18" spans="1:17" ht="30.75" customHeight="1" x14ac:dyDescent="0.2">
      <c r="A18" s="127" t="s">
        <v>73</v>
      </c>
      <c r="B18" s="128"/>
      <c r="C18" s="128"/>
      <c r="D18" s="128"/>
      <c r="E18" s="128"/>
      <c r="F18" s="128"/>
      <c r="G18" s="128"/>
      <c r="H18" s="128"/>
      <c r="I18" s="128"/>
      <c r="J18" s="128"/>
      <c r="K18" s="129"/>
      <c r="L18" s="61" t="s">
        <v>74</v>
      </c>
      <c r="M18" s="83" t="s">
        <v>1</v>
      </c>
      <c r="N18" s="84" t="s">
        <v>75</v>
      </c>
      <c r="O18" s="130" t="s">
        <v>76</v>
      </c>
      <c r="P18" s="130"/>
      <c r="Q18" s="85" t="s">
        <v>77</v>
      </c>
    </row>
    <row r="19" spans="1:17" s="42" customFormat="1" ht="16.5" customHeight="1" x14ac:dyDescent="0.2">
      <c r="A19" s="131" t="s">
        <v>82</v>
      </c>
      <c r="B19" s="132"/>
      <c r="C19" s="132"/>
      <c r="D19" s="132"/>
      <c r="E19" s="132"/>
      <c r="F19" s="132"/>
      <c r="G19" s="132"/>
      <c r="H19" s="132"/>
      <c r="I19" s="132"/>
      <c r="J19" s="132"/>
      <c r="K19" s="133"/>
      <c r="L19" s="62"/>
      <c r="M19" s="63"/>
      <c r="N19" s="64"/>
      <c r="O19" s="65"/>
      <c r="P19" s="66"/>
      <c r="Q19" s="67"/>
    </row>
    <row r="20" spans="1:17" ht="81" customHeight="1" x14ac:dyDescent="0.2">
      <c r="A20" s="134" t="s">
        <v>89</v>
      </c>
      <c r="B20" s="135"/>
      <c r="C20" s="135"/>
      <c r="D20" s="135"/>
      <c r="E20" s="135"/>
      <c r="F20" s="135"/>
      <c r="G20" s="135"/>
      <c r="H20" s="135"/>
      <c r="I20" s="135"/>
      <c r="J20" s="135"/>
      <c r="K20" s="136"/>
      <c r="L20" s="57">
        <v>1</v>
      </c>
      <c r="M20" s="68" t="s">
        <v>78</v>
      </c>
      <c r="N20" s="44">
        <v>1200</v>
      </c>
      <c r="O20" s="98">
        <f>L20*N20</f>
        <v>1200</v>
      </c>
      <c r="P20" s="98"/>
      <c r="Q20" s="69">
        <v>0.2</v>
      </c>
    </row>
    <row r="21" spans="1:17" x14ac:dyDescent="0.2">
      <c r="A21" s="95"/>
      <c r="B21" s="96"/>
      <c r="C21" s="96"/>
      <c r="D21" s="96"/>
      <c r="E21" s="96"/>
      <c r="F21" s="96"/>
      <c r="G21" s="96"/>
      <c r="H21" s="96"/>
      <c r="I21" s="96"/>
      <c r="J21" s="96"/>
      <c r="K21" s="97"/>
      <c r="L21" s="57"/>
      <c r="M21" s="68"/>
      <c r="N21" s="45"/>
      <c r="O21" s="96"/>
      <c r="P21" s="96"/>
      <c r="Q21" s="69"/>
    </row>
    <row r="22" spans="1:17" s="14" customFormat="1" ht="18.75" customHeight="1" x14ac:dyDescent="0.2">
      <c r="A22" s="109" t="s">
        <v>90</v>
      </c>
      <c r="B22" s="110"/>
      <c r="C22" s="110"/>
      <c r="D22" s="110"/>
      <c r="E22" s="110"/>
      <c r="F22" s="110"/>
      <c r="G22" s="110"/>
      <c r="H22" s="110"/>
      <c r="I22" s="110"/>
      <c r="J22" s="110"/>
      <c r="K22" s="111"/>
      <c r="L22" s="58"/>
      <c r="M22" s="70"/>
      <c r="N22" s="46"/>
      <c r="O22" s="47"/>
      <c r="P22" s="48"/>
      <c r="Q22" s="71"/>
    </row>
    <row r="23" spans="1:17" s="14" customFormat="1" ht="18.75" customHeight="1" x14ac:dyDescent="0.2">
      <c r="A23" s="72"/>
      <c r="B23" s="56"/>
      <c r="C23" s="56"/>
      <c r="D23" s="56"/>
      <c r="E23" s="56"/>
      <c r="F23" s="56"/>
      <c r="G23" s="56"/>
      <c r="H23" s="56"/>
      <c r="I23" s="56"/>
      <c r="J23" s="56"/>
      <c r="K23" s="56"/>
      <c r="L23" s="58"/>
      <c r="M23" s="70"/>
      <c r="N23" s="46"/>
      <c r="O23" s="47"/>
      <c r="P23" s="48"/>
      <c r="Q23" s="71"/>
    </row>
    <row r="24" spans="1:17" s="14" customFormat="1" ht="57" customHeight="1" x14ac:dyDescent="0.2">
      <c r="A24" s="106" t="s">
        <v>55</v>
      </c>
      <c r="B24" s="107"/>
      <c r="C24" s="107"/>
      <c r="D24" s="107"/>
      <c r="E24" s="107"/>
      <c r="F24" s="107"/>
      <c r="G24" s="107"/>
      <c r="H24" s="107"/>
      <c r="I24" s="107"/>
      <c r="J24" s="107"/>
      <c r="K24" s="108"/>
      <c r="L24" s="57">
        <f>PARAMETRE_DEVIS!B2</f>
        <v>10.98</v>
      </c>
      <c r="M24" s="68" t="s">
        <v>16</v>
      </c>
      <c r="N24" s="44">
        <f>PARAMETRE_DEVIS!L9</f>
        <v>18.696124999999999</v>
      </c>
      <c r="O24" s="98">
        <f t="shared" ref="O24:O29" si="0">L24*N24</f>
        <v>205.28345249999998</v>
      </c>
      <c r="P24" s="98"/>
      <c r="Q24" s="69">
        <v>0.2</v>
      </c>
    </row>
    <row r="25" spans="1:17" s="14" customFormat="1" ht="50.25" customHeight="1" x14ac:dyDescent="0.2">
      <c r="A25" s="99" t="s">
        <v>54</v>
      </c>
      <c r="B25" s="100"/>
      <c r="C25" s="100"/>
      <c r="D25" s="100"/>
      <c r="E25" s="100"/>
      <c r="F25" s="100"/>
      <c r="G25" s="100"/>
      <c r="H25" s="100"/>
      <c r="I25" s="100"/>
      <c r="J25" s="100"/>
      <c r="K25" s="101"/>
      <c r="L25" s="57">
        <v>30</v>
      </c>
      <c r="M25" s="68" t="s">
        <v>14</v>
      </c>
      <c r="N25" s="44">
        <f>PARAMETRE_DEVIS!L22</f>
        <v>34.736095000000006</v>
      </c>
      <c r="O25" s="98">
        <f t="shared" si="0"/>
        <v>1042.0828500000002</v>
      </c>
      <c r="P25" s="98"/>
      <c r="Q25" s="69">
        <v>0.2</v>
      </c>
    </row>
    <row r="26" spans="1:17" s="14" customFormat="1" ht="51.75" customHeight="1" x14ac:dyDescent="0.2">
      <c r="A26" s="99" t="s">
        <v>58</v>
      </c>
      <c r="B26" s="100"/>
      <c r="C26" s="100"/>
      <c r="D26" s="100"/>
      <c r="E26" s="100"/>
      <c r="F26" s="100"/>
      <c r="G26" s="100"/>
      <c r="H26" s="100"/>
      <c r="I26" s="100"/>
      <c r="J26" s="100"/>
      <c r="K26" s="101"/>
      <c r="L26" s="57">
        <v>30</v>
      </c>
      <c r="M26" s="68" t="s">
        <v>14</v>
      </c>
      <c r="N26" s="44">
        <f>PARAMETRE_DEVIS!L31</f>
        <v>13.457414999999997</v>
      </c>
      <c r="O26" s="98">
        <f t="shared" si="0"/>
        <v>403.72244999999992</v>
      </c>
      <c r="P26" s="98"/>
      <c r="Q26" s="69">
        <v>0.2</v>
      </c>
    </row>
    <row r="27" spans="1:17" s="14" customFormat="1" ht="50.25" customHeight="1" x14ac:dyDescent="0.2">
      <c r="A27" s="99" t="s">
        <v>59</v>
      </c>
      <c r="B27" s="100"/>
      <c r="C27" s="100"/>
      <c r="D27" s="100"/>
      <c r="E27" s="100"/>
      <c r="F27" s="100"/>
      <c r="G27" s="100"/>
      <c r="H27" s="100"/>
      <c r="I27" s="100"/>
      <c r="J27" s="100"/>
      <c r="K27" s="101"/>
      <c r="L27" s="57">
        <v>30</v>
      </c>
      <c r="M27" s="68" t="s">
        <v>14</v>
      </c>
      <c r="N27" s="44">
        <f>PARAMETRE_DEVIS!L39</f>
        <v>10.005063824999999</v>
      </c>
      <c r="O27" s="98">
        <f t="shared" si="0"/>
        <v>300.15191474999995</v>
      </c>
      <c r="P27" s="98"/>
      <c r="Q27" s="69">
        <v>0.2</v>
      </c>
    </row>
    <row r="28" spans="1:17" s="14" customFormat="1" ht="30.75" customHeight="1" x14ac:dyDescent="0.2">
      <c r="A28" s="99" t="s">
        <v>91</v>
      </c>
      <c r="B28" s="100"/>
      <c r="C28" s="100"/>
      <c r="D28" s="100"/>
      <c r="E28" s="100"/>
      <c r="F28" s="100"/>
      <c r="G28" s="100"/>
      <c r="H28" s="100"/>
      <c r="I28" s="100"/>
      <c r="J28" s="100"/>
      <c r="K28" s="101"/>
      <c r="L28" s="57">
        <v>10.98</v>
      </c>
      <c r="M28" s="68" t="s">
        <v>16</v>
      </c>
      <c r="N28" s="44">
        <f>PARAMETRE_DEVIS!L46</f>
        <v>8.0542549999999995</v>
      </c>
      <c r="O28" s="98">
        <f t="shared" si="0"/>
        <v>88.435719899999995</v>
      </c>
      <c r="P28" s="98"/>
      <c r="Q28" s="73">
        <v>0.2</v>
      </c>
    </row>
    <row r="29" spans="1:17" s="14" customFormat="1" ht="68.25" customHeight="1" x14ac:dyDescent="0.2">
      <c r="A29" s="99" t="s">
        <v>92</v>
      </c>
      <c r="B29" s="100"/>
      <c r="C29" s="100"/>
      <c r="D29" s="100"/>
      <c r="E29" s="100"/>
      <c r="F29" s="100"/>
      <c r="G29" s="100"/>
      <c r="H29" s="100"/>
      <c r="I29" s="100"/>
      <c r="J29" s="100"/>
      <c r="K29" s="101"/>
      <c r="L29" s="57">
        <v>30</v>
      </c>
      <c r="M29" s="68" t="s">
        <v>14</v>
      </c>
      <c r="N29" s="44">
        <f>PARAMETRE_DEVIS!L54</f>
        <v>76.122325474999997</v>
      </c>
      <c r="O29" s="98">
        <f t="shared" si="0"/>
        <v>2283.6697642499998</v>
      </c>
      <c r="P29" s="98"/>
      <c r="Q29" s="77">
        <v>0.2</v>
      </c>
    </row>
    <row r="30" spans="1:17" s="14" customFormat="1" ht="37.5" customHeight="1" x14ac:dyDescent="0.2">
      <c r="A30" s="117" t="s">
        <v>103</v>
      </c>
      <c r="B30" s="118"/>
      <c r="C30" s="118"/>
      <c r="D30" s="118"/>
      <c r="E30" s="118"/>
      <c r="F30" s="118"/>
      <c r="G30" s="118"/>
      <c r="H30" s="118"/>
      <c r="I30" s="118"/>
      <c r="J30" s="118"/>
      <c r="K30" s="119"/>
      <c r="L30" s="57">
        <v>1</v>
      </c>
      <c r="M30" s="68" t="s">
        <v>78</v>
      </c>
      <c r="N30" s="44">
        <f>+PARAMETRE_DEVIS!L63</f>
        <v>586.63312169999995</v>
      </c>
      <c r="O30" s="120">
        <f>L30*N30</f>
        <v>586.63312169999995</v>
      </c>
      <c r="P30" s="121"/>
      <c r="Q30" s="77">
        <v>0.2</v>
      </c>
    </row>
    <row r="31" spans="1:17" s="14" customFormat="1" x14ac:dyDescent="0.2">
      <c r="A31" s="117" t="s">
        <v>86</v>
      </c>
      <c r="B31" s="118"/>
      <c r="C31" s="118"/>
      <c r="D31" s="118"/>
      <c r="E31" s="118"/>
      <c r="F31" s="118"/>
      <c r="G31" s="118"/>
      <c r="H31" s="118"/>
      <c r="I31" s="118"/>
      <c r="J31" s="118"/>
      <c r="K31" s="119"/>
      <c r="L31" s="57">
        <v>1</v>
      </c>
      <c r="M31" s="68" t="s">
        <v>78</v>
      </c>
      <c r="N31" s="44">
        <f>PARAMETRE_DEVIS!L73</f>
        <v>488.00778539999993</v>
      </c>
      <c r="O31" s="120">
        <f>L31*N31</f>
        <v>488.00778539999993</v>
      </c>
      <c r="P31" s="121"/>
      <c r="Q31" s="77">
        <v>0.2</v>
      </c>
    </row>
    <row r="32" spans="1:17" s="14" customFormat="1" x14ac:dyDescent="0.2">
      <c r="A32" s="87"/>
      <c r="B32" s="82"/>
      <c r="C32" s="82"/>
      <c r="D32" s="82"/>
      <c r="E32" s="82"/>
      <c r="F32" s="82"/>
      <c r="G32" s="82"/>
      <c r="H32" s="82"/>
      <c r="I32" s="82"/>
      <c r="J32" s="82"/>
      <c r="K32" s="89"/>
      <c r="L32" s="57"/>
      <c r="M32" s="68"/>
      <c r="N32" s="44"/>
      <c r="O32" s="78"/>
      <c r="P32" s="79"/>
      <c r="Q32" s="77"/>
    </row>
    <row r="33" spans="1:17" s="14" customFormat="1" x14ac:dyDescent="0.2">
      <c r="A33" s="122" t="s">
        <v>104</v>
      </c>
      <c r="B33" s="123"/>
      <c r="C33" s="123"/>
      <c r="D33" s="123"/>
      <c r="E33" s="123"/>
      <c r="F33" s="123"/>
      <c r="G33" s="123"/>
      <c r="H33" s="123"/>
      <c r="I33" s="123"/>
      <c r="J33" s="123"/>
      <c r="K33" s="124"/>
      <c r="L33" s="57"/>
      <c r="M33" s="68"/>
      <c r="N33" s="44"/>
      <c r="O33" s="80"/>
      <c r="P33" s="81"/>
      <c r="Q33" s="77"/>
    </row>
    <row r="34" spans="1:17" s="14" customFormat="1" ht="27" customHeight="1" x14ac:dyDescent="0.2">
      <c r="A34" s="106" t="s">
        <v>99</v>
      </c>
      <c r="B34" s="107"/>
      <c r="C34" s="107"/>
      <c r="D34" s="107"/>
      <c r="E34" s="107"/>
      <c r="F34" s="107"/>
      <c r="G34" s="107"/>
      <c r="H34" s="107"/>
      <c r="I34" s="107"/>
      <c r="J34" s="107"/>
      <c r="K34" s="108"/>
      <c r="L34" s="57">
        <v>21.5</v>
      </c>
      <c r="M34" s="68" t="s">
        <v>14</v>
      </c>
      <c r="N34" s="44">
        <f>+PARAMETRE_DEVIS!L87</f>
        <v>41.500849499999994</v>
      </c>
      <c r="O34" s="98">
        <f>L34*N34</f>
        <v>892.2682642499999</v>
      </c>
      <c r="P34" s="98"/>
      <c r="Q34" s="77">
        <v>0.2</v>
      </c>
    </row>
    <row r="35" spans="1:17" s="14" customFormat="1" ht="48" customHeight="1" x14ac:dyDescent="0.2">
      <c r="A35" s="117" t="s">
        <v>100</v>
      </c>
      <c r="B35" s="118"/>
      <c r="C35" s="118"/>
      <c r="D35" s="118"/>
      <c r="E35" s="118"/>
      <c r="F35" s="118"/>
      <c r="G35" s="118"/>
      <c r="H35" s="118"/>
      <c r="I35" s="118"/>
      <c r="J35" s="118"/>
      <c r="K35" s="119"/>
      <c r="L35" s="57">
        <v>1</v>
      </c>
      <c r="M35" s="68" t="s">
        <v>78</v>
      </c>
      <c r="N35" s="44">
        <f>PARAMETRE_DEVIS!L93</f>
        <v>481.40963199999999</v>
      </c>
      <c r="O35" s="120">
        <f>N35*L35</f>
        <v>481.40963199999999</v>
      </c>
      <c r="P35" s="121"/>
      <c r="Q35" s="77">
        <v>0.2</v>
      </c>
    </row>
    <row r="36" spans="1:17" s="14" customFormat="1" x14ac:dyDescent="0.2">
      <c r="A36" s="114"/>
      <c r="B36" s="115"/>
      <c r="C36" s="115"/>
      <c r="D36" s="115"/>
      <c r="E36" s="115"/>
      <c r="F36" s="115"/>
      <c r="G36" s="115"/>
      <c r="H36" s="115"/>
      <c r="I36" s="115"/>
      <c r="J36" s="115"/>
      <c r="K36" s="116"/>
      <c r="L36" s="57"/>
      <c r="M36" s="68"/>
      <c r="N36" s="44"/>
      <c r="O36" s="112"/>
      <c r="P36" s="113"/>
      <c r="Q36" s="74"/>
    </row>
    <row r="37" spans="1:17" s="14" customFormat="1" x14ac:dyDescent="0.2">
      <c r="A37" s="109" t="s">
        <v>105</v>
      </c>
      <c r="B37" s="110"/>
      <c r="C37" s="110"/>
      <c r="D37" s="110"/>
      <c r="E37" s="110"/>
      <c r="F37" s="110"/>
      <c r="G37" s="110"/>
      <c r="H37" s="110"/>
      <c r="I37" s="110"/>
      <c r="J37" s="110"/>
      <c r="K37" s="111"/>
      <c r="L37" s="57"/>
      <c r="M37" s="68"/>
      <c r="N37" s="44"/>
      <c r="O37" s="98"/>
      <c r="P37" s="98"/>
      <c r="Q37" s="74"/>
    </row>
    <row r="38" spans="1:17" s="14" customFormat="1" x14ac:dyDescent="0.2">
      <c r="A38" s="95"/>
      <c r="B38" s="96"/>
      <c r="C38" s="96"/>
      <c r="D38" s="96"/>
      <c r="E38" s="96"/>
      <c r="F38" s="96"/>
      <c r="G38" s="96"/>
      <c r="H38" s="96"/>
      <c r="I38" s="96"/>
      <c r="J38" s="96"/>
      <c r="K38" s="97"/>
      <c r="L38" s="57"/>
      <c r="M38" s="68"/>
      <c r="N38" s="44"/>
      <c r="O38" s="98"/>
      <c r="P38" s="98"/>
      <c r="Q38" s="74"/>
    </row>
    <row r="39" spans="1:17" s="14" customFormat="1" ht="33.75" customHeight="1" x14ac:dyDescent="0.2">
      <c r="A39" s="99" t="s">
        <v>93</v>
      </c>
      <c r="B39" s="100"/>
      <c r="C39" s="100"/>
      <c r="D39" s="100"/>
      <c r="E39" s="100"/>
      <c r="F39" s="100"/>
      <c r="G39" s="100"/>
      <c r="H39" s="100"/>
      <c r="I39" s="100"/>
      <c r="J39" s="100"/>
      <c r="K39" s="101"/>
      <c r="L39" s="57">
        <v>1</v>
      </c>
      <c r="M39" s="68" t="s">
        <v>17</v>
      </c>
      <c r="N39" s="44">
        <f>PARAMETRE_DEVIS!L80</f>
        <v>1707.6579999999999</v>
      </c>
      <c r="O39" s="98">
        <f>L39*N39</f>
        <v>1707.6579999999999</v>
      </c>
      <c r="P39" s="98"/>
      <c r="Q39" s="77">
        <v>0.2</v>
      </c>
    </row>
    <row r="40" spans="1:17" s="14" customFormat="1" x14ac:dyDescent="0.2">
      <c r="A40" s="102"/>
      <c r="B40" s="103"/>
      <c r="C40" s="103"/>
      <c r="D40" s="103"/>
      <c r="E40" s="103"/>
      <c r="F40" s="103"/>
      <c r="G40" s="103"/>
      <c r="H40" s="103"/>
      <c r="I40" s="103"/>
      <c r="J40" s="103"/>
      <c r="K40" s="104"/>
      <c r="L40" s="59"/>
      <c r="M40" s="75"/>
      <c r="N40" s="60"/>
      <c r="O40" s="105"/>
      <c r="P40" s="105"/>
      <c r="Q40" s="76"/>
    </row>
    <row r="41" spans="1:17" s="14" customFormat="1" x14ac:dyDescent="0.2">
      <c r="A41"/>
      <c r="B41"/>
      <c r="C41"/>
      <c r="D41"/>
      <c r="E41"/>
      <c r="F41"/>
      <c r="G41"/>
      <c r="H41"/>
      <c r="I41"/>
      <c r="J41"/>
      <c r="K41"/>
      <c r="L41" s="43"/>
      <c r="M41" s="43"/>
      <c r="N41"/>
      <c r="O41" s="49"/>
      <c r="P41" s="49"/>
      <c r="Q41" s="50"/>
    </row>
    <row r="42" spans="1:17" s="14" customFormat="1" x14ac:dyDescent="0.2">
      <c r="A42"/>
      <c r="B42"/>
      <c r="C42"/>
      <c r="D42"/>
      <c r="E42"/>
      <c r="F42"/>
      <c r="G42"/>
      <c r="H42"/>
      <c r="I42"/>
      <c r="J42"/>
      <c r="K42"/>
      <c r="L42" s="43"/>
      <c r="M42" s="43"/>
      <c r="N42"/>
      <c r="O42" s="49"/>
      <c r="P42" s="49"/>
      <c r="Q42" s="50"/>
    </row>
    <row r="43" spans="1:17" s="14" customFormat="1" ht="12" customHeight="1" x14ac:dyDescent="0.2">
      <c r="A43" s="51"/>
      <c r="B43" s="52"/>
      <c r="C43" s="52"/>
      <c r="D43" s="52"/>
      <c r="G43" s="37"/>
      <c r="H43" s="37"/>
      <c r="L43" s="91" t="s">
        <v>79</v>
      </c>
      <c r="M43" s="91"/>
      <c r="N43" s="91"/>
      <c r="O43" s="92">
        <f>SUM(O18:P40)</f>
        <v>9679.3229547499996</v>
      </c>
      <c r="P43" s="92"/>
      <c r="Q43" s="50"/>
    </row>
    <row r="44" spans="1:17" s="14" customFormat="1" ht="12" customHeight="1" x14ac:dyDescent="0.2">
      <c r="A44" s="53"/>
      <c r="G44" s="37"/>
      <c r="H44" s="37"/>
      <c r="L44" s="91"/>
      <c r="M44" s="91"/>
      <c r="N44" s="91"/>
      <c r="O44" s="92"/>
      <c r="P44" s="92"/>
    </row>
    <row r="45" spans="1:17" s="14" customFormat="1" ht="12" customHeight="1" x14ac:dyDescent="0.2">
      <c r="A45"/>
      <c r="B45"/>
      <c r="C45"/>
      <c r="D45"/>
      <c r="E45"/>
      <c r="F45"/>
      <c r="G45"/>
      <c r="H45"/>
      <c r="I45"/>
      <c r="J45"/>
      <c r="K45"/>
      <c r="L45" s="93" t="s">
        <v>80</v>
      </c>
      <c r="M45" s="93"/>
      <c r="N45" s="93"/>
      <c r="O45" s="92">
        <f>O43*20%</f>
        <v>1935.8645909500001</v>
      </c>
      <c r="P45" s="92"/>
    </row>
    <row r="46" spans="1:17" s="14" customFormat="1" ht="12" customHeight="1" x14ac:dyDescent="0.2">
      <c r="H46" s="15"/>
      <c r="I46" s="15"/>
      <c r="J46" s="15"/>
      <c r="L46" s="93"/>
      <c r="M46" s="93"/>
      <c r="N46" s="93"/>
      <c r="O46" s="92"/>
      <c r="P46" s="92"/>
    </row>
    <row r="47" spans="1:17" s="14" customFormat="1" ht="12" customHeight="1" x14ac:dyDescent="0.2">
      <c r="A47" s="54"/>
      <c r="B47" s="54"/>
      <c r="C47" s="54"/>
      <c r="D47" s="54"/>
      <c r="E47" s="54"/>
      <c r="F47" s="54"/>
      <c r="G47" s="54"/>
      <c r="H47" s="54"/>
      <c r="I47" s="54"/>
      <c r="J47" s="54"/>
      <c r="K47" s="54"/>
      <c r="L47" s="91" t="s">
        <v>81</v>
      </c>
      <c r="M47" s="91"/>
      <c r="N47" s="91"/>
      <c r="O47" s="94">
        <f>O43+O45</f>
        <v>11615.187545699999</v>
      </c>
      <c r="P47" s="94"/>
    </row>
    <row r="48" spans="1:17" s="14" customFormat="1" ht="12" customHeight="1" x14ac:dyDescent="0.2">
      <c r="A48" s="54"/>
      <c r="B48" s="54"/>
      <c r="C48" s="54"/>
      <c r="D48" s="54"/>
      <c r="E48" s="54"/>
      <c r="F48" s="54"/>
      <c r="G48" s="54"/>
      <c r="H48" s="54"/>
      <c r="I48" s="54"/>
      <c r="J48" s="54"/>
      <c r="K48" s="54"/>
      <c r="L48" s="91"/>
      <c r="M48" s="91"/>
      <c r="N48" s="91"/>
      <c r="O48" s="94"/>
      <c r="P48" s="94"/>
    </row>
    <row r="49" spans="1:16" s="14" customFormat="1" ht="12" customHeight="1" x14ac:dyDescent="0.2">
      <c r="A49" s="54"/>
      <c r="B49" s="54"/>
      <c r="C49" s="54"/>
      <c r="D49" s="54"/>
      <c r="E49" s="54"/>
      <c r="F49" s="54"/>
      <c r="G49" s="54"/>
      <c r="H49" s="54"/>
      <c r="I49" s="54"/>
      <c r="J49" s="54"/>
      <c r="K49" s="54"/>
      <c r="L49" s="55"/>
      <c r="M49" s="55"/>
      <c r="N49" s="16"/>
      <c r="O49" s="90"/>
      <c r="P49" s="90"/>
    </row>
    <row r="50" spans="1:16" s="14" customFormat="1" ht="12" customHeight="1" x14ac:dyDescent="0.2">
      <c r="A50" s="54"/>
      <c r="B50" s="54"/>
      <c r="C50" s="54"/>
      <c r="D50" s="54"/>
      <c r="E50" s="54"/>
      <c r="F50" s="54"/>
      <c r="G50" s="54"/>
      <c r="H50" s="54"/>
      <c r="I50" s="54"/>
      <c r="J50" s="54"/>
      <c r="K50" s="54"/>
      <c r="L50" s="55"/>
      <c r="M50" s="55"/>
      <c r="N50" s="16"/>
      <c r="O50"/>
      <c r="P50"/>
    </row>
    <row r="51" spans="1:16" s="14" customFormat="1" ht="12" customHeight="1" x14ac:dyDescent="0.2">
      <c r="A51" s="54"/>
      <c r="B51" s="54"/>
      <c r="C51" s="54"/>
      <c r="D51" s="54"/>
      <c r="E51" s="54"/>
      <c r="F51" s="54"/>
      <c r="G51" s="54"/>
      <c r="H51" s="54"/>
      <c r="I51" s="54"/>
      <c r="J51" s="54"/>
      <c r="K51" s="54"/>
      <c r="L51" s="55"/>
      <c r="M51" s="55"/>
      <c r="N51" s="16"/>
      <c r="O51"/>
      <c r="P51"/>
    </row>
    <row r="52" spans="1:16" s="14" customFormat="1" ht="12" customHeight="1" x14ac:dyDescent="0.2">
      <c r="A52" s="54"/>
      <c r="B52" s="54"/>
      <c r="C52" s="54"/>
      <c r="D52" s="54"/>
      <c r="E52" s="54"/>
      <c r="F52" s="54"/>
      <c r="G52" s="54"/>
      <c r="H52" s="54"/>
      <c r="I52" s="54"/>
      <c r="J52" s="54"/>
      <c r="K52" s="54"/>
      <c r="L52" s="55"/>
      <c r="M52" s="55"/>
      <c r="N52" s="16"/>
      <c r="O52"/>
      <c r="P52"/>
    </row>
    <row r="53" spans="1:16" s="14" customFormat="1" ht="12" customHeight="1" x14ac:dyDescent="0.2">
      <c r="A53" s="55"/>
      <c r="B53" s="55"/>
      <c r="C53" s="55"/>
      <c r="D53" s="55"/>
      <c r="E53" s="55"/>
      <c r="F53" s="55"/>
      <c r="G53" s="55"/>
      <c r="H53" s="55"/>
      <c r="I53" s="55"/>
      <c r="J53" s="55"/>
      <c r="K53" s="55"/>
      <c r="L53" s="55"/>
      <c r="M53" s="55"/>
      <c r="N53" s="16"/>
      <c r="O53" s="90"/>
      <c r="P53" s="90"/>
    </row>
    <row r="54" spans="1:16" s="14" customFormat="1" ht="12" customHeight="1" x14ac:dyDescent="0.2">
      <c r="H54" s="15"/>
      <c r="I54" s="15"/>
      <c r="J54" s="15"/>
      <c r="N54" s="16"/>
      <c r="O54" s="90"/>
      <c r="P54" s="90"/>
    </row>
    <row r="55" spans="1:16" s="14" customFormat="1" ht="12" customHeight="1" x14ac:dyDescent="0.2">
      <c r="H55" s="15"/>
      <c r="I55" s="15"/>
      <c r="J55" s="15"/>
      <c r="N55" s="16"/>
      <c r="O55" s="90"/>
      <c r="P55" s="90"/>
    </row>
    <row r="56" spans="1:16" s="14" customFormat="1" ht="12" customHeight="1" x14ac:dyDescent="0.2">
      <c r="H56" s="15"/>
      <c r="I56" s="15"/>
      <c r="J56" s="15"/>
      <c r="N56" s="16"/>
      <c r="O56" s="90"/>
      <c r="P56" s="90"/>
    </row>
    <row r="57" spans="1:16" s="14" customFormat="1" ht="12" customHeight="1" x14ac:dyDescent="0.2">
      <c r="H57" s="15"/>
      <c r="I57" s="15"/>
      <c r="J57" s="15"/>
      <c r="N57" s="16"/>
      <c r="O57" s="90"/>
      <c r="P57" s="90"/>
    </row>
    <row r="58" spans="1:16" s="14" customFormat="1" ht="12" customHeight="1" x14ac:dyDescent="0.2">
      <c r="H58" s="15"/>
      <c r="I58" s="15"/>
      <c r="J58" s="15"/>
      <c r="N58" s="16"/>
      <c r="O58" s="90"/>
      <c r="P58" s="90"/>
    </row>
    <row r="59" spans="1:16" s="14" customFormat="1" ht="12" customHeight="1" x14ac:dyDescent="0.2">
      <c r="H59" s="15"/>
      <c r="I59" s="15"/>
      <c r="J59" s="15"/>
      <c r="N59" s="16"/>
      <c r="O59" s="16"/>
      <c r="P59" s="16"/>
    </row>
    <row r="60" spans="1:16" s="14" customFormat="1" ht="12" customHeight="1" x14ac:dyDescent="0.2">
      <c r="H60" s="15"/>
      <c r="I60" s="15"/>
      <c r="J60" s="15"/>
      <c r="N60" s="16"/>
      <c r="O60" s="16"/>
      <c r="P60" s="16"/>
    </row>
    <row r="61" spans="1:16" s="14" customFormat="1" ht="12" customHeight="1" x14ac:dyDescent="0.2">
      <c r="H61" s="15"/>
      <c r="I61" s="15"/>
      <c r="J61" s="15"/>
      <c r="N61" s="16"/>
      <c r="O61" s="16"/>
      <c r="P61" s="16"/>
    </row>
    <row r="62" spans="1:16" s="14" customFormat="1" ht="12" customHeight="1" x14ac:dyDescent="0.2">
      <c r="H62" s="15"/>
      <c r="I62" s="15"/>
      <c r="J62" s="15"/>
      <c r="N62" s="16"/>
      <c r="O62" s="16"/>
      <c r="P62" s="16"/>
    </row>
    <row r="63" spans="1:16" s="14" customFormat="1" ht="12" customHeight="1" x14ac:dyDescent="0.2">
      <c r="H63" s="15"/>
      <c r="I63" s="15"/>
      <c r="J63" s="15"/>
      <c r="N63" s="16"/>
      <c r="O63" s="16"/>
      <c r="P63" s="16"/>
    </row>
    <row r="64" spans="1:16" s="14" customFormat="1" ht="12" customHeight="1" x14ac:dyDescent="0.2">
      <c r="H64" s="15"/>
      <c r="I64" s="15"/>
      <c r="J64" s="15"/>
      <c r="N64" s="16"/>
      <c r="O64" s="16"/>
      <c r="P64" s="16"/>
    </row>
    <row r="65" spans="8:16" s="14" customFormat="1" ht="12" customHeight="1" x14ac:dyDescent="0.2">
      <c r="H65" s="15"/>
      <c r="I65" s="15"/>
      <c r="J65" s="15"/>
      <c r="N65" s="16"/>
      <c r="O65" s="16"/>
      <c r="P65" s="16"/>
    </row>
    <row r="66" spans="8:16" s="14" customFormat="1" ht="12" customHeight="1" x14ac:dyDescent="0.2">
      <c r="H66" s="15"/>
      <c r="I66" s="15"/>
      <c r="J66" s="15"/>
      <c r="N66" s="16"/>
      <c r="O66" s="16"/>
      <c r="P66" s="16"/>
    </row>
    <row r="67" spans="8:16" s="14" customFormat="1" ht="12" customHeight="1" x14ac:dyDescent="0.2">
      <c r="H67" s="15"/>
      <c r="I67" s="15"/>
      <c r="J67" s="15"/>
      <c r="N67" s="16"/>
      <c r="O67" s="16"/>
      <c r="P67" s="16"/>
    </row>
    <row r="68" spans="8:16" s="14" customFormat="1" ht="12" customHeight="1" x14ac:dyDescent="0.2">
      <c r="H68" s="15"/>
      <c r="I68" s="15"/>
      <c r="J68" s="15"/>
      <c r="N68" s="16"/>
      <c r="O68" s="16"/>
      <c r="P68" s="16"/>
    </row>
    <row r="69" spans="8:16" s="14" customFormat="1" ht="12" customHeight="1" x14ac:dyDescent="0.2">
      <c r="H69" s="15"/>
      <c r="I69" s="15"/>
      <c r="J69" s="15"/>
      <c r="N69" s="16"/>
      <c r="O69" s="16"/>
      <c r="P69" s="16"/>
    </row>
    <row r="70" spans="8:16" s="14" customFormat="1" ht="12" customHeight="1" x14ac:dyDescent="0.2">
      <c r="H70" s="15"/>
      <c r="I70" s="15"/>
      <c r="J70" s="15"/>
      <c r="N70" s="16"/>
      <c r="O70" s="16"/>
      <c r="P70" s="16"/>
    </row>
    <row r="71" spans="8:16" s="14" customFormat="1" ht="12" customHeight="1" x14ac:dyDescent="0.2">
      <c r="H71" s="15"/>
      <c r="I71" s="15"/>
      <c r="J71" s="15"/>
      <c r="N71" s="16"/>
      <c r="O71" s="16"/>
      <c r="P71" s="16"/>
    </row>
    <row r="72" spans="8:16" s="14" customFormat="1" ht="12" customHeight="1" x14ac:dyDescent="0.2">
      <c r="H72" s="15"/>
      <c r="I72" s="15"/>
      <c r="J72" s="15"/>
      <c r="N72" s="16"/>
      <c r="O72" s="16"/>
      <c r="P72" s="16"/>
    </row>
    <row r="73" spans="8:16" s="14" customFormat="1" ht="12" customHeight="1" x14ac:dyDescent="0.2">
      <c r="H73" s="15"/>
      <c r="I73" s="15"/>
      <c r="J73" s="15"/>
      <c r="N73" s="16"/>
      <c r="O73" s="16"/>
      <c r="P73" s="16"/>
    </row>
    <row r="74" spans="8:16" s="14" customFormat="1" ht="12" customHeight="1" x14ac:dyDescent="0.2">
      <c r="H74" s="15"/>
      <c r="I74" s="15"/>
      <c r="J74" s="15"/>
      <c r="N74" s="16"/>
      <c r="O74" s="16"/>
      <c r="P74" s="16"/>
    </row>
    <row r="75" spans="8:16" s="14" customFormat="1" ht="12" customHeight="1" x14ac:dyDescent="0.2">
      <c r="H75" s="15"/>
      <c r="I75" s="15"/>
      <c r="J75" s="15"/>
      <c r="N75" s="16"/>
      <c r="O75" s="16"/>
      <c r="P75" s="16"/>
    </row>
    <row r="76" spans="8:16" s="14" customFormat="1" ht="12" customHeight="1" x14ac:dyDescent="0.2">
      <c r="H76" s="15"/>
      <c r="I76" s="15"/>
      <c r="J76" s="15"/>
      <c r="N76" s="16"/>
      <c r="O76" s="16"/>
      <c r="P76" s="16"/>
    </row>
    <row r="77" spans="8:16" s="14" customFormat="1" ht="12" customHeight="1" x14ac:dyDescent="0.2">
      <c r="H77" s="15"/>
      <c r="I77" s="15"/>
      <c r="J77" s="15"/>
      <c r="N77" s="16"/>
      <c r="O77" s="16"/>
      <c r="P77" s="16"/>
    </row>
    <row r="78" spans="8:16" s="14" customFormat="1" ht="12" customHeight="1" x14ac:dyDescent="0.2">
      <c r="H78" s="15"/>
      <c r="I78" s="15"/>
      <c r="J78" s="15"/>
      <c r="N78" s="16"/>
      <c r="O78" s="16"/>
      <c r="P78" s="16"/>
    </row>
    <row r="79" spans="8:16" s="14" customFormat="1" ht="12" customHeight="1" x14ac:dyDescent="0.2">
      <c r="H79" s="15"/>
      <c r="I79" s="15"/>
      <c r="J79" s="15"/>
      <c r="N79" s="16"/>
      <c r="O79" s="16"/>
      <c r="P79" s="16"/>
    </row>
    <row r="80" spans="8:16" s="14" customFormat="1" ht="12" customHeight="1" x14ac:dyDescent="0.2">
      <c r="H80" s="15"/>
      <c r="I80" s="15"/>
      <c r="J80" s="15"/>
      <c r="N80" s="16"/>
      <c r="O80" s="16"/>
      <c r="P80" s="16"/>
    </row>
    <row r="81" spans="8:16" s="14" customFormat="1" ht="12" customHeight="1" x14ac:dyDescent="0.2">
      <c r="H81" s="15"/>
      <c r="I81" s="15"/>
      <c r="J81" s="15"/>
      <c r="N81" s="16"/>
      <c r="O81" s="16"/>
      <c r="P81" s="16"/>
    </row>
    <row r="82" spans="8:16" s="14" customFormat="1" ht="12" customHeight="1" x14ac:dyDescent="0.2">
      <c r="H82" s="15"/>
      <c r="I82" s="15"/>
      <c r="J82" s="15"/>
      <c r="N82" s="16"/>
      <c r="O82" s="16"/>
      <c r="P82" s="16"/>
    </row>
    <row r="83" spans="8:16" s="14" customFormat="1" ht="12" customHeight="1" x14ac:dyDescent="0.2">
      <c r="H83" s="15"/>
      <c r="I83" s="15"/>
      <c r="J83" s="15"/>
      <c r="N83" s="16"/>
      <c r="O83" s="16"/>
      <c r="P83" s="16"/>
    </row>
    <row r="84" spans="8:16" s="14" customFormat="1" ht="12" customHeight="1" x14ac:dyDescent="0.2">
      <c r="H84" s="15"/>
      <c r="I84" s="15"/>
      <c r="J84" s="15"/>
      <c r="N84" s="16"/>
      <c r="O84" s="16"/>
      <c r="P84" s="16"/>
    </row>
    <row r="85" spans="8:16" s="14" customFormat="1" ht="12" customHeight="1" x14ac:dyDescent="0.2">
      <c r="H85" s="15"/>
      <c r="I85" s="15"/>
      <c r="J85" s="15"/>
      <c r="N85" s="16"/>
      <c r="O85" s="16"/>
      <c r="P85" s="16"/>
    </row>
    <row r="86" spans="8:16" s="14" customFormat="1" ht="12" customHeight="1" x14ac:dyDescent="0.2">
      <c r="H86" s="15"/>
      <c r="I86" s="15"/>
      <c r="J86" s="15"/>
      <c r="N86" s="16"/>
      <c r="O86" s="16"/>
      <c r="P86" s="16"/>
    </row>
    <row r="87" spans="8:16" s="14" customFormat="1" ht="12" customHeight="1" x14ac:dyDescent="0.2">
      <c r="H87" s="15"/>
      <c r="I87" s="15"/>
      <c r="J87" s="15"/>
      <c r="N87" s="16"/>
      <c r="O87" s="16"/>
      <c r="P87" s="16"/>
    </row>
    <row r="88" spans="8:16" s="14" customFormat="1" ht="12" customHeight="1" x14ac:dyDescent="0.2">
      <c r="H88" s="15"/>
      <c r="I88" s="15"/>
      <c r="J88" s="15"/>
      <c r="N88" s="16"/>
      <c r="O88" s="16"/>
      <c r="P88" s="16"/>
    </row>
    <row r="89" spans="8:16" s="14" customFormat="1" ht="12" customHeight="1" x14ac:dyDescent="0.2">
      <c r="H89" s="15"/>
      <c r="I89" s="15"/>
      <c r="J89" s="15"/>
      <c r="N89" s="16"/>
      <c r="O89" s="16"/>
      <c r="P89" s="16"/>
    </row>
    <row r="90" spans="8:16" s="14" customFormat="1" ht="12" customHeight="1" x14ac:dyDescent="0.2">
      <c r="H90" s="15"/>
      <c r="I90" s="15"/>
      <c r="J90" s="15"/>
      <c r="N90" s="16"/>
      <c r="O90" s="16"/>
      <c r="P90" s="16"/>
    </row>
    <row r="91" spans="8:16" s="14" customFormat="1" ht="12" customHeight="1" x14ac:dyDescent="0.2">
      <c r="H91" s="15"/>
      <c r="I91" s="15"/>
      <c r="J91" s="15"/>
      <c r="N91" s="16"/>
      <c r="O91" s="16"/>
      <c r="P91" s="16"/>
    </row>
    <row r="92" spans="8:16" s="14" customFormat="1" ht="12" customHeight="1" x14ac:dyDescent="0.2">
      <c r="H92" s="15"/>
      <c r="I92" s="15"/>
      <c r="J92" s="15"/>
      <c r="N92" s="16"/>
      <c r="O92" s="16"/>
      <c r="P92" s="16"/>
    </row>
    <row r="93" spans="8:16" s="14" customFormat="1" ht="12" customHeight="1" x14ac:dyDescent="0.2">
      <c r="H93" s="15"/>
      <c r="I93" s="15"/>
      <c r="J93" s="15"/>
      <c r="N93" s="16"/>
      <c r="O93" s="16"/>
      <c r="P93" s="16"/>
    </row>
    <row r="94" spans="8:16" s="14" customFormat="1" ht="12" customHeight="1" x14ac:dyDescent="0.2">
      <c r="H94" s="15"/>
      <c r="I94" s="15"/>
      <c r="J94" s="15"/>
      <c r="N94" s="16"/>
      <c r="O94" s="16"/>
      <c r="P94" s="16"/>
    </row>
    <row r="95" spans="8:16" s="14" customFormat="1" ht="12" customHeight="1" x14ac:dyDescent="0.2">
      <c r="H95" s="15"/>
      <c r="I95" s="15"/>
      <c r="J95" s="15"/>
      <c r="N95" s="16"/>
      <c r="O95" s="16"/>
      <c r="P95" s="16"/>
    </row>
    <row r="96" spans="8:16" s="14" customFormat="1" ht="12" customHeight="1" x14ac:dyDescent="0.2">
      <c r="H96" s="15"/>
      <c r="I96" s="15"/>
      <c r="J96" s="15"/>
      <c r="N96" s="16"/>
      <c r="O96" s="16"/>
      <c r="P96" s="16"/>
    </row>
    <row r="97" spans="8:16" s="14" customFormat="1" ht="12" customHeight="1" x14ac:dyDescent="0.2">
      <c r="H97" s="15"/>
      <c r="I97" s="15"/>
      <c r="J97" s="15"/>
      <c r="N97" s="16"/>
      <c r="O97" s="16"/>
      <c r="P97" s="16"/>
    </row>
    <row r="98" spans="8:16" s="14" customFormat="1" ht="12" customHeight="1" x14ac:dyDescent="0.2">
      <c r="H98" s="15"/>
      <c r="I98" s="15"/>
      <c r="J98" s="15"/>
      <c r="N98" s="16"/>
      <c r="O98" s="16"/>
      <c r="P98" s="16"/>
    </row>
    <row r="99" spans="8:16" s="14" customFormat="1" ht="12" customHeight="1" x14ac:dyDescent="0.2">
      <c r="H99" s="15"/>
      <c r="I99" s="15"/>
      <c r="J99" s="15"/>
      <c r="N99" s="16"/>
      <c r="O99" s="16"/>
      <c r="P99" s="16"/>
    </row>
    <row r="100" spans="8:16" s="14" customFormat="1" ht="12" customHeight="1" x14ac:dyDescent="0.2">
      <c r="H100" s="15"/>
      <c r="I100" s="15"/>
      <c r="J100" s="15"/>
      <c r="N100" s="16"/>
      <c r="O100" s="16"/>
      <c r="P100" s="16"/>
    </row>
    <row r="101" spans="8:16" s="14" customFormat="1" ht="12" customHeight="1" x14ac:dyDescent="0.2">
      <c r="H101" s="15"/>
      <c r="I101" s="15"/>
      <c r="J101" s="15"/>
      <c r="N101" s="16"/>
      <c r="O101" s="16"/>
      <c r="P101" s="16"/>
    </row>
    <row r="102" spans="8:16" s="14" customFormat="1" ht="12" customHeight="1" x14ac:dyDescent="0.2">
      <c r="H102" s="15"/>
      <c r="I102" s="15"/>
      <c r="J102" s="15"/>
      <c r="N102" s="16"/>
      <c r="O102" s="16"/>
      <c r="P102" s="16"/>
    </row>
    <row r="103" spans="8:16" s="14" customFormat="1" ht="12" customHeight="1" x14ac:dyDescent="0.2">
      <c r="H103" s="15"/>
      <c r="I103" s="15"/>
      <c r="J103" s="15"/>
      <c r="N103" s="16"/>
      <c r="O103" s="16"/>
      <c r="P103" s="16"/>
    </row>
    <row r="104" spans="8:16" s="14" customFormat="1" ht="12" customHeight="1" x14ac:dyDescent="0.2">
      <c r="H104" s="15"/>
      <c r="I104" s="15"/>
      <c r="J104" s="15"/>
      <c r="N104" s="16"/>
      <c r="O104" s="16"/>
      <c r="P104" s="16"/>
    </row>
    <row r="105" spans="8:16" s="14" customFormat="1" ht="12" customHeight="1" x14ac:dyDescent="0.2">
      <c r="H105" s="15"/>
      <c r="I105" s="15"/>
      <c r="J105" s="15"/>
      <c r="N105" s="16"/>
      <c r="O105" s="16"/>
      <c r="P105" s="16"/>
    </row>
    <row r="106" spans="8:16" s="14" customFormat="1" ht="12" customHeight="1" x14ac:dyDescent="0.2">
      <c r="H106" s="15"/>
      <c r="I106" s="15"/>
      <c r="J106" s="15"/>
      <c r="N106" s="16"/>
      <c r="O106" s="16"/>
      <c r="P106" s="16"/>
    </row>
    <row r="107" spans="8:16" s="14" customFormat="1" ht="12" customHeight="1" x14ac:dyDescent="0.2">
      <c r="H107" s="15"/>
      <c r="I107" s="15"/>
      <c r="J107" s="15"/>
      <c r="N107" s="16"/>
      <c r="O107" s="16"/>
      <c r="P107" s="16"/>
    </row>
    <row r="108" spans="8:16" s="14" customFormat="1" ht="12" customHeight="1" x14ac:dyDescent="0.2">
      <c r="H108" s="15"/>
      <c r="I108" s="15"/>
      <c r="J108" s="15"/>
      <c r="N108" s="16"/>
      <c r="O108" s="16"/>
      <c r="P108" s="16"/>
    </row>
    <row r="109" spans="8:16" s="14" customFormat="1" ht="12" customHeight="1" x14ac:dyDescent="0.2">
      <c r="H109" s="15"/>
      <c r="I109" s="15"/>
      <c r="J109" s="15"/>
      <c r="N109" s="16"/>
      <c r="O109" s="16"/>
      <c r="P109" s="16"/>
    </row>
    <row r="110" spans="8:16" s="14" customFormat="1" ht="12" customHeight="1" x14ac:dyDescent="0.2">
      <c r="H110" s="15"/>
      <c r="I110" s="15"/>
      <c r="J110" s="15"/>
      <c r="N110" s="16"/>
      <c r="O110" s="16"/>
      <c r="P110" s="16"/>
    </row>
    <row r="111" spans="8:16" s="14" customFormat="1" ht="12" customHeight="1" x14ac:dyDescent="0.2">
      <c r="H111" s="15"/>
      <c r="I111" s="15"/>
      <c r="J111" s="15"/>
      <c r="N111" s="16"/>
      <c r="O111" s="16"/>
      <c r="P111" s="16"/>
    </row>
    <row r="112" spans="8:16" s="14" customFormat="1" ht="12" customHeight="1" x14ac:dyDescent="0.2">
      <c r="H112" s="15"/>
      <c r="I112" s="15"/>
      <c r="J112" s="15"/>
      <c r="N112" s="16"/>
      <c r="O112" s="16"/>
      <c r="P112" s="16"/>
    </row>
    <row r="113" spans="8:16" s="14" customFormat="1" ht="12" customHeight="1" x14ac:dyDescent="0.2">
      <c r="H113" s="15"/>
      <c r="I113" s="15"/>
      <c r="J113" s="15"/>
      <c r="N113" s="16"/>
      <c r="O113" s="16"/>
      <c r="P113" s="16"/>
    </row>
    <row r="114" spans="8:16" s="14" customFormat="1" ht="12" customHeight="1" x14ac:dyDescent="0.2">
      <c r="H114" s="15"/>
      <c r="I114" s="15"/>
      <c r="J114" s="15"/>
      <c r="N114" s="16"/>
      <c r="O114" s="16"/>
      <c r="P114" s="16"/>
    </row>
    <row r="115" spans="8:16" s="14" customFormat="1" ht="12" customHeight="1" x14ac:dyDescent="0.2">
      <c r="H115" s="15"/>
      <c r="I115" s="15"/>
      <c r="J115" s="15"/>
      <c r="N115" s="16"/>
      <c r="O115" s="16"/>
      <c r="P115" s="16"/>
    </row>
    <row r="116" spans="8:16" s="14" customFormat="1" ht="12" customHeight="1" x14ac:dyDescent="0.2">
      <c r="H116" s="15"/>
      <c r="I116" s="15"/>
      <c r="J116" s="15"/>
      <c r="N116" s="16"/>
      <c r="O116" s="16"/>
      <c r="P116" s="16"/>
    </row>
    <row r="117" spans="8:16" s="14" customFormat="1" ht="12" customHeight="1" x14ac:dyDescent="0.2">
      <c r="H117" s="15"/>
      <c r="I117" s="15"/>
      <c r="J117" s="15"/>
      <c r="N117" s="16"/>
      <c r="O117" s="16"/>
      <c r="P117" s="16"/>
    </row>
    <row r="118" spans="8:16" s="14" customFormat="1" ht="12" customHeight="1" x14ac:dyDescent="0.2">
      <c r="H118" s="15"/>
      <c r="I118" s="15"/>
      <c r="J118" s="15"/>
      <c r="N118" s="16"/>
      <c r="O118" s="16"/>
      <c r="P118" s="16"/>
    </row>
    <row r="119" spans="8:16" s="14" customFormat="1" ht="12" customHeight="1" x14ac:dyDescent="0.2">
      <c r="H119" s="15"/>
      <c r="I119" s="15"/>
      <c r="J119" s="15"/>
      <c r="N119" s="16"/>
      <c r="O119" s="16"/>
      <c r="P119" s="16"/>
    </row>
    <row r="120" spans="8:16" s="14" customFormat="1" ht="12" customHeight="1" x14ac:dyDescent="0.2">
      <c r="H120" s="15"/>
      <c r="I120" s="15"/>
      <c r="J120" s="15"/>
      <c r="N120" s="16"/>
      <c r="O120" s="16"/>
      <c r="P120" s="16"/>
    </row>
    <row r="121" spans="8:16" s="14" customFormat="1" ht="12" customHeight="1" x14ac:dyDescent="0.2">
      <c r="H121" s="15"/>
      <c r="I121" s="15"/>
      <c r="J121" s="15"/>
      <c r="N121" s="16"/>
      <c r="O121" s="16"/>
      <c r="P121" s="16"/>
    </row>
    <row r="122" spans="8:16" s="14" customFormat="1" ht="12" customHeight="1" x14ac:dyDescent="0.2">
      <c r="H122" s="15"/>
      <c r="I122" s="15"/>
      <c r="J122" s="15"/>
      <c r="N122" s="16"/>
      <c r="O122" s="16"/>
      <c r="P122" s="16"/>
    </row>
    <row r="123" spans="8:16" s="14" customFormat="1" ht="12" customHeight="1" x14ac:dyDescent="0.2">
      <c r="H123" s="15"/>
      <c r="I123" s="15"/>
      <c r="J123" s="15"/>
      <c r="N123" s="16"/>
      <c r="O123" s="16"/>
      <c r="P123" s="16"/>
    </row>
    <row r="124" spans="8:16" s="14" customFormat="1" ht="12" customHeight="1" x14ac:dyDescent="0.2">
      <c r="H124" s="15"/>
      <c r="I124" s="15"/>
      <c r="J124" s="15"/>
      <c r="N124" s="16"/>
      <c r="O124" s="16"/>
      <c r="P124" s="16"/>
    </row>
    <row r="125" spans="8:16" s="14" customFormat="1" ht="12" customHeight="1" x14ac:dyDescent="0.2">
      <c r="H125" s="15"/>
      <c r="I125" s="15"/>
      <c r="J125" s="15"/>
      <c r="N125" s="16"/>
      <c r="O125" s="16"/>
      <c r="P125" s="16"/>
    </row>
    <row r="126" spans="8:16" s="14" customFormat="1" ht="12" customHeight="1" x14ac:dyDescent="0.2">
      <c r="H126" s="15"/>
      <c r="I126" s="15"/>
      <c r="J126" s="15"/>
      <c r="N126" s="16"/>
      <c r="O126" s="16"/>
      <c r="P126" s="16"/>
    </row>
    <row r="127" spans="8:16" s="14" customFormat="1" ht="12" customHeight="1" x14ac:dyDescent="0.2">
      <c r="H127" s="15"/>
      <c r="I127" s="15"/>
      <c r="J127" s="15"/>
      <c r="N127" s="16"/>
      <c r="O127" s="16"/>
      <c r="P127" s="16"/>
    </row>
    <row r="128" spans="8:16" s="14" customFormat="1" ht="12" customHeight="1" x14ac:dyDescent="0.2">
      <c r="H128" s="15"/>
      <c r="I128" s="15"/>
      <c r="J128" s="15"/>
      <c r="N128" s="16"/>
      <c r="O128" s="16"/>
      <c r="P128" s="16"/>
    </row>
    <row r="129" spans="8:16" s="14" customFormat="1" ht="12" customHeight="1" x14ac:dyDescent="0.2">
      <c r="H129" s="15"/>
      <c r="I129" s="15"/>
      <c r="J129" s="15"/>
      <c r="N129" s="16"/>
      <c r="O129" s="16"/>
      <c r="P129" s="16"/>
    </row>
    <row r="130" spans="8:16" s="14" customFormat="1" ht="12" customHeight="1" x14ac:dyDescent="0.2">
      <c r="H130" s="15"/>
      <c r="I130" s="15"/>
      <c r="J130" s="15"/>
      <c r="N130" s="16"/>
      <c r="O130" s="16"/>
      <c r="P130" s="16"/>
    </row>
    <row r="131" spans="8:16" s="14" customFormat="1" ht="12" customHeight="1" x14ac:dyDescent="0.2">
      <c r="H131" s="15"/>
      <c r="I131" s="15"/>
      <c r="J131" s="15"/>
      <c r="N131" s="16"/>
      <c r="O131" s="16"/>
      <c r="P131" s="16"/>
    </row>
    <row r="132" spans="8:16" s="14" customFormat="1" ht="12" customHeight="1" x14ac:dyDescent="0.2">
      <c r="H132" s="15"/>
      <c r="I132" s="15"/>
      <c r="J132" s="15"/>
      <c r="N132" s="16"/>
      <c r="O132" s="16"/>
      <c r="P132" s="16"/>
    </row>
    <row r="133" spans="8:16" s="14" customFormat="1" ht="12" customHeight="1" x14ac:dyDescent="0.2">
      <c r="H133" s="15"/>
      <c r="I133" s="15"/>
      <c r="J133" s="15"/>
      <c r="N133" s="16"/>
      <c r="O133" s="16"/>
      <c r="P133" s="16"/>
    </row>
    <row r="134" spans="8:16" s="14" customFormat="1" ht="12" customHeight="1" x14ac:dyDescent="0.2">
      <c r="H134" s="15"/>
      <c r="I134" s="15"/>
      <c r="J134" s="15"/>
      <c r="N134" s="16"/>
      <c r="O134" s="16"/>
      <c r="P134" s="16"/>
    </row>
    <row r="135" spans="8:16" s="14" customFormat="1" ht="12" customHeight="1" x14ac:dyDescent="0.2">
      <c r="H135" s="15"/>
      <c r="I135" s="15"/>
      <c r="J135" s="15"/>
      <c r="N135" s="16"/>
      <c r="O135" s="16"/>
      <c r="P135" s="16"/>
    </row>
    <row r="136" spans="8:16" s="14" customFormat="1" ht="12" customHeight="1" x14ac:dyDescent="0.2">
      <c r="H136" s="15"/>
      <c r="I136" s="15"/>
      <c r="J136" s="15"/>
      <c r="N136" s="16"/>
      <c r="O136" s="16"/>
      <c r="P136" s="16"/>
    </row>
    <row r="137" spans="8:16" s="14" customFormat="1" ht="12" customHeight="1" x14ac:dyDescent="0.2">
      <c r="H137" s="15"/>
      <c r="I137" s="15"/>
      <c r="J137" s="15"/>
      <c r="N137" s="16"/>
      <c r="O137" s="16"/>
      <c r="P137" s="16"/>
    </row>
    <row r="138" spans="8:16" s="14" customFormat="1" ht="12" customHeight="1" x14ac:dyDescent="0.2">
      <c r="H138" s="15"/>
      <c r="I138" s="15"/>
      <c r="J138" s="15"/>
      <c r="N138" s="16"/>
      <c r="O138" s="16"/>
      <c r="P138" s="16"/>
    </row>
    <row r="139" spans="8:16" s="14" customFormat="1" ht="12" customHeight="1" x14ac:dyDescent="0.2">
      <c r="H139" s="15"/>
      <c r="I139" s="15"/>
      <c r="J139" s="15"/>
      <c r="N139" s="16"/>
      <c r="O139" s="16"/>
      <c r="P139" s="16"/>
    </row>
    <row r="140" spans="8:16" s="14" customFormat="1" ht="12" customHeight="1" x14ac:dyDescent="0.2">
      <c r="H140" s="15"/>
      <c r="I140" s="15"/>
      <c r="J140" s="15"/>
      <c r="N140" s="16"/>
      <c r="O140" s="16"/>
      <c r="P140" s="16"/>
    </row>
    <row r="141" spans="8:16" s="14" customFormat="1" ht="12" customHeight="1" x14ac:dyDescent="0.2">
      <c r="H141" s="15"/>
      <c r="I141" s="15"/>
      <c r="J141" s="15"/>
      <c r="N141" s="16"/>
      <c r="O141" s="16"/>
      <c r="P141" s="16"/>
    </row>
    <row r="142" spans="8:16" s="14" customFormat="1" ht="12" customHeight="1" x14ac:dyDescent="0.2">
      <c r="H142" s="15"/>
      <c r="I142" s="15"/>
      <c r="J142" s="15"/>
      <c r="N142" s="16"/>
      <c r="O142" s="16"/>
      <c r="P142" s="16"/>
    </row>
    <row r="143" spans="8:16" s="14" customFormat="1" ht="12" customHeight="1" x14ac:dyDescent="0.2">
      <c r="H143" s="15"/>
      <c r="I143" s="15"/>
      <c r="J143" s="15"/>
      <c r="N143" s="16"/>
      <c r="O143" s="16"/>
      <c r="P143" s="16"/>
    </row>
    <row r="144" spans="8:16" s="14" customFormat="1" ht="12" customHeight="1" x14ac:dyDescent="0.2">
      <c r="H144" s="15"/>
      <c r="I144" s="15"/>
      <c r="J144" s="15"/>
      <c r="N144" s="16"/>
      <c r="O144" s="16"/>
      <c r="P144" s="16"/>
    </row>
    <row r="145" spans="8:16" s="14" customFormat="1" ht="12" customHeight="1" x14ac:dyDescent="0.2">
      <c r="H145" s="15"/>
      <c r="I145" s="15"/>
      <c r="J145" s="15"/>
      <c r="N145" s="16"/>
      <c r="O145" s="16"/>
      <c r="P145" s="16"/>
    </row>
    <row r="146" spans="8:16" s="14" customFormat="1" ht="12" customHeight="1" x14ac:dyDescent="0.2">
      <c r="H146" s="15"/>
      <c r="I146" s="15"/>
      <c r="J146" s="15"/>
      <c r="N146" s="16"/>
      <c r="O146" s="16"/>
      <c r="P146" s="16"/>
    </row>
    <row r="147" spans="8:16" s="14" customFormat="1" ht="12" customHeight="1" x14ac:dyDescent="0.2">
      <c r="H147" s="15"/>
      <c r="I147" s="15"/>
      <c r="J147" s="15"/>
      <c r="N147" s="16"/>
      <c r="O147" s="16"/>
      <c r="P147" s="16"/>
    </row>
    <row r="148" spans="8:16" s="14" customFormat="1" ht="12" customHeight="1" x14ac:dyDescent="0.2">
      <c r="H148" s="15"/>
      <c r="I148" s="15"/>
      <c r="J148" s="15"/>
      <c r="N148" s="16"/>
      <c r="O148" s="16"/>
      <c r="P148" s="16"/>
    </row>
    <row r="149" spans="8:16" s="14" customFormat="1" ht="12" customHeight="1" x14ac:dyDescent="0.2">
      <c r="H149" s="15"/>
      <c r="I149" s="15"/>
      <c r="J149" s="15"/>
      <c r="N149" s="16"/>
      <c r="O149" s="16"/>
      <c r="P149" s="16"/>
    </row>
    <row r="150" spans="8:16" s="14" customFormat="1" ht="12" customHeight="1" x14ac:dyDescent="0.2">
      <c r="H150" s="15"/>
      <c r="I150" s="15"/>
      <c r="J150" s="15"/>
      <c r="N150" s="16"/>
      <c r="O150" s="16"/>
      <c r="P150" s="16"/>
    </row>
    <row r="151" spans="8:16" s="14" customFormat="1" ht="12" customHeight="1" x14ac:dyDescent="0.2">
      <c r="H151" s="15"/>
      <c r="I151" s="15"/>
      <c r="J151" s="15"/>
      <c r="N151" s="16"/>
      <c r="O151" s="16"/>
      <c r="P151" s="16"/>
    </row>
    <row r="152" spans="8:16" s="14" customFormat="1" ht="12" customHeight="1" x14ac:dyDescent="0.2">
      <c r="H152" s="15"/>
      <c r="I152" s="15"/>
      <c r="J152" s="15"/>
      <c r="N152" s="16"/>
      <c r="O152" s="16"/>
      <c r="P152" s="16"/>
    </row>
    <row r="153" spans="8:16" s="14" customFormat="1" ht="12" customHeight="1" x14ac:dyDescent="0.2">
      <c r="H153" s="15"/>
      <c r="I153" s="15"/>
      <c r="J153" s="15"/>
      <c r="N153" s="16"/>
      <c r="O153" s="16"/>
      <c r="P153" s="16"/>
    </row>
    <row r="154" spans="8:16" s="14" customFormat="1" ht="12" customHeight="1" x14ac:dyDescent="0.2">
      <c r="H154" s="15"/>
      <c r="I154" s="15"/>
      <c r="J154" s="15"/>
      <c r="N154" s="16"/>
      <c r="O154" s="16"/>
      <c r="P154" s="16"/>
    </row>
    <row r="155" spans="8:16" s="14" customFormat="1" ht="12" customHeight="1" x14ac:dyDescent="0.2">
      <c r="H155" s="15"/>
      <c r="I155" s="15"/>
      <c r="J155" s="15"/>
      <c r="N155" s="16"/>
      <c r="O155" s="16"/>
      <c r="P155" s="16"/>
    </row>
    <row r="156" spans="8:16" s="14" customFormat="1" ht="12" customHeight="1" x14ac:dyDescent="0.2">
      <c r="H156" s="15"/>
      <c r="I156" s="15"/>
      <c r="J156" s="15"/>
      <c r="N156" s="16"/>
      <c r="O156" s="16"/>
      <c r="P156" s="16"/>
    </row>
    <row r="157" spans="8:16" s="14" customFormat="1" ht="12" customHeight="1" x14ac:dyDescent="0.2">
      <c r="H157" s="15"/>
      <c r="I157" s="15"/>
      <c r="J157" s="15"/>
      <c r="N157" s="16"/>
      <c r="O157" s="16"/>
      <c r="P157" s="16"/>
    </row>
    <row r="158" spans="8:16" s="14" customFormat="1" ht="12" customHeight="1" x14ac:dyDescent="0.2">
      <c r="H158" s="15"/>
      <c r="I158" s="15"/>
      <c r="J158" s="15"/>
      <c r="N158" s="16"/>
      <c r="O158" s="16"/>
      <c r="P158" s="16"/>
    </row>
    <row r="159" spans="8:16" s="14" customFormat="1" ht="12" customHeight="1" x14ac:dyDescent="0.2">
      <c r="H159" s="15"/>
      <c r="I159" s="15"/>
      <c r="J159" s="15"/>
      <c r="N159" s="16"/>
      <c r="O159" s="16"/>
      <c r="P159" s="16"/>
    </row>
    <row r="160" spans="8:16" s="14" customFormat="1" ht="12" customHeight="1" x14ac:dyDescent="0.2">
      <c r="H160" s="15"/>
      <c r="I160" s="15"/>
      <c r="J160" s="15"/>
      <c r="N160" s="16"/>
      <c r="O160" s="16"/>
      <c r="P160" s="16"/>
    </row>
    <row r="161" spans="8:16" s="14" customFormat="1" ht="12" customHeight="1" x14ac:dyDescent="0.2">
      <c r="H161" s="15"/>
      <c r="I161" s="15"/>
      <c r="J161" s="15"/>
      <c r="N161" s="16"/>
      <c r="O161" s="16"/>
      <c r="P161" s="16"/>
    </row>
    <row r="162" spans="8:16" s="14" customFormat="1" ht="12" customHeight="1" x14ac:dyDescent="0.2">
      <c r="H162" s="15"/>
      <c r="I162" s="15"/>
      <c r="J162" s="15"/>
      <c r="N162" s="16"/>
      <c r="O162" s="16"/>
      <c r="P162" s="16"/>
    </row>
    <row r="163" spans="8:16" s="14" customFormat="1" ht="12" customHeight="1" x14ac:dyDescent="0.2">
      <c r="H163" s="15"/>
      <c r="I163" s="15"/>
      <c r="J163" s="15"/>
      <c r="N163" s="16"/>
      <c r="O163" s="16"/>
      <c r="P163" s="16"/>
    </row>
    <row r="164" spans="8:16" s="14" customFormat="1" ht="12" customHeight="1" x14ac:dyDescent="0.2">
      <c r="H164" s="15"/>
      <c r="I164" s="15"/>
      <c r="J164" s="15"/>
      <c r="N164" s="16"/>
      <c r="O164" s="16"/>
      <c r="P164" s="16"/>
    </row>
    <row r="165" spans="8:16" s="14" customFormat="1" ht="12" customHeight="1" x14ac:dyDescent="0.2">
      <c r="H165" s="15"/>
      <c r="I165" s="15"/>
      <c r="J165" s="15"/>
      <c r="N165" s="16"/>
      <c r="O165" s="16"/>
      <c r="P165" s="16"/>
    </row>
    <row r="166" spans="8:16" s="14" customFormat="1" ht="12" customHeight="1" x14ac:dyDescent="0.2">
      <c r="H166" s="15"/>
      <c r="I166" s="15"/>
      <c r="J166" s="15"/>
      <c r="N166" s="16"/>
      <c r="O166" s="16"/>
      <c r="P166" s="16"/>
    </row>
    <row r="167" spans="8:16" s="14" customFormat="1" ht="12" customHeight="1" x14ac:dyDescent="0.2">
      <c r="H167" s="15"/>
      <c r="I167" s="15"/>
      <c r="J167" s="15"/>
      <c r="N167" s="16"/>
      <c r="O167" s="16"/>
      <c r="P167" s="16"/>
    </row>
    <row r="168" spans="8:16" s="14" customFormat="1" ht="12" customHeight="1" x14ac:dyDescent="0.2">
      <c r="H168" s="15"/>
      <c r="I168" s="15"/>
      <c r="J168" s="15"/>
      <c r="N168" s="16"/>
      <c r="O168" s="16"/>
      <c r="P168" s="16"/>
    </row>
    <row r="169" spans="8:16" s="14" customFormat="1" ht="12" customHeight="1" x14ac:dyDescent="0.2">
      <c r="H169" s="15"/>
      <c r="I169" s="15"/>
      <c r="J169" s="15"/>
      <c r="N169" s="16"/>
      <c r="O169" s="16"/>
      <c r="P169" s="16"/>
    </row>
    <row r="170" spans="8:16" s="14" customFormat="1" ht="12" customHeight="1" x14ac:dyDescent="0.2">
      <c r="H170" s="15"/>
      <c r="I170" s="15"/>
      <c r="J170" s="15"/>
      <c r="N170" s="16"/>
      <c r="O170" s="16"/>
      <c r="P170" s="16"/>
    </row>
    <row r="171" spans="8:16" s="14" customFormat="1" ht="12" customHeight="1" x14ac:dyDescent="0.2">
      <c r="H171" s="15"/>
      <c r="I171" s="15"/>
      <c r="J171" s="15"/>
      <c r="N171" s="16"/>
      <c r="O171" s="16"/>
      <c r="P171" s="16"/>
    </row>
    <row r="172" spans="8:16" s="14" customFormat="1" ht="12" customHeight="1" x14ac:dyDescent="0.2">
      <c r="H172" s="15"/>
      <c r="I172" s="15"/>
      <c r="J172" s="15"/>
      <c r="N172" s="16"/>
      <c r="O172" s="16"/>
      <c r="P172" s="16"/>
    </row>
    <row r="173" spans="8:16" s="14" customFormat="1" ht="12" customHeight="1" x14ac:dyDescent="0.2">
      <c r="H173" s="15"/>
      <c r="I173" s="15"/>
      <c r="J173" s="15"/>
      <c r="N173" s="16"/>
      <c r="O173" s="16"/>
      <c r="P173" s="16"/>
    </row>
    <row r="174" spans="8:16" s="14" customFormat="1" ht="12" customHeight="1" x14ac:dyDescent="0.2">
      <c r="H174" s="15"/>
      <c r="I174" s="15"/>
      <c r="J174" s="15"/>
      <c r="N174" s="16"/>
      <c r="O174" s="16"/>
      <c r="P174" s="16"/>
    </row>
    <row r="175" spans="8:16" s="14" customFormat="1" ht="12" customHeight="1" x14ac:dyDescent="0.2">
      <c r="H175" s="15"/>
      <c r="I175" s="15"/>
      <c r="J175" s="15"/>
      <c r="N175" s="16"/>
      <c r="O175" s="16"/>
      <c r="P175" s="16"/>
    </row>
    <row r="176" spans="8:16" s="14" customFormat="1" ht="12" customHeight="1" x14ac:dyDescent="0.2">
      <c r="H176" s="15"/>
      <c r="I176" s="15"/>
      <c r="J176" s="15"/>
      <c r="N176" s="16"/>
      <c r="O176" s="16"/>
      <c r="P176" s="16"/>
    </row>
    <row r="177" spans="8:16" s="14" customFormat="1" ht="12" customHeight="1" x14ac:dyDescent="0.2">
      <c r="H177" s="15"/>
      <c r="I177" s="15"/>
      <c r="J177" s="15"/>
      <c r="N177" s="16"/>
      <c r="O177" s="16"/>
      <c r="P177" s="16"/>
    </row>
    <row r="178" spans="8:16" s="14" customFormat="1" ht="12" customHeight="1" x14ac:dyDescent="0.2">
      <c r="H178" s="15"/>
      <c r="I178" s="15"/>
      <c r="J178" s="15"/>
      <c r="N178" s="16"/>
      <c r="O178" s="16"/>
      <c r="P178" s="16"/>
    </row>
    <row r="179" spans="8:16" s="14" customFormat="1" ht="12" customHeight="1" x14ac:dyDescent="0.2">
      <c r="H179" s="15"/>
      <c r="I179" s="15"/>
      <c r="J179" s="15"/>
      <c r="N179" s="16"/>
      <c r="O179" s="16"/>
      <c r="P179" s="16"/>
    </row>
    <row r="180" spans="8:16" s="14" customFormat="1" ht="12" customHeight="1" x14ac:dyDescent="0.2">
      <c r="H180" s="15"/>
      <c r="I180" s="15"/>
      <c r="J180" s="15"/>
      <c r="N180" s="16"/>
      <c r="O180" s="16"/>
      <c r="P180" s="16"/>
    </row>
    <row r="181" spans="8:16" s="14" customFormat="1" ht="12" customHeight="1" x14ac:dyDescent="0.2">
      <c r="H181" s="15"/>
      <c r="I181" s="15"/>
      <c r="J181" s="15"/>
      <c r="N181" s="16"/>
      <c r="O181" s="16"/>
      <c r="P181" s="16"/>
    </row>
    <row r="182" spans="8:16" s="14" customFormat="1" ht="12" customHeight="1" x14ac:dyDescent="0.2">
      <c r="H182" s="15"/>
      <c r="I182" s="15"/>
      <c r="J182" s="15"/>
      <c r="N182" s="16"/>
      <c r="O182" s="16"/>
      <c r="P182" s="16"/>
    </row>
    <row r="183" spans="8:16" s="14" customFormat="1" ht="12" customHeight="1" x14ac:dyDescent="0.2">
      <c r="H183" s="15"/>
      <c r="I183" s="15"/>
      <c r="J183" s="15"/>
      <c r="N183" s="16"/>
      <c r="O183" s="16"/>
      <c r="P183" s="16"/>
    </row>
    <row r="184" spans="8:16" s="14" customFormat="1" ht="12" customHeight="1" x14ac:dyDescent="0.2">
      <c r="H184" s="15"/>
      <c r="I184" s="15"/>
      <c r="J184" s="15"/>
      <c r="N184" s="16"/>
      <c r="O184" s="16"/>
      <c r="P184" s="16"/>
    </row>
    <row r="185" spans="8:16" s="14" customFormat="1" ht="12" customHeight="1" x14ac:dyDescent="0.2">
      <c r="H185" s="15"/>
      <c r="I185" s="15"/>
      <c r="J185" s="15"/>
      <c r="N185" s="16"/>
      <c r="O185" s="16"/>
      <c r="P185" s="16"/>
    </row>
    <row r="186" spans="8:16" s="14" customFormat="1" ht="12" customHeight="1" x14ac:dyDescent="0.2">
      <c r="H186" s="15"/>
      <c r="I186" s="15"/>
      <c r="J186" s="15"/>
      <c r="N186" s="16"/>
      <c r="O186" s="16"/>
      <c r="P186" s="16"/>
    </row>
    <row r="187" spans="8:16" s="14" customFormat="1" ht="12" customHeight="1" x14ac:dyDescent="0.2">
      <c r="H187" s="15"/>
      <c r="I187" s="15"/>
      <c r="J187" s="15"/>
      <c r="N187" s="16"/>
      <c r="O187" s="16"/>
      <c r="P187" s="16"/>
    </row>
    <row r="188" spans="8:16" s="14" customFormat="1" ht="12" customHeight="1" x14ac:dyDescent="0.2">
      <c r="H188" s="15"/>
      <c r="I188" s="15"/>
      <c r="J188" s="15"/>
      <c r="N188" s="16"/>
      <c r="O188" s="16"/>
      <c r="P188" s="16"/>
    </row>
    <row r="189" spans="8:16" s="14" customFormat="1" ht="12" customHeight="1" x14ac:dyDescent="0.2">
      <c r="H189" s="15"/>
      <c r="I189" s="15"/>
      <c r="J189" s="15"/>
      <c r="N189" s="16"/>
      <c r="O189" s="16"/>
      <c r="P189" s="16"/>
    </row>
    <row r="190" spans="8:16" s="14" customFormat="1" ht="12" customHeight="1" x14ac:dyDescent="0.2">
      <c r="H190" s="15"/>
      <c r="I190" s="15"/>
      <c r="J190" s="15"/>
      <c r="N190" s="16"/>
      <c r="O190" s="16"/>
      <c r="P190" s="16"/>
    </row>
    <row r="191" spans="8:16" s="14" customFormat="1" ht="12" customHeight="1" x14ac:dyDescent="0.2">
      <c r="H191" s="15"/>
      <c r="I191" s="15"/>
      <c r="J191" s="15"/>
      <c r="N191" s="16"/>
      <c r="O191" s="16"/>
      <c r="P191" s="16"/>
    </row>
    <row r="192" spans="8:16" s="14" customFormat="1" ht="12" customHeight="1" x14ac:dyDescent="0.2">
      <c r="H192" s="15"/>
      <c r="I192" s="15"/>
      <c r="J192" s="15"/>
      <c r="N192" s="16"/>
      <c r="O192" s="16"/>
      <c r="P192" s="16"/>
    </row>
    <row r="193" spans="8:16" s="14" customFormat="1" ht="12" customHeight="1" x14ac:dyDescent="0.2">
      <c r="H193" s="15"/>
      <c r="I193" s="15"/>
      <c r="J193" s="15"/>
      <c r="N193" s="16"/>
      <c r="O193" s="16"/>
      <c r="P193" s="16"/>
    </row>
    <row r="194" spans="8:16" s="14" customFormat="1" ht="12" customHeight="1" x14ac:dyDescent="0.2">
      <c r="H194" s="15"/>
      <c r="I194" s="15"/>
      <c r="J194" s="15"/>
      <c r="N194" s="16"/>
      <c r="O194" s="16"/>
      <c r="P194" s="16"/>
    </row>
    <row r="195" spans="8:16" s="14" customFormat="1" ht="12" customHeight="1" x14ac:dyDescent="0.2">
      <c r="H195" s="15"/>
      <c r="I195" s="15"/>
      <c r="J195" s="15"/>
      <c r="N195" s="16"/>
      <c r="O195" s="16"/>
      <c r="P195" s="16"/>
    </row>
    <row r="196" spans="8:16" s="14" customFormat="1" ht="12" customHeight="1" x14ac:dyDescent="0.2">
      <c r="H196" s="15"/>
      <c r="I196" s="15"/>
      <c r="J196" s="15"/>
      <c r="N196" s="16"/>
      <c r="O196" s="16"/>
      <c r="P196" s="16"/>
    </row>
    <row r="197" spans="8:16" s="14" customFormat="1" ht="12" customHeight="1" x14ac:dyDescent="0.2">
      <c r="H197" s="15"/>
      <c r="I197" s="15"/>
      <c r="J197" s="15"/>
      <c r="N197" s="16"/>
      <c r="O197" s="16"/>
      <c r="P197" s="16"/>
    </row>
    <row r="198" spans="8:16" s="14" customFormat="1" ht="12" customHeight="1" x14ac:dyDescent="0.2">
      <c r="H198" s="15"/>
      <c r="I198" s="15"/>
      <c r="J198" s="15"/>
      <c r="N198" s="16"/>
      <c r="O198" s="16"/>
      <c r="P198" s="16"/>
    </row>
    <row r="199" spans="8:16" s="14" customFormat="1" ht="12" customHeight="1" x14ac:dyDescent="0.2">
      <c r="H199" s="15"/>
      <c r="I199" s="15"/>
      <c r="J199" s="15"/>
      <c r="N199" s="16"/>
      <c r="O199" s="16"/>
      <c r="P199" s="16"/>
    </row>
    <row r="200" spans="8:16" s="14" customFormat="1" ht="12" customHeight="1" x14ac:dyDescent="0.2">
      <c r="H200" s="15"/>
      <c r="I200" s="15"/>
      <c r="J200" s="15"/>
      <c r="N200" s="16"/>
      <c r="O200" s="16"/>
      <c r="P200" s="16"/>
    </row>
    <row r="201" spans="8:16" s="14" customFormat="1" ht="12" customHeight="1" x14ac:dyDescent="0.2">
      <c r="H201" s="15"/>
      <c r="I201" s="15"/>
      <c r="J201" s="15"/>
      <c r="N201" s="16"/>
      <c r="O201" s="16"/>
      <c r="P201" s="16"/>
    </row>
    <row r="202" spans="8:16" s="14" customFormat="1" ht="12" customHeight="1" x14ac:dyDescent="0.2">
      <c r="H202" s="15"/>
      <c r="I202" s="15"/>
      <c r="J202" s="15"/>
      <c r="N202" s="16"/>
      <c r="O202" s="16"/>
      <c r="P202" s="16"/>
    </row>
    <row r="203" spans="8:16" s="14" customFormat="1" ht="12" customHeight="1" x14ac:dyDescent="0.2">
      <c r="H203" s="15"/>
      <c r="I203" s="15"/>
      <c r="J203" s="15"/>
      <c r="N203" s="16"/>
      <c r="O203" s="16"/>
      <c r="P203" s="16"/>
    </row>
    <row r="204" spans="8:16" s="14" customFormat="1" ht="12" customHeight="1" x14ac:dyDescent="0.2">
      <c r="H204" s="15"/>
      <c r="I204" s="15"/>
      <c r="J204" s="15"/>
      <c r="N204" s="16"/>
      <c r="O204" s="16"/>
      <c r="P204" s="16"/>
    </row>
    <row r="205" spans="8:16" s="14" customFormat="1" ht="12" customHeight="1" x14ac:dyDescent="0.2">
      <c r="H205" s="15"/>
      <c r="I205" s="15"/>
      <c r="J205" s="15"/>
      <c r="N205" s="16"/>
      <c r="O205" s="16"/>
      <c r="P205" s="16"/>
    </row>
    <row r="206" spans="8:16" s="14" customFormat="1" ht="12" customHeight="1" x14ac:dyDescent="0.2">
      <c r="H206" s="15"/>
      <c r="I206" s="15"/>
      <c r="J206" s="15"/>
      <c r="N206" s="16"/>
      <c r="O206" s="16"/>
      <c r="P206" s="16"/>
    </row>
    <row r="207" spans="8:16" s="14" customFormat="1" ht="12" customHeight="1" x14ac:dyDescent="0.2">
      <c r="H207" s="15"/>
      <c r="I207" s="15"/>
      <c r="J207" s="15"/>
      <c r="N207" s="16"/>
      <c r="O207" s="16"/>
      <c r="P207" s="16"/>
    </row>
    <row r="208" spans="8:16" s="14" customFormat="1" ht="12" customHeight="1" x14ac:dyDescent="0.2">
      <c r="H208" s="15"/>
      <c r="I208" s="15"/>
      <c r="J208" s="15"/>
      <c r="N208" s="16"/>
      <c r="O208" s="16"/>
      <c r="P208" s="16"/>
    </row>
    <row r="209" spans="8:16" s="14" customFormat="1" ht="12" customHeight="1" x14ac:dyDescent="0.2">
      <c r="H209" s="15"/>
      <c r="I209" s="15"/>
      <c r="J209" s="15"/>
      <c r="N209" s="16"/>
      <c r="O209" s="16"/>
      <c r="P209" s="16"/>
    </row>
    <row r="210" spans="8:16" s="14" customFormat="1" ht="12" customHeight="1" x14ac:dyDescent="0.2">
      <c r="H210" s="15"/>
      <c r="I210" s="15"/>
      <c r="J210" s="15"/>
      <c r="N210" s="16"/>
      <c r="O210" s="16"/>
      <c r="P210" s="16"/>
    </row>
    <row r="211" spans="8:16" s="14" customFormat="1" ht="12" customHeight="1" x14ac:dyDescent="0.2">
      <c r="H211" s="15"/>
      <c r="I211" s="15"/>
      <c r="J211" s="15"/>
      <c r="N211" s="16"/>
      <c r="O211" s="16"/>
      <c r="P211" s="16"/>
    </row>
    <row r="212" spans="8:16" s="14" customFormat="1" ht="12" customHeight="1" x14ac:dyDescent="0.2">
      <c r="H212" s="15"/>
      <c r="I212" s="15"/>
      <c r="J212" s="15"/>
      <c r="N212" s="16"/>
      <c r="O212" s="16"/>
      <c r="P212" s="16"/>
    </row>
    <row r="213" spans="8:16" s="14" customFormat="1" ht="12" customHeight="1" x14ac:dyDescent="0.2">
      <c r="H213" s="15"/>
      <c r="I213" s="15"/>
      <c r="J213" s="15"/>
      <c r="N213" s="16"/>
      <c r="O213" s="16"/>
      <c r="P213" s="16"/>
    </row>
    <row r="214" spans="8:16" s="14" customFormat="1" ht="12" customHeight="1" x14ac:dyDescent="0.2">
      <c r="H214" s="15"/>
      <c r="I214" s="15"/>
      <c r="J214" s="15"/>
      <c r="N214" s="16"/>
      <c r="O214" s="16"/>
      <c r="P214" s="16"/>
    </row>
    <row r="215" spans="8:16" s="14" customFormat="1" ht="12" customHeight="1" x14ac:dyDescent="0.2">
      <c r="H215" s="15"/>
      <c r="I215" s="15"/>
      <c r="J215" s="15"/>
      <c r="N215" s="16"/>
      <c r="O215" s="16"/>
      <c r="P215" s="16"/>
    </row>
    <row r="216" spans="8:16" s="14" customFormat="1" ht="12" customHeight="1" x14ac:dyDescent="0.2">
      <c r="H216" s="15"/>
      <c r="I216" s="15"/>
      <c r="J216" s="15"/>
      <c r="N216" s="16"/>
      <c r="O216" s="16"/>
      <c r="P216" s="16"/>
    </row>
    <row r="217" spans="8:16" s="14" customFormat="1" ht="12" customHeight="1" x14ac:dyDescent="0.2">
      <c r="H217" s="15"/>
      <c r="I217" s="15"/>
      <c r="J217" s="15"/>
      <c r="N217" s="16"/>
      <c r="O217" s="16"/>
      <c r="P217" s="16"/>
    </row>
    <row r="218" spans="8:16" s="14" customFormat="1" ht="12" customHeight="1" x14ac:dyDescent="0.2">
      <c r="H218" s="15"/>
      <c r="I218" s="15"/>
      <c r="J218" s="15"/>
      <c r="N218" s="16"/>
      <c r="O218" s="16"/>
      <c r="P218" s="16"/>
    </row>
    <row r="219" spans="8:16" s="14" customFormat="1" ht="12" customHeight="1" x14ac:dyDescent="0.2">
      <c r="H219" s="15"/>
      <c r="I219" s="15"/>
      <c r="J219" s="15"/>
      <c r="N219" s="16"/>
      <c r="O219" s="16"/>
      <c r="P219" s="16"/>
    </row>
    <row r="220" spans="8:16" s="14" customFormat="1" ht="12" customHeight="1" x14ac:dyDescent="0.2">
      <c r="H220" s="15"/>
      <c r="I220" s="15"/>
      <c r="J220" s="15"/>
      <c r="N220" s="16"/>
      <c r="O220" s="16"/>
      <c r="P220" s="16"/>
    </row>
    <row r="221" spans="8:16" s="14" customFormat="1" ht="12" customHeight="1" x14ac:dyDescent="0.2">
      <c r="H221" s="15"/>
      <c r="I221" s="15"/>
      <c r="J221" s="15"/>
      <c r="N221" s="16"/>
      <c r="O221" s="16"/>
      <c r="P221" s="16"/>
    </row>
    <row r="222" spans="8:16" s="14" customFormat="1" ht="12" customHeight="1" x14ac:dyDescent="0.2">
      <c r="H222" s="15"/>
      <c r="I222" s="15"/>
      <c r="J222" s="15"/>
      <c r="N222" s="16"/>
      <c r="O222" s="16"/>
      <c r="P222" s="16"/>
    </row>
    <row r="223" spans="8:16" s="14" customFormat="1" ht="12" customHeight="1" x14ac:dyDescent="0.2">
      <c r="H223" s="15"/>
      <c r="I223" s="15"/>
      <c r="J223" s="15"/>
      <c r="N223" s="16"/>
      <c r="O223" s="16"/>
      <c r="P223" s="16"/>
    </row>
    <row r="224" spans="8:16" s="14" customFormat="1" ht="12" customHeight="1" x14ac:dyDescent="0.2">
      <c r="H224" s="15"/>
      <c r="I224" s="15"/>
      <c r="J224" s="15"/>
      <c r="N224" s="16"/>
      <c r="O224" s="16"/>
      <c r="P224" s="16"/>
    </row>
    <row r="225" spans="8:16" s="14" customFormat="1" ht="12" customHeight="1" x14ac:dyDescent="0.2">
      <c r="H225" s="15"/>
      <c r="I225" s="15"/>
      <c r="J225" s="15"/>
      <c r="N225" s="16"/>
      <c r="O225" s="16"/>
      <c r="P225" s="16"/>
    </row>
    <row r="226" spans="8:16" s="14" customFormat="1" ht="12" customHeight="1" x14ac:dyDescent="0.2">
      <c r="H226" s="15"/>
      <c r="I226" s="15"/>
      <c r="J226" s="15"/>
      <c r="N226" s="16"/>
      <c r="O226" s="16"/>
      <c r="P226" s="16"/>
    </row>
    <row r="227" spans="8:16" s="14" customFormat="1" ht="12" customHeight="1" x14ac:dyDescent="0.2">
      <c r="H227" s="15"/>
      <c r="I227" s="15"/>
      <c r="J227" s="15"/>
      <c r="N227" s="16"/>
      <c r="O227" s="16"/>
      <c r="P227" s="16"/>
    </row>
    <row r="228" spans="8:16" s="14" customFormat="1" ht="12" customHeight="1" x14ac:dyDescent="0.2">
      <c r="H228" s="15"/>
      <c r="I228" s="15"/>
      <c r="J228" s="15"/>
      <c r="N228" s="16"/>
      <c r="O228" s="16"/>
      <c r="P228" s="16"/>
    </row>
    <row r="229" spans="8:16" s="14" customFormat="1" ht="12" customHeight="1" x14ac:dyDescent="0.2">
      <c r="H229" s="15"/>
      <c r="I229" s="15"/>
      <c r="J229" s="15"/>
      <c r="N229" s="16"/>
      <c r="O229" s="16"/>
      <c r="P229" s="16"/>
    </row>
    <row r="230" spans="8:16" s="14" customFormat="1" ht="12" customHeight="1" x14ac:dyDescent="0.2">
      <c r="H230" s="15"/>
      <c r="I230" s="15"/>
      <c r="J230" s="15"/>
      <c r="N230" s="16"/>
      <c r="O230" s="16"/>
      <c r="P230" s="16"/>
    </row>
    <row r="231" spans="8:16" s="14" customFormat="1" ht="12" customHeight="1" x14ac:dyDescent="0.2">
      <c r="H231" s="15"/>
      <c r="I231" s="15"/>
      <c r="J231" s="15"/>
      <c r="N231" s="16"/>
      <c r="O231" s="16"/>
      <c r="P231" s="16"/>
    </row>
    <row r="232" spans="8:16" s="14" customFormat="1" ht="12" customHeight="1" x14ac:dyDescent="0.2">
      <c r="H232" s="15"/>
      <c r="I232" s="15"/>
      <c r="J232" s="15"/>
      <c r="N232" s="16"/>
      <c r="O232" s="16"/>
      <c r="P232" s="16"/>
    </row>
    <row r="233" spans="8:16" s="14" customFormat="1" ht="12" customHeight="1" x14ac:dyDescent="0.2">
      <c r="H233" s="15"/>
      <c r="I233" s="15"/>
      <c r="J233" s="15"/>
      <c r="N233" s="16"/>
      <c r="O233" s="16"/>
      <c r="P233" s="16"/>
    </row>
    <row r="234" spans="8:16" s="14" customFormat="1" ht="12" customHeight="1" x14ac:dyDescent="0.2">
      <c r="H234" s="15"/>
      <c r="I234" s="15"/>
      <c r="J234" s="15"/>
      <c r="N234" s="16"/>
      <c r="O234" s="16"/>
      <c r="P234" s="16"/>
    </row>
    <row r="235" spans="8:16" s="14" customFormat="1" ht="12" customHeight="1" x14ac:dyDescent="0.2">
      <c r="H235" s="15"/>
      <c r="I235" s="15"/>
      <c r="J235" s="15"/>
      <c r="N235" s="16"/>
      <c r="O235" s="16"/>
      <c r="P235" s="16"/>
    </row>
    <row r="236" spans="8:16" s="14" customFormat="1" ht="12" customHeight="1" x14ac:dyDescent="0.2">
      <c r="H236" s="15"/>
      <c r="I236" s="15"/>
      <c r="J236" s="15"/>
      <c r="N236" s="16"/>
      <c r="O236" s="16"/>
      <c r="P236" s="16"/>
    </row>
    <row r="237" spans="8:16" s="14" customFormat="1" ht="12" customHeight="1" x14ac:dyDescent="0.2">
      <c r="H237" s="15"/>
      <c r="I237" s="15"/>
      <c r="J237" s="15"/>
      <c r="N237" s="16"/>
      <c r="O237" s="16"/>
      <c r="P237" s="16"/>
    </row>
    <row r="238" spans="8:16" s="14" customFormat="1" ht="12" customHeight="1" x14ac:dyDescent="0.2">
      <c r="H238" s="15"/>
      <c r="I238" s="15"/>
      <c r="J238" s="15"/>
      <c r="N238" s="16"/>
      <c r="O238" s="16"/>
      <c r="P238" s="16"/>
    </row>
    <row r="239" spans="8:16" s="14" customFormat="1" ht="12" customHeight="1" x14ac:dyDescent="0.2">
      <c r="H239" s="15"/>
      <c r="I239" s="15"/>
      <c r="J239" s="15"/>
      <c r="N239" s="16"/>
      <c r="O239" s="16"/>
      <c r="P239" s="16"/>
    </row>
    <row r="240" spans="8:16" s="14" customFormat="1" ht="12" customHeight="1" x14ac:dyDescent="0.2">
      <c r="H240" s="15"/>
      <c r="I240" s="15"/>
      <c r="J240" s="15"/>
      <c r="N240" s="16"/>
      <c r="O240" s="16"/>
      <c r="P240" s="16"/>
    </row>
    <row r="241" spans="8:16" s="14" customFormat="1" ht="12" customHeight="1" x14ac:dyDescent="0.2">
      <c r="H241" s="15"/>
      <c r="I241" s="15"/>
      <c r="J241" s="15"/>
      <c r="N241" s="16"/>
      <c r="O241" s="16"/>
      <c r="P241" s="16"/>
    </row>
    <row r="242" spans="8:16" s="14" customFormat="1" ht="12" customHeight="1" x14ac:dyDescent="0.2">
      <c r="H242" s="15"/>
      <c r="I242" s="15"/>
      <c r="J242" s="15"/>
      <c r="N242" s="16"/>
      <c r="O242" s="16"/>
      <c r="P242" s="16"/>
    </row>
    <row r="243" spans="8:16" s="14" customFormat="1" ht="12" customHeight="1" x14ac:dyDescent="0.2">
      <c r="H243" s="15"/>
      <c r="I243" s="15"/>
      <c r="J243" s="15"/>
      <c r="N243" s="16"/>
      <c r="O243" s="16"/>
      <c r="P243" s="16"/>
    </row>
    <row r="244" spans="8:16" s="14" customFormat="1" ht="12" customHeight="1" x14ac:dyDescent="0.2">
      <c r="H244" s="15"/>
      <c r="I244" s="15"/>
      <c r="J244" s="15"/>
      <c r="N244" s="16"/>
      <c r="O244" s="16"/>
      <c r="P244" s="16"/>
    </row>
    <row r="245" spans="8:16" s="14" customFormat="1" ht="12" customHeight="1" x14ac:dyDescent="0.2">
      <c r="H245" s="15"/>
      <c r="I245" s="15"/>
      <c r="J245" s="15"/>
      <c r="N245" s="16"/>
      <c r="O245" s="16"/>
      <c r="P245" s="16"/>
    </row>
    <row r="246" spans="8:16" s="14" customFormat="1" ht="12" customHeight="1" x14ac:dyDescent="0.2">
      <c r="H246" s="15"/>
      <c r="I246" s="15"/>
      <c r="J246" s="15"/>
      <c r="N246" s="16"/>
      <c r="O246" s="16"/>
      <c r="P246" s="16"/>
    </row>
    <row r="247" spans="8:16" s="14" customFormat="1" ht="12" customHeight="1" x14ac:dyDescent="0.2">
      <c r="H247" s="15"/>
      <c r="I247" s="15"/>
      <c r="J247" s="15"/>
      <c r="N247" s="16"/>
      <c r="O247" s="16"/>
      <c r="P247" s="16"/>
    </row>
    <row r="248" spans="8:16" s="14" customFormat="1" ht="12" customHeight="1" x14ac:dyDescent="0.2">
      <c r="H248" s="15"/>
      <c r="I248" s="15"/>
      <c r="J248" s="15"/>
      <c r="N248" s="16"/>
      <c r="O248" s="16"/>
      <c r="P248" s="16"/>
    </row>
    <row r="249" spans="8:16" s="14" customFormat="1" ht="12" customHeight="1" x14ac:dyDescent="0.2">
      <c r="H249" s="15"/>
      <c r="I249" s="15"/>
      <c r="J249" s="15"/>
      <c r="N249" s="16"/>
      <c r="O249" s="16"/>
      <c r="P249" s="16"/>
    </row>
    <row r="250" spans="8:16" s="14" customFormat="1" ht="12" customHeight="1" x14ac:dyDescent="0.2">
      <c r="H250" s="15"/>
      <c r="I250" s="15"/>
      <c r="J250" s="15"/>
      <c r="N250" s="16"/>
      <c r="O250" s="16"/>
      <c r="P250" s="16"/>
    </row>
    <row r="251" spans="8:16" s="14" customFormat="1" ht="12" customHeight="1" x14ac:dyDescent="0.2">
      <c r="H251" s="15"/>
      <c r="I251" s="15"/>
      <c r="J251" s="15"/>
      <c r="N251" s="16"/>
      <c r="O251" s="16"/>
      <c r="P251" s="16"/>
    </row>
    <row r="252" spans="8:16" s="14" customFormat="1" ht="12" customHeight="1" x14ac:dyDescent="0.2">
      <c r="H252" s="15"/>
      <c r="I252" s="15"/>
      <c r="J252" s="15"/>
      <c r="N252" s="16"/>
      <c r="O252" s="16"/>
      <c r="P252" s="16"/>
    </row>
    <row r="253" spans="8:16" s="14" customFormat="1" ht="12" customHeight="1" x14ac:dyDescent="0.2">
      <c r="H253" s="15"/>
      <c r="I253" s="15"/>
      <c r="J253" s="15"/>
      <c r="N253" s="16"/>
      <c r="O253" s="16"/>
      <c r="P253" s="16"/>
    </row>
    <row r="254" spans="8:16" s="14" customFormat="1" ht="12" customHeight="1" x14ac:dyDescent="0.2">
      <c r="H254" s="15"/>
      <c r="I254" s="15"/>
      <c r="J254" s="15"/>
      <c r="N254" s="16"/>
      <c r="O254" s="16"/>
      <c r="P254" s="16"/>
    </row>
    <row r="255" spans="8:16" s="14" customFormat="1" ht="12" customHeight="1" x14ac:dyDescent="0.2">
      <c r="H255" s="15"/>
      <c r="I255" s="15"/>
      <c r="J255" s="15"/>
      <c r="N255" s="16"/>
      <c r="O255" s="16"/>
      <c r="P255" s="16"/>
    </row>
    <row r="256" spans="8:16" s="14" customFormat="1" ht="12" customHeight="1" x14ac:dyDescent="0.2">
      <c r="H256" s="15"/>
      <c r="I256" s="15"/>
      <c r="J256" s="15"/>
      <c r="N256" s="16"/>
      <c r="O256" s="16"/>
      <c r="P256" s="16"/>
    </row>
    <row r="257" spans="8:16" s="14" customFormat="1" ht="12" customHeight="1" x14ac:dyDescent="0.2">
      <c r="H257" s="15"/>
      <c r="I257" s="15"/>
      <c r="J257" s="15"/>
      <c r="N257" s="16"/>
      <c r="O257" s="16"/>
      <c r="P257" s="16"/>
    </row>
    <row r="258" spans="8:16" s="14" customFormat="1" ht="12" customHeight="1" x14ac:dyDescent="0.2">
      <c r="H258" s="15"/>
      <c r="I258" s="15"/>
      <c r="J258" s="15"/>
      <c r="N258" s="16"/>
      <c r="O258" s="16"/>
      <c r="P258" s="16"/>
    </row>
    <row r="259" spans="8:16" s="14" customFormat="1" ht="12" customHeight="1" x14ac:dyDescent="0.2">
      <c r="H259" s="15"/>
      <c r="I259" s="15"/>
      <c r="J259" s="15"/>
      <c r="N259" s="16"/>
      <c r="O259" s="16"/>
      <c r="P259" s="16"/>
    </row>
    <row r="260" spans="8:16" s="14" customFormat="1" ht="12" customHeight="1" x14ac:dyDescent="0.2">
      <c r="H260" s="15"/>
      <c r="I260" s="15"/>
      <c r="J260" s="15"/>
      <c r="N260" s="16"/>
      <c r="O260" s="16"/>
      <c r="P260" s="16"/>
    </row>
    <row r="261" spans="8:16" s="14" customFormat="1" ht="12" customHeight="1" x14ac:dyDescent="0.2">
      <c r="H261" s="15"/>
      <c r="I261" s="15"/>
      <c r="J261" s="15"/>
      <c r="N261" s="16"/>
      <c r="O261" s="16"/>
      <c r="P261" s="16"/>
    </row>
    <row r="262" spans="8:16" s="14" customFormat="1" ht="12" customHeight="1" x14ac:dyDescent="0.2">
      <c r="H262" s="15"/>
      <c r="I262" s="15"/>
      <c r="J262" s="15"/>
      <c r="N262" s="16"/>
      <c r="O262" s="16"/>
      <c r="P262" s="16"/>
    </row>
    <row r="263" spans="8:16" s="14" customFormat="1" ht="12" customHeight="1" x14ac:dyDescent="0.2">
      <c r="H263" s="15"/>
      <c r="I263" s="15"/>
      <c r="J263" s="15"/>
      <c r="N263" s="16"/>
      <c r="O263" s="16"/>
      <c r="P263" s="16"/>
    </row>
    <row r="264" spans="8:16" s="14" customFormat="1" ht="12" customHeight="1" x14ac:dyDescent="0.2">
      <c r="H264" s="15"/>
      <c r="I264" s="15"/>
      <c r="J264" s="15"/>
      <c r="N264" s="16"/>
      <c r="O264" s="16"/>
      <c r="P264" s="16"/>
    </row>
    <row r="265" spans="8:16" s="14" customFormat="1" ht="12" customHeight="1" x14ac:dyDescent="0.2">
      <c r="H265" s="15"/>
      <c r="I265" s="15"/>
      <c r="J265" s="15"/>
      <c r="N265" s="16"/>
      <c r="O265" s="16"/>
      <c r="P265" s="16"/>
    </row>
    <row r="266" spans="8:16" s="14" customFormat="1" ht="12" customHeight="1" x14ac:dyDescent="0.2">
      <c r="H266" s="15"/>
      <c r="I266" s="15"/>
      <c r="J266" s="15"/>
      <c r="N266" s="16"/>
      <c r="O266" s="16"/>
      <c r="P266" s="16"/>
    </row>
    <row r="267" spans="8:16" s="14" customFormat="1" ht="12" customHeight="1" x14ac:dyDescent="0.2">
      <c r="H267" s="15"/>
      <c r="I267" s="15"/>
      <c r="J267" s="15"/>
      <c r="N267" s="16"/>
      <c r="O267" s="16"/>
      <c r="P267" s="16"/>
    </row>
    <row r="268" spans="8:16" s="14" customFormat="1" ht="12" customHeight="1" x14ac:dyDescent="0.2">
      <c r="H268" s="15"/>
      <c r="I268" s="15"/>
      <c r="J268" s="15"/>
      <c r="N268" s="16"/>
      <c r="O268" s="16"/>
      <c r="P268" s="16"/>
    </row>
    <row r="269" spans="8:16" s="14" customFormat="1" ht="12" customHeight="1" x14ac:dyDescent="0.2">
      <c r="H269" s="15"/>
      <c r="I269" s="15"/>
      <c r="J269" s="15"/>
      <c r="N269" s="16"/>
      <c r="O269" s="16"/>
      <c r="P269" s="16"/>
    </row>
    <row r="270" spans="8:16" s="14" customFormat="1" ht="12" customHeight="1" x14ac:dyDescent="0.2">
      <c r="H270" s="15"/>
      <c r="I270" s="15"/>
      <c r="J270" s="15"/>
      <c r="N270" s="16"/>
      <c r="O270" s="16"/>
      <c r="P270" s="16"/>
    </row>
    <row r="271" spans="8:16" s="14" customFormat="1" ht="12" customHeight="1" x14ac:dyDescent="0.2">
      <c r="H271" s="15"/>
      <c r="I271" s="15"/>
      <c r="J271" s="15"/>
      <c r="N271" s="16"/>
      <c r="O271" s="16"/>
      <c r="P271" s="16"/>
    </row>
    <row r="272" spans="8:16" s="14" customFormat="1" ht="12" customHeight="1" x14ac:dyDescent="0.2">
      <c r="H272" s="15"/>
      <c r="I272" s="15"/>
      <c r="J272" s="15"/>
      <c r="N272" s="16"/>
      <c r="O272" s="16"/>
      <c r="P272" s="16"/>
    </row>
    <row r="273" spans="8:16" s="14" customFormat="1" ht="12" customHeight="1" x14ac:dyDescent="0.2">
      <c r="H273" s="15"/>
      <c r="I273" s="15"/>
      <c r="J273" s="15"/>
      <c r="N273" s="16"/>
      <c r="O273" s="16"/>
      <c r="P273" s="16"/>
    </row>
    <row r="274" spans="8:16" s="14" customFormat="1" ht="12" customHeight="1" x14ac:dyDescent="0.2">
      <c r="H274" s="15"/>
      <c r="I274" s="15"/>
      <c r="J274" s="15"/>
      <c r="N274" s="16"/>
      <c r="O274" s="16"/>
      <c r="P274" s="16"/>
    </row>
    <row r="275" spans="8:16" s="14" customFormat="1" ht="12" customHeight="1" x14ac:dyDescent="0.2">
      <c r="H275" s="15"/>
      <c r="I275" s="15"/>
      <c r="J275" s="15"/>
      <c r="N275" s="16"/>
      <c r="O275" s="16"/>
      <c r="P275" s="16"/>
    </row>
    <row r="276" spans="8:16" s="14" customFormat="1" ht="12" customHeight="1" x14ac:dyDescent="0.2">
      <c r="H276" s="15"/>
      <c r="I276" s="15"/>
      <c r="J276" s="15"/>
      <c r="N276" s="16"/>
      <c r="O276" s="16"/>
      <c r="P276" s="16"/>
    </row>
    <row r="277" spans="8:16" s="14" customFormat="1" ht="12" customHeight="1" x14ac:dyDescent="0.2">
      <c r="H277" s="15"/>
      <c r="I277" s="15"/>
      <c r="J277" s="15"/>
      <c r="N277" s="16"/>
      <c r="O277" s="16"/>
      <c r="P277" s="16"/>
    </row>
    <row r="278" spans="8:16" s="14" customFormat="1" ht="12" customHeight="1" x14ac:dyDescent="0.2">
      <c r="H278" s="15"/>
      <c r="I278" s="15"/>
      <c r="J278" s="15"/>
      <c r="N278" s="16"/>
      <c r="O278" s="16"/>
      <c r="P278" s="16"/>
    </row>
    <row r="279" spans="8:16" s="14" customFormat="1" ht="12" customHeight="1" x14ac:dyDescent="0.2">
      <c r="H279" s="15"/>
      <c r="I279" s="15"/>
      <c r="J279" s="15"/>
      <c r="N279" s="16"/>
      <c r="O279" s="16"/>
      <c r="P279" s="16"/>
    </row>
    <row r="280" spans="8:16" s="14" customFormat="1" ht="12" customHeight="1" x14ac:dyDescent="0.2">
      <c r="H280" s="15"/>
      <c r="I280" s="15"/>
      <c r="J280" s="15"/>
      <c r="N280" s="16"/>
      <c r="O280" s="16"/>
      <c r="P280" s="16"/>
    </row>
    <row r="281" spans="8:16" s="14" customFormat="1" ht="12" customHeight="1" x14ac:dyDescent="0.2">
      <c r="H281" s="15"/>
      <c r="I281" s="15"/>
      <c r="J281" s="15"/>
      <c r="N281" s="16"/>
      <c r="O281" s="16"/>
      <c r="P281" s="16"/>
    </row>
    <row r="282" spans="8:16" s="14" customFormat="1" ht="12" customHeight="1" x14ac:dyDescent="0.2">
      <c r="H282" s="15"/>
      <c r="I282" s="15"/>
      <c r="J282" s="15"/>
      <c r="N282" s="16"/>
      <c r="O282" s="16"/>
      <c r="P282" s="16"/>
    </row>
    <row r="283" spans="8:16" s="14" customFormat="1" ht="12" customHeight="1" x14ac:dyDescent="0.2">
      <c r="H283" s="15"/>
      <c r="I283" s="15"/>
      <c r="J283" s="15"/>
      <c r="N283" s="16"/>
      <c r="O283" s="16"/>
      <c r="P283" s="16"/>
    </row>
    <row r="284" spans="8:16" s="14" customFormat="1" ht="12" customHeight="1" x14ac:dyDescent="0.2">
      <c r="H284" s="15"/>
      <c r="I284" s="15"/>
      <c r="J284" s="15"/>
      <c r="N284" s="16"/>
      <c r="O284" s="16"/>
      <c r="P284" s="16"/>
    </row>
    <row r="285" spans="8:16" s="14" customFormat="1" ht="12" customHeight="1" x14ac:dyDescent="0.2">
      <c r="H285" s="15"/>
      <c r="I285" s="15"/>
      <c r="J285" s="15"/>
      <c r="N285" s="16"/>
      <c r="O285" s="16"/>
      <c r="P285" s="16"/>
    </row>
    <row r="286" spans="8:16" s="14" customFormat="1" ht="12" customHeight="1" x14ac:dyDescent="0.2">
      <c r="H286" s="15"/>
      <c r="I286" s="15"/>
      <c r="J286" s="15"/>
      <c r="N286" s="16"/>
      <c r="O286" s="16"/>
      <c r="P286" s="16"/>
    </row>
    <row r="287" spans="8:16" s="14" customFormat="1" ht="12" customHeight="1" x14ac:dyDescent="0.2">
      <c r="H287" s="15"/>
      <c r="I287" s="15"/>
      <c r="J287" s="15"/>
      <c r="N287" s="16"/>
      <c r="O287" s="16"/>
      <c r="P287" s="16"/>
    </row>
    <row r="288" spans="8:16" s="14" customFormat="1" ht="12" customHeight="1" x14ac:dyDescent="0.2">
      <c r="H288" s="15"/>
      <c r="I288" s="15"/>
      <c r="J288" s="15"/>
      <c r="N288" s="16"/>
      <c r="O288" s="16"/>
      <c r="P288" s="16"/>
    </row>
    <row r="289" spans="8:16" s="14" customFormat="1" ht="12" customHeight="1" x14ac:dyDescent="0.2">
      <c r="H289" s="15"/>
      <c r="I289" s="15"/>
      <c r="J289" s="15"/>
      <c r="N289" s="16"/>
      <c r="O289" s="16"/>
      <c r="P289" s="16"/>
    </row>
    <row r="290" spans="8:16" s="14" customFormat="1" ht="12" customHeight="1" x14ac:dyDescent="0.2">
      <c r="H290" s="15"/>
      <c r="I290" s="15"/>
      <c r="J290" s="15"/>
      <c r="N290" s="16"/>
      <c r="O290" s="16"/>
      <c r="P290" s="16"/>
    </row>
    <row r="291" spans="8:16" s="14" customFormat="1" ht="12" customHeight="1" x14ac:dyDescent="0.2">
      <c r="H291" s="15"/>
      <c r="I291" s="15"/>
      <c r="J291" s="15"/>
      <c r="N291" s="16"/>
      <c r="O291" s="16"/>
      <c r="P291" s="16"/>
    </row>
    <row r="292" spans="8:16" s="14" customFormat="1" ht="12" customHeight="1" x14ac:dyDescent="0.2">
      <c r="H292" s="15"/>
      <c r="I292" s="15"/>
      <c r="J292" s="15"/>
      <c r="N292" s="16"/>
      <c r="O292" s="16"/>
      <c r="P292" s="16"/>
    </row>
    <row r="293" spans="8:16" s="14" customFormat="1" ht="12" customHeight="1" x14ac:dyDescent="0.2">
      <c r="H293" s="15"/>
      <c r="I293" s="15"/>
      <c r="J293" s="15"/>
      <c r="N293" s="16"/>
      <c r="O293" s="16"/>
      <c r="P293" s="16"/>
    </row>
    <row r="294" spans="8:16" s="14" customFormat="1" ht="12" customHeight="1" x14ac:dyDescent="0.2">
      <c r="H294" s="15"/>
      <c r="I294" s="15"/>
      <c r="J294" s="15"/>
      <c r="N294" s="16"/>
      <c r="O294" s="16"/>
      <c r="P294" s="16"/>
    </row>
    <row r="295" spans="8:16" s="14" customFormat="1" ht="12" customHeight="1" x14ac:dyDescent="0.2">
      <c r="H295" s="15"/>
      <c r="I295" s="15"/>
      <c r="J295" s="15"/>
      <c r="N295" s="16"/>
      <c r="O295" s="16"/>
      <c r="P295" s="16"/>
    </row>
    <row r="296" spans="8:16" s="14" customFormat="1" ht="12" customHeight="1" x14ac:dyDescent="0.2">
      <c r="H296" s="15"/>
      <c r="I296" s="15"/>
      <c r="J296" s="15"/>
      <c r="N296" s="16"/>
      <c r="O296" s="16"/>
      <c r="P296" s="16"/>
    </row>
    <row r="297" spans="8:16" s="14" customFormat="1" ht="12" customHeight="1" x14ac:dyDescent="0.2">
      <c r="H297" s="15"/>
      <c r="I297" s="15"/>
      <c r="J297" s="15"/>
      <c r="N297" s="16"/>
      <c r="O297" s="16"/>
      <c r="P297" s="16"/>
    </row>
    <row r="298" spans="8:16" s="14" customFormat="1" ht="12" customHeight="1" x14ac:dyDescent="0.2">
      <c r="H298" s="15"/>
      <c r="I298" s="15"/>
      <c r="J298" s="15"/>
      <c r="N298" s="16"/>
      <c r="O298" s="16"/>
      <c r="P298" s="16"/>
    </row>
    <row r="299" spans="8:16" s="14" customFormat="1" ht="12" customHeight="1" x14ac:dyDescent="0.2">
      <c r="H299" s="15"/>
      <c r="I299" s="15"/>
      <c r="J299" s="15"/>
      <c r="N299" s="16"/>
      <c r="O299" s="16"/>
      <c r="P299" s="16"/>
    </row>
    <row r="300" spans="8:16" s="14" customFormat="1" ht="12" customHeight="1" x14ac:dyDescent="0.2">
      <c r="H300" s="15"/>
      <c r="I300" s="15"/>
      <c r="J300" s="15"/>
      <c r="N300" s="16"/>
      <c r="O300" s="16"/>
      <c r="P300" s="16"/>
    </row>
    <row r="301" spans="8:16" s="14" customFormat="1" ht="12" customHeight="1" x14ac:dyDescent="0.2">
      <c r="H301" s="15"/>
      <c r="I301" s="15"/>
      <c r="J301" s="15"/>
      <c r="N301" s="16"/>
      <c r="O301" s="16"/>
      <c r="P301" s="16"/>
    </row>
    <row r="302" spans="8:16" s="14" customFormat="1" ht="12" customHeight="1" x14ac:dyDescent="0.2">
      <c r="H302" s="15"/>
      <c r="I302" s="15"/>
      <c r="J302" s="15"/>
      <c r="N302" s="16"/>
      <c r="O302" s="16"/>
      <c r="P302" s="16"/>
    </row>
    <row r="303" spans="8:16" s="14" customFormat="1" ht="12" customHeight="1" x14ac:dyDescent="0.2">
      <c r="H303" s="15"/>
      <c r="I303" s="15"/>
      <c r="J303" s="15"/>
      <c r="N303" s="16"/>
      <c r="O303" s="16"/>
      <c r="P303" s="16"/>
    </row>
    <row r="304" spans="8:16" s="14" customFormat="1" ht="12" customHeight="1" x14ac:dyDescent="0.2">
      <c r="H304" s="15"/>
      <c r="I304" s="15"/>
      <c r="J304" s="15"/>
      <c r="N304" s="16"/>
      <c r="O304" s="16"/>
      <c r="P304" s="16"/>
    </row>
    <row r="305" spans="8:16" s="14" customFormat="1" ht="12" customHeight="1" x14ac:dyDescent="0.2">
      <c r="H305" s="15"/>
      <c r="I305" s="15"/>
      <c r="J305" s="15"/>
      <c r="N305" s="16"/>
      <c r="O305" s="16"/>
      <c r="P305" s="16"/>
    </row>
    <row r="306" spans="8:16" s="14" customFormat="1" ht="12" customHeight="1" x14ac:dyDescent="0.2">
      <c r="H306" s="15"/>
      <c r="I306" s="15"/>
      <c r="J306" s="15"/>
      <c r="N306" s="16"/>
      <c r="O306" s="16"/>
      <c r="P306" s="16"/>
    </row>
    <row r="307" spans="8:16" s="14" customFormat="1" ht="12" customHeight="1" x14ac:dyDescent="0.2">
      <c r="H307" s="15"/>
      <c r="I307" s="15"/>
      <c r="J307" s="15"/>
      <c r="N307" s="16"/>
      <c r="O307" s="16"/>
      <c r="P307" s="16"/>
    </row>
    <row r="308" spans="8:16" s="14" customFormat="1" ht="12" customHeight="1" x14ac:dyDescent="0.2">
      <c r="H308" s="15"/>
      <c r="I308" s="15"/>
      <c r="J308" s="15"/>
      <c r="N308" s="16"/>
      <c r="O308" s="16"/>
      <c r="P308" s="16"/>
    </row>
    <row r="309" spans="8:16" s="14" customFormat="1" ht="12" customHeight="1" x14ac:dyDescent="0.2">
      <c r="H309" s="15"/>
      <c r="I309" s="15"/>
      <c r="J309" s="15"/>
      <c r="N309" s="16"/>
      <c r="O309" s="16"/>
      <c r="P309" s="16"/>
    </row>
    <row r="310" spans="8:16" s="14" customFormat="1" ht="12" customHeight="1" x14ac:dyDescent="0.2">
      <c r="H310" s="15"/>
      <c r="I310" s="15"/>
      <c r="J310" s="15"/>
      <c r="N310" s="16"/>
      <c r="O310" s="16"/>
      <c r="P310" s="16"/>
    </row>
    <row r="311" spans="8:16" s="14" customFormat="1" ht="12" customHeight="1" x14ac:dyDescent="0.2">
      <c r="H311" s="15"/>
      <c r="I311" s="15"/>
      <c r="J311" s="15"/>
      <c r="N311" s="16"/>
      <c r="O311" s="16"/>
      <c r="P311" s="16"/>
    </row>
    <row r="312" spans="8:16" s="14" customFormat="1" ht="12" customHeight="1" x14ac:dyDescent="0.2">
      <c r="H312" s="15"/>
      <c r="I312" s="15"/>
      <c r="J312" s="15"/>
      <c r="N312" s="16"/>
      <c r="O312" s="16"/>
      <c r="P312" s="16"/>
    </row>
    <row r="313" spans="8:16" s="14" customFormat="1" ht="12" customHeight="1" x14ac:dyDescent="0.2">
      <c r="H313" s="15"/>
      <c r="I313" s="15"/>
      <c r="J313" s="15"/>
      <c r="N313" s="16"/>
      <c r="O313" s="16"/>
      <c r="P313" s="16"/>
    </row>
    <row r="314" spans="8:16" s="14" customFormat="1" ht="12" customHeight="1" x14ac:dyDescent="0.2">
      <c r="H314" s="15"/>
      <c r="I314" s="15"/>
      <c r="J314" s="15"/>
      <c r="N314" s="16"/>
      <c r="O314" s="16"/>
      <c r="P314" s="16"/>
    </row>
    <row r="315" spans="8:16" s="14" customFormat="1" ht="12" customHeight="1" x14ac:dyDescent="0.2">
      <c r="H315" s="15"/>
      <c r="I315" s="15"/>
      <c r="J315" s="15"/>
      <c r="N315" s="16"/>
      <c r="O315" s="16"/>
      <c r="P315" s="16"/>
    </row>
    <row r="316" spans="8:16" s="14" customFormat="1" ht="12" customHeight="1" x14ac:dyDescent="0.2">
      <c r="H316" s="15"/>
      <c r="I316" s="15"/>
      <c r="J316" s="15"/>
      <c r="N316" s="16"/>
      <c r="O316" s="16"/>
      <c r="P316" s="16"/>
    </row>
    <row r="317" spans="8:16" s="14" customFormat="1" ht="12" customHeight="1" x14ac:dyDescent="0.2">
      <c r="H317" s="15"/>
      <c r="I317" s="15"/>
      <c r="J317" s="15"/>
      <c r="N317" s="16"/>
      <c r="O317" s="16"/>
      <c r="P317" s="16"/>
    </row>
    <row r="318" spans="8:16" s="14" customFormat="1" ht="12" customHeight="1" x14ac:dyDescent="0.2">
      <c r="H318" s="15"/>
      <c r="I318" s="15"/>
      <c r="J318" s="15"/>
      <c r="N318" s="16"/>
      <c r="O318" s="16"/>
      <c r="P318" s="16"/>
    </row>
    <row r="319" spans="8:16" s="14" customFormat="1" ht="12" customHeight="1" x14ac:dyDescent="0.2">
      <c r="H319" s="15"/>
      <c r="I319" s="15"/>
      <c r="J319" s="15"/>
      <c r="N319" s="16"/>
      <c r="O319" s="16"/>
      <c r="P319" s="16"/>
    </row>
  </sheetData>
  <mergeCells count="67">
    <mergeCell ref="C14:E14"/>
    <mergeCell ref="K14:N14"/>
    <mergeCell ref="A1:D7"/>
    <mergeCell ref="H3:J3"/>
    <mergeCell ref="K6:O6"/>
    <mergeCell ref="K7:O7"/>
    <mergeCell ref="A8:F10"/>
    <mergeCell ref="K8:O8"/>
    <mergeCell ref="C11:E11"/>
    <mergeCell ref="C12:E12"/>
    <mergeCell ref="K12:N12"/>
    <mergeCell ref="C13:E13"/>
    <mergeCell ref="K13:N13"/>
    <mergeCell ref="A25:K25"/>
    <mergeCell ref="O25:P25"/>
    <mergeCell ref="K15:N15"/>
    <mergeCell ref="A17:Q17"/>
    <mergeCell ref="A18:K18"/>
    <mergeCell ref="O18:P18"/>
    <mergeCell ref="A19:K19"/>
    <mergeCell ref="A20:K20"/>
    <mergeCell ref="O20:P20"/>
    <mergeCell ref="A21:K21"/>
    <mergeCell ref="O21:P21"/>
    <mergeCell ref="A22:K22"/>
    <mergeCell ref="A24:K24"/>
    <mergeCell ref="O24:P24"/>
    <mergeCell ref="A26:K26"/>
    <mergeCell ref="O26:P26"/>
    <mergeCell ref="A27:K27"/>
    <mergeCell ref="O27:P27"/>
    <mergeCell ref="A28:K28"/>
    <mergeCell ref="O28:P28"/>
    <mergeCell ref="A29:K29"/>
    <mergeCell ref="O29:P29"/>
    <mergeCell ref="A34:K34"/>
    <mergeCell ref="O34:P34"/>
    <mergeCell ref="A37:K37"/>
    <mergeCell ref="O37:P37"/>
    <mergeCell ref="O36:P36"/>
    <mergeCell ref="A36:K36"/>
    <mergeCell ref="A35:K35"/>
    <mergeCell ref="O35:P35"/>
    <mergeCell ref="A30:K30"/>
    <mergeCell ref="A31:K31"/>
    <mergeCell ref="O30:P30"/>
    <mergeCell ref="O31:P31"/>
    <mergeCell ref="A33:K33"/>
    <mergeCell ref="A38:K38"/>
    <mergeCell ref="O38:P38"/>
    <mergeCell ref="A39:K39"/>
    <mergeCell ref="O39:P39"/>
    <mergeCell ref="A40:K40"/>
    <mergeCell ref="O40:P40"/>
    <mergeCell ref="L43:N44"/>
    <mergeCell ref="O43:P44"/>
    <mergeCell ref="L45:N46"/>
    <mergeCell ref="O45:P46"/>
    <mergeCell ref="L47:N48"/>
    <mergeCell ref="O47:P48"/>
    <mergeCell ref="O58:P58"/>
    <mergeCell ref="O49:P49"/>
    <mergeCell ref="O53:P53"/>
    <mergeCell ref="O54:P54"/>
    <mergeCell ref="O55:P55"/>
    <mergeCell ref="O56:P56"/>
    <mergeCell ref="O57:P57"/>
  </mergeCells>
  <pageMargins left="0.25" right="0.25" top="0.75" bottom="0.75" header="0.30000000000000004" footer="0.30000000000000004"/>
  <pageSetup paperSize="9" scale="97" fitToHeight="0" orientation="portrait" verticalDpi="0" r:id="rId1"/>
  <headerFooter alignWithMargins="0">
    <oddFooter>&amp;C&amp;"Calibri,Regular"&amp;9E.I.-RCS Siren XXX YYY ZZZ - N° de TVA Intracommunautaire FR XX TTTTTT</oddFooter>
  </headerFooter>
  <rowBreaks count="1" manualBreakCount="1">
    <brk id="51" max="1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PARAMETRE_DEVIS</vt:lpstr>
      <vt:lpstr>devis</vt:lpstr>
      <vt:lpstr>devis!Zone_d_impression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CARU Maxime</dc:creator>
  <cp:lastModifiedBy>CARU Maxime</cp:lastModifiedBy>
  <cp:lastPrinted>2020-02-03T12:45:16Z</cp:lastPrinted>
  <dcterms:created xsi:type="dcterms:W3CDTF">2020-01-09T09:43:06Z</dcterms:created>
  <dcterms:modified xsi:type="dcterms:W3CDTF">2020-05-25T15:18:25Z</dcterms:modified>
</cp:coreProperties>
</file>