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harts/chart10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11.xml" ContentType="application/vnd.openxmlformats-officedocument.drawingml.chartshapes+xml"/>
  <Override PartName="/xl/charts/chart11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2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hidePivotFieldList="1" defaultThemeVersion="124226"/>
  <xr:revisionPtr revIDLastSave="0" documentId="13_ncr:1_{FB4FFF4E-C8BF-4D30-B30F-1A2C075C2476}" xr6:coauthVersionLast="45" xr6:coauthVersionMax="45" xr10:uidLastSave="{00000000-0000-0000-0000-000000000000}"/>
  <bookViews>
    <workbookView xWindow="-108" yWindow="-108" windowWidth="19416" windowHeight="10440" tabRatio="1000" activeTab="3" xr2:uid="{00000000-000D-0000-FFFF-FFFF00000000}"/>
  </bookViews>
  <sheets>
    <sheet name="Accueil" sheetId="1" r:id="rId1"/>
    <sheet name="Menu" sheetId="9" state="veryHidden" r:id="rId2"/>
    <sheet name="Synthese" sheetId="17" state="veryHidden" r:id="rId3"/>
    <sheet name="TDB_usine" sheetId="18" r:id="rId4"/>
    <sheet name="TDB_A" sheetId="19" state="veryHidden" r:id="rId5"/>
    <sheet name="TDB_B" sheetId="20" state="veryHidden" r:id="rId6"/>
    <sheet name="TDB_C" sheetId="21" state="veryHidden" r:id="rId7"/>
    <sheet name="VariationTRS" sheetId="23" state="veryHidden" r:id="rId8"/>
    <sheet name="VariationTQLT" sheetId="25" state="veryHidden" r:id="rId9"/>
    <sheet name="VariationTPF" sheetId="26" state="veryHidden" r:id="rId10"/>
    <sheet name="VariationTDSP" sheetId="27" state="veryHidden" r:id="rId11"/>
    <sheet name="VariationTDDF" sheetId="22" state="veryHidden" r:id="rId12"/>
    <sheet name="BD" sheetId="14" r:id="rId13"/>
    <sheet name="Base_Accueil" sheetId="3" state="veryHidden" r:id="rId14"/>
    <sheet name="Configuration" sheetId="7" state="veryHidden" r:id="rId15"/>
    <sheet name="Calculations" sheetId="8" state="veryHidden" r:id="rId16"/>
    <sheet name="Gestion_arret" sheetId="15" state="veryHidden" r:id="rId17"/>
    <sheet name="lists" sheetId="13" state="veryHidden" r:id="rId18"/>
    <sheet name="Causes_arret" sheetId="16" state="veryHidden" r:id="rId19"/>
  </sheets>
  <externalReferences>
    <externalReference r:id="rId20"/>
    <externalReference r:id="rId21"/>
  </externalReferences>
  <definedNames>
    <definedName name="Code_arrets">lists!$H$6:$H$16</definedName>
    <definedName name="Date">Accueil!$I$19</definedName>
    <definedName name="Date_Heure" localSheetId="0">Accueil!$I$19</definedName>
    <definedName name="Durée__prod">#REF!</definedName>
    <definedName name="dureeA">lists!$I$19</definedName>
    <definedName name="dureeB">lists!$J$19</definedName>
    <definedName name="dureeC">lists!$K$19</definedName>
    <definedName name="Heure">Accueil!$I$16</definedName>
    <definedName name="Heurs_init">lists!$I$21</definedName>
    <definedName name="list_ligne">lists!$D$6:$D$8</definedName>
    <definedName name="list_lignes">lists!$D$5:$D$8</definedName>
    <definedName name="list_ref">lists!$G$6:$G$10</definedName>
    <definedName name="liste_regleur">lists!$B$6:$B$7</definedName>
    <definedName name="NbEssais" comment="Le nbre d'essais restants en cas de fausses tentatives d'identification">Base_Accueil!$C$20</definedName>
    <definedName name="NbHr_travail">lists!$I$19</definedName>
    <definedName name="Quality_Score">INDIRECT('[1]Part-1'!$D$4)</definedName>
    <definedName name="Sales_Conversion">INDIRECT('[1]Part-1'!$D$5)</definedName>
    <definedName name="Service_Level">INDIRECT('[1]Part-1'!$D$3)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6" l="1"/>
  <c r="F18" i="16"/>
  <c r="BD13" i="14"/>
  <c r="BC13" i="14"/>
  <c r="AK13" i="14"/>
  <c r="AR13" i="14"/>
  <c r="AJ13" i="14"/>
  <c r="U13" i="14"/>
  <c r="AN13" i="14" s="1"/>
  <c r="BA13" i="14"/>
  <c r="AQ13" i="14"/>
  <c r="AI13" i="14"/>
  <c r="T13" i="14"/>
  <c r="AM13" i="14" s="1"/>
  <c r="AY13" i="14"/>
  <c r="AP13" i="14"/>
  <c r="AS13" i="14" s="1"/>
  <c r="AH13" i="14"/>
  <c r="S13" i="14"/>
  <c r="AL13" i="14" s="1"/>
  <c r="AT13" i="14" l="1"/>
  <c r="AU13" i="14"/>
  <c r="BE13" i="14"/>
  <c r="AV13" i="14"/>
  <c r="AO13" i="14"/>
  <c r="AW13" i="14" s="1"/>
  <c r="BD11" i="14"/>
  <c r="BC11" i="14"/>
  <c r="AK11" i="14"/>
  <c r="AR11" i="14"/>
  <c r="AJ11" i="14"/>
  <c r="U11" i="14"/>
  <c r="AN11" i="14" s="1"/>
  <c r="BD12" i="14"/>
  <c r="BA12" i="14"/>
  <c r="AK12" i="14"/>
  <c r="AQ12" i="14"/>
  <c r="AI12" i="14"/>
  <c r="T12" i="14"/>
  <c r="AM12" i="14" s="1"/>
  <c r="AV11" i="14" l="1"/>
  <c r="AU12" i="14"/>
  <c r="BD10" i="14"/>
  <c r="BA10" i="14"/>
  <c r="AK10" i="14"/>
  <c r="AQ10" i="14"/>
  <c r="AI10" i="14"/>
  <c r="T10" i="14"/>
  <c r="AM10" i="14" s="1"/>
  <c r="AY10" i="14"/>
  <c r="AP10" i="14"/>
  <c r="AH10" i="14"/>
  <c r="S10" i="14"/>
  <c r="AL10" i="14" s="1"/>
  <c r="BC10" i="14"/>
  <c r="AR10" i="14"/>
  <c r="AJ10" i="14"/>
  <c r="U10" i="14"/>
  <c r="AN10" i="14" s="1"/>
  <c r="BE10" i="14" l="1"/>
  <c r="AV10" i="14"/>
  <c r="AS10" i="14"/>
  <c r="AT10" i="14"/>
  <c r="AU10" i="14"/>
  <c r="AO10" i="14"/>
  <c r="BD9" i="14"/>
  <c r="BC9" i="14"/>
  <c r="AK9" i="14"/>
  <c r="AR9" i="14"/>
  <c r="AJ9" i="14"/>
  <c r="U9" i="14"/>
  <c r="AN9" i="14" s="1"/>
  <c r="BA9" i="14"/>
  <c r="AQ9" i="14"/>
  <c r="AI9" i="14"/>
  <c r="T9" i="14"/>
  <c r="AM9" i="14" s="1"/>
  <c r="AY9" i="14"/>
  <c r="AP9" i="14"/>
  <c r="AH9" i="14"/>
  <c r="S9" i="14"/>
  <c r="AL9" i="14" s="1"/>
  <c r="AW10" i="14" l="1"/>
  <c r="AS9" i="14"/>
  <c r="AU9" i="14"/>
  <c r="BE9" i="14"/>
  <c r="AV9" i="14"/>
  <c r="AT9" i="14"/>
  <c r="AO9" i="14"/>
  <c r="BC12" i="14"/>
  <c r="AW9" i="14" l="1"/>
  <c r="BD8" i="14"/>
  <c r="BC8" i="14"/>
  <c r="BA8" i="14"/>
  <c r="AY8" i="14"/>
  <c r="AR8" i="14"/>
  <c r="AQ8" i="14"/>
  <c r="AP8" i="14"/>
  <c r="AK8" i="14"/>
  <c r="AJ8" i="14"/>
  <c r="AI8" i="14"/>
  <c r="AH8" i="14"/>
  <c r="U8" i="14"/>
  <c r="AN8" i="14" s="1"/>
  <c r="T8" i="14"/>
  <c r="AM8" i="14" s="1"/>
  <c r="S8" i="14"/>
  <c r="AL8" i="14" s="1"/>
  <c r="BE8" i="14" l="1"/>
  <c r="AV8" i="14"/>
  <c r="AS8" i="14"/>
  <c r="AT8" i="14"/>
  <c r="AO8" i="14"/>
  <c r="AU8" i="14"/>
  <c r="AR12" i="14"/>
  <c r="AJ12" i="14"/>
  <c r="U12" i="14"/>
  <c r="AN12" i="14" s="1"/>
  <c r="AY12" i="14"/>
  <c r="BE12" i="14" s="1"/>
  <c r="AP12" i="14"/>
  <c r="AS12" i="14" s="1"/>
  <c r="AH12" i="14"/>
  <c r="S12" i="14"/>
  <c r="AO12" i="14" s="1"/>
  <c r="AV12" i="14" l="1"/>
  <c r="AW12" i="14"/>
  <c r="AW8" i="14"/>
  <c r="AL12" i="14"/>
  <c r="AT12" i="14" s="1"/>
  <c r="I2" i="18"/>
  <c r="M2" i="18"/>
  <c r="K2" i="18"/>
  <c r="G2" i="18"/>
  <c r="G10" i="16" l="1"/>
  <c r="G12" i="16" l="1"/>
  <c r="G14" i="16"/>
  <c r="G8" i="16"/>
  <c r="G16" i="16"/>
  <c r="G9" i="16"/>
  <c r="G15" i="16"/>
  <c r="G7" i="16"/>
  <c r="G13" i="16"/>
  <c r="G11" i="16"/>
  <c r="BD7" i="14"/>
  <c r="BC7" i="14"/>
  <c r="AK7" i="14"/>
  <c r="AR7" i="14"/>
  <c r="AJ7" i="14"/>
  <c r="U7" i="14"/>
  <c r="AY7" i="14"/>
  <c r="AP7" i="14"/>
  <c r="L2" i="19" s="1"/>
  <c r="AH7" i="14"/>
  <c r="H2" i="19" s="1"/>
  <c r="S7" i="14"/>
  <c r="BA7" i="14"/>
  <c r="AQ7" i="14"/>
  <c r="R26" i="20" s="1"/>
  <c r="AI7" i="14"/>
  <c r="R25" i="20" s="1"/>
  <c r="T7" i="14"/>
  <c r="AM7" i="14" l="1"/>
  <c r="R27" i="20" s="1"/>
  <c r="AN7" i="14"/>
  <c r="AL7" i="14"/>
  <c r="J2" i="19" s="1"/>
  <c r="BE7" i="14"/>
  <c r="AO7" i="14"/>
  <c r="AS7" i="14"/>
  <c r="AT7" i="14" l="1"/>
  <c r="N2" i="19" s="1"/>
  <c r="AV7" i="14"/>
  <c r="AU7" i="14"/>
  <c r="R30" i="20" s="1"/>
  <c r="AW7" i="14"/>
  <c r="BA11" i="14"/>
  <c r="AY11" i="14"/>
  <c r="BE11" i="14" l="1"/>
  <c r="AQ11" i="14" l="1"/>
  <c r="AI11" i="14"/>
  <c r="T11" i="14"/>
  <c r="AM11" i="14" s="1"/>
  <c r="AP11" i="14"/>
  <c r="AH11" i="14"/>
  <c r="S11" i="14"/>
  <c r="AO11" i="14" l="1"/>
  <c r="AU11" i="14"/>
  <c r="AS11" i="14"/>
  <c r="AL11" i="14"/>
  <c r="AT11" i="14" s="1"/>
  <c r="AW11" i="14" l="1"/>
  <c r="AI20" i="7"/>
  <c r="B6" i="13" l="1"/>
  <c r="B7" i="13"/>
  <c r="K9" i="8" l="1"/>
  <c r="D9" i="8"/>
  <c r="K8" i="8"/>
  <c r="D8" i="8"/>
  <c r="K7" i="8"/>
  <c r="D7" i="8"/>
  <c r="AB8" i="7"/>
  <c r="R8" i="7"/>
  <c r="H8" i="7"/>
  <c r="D13" i="8" l="1"/>
  <c r="L9" i="8"/>
  <c r="M9" i="8" s="1"/>
  <c r="K13" i="8"/>
  <c r="D10" i="8"/>
  <c r="E9" i="8"/>
  <c r="F8" i="8" s="1"/>
  <c r="M7" i="8"/>
  <c r="M10" i="8" s="1"/>
  <c r="D12" i="8"/>
  <c r="K12" i="8"/>
  <c r="D11" i="8"/>
  <c r="K10" i="8"/>
  <c r="K11" i="8"/>
  <c r="G9" i="8" l="1"/>
  <c r="F9" i="8"/>
  <c r="G7" i="8"/>
  <c r="G10" i="8" s="1"/>
  <c r="N7" i="8"/>
  <c r="N10" i="8" s="1"/>
  <c r="N8" i="8"/>
  <c r="M8" i="8"/>
  <c r="N9" i="8"/>
  <c r="G8" i="8"/>
  <c r="F7" i="8"/>
  <c r="F10" i="8" s="1"/>
</calcChain>
</file>

<file path=xl/sharedStrings.xml><?xml version="1.0" encoding="utf-8"?>
<sst xmlns="http://schemas.openxmlformats.org/spreadsheetml/2006/main" count="366" uniqueCount="162">
  <si>
    <t>Mot de passe</t>
  </si>
  <si>
    <t>LISTES</t>
  </si>
  <si>
    <t>Resonsables</t>
  </si>
  <si>
    <t>Ouvriers</t>
  </si>
  <si>
    <t>Res002 (Maint)</t>
  </si>
  <si>
    <t>Res003 (Qualt)</t>
  </si>
  <si>
    <t>Res001 (Prodt)</t>
  </si>
  <si>
    <t>CE01 (Equipe1)</t>
  </si>
  <si>
    <t>CE02 (Equipe2)</t>
  </si>
  <si>
    <t>Equipe A</t>
  </si>
  <si>
    <t>Equipe B</t>
  </si>
  <si>
    <t>Chefs d'équipe</t>
  </si>
  <si>
    <t>OA001</t>
  </si>
  <si>
    <t>OA002</t>
  </si>
  <si>
    <t>OA003</t>
  </si>
  <si>
    <t>OA004</t>
  </si>
  <si>
    <t>OB001</t>
  </si>
  <si>
    <t>OB002</t>
  </si>
  <si>
    <t>OB003</t>
  </si>
  <si>
    <t>OB004</t>
  </si>
  <si>
    <t>re2020prod</t>
  </si>
  <si>
    <t>re2020maint</t>
  </si>
  <si>
    <t>re2020qualt</t>
  </si>
  <si>
    <t>ce2020eqp1</t>
  </si>
  <si>
    <t>ce2020eqp2</t>
  </si>
  <si>
    <t>o2020ea1</t>
  </si>
  <si>
    <t>o2020ea2</t>
  </si>
  <si>
    <t>o2020ea3</t>
  </si>
  <si>
    <t>o2020eb2</t>
  </si>
  <si>
    <t>o2020eb1</t>
  </si>
  <si>
    <t>o2020eb3</t>
  </si>
  <si>
    <t>o2020eb4</t>
  </si>
  <si>
    <t>Nbre d'éssais</t>
  </si>
  <si>
    <t>code PUQ</t>
  </si>
  <si>
    <t>0000prd</t>
  </si>
  <si>
    <t>0000mt</t>
  </si>
  <si>
    <t>0000qt</t>
  </si>
  <si>
    <t>0000ce1</t>
  </si>
  <si>
    <t>0000ce2</t>
  </si>
  <si>
    <t>0000oa1</t>
  </si>
  <si>
    <t>0000oa2</t>
  </si>
  <si>
    <t>0000oa3</t>
  </si>
  <si>
    <t>o2020ea4</t>
  </si>
  <si>
    <t>0000oa4</t>
  </si>
  <si>
    <t>0000ob1</t>
  </si>
  <si>
    <t>0000ob2</t>
  </si>
  <si>
    <t>0000ob3</t>
  </si>
  <si>
    <t>0000ob4</t>
  </si>
  <si>
    <t>Extrudeuse A</t>
  </si>
  <si>
    <t>Extrudeuse B</t>
  </si>
  <si>
    <t>Extrudeuse C</t>
  </si>
  <si>
    <t>Taux de qualité (ext A)</t>
  </si>
  <si>
    <t>Taux de performance (ext A)</t>
  </si>
  <si>
    <t>Taux de disponibilité (ext A)</t>
  </si>
  <si>
    <t>Taux de qualité (ext B)</t>
  </si>
  <si>
    <t>Taux de performance (ext B)</t>
  </si>
  <si>
    <t>Taux de disponibilité (ext B)</t>
  </si>
  <si>
    <t>Taux de qualité (ext C)</t>
  </si>
  <si>
    <t>Taux de performance (ext C)</t>
  </si>
  <si>
    <t>Taux de disponibilité (ext C)</t>
  </si>
  <si>
    <t>%</t>
  </si>
  <si>
    <t>Qualité ext A (calculations)</t>
  </si>
  <si>
    <t>Performance ext A (calculations)</t>
  </si>
  <si>
    <t>Value</t>
  </si>
  <si>
    <t>Degs</t>
  </si>
  <si>
    <t>x</t>
  </si>
  <si>
    <t>y</t>
  </si>
  <si>
    <t>Min</t>
  </si>
  <si>
    <t>Max</t>
  </si>
  <si>
    <t>Actual</t>
  </si>
  <si>
    <t>Scale1</t>
  </si>
  <si>
    <t>Scale2</t>
  </si>
  <si>
    <t>Scale3</t>
  </si>
  <si>
    <t>Scale4</t>
  </si>
  <si>
    <t xml:space="preserve"> </t>
  </si>
  <si>
    <t>Référence</t>
  </si>
  <si>
    <t>Ext-A</t>
  </si>
  <si>
    <t>Réf3</t>
  </si>
  <si>
    <t>Regleur</t>
  </si>
  <si>
    <t>ligne</t>
  </si>
  <si>
    <t>Code arrets</t>
  </si>
  <si>
    <t>Réf1</t>
  </si>
  <si>
    <t>(Raisons commerciales)</t>
  </si>
  <si>
    <t>Ext-B</t>
  </si>
  <si>
    <t>Réf2</t>
  </si>
  <si>
    <t>(Réglage durant la production)</t>
  </si>
  <si>
    <t>Ext-C</t>
  </si>
  <si>
    <t>(Manque opérateurs)</t>
  </si>
  <si>
    <t>Réf4</t>
  </si>
  <si>
    <t>(Manque matières premières)</t>
  </si>
  <si>
    <t>Réf5</t>
  </si>
  <si>
    <t>(Changemeents de série)</t>
  </si>
  <si>
    <t>(Test nouveau produit)</t>
  </si>
  <si>
    <t>(Manque fillière/Poinçon)</t>
  </si>
  <si>
    <t>(Attente P.D.R)</t>
  </si>
  <si>
    <t>(Maintenance Corrective)</t>
  </si>
  <si>
    <t>(Maintenance Préventive)</t>
  </si>
  <si>
    <t>(Autres)</t>
  </si>
  <si>
    <t>Disponibilité globale</t>
  </si>
  <si>
    <t>Qualité globale</t>
  </si>
  <si>
    <t>Performance globale</t>
  </si>
  <si>
    <t>TRS</t>
  </si>
  <si>
    <t>Ref1</t>
  </si>
  <si>
    <t>Ref2</t>
  </si>
  <si>
    <t>Ref3</t>
  </si>
  <si>
    <t>Ref4</t>
  </si>
  <si>
    <t>Date</t>
  </si>
  <si>
    <t>Durée (min)</t>
  </si>
  <si>
    <t>Non qlté</t>
  </si>
  <si>
    <t>Bne qlté</t>
  </si>
  <si>
    <t>Taux de qualité</t>
  </si>
  <si>
    <t>Global</t>
  </si>
  <si>
    <t>Taux de performance</t>
  </si>
  <si>
    <t xml:space="preserve">Opérateur  </t>
  </si>
  <si>
    <t>Total</t>
  </si>
  <si>
    <t xml:space="preserve">Ref2 </t>
  </si>
  <si>
    <t>Temps d'arrêts (min)</t>
  </si>
  <si>
    <t xml:space="preserve">Taux de disponibilité </t>
  </si>
  <si>
    <t>xxxx</t>
  </si>
  <si>
    <t>Temps de production (min)</t>
  </si>
  <si>
    <t>xxxxx</t>
  </si>
  <si>
    <t>Début</t>
  </si>
  <si>
    <t>fin</t>
  </si>
  <si>
    <t>Cadences théoriques (Kg/h)</t>
  </si>
  <si>
    <t>Durées de travail</t>
  </si>
  <si>
    <t>Cadences réelles (Kg/h)</t>
  </si>
  <si>
    <t>Données productiques par ligne d'extrusion et par références</t>
  </si>
  <si>
    <t>Cadences réelles</t>
  </si>
  <si>
    <t>Temps théorique de marche par ligne</t>
  </si>
  <si>
    <t>Temps total d'arrêt</t>
  </si>
  <si>
    <t xml:space="preserve">                                                                                                  Codes
Date</t>
  </si>
  <si>
    <t>Ext - A</t>
  </si>
  <si>
    <t>Nbre d'arrêts</t>
  </si>
  <si>
    <t>Taux</t>
  </si>
  <si>
    <t>Remarques/Commentaires</t>
  </si>
  <si>
    <t>Taux de défaillance/heure</t>
  </si>
  <si>
    <t>Code</t>
  </si>
  <si>
    <t xml:space="preserve">      Cause d'arret</t>
  </si>
  <si>
    <t xml:space="preserve"> occurence</t>
  </si>
  <si>
    <t>Frequence cumul</t>
  </si>
  <si>
    <t>Cadence</t>
  </si>
  <si>
    <t xml:space="preserve">Qualité </t>
  </si>
  <si>
    <t>Vide_Qualité</t>
  </si>
  <si>
    <t>Performane</t>
  </si>
  <si>
    <t>Vide_Perfo</t>
  </si>
  <si>
    <t>Disponibilité</t>
  </si>
  <si>
    <t>Vide_Dispo</t>
  </si>
  <si>
    <t>Vide_TRS</t>
  </si>
  <si>
    <t>Défaillance</t>
  </si>
  <si>
    <t>Base</t>
  </si>
  <si>
    <t>Taux de Qualité</t>
  </si>
  <si>
    <t>Taux de disponibilité</t>
  </si>
  <si>
    <t>Cadence Réel</t>
  </si>
  <si>
    <t xml:space="preserve">Taux de defaillance </t>
  </si>
  <si>
    <t xml:space="preserve">Non qualité </t>
  </si>
  <si>
    <t>Performance</t>
  </si>
  <si>
    <t>Non Performance</t>
  </si>
  <si>
    <t>Disponiblité</t>
  </si>
  <si>
    <t>Non disponibilité</t>
  </si>
  <si>
    <t>TRG</t>
  </si>
  <si>
    <t>Non TRG</t>
  </si>
  <si>
    <t>22/06/2020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</si>
</sst>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.0"/>
    <numFmt numFmtId="166" formatCode="0.0%"/>
    <numFmt numFmtId="167" formatCode="[$-F400]h:mm:ss\ AM/PM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Arial"/>
      <family val="2"/>
    </font>
    <font>
      <b/>
      <sz val="10"/>
      <color rgb="FF3F3F3F"/>
      <name val="Arial"/>
      <family val="2"/>
    </font>
    <font>
      <sz val="10"/>
      <color theme="0"/>
      <name val="Arial"/>
      <family val="2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7FD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3">
    <xf numFmtId="0" fontId="0" fillId="0" borderId="0"/>
    <xf numFmtId="9" fontId="21" fillId="0" borderId="0" applyFont="0" applyFill="0" applyBorder="0" applyAlignment="0" applyProtection="0"/>
    <xf numFmtId="164" fontId="21" fillId="0" borderId="0" applyFont="0" applyFill="0" applyBorder="0" applyAlignment="0" applyProtection="0"/>
  </cellStyleXfs>
  <cellXfs count="261">
    <xf numFmtId="0" fontId="0" fillId="0" borderId="0" xfId="0"/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2" borderId="0" xfId="0" applyFill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0" borderId="19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 applyProtection="1">
      <alignment vertical="center"/>
      <protection locked="0"/>
    </xf>
    <xf numFmtId="0" fontId="9" fillId="0" borderId="20" xfId="0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20" xfId="0" applyFont="1" applyBorder="1" applyAlignment="1">
      <alignment vertical="center"/>
    </xf>
    <xf numFmtId="0" fontId="8" fillId="4" borderId="9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0" fontId="0" fillId="3" borderId="5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3" fillId="3" borderId="0" xfId="0" applyFont="1" applyFill="1"/>
    <xf numFmtId="0" fontId="13" fillId="3" borderId="5" xfId="0" applyFont="1" applyFill="1" applyBorder="1"/>
    <xf numFmtId="0" fontId="14" fillId="3" borderId="0" xfId="0" applyFont="1" applyFill="1"/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15" fillId="7" borderId="26" xfId="0" applyFont="1" applyFill="1" applyBorder="1"/>
    <xf numFmtId="0" fontId="0" fillId="0" borderId="0" xfId="0" applyBorder="1"/>
    <xf numFmtId="0" fontId="15" fillId="8" borderId="27" xfId="0" applyFont="1" applyFill="1" applyBorder="1"/>
    <xf numFmtId="0" fontId="0" fillId="6" borderId="25" xfId="0" applyFont="1" applyFill="1" applyBorder="1"/>
    <xf numFmtId="0" fontId="0" fillId="0" borderId="25" xfId="0" applyFont="1" applyBorder="1"/>
    <xf numFmtId="0" fontId="0" fillId="6" borderId="24" xfId="0" applyFont="1" applyFill="1" applyBorder="1"/>
    <xf numFmtId="0" fontId="0" fillId="0" borderId="9" xfId="0" applyBorder="1" applyAlignment="1">
      <alignment horizontal="center"/>
    </xf>
    <xf numFmtId="0" fontId="0" fillId="10" borderId="10" xfId="0" applyFill="1" applyBorder="1" applyAlignment="1">
      <alignment horizontal="center"/>
    </xf>
    <xf numFmtId="0" fontId="17" fillId="9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167" fontId="0" fillId="0" borderId="0" xfId="0" applyNumberFormat="1" applyBorder="1"/>
    <xf numFmtId="0" fontId="0" fillId="0" borderId="0" xfId="0" applyFont="1" applyBorder="1"/>
    <xf numFmtId="0" fontId="0" fillId="0" borderId="9" xfId="0" applyFont="1" applyBorder="1"/>
    <xf numFmtId="0" fontId="0" fillId="4" borderId="9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10" fontId="0" fillId="0" borderId="0" xfId="0" applyNumberFormat="1"/>
    <xf numFmtId="10" fontId="0" fillId="0" borderId="0" xfId="0" applyNumberFormat="1" applyAlignment="1">
      <alignment horizontal="center"/>
    </xf>
    <xf numFmtId="10" fontId="0" fillId="5" borderId="10" xfId="0" applyNumberFormat="1" applyFill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10" borderId="10" xfId="0" applyNumberFormat="1" applyFill="1" applyBorder="1" applyAlignment="1">
      <alignment horizontal="center"/>
    </xf>
    <xf numFmtId="2" fontId="0" fillId="0" borderId="0" xfId="0" applyNumberFormat="1"/>
    <xf numFmtId="0" fontId="0" fillId="12" borderId="29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5" borderId="9" xfId="0" applyFill="1" applyBorder="1" applyAlignment="1">
      <alignment horizontal="center"/>
    </xf>
    <xf numFmtId="2" fontId="0" fillId="0" borderId="9" xfId="0" applyNumberFormat="1" applyBorder="1"/>
    <xf numFmtId="14" fontId="0" fillId="0" borderId="9" xfId="0" applyNumberFormat="1" applyFill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10" fontId="0" fillId="0" borderId="23" xfId="0" applyNumberFormat="1" applyBorder="1" applyAlignment="1">
      <alignment horizontal="center"/>
    </xf>
    <xf numFmtId="0" fontId="0" fillId="0" borderId="30" xfId="0" applyBorder="1" applyAlignment="1">
      <alignment wrapText="1"/>
    </xf>
    <xf numFmtId="0" fontId="0" fillId="16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11" borderId="9" xfId="0" applyFill="1" applyBorder="1" applyAlignment="1">
      <alignment horizontal="center" vertical="center"/>
    </xf>
    <xf numFmtId="0" fontId="0" fillId="17" borderId="9" xfId="0" applyFill="1" applyBorder="1" applyAlignment="1">
      <alignment horizontal="center" vertical="center"/>
    </xf>
    <xf numFmtId="2" fontId="0" fillId="0" borderId="23" xfId="0" applyNumberFormat="1" applyBorder="1" applyAlignment="1">
      <alignment horizontal="center"/>
    </xf>
    <xf numFmtId="14" fontId="0" fillId="0" borderId="9" xfId="0" applyNumberFormat="1" applyBorder="1"/>
    <xf numFmtId="0" fontId="0" fillId="0" borderId="9" xfId="0" applyBorder="1" applyAlignment="1">
      <alignment wrapText="1"/>
    </xf>
    <xf numFmtId="14" fontId="0" fillId="0" borderId="9" xfId="0" applyNumberFormat="1" applyBorder="1" applyAlignment="1">
      <alignment wrapText="1"/>
    </xf>
    <xf numFmtId="0" fontId="0" fillId="0" borderId="12" xfId="0" applyFont="1" applyBorder="1" applyAlignment="1">
      <alignment horizontal="center" vertical="center"/>
    </xf>
    <xf numFmtId="1" fontId="0" fillId="0" borderId="12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 vertical="center"/>
    </xf>
    <xf numFmtId="9" fontId="0" fillId="0" borderId="0" xfId="1" applyFont="1" applyAlignment="1">
      <alignment horizontal="center"/>
    </xf>
    <xf numFmtId="9" fontId="0" fillId="0" borderId="12" xfId="1" applyNumberFormat="1" applyFont="1" applyBorder="1" applyAlignment="1">
      <alignment horizontal="center"/>
    </xf>
    <xf numFmtId="0" fontId="15" fillId="18" borderId="0" xfId="0" applyFont="1" applyFill="1" applyBorder="1"/>
    <xf numFmtId="0" fontId="15" fillId="18" borderId="21" xfId="0" applyFont="1" applyFill="1" applyBorder="1" applyAlignment="1">
      <alignment horizontal="center"/>
    </xf>
    <xf numFmtId="9" fontId="15" fillId="18" borderId="21" xfId="1" applyNumberFormat="1" applyFont="1" applyFill="1" applyBorder="1" applyAlignment="1">
      <alignment horizontal="center"/>
    </xf>
    <xf numFmtId="0" fontId="0" fillId="0" borderId="1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" fontId="0" fillId="0" borderId="10" xfId="0" applyNumberFormat="1" applyFont="1" applyBorder="1" applyAlignment="1">
      <alignment horizontal="center"/>
    </xf>
    <xf numFmtId="0" fontId="2" fillId="2" borderId="0" xfId="0" applyFont="1" applyFill="1" applyAlignment="1" applyProtection="1">
      <alignment vertical="center"/>
      <protection locked="0"/>
    </xf>
    <xf numFmtId="0" fontId="0" fillId="19" borderId="0" xfId="0" applyFill="1"/>
    <xf numFmtId="0" fontId="22" fillId="19" borderId="0" xfId="0" applyFont="1" applyFill="1"/>
    <xf numFmtId="2" fontId="22" fillId="19" borderId="0" xfId="0" applyNumberFormat="1" applyFont="1" applyFill="1"/>
    <xf numFmtId="10" fontId="22" fillId="19" borderId="0" xfId="0" applyNumberFormat="1" applyFont="1" applyFill="1"/>
    <xf numFmtId="9" fontId="22" fillId="19" borderId="0" xfId="1" applyNumberFormat="1" applyFont="1" applyFill="1"/>
    <xf numFmtId="0" fontId="17" fillId="19" borderId="0" xfId="0" applyFont="1" applyFill="1"/>
    <xf numFmtId="0" fontId="23" fillId="19" borderId="0" xfId="0" applyFont="1" applyFill="1"/>
    <xf numFmtId="10" fontId="23" fillId="19" borderId="0" xfId="0" applyNumberFormat="1" applyFont="1" applyFill="1"/>
    <xf numFmtId="2" fontId="23" fillId="19" borderId="0" xfId="0" applyNumberFormat="1" applyFont="1" applyFill="1"/>
    <xf numFmtId="9" fontId="23" fillId="19" borderId="0" xfId="2" applyNumberFormat="1" applyFont="1" applyFill="1"/>
    <xf numFmtId="14" fontId="23" fillId="19" borderId="0" xfId="0" applyNumberFormat="1" applyFont="1" applyFill="1"/>
    <xf numFmtId="2" fontId="23" fillId="19" borderId="0" xfId="1" applyNumberFormat="1" applyFont="1" applyFill="1"/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/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14" fontId="2" fillId="2" borderId="0" xfId="0" applyNumberFormat="1" applyFont="1" applyFill="1" applyBorder="1" applyAlignment="1" applyProtection="1">
      <alignment horizontal="center" vertical="center"/>
      <protection locked="0"/>
    </xf>
    <xf numFmtId="167" fontId="0" fillId="2" borderId="0" xfId="0" applyNumberFormat="1" applyFill="1" applyBorder="1" applyAlignment="1" applyProtection="1">
      <alignment horizont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17" fillId="9" borderId="12" xfId="0" applyFont="1" applyFill="1" applyBorder="1" applyAlignment="1">
      <alignment horizontal="center" vertical="center"/>
    </xf>
    <xf numFmtId="0" fontId="17" fillId="9" borderId="13" xfId="0" applyFont="1" applyFill="1" applyBorder="1" applyAlignment="1">
      <alignment horizontal="center" vertical="center"/>
    </xf>
    <xf numFmtId="0" fontId="17" fillId="9" borderId="14" xfId="0" applyFont="1" applyFill="1" applyBorder="1" applyAlignment="1">
      <alignment horizontal="center" vertical="center"/>
    </xf>
    <xf numFmtId="0" fontId="17" fillId="9" borderId="15" xfId="0" applyFont="1" applyFill="1" applyBorder="1" applyAlignment="1">
      <alignment horizontal="center" vertical="center"/>
    </xf>
    <xf numFmtId="0" fontId="17" fillId="9" borderId="16" xfId="0" applyFont="1" applyFill="1" applyBorder="1" applyAlignment="1">
      <alignment horizontal="center" vertical="center"/>
    </xf>
    <xf numFmtId="0" fontId="17" fillId="9" borderId="17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3" borderId="23" xfId="0" applyFill="1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0" fillId="12" borderId="12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15" borderId="23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5" borderId="1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20" fillId="12" borderId="12" xfId="0" applyFont="1" applyFill="1" applyBorder="1" applyAlignment="1">
      <alignment horizontal="center" vertical="center"/>
    </xf>
    <xf numFmtId="0" fontId="20" fillId="12" borderId="13" xfId="0" applyFont="1" applyFill="1" applyBorder="1" applyAlignment="1">
      <alignment horizontal="center" vertical="center"/>
    </xf>
    <xf numFmtId="0" fontId="20" fillId="12" borderId="14" xfId="0" applyFont="1" applyFill="1" applyBorder="1" applyAlignment="1">
      <alignment horizontal="center" vertical="center"/>
    </xf>
    <xf numFmtId="0" fontId="20" fillId="12" borderId="15" xfId="0" applyFont="1" applyFill="1" applyBorder="1" applyAlignment="1">
      <alignment horizontal="center" vertical="center"/>
    </xf>
    <xf numFmtId="0" fontId="20" fillId="12" borderId="16" xfId="0" applyFont="1" applyFill="1" applyBorder="1" applyAlignment="1">
      <alignment horizontal="center" vertical="center"/>
    </xf>
    <xf numFmtId="0" fontId="20" fillId="12" borderId="17" xfId="0" applyFont="1" applyFill="1" applyBorder="1" applyAlignment="1">
      <alignment horizontal="center" vertical="center"/>
    </xf>
    <xf numFmtId="0" fontId="18" fillId="14" borderId="0" xfId="0" applyFont="1" applyFill="1" applyAlignment="1">
      <alignment horizontal="center" vertical="center"/>
    </xf>
    <xf numFmtId="0" fontId="19" fillId="14" borderId="0" xfId="0" applyFont="1" applyFill="1" applyAlignment="1">
      <alignment horizontal="center" vertical="center"/>
    </xf>
    <xf numFmtId="0" fontId="19" fillId="14" borderId="22" xfId="0" applyFont="1" applyFill="1" applyBorder="1" applyAlignment="1">
      <alignment horizontal="center" vertical="center"/>
    </xf>
    <xf numFmtId="0" fontId="19" fillId="14" borderId="16" xfId="0" applyFont="1" applyFill="1" applyBorder="1" applyAlignment="1">
      <alignment horizontal="center" vertical="center"/>
    </xf>
    <xf numFmtId="0" fontId="19" fillId="14" borderId="17" xfId="0" applyFont="1" applyFill="1" applyBorder="1" applyAlignment="1">
      <alignment horizontal="center" vertical="center"/>
    </xf>
    <xf numFmtId="0" fontId="18" fillId="12" borderId="12" xfId="0" applyFont="1" applyFill="1" applyBorder="1" applyAlignment="1">
      <alignment horizontal="center" vertical="center"/>
    </xf>
    <xf numFmtId="0" fontId="18" fillId="12" borderId="13" xfId="0" applyFont="1" applyFill="1" applyBorder="1" applyAlignment="1">
      <alignment horizontal="center" vertical="center"/>
    </xf>
    <xf numFmtId="0" fontId="18" fillId="12" borderId="14" xfId="0" applyFont="1" applyFill="1" applyBorder="1" applyAlignment="1">
      <alignment horizontal="center" vertical="center"/>
    </xf>
    <xf numFmtId="0" fontId="18" fillId="12" borderId="15" xfId="0" applyFont="1" applyFill="1" applyBorder="1" applyAlignment="1">
      <alignment horizontal="center" vertical="center"/>
    </xf>
    <xf numFmtId="0" fontId="18" fillId="12" borderId="16" xfId="0" applyFont="1" applyFill="1" applyBorder="1" applyAlignment="1">
      <alignment horizontal="center" vertical="center"/>
    </xf>
    <xf numFmtId="0" fontId="18" fillId="12" borderId="17" xfId="0" applyFont="1" applyFill="1" applyBorder="1" applyAlignment="1">
      <alignment horizontal="center" vertical="center"/>
    </xf>
    <xf numFmtId="0" fontId="0" fillId="12" borderId="23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7" borderId="9" xfId="0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12" borderId="21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8" fillId="4" borderId="2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165" fontId="8" fillId="4" borderId="12" xfId="0" applyNumberFormat="1" applyFont="1" applyFill="1" applyBorder="1" applyAlignment="1" applyProtection="1">
      <alignment horizontal="center" vertical="center"/>
      <protection locked="0"/>
    </xf>
    <xf numFmtId="165" fontId="8" fillId="4" borderId="14" xfId="0" applyNumberFormat="1" applyFont="1" applyFill="1" applyBorder="1" applyAlignment="1" applyProtection="1">
      <alignment horizontal="center" vertical="center"/>
      <protection locked="0"/>
    </xf>
    <xf numFmtId="165" fontId="8" fillId="4" borderId="15" xfId="0" applyNumberFormat="1" applyFont="1" applyFill="1" applyBorder="1" applyAlignment="1" applyProtection="1">
      <alignment horizontal="center" vertical="center"/>
      <protection locked="0"/>
    </xf>
    <xf numFmtId="165" fontId="8" fillId="4" borderId="17" xfId="0" applyNumberFormat="1" applyFont="1" applyFill="1" applyBorder="1" applyAlignment="1" applyProtection="1">
      <alignment horizontal="center" vertical="center"/>
      <protection locked="0"/>
    </xf>
    <xf numFmtId="0" fontId="8" fillId="4" borderId="12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165" fontId="8" fillId="4" borderId="9" xfId="0" applyNumberFormat="1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165" fontId="6" fillId="4" borderId="12" xfId="0" applyNumberFormat="1" applyFont="1" applyFill="1" applyBorder="1" applyAlignment="1" applyProtection="1">
      <alignment horizontal="center" vertical="center"/>
      <protection locked="0"/>
    </xf>
    <xf numFmtId="165" fontId="6" fillId="4" borderId="14" xfId="0" applyNumberFormat="1" applyFont="1" applyFill="1" applyBorder="1" applyAlignment="1" applyProtection="1">
      <alignment horizontal="center" vertical="center"/>
      <protection locked="0"/>
    </xf>
    <xf numFmtId="165" fontId="6" fillId="4" borderId="21" xfId="0" applyNumberFormat="1" applyFont="1" applyFill="1" applyBorder="1" applyAlignment="1" applyProtection="1">
      <alignment horizontal="center" vertical="center"/>
      <protection locked="0"/>
    </xf>
    <xf numFmtId="165" fontId="6" fillId="4" borderId="22" xfId="0" applyNumberFormat="1" applyFont="1" applyFill="1" applyBorder="1" applyAlignment="1" applyProtection="1">
      <alignment horizontal="center" vertical="center"/>
      <protection locked="0"/>
    </xf>
    <xf numFmtId="165" fontId="6" fillId="4" borderId="15" xfId="0" applyNumberFormat="1" applyFont="1" applyFill="1" applyBorder="1" applyAlignment="1" applyProtection="1">
      <alignment horizontal="center" vertical="center"/>
      <protection locked="0"/>
    </xf>
    <xf numFmtId="165" fontId="6" fillId="4" borderId="17" xfId="0" applyNumberFormat="1" applyFont="1" applyFill="1" applyBorder="1" applyAlignment="1" applyProtection="1">
      <alignment horizontal="center" vertical="center"/>
      <protection locked="0"/>
    </xf>
    <xf numFmtId="0" fontId="11" fillId="4" borderId="12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165" fontId="6" fillId="4" borderId="18" xfId="0" applyNumberFormat="1" applyFont="1" applyFill="1" applyBorder="1" applyAlignment="1" applyProtection="1">
      <alignment horizontal="center" vertical="center"/>
      <protection locked="0"/>
    </xf>
    <xf numFmtId="0" fontId="16" fillId="0" borderId="9" xfId="0" applyFont="1" applyBorder="1" applyAlignment="1">
      <alignment horizontal="center" vertical="center"/>
    </xf>
    <xf numFmtId="166" fontId="16" fillId="0" borderId="9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166" fontId="16" fillId="0" borderId="12" xfId="0" applyNumberFormat="1" applyFont="1" applyBorder="1" applyAlignment="1">
      <alignment horizontal="center" vertical="center"/>
    </xf>
    <xf numFmtId="166" fontId="16" fillId="0" borderId="14" xfId="0" applyNumberFormat="1" applyFont="1" applyBorder="1" applyAlignment="1">
      <alignment horizontal="center" vertical="center"/>
    </xf>
    <xf numFmtId="166" fontId="16" fillId="0" borderId="21" xfId="0" applyNumberFormat="1" applyFont="1" applyBorder="1" applyAlignment="1">
      <alignment horizontal="center" vertical="center"/>
    </xf>
    <xf numFmtId="166" fontId="16" fillId="0" borderId="22" xfId="0" applyNumberFormat="1" applyFont="1" applyBorder="1" applyAlignment="1">
      <alignment horizontal="center" vertical="center"/>
    </xf>
    <xf numFmtId="166" fontId="16" fillId="0" borderId="15" xfId="0" applyNumberFormat="1" applyFont="1" applyBorder="1" applyAlignment="1">
      <alignment horizontal="center" vertical="center"/>
    </xf>
    <xf numFmtId="166" fontId="16" fillId="0" borderId="17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7FDBF"/>
      <color rgb="FF99FF99"/>
      <color rgb="FFD0AB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206790987979913"/>
          <c:y val="0.14140010307634146"/>
          <c:w val="0.59030072032847158"/>
          <c:h val="0.82015615032015687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Causes_arret!$E$7</c:f>
              <c:strCache>
                <c:ptCount val="1"/>
                <c:pt idx="0">
                  <c:v>(Réglage durant la production)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Causes_arret!$G$7</c:f>
              <c:numCache>
                <c:formatCode>0%</c:formatCode>
                <c:ptCount val="1"/>
                <c:pt idx="0">
                  <c:v>0.14525139664804471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A-4E93-B6C7-AB928F21D547}"/>
            </c:ext>
          </c:extLst>
        </c:ser>
        <c:ser>
          <c:idx val="1"/>
          <c:order val="1"/>
          <c:tx>
            <c:strRef>
              <c:f>Causes_arret!$E$8</c:f>
              <c:strCache>
                <c:ptCount val="1"/>
                <c:pt idx="0">
                  <c:v>(Autres)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Causes_arret!$G$8</c:f>
              <c:numCache>
                <c:formatCode>0%</c:formatCode>
                <c:ptCount val="1"/>
                <c:pt idx="0">
                  <c:v>0.29050279329608941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EC7-4EE7-A80C-771E67EC42D7}"/>
            </c:ext>
          </c:extLst>
        </c:ser>
        <c:ser>
          <c:idx val="2"/>
          <c:order val="2"/>
          <c:tx>
            <c:strRef>
              <c:f>Causes_arret!$E$9</c:f>
              <c:strCache>
                <c:ptCount val="1"/>
                <c:pt idx="0">
                  <c:v>(Manque opérateurs)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Causes_arret!$G$9</c:f>
              <c:numCache>
                <c:formatCode>0%</c:formatCode>
                <c:ptCount val="1"/>
                <c:pt idx="0">
                  <c:v>0.41899441340782123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EC7-4EE7-A80C-771E67EC42D7}"/>
            </c:ext>
          </c:extLst>
        </c:ser>
        <c:ser>
          <c:idx val="3"/>
          <c:order val="3"/>
          <c:tx>
            <c:strRef>
              <c:f>Causes_arret!$E$10</c:f>
              <c:strCache>
                <c:ptCount val="1"/>
                <c:pt idx="0">
                  <c:v>(Raisons commerciales)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Causes_arret!$G$10</c:f>
              <c:numCache>
                <c:formatCode>0%</c:formatCode>
                <c:ptCount val="1"/>
                <c:pt idx="0">
                  <c:v>0.54189944134078216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EC7-4EE7-A80C-771E67EC42D7}"/>
            </c:ext>
          </c:extLst>
        </c:ser>
        <c:ser>
          <c:idx val="4"/>
          <c:order val="4"/>
          <c:tx>
            <c:strRef>
              <c:f>Causes_arret!$E$11</c:f>
              <c:strCache>
                <c:ptCount val="1"/>
                <c:pt idx="0">
                  <c:v>(Changemeents de série)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Causes_arret!$G$11</c:f>
              <c:numCache>
                <c:formatCode>0%</c:formatCode>
                <c:ptCount val="1"/>
                <c:pt idx="0">
                  <c:v>0.64804469273743015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3EC7-4EE7-A80C-771E67EC42D7}"/>
            </c:ext>
          </c:extLst>
        </c:ser>
        <c:ser>
          <c:idx val="5"/>
          <c:order val="5"/>
          <c:tx>
            <c:strRef>
              <c:f>Causes_arret!$E$12</c:f>
              <c:strCache>
                <c:ptCount val="1"/>
                <c:pt idx="0">
                  <c:v>(Attente P.D.R)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Causes_arret!$G$12</c:f>
              <c:numCache>
                <c:formatCode>0%</c:formatCode>
                <c:ptCount val="1"/>
                <c:pt idx="0">
                  <c:v>0.73743016759776536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3EC7-4EE7-A80C-771E67EC42D7}"/>
            </c:ext>
          </c:extLst>
        </c:ser>
        <c:ser>
          <c:idx val="6"/>
          <c:order val="6"/>
          <c:tx>
            <c:strRef>
              <c:f>Causes_arret!$E$13</c:f>
              <c:strCache>
                <c:ptCount val="1"/>
                <c:pt idx="0">
                  <c:v>(Maintenance Corrective)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Causes_arret!$G$13</c:f>
              <c:numCache>
                <c:formatCode>0%</c:formatCode>
                <c:ptCount val="1"/>
                <c:pt idx="0">
                  <c:v>0.82122905027932958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3EC7-4EE7-A80C-771E67EC42D7}"/>
            </c:ext>
          </c:extLst>
        </c:ser>
        <c:ser>
          <c:idx val="7"/>
          <c:order val="7"/>
          <c:tx>
            <c:strRef>
              <c:f>Causes_arret!$E$14</c:f>
              <c:strCache>
                <c:ptCount val="1"/>
                <c:pt idx="0">
                  <c:v>(Manque matières premières)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Causes_arret!$G$14</c:f>
              <c:numCache>
                <c:formatCode>0%</c:formatCode>
                <c:ptCount val="1"/>
                <c:pt idx="0">
                  <c:v>0.8938547486033519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3EC7-4EE7-A80C-771E67EC42D7}"/>
            </c:ext>
          </c:extLst>
        </c:ser>
        <c:ser>
          <c:idx val="8"/>
          <c:order val="8"/>
          <c:tx>
            <c:strRef>
              <c:f>Causes_arret!$E$15</c:f>
              <c:strCache>
                <c:ptCount val="1"/>
                <c:pt idx="0">
                  <c:v>(Test nouveau produit)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Causes_arret!$G$15</c:f>
              <c:numCache>
                <c:formatCode>0%</c:formatCode>
                <c:ptCount val="1"/>
                <c:pt idx="0">
                  <c:v>0.94413407821229045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3EC7-4EE7-A80C-771E67EC42D7}"/>
            </c:ext>
          </c:extLst>
        </c:ser>
        <c:ser>
          <c:idx val="9"/>
          <c:order val="9"/>
          <c:tx>
            <c:strRef>
              <c:f>Causes_arret!$E$16</c:f>
              <c:strCache>
                <c:ptCount val="1"/>
                <c:pt idx="0">
                  <c:v>(Manque fillière/Poinçon)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8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Causes_arret!$G$16</c:f>
              <c:numCache>
                <c:formatCode>0%</c:formatCode>
                <c:ptCount val="1"/>
                <c:pt idx="0">
                  <c:v>0.98882681564245811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3EC7-4EE7-A80C-771E67EC42D7}"/>
            </c:ext>
          </c:extLst>
        </c:ser>
        <c:ser>
          <c:idx val="10"/>
          <c:order val="10"/>
          <c:tx>
            <c:strRef>
              <c:f>Causes_arret!$E$17</c:f>
              <c:strCache>
                <c:ptCount val="1"/>
                <c:pt idx="0">
                  <c:v>(Maintenance Préventive)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Causes_arret!$G$17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3EC7-4EE7-A80C-771E67EC4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141876224"/>
        <c:axId val="141886208"/>
        <c:axId val="141858560"/>
      </c:bar3DChart>
      <c:catAx>
        <c:axId val="141876224"/>
        <c:scaling>
          <c:orientation val="minMax"/>
        </c:scaling>
        <c:delete val="1"/>
        <c:axPos val="b"/>
        <c:numFmt formatCode="General" sourceLinked="0"/>
        <c:majorTickMark val="none"/>
        <c:minorTickMark val="none"/>
        <c:tickLblPos val="nextTo"/>
        <c:crossAx val="141886208"/>
        <c:crosses val="autoZero"/>
        <c:auto val="1"/>
        <c:lblAlgn val="ctr"/>
        <c:lblOffset val="100"/>
        <c:noMultiLvlLbl val="0"/>
      </c:catAx>
      <c:valAx>
        <c:axId val="14188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76224"/>
        <c:crosses val="autoZero"/>
        <c:crossBetween val="between"/>
      </c:valAx>
      <c:serAx>
        <c:axId val="1418585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86208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23000">
          <a:schemeClr val="tx1"/>
        </a:gs>
        <a:gs pos="69000">
          <a:schemeClr val="bg1">
            <a:lumMod val="50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44000">
                    <a:srgbClr val="C00000"/>
                  </a:gs>
                  <a:gs pos="82000">
                    <a:schemeClr val="accent2">
                      <a:lumMod val="20000"/>
                      <a:lumOff val="80000"/>
                    </a:schemeClr>
                  </a:gs>
                </a:gsLst>
                <a:path path="shape">
                  <a:fillToRect l="50000" t="50000" r="50000" b="50000"/>
                </a:path>
                <a:tileRect/>
              </a:gradFill>
            </c:spPr>
            <c:extLst>
              <c:ext xmlns:c16="http://schemas.microsoft.com/office/drawing/2014/chart" uri="{C3380CC4-5D6E-409C-BE32-E72D297353CC}">
                <c16:uniqueId val="{00000001-DC39-498E-B8B6-51021137DB8E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03-DC39-498E-B8B6-51021137DB8E}"/>
              </c:ext>
            </c:extLst>
          </c:dPt>
          <c:cat>
            <c:strRef>
              <c:f>TDB_usine!$F$1:$G$1</c:f>
              <c:strCache>
                <c:ptCount val="2"/>
                <c:pt idx="0">
                  <c:v>Qualité </c:v>
                </c:pt>
                <c:pt idx="1">
                  <c:v>Non qualité </c:v>
                </c:pt>
              </c:strCache>
            </c:strRef>
          </c:cat>
          <c:val>
            <c:numRef>
              <c:f>TDB_usine!$F$2:$G$2</c:f>
              <c:numCache>
                <c:formatCode>0.00%</c:formatCode>
                <c:ptCount val="2"/>
                <c:pt idx="0">
                  <c:v>0.93548387096774188</c:v>
                </c:pt>
                <c:pt idx="1">
                  <c:v>6.4516129032258118E-2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39-498E-B8B6-51021137D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44000">
                    <a:srgbClr val="FFFF00"/>
                  </a:gs>
                  <a:gs pos="82000">
                    <a:schemeClr val="accent2">
                      <a:lumMod val="20000"/>
                      <a:lumOff val="80000"/>
                    </a:schemeClr>
                  </a:gs>
                </a:gsLst>
                <a:path path="shape">
                  <a:fillToRect l="50000" t="50000" r="50000" b="50000"/>
                </a:path>
              </a:gradFill>
            </c:spPr>
            <c:extLst>
              <c:ext xmlns:c16="http://schemas.microsoft.com/office/drawing/2014/chart" uri="{C3380CC4-5D6E-409C-BE32-E72D297353CC}">
                <c16:uniqueId val="{00000001-9C1C-41CB-A17B-814FBED71C39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03-9C1C-41CB-A17B-814FBED71C39}"/>
              </c:ext>
            </c:extLst>
          </c:dPt>
          <c:cat>
            <c:strRef>
              <c:f>TDB_usine!$H$1:$I$1</c:f>
              <c:strCache>
                <c:ptCount val="2"/>
                <c:pt idx="0">
                  <c:v>Performance</c:v>
                </c:pt>
                <c:pt idx="1">
                  <c:v>Non Performance</c:v>
                </c:pt>
              </c:strCache>
            </c:strRef>
          </c:cat>
          <c:val>
            <c:numRef>
              <c:f>TDB_usine!$H$2:$I$2</c:f>
              <c:numCache>
                <c:formatCode>0.00%</c:formatCode>
                <c:ptCount val="2"/>
                <c:pt idx="0">
                  <c:v>0.19303705918301847</c:v>
                </c:pt>
                <c:pt idx="1">
                  <c:v>0.8069629408169815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C1C-41CB-A17B-814FBED71C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gradFill flip="none" rotWithShape="1">
                <a:gsLst>
                  <a:gs pos="30000">
                    <a:schemeClr val="accent3">
                      <a:lumMod val="75000"/>
                    </a:schemeClr>
                  </a:gs>
                  <a:gs pos="40000">
                    <a:schemeClr val="accent3">
                      <a:lumMod val="75000"/>
                    </a:schemeClr>
                  </a:gs>
                  <a:gs pos="26000">
                    <a:schemeClr val="accent2">
                      <a:lumMod val="20000"/>
                      <a:lumOff val="80000"/>
                    </a:schemeClr>
                  </a:gs>
                </a:gsLst>
                <a:path path="shape">
                  <a:fillToRect l="50000" t="50000" r="50000" b="50000"/>
                </a:path>
                <a:tileRect/>
              </a:gradFill>
            </c:spPr>
            <c:extLst>
              <c:ext xmlns:c16="http://schemas.microsoft.com/office/drawing/2014/chart" uri="{C3380CC4-5D6E-409C-BE32-E72D297353CC}">
                <c16:uniqueId val="{00000001-0A19-45FF-8B0D-6A29115B068F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03-0A19-45FF-8B0D-6A29115B068F}"/>
              </c:ext>
            </c:extLst>
          </c:dPt>
          <c:cat>
            <c:strRef>
              <c:f>TDB_usine!$J$1:$K$1</c:f>
              <c:strCache>
                <c:ptCount val="2"/>
                <c:pt idx="0">
                  <c:v>Disponiblité</c:v>
                </c:pt>
                <c:pt idx="1">
                  <c:v>Non disponibilité</c:v>
                </c:pt>
              </c:strCache>
            </c:strRef>
          </c:cat>
          <c:val>
            <c:numRef>
              <c:f>TDB_usine!$J$2:$K$2</c:f>
              <c:numCache>
                <c:formatCode>0.00%</c:formatCode>
                <c:ptCount val="2"/>
                <c:pt idx="0">
                  <c:v>0.99967447916666663</c:v>
                </c:pt>
                <c:pt idx="1">
                  <c:v>3.2552083333337034E-4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A19-45FF-8B0D-6A29115B06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1"/>
          <c:order val="1"/>
          <c:dPt>
            <c:idx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3976-4316-854F-062D8DBBC794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03-3976-4316-854F-062D8DBBC794}"/>
              </c:ext>
            </c:extLst>
          </c:dPt>
          <c:cat>
            <c:strRef>
              <c:f>TDB_usine!$L$1:$M$1</c:f>
              <c:strCache>
                <c:ptCount val="2"/>
                <c:pt idx="0">
                  <c:v>TRG</c:v>
                </c:pt>
                <c:pt idx="1">
                  <c:v>Non TRG</c:v>
                </c:pt>
              </c:strCache>
            </c:strRef>
          </c:cat>
          <c:val>
            <c:numRef>
              <c:f>TDB_usine!$L$2:$M$2</c:f>
              <c:numCache>
                <c:formatCode>0.00%</c:formatCode>
                <c:ptCount val="2"/>
                <c:pt idx="0">
                  <c:v>0.18052427181809097</c:v>
                </c:pt>
                <c:pt idx="1">
                  <c:v>0.81947572818190906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976-4316-854F-062D8DBBC794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6-3976-4316-854F-062D8DBBC794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08-3976-4316-854F-062D8DBBC794}"/>
              </c:ext>
            </c:extLst>
          </c:dPt>
          <c:cat>
            <c:strRef>
              <c:f>TDB_usine!$L$1:$M$1</c:f>
              <c:strCache>
                <c:ptCount val="2"/>
                <c:pt idx="0">
                  <c:v>TRG</c:v>
                </c:pt>
                <c:pt idx="1">
                  <c:v>Non TRG</c:v>
                </c:pt>
              </c:strCache>
            </c:strRef>
          </c:cat>
          <c:val>
            <c:numRef>
              <c:f>TDB_usine!$L$2:$M$2</c:f>
              <c:numCache>
                <c:formatCode>0.00%</c:formatCode>
                <c:ptCount val="2"/>
                <c:pt idx="0">
                  <c:v>0.18052427181809097</c:v>
                </c:pt>
                <c:pt idx="1">
                  <c:v>0.81947572818190906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976-4316-854F-062D8DBBC794}"/>
            </c:ext>
          </c:extLst>
        </c:ser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B-3976-4316-854F-062D8DBBC794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>
              <c:ext xmlns:c16="http://schemas.microsoft.com/office/drawing/2014/chart" uri="{C3380CC4-5D6E-409C-BE32-E72D297353CC}">
                <c16:uniqueId val="{0000000D-3976-4316-854F-062D8DBBC794}"/>
              </c:ext>
            </c:extLst>
          </c:dPt>
          <c:cat>
            <c:strRef>
              <c:f>TDB_usine!$L$1:$M$1</c:f>
              <c:strCache>
                <c:ptCount val="2"/>
                <c:pt idx="0">
                  <c:v>TRG</c:v>
                </c:pt>
                <c:pt idx="1">
                  <c:v>Non TRG</c:v>
                </c:pt>
              </c:strCache>
            </c:strRef>
          </c:cat>
          <c:val>
            <c:numRef>
              <c:f>TDB_usine!$L$2:$M$2</c:f>
              <c:numCache>
                <c:formatCode>0.00%</c:formatCode>
                <c:ptCount val="2"/>
                <c:pt idx="0">
                  <c:v>0.18052427181809097</c:v>
                </c:pt>
                <c:pt idx="1">
                  <c:v>0.81947572818190906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6-4316-854F-062D8DBBC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0"/>
      <c:rotY val="2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753611545259344"/>
          <c:y val="5.2332666812950894E-2"/>
          <c:w val="0.74492776909481306"/>
          <c:h val="0.9040567775095900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TDB_A!$P$1</c:f>
              <c:strCache>
                <c:ptCount val="1"/>
                <c:pt idx="0">
                  <c:v>Base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val>
            <c:numRef>
              <c:f>TDB_A!$P$2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08-4446-8F9B-9F0EE37792C9}"/>
            </c:ext>
          </c:extLst>
        </c:ser>
        <c:ser>
          <c:idx val="1"/>
          <c:order val="1"/>
          <c:tx>
            <c:strRef>
              <c:f>TDB_A!$G$1</c:f>
              <c:strCache>
                <c:ptCount val="1"/>
                <c:pt idx="0">
                  <c:v>Qualité </c:v>
                </c:pt>
              </c:strCache>
            </c:strRef>
          </c:tx>
          <c:spPr>
            <a:gradFill flip="none" rotWithShape="1">
              <a:gsLst>
                <a:gs pos="31000">
                  <a:srgbClr val="C00000"/>
                </a:gs>
                <a:gs pos="100000">
                  <a:schemeClr val="accent6">
                    <a:lumMod val="20000"/>
                    <a:lumOff val="80000"/>
                  </a:schemeClr>
                </a:gs>
              </a:gsLst>
              <a:lin ang="18900000" scaled="1"/>
              <a:tileRect/>
            </a:gradFill>
          </c:spPr>
          <c:invertIfNegative val="0"/>
          <c:val>
            <c:numRef>
              <c:f>TDB_A!$G$2</c:f>
              <c:numCache>
                <c:formatCode>0.00%</c:formatCode>
                <c:ptCount val="1"/>
                <c:pt idx="0">
                  <c:v>0.90561224489795922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08-4446-8F9B-9F0EE37792C9}"/>
            </c:ext>
          </c:extLst>
        </c:ser>
        <c:ser>
          <c:idx val="2"/>
          <c:order val="2"/>
          <c:tx>
            <c:strRef>
              <c:f>TDB_A!$H$1</c:f>
              <c:strCache>
                <c:ptCount val="1"/>
                <c:pt idx="0">
                  <c:v>Vide_Qualité</c:v>
                </c:pt>
              </c:strCache>
            </c:strRef>
          </c:tx>
          <c:spPr>
            <a:solidFill>
              <a:schemeClr val="bg1">
                <a:alpha val="66000"/>
              </a:schemeClr>
            </a:solidFill>
          </c:spPr>
          <c:invertIfNegative val="0"/>
          <c:val>
            <c:numRef>
              <c:f>TDB_A!$H$2</c:f>
              <c:numCache>
                <c:formatCode>0.00%</c:formatCode>
                <c:ptCount val="1"/>
                <c:pt idx="0">
                  <c:v>9.4387755102040782E-2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08-4446-8F9B-9F0EE3779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gapDepth val="0"/>
        <c:shape val="cylinder"/>
        <c:axId val="155248128"/>
        <c:axId val="155249664"/>
        <c:axId val="0"/>
      </c:bar3DChart>
      <c:catAx>
        <c:axId val="155248128"/>
        <c:scaling>
          <c:orientation val="minMax"/>
        </c:scaling>
        <c:delete val="1"/>
        <c:axPos val="b"/>
        <c:majorTickMark val="out"/>
        <c:minorTickMark val="none"/>
        <c:tickLblPos val="nextTo"/>
        <c:crossAx val="155249664"/>
        <c:crosses val="autoZero"/>
        <c:auto val="1"/>
        <c:lblAlgn val="ctr"/>
        <c:lblOffset val="100"/>
        <c:noMultiLvlLbl val="0"/>
      </c:catAx>
      <c:valAx>
        <c:axId val="155249664"/>
        <c:scaling>
          <c:orientation val="minMax"/>
          <c:max val="1.25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155248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0"/>
      <c:rotY val="2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2"/>
          <c:order val="0"/>
          <c:tx>
            <c:strRef>
              <c:f>TDB_A!$P$1</c:f>
              <c:strCache>
                <c:ptCount val="1"/>
                <c:pt idx="0">
                  <c:v>Base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val>
            <c:numRef>
              <c:f>TDB_A!$P$2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AD-43A2-924E-A8ACEA455422}"/>
            </c:ext>
          </c:extLst>
        </c:ser>
        <c:ser>
          <c:idx val="0"/>
          <c:order val="1"/>
          <c:tx>
            <c:strRef>
              <c:f>TDB_A!$I$1</c:f>
              <c:strCache>
                <c:ptCount val="1"/>
                <c:pt idx="0">
                  <c:v>Performane</c:v>
                </c:pt>
              </c:strCache>
            </c:strRef>
          </c:tx>
          <c:spPr>
            <a:gradFill>
              <a:gsLst>
                <a:gs pos="36000">
                  <a:schemeClr val="tx2">
                    <a:lumMod val="75000"/>
                  </a:schemeClr>
                </a:gs>
                <a:gs pos="100000">
                  <a:schemeClr val="accent1">
                    <a:lumMod val="20000"/>
                    <a:lumOff val="80000"/>
                  </a:schemeClr>
                </a:gs>
              </a:gsLst>
              <a:lin ang="18900000" scaled="1"/>
            </a:gradFill>
          </c:spPr>
          <c:invertIfNegative val="0"/>
          <c:val>
            <c:numRef>
              <c:f>TDB_A!$I$2</c:f>
              <c:numCache>
                <c:formatCode>0.00%</c:formatCode>
                <c:ptCount val="1"/>
                <c:pt idx="0">
                  <c:v>0.30603448275862066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AD-43A2-924E-A8ACEA455422}"/>
            </c:ext>
          </c:extLst>
        </c:ser>
        <c:ser>
          <c:idx val="1"/>
          <c:order val="2"/>
          <c:tx>
            <c:strRef>
              <c:f>TDB_A!$J$1</c:f>
              <c:strCache>
                <c:ptCount val="1"/>
                <c:pt idx="0">
                  <c:v>Vide_Perfo</c:v>
                </c:pt>
              </c:strCache>
            </c:strRef>
          </c:tx>
          <c:spPr>
            <a:solidFill>
              <a:schemeClr val="bg1">
                <a:alpha val="68000"/>
              </a:schemeClr>
            </a:solidFill>
          </c:spPr>
          <c:invertIfNegative val="0"/>
          <c:val>
            <c:numRef>
              <c:f>TDB_A!$J$2</c:f>
              <c:numCache>
                <c:formatCode>0.00%</c:formatCode>
                <c:ptCount val="1"/>
                <c:pt idx="0">
                  <c:v>0.69396551724137934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AD-43A2-924E-A8ACEA455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gapDepth val="0"/>
        <c:shape val="cylinder"/>
        <c:axId val="153898368"/>
        <c:axId val="153912448"/>
        <c:axId val="0"/>
      </c:bar3DChart>
      <c:catAx>
        <c:axId val="153898368"/>
        <c:scaling>
          <c:orientation val="minMax"/>
        </c:scaling>
        <c:delete val="1"/>
        <c:axPos val="b"/>
        <c:majorTickMark val="out"/>
        <c:minorTickMark val="none"/>
        <c:tickLblPos val="nextTo"/>
        <c:crossAx val="153912448"/>
        <c:crosses val="autoZero"/>
        <c:auto val="1"/>
        <c:lblAlgn val="ctr"/>
        <c:lblOffset val="100"/>
        <c:noMultiLvlLbl val="0"/>
      </c:catAx>
      <c:valAx>
        <c:axId val="153912448"/>
        <c:scaling>
          <c:orientation val="minMax"/>
          <c:max val="1.25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153898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0"/>
      <c:rotY val="2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2"/>
          <c:order val="0"/>
          <c:tx>
            <c:strRef>
              <c:f>TDB_A!$P$1</c:f>
              <c:strCache>
                <c:ptCount val="1"/>
                <c:pt idx="0">
                  <c:v>Base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val>
            <c:numRef>
              <c:f>TDB_A!$P$2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8B-4B82-8E2B-9B4DE7484849}"/>
            </c:ext>
          </c:extLst>
        </c:ser>
        <c:ser>
          <c:idx val="0"/>
          <c:order val="1"/>
          <c:tx>
            <c:strRef>
              <c:f>TDB_A!$K$1</c:f>
              <c:strCache>
                <c:ptCount val="1"/>
                <c:pt idx="0">
                  <c:v>Disponibilité</c:v>
                </c:pt>
              </c:strCache>
            </c:strRef>
          </c:tx>
          <c:spPr>
            <a:gradFill>
              <a:gsLst>
                <a:gs pos="19000">
                  <a:srgbClr val="FFFF00"/>
                </a:gs>
                <a:gs pos="100000">
                  <a:schemeClr val="bg1"/>
                </a:gs>
              </a:gsLst>
              <a:lin ang="18900000" scaled="1"/>
            </a:gradFill>
          </c:spPr>
          <c:invertIfNegative val="0"/>
          <c:val>
            <c:numRef>
              <c:f>TDB_A!$K$2</c:f>
              <c:numCache>
                <c:formatCode>0.00%</c:formatCode>
                <c:ptCount val="1"/>
                <c:pt idx="0">
                  <c:v>0.90625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8B-4B82-8E2B-9B4DE7484849}"/>
            </c:ext>
          </c:extLst>
        </c:ser>
        <c:ser>
          <c:idx val="1"/>
          <c:order val="2"/>
          <c:tx>
            <c:strRef>
              <c:f>TDB_A!$L$1</c:f>
              <c:strCache>
                <c:ptCount val="1"/>
                <c:pt idx="0">
                  <c:v>Vide_Dispo</c:v>
                </c:pt>
              </c:strCache>
            </c:strRef>
          </c:tx>
          <c:spPr>
            <a:solidFill>
              <a:schemeClr val="bg1">
                <a:alpha val="66000"/>
              </a:schemeClr>
            </a:solidFill>
          </c:spPr>
          <c:invertIfNegative val="0"/>
          <c:val>
            <c:numRef>
              <c:f>TDB_A!$L$2</c:f>
              <c:numCache>
                <c:formatCode>0.00%</c:formatCode>
                <c:ptCount val="1"/>
                <c:pt idx="0">
                  <c:v>9.375E-2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8B-4B82-8E2B-9B4DE74848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gapDepth val="0"/>
        <c:shape val="cylinder"/>
        <c:axId val="154013056"/>
        <c:axId val="154014848"/>
        <c:axId val="0"/>
      </c:bar3DChart>
      <c:catAx>
        <c:axId val="154013056"/>
        <c:scaling>
          <c:orientation val="minMax"/>
        </c:scaling>
        <c:delete val="1"/>
        <c:axPos val="b"/>
        <c:majorTickMark val="out"/>
        <c:minorTickMark val="none"/>
        <c:tickLblPos val="nextTo"/>
        <c:crossAx val="154014848"/>
        <c:crosses val="autoZero"/>
        <c:auto val="1"/>
        <c:lblAlgn val="ctr"/>
        <c:lblOffset val="100"/>
        <c:noMultiLvlLbl val="0"/>
      </c:catAx>
      <c:valAx>
        <c:axId val="154014848"/>
        <c:scaling>
          <c:orientation val="minMax"/>
          <c:max val="1.25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1540130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0"/>
      <c:rotY val="20"/>
      <c:rAngAx val="1"/>
    </c:view3D>
    <c:floor>
      <c:thickness val="0"/>
      <c:spPr>
        <a:noFill/>
        <a:ln w="9525">
          <a:noFill/>
        </a:ln>
      </c:spPr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2"/>
          <c:order val="0"/>
          <c:tx>
            <c:strRef>
              <c:f>TDB_A!$P$1</c:f>
              <c:strCache>
                <c:ptCount val="1"/>
                <c:pt idx="0">
                  <c:v>Base</c:v>
                </c:pt>
              </c:strCache>
            </c:strRef>
          </c:tx>
          <c:spPr>
            <a:solidFill>
              <a:schemeClr val="bg1"/>
            </a:solidFill>
          </c:spPr>
          <c:invertIfNegative val="0"/>
          <c:val>
            <c:numRef>
              <c:f>TDB_A!$P$2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02-4A61-9DE4-6DA3979A8BCD}"/>
            </c:ext>
          </c:extLst>
        </c:ser>
        <c:ser>
          <c:idx val="0"/>
          <c:order val="1"/>
          <c:tx>
            <c:strRef>
              <c:f>TDB_A!$M$1</c:f>
              <c:strCache>
                <c:ptCount val="1"/>
                <c:pt idx="0">
                  <c:v>TRS</c:v>
                </c:pt>
              </c:strCache>
            </c:strRef>
          </c:tx>
          <c:spPr>
            <a:gradFill flip="none" rotWithShape="1">
              <a:gsLst>
                <a:gs pos="19000">
                  <a:schemeClr val="accent3">
                    <a:lumMod val="50000"/>
                  </a:schemeClr>
                </a:gs>
                <a:gs pos="100000">
                  <a:schemeClr val="accent3">
                    <a:lumMod val="40000"/>
                    <a:lumOff val="60000"/>
                  </a:schemeClr>
                </a:gs>
              </a:gsLst>
              <a:lin ang="18900000" scaled="1"/>
              <a:tileRect/>
            </a:gradFill>
          </c:spPr>
          <c:invertIfNegative val="0"/>
          <c:val>
            <c:numRef>
              <c:f>TDB_A!$M$2</c:f>
              <c:numCache>
                <c:formatCode>0.00%</c:formatCode>
                <c:ptCount val="1"/>
                <c:pt idx="0">
                  <c:v>0.25116589604591832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02-4A61-9DE4-6DA3979A8BCD}"/>
            </c:ext>
          </c:extLst>
        </c:ser>
        <c:ser>
          <c:idx val="1"/>
          <c:order val="2"/>
          <c:tx>
            <c:strRef>
              <c:f>TDB_A!$N$1</c:f>
              <c:strCache>
                <c:ptCount val="1"/>
                <c:pt idx="0">
                  <c:v>Vide_TRS</c:v>
                </c:pt>
              </c:strCache>
            </c:strRef>
          </c:tx>
          <c:spPr>
            <a:solidFill>
              <a:schemeClr val="bg1">
                <a:alpha val="66000"/>
              </a:schemeClr>
            </a:solidFill>
          </c:spPr>
          <c:invertIfNegative val="0"/>
          <c:val>
            <c:numRef>
              <c:f>TDB_A!$N$2</c:f>
              <c:numCache>
                <c:formatCode>0.00%</c:formatCode>
                <c:ptCount val="1"/>
                <c:pt idx="0">
                  <c:v>0.74883410395408168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02-4A61-9DE4-6DA3979A8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gapDepth val="0"/>
        <c:shape val="cylinder"/>
        <c:axId val="154045824"/>
        <c:axId val="154064000"/>
        <c:axId val="0"/>
      </c:bar3DChart>
      <c:catAx>
        <c:axId val="154045824"/>
        <c:scaling>
          <c:orientation val="minMax"/>
        </c:scaling>
        <c:delete val="1"/>
        <c:axPos val="b"/>
        <c:majorTickMark val="out"/>
        <c:minorTickMark val="none"/>
        <c:tickLblPos val="nextTo"/>
        <c:crossAx val="154064000"/>
        <c:crosses val="autoZero"/>
        <c:auto val="1"/>
        <c:lblAlgn val="ctr"/>
        <c:lblOffset val="100"/>
        <c:noMultiLvlLbl val="0"/>
      </c:catAx>
      <c:valAx>
        <c:axId val="154064000"/>
        <c:scaling>
          <c:orientation val="minMax"/>
          <c:max val="1.25"/>
          <c:min val="0"/>
        </c:scaling>
        <c:delete val="1"/>
        <c:axPos val="l"/>
        <c:numFmt formatCode="0%" sourceLinked="1"/>
        <c:majorTickMark val="out"/>
        <c:minorTickMark val="none"/>
        <c:tickLblPos val="nextTo"/>
        <c:crossAx val="1540458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333333333333334E-2"/>
          <c:y val="0"/>
          <c:w val="0.95766666666666667"/>
          <c:h val="0.95766666666666678"/>
        </c:manualLayout>
      </c:layout>
      <c:doughnutChart>
        <c:varyColors val="1"/>
        <c:ser>
          <c:idx val="0"/>
          <c:order val="0"/>
          <c:spPr>
            <a:solidFill>
              <a:srgbClr val="FFFF00"/>
            </a:solidFill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13-45AE-A83D-167AE8D0A35F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E13-45AE-A83D-167AE8D0A35F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E13-45AE-A83D-167AE8D0A35F}"/>
              </c:ext>
            </c:extLst>
          </c:dPt>
          <c:dPt>
            <c:idx val="3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E13-45AE-A83D-167AE8D0A35F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E13-45AE-A83D-167AE8D0A35F}"/>
              </c:ext>
            </c:extLst>
          </c:dPt>
          <c:dPt>
            <c:idx val="5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E13-45AE-A83D-167AE8D0A35F}"/>
              </c:ext>
            </c:extLst>
          </c:dPt>
          <c:dPt>
            <c:idx val="6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E13-45AE-A83D-167AE8D0A35F}"/>
              </c:ext>
            </c:extLst>
          </c:dPt>
          <c:dPt>
            <c:idx val="7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E13-45AE-A83D-167AE8D0A35F}"/>
              </c:ext>
            </c:extLst>
          </c:dPt>
          <c:dPt>
            <c:idx val="8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E13-45AE-A83D-167AE8D0A35F}"/>
              </c:ext>
            </c:extLst>
          </c:dPt>
          <c:dPt>
            <c:idx val="9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E13-45AE-A83D-167AE8D0A35F}"/>
              </c:ext>
            </c:extLst>
          </c:dPt>
          <c:dPt>
            <c:idx val="10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E13-45AE-A83D-167AE8D0A35F}"/>
              </c:ext>
            </c:extLst>
          </c:dPt>
          <c:dPt>
            <c:idx val="11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E13-45AE-A83D-167AE8D0A35F}"/>
              </c:ext>
            </c:extLst>
          </c:dPt>
          <c:dPt>
            <c:idx val="12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0E13-45AE-A83D-167AE8D0A35F}"/>
              </c:ext>
            </c:extLst>
          </c:dPt>
          <c:dPt>
            <c:idx val="13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0E13-45AE-A83D-167AE8D0A35F}"/>
              </c:ext>
            </c:extLst>
          </c:dPt>
          <c:dPt>
            <c:idx val="14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E13-45AE-A83D-167AE8D0A35F}"/>
              </c:ext>
            </c:extLst>
          </c:dPt>
          <c:dPt>
            <c:idx val="15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0E13-45AE-A83D-167AE8D0A35F}"/>
              </c:ext>
            </c:extLst>
          </c:dPt>
          <c:dPt>
            <c:idx val="16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0E13-45AE-A83D-167AE8D0A35F}"/>
              </c:ext>
            </c:extLst>
          </c:dPt>
          <c:dPt>
            <c:idx val="17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0E13-45AE-A83D-167AE8D0A35F}"/>
              </c:ext>
            </c:extLst>
          </c:dPt>
          <c:dPt>
            <c:idx val="18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0E13-45AE-A83D-167AE8D0A35F}"/>
              </c:ext>
            </c:extLst>
          </c:dPt>
          <c:dPt>
            <c:idx val="19"/>
            <c:bubble3D val="0"/>
            <c:spPr>
              <a:solidFill>
                <a:srgbClr val="FFFF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0E13-45AE-A83D-167AE8D0A35F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28-0E13-45AE-A83D-167AE8D0A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doughnutChart>
        <c:varyColors val="1"/>
        <c:ser>
          <c:idx val="1"/>
          <c:order val="1"/>
          <c:tx>
            <c:strRef>
              <c:f>TDB_B!$P$26</c:f>
              <c:strCache>
                <c:ptCount val="1"/>
                <c:pt idx="0">
                  <c:v>Taux de disponibilité</c:v>
                </c:pt>
              </c:strCache>
            </c:strRef>
          </c:tx>
          <c:dPt>
            <c:idx val="0"/>
            <c:bubble3D val="0"/>
            <c:spPr>
              <a:noFill/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0E13-45AE-A83D-167AE8D0A35F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  <a:alpha val="60000"/>
                </a:schemeClr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0E13-45AE-A83D-167AE8D0A35F}"/>
              </c:ext>
            </c:extLst>
          </c:dPt>
          <c:val>
            <c:numRef>
              <c:f>TDB_B!$Q$26:$R$26</c:f>
              <c:numCache>
                <c:formatCode>0.00%</c:formatCode>
                <c:ptCount val="2"/>
                <c:pt idx="0">
                  <c:v>0.91666666666666663</c:v>
                </c:pt>
                <c:pt idx="1">
                  <c:v>8.333333333333337E-2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0E13-45AE-A83D-167AE8D0A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spPr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50000"/>
      </a:schemeClr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1166666666666667E-2"/>
          <c:y val="0"/>
          <c:w val="0.97883333333333333"/>
          <c:h val="0.97883333333333333"/>
        </c:manualLayout>
      </c:layout>
      <c:doughnutChart>
        <c:varyColors val="1"/>
        <c:ser>
          <c:idx val="0"/>
          <c:order val="0"/>
          <c:spPr>
            <a:solidFill>
              <a:srgbClr val="0070C0"/>
            </a:solidFill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941-4464-9167-54D3E1521C69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941-4464-9167-54D3E1521C69}"/>
              </c:ext>
            </c:extLst>
          </c:dPt>
          <c:dPt>
            <c:idx val="2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941-4464-9167-54D3E1521C69}"/>
              </c:ext>
            </c:extLst>
          </c:dPt>
          <c:dPt>
            <c:idx val="3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941-4464-9167-54D3E1521C69}"/>
              </c:ext>
            </c:extLst>
          </c:dPt>
          <c:dPt>
            <c:idx val="4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941-4464-9167-54D3E1521C69}"/>
              </c:ext>
            </c:extLst>
          </c:dPt>
          <c:dPt>
            <c:idx val="5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941-4464-9167-54D3E1521C69}"/>
              </c:ext>
            </c:extLst>
          </c:dPt>
          <c:dPt>
            <c:idx val="6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941-4464-9167-54D3E1521C69}"/>
              </c:ext>
            </c:extLst>
          </c:dPt>
          <c:dPt>
            <c:idx val="7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941-4464-9167-54D3E1521C69}"/>
              </c:ext>
            </c:extLst>
          </c:dPt>
          <c:dPt>
            <c:idx val="8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941-4464-9167-54D3E1521C69}"/>
              </c:ext>
            </c:extLst>
          </c:dPt>
          <c:dPt>
            <c:idx val="9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941-4464-9167-54D3E1521C69}"/>
              </c:ext>
            </c:extLst>
          </c:dPt>
          <c:dPt>
            <c:idx val="10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941-4464-9167-54D3E1521C69}"/>
              </c:ext>
            </c:extLst>
          </c:dPt>
          <c:dPt>
            <c:idx val="11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941-4464-9167-54D3E1521C69}"/>
              </c:ext>
            </c:extLst>
          </c:dPt>
          <c:dPt>
            <c:idx val="12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941-4464-9167-54D3E1521C69}"/>
              </c:ext>
            </c:extLst>
          </c:dPt>
          <c:dPt>
            <c:idx val="13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941-4464-9167-54D3E1521C69}"/>
              </c:ext>
            </c:extLst>
          </c:dPt>
          <c:dPt>
            <c:idx val="14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941-4464-9167-54D3E1521C69}"/>
              </c:ext>
            </c:extLst>
          </c:dPt>
          <c:dPt>
            <c:idx val="15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941-4464-9167-54D3E1521C69}"/>
              </c:ext>
            </c:extLst>
          </c:dPt>
          <c:dPt>
            <c:idx val="16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941-4464-9167-54D3E1521C69}"/>
              </c:ext>
            </c:extLst>
          </c:dPt>
          <c:dPt>
            <c:idx val="17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3941-4464-9167-54D3E1521C69}"/>
              </c:ext>
            </c:extLst>
          </c:dPt>
          <c:dPt>
            <c:idx val="18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941-4464-9167-54D3E1521C69}"/>
              </c:ext>
            </c:extLst>
          </c:dPt>
          <c:dPt>
            <c:idx val="19"/>
            <c:bubble3D val="0"/>
            <c:spPr>
              <a:solidFill>
                <a:srgbClr val="0070C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3941-4464-9167-54D3E1521C69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3A36-454A-BCA5-D83553608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doughnutChart>
        <c:varyColors val="1"/>
        <c:ser>
          <c:idx val="1"/>
          <c:order val="1"/>
          <c:tx>
            <c:strRef>
              <c:f>TDB_B!$P$27</c:f>
              <c:strCache>
                <c:ptCount val="1"/>
                <c:pt idx="0">
                  <c:v>Taux de performance</c:v>
                </c:pt>
              </c:strCache>
            </c:strRef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noFill/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A36-454A-BCA5-D83553608439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  <a:alpha val="60000"/>
                </a:schemeClr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36-454A-BCA5-D83553608439}"/>
              </c:ext>
            </c:extLst>
          </c:dPt>
          <c:val>
            <c:numRef>
              <c:f>TDB_B!$Q$27:$R$27</c:f>
              <c:numCache>
                <c:formatCode>0.00%</c:formatCode>
                <c:ptCount val="2"/>
                <c:pt idx="0">
                  <c:v>0.23181818181818184</c:v>
                </c:pt>
                <c:pt idx="1">
                  <c:v>0.76818181818181819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A36-454A-BCA5-D83553608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spPr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50000"/>
      </a:schemeClr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1.4111111111111111E-2"/>
          <c:w val="0.98588888888888904"/>
          <c:h val="0.98588888888888904"/>
        </c:manualLayout>
      </c:layout>
      <c:doughnutChart>
        <c:varyColors val="1"/>
        <c:ser>
          <c:idx val="0"/>
          <c:order val="0"/>
          <c:spPr>
            <a:solidFill>
              <a:srgbClr val="FF0000"/>
            </a:solidFill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CE-4A2A-878D-3B426A9418D6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CE-4A2A-878D-3B426A9418D6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1CE-4A2A-878D-3B426A9418D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1CE-4A2A-878D-3B426A9418D6}"/>
              </c:ext>
            </c:extLst>
          </c:dPt>
          <c:dPt>
            <c:idx val="4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1CE-4A2A-878D-3B426A9418D6}"/>
              </c:ext>
            </c:extLst>
          </c:dPt>
          <c:dPt>
            <c:idx val="5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1CE-4A2A-878D-3B426A9418D6}"/>
              </c:ext>
            </c:extLst>
          </c:dPt>
          <c:dPt>
            <c:idx val="6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1CE-4A2A-878D-3B426A9418D6}"/>
              </c:ext>
            </c:extLst>
          </c:dPt>
          <c:dPt>
            <c:idx val="7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1CE-4A2A-878D-3B426A9418D6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1CE-4A2A-878D-3B426A9418D6}"/>
              </c:ext>
            </c:extLst>
          </c:dPt>
          <c:dPt>
            <c:idx val="9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01CE-4A2A-878D-3B426A9418D6}"/>
              </c:ext>
            </c:extLst>
          </c:dPt>
          <c:dPt>
            <c:idx val="10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1CE-4A2A-878D-3B426A9418D6}"/>
              </c:ext>
            </c:extLst>
          </c:dPt>
          <c:dPt>
            <c:idx val="11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01CE-4A2A-878D-3B426A9418D6}"/>
              </c:ext>
            </c:extLst>
          </c:dPt>
          <c:dPt>
            <c:idx val="12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01CE-4A2A-878D-3B426A9418D6}"/>
              </c:ext>
            </c:extLst>
          </c:dPt>
          <c:dPt>
            <c:idx val="13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01CE-4A2A-878D-3B426A9418D6}"/>
              </c:ext>
            </c:extLst>
          </c:dPt>
          <c:dPt>
            <c:idx val="14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01CE-4A2A-878D-3B426A9418D6}"/>
              </c:ext>
            </c:extLst>
          </c:dPt>
          <c:dPt>
            <c:idx val="15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01CE-4A2A-878D-3B426A9418D6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01CE-4A2A-878D-3B426A9418D6}"/>
              </c:ext>
            </c:extLst>
          </c:dPt>
          <c:dPt>
            <c:idx val="17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01CE-4A2A-878D-3B426A9418D6}"/>
              </c:ext>
            </c:extLst>
          </c:dPt>
          <c:dPt>
            <c:idx val="18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01CE-4A2A-878D-3B426A9418D6}"/>
              </c:ext>
            </c:extLst>
          </c:dPt>
          <c:dPt>
            <c:idx val="19"/>
            <c:bubble3D val="0"/>
            <c:spPr>
              <a:solidFill>
                <a:srgbClr val="FF000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01CE-4A2A-878D-3B426A9418D6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28-01CE-4A2A-878D-3B426A941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doughnutChart>
        <c:varyColors val="1"/>
        <c:ser>
          <c:idx val="1"/>
          <c:order val="1"/>
          <c:tx>
            <c:strRef>
              <c:f>TDB_B!$P$25</c:f>
              <c:strCache>
                <c:ptCount val="1"/>
                <c:pt idx="0">
                  <c:v>Taux de Qualité</c:v>
                </c:pt>
              </c:strCache>
            </c:strRef>
          </c:tx>
          <c:dPt>
            <c:idx val="0"/>
            <c:bubble3D val="0"/>
            <c:spPr>
              <a:noFill/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01CE-4A2A-878D-3B426A9418D6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  <a:alpha val="60000"/>
                </a:schemeClr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01CE-4A2A-878D-3B426A9418D6}"/>
              </c:ext>
            </c:extLst>
          </c:dPt>
          <c:val>
            <c:numRef>
              <c:f>TDB_B!$Q$25:$R$25</c:f>
              <c:numCache>
                <c:formatCode>0.00%</c:formatCode>
                <c:ptCount val="2"/>
                <c:pt idx="0">
                  <c:v>0.91891891891891897</c:v>
                </c:pt>
                <c:pt idx="1">
                  <c:v>8.108108108108103E-2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01CE-4A2A-878D-3B426A941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spPr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50000"/>
      </a:schemeClr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333333333333334E-2"/>
          <c:y val="1.4111111111111111E-2"/>
          <c:w val="0.94355555555555559"/>
          <c:h val="0.94355555555555559"/>
        </c:manualLayout>
      </c:layout>
      <c:doughnutChart>
        <c:varyColors val="1"/>
        <c:ser>
          <c:idx val="0"/>
          <c:order val="0"/>
          <c:spPr>
            <a:solidFill>
              <a:srgbClr val="92D050"/>
            </a:solidFill>
            <a:ln>
              <a:solidFill>
                <a:schemeClr val="bg1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9B4-4BA6-944B-7D0A123E4A6D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9B4-4BA6-944B-7D0A123E4A6D}"/>
              </c:ext>
            </c:extLst>
          </c:dPt>
          <c:dPt>
            <c:idx val="2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9B4-4BA6-944B-7D0A123E4A6D}"/>
              </c:ext>
            </c:extLst>
          </c:dPt>
          <c:dPt>
            <c:idx val="3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9B4-4BA6-944B-7D0A123E4A6D}"/>
              </c:ext>
            </c:extLst>
          </c:dPt>
          <c:dPt>
            <c:idx val="4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9B4-4BA6-944B-7D0A123E4A6D}"/>
              </c:ext>
            </c:extLst>
          </c:dPt>
          <c:dPt>
            <c:idx val="5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9B4-4BA6-944B-7D0A123E4A6D}"/>
              </c:ext>
            </c:extLst>
          </c:dPt>
          <c:dPt>
            <c:idx val="6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9B4-4BA6-944B-7D0A123E4A6D}"/>
              </c:ext>
            </c:extLst>
          </c:dPt>
          <c:dPt>
            <c:idx val="7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9B4-4BA6-944B-7D0A123E4A6D}"/>
              </c:ext>
            </c:extLst>
          </c:dPt>
          <c:dPt>
            <c:idx val="8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9B4-4BA6-944B-7D0A123E4A6D}"/>
              </c:ext>
            </c:extLst>
          </c:dPt>
          <c:dPt>
            <c:idx val="9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89B4-4BA6-944B-7D0A123E4A6D}"/>
              </c:ext>
            </c:extLst>
          </c:dPt>
          <c:dPt>
            <c:idx val="10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9B4-4BA6-944B-7D0A123E4A6D}"/>
              </c:ext>
            </c:extLst>
          </c:dPt>
          <c:dPt>
            <c:idx val="11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89B4-4BA6-944B-7D0A123E4A6D}"/>
              </c:ext>
            </c:extLst>
          </c:dPt>
          <c:dPt>
            <c:idx val="12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89B4-4BA6-944B-7D0A123E4A6D}"/>
              </c:ext>
            </c:extLst>
          </c:dPt>
          <c:dPt>
            <c:idx val="13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89B4-4BA6-944B-7D0A123E4A6D}"/>
              </c:ext>
            </c:extLst>
          </c:dPt>
          <c:dPt>
            <c:idx val="14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89B4-4BA6-944B-7D0A123E4A6D}"/>
              </c:ext>
            </c:extLst>
          </c:dPt>
          <c:dPt>
            <c:idx val="15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89B4-4BA6-944B-7D0A123E4A6D}"/>
              </c:ext>
            </c:extLst>
          </c:dPt>
          <c:dPt>
            <c:idx val="16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89B4-4BA6-944B-7D0A123E4A6D}"/>
              </c:ext>
            </c:extLst>
          </c:dPt>
          <c:dPt>
            <c:idx val="17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89B4-4BA6-944B-7D0A123E4A6D}"/>
              </c:ext>
            </c:extLst>
          </c:dPt>
          <c:dPt>
            <c:idx val="18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89B4-4BA6-944B-7D0A123E4A6D}"/>
              </c:ext>
            </c:extLst>
          </c:dPt>
          <c:dPt>
            <c:idx val="19"/>
            <c:bubble3D val="0"/>
            <c:spPr>
              <a:solidFill>
                <a:srgbClr val="92D050"/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89B4-4BA6-944B-7D0A123E4A6D}"/>
              </c:ext>
            </c:extLst>
          </c:dPt>
          <c:val>
            <c:numLit>
              <c:formatCode>General</c:formatCode>
              <c:ptCount val="20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  <c:pt idx="9">
                <c:v>1</c:v>
              </c:pt>
              <c:pt idx="10">
                <c:v>1</c:v>
              </c:pt>
              <c:pt idx="11">
                <c:v>1</c:v>
              </c:pt>
              <c:pt idx="12">
                <c:v>1</c:v>
              </c:pt>
              <c:pt idx="13">
                <c:v>1</c:v>
              </c:pt>
              <c:pt idx="14">
                <c:v>1</c:v>
              </c:pt>
              <c:pt idx="15">
                <c:v>1</c:v>
              </c:pt>
              <c:pt idx="16">
                <c:v>1</c:v>
              </c:pt>
              <c:pt idx="17">
                <c:v>1</c:v>
              </c:pt>
              <c:pt idx="18">
                <c:v>1</c:v>
              </c:pt>
              <c:pt idx="1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28-89B4-4BA6-944B-7D0A123E4A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doughnutChart>
        <c:varyColors val="1"/>
        <c:ser>
          <c:idx val="1"/>
          <c:order val="1"/>
          <c:tx>
            <c:strRef>
              <c:f>TDB_B!$P$30</c:f>
              <c:strCache>
                <c:ptCount val="1"/>
                <c:pt idx="0">
                  <c:v>TRS</c:v>
                </c:pt>
              </c:strCache>
            </c:strRef>
          </c:tx>
          <c:dPt>
            <c:idx val="0"/>
            <c:bubble3D val="0"/>
            <c:spPr>
              <a:noFill/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89B4-4BA6-944B-7D0A123E4A6D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  <a:alpha val="60000"/>
                </a:schemeClr>
              </a:solidFill>
              <a:ln w="19050">
                <a:solidFill>
                  <a:schemeClr val="bg1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89B4-4BA6-944B-7D0A123E4A6D}"/>
              </c:ext>
            </c:extLst>
          </c:dPt>
          <c:val>
            <c:numRef>
              <c:f>TDB_B!$Q$30:$R$30</c:f>
              <c:numCache>
                <c:formatCode>0.00%</c:formatCode>
                <c:ptCount val="2"/>
                <c:pt idx="0">
                  <c:v>0.19527027027027027</c:v>
                </c:pt>
                <c:pt idx="1">
                  <c:v>0.80472972972972978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89B4-4BA6-944B-7D0A123E4A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spPr>
        <a:solidFill>
          <a:schemeClr val="bg1">
            <a:lumMod val="50000"/>
          </a:schemeClr>
        </a:solidFill>
        <a:ln>
          <a:solidFill>
            <a:schemeClr val="bg1">
              <a:lumMod val="50000"/>
            </a:schemeClr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50000"/>
      </a:schemeClr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png"/><Relationship Id="rId1" Type="http://schemas.openxmlformats.org/officeDocument/2006/relationships/image" Target="../media/image7.jpg"/><Relationship Id="rId5" Type="http://schemas.openxmlformats.org/officeDocument/2006/relationships/image" Target="../media/image11.png"/><Relationship Id="rId4" Type="http://schemas.openxmlformats.org/officeDocument/2006/relationships/image" Target="../media/image10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chart" Target="../charts/chart1.xml"/><Relationship Id="rId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7" Type="http://schemas.openxmlformats.org/officeDocument/2006/relationships/image" Target="../media/image14.png"/><Relationship Id="rId2" Type="http://schemas.openxmlformats.org/officeDocument/2006/relationships/chart" Target="../charts/chart2.xml"/><Relationship Id="rId1" Type="http://schemas.openxmlformats.org/officeDocument/2006/relationships/image" Target="../media/image2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chart" Target="../charts/chart7.xml"/><Relationship Id="rId7" Type="http://schemas.openxmlformats.org/officeDocument/2006/relationships/image" Target="../media/image21.png"/><Relationship Id="rId2" Type="http://schemas.openxmlformats.org/officeDocument/2006/relationships/chart" Target="../charts/chart6.xml"/><Relationship Id="rId1" Type="http://schemas.openxmlformats.org/officeDocument/2006/relationships/image" Target="../media/image27.png"/><Relationship Id="rId6" Type="http://schemas.openxmlformats.org/officeDocument/2006/relationships/image" Target="../media/image28.png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image" Target="../media/image14.png"/><Relationship Id="rId2" Type="http://schemas.openxmlformats.org/officeDocument/2006/relationships/chart" Target="../charts/chart10.xml"/><Relationship Id="rId1" Type="http://schemas.openxmlformats.org/officeDocument/2006/relationships/image" Target="../media/image28.png"/><Relationship Id="rId6" Type="http://schemas.openxmlformats.org/officeDocument/2006/relationships/image" Target="../media/image21.png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TDB_A!A1"/><Relationship Id="rId7" Type="http://schemas.openxmlformats.org/officeDocument/2006/relationships/image" Target="../media/image14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Relationship Id="rId6" Type="http://schemas.openxmlformats.org/officeDocument/2006/relationships/hyperlink" Target="#Synthese!A1"/><Relationship Id="rId5" Type="http://schemas.openxmlformats.org/officeDocument/2006/relationships/hyperlink" Target="#TDB_usine!A1"/><Relationship Id="rId4" Type="http://schemas.openxmlformats.org/officeDocument/2006/relationships/hyperlink" Target="#TDB_C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2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2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TDB_B!A1"/><Relationship Id="rId7" Type="http://schemas.openxmlformats.org/officeDocument/2006/relationships/image" Target="../media/image14.png"/><Relationship Id="rId2" Type="http://schemas.openxmlformats.org/officeDocument/2006/relationships/hyperlink" Target="#TDB_C!A1"/><Relationship Id="rId1" Type="http://schemas.openxmlformats.org/officeDocument/2006/relationships/hyperlink" Target="#TDB_A!A1"/><Relationship Id="rId6" Type="http://schemas.openxmlformats.org/officeDocument/2006/relationships/image" Target="../media/image12.png"/><Relationship Id="rId5" Type="http://schemas.openxmlformats.org/officeDocument/2006/relationships/hyperlink" Target="#Synthese!A1"/><Relationship Id="rId4" Type="http://schemas.openxmlformats.org/officeDocument/2006/relationships/hyperlink" Target="#TDB_usine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TDB_B!A1"/><Relationship Id="rId7" Type="http://schemas.openxmlformats.org/officeDocument/2006/relationships/image" Target="../media/image14.png"/><Relationship Id="rId2" Type="http://schemas.openxmlformats.org/officeDocument/2006/relationships/hyperlink" Target="#TDB_C!A1"/><Relationship Id="rId1" Type="http://schemas.openxmlformats.org/officeDocument/2006/relationships/hyperlink" Target="#TDB_A!A1"/><Relationship Id="rId6" Type="http://schemas.openxmlformats.org/officeDocument/2006/relationships/image" Target="../media/image12.png"/><Relationship Id="rId5" Type="http://schemas.openxmlformats.org/officeDocument/2006/relationships/hyperlink" Target="#Synthese!A1"/><Relationship Id="rId4" Type="http://schemas.openxmlformats.org/officeDocument/2006/relationships/hyperlink" Target="#TDB_usine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7.emf"/><Relationship Id="rId1" Type="http://schemas.openxmlformats.org/officeDocument/2006/relationships/image" Target="../media/image16.emf"/><Relationship Id="rId6" Type="http://schemas.openxmlformats.org/officeDocument/2006/relationships/image" Target="../media/image15.emf"/><Relationship Id="rId5" Type="http://schemas.openxmlformats.org/officeDocument/2006/relationships/image" Target="../media/image20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0.emf"/><Relationship Id="rId1" Type="http://schemas.openxmlformats.org/officeDocument/2006/relationships/image" Target="../media/image29.emf"/><Relationship Id="rId4" Type="http://schemas.openxmlformats.org/officeDocument/2006/relationships/image" Target="../media/image32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4.emf"/><Relationship Id="rId1" Type="http://schemas.openxmlformats.org/officeDocument/2006/relationships/image" Target="../media/image33.emf"/><Relationship Id="rId4" Type="http://schemas.openxmlformats.org/officeDocument/2006/relationships/image" Target="../media/image3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23811</xdr:rowOff>
    </xdr:from>
    <xdr:to>
      <xdr:col>21</xdr:col>
      <xdr:colOff>762000</xdr:colOff>
      <xdr:row>49</xdr:row>
      <xdr:rowOff>76199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23811"/>
          <a:ext cx="17362714" cy="9141959"/>
        </a:xfrm>
        <a:prstGeom prst="rect">
          <a:avLst/>
        </a:prstGeom>
      </xdr:spPr>
    </xdr:pic>
    <xdr:clientData/>
  </xdr:twoCellAnchor>
  <xdr:twoCellAnchor editAs="oneCell">
    <xdr:from>
      <xdr:col>0</xdr:col>
      <xdr:colOff>354806</xdr:colOff>
      <xdr:row>1</xdr:row>
      <xdr:rowOff>49719</xdr:rowOff>
    </xdr:from>
    <xdr:to>
      <xdr:col>1</xdr:col>
      <xdr:colOff>476727</xdr:colOff>
      <xdr:row>6</xdr:row>
      <xdr:rowOff>6689</xdr:rowOff>
    </xdr:to>
    <xdr:pic>
      <xdr:nvPicPr>
        <xdr:cNvPr id="10" name="Image 9" descr="Accueil4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4806" y="240219"/>
          <a:ext cx="895827" cy="9094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289560</xdr:colOff>
          <xdr:row>18</xdr:row>
          <xdr:rowOff>38100</xdr:rowOff>
        </xdr:from>
        <xdr:to>
          <xdr:col>18</xdr:col>
          <xdr:colOff>533400</xdr:colOff>
          <xdr:row>20</xdr:row>
          <xdr:rowOff>121920</xdr:rowOff>
        </xdr:to>
        <xdr:sp macro="" textlink="">
          <xdr:nvSpPr>
            <xdr:cNvPr id="1027" name="TextBox_motdepass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525780</xdr:colOff>
          <xdr:row>23</xdr:row>
          <xdr:rowOff>45720</xdr:rowOff>
        </xdr:from>
        <xdr:to>
          <xdr:col>18</xdr:col>
          <xdr:colOff>228600</xdr:colOff>
          <xdr:row>25</xdr:row>
          <xdr:rowOff>106680</xdr:rowOff>
        </xdr:to>
        <xdr:sp macro="" textlink="">
          <xdr:nvSpPr>
            <xdr:cNvPr id="1029" name="CommandButton_valid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266700</xdr:colOff>
          <xdr:row>13</xdr:row>
          <xdr:rowOff>99060</xdr:rowOff>
        </xdr:from>
        <xdr:to>
          <xdr:col>18</xdr:col>
          <xdr:colOff>480060</xdr:colOff>
          <xdr:row>15</xdr:row>
          <xdr:rowOff>152400</xdr:rowOff>
        </xdr:to>
        <xdr:sp macro="" textlink="">
          <xdr:nvSpPr>
            <xdr:cNvPr id="1030" name="ComboBox_identifiant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327660</xdr:colOff>
          <xdr:row>20</xdr:row>
          <xdr:rowOff>121920</xdr:rowOff>
        </xdr:from>
        <xdr:to>
          <xdr:col>18</xdr:col>
          <xdr:colOff>320040</xdr:colOff>
          <xdr:row>21</xdr:row>
          <xdr:rowOff>91440</xdr:rowOff>
        </xdr:to>
        <xdr:sp macro="" textlink="">
          <xdr:nvSpPr>
            <xdr:cNvPr id="1031" name="Label_motdepasse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137160</xdr:colOff>
          <xdr:row>29</xdr:row>
          <xdr:rowOff>137160</xdr:rowOff>
        </xdr:from>
        <xdr:to>
          <xdr:col>27</xdr:col>
          <xdr:colOff>609600</xdr:colOff>
          <xdr:row>30</xdr:row>
          <xdr:rowOff>121920</xdr:rowOff>
        </xdr:to>
        <xdr:sp macro="" textlink="">
          <xdr:nvSpPr>
            <xdr:cNvPr id="1032" name="Label2_motdepasse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152400</xdr:colOff>
          <xdr:row>31</xdr:row>
          <xdr:rowOff>114300</xdr:rowOff>
        </xdr:from>
        <xdr:to>
          <xdr:col>27</xdr:col>
          <xdr:colOff>541020</xdr:colOff>
          <xdr:row>32</xdr:row>
          <xdr:rowOff>106680</xdr:rowOff>
        </xdr:to>
        <xdr:sp macro="" textlink="">
          <xdr:nvSpPr>
            <xdr:cNvPr id="1033" name="Label1_motdepass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421951</xdr:colOff>
      <xdr:row>13</xdr:row>
      <xdr:rowOff>107157</xdr:rowOff>
    </xdr:from>
    <xdr:to>
      <xdr:col>14</xdr:col>
      <xdr:colOff>138761</xdr:colOff>
      <xdr:row>16</xdr:row>
      <xdr:rowOff>59533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9389" y="2547938"/>
          <a:ext cx="490716" cy="500063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476250</xdr:colOff>
      <xdr:row>18</xdr:row>
      <xdr:rowOff>20537</xdr:rowOff>
    </xdr:from>
    <xdr:to>
      <xdr:col>14</xdr:col>
      <xdr:colOff>202405</xdr:colOff>
      <xdr:row>20</xdr:row>
      <xdr:rowOff>160052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3688" y="3354287"/>
          <a:ext cx="500061" cy="508609"/>
        </a:xfrm>
        <a:prstGeom prst="rect">
          <a:avLst/>
        </a:prstGeom>
      </xdr:spPr>
    </xdr:pic>
    <xdr:clientData/>
  </xdr:twoCellAnchor>
  <xdr:twoCellAnchor>
    <xdr:from>
      <xdr:col>14</xdr:col>
      <xdr:colOff>107157</xdr:colOff>
      <xdr:row>13</xdr:row>
      <xdr:rowOff>130968</xdr:rowOff>
    </xdr:from>
    <xdr:to>
      <xdr:col>16</xdr:col>
      <xdr:colOff>142876</xdr:colOff>
      <xdr:row>15</xdr:row>
      <xdr:rowOff>107155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858501" y="2571749"/>
          <a:ext cx="1583531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Identifiant</a:t>
          </a:r>
          <a:r>
            <a:rPr lang="fr-FR" sz="1800" b="1" baseline="0">
              <a:solidFill>
                <a:schemeClr val="bg1"/>
              </a:solidFill>
            </a:rPr>
            <a:t> :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226218</xdr:colOff>
      <xdr:row>18</xdr:row>
      <xdr:rowOff>130969</xdr:rowOff>
    </xdr:from>
    <xdr:to>
      <xdr:col>16</xdr:col>
      <xdr:colOff>261937</xdr:colOff>
      <xdr:row>20</xdr:row>
      <xdr:rowOff>95250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0977562" y="3464719"/>
          <a:ext cx="1583531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Mot</a:t>
          </a:r>
          <a:r>
            <a:rPr lang="fr-FR" sz="1800" b="1" baseline="0">
              <a:solidFill>
                <a:schemeClr val="bg1"/>
              </a:solidFill>
            </a:rPr>
            <a:t> de passe: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309562</xdr:colOff>
      <xdr:row>7</xdr:row>
      <xdr:rowOff>71438</xdr:rowOff>
    </xdr:from>
    <xdr:to>
      <xdr:col>19</xdr:col>
      <xdr:colOff>583406</xdr:colOff>
      <xdr:row>28</xdr:row>
      <xdr:rowOff>0</xdr:rowOff>
    </xdr:to>
    <xdr:sp macro="" textlink="">
      <xdr:nvSpPr>
        <xdr:cNvPr id="13" name="Organigramme : Alternativ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0287000" y="1404938"/>
          <a:ext cx="4917281" cy="3738562"/>
        </a:xfrm>
        <a:prstGeom prst="flowChartAlternateProcess">
          <a:avLst/>
        </a:prstGeom>
        <a:noFill/>
        <a:ln w="76200">
          <a:solidFill>
            <a:srgbClr val="002060"/>
          </a:solidFill>
        </a:ln>
        <a:effectLst>
          <a:glow rad="63500">
            <a:schemeClr val="accent5">
              <a:satMod val="175000"/>
              <a:alpha val="40000"/>
            </a:schemeClr>
          </a:glow>
          <a:innerShdw blurRad="63500" dist="50800" dir="8100000">
            <a:prstClr val="black">
              <a:alpha val="50000"/>
            </a:prstClr>
          </a:inn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642935</xdr:colOff>
      <xdr:row>6</xdr:row>
      <xdr:rowOff>47624</xdr:rowOff>
    </xdr:from>
    <xdr:to>
      <xdr:col>14</xdr:col>
      <xdr:colOff>71434</xdr:colOff>
      <xdr:row>11</xdr:row>
      <xdr:rowOff>71436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6466" y="1190624"/>
          <a:ext cx="976312" cy="976312"/>
        </a:xfrm>
        <a:prstGeom prst="rect">
          <a:avLst/>
        </a:prstGeom>
      </xdr:spPr>
    </xdr:pic>
    <xdr:clientData/>
  </xdr:twoCellAnchor>
  <xdr:twoCellAnchor>
    <xdr:from>
      <xdr:col>14</xdr:col>
      <xdr:colOff>535781</xdr:colOff>
      <xdr:row>8</xdr:row>
      <xdr:rowOff>47624</xdr:rowOff>
    </xdr:from>
    <xdr:to>
      <xdr:col>18</xdr:col>
      <xdr:colOff>714374</xdr:colOff>
      <xdr:row>12</xdr:row>
      <xdr:rowOff>11905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1287125" y="1571624"/>
          <a:ext cx="3274218" cy="7024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3200" b="1">
              <a:solidFill>
                <a:schemeClr val="bg1"/>
              </a:solidFill>
            </a:rPr>
            <a:t>Identifiez-vous !</a:t>
          </a:r>
        </a:p>
      </xdr:txBody>
    </xdr:sp>
    <xdr:clientData/>
  </xdr:twoCellAnchor>
  <xdr:twoCellAnchor>
    <xdr:from>
      <xdr:col>0</xdr:col>
      <xdr:colOff>190500</xdr:colOff>
      <xdr:row>28</xdr:row>
      <xdr:rowOff>130968</xdr:rowOff>
    </xdr:from>
    <xdr:to>
      <xdr:col>3</xdr:col>
      <xdr:colOff>273843</xdr:colOff>
      <xdr:row>33</xdr:row>
      <xdr:rowOff>11906</xdr:rowOff>
    </xdr:to>
    <xdr:sp macro="" textlink="Date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90500" y="5286374"/>
          <a:ext cx="2405062" cy="785813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00EFF588-19DA-4151-B371-611E7F3737CA}" type="TxLink">
            <a:rPr lang="en-US" sz="2800" b="1" i="0" u="none" strike="noStrike">
              <a:solidFill>
                <a:srgbClr val="4F81BD"/>
              </a:solidFill>
              <a:latin typeface="Calibri"/>
            </a:rPr>
            <a:pPr algn="ctr"/>
            <a:t>22/06/2020</a:t>
          </a:fld>
          <a:endParaRPr lang="fr-FR" sz="2000"/>
        </a:p>
      </xdr:txBody>
    </xdr:sp>
    <xdr:clientData/>
  </xdr:twoCellAnchor>
  <xdr:twoCellAnchor>
    <xdr:from>
      <xdr:col>0</xdr:col>
      <xdr:colOff>190499</xdr:colOff>
      <xdr:row>23</xdr:row>
      <xdr:rowOff>92869</xdr:rowOff>
    </xdr:from>
    <xdr:to>
      <xdr:col>3</xdr:col>
      <xdr:colOff>273842</xdr:colOff>
      <xdr:row>27</xdr:row>
      <xdr:rowOff>104776</xdr:rowOff>
    </xdr:to>
    <xdr:sp macro="" textlink="Heure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90499" y="4274344"/>
          <a:ext cx="2455068" cy="735807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1CFFCE31-B710-4380-BFCB-D2B6C9F3453D}" type="TxLink">
            <a:rPr lang="en-US" sz="3200" b="1" i="0" u="none" strike="noStrike">
              <a:solidFill>
                <a:schemeClr val="tx2">
                  <a:lumMod val="60000"/>
                  <a:lumOff val="40000"/>
                </a:schemeClr>
              </a:solidFill>
              <a:latin typeface="Calibri"/>
            </a:rPr>
            <a:pPr algn="ctr"/>
            <a:t>13:25:56</a:t>
          </a:fld>
          <a:endParaRPr lang="en-US" sz="3200" b="1" i="0" u="none" strike="noStrike">
            <a:solidFill>
              <a:schemeClr val="tx2">
                <a:lumMod val="60000"/>
                <a:lumOff val="40000"/>
              </a:schemeClr>
            </a:solidFill>
            <a:latin typeface="Calibri"/>
          </a:endParaRPr>
        </a:p>
      </xdr:txBody>
    </xdr:sp>
    <xdr:clientData/>
  </xdr:twoCellAnchor>
  <xdr:twoCellAnchor>
    <xdr:from>
      <xdr:col>2</xdr:col>
      <xdr:colOff>547687</xdr:colOff>
      <xdr:row>1</xdr:row>
      <xdr:rowOff>11906</xdr:rowOff>
    </xdr:from>
    <xdr:to>
      <xdr:col>20</xdr:col>
      <xdr:colOff>654845</xdr:colOff>
      <xdr:row>6</xdr:row>
      <xdr:rowOff>95251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095500" y="202406"/>
          <a:ext cx="13954126" cy="1035845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4800" b="1" cap="all" spc="0">
              <a:ln w="0"/>
              <a:solidFill>
                <a:schemeClr val="accent1">
                  <a:lumMod val="20000"/>
                  <a:lumOff val="80000"/>
                </a:schemeClr>
              </a:solidFill>
              <a:effectLst>
                <a:reflection blurRad="12700" stA="50000" endPos="50000" dist="5000" dir="5400000" sy="-100000" rotWithShape="0"/>
              </a:effectLst>
            </a:rPr>
            <a:t>Tableau de bord -</a:t>
          </a:r>
          <a:r>
            <a:rPr lang="fr-FR" sz="4800" b="1" cap="all" spc="0" baseline="0">
              <a:ln w="0"/>
              <a:solidFill>
                <a:schemeClr val="accent1">
                  <a:lumMod val="20000"/>
                  <a:lumOff val="80000"/>
                </a:schemeClr>
              </a:solidFill>
              <a:effectLst>
                <a:reflection blurRad="12700" stA="50000" endPos="50000" dist="5000" dir="5400000" sy="-100000" rotWithShape="0"/>
              </a:effectLst>
            </a:rPr>
            <a:t> </a:t>
          </a:r>
          <a:r>
            <a:rPr lang="fr-FR" sz="4800" b="1" cap="all" spc="0">
              <a:ln w="0"/>
              <a:solidFill>
                <a:schemeClr val="accent1">
                  <a:lumMod val="20000"/>
                  <a:lumOff val="80000"/>
                </a:schemeClr>
              </a:solidFill>
              <a:effectLst>
                <a:reflection blurRad="12700" stA="50000" endPos="50000" dist="5000" dir="5400000" sy="-100000" rotWithShape="0"/>
              </a:effectLst>
            </a:rPr>
            <a:t>Suivi de production</a:t>
          </a:r>
        </a:p>
      </xdr:txBody>
    </xdr:sp>
    <xdr:clientData/>
  </xdr:twoCellAnchor>
  <xdr:twoCellAnchor>
    <xdr:from>
      <xdr:col>18</xdr:col>
      <xdr:colOff>595313</xdr:colOff>
      <xdr:row>5</xdr:row>
      <xdr:rowOff>142876</xdr:rowOff>
    </xdr:from>
    <xdr:to>
      <xdr:col>19</xdr:col>
      <xdr:colOff>631032</xdr:colOff>
      <xdr:row>9</xdr:row>
      <xdr:rowOff>130970</xdr:rowOff>
    </xdr:to>
    <xdr:sp macro="[0]!Aide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4442282" y="1095376"/>
          <a:ext cx="809625" cy="750094"/>
        </a:xfrm>
        <a:prstGeom prst="ellipse">
          <a:avLst/>
        </a:prstGeom>
        <a:solidFill>
          <a:schemeClr val="accent1">
            <a:lumMod val="50000"/>
          </a:schemeClr>
        </a:solidFill>
        <a:ln>
          <a:solidFill>
            <a:schemeClr val="accent1">
              <a:lumMod val="50000"/>
            </a:schemeClr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35</xdr:col>
      <xdr:colOff>98543</xdr:colOff>
      <xdr:row>82</xdr:row>
      <xdr:rowOff>27710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0" y="0"/>
          <a:ext cx="27738361" cy="1479665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</xdr:row>
      <xdr:rowOff>156481</xdr:rowOff>
    </xdr:from>
    <xdr:to>
      <xdr:col>26</xdr:col>
      <xdr:colOff>721178</xdr:colOff>
      <xdr:row>7</xdr:row>
      <xdr:rowOff>132669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0" y="537481"/>
          <a:ext cx="20533178" cy="928688"/>
        </a:xfrm>
        <a:prstGeom prst="rect">
          <a:avLst/>
        </a:prstGeom>
        <a:solidFill>
          <a:schemeClr val="accent1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3</xdr:row>
      <xdr:rowOff>13607</xdr:rowOff>
    </xdr:from>
    <xdr:to>
      <xdr:col>3</xdr:col>
      <xdr:colOff>639536</xdr:colOff>
      <xdr:row>7</xdr:row>
      <xdr:rowOff>68036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22464" y="553934"/>
          <a:ext cx="2886199" cy="774866"/>
          <a:chOff x="122464" y="585107"/>
          <a:chExt cx="2803072" cy="816429"/>
        </a:xfrm>
      </xdr:grpSpPr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" textlink="">
          <xdr:nvSpPr>
            <xdr:cNvPr id="9" name="Rectangle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1" name="Rectangle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>
    <xdr:from>
      <xdr:col>4</xdr:col>
      <xdr:colOff>122465</xdr:colOff>
      <xdr:row>3</xdr:row>
      <xdr:rowOff>40822</xdr:rowOff>
    </xdr:from>
    <xdr:to>
      <xdr:col>6</xdr:col>
      <xdr:colOff>653144</xdr:colOff>
      <xdr:row>7</xdr:row>
      <xdr:rowOff>68036</xdr:rowOff>
    </xdr:to>
    <xdr:sp macro="[0]!UserForm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170465" y="612322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Formulaire de saisie</a:t>
          </a:r>
        </a:p>
      </xdr:txBody>
    </xdr:sp>
    <xdr:clientData/>
  </xdr:twoCellAnchor>
  <xdr:twoCellAnchor>
    <xdr:from>
      <xdr:col>7</xdr:col>
      <xdr:colOff>40822</xdr:colOff>
      <xdr:row>3</xdr:row>
      <xdr:rowOff>68036</xdr:rowOff>
    </xdr:from>
    <xdr:to>
      <xdr:col>9</xdr:col>
      <xdr:colOff>571501</xdr:colOff>
      <xdr:row>7</xdr:row>
      <xdr:rowOff>95250</xdr:rowOff>
    </xdr:to>
    <xdr:sp macro="[0]!BD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5374822" y="639536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 Base de données</a:t>
          </a:r>
          <a:endParaRPr lang="fr-FR" sz="1800" b="1"/>
        </a:p>
      </xdr:txBody>
    </xdr:sp>
    <xdr:clientData/>
  </xdr:twoCellAnchor>
  <xdr:twoCellAnchor>
    <xdr:from>
      <xdr:col>10</xdr:col>
      <xdr:colOff>27214</xdr:colOff>
      <xdr:row>3</xdr:row>
      <xdr:rowOff>68036</xdr:rowOff>
    </xdr:from>
    <xdr:to>
      <xdr:col>12</xdr:col>
      <xdr:colOff>557893</xdr:colOff>
      <xdr:row>7</xdr:row>
      <xdr:rowOff>95250</xdr:rowOff>
    </xdr:to>
    <xdr:sp macro="[0]!TDB_usine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7647214" y="639536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Tableau de bord Usine</a:t>
          </a:r>
          <a:endParaRPr lang="fr-FR" sz="1800" b="1"/>
        </a:p>
      </xdr:txBody>
    </xdr:sp>
    <xdr:clientData/>
  </xdr:twoCellAnchor>
  <xdr:twoCellAnchor>
    <xdr:from>
      <xdr:col>15</xdr:col>
      <xdr:colOff>503465</xdr:colOff>
      <xdr:row>3</xdr:row>
      <xdr:rowOff>68037</xdr:rowOff>
    </xdr:from>
    <xdr:to>
      <xdr:col>18</xdr:col>
      <xdr:colOff>272144</xdr:colOff>
      <xdr:row>7</xdr:row>
      <xdr:rowOff>95251</xdr:rowOff>
    </xdr:to>
    <xdr:sp macro="[0]!TDB_A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11933465" y="639537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Tableau de bord Ext- A</a:t>
          </a:r>
          <a:endParaRPr lang="fr-FR" sz="1800" b="1"/>
        </a:p>
      </xdr:txBody>
    </xdr:sp>
    <xdr:clientData/>
  </xdr:twoCellAnchor>
  <xdr:twoCellAnchor>
    <xdr:from>
      <xdr:col>12</xdr:col>
      <xdr:colOff>696686</xdr:colOff>
      <xdr:row>3</xdr:row>
      <xdr:rowOff>43543</xdr:rowOff>
    </xdr:from>
    <xdr:to>
      <xdr:col>15</xdr:col>
      <xdr:colOff>465365</xdr:colOff>
      <xdr:row>7</xdr:row>
      <xdr:rowOff>70757</xdr:rowOff>
    </xdr:to>
    <xdr:sp macro="[0]!Synthése_arret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9840686" y="615043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Synthése causes d'arrêt</a:t>
          </a:r>
          <a:endParaRPr lang="fr-FR" sz="1800" b="1"/>
        </a:p>
      </xdr:txBody>
    </xdr:sp>
    <xdr:clientData/>
  </xdr:twoCellAnchor>
  <xdr:twoCellAnchor>
    <xdr:from>
      <xdr:col>18</xdr:col>
      <xdr:colOff>394607</xdr:colOff>
      <xdr:row>3</xdr:row>
      <xdr:rowOff>13607</xdr:rowOff>
    </xdr:from>
    <xdr:to>
      <xdr:col>21</xdr:col>
      <xdr:colOff>163286</xdr:colOff>
      <xdr:row>7</xdr:row>
      <xdr:rowOff>40821</xdr:rowOff>
    </xdr:to>
    <xdr:sp macro="[0]!TDB_B" textlink="">
      <xdr:nvSpPr>
        <xdr:cNvPr id="19" name="Rectangle à coins arrondis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14110607" y="585107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Tableau de bord Ext- B</a:t>
          </a:r>
          <a:endParaRPr lang="fr-FR" sz="1800" b="1"/>
        </a:p>
      </xdr:txBody>
    </xdr:sp>
    <xdr:clientData/>
  </xdr:twoCellAnchor>
  <xdr:twoCellAnchor>
    <xdr:from>
      <xdr:col>21</xdr:col>
      <xdr:colOff>258536</xdr:colOff>
      <xdr:row>3</xdr:row>
      <xdr:rowOff>68035</xdr:rowOff>
    </xdr:from>
    <xdr:to>
      <xdr:col>24</xdr:col>
      <xdr:colOff>27215</xdr:colOff>
      <xdr:row>7</xdr:row>
      <xdr:rowOff>95249</xdr:rowOff>
    </xdr:to>
    <xdr:sp macro="[0]!TDB_C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6260536" y="639535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Tableau de bord Ext- C</a:t>
          </a:r>
          <a:endParaRPr lang="fr-FR" sz="1800" b="1"/>
        </a:p>
      </xdr:txBody>
    </xdr:sp>
    <xdr:clientData/>
  </xdr:twoCellAnchor>
  <xdr:twoCellAnchor>
    <xdr:from>
      <xdr:col>24</xdr:col>
      <xdr:colOff>113847</xdr:colOff>
      <xdr:row>3</xdr:row>
      <xdr:rowOff>45811</xdr:rowOff>
    </xdr:from>
    <xdr:to>
      <xdr:col>26</xdr:col>
      <xdr:colOff>644526</xdr:colOff>
      <xdr:row>7</xdr:row>
      <xdr:rowOff>73025</xdr:rowOff>
    </xdr:to>
    <xdr:sp macro="[0]!Deconnexion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8401847" y="617311"/>
          <a:ext cx="2054679" cy="789214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 Déconnexion</a:t>
          </a:r>
          <a:endParaRPr lang="fr-FR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559594</xdr:colOff>
      <xdr:row>4</xdr:row>
      <xdr:rowOff>47625</xdr:rowOff>
    </xdr:from>
    <xdr:to>
      <xdr:col>16</xdr:col>
      <xdr:colOff>142876</xdr:colOff>
      <xdr:row>32</xdr:row>
      <xdr:rowOff>130969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619125</xdr:colOff>
      <xdr:row>4</xdr:row>
      <xdr:rowOff>166688</xdr:rowOff>
    </xdr:from>
    <xdr:to>
      <xdr:col>15</xdr:col>
      <xdr:colOff>226218</xdr:colOff>
      <xdr:row>31</xdr:row>
      <xdr:rowOff>190499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667125" y="928688"/>
          <a:ext cx="7989093" cy="5167311"/>
        </a:xfrm>
        <a:prstGeom prst="rect">
          <a:avLst/>
        </a:prstGeom>
        <a:noFill/>
        <a:ln w="41275">
          <a:gradFill flip="none" rotWithShape="1">
            <a:gsLst>
              <a:gs pos="62000">
                <a:schemeClr val="bg1"/>
              </a:gs>
              <a:gs pos="18000">
                <a:schemeClr val="tx1"/>
              </a:gs>
              <a:gs pos="0">
                <a:schemeClr val="bg1"/>
              </a:gs>
              <a:gs pos="80000">
                <a:schemeClr val="bg1"/>
              </a:gs>
              <a:gs pos="100000">
                <a:schemeClr val="tx1"/>
              </a:gs>
            </a:gsLst>
            <a:lin ang="13500000" scaled="1"/>
            <a:tileRect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223763</xdr:colOff>
      <xdr:row>18</xdr:row>
      <xdr:rowOff>178594</xdr:rowOff>
    </xdr:from>
    <xdr:to>
      <xdr:col>19</xdr:col>
      <xdr:colOff>259557</xdr:colOff>
      <xdr:row>26</xdr:row>
      <xdr:rowOff>73819</xdr:rowOff>
    </xdr:to>
    <xdr:pic macro="[0]!TDB_usine"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77763" y="3607594"/>
          <a:ext cx="1559794" cy="1419225"/>
        </a:xfrm>
        <a:prstGeom prst="rect">
          <a:avLst/>
        </a:prstGeom>
      </xdr:spPr>
    </xdr:pic>
    <xdr:clientData/>
  </xdr:twoCellAnchor>
  <xdr:twoCellAnchor>
    <xdr:from>
      <xdr:col>16</xdr:col>
      <xdr:colOff>623888</xdr:colOff>
      <xdr:row>27</xdr:row>
      <xdr:rowOff>38100</xdr:rowOff>
    </xdr:from>
    <xdr:to>
      <xdr:col>20</xdr:col>
      <xdr:colOff>147638</xdr:colOff>
      <xdr:row>29</xdr:row>
      <xdr:rowOff>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815888" y="5181600"/>
          <a:ext cx="2571750" cy="342900"/>
        </a:xfrm>
        <a:prstGeom prst="rect">
          <a:avLst/>
        </a:prstGeom>
        <a:solidFill>
          <a:schemeClr val="bg1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IE" sz="1400" b="1"/>
            <a:t>Retour vers Tableau de bord</a:t>
          </a:r>
        </a:p>
      </xdr:txBody>
    </xdr:sp>
    <xdr:clientData/>
  </xdr:twoCellAnchor>
  <xdr:twoCellAnchor>
    <xdr:from>
      <xdr:col>5</xdr:col>
      <xdr:colOff>190500</xdr:colOff>
      <xdr:row>0</xdr:row>
      <xdr:rowOff>59531</xdr:rowOff>
    </xdr:from>
    <xdr:to>
      <xdr:col>15</xdr:col>
      <xdr:colOff>19845</xdr:colOff>
      <xdr:row>4</xdr:row>
      <xdr:rowOff>107157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000500" y="59531"/>
          <a:ext cx="7449345" cy="809626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Synthése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d</a:t>
          </a:r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es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causes d'arrêt 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1</xdr:colOff>
      <xdr:row>10</xdr:row>
      <xdr:rowOff>59532</xdr:rowOff>
    </xdr:from>
    <xdr:to>
      <xdr:col>4</xdr:col>
      <xdr:colOff>261939</xdr:colOff>
      <xdr:row>32</xdr:row>
      <xdr:rowOff>154782</xdr:rowOff>
    </xdr:to>
    <xdr:pic>
      <xdr:nvPicPr>
        <xdr:cNvPr id="9" name="Image 8" descr="NOS INNOVATIONS R&amp;D POUR UNE GMAO DIFFÉRENTE - QB7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50" r="22031"/>
        <a:stretch/>
      </xdr:blipFill>
      <xdr:spPr bwMode="auto">
        <a:xfrm>
          <a:off x="1" y="1964532"/>
          <a:ext cx="3309938" cy="428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333374</xdr:colOff>
      <xdr:row>0</xdr:row>
      <xdr:rowOff>121444</xdr:rowOff>
    </xdr:from>
    <xdr:to>
      <xdr:col>18</xdr:col>
      <xdr:colOff>719477</xdr:colOff>
      <xdr:row>4</xdr:row>
      <xdr:rowOff>175873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12049124" y="121444"/>
          <a:ext cx="2729253" cy="778329"/>
          <a:chOff x="122464" y="585107"/>
          <a:chExt cx="2803072" cy="816429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enu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200-000013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20" name="Rectangle 19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enu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0</xdr:col>
      <xdr:colOff>607217</xdr:colOff>
      <xdr:row>1</xdr:row>
      <xdr:rowOff>59530</xdr:rowOff>
    </xdr:from>
    <xdr:to>
      <xdr:col>2</xdr:col>
      <xdr:colOff>292892</xdr:colOff>
      <xdr:row>7</xdr:row>
      <xdr:rowOff>126205</xdr:rowOff>
    </xdr:to>
    <xdr:pic macro="[0]!Imprimer">
      <xdr:nvPicPr>
        <xdr:cNvPr id="14" name="Image 13" descr="Bouton Imprimer | Icons Gratuite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217" y="250030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320143</xdr:colOff>
      <xdr:row>0</xdr:row>
      <xdr:rowOff>92603</xdr:rowOff>
    </xdr:from>
    <xdr:to>
      <xdr:col>14</xdr:col>
      <xdr:colOff>66144</xdr:colOff>
      <xdr:row>4</xdr:row>
      <xdr:rowOff>164041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4130143" y="92603"/>
          <a:ext cx="7449345" cy="821532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Performance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Globale - USINE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5</xdr:col>
      <xdr:colOff>380999</xdr:colOff>
      <xdr:row>5</xdr:row>
      <xdr:rowOff>83344</xdr:rowOff>
    </xdr:from>
    <xdr:to>
      <xdr:col>13</xdr:col>
      <xdr:colOff>685268</xdr:colOff>
      <xdr:row>30</xdr:row>
      <xdr:rowOff>60855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190999" y="1012032"/>
          <a:ext cx="7245613" cy="4740011"/>
        </a:xfrm>
        <a:prstGeom prst="rect">
          <a:avLst/>
        </a:prstGeom>
        <a:noFill/>
        <a:ln w="41275">
          <a:gradFill flip="none" rotWithShape="1">
            <a:gsLst>
              <a:gs pos="62000">
                <a:schemeClr val="bg1"/>
              </a:gs>
              <a:gs pos="18000">
                <a:schemeClr val="tx1"/>
              </a:gs>
              <a:gs pos="0">
                <a:schemeClr val="bg1"/>
              </a:gs>
              <a:gs pos="80000">
                <a:schemeClr val="bg1"/>
              </a:gs>
              <a:gs pos="100000">
                <a:schemeClr val="tx1"/>
              </a:gs>
            </a:gsLst>
            <a:lin ang="13500000" scaled="1"/>
            <a:tileRect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34131</xdr:colOff>
      <xdr:row>21</xdr:row>
      <xdr:rowOff>65880</xdr:rowOff>
    </xdr:from>
    <xdr:to>
      <xdr:col>17</xdr:col>
      <xdr:colOff>87048</xdr:colOff>
      <xdr:row>24</xdr:row>
      <xdr:rowOff>6614</xdr:rowOff>
    </xdr:to>
    <xdr:sp macro="" textlink="$N$2">
      <xdr:nvSpPr>
        <xdr:cNvPr id="35" name="ZoneTexte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/>
      </xdr:nvSpPr>
      <xdr:spPr>
        <a:xfrm>
          <a:off x="13071475" y="4054474"/>
          <a:ext cx="814917" cy="5122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0C5BDCB1-7ABF-41B7-96B0-B27C86DD761F}" type="TxLink">
            <a:rPr lang="en-US" sz="1800" b="1" i="0" u="none" strike="noStrike">
              <a:solidFill>
                <a:schemeClr val="tx1"/>
              </a:solidFill>
              <a:latin typeface="Calibri"/>
            </a:rPr>
            <a:pPr/>
            <a:t>16,00</a:t>
          </a:fld>
          <a:endParaRPr lang="en-US" sz="3200" b="1" i="0" u="none" strike="noStrike">
            <a:solidFill>
              <a:schemeClr val="tx1"/>
            </a:solidFill>
            <a:latin typeface="Calibri"/>
          </a:endParaRPr>
        </a:p>
      </xdr:txBody>
    </xdr:sp>
    <xdr:clientData/>
  </xdr:twoCellAnchor>
  <xdr:twoCellAnchor>
    <xdr:from>
      <xdr:col>14</xdr:col>
      <xdr:colOff>114035</xdr:colOff>
      <xdr:row>21</xdr:row>
      <xdr:rowOff>39951</xdr:rowOff>
    </xdr:from>
    <xdr:to>
      <xdr:col>17</xdr:col>
      <xdr:colOff>660136</xdr:colOff>
      <xdr:row>29</xdr:row>
      <xdr:rowOff>179123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pSpPr/>
      </xdr:nvGrpSpPr>
      <xdr:grpSpPr>
        <a:xfrm>
          <a:off x="11957692" y="3926151"/>
          <a:ext cx="2897415" cy="1619629"/>
          <a:chOff x="11627379" y="4028545"/>
          <a:chExt cx="2832101" cy="1663172"/>
        </a:xfrm>
      </xdr:grpSpPr>
      <xdr:pic>
        <xdr:nvPicPr>
          <xdr:cNvPr id="33" name="Image 32" descr="Configuration, customization, development, hardware, repair ...">
            <a:extLst>
              <a:ext uri="{FF2B5EF4-FFF2-40B4-BE49-F238E27FC236}">
                <a16:creationId xmlns:a16="http://schemas.microsoft.com/office/drawing/2014/main" id="{00000000-0008-0000-03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76592" y="4091782"/>
            <a:ext cx="1200150" cy="122978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4" name="ZoneTexte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SpPr txBox="1"/>
        </xdr:nvSpPr>
        <xdr:spPr>
          <a:xfrm>
            <a:off x="13644563" y="4028545"/>
            <a:ext cx="814917" cy="5122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800" b="1" i="0" u="none" strike="noStrike">
                <a:solidFill>
                  <a:srgbClr val="000000"/>
                </a:solidFill>
                <a:latin typeface="Calibri"/>
              </a:rPr>
              <a:t>def/h</a:t>
            </a:r>
          </a:p>
        </xdr:txBody>
      </xdr:sp>
      <xdr:sp macro="" textlink="">
        <xdr:nvSpPr>
          <xdr:cNvPr id="36" name="ZoneTexte 35">
            <a:extLst>
              <a:ext uri="{FF2B5EF4-FFF2-40B4-BE49-F238E27FC236}">
                <a16:creationId xmlns:a16="http://schemas.microsoft.com/office/drawing/2014/main" id="{00000000-0008-0000-0300-000024000000}"/>
              </a:ext>
            </a:extLst>
          </xdr:cNvPr>
          <xdr:cNvSpPr txBox="1"/>
        </xdr:nvSpPr>
        <xdr:spPr>
          <a:xfrm>
            <a:off x="11627379" y="5384800"/>
            <a:ext cx="2385483" cy="30691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Taux de défaillance</a:t>
            </a:r>
          </a:p>
        </xdr:txBody>
      </xdr:sp>
    </xdr:grpSp>
    <xdr:clientData/>
  </xdr:twoCellAnchor>
  <xdr:twoCellAnchor>
    <xdr:from>
      <xdr:col>11</xdr:col>
      <xdr:colOff>742764</xdr:colOff>
      <xdr:row>30</xdr:row>
      <xdr:rowOff>88060</xdr:rowOff>
    </xdr:from>
    <xdr:to>
      <xdr:col>13</xdr:col>
      <xdr:colOff>738577</xdr:colOff>
      <xdr:row>32</xdr:row>
      <xdr:rowOff>64246</xdr:rowOff>
    </xdr:to>
    <xdr:sp macro="" textlink="BD!#REF!">
      <xdr:nvSpPr>
        <xdr:cNvPr id="37" name="DateUsine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9970108" y="5779248"/>
          <a:ext cx="1519813" cy="357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 b="1" i="0" u="none" strike="noStrike">
              <a:solidFill>
                <a:schemeClr val="tx1"/>
              </a:solidFill>
              <a:latin typeface="Calibri"/>
            </a:rPr>
            <a:t>29/05/2020</a:t>
          </a:r>
          <a:endParaRPr lang="fr-FR" sz="3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345282</xdr:colOff>
      <xdr:row>5</xdr:row>
      <xdr:rowOff>178594</xdr:rowOff>
    </xdr:from>
    <xdr:to>
      <xdr:col>14</xdr:col>
      <xdr:colOff>83343</xdr:colOff>
      <xdr:row>30</xdr:row>
      <xdr:rowOff>130969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pSpPr/>
      </xdr:nvGrpSpPr>
      <xdr:grpSpPr>
        <a:xfrm>
          <a:off x="4264139" y="1103880"/>
          <a:ext cx="7662861" cy="4578803"/>
          <a:chOff x="3788833" y="812272"/>
          <a:chExt cx="6676759" cy="4307416"/>
        </a:xfrm>
      </xdr:grpSpPr>
      <xdr:graphicFrame macro="">
        <xdr:nvGraphicFramePr>
          <xdr:cNvPr id="12" name="Chart 4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GraphicFramePr>
            <a:graphicFrameLocks/>
          </xdr:cNvGraphicFramePr>
        </xdr:nvGraphicFramePr>
        <xdr:xfrm>
          <a:off x="3788833" y="2194456"/>
          <a:ext cx="2064195" cy="16453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GrpSpPr/>
        </xdr:nvGrpSpPr>
        <xdr:grpSpPr>
          <a:xfrm>
            <a:off x="4974166" y="1236685"/>
            <a:ext cx="4411927" cy="2238582"/>
            <a:chOff x="4974166" y="1236685"/>
            <a:chExt cx="4411927" cy="2238582"/>
          </a:xfrm>
        </xdr:grpSpPr>
        <xdr:pic>
          <xdr:nvPicPr>
            <xdr:cNvPr id="16" name="Picture 42">
              <a:extLst>
                <a:ext uri="{FF2B5EF4-FFF2-40B4-BE49-F238E27FC236}">
                  <a16:creationId xmlns:a16="http://schemas.microsoft.com/office/drawing/2014/main" id="{00000000-0008-0000-0300-00001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>
              <a:biLevel thresh="75000"/>
            </a:blip>
            <a:stretch>
              <a:fillRect/>
            </a:stretch>
          </xdr:blipFill>
          <xdr:spPr>
            <a:xfrm>
              <a:off x="4974166" y="1236685"/>
              <a:ext cx="4411927" cy="2156835"/>
            </a:xfrm>
            <a:prstGeom prst="rect">
              <a:avLst/>
            </a:prstGeom>
          </xdr:spPr>
        </xdr:pic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GrpSpPr/>
          </xdr:nvGrpSpPr>
          <xdr:grpSpPr>
            <a:xfrm rot="5221765">
              <a:off x="6907743" y="3234797"/>
              <a:ext cx="301646" cy="179294"/>
              <a:chOff x="4133850" y="1905000"/>
              <a:chExt cx="301646" cy="179294"/>
            </a:xfrm>
          </xdr:grpSpPr>
          <xdr:sp macro="" textlink="">
            <xdr:nvSpPr>
              <xdr:cNvPr id="18" name="Oval 44">
                <a:extLst>
                  <a:ext uri="{FF2B5EF4-FFF2-40B4-BE49-F238E27FC236}">
                    <a16:creationId xmlns:a16="http://schemas.microsoft.com/office/drawing/2014/main" id="{00000000-0008-0000-0300-000012000000}"/>
                  </a:ext>
                </a:extLst>
              </xdr:cNvPr>
              <xdr:cNvSpPr/>
            </xdr:nvSpPr>
            <xdr:spPr>
              <a:xfrm>
                <a:off x="4133850" y="1905000"/>
                <a:ext cx="180624" cy="179294"/>
              </a:xfrm>
              <a:prstGeom prst="ellipse">
                <a:avLst/>
              </a:prstGeom>
              <a:solidFill>
                <a:schemeClr val="bg1"/>
              </a:solidFill>
              <a:ln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cxnSp macro="">
            <xdr:nvCxnSpPr>
              <xdr:cNvPr id="19" name="Straight Connector 64">
                <a:extLst>
                  <a:ext uri="{FF2B5EF4-FFF2-40B4-BE49-F238E27FC236}">
                    <a16:creationId xmlns:a16="http://schemas.microsoft.com/office/drawing/2014/main" id="{00000000-0008-0000-0300-000013000000}"/>
                  </a:ext>
                </a:extLst>
              </xdr:cNvPr>
              <xdr:cNvCxnSpPr/>
            </xdr:nvCxnSpPr>
            <xdr:spPr>
              <a:xfrm>
                <a:off x="4311671" y="1980079"/>
                <a:ext cx="123825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20" name="Groupe 19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GrpSpPr/>
          </xdr:nvGrpSpPr>
          <xdr:grpSpPr>
            <a:xfrm rot="7841265">
              <a:off x="5214410" y="2312989"/>
              <a:ext cx="301646" cy="179294"/>
              <a:chOff x="4133850" y="1905000"/>
              <a:chExt cx="301646" cy="179294"/>
            </a:xfrm>
          </xdr:grpSpPr>
          <xdr:sp macro="" textlink="">
            <xdr:nvSpPr>
              <xdr:cNvPr id="21" name="Oval 44">
                <a:extLst>
                  <a:ext uri="{FF2B5EF4-FFF2-40B4-BE49-F238E27FC236}">
                    <a16:creationId xmlns:a16="http://schemas.microsoft.com/office/drawing/2014/main" id="{00000000-0008-0000-0300-000015000000}"/>
                  </a:ext>
                </a:extLst>
              </xdr:cNvPr>
              <xdr:cNvSpPr/>
            </xdr:nvSpPr>
            <xdr:spPr>
              <a:xfrm>
                <a:off x="4133850" y="1905000"/>
                <a:ext cx="180624" cy="179294"/>
              </a:xfrm>
              <a:prstGeom prst="ellipse">
                <a:avLst/>
              </a:prstGeom>
              <a:solidFill>
                <a:schemeClr val="bg1"/>
              </a:solidFill>
              <a:ln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cxnSp macro="">
            <xdr:nvCxnSpPr>
              <xdr:cNvPr id="22" name="Straight Connector 64">
                <a:extLst>
                  <a:ext uri="{FF2B5EF4-FFF2-40B4-BE49-F238E27FC236}">
                    <a16:creationId xmlns:a16="http://schemas.microsoft.com/office/drawing/2014/main" id="{00000000-0008-0000-0300-000016000000}"/>
                  </a:ext>
                </a:extLst>
              </xdr:cNvPr>
              <xdr:cNvCxnSpPr/>
            </xdr:nvCxnSpPr>
            <xdr:spPr>
              <a:xfrm>
                <a:off x="4311671" y="1980079"/>
                <a:ext cx="123825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23" name="Groupe 22">
              <a:extLst>
                <a:ext uri="{FF2B5EF4-FFF2-40B4-BE49-F238E27FC236}">
                  <a16:creationId xmlns:a16="http://schemas.microsoft.com/office/drawing/2014/main" id="{00000000-0008-0000-0300-000017000000}"/>
                </a:ext>
              </a:extLst>
            </xdr:cNvPr>
            <xdr:cNvGrpSpPr/>
          </xdr:nvGrpSpPr>
          <xdr:grpSpPr>
            <a:xfrm rot="3099008">
              <a:off x="8778082" y="2499256"/>
              <a:ext cx="301646" cy="179294"/>
              <a:chOff x="4133850" y="1905000"/>
              <a:chExt cx="301646" cy="179294"/>
            </a:xfrm>
          </xdr:grpSpPr>
          <xdr:sp macro="" textlink="">
            <xdr:nvSpPr>
              <xdr:cNvPr id="24" name="Oval 44">
                <a:extLst>
                  <a:ext uri="{FF2B5EF4-FFF2-40B4-BE49-F238E27FC236}">
                    <a16:creationId xmlns:a16="http://schemas.microsoft.com/office/drawing/2014/main" id="{00000000-0008-0000-0300-000018000000}"/>
                  </a:ext>
                </a:extLst>
              </xdr:cNvPr>
              <xdr:cNvSpPr/>
            </xdr:nvSpPr>
            <xdr:spPr>
              <a:xfrm>
                <a:off x="4133850" y="1905000"/>
                <a:ext cx="180624" cy="179294"/>
              </a:xfrm>
              <a:prstGeom prst="ellipse">
                <a:avLst/>
              </a:prstGeom>
              <a:solidFill>
                <a:schemeClr val="bg1"/>
              </a:solidFill>
              <a:ln>
                <a:noFill/>
              </a:ln>
              <a:scene3d>
                <a:camera prst="orthographicFront"/>
                <a:lightRig rig="threePt" dir="t"/>
              </a:scene3d>
              <a:sp3d>
                <a:bevelT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n-US" sz="1100"/>
              </a:p>
            </xdr:txBody>
          </xdr:sp>
          <xdr:cxnSp macro="">
            <xdr:nvCxnSpPr>
              <xdr:cNvPr id="25" name="Straight Connector 64">
                <a:extLst>
                  <a:ext uri="{FF2B5EF4-FFF2-40B4-BE49-F238E27FC236}">
                    <a16:creationId xmlns:a16="http://schemas.microsoft.com/office/drawing/2014/main" id="{00000000-0008-0000-0300-000019000000}"/>
                  </a:ext>
                </a:extLst>
              </xdr:cNvPr>
              <xdr:cNvCxnSpPr/>
            </xdr:nvCxnSpPr>
            <xdr:spPr>
              <a:xfrm>
                <a:off x="4311671" y="1980079"/>
                <a:ext cx="123825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graphicFrame macro="">
        <xdr:nvGraphicFramePr>
          <xdr:cNvPr id="28" name="Chart 41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GraphicFramePr>
            <a:graphicFrameLocks/>
          </xdr:cNvGraphicFramePr>
        </xdr:nvGraphicFramePr>
        <xdr:xfrm>
          <a:off x="6053667" y="3309938"/>
          <a:ext cx="2065518" cy="16453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29" name="Chart 41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GraphicFramePr>
            <a:graphicFrameLocks/>
          </xdr:cNvGraphicFramePr>
        </xdr:nvGraphicFramePr>
        <xdr:xfrm>
          <a:off x="8260291" y="2530741"/>
          <a:ext cx="2061549" cy="16453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30" name="Chart 41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GraphicFramePr>
            <a:graphicFrameLocks/>
          </xdr:cNvGraphicFramePr>
        </xdr:nvGraphicFramePr>
        <xdr:xfrm>
          <a:off x="5767917" y="1013353"/>
          <a:ext cx="2816489" cy="20955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 txBox="1"/>
        </xdr:nvSpPr>
        <xdr:spPr>
          <a:xfrm>
            <a:off x="6836834" y="812272"/>
            <a:ext cx="900906" cy="4339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latin typeface="Arial Black" panose="020B0A04020102020204" pitchFamily="34" charset="0"/>
              </a:rPr>
              <a:t>TRS</a:t>
            </a:r>
          </a:p>
        </xdr:txBody>
      </xdr:sp>
      <xdr:sp macro="" textlink="">
        <xdr:nvSpPr>
          <xdr:cNvPr id="38" name="ZoneText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SpPr txBox="1"/>
        </xdr:nvSpPr>
        <xdr:spPr>
          <a:xfrm>
            <a:off x="4180417" y="3722688"/>
            <a:ext cx="1185333" cy="4339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latin typeface="Arial Black" panose="020B0A04020102020204" pitchFamily="34" charset="0"/>
              </a:rPr>
              <a:t>Qualité</a:t>
            </a:r>
          </a:p>
        </xdr:txBody>
      </xdr:sp>
      <xdr:sp macro="" textlink="">
        <xdr:nvSpPr>
          <xdr:cNvPr id="39" name="ZoneText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SpPr txBox="1"/>
        </xdr:nvSpPr>
        <xdr:spPr>
          <a:xfrm>
            <a:off x="6212417" y="4685772"/>
            <a:ext cx="1789907" cy="4339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latin typeface="Arial Black" panose="020B0A04020102020204" pitchFamily="34" charset="0"/>
              </a:rPr>
              <a:t>Performance</a:t>
            </a:r>
          </a:p>
        </xdr:txBody>
      </xdr:sp>
      <xdr:sp macro="" textlink="">
        <xdr:nvSpPr>
          <xdr:cNvPr id="40" name="ZoneTexte 39">
            <a:extLst>
              <a:ext uri="{FF2B5EF4-FFF2-40B4-BE49-F238E27FC236}">
                <a16:creationId xmlns:a16="http://schemas.microsoft.com/office/drawing/2014/main" id="{00000000-0008-0000-0300-000028000000}"/>
              </a:ext>
            </a:extLst>
          </xdr:cNvPr>
          <xdr:cNvSpPr txBox="1"/>
        </xdr:nvSpPr>
        <xdr:spPr>
          <a:xfrm>
            <a:off x="8637321" y="3807355"/>
            <a:ext cx="1828271" cy="4339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latin typeface="Arial Black" panose="020B0A04020102020204" pitchFamily="34" charset="0"/>
              </a:rPr>
              <a:t>Disponibilté</a:t>
            </a:r>
          </a:p>
        </xdr:txBody>
      </xdr:sp>
    </xdr:grpSp>
    <xdr:clientData/>
  </xdr:twoCellAnchor>
  <xdr:twoCellAnchor>
    <xdr:from>
      <xdr:col>0</xdr:col>
      <xdr:colOff>7284</xdr:colOff>
      <xdr:row>0</xdr:row>
      <xdr:rowOff>38100</xdr:rowOff>
    </xdr:from>
    <xdr:to>
      <xdr:col>3</xdr:col>
      <xdr:colOff>276225</xdr:colOff>
      <xdr:row>44</xdr:row>
      <xdr:rowOff>9526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7284" y="38100"/>
          <a:ext cx="2620255" cy="8113940"/>
        </a:xfrm>
        <a:prstGeom prst="rect">
          <a:avLst/>
        </a:prstGeom>
        <a:ln>
          <a:noFill/>
        </a:ln>
        <a:effectLst>
          <a:glow rad="228600">
            <a:schemeClr val="tx1">
              <a:alpha val="62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002">
          <a:schemeClr val="dk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600"/>
        </a:p>
      </xdr:txBody>
    </xdr:sp>
    <xdr:clientData/>
  </xdr:twoCellAnchor>
  <xdr:twoCellAnchor>
    <xdr:from>
      <xdr:col>0</xdr:col>
      <xdr:colOff>320061</xdr:colOff>
      <xdr:row>4</xdr:row>
      <xdr:rowOff>89276</xdr:rowOff>
    </xdr:from>
    <xdr:to>
      <xdr:col>2</xdr:col>
      <xdr:colOff>401404</xdr:colOff>
      <xdr:row>6</xdr:row>
      <xdr:rowOff>120795</xdr:rowOff>
    </xdr:to>
    <xdr:sp macro="[0]!TDB_A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20061" y="829505"/>
          <a:ext cx="1648886" cy="401633"/>
        </a:xfrm>
        <a:prstGeom prst="flowChartAlternateProcess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EXT-A</a:t>
          </a:r>
        </a:p>
      </xdr:txBody>
    </xdr:sp>
    <xdr:clientData/>
  </xdr:twoCellAnchor>
  <xdr:twoCellAnchor>
    <xdr:from>
      <xdr:col>0</xdr:col>
      <xdr:colOff>332086</xdr:colOff>
      <xdr:row>10</xdr:row>
      <xdr:rowOff>115734</xdr:rowOff>
    </xdr:from>
    <xdr:to>
      <xdr:col>2</xdr:col>
      <xdr:colOff>388869</xdr:colOff>
      <xdr:row>12</xdr:row>
      <xdr:rowOff>176793</xdr:rowOff>
    </xdr:to>
    <xdr:sp macro="[0]!TDB_C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32086" y="1966305"/>
          <a:ext cx="1624326" cy="431174"/>
        </a:xfrm>
        <a:prstGeom prst="flowChartAlternateProcess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EXT-C</a:t>
          </a:r>
        </a:p>
      </xdr:txBody>
    </xdr:sp>
    <xdr:clientData/>
  </xdr:twoCellAnchor>
  <xdr:twoCellAnchor>
    <xdr:from>
      <xdr:col>0</xdr:col>
      <xdr:colOff>308806</xdr:colOff>
      <xdr:row>7</xdr:row>
      <xdr:rowOff>79301</xdr:rowOff>
    </xdr:from>
    <xdr:to>
      <xdr:col>2</xdr:col>
      <xdr:colOff>382986</xdr:colOff>
      <xdr:row>9</xdr:row>
      <xdr:rowOff>121791</xdr:rowOff>
    </xdr:to>
    <xdr:sp macro="[0]!TDB_B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08806" y="1374701"/>
          <a:ext cx="1641723" cy="412604"/>
        </a:xfrm>
        <a:prstGeom prst="flowChartAlternateProcess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EXT-B</a:t>
          </a:r>
        </a:p>
      </xdr:txBody>
    </xdr:sp>
    <xdr:clientData/>
  </xdr:twoCellAnchor>
  <xdr:twoCellAnchor>
    <xdr:from>
      <xdr:col>0</xdr:col>
      <xdr:colOff>139069</xdr:colOff>
      <xdr:row>0</xdr:row>
      <xdr:rowOff>91255</xdr:rowOff>
    </xdr:from>
    <xdr:to>
      <xdr:col>2</xdr:col>
      <xdr:colOff>626397</xdr:colOff>
      <xdr:row>4</xdr:row>
      <xdr:rowOff>20297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9069" y="91255"/>
          <a:ext cx="2054871" cy="669271"/>
        </a:xfrm>
        <a:prstGeom prst="rect">
          <a:avLst/>
        </a:prstGeom>
        <a:noFill/>
        <a:ln w="9525" cmpd="sng"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baseline="0"/>
            <a:t>Selectionner l'extrudeuse :</a:t>
          </a:r>
          <a:endParaRPr lang="fr-FR" sz="1800" b="1"/>
        </a:p>
      </xdr:txBody>
    </xdr:sp>
    <xdr:clientData/>
  </xdr:twoCellAnchor>
  <xdr:twoCellAnchor>
    <xdr:from>
      <xdr:col>0</xdr:col>
      <xdr:colOff>350633</xdr:colOff>
      <xdr:row>13</xdr:row>
      <xdr:rowOff>172793</xdr:rowOff>
    </xdr:from>
    <xdr:to>
      <xdr:col>2</xdr:col>
      <xdr:colOff>407416</xdr:colOff>
      <xdr:row>16</xdr:row>
      <xdr:rowOff>59717</xdr:rowOff>
    </xdr:to>
    <xdr:sp macro="[0]!TDB_usine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350633" y="2578536"/>
          <a:ext cx="1624326" cy="442095"/>
        </a:xfrm>
        <a:prstGeom prst="flowChartAlternateProcess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Usine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22</xdr:row>
          <xdr:rowOff>160020</xdr:rowOff>
        </xdr:from>
        <xdr:to>
          <xdr:col>2</xdr:col>
          <xdr:colOff>533400</xdr:colOff>
          <xdr:row>24</xdr:row>
          <xdr:rowOff>38100</xdr:rowOff>
        </xdr:to>
        <xdr:sp macro="" textlink="">
          <xdr:nvSpPr>
            <xdr:cNvPr id="17409" name="Date1_TDB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3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24</xdr:row>
          <xdr:rowOff>121920</xdr:rowOff>
        </xdr:from>
        <xdr:to>
          <xdr:col>2</xdr:col>
          <xdr:colOff>518160</xdr:colOff>
          <xdr:row>25</xdr:row>
          <xdr:rowOff>175260</xdr:rowOff>
        </xdr:to>
        <xdr:sp macro="" textlink="">
          <xdr:nvSpPr>
            <xdr:cNvPr id="17410" name="Date2_TDB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3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556260</xdr:colOff>
          <xdr:row>30</xdr:row>
          <xdr:rowOff>160020</xdr:rowOff>
        </xdr:from>
        <xdr:to>
          <xdr:col>2</xdr:col>
          <xdr:colOff>228600</xdr:colOff>
          <xdr:row>32</xdr:row>
          <xdr:rowOff>68580</xdr:rowOff>
        </xdr:to>
        <xdr:sp macro="" textlink="">
          <xdr:nvSpPr>
            <xdr:cNvPr id="17411" name="Valider_TDB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3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251460</xdr:colOff>
          <xdr:row>20</xdr:row>
          <xdr:rowOff>38100</xdr:rowOff>
        </xdr:from>
        <xdr:to>
          <xdr:col>2</xdr:col>
          <xdr:colOff>571500</xdr:colOff>
          <xdr:row>21</xdr:row>
          <xdr:rowOff>152400</xdr:rowOff>
        </xdr:to>
        <xdr:sp macro="" textlink="">
          <xdr:nvSpPr>
            <xdr:cNvPr id="17413" name="Label1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3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310851</xdr:colOff>
      <xdr:row>23</xdr:row>
      <xdr:rowOff>10751</xdr:rowOff>
    </xdr:from>
    <xdr:to>
      <xdr:col>0</xdr:col>
      <xdr:colOff>716069</xdr:colOff>
      <xdr:row>24</xdr:row>
      <xdr:rowOff>77416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10851" y="4267065"/>
          <a:ext cx="405218" cy="25172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IE" sz="1100"/>
            <a:t>Du</a:t>
          </a:r>
        </a:p>
      </xdr:txBody>
    </xdr:sp>
    <xdr:clientData/>
  </xdr:twoCellAnchor>
  <xdr:twoCellAnchor>
    <xdr:from>
      <xdr:col>0</xdr:col>
      <xdr:colOff>320062</xdr:colOff>
      <xdr:row>24</xdr:row>
      <xdr:rowOff>180457</xdr:rowOff>
    </xdr:from>
    <xdr:to>
      <xdr:col>0</xdr:col>
      <xdr:colOff>726139</xdr:colOff>
      <xdr:row>26</xdr:row>
      <xdr:rowOff>28742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320062" y="4621828"/>
          <a:ext cx="406077" cy="2184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IE" sz="1100"/>
            <a:t>Au</a:t>
          </a:r>
        </a:p>
      </xdr:txBody>
    </xdr:sp>
    <xdr:clientData/>
  </xdr:twoCellAnchor>
  <xdr:twoCellAnchor>
    <xdr:from>
      <xdr:col>0</xdr:col>
      <xdr:colOff>338481</xdr:colOff>
      <xdr:row>17</xdr:row>
      <xdr:rowOff>35456</xdr:rowOff>
    </xdr:from>
    <xdr:to>
      <xdr:col>2</xdr:col>
      <xdr:colOff>395264</xdr:colOff>
      <xdr:row>19</xdr:row>
      <xdr:rowOff>96514</xdr:rowOff>
    </xdr:to>
    <xdr:sp macro="[0]!Synthése_arret" textlink="">
      <xdr:nvSpPr>
        <xdr:cNvPr id="44" name="Organigramme : Alternative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338481" y="3181427"/>
          <a:ext cx="1624326" cy="431173"/>
        </a:xfrm>
        <a:prstGeom prst="flowChartAlternateProcess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Causes</a:t>
          </a:r>
          <a:r>
            <a:rPr lang="fr-FR" sz="1800" b="1" baseline="0"/>
            <a:t> Arrêt</a:t>
          </a:r>
          <a:endParaRPr lang="fr-FR" sz="18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29</xdr:row>
          <xdr:rowOff>7620</xdr:rowOff>
        </xdr:from>
        <xdr:to>
          <xdr:col>2</xdr:col>
          <xdr:colOff>350520</xdr:colOff>
          <xdr:row>30</xdr:row>
          <xdr:rowOff>76200</xdr:rowOff>
        </xdr:to>
        <xdr:sp macro="" textlink="">
          <xdr:nvSpPr>
            <xdr:cNvPr id="17414" name="ComboBox_Indicateurs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3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297180</xdr:colOff>
          <xdr:row>27</xdr:row>
          <xdr:rowOff>60960</xdr:rowOff>
        </xdr:from>
        <xdr:to>
          <xdr:col>2</xdr:col>
          <xdr:colOff>441960</xdr:colOff>
          <xdr:row>28</xdr:row>
          <xdr:rowOff>144780</xdr:rowOff>
        </xdr:to>
        <xdr:sp macro="" textlink="">
          <xdr:nvSpPr>
            <xdr:cNvPr id="17415" name="Label2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3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15</xdr:col>
      <xdr:colOff>392906</xdr:colOff>
      <xdr:row>1</xdr:row>
      <xdr:rowOff>59532</xdr:rowOff>
    </xdr:from>
    <xdr:to>
      <xdr:col>19</xdr:col>
      <xdr:colOff>147978</xdr:colOff>
      <xdr:row>5</xdr:row>
      <xdr:rowOff>137773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GrpSpPr/>
      </xdr:nvGrpSpPr>
      <xdr:grpSpPr>
        <a:xfrm>
          <a:off x="13020335" y="244589"/>
          <a:ext cx="2890157" cy="818470"/>
          <a:chOff x="122464" y="585107"/>
          <a:chExt cx="2803072" cy="816429"/>
        </a:xfrm>
      </xdr:grpSpPr>
      <xdr:grpSp>
        <xdr:nvGrpSpPr>
          <xdr:cNvPr id="47" name="Groupe 46">
            <a:extLst>
              <a:ext uri="{FF2B5EF4-FFF2-40B4-BE49-F238E27FC236}">
                <a16:creationId xmlns:a16="http://schemas.microsoft.com/office/drawing/2014/main" id="{00000000-0008-0000-0300-00002F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enu" textlink="">
          <xdr:nvSpPr>
            <xdr:cNvPr id="49" name="Rectangle 48">
              <a:extLst>
                <a:ext uri="{FF2B5EF4-FFF2-40B4-BE49-F238E27FC236}">
                  <a16:creationId xmlns:a16="http://schemas.microsoft.com/office/drawing/2014/main" id="{00000000-0008-0000-0300-000031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50" name="Rectangle 49"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51" name="Rectangle 50"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enu" textlink="">
        <xdr:nvSpPr>
          <xdr:cNvPr id="48" name="ZoneTexte 47"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489857</xdr:colOff>
      <xdr:row>1</xdr:row>
      <xdr:rowOff>95250</xdr:rowOff>
    </xdr:from>
    <xdr:to>
      <xdr:col>5</xdr:col>
      <xdr:colOff>175532</xdr:colOff>
      <xdr:row>7</xdr:row>
      <xdr:rowOff>189139</xdr:rowOff>
    </xdr:to>
    <xdr:pic macro="[0]!Imprimer">
      <xdr:nvPicPr>
        <xdr:cNvPr id="52" name="Image 51" descr="Bouton Imprimer | Icons Gratuite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5857" y="285750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0.29226</cdr:x>
      <cdr:y>0.24192</cdr:y>
    </cdr:from>
    <cdr:to>
      <cdr:x>0.7114</cdr:x>
      <cdr:y>0.76845</cdr:y>
    </cdr:to>
    <cdr:sp macro="" textlink="">
      <cdr:nvSpPr>
        <cdr:cNvPr id="2" name="Oval 1">
          <a:extLst xmlns:a="http://schemas.openxmlformats.org/drawingml/2006/main">
            <a:ext uri="{FF2B5EF4-FFF2-40B4-BE49-F238E27FC236}">
              <a16:creationId xmlns:a16="http://schemas.microsoft.com/office/drawing/2014/main" id="{9B4B3D53-1CAE-4B36-9A60-0E6167B99830}"/>
            </a:ext>
          </a:extLst>
        </cdr:cNvPr>
        <cdr:cNvSpPr/>
      </cdr:nvSpPr>
      <cdr:spPr>
        <a:xfrm xmlns:a="http://schemas.openxmlformats.org/drawingml/2006/main">
          <a:off x="598836" y="398053"/>
          <a:ext cx="858816" cy="866343"/>
        </a:xfrm>
        <a:prstGeom xmlns:a="http://schemas.openxmlformats.org/drawingml/2006/main" prst="ellipse">
          <a:avLst/>
        </a:prstGeom>
        <a:gradFill xmlns:a="http://schemas.openxmlformats.org/drawingml/2006/main" flip="none" rotWithShape="1">
          <a:gsLst>
            <a:gs pos="29000">
              <a:schemeClr val="bg1"/>
            </a:gs>
            <a:gs pos="67000">
              <a:schemeClr val="bg2"/>
            </a:gs>
            <a:gs pos="100000">
              <a:schemeClr val="bg1">
                <a:lumMod val="95000"/>
              </a:schemeClr>
            </a:gs>
          </a:gsLst>
          <a:path path="rect">
            <a:fillToRect t="100000" r="100000"/>
          </a:path>
          <a:tileRect l="-100000" b="-100000"/>
        </a:gradFill>
        <a:ln xmlns:a="http://schemas.openxmlformats.org/drawingml/2006/main">
          <a:noFill/>
        </a:ln>
        <a:effectLst xmlns:a="http://schemas.openxmlformats.org/drawingml/2006/main">
          <a:outerShdw blurRad="63500" sx="102000" sy="102000" algn="ctr" rotWithShape="0">
            <a:prstClr val="black">
              <a:alpha val="40000"/>
            </a:prst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0.30551</cdr:x>
      <cdr:y>0.37514</cdr:y>
    </cdr:from>
    <cdr:to>
      <cdr:x>0.7422</cdr:x>
      <cdr:y>0.63101</cdr:y>
    </cdr:to>
    <cdr:sp macro="" textlink="TDB_usine!$F$2">
      <cdr:nvSpPr>
        <cdr:cNvPr id="11" name="Rectangle 2"/>
        <cdr:cNvSpPr/>
      </cdr:nvSpPr>
      <cdr:spPr>
        <a:xfrm xmlns:a="http://schemas.openxmlformats.org/drawingml/2006/main">
          <a:off x="703987" y="675637"/>
          <a:ext cx="1006238" cy="46083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marL="0" indent="0" algn="ctr"/>
          <a:fld id="{711840BD-F016-47D4-A40D-720F0CC89002}" type="TxLink">
            <a:rPr lang="en-US" sz="24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503020202020204" pitchFamily="34" charset="0"/>
              <a:ea typeface="+mn-ea"/>
              <a:cs typeface="+mn-cs"/>
            </a:rPr>
            <a:pPr marL="0" indent="0" algn="ctr"/>
            <a:t>93,55%</a:t>
          </a:fld>
          <a:endParaRPr lang="en-US" sz="8000" b="1" i="0" u="none" strike="noStrike" cap="none" spc="0">
            <a:ln w="0"/>
            <a:solidFill>
              <a:srgbClr val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  <a:ea typeface="+mn-ea"/>
            <a:cs typeface="+mn-cs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0.29226</cdr:x>
      <cdr:y>0.24192</cdr:y>
    </cdr:from>
    <cdr:to>
      <cdr:x>0.7114</cdr:x>
      <cdr:y>0.76845</cdr:y>
    </cdr:to>
    <cdr:sp macro="" textlink="">
      <cdr:nvSpPr>
        <cdr:cNvPr id="2" name="Oval 1">
          <a:extLst xmlns:a="http://schemas.openxmlformats.org/drawingml/2006/main">
            <a:ext uri="{FF2B5EF4-FFF2-40B4-BE49-F238E27FC236}">
              <a16:creationId xmlns:a16="http://schemas.microsoft.com/office/drawing/2014/main" id="{9B4B3D53-1CAE-4B36-9A60-0E6167B99830}"/>
            </a:ext>
          </a:extLst>
        </cdr:cNvPr>
        <cdr:cNvSpPr/>
      </cdr:nvSpPr>
      <cdr:spPr>
        <a:xfrm xmlns:a="http://schemas.openxmlformats.org/drawingml/2006/main">
          <a:off x="603282" y="398051"/>
          <a:ext cx="865186" cy="866343"/>
        </a:xfrm>
        <a:prstGeom xmlns:a="http://schemas.openxmlformats.org/drawingml/2006/main" prst="ellipse">
          <a:avLst/>
        </a:prstGeom>
        <a:gradFill xmlns:a="http://schemas.openxmlformats.org/drawingml/2006/main" flip="none" rotWithShape="1">
          <a:gsLst>
            <a:gs pos="29000">
              <a:schemeClr val="bg1"/>
            </a:gs>
            <a:gs pos="67000">
              <a:schemeClr val="bg2"/>
            </a:gs>
            <a:gs pos="100000">
              <a:schemeClr val="bg1">
                <a:lumMod val="95000"/>
              </a:schemeClr>
            </a:gs>
          </a:gsLst>
          <a:path path="rect">
            <a:fillToRect t="100000" r="100000"/>
          </a:path>
          <a:tileRect l="-100000" b="-100000"/>
        </a:gradFill>
        <a:ln xmlns:a="http://schemas.openxmlformats.org/drawingml/2006/main">
          <a:noFill/>
        </a:ln>
        <a:effectLst xmlns:a="http://schemas.openxmlformats.org/drawingml/2006/main">
          <a:outerShdw blurRad="63500" sx="102000" sy="102000" algn="ctr" rotWithShape="0">
            <a:prstClr val="black">
              <a:alpha val="40000"/>
            </a:prst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0.33482</cdr:x>
      <cdr:y>0.34298</cdr:y>
    </cdr:from>
    <cdr:to>
      <cdr:x>0.74364</cdr:x>
      <cdr:y>0.59885</cdr:y>
    </cdr:to>
    <cdr:sp macro="" textlink="TDB_usine!$H$2">
      <cdr:nvSpPr>
        <cdr:cNvPr id="11" name="Rectangle 2"/>
        <cdr:cNvSpPr/>
      </cdr:nvSpPr>
      <cdr:spPr>
        <a:xfrm xmlns:a="http://schemas.openxmlformats.org/drawingml/2006/main">
          <a:off x="772015" y="617716"/>
          <a:ext cx="942630" cy="46083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marL="0" indent="0" algn="ctr"/>
          <a:fld id="{C508669C-9CF4-4D65-84F3-6ABF0041423F}" type="TxLink">
            <a:rPr lang="en-US" sz="24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503020202020204" pitchFamily="34" charset="0"/>
              <a:ea typeface="+mn-ea"/>
              <a:cs typeface="+mn-cs"/>
            </a:rPr>
            <a:pPr marL="0" indent="0" algn="ctr"/>
            <a:t>19,30%</a:t>
          </a:fld>
          <a:endParaRPr lang="en-US" sz="11500" b="1" i="0" u="none" strike="noStrike" cap="none" spc="0">
            <a:ln w="0"/>
            <a:solidFill>
              <a:srgbClr val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  <a:ea typeface="+mn-ea"/>
            <a:cs typeface="+mn-cs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0.29226</cdr:x>
      <cdr:y>0.24192</cdr:y>
    </cdr:from>
    <cdr:to>
      <cdr:x>0.7114</cdr:x>
      <cdr:y>0.76845</cdr:y>
    </cdr:to>
    <cdr:sp macro="" textlink="">
      <cdr:nvSpPr>
        <cdr:cNvPr id="2" name="Oval 1">
          <a:extLst xmlns:a="http://schemas.openxmlformats.org/drawingml/2006/main">
            <a:ext uri="{FF2B5EF4-FFF2-40B4-BE49-F238E27FC236}">
              <a16:creationId xmlns:a16="http://schemas.microsoft.com/office/drawing/2014/main" id="{9B4B3D53-1CAE-4B36-9A60-0E6167B99830}"/>
            </a:ext>
          </a:extLst>
        </cdr:cNvPr>
        <cdr:cNvSpPr/>
      </cdr:nvSpPr>
      <cdr:spPr>
        <a:xfrm xmlns:a="http://schemas.openxmlformats.org/drawingml/2006/main">
          <a:off x="598836" y="398053"/>
          <a:ext cx="858816" cy="866343"/>
        </a:xfrm>
        <a:prstGeom xmlns:a="http://schemas.openxmlformats.org/drawingml/2006/main" prst="ellipse">
          <a:avLst/>
        </a:prstGeom>
        <a:gradFill xmlns:a="http://schemas.openxmlformats.org/drawingml/2006/main" flip="none" rotWithShape="1">
          <a:gsLst>
            <a:gs pos="29000">
              <a:schemeClr val="bg1"/>
            </a:gs>
            <a:gs pos="67000">
              <a:schemeClr val="bg2"/>
            </a:gs>
            <a:gs pos="100000">
              <a:schemeClr val="bg1">
                <a:lumMod val="95000"/>
              </a:schemeClr>
            </a:gs>
          </a:gsLst>
          <a:path path="rect">
            <a:fillToRect t="100000" r="100000"/>
          </a:path>
          <a:tileRect l="-100000" b="-100000"/>
        </a:gradFill>
        <a:ln xmlns:a="http://schemas.openxmlformats.org/drawingml/2006/main">
          <a:noFill/>
        </a:ln>
        <a:effectLst xmlns:a="http://schemas.openxmlformats.org/drawingml/2006/main">
          <a:outerShdw blurRad="63500" sx="102000" sy="102000" algn="ctr" rotWithShape="0">
            <a:prstClr val="black">
              <a:alpha val="40000"/>
            </a:prst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0.30623</cdr:x>
      <cdr:y>0.34298</cdr:y>
    </cdr:from>
    <cdr:to>
      <cdr:x>0.74147</cdr:x>
      <cdr:y>0.59885</cdr:y>
    </cdr:to>
    <cdr:sp macro="" textlink="TDB_usine!$J$2">
      <cdr:nvSpPr>
        <cdr:cNvPr id="11" name="Rectangle 2"/>
        <cdr:cNvSpPr/>
      </cdr:nvSpPr>
      <cdr:spPr>
        <a:xfrm xmlns:a="http://schemas.openxmlformats.org/drawingml/2006/main">
          <a:off x="704736" y="617716"/>
          <a:ext cx="1001621" cy="46083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marL="0" indent="0" algn="ctr"/>
          <a:fld id="{B37B8483-39F7-4BF1-8854-D15C21BD693C}" type="TxLink">
            <a:rPr lang="en-US" sz="24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503020202020204" pitchFamily="34" charset="0"/>
              <a:ea typeface="+mn-ea"/>
              <a:cs typeface="+mn-cs"/>
            </a:rPr>
            <a:pPr marL="0" indent="0" algn="ctr"/>
            <a:t>99,97%</a:t>
          </a:fld>
          <a:endParaRPr lang="en-US" sz="11500" b="1" i="0" u="none" strike="noStrike" cap="none" spc="0">
            <a:ln w="0"/>
            <a:solidFill>
              <a:srgbClr val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  <a:ea typeface="+mn-ea"/>
            <a:cs typeface="+mn-cs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0.29226</cdr:x>
      <cdr:y>0.24192</cdr:y>
    </cdr:from>
    <cdr:to>
      <cdr:x>0.7114</cdr:x>
      <cdr:y>0.76845</cdr:y>
    </cdr:to>
    <cdr:sp macro="" textlink="">
      <cdr:nvSpPr>
        <cdr:cNvPr id="2" name="Oval 1">
          <a:extLst xmlns:a="http://schemas.openxmlformats.org/drawingml/2006/main">
            <a:ext uri="{FF2B5EF4-FFF2-40B4-BE49-F238E27FC236}">
              <a16:creationId xmlns:a16="http://schemas.microsoft.com/office/drawing/2014/main" id="{9B4B3D53-1CAE-4B36-9A60-0E6167B99830}"/>
            </a:ext>
          </a:extLst>
        </cdr:cNvPr>
        <cdr:cNvSpPr/>
      </cdr:nvSpPr>
      <cdr:spPr>
        <a:xfrm xmlns:a="http://schemas.openxmlformats.org/drawingml/2006/main">
          <a:off x="598836" y="398053"/>
          <a:ext cx="858816" cy="866343"/>
        </a:xfrm>
        <a:prstGeom xmlns:a="http://schemas.openxmlformats.org/drawingml/2006/main" prst="ellipse">
          <a:avLst/>
        </a:prstGeom>
        <a:gradFill xmlns:a="http://schemas.openxmlformats.org/drawingml/2006/main" flip="none" rotWithShape="1">
          <a:gsLst>
            <a:gs pos="29000">
              <a:schemeClr val="bg1"/>
            </a:gs>
            <a:gs pos="67000">
              <a:schemeClr val="bg2"/>
            </a:gs>
            <a:gs pos="100000">
              <a:schemeClr val="bg1">
                <a:lumMod val="95000"/>
              </a:schemeClr>
            </a:gs>
          </a:gsLst>
          <a:path path="rect">
            <a:fillToRect t="100000" r="100000"/>
          </a:path>
          <a:tileRect l="-100000" b="-100000"/>
        </a:gradFill>
        <a:ln xmlns:a="http://schemas.openxmlformats.org/drawingml/2006/main">
          <a:noFill/>
        </a:ln>
        <a:effectLst xmlns:a="http://schemas.openxmlformats.org/drawingml/2006/main">
          <a:outerShdw blurRad="63500" sx="102000" sy="102000" algn="ctr" rotWithShape="0">
            <a:prstClr val="black">
              <a:alpha val="40000"/>
            </a:prst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0.37383</cdr:x>
      <cdr:y>0.37514</cdr:y>
    </cdr:from>
    <cdr:to>
      <cdr:x>0.67387</cdr:x>
      <cdr:y>0.57605</cdr:y>
    </cdr:to>
    <cdr:sp macro="" textlink="TDB_usine!$L$2">
      <cdr:nvSpPr>
        <cdr:cNvPr id="11" name="Rectangle 2"/>
        <cdr:cNvSpPr/>
      </cdr:nvSpPr>
      <cdr:spPr>
        <a:xfrm xmlns:a="http://schemas.openxmlformats.org/drawingml/2006/main">
          <a:off x="1175351" y="860467"/>
          <a:ext cx="943336" cy="46083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marL="0" indent="0" algn="ctr"/>
          <a:fld id="{DDB8028B-5428-4845-AB70-B8EE49D88852}" type="TxLink">
            <a:rPr lang="en-US" sz="24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503020202020204" pitchFamily="34" charset="0"/>
              <a:ea typeface="+mn-ea"/>
              <a:cs typeface="+mn-cs"/>
            </a:rPr>
            <a:pPr marL="0" indent="0" algn="ctr"/>
            <a:t>18,05%</a:t>
          </a:fld>
          <a:endParaRPr lang="en-US" sz="11500" b="1" i="0" u="none" strike="noStrike" cap="none" spc="0">
            <a:ln w="0"/>
            <a:solidFill>
              <a:srgbClr val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  <a:ea typeface="+mn-ea"/>
            <a:cs typeface="+mn-cs"/>
          </a:endParaRPr>
        </a:p>
      </cdr:txBody>
    </cdr:sp>
  </cdr:relSizeAnchor>
  <cdr:relSizeAnchor xmlns:cdr="http://schemas.openxmlformats.org/drawingml/2006/chartDrawing">
    <cdr:from>
      <cdr:x>0.29226</cdr:x>
      <cdr:y>0.24192</cdr:y>
    </cdr:from>
    <cdr:to>
      <cdr:x>0.7114</cdr:x>
      <cdr:y>0.76845</cdr:y>
    </cdr:to>
    <cdr:sp macro="" textlink="">
      <cdr:nvSpPr>
        <cdr:cNvPr id="3" name="Oval 1">
          <a:extLst xmlns:a="http://schemas.openxmlformats.org/drawingml/2006/main">
            <a:ext uri="{FF2B5EF4-FFF2-40B4-BE49-F238E27FC236}">
              <a16:creationId xmlns:a16="http://schemas.microsoft.com/office/drawing/2014/main" id="{9B4B3D53-1CAE-4B36-9A60-0E6167B99830}"/>
            </a:ext>
          </a:extLst>
        </cdr:cNvPr>
        <cdr:cNvSpPr/>
      </cdr:nvSpPr>
      <cdr:spPr>
        <a:xfrm xmlns:a="http://schemas.openxmlformats.org/drawingml/2006/main">
          <a:off x="598836" y="398053"/>
          <a:ext cx="858816" cy="866343"/>
        </a:xfrm>
        <a:prstGeom xmlns:a="http://schemas.openxmlformats.org/drawingml/2006/main" prst="ellipse">
          <a:avLst/>
        </a:prstGeom>
        <a:gradFill xmlns:a="http://schemas.openxmlformats.org/drawingml/2006/main" flip="none" rotWithShape="1">
          <a:gsLst>
            <a:gs pos="29000">
              <a:schemeClr val="bg1"/>
            </a:gs>
            <a:gs pos="67000">
              <a:schemeClr val="bg2"/>
            </a:gs>
            <a:gs pos="100000">
              <a:schemeClr val="bg1">
                <a:lumMod val="95000"/>
              </a:schemeClr>
            </a:gs>
          </a:gsLst>
          <a:path path="rect">
            <a:fillToRect t="100000" r="100000"/>
          </a:path>
          <a:tileRect l="-100000" b="-100000"/>
        </a:gradFill>
        <a:ln xmlns:a="http://schemas.openxmlformats.org/drawingml/2006/main">
          <a:noFill/>
        </a:ln>
        <a:effectLst xmlns:a="http://schemas.openxmlformats.org/drawingml/2006/main">
          <a:outerShdw blurRad="63500" sx="102000" sy="102000" algn="ctr" rotWithShape="0">
            <a:prstClr val="black">
              <a:alpha val="40000"/>
            </a:prst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0.37384</cdr:x>
      <cdr:y>0.37514</cdr:y>
    </cdr:from>
    <cdr:to>
      <cdr:x>0.67387</cdr:x>
      <cdr:y>0.57605</cdr:y>
    </cdr:to>
    <cdr:sp macro="" textlink="TDB_usine!$L$2">
      <cdr:nvSpPr>
        <cdr:cNvPr id="4" name="Rectangle 2"/>
        <cdr:cNvSpPr/>
      </cdr:nvSpPr>
      <cdr:spPr>
        <a:xfrm xmlns:a="http://schemas.openxmlformats.org/drawingml/2006/main">
          <a:off x="1175367" y="860467"/>
          <a:ext cx="943336" cy="46083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marL="0" indent="0" algn="ctr"/>
          <a:fld id="{DDB8028B-5428-4845-AB70-B8EE49D88852}" type="TxLink">
            <a:rPr lang="en-US" sz="24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503020202020204" pitchFamily="34" charset="0"/>
              <a:ea typeface="+mn-ea"/>
              <a:cs typeface="+mn-cs"/>
            </a:rPr>
            <a:pPr marL="0" indent="0" algn="ctr"/>
            <a:t>18,05%</a:t>
          </a:fld>
          <a:endParaRPr lang="en-US" sz="11500" b="1" i="0" u="none" strike="noStrike" cap="none" spc="0">
            <a:ln w="0"/>
            <a:solidFill>
              <a:srgbClr val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  <a:ea typeface="+mn-ea"/>
            <a:cs typeface="+mn-cs"/>
          </a:endParaRPr>
        </a:p>
      </cdr:txBody>
    </cdr:sp>
  </cdr:relSizeAnchor>
  <cdr:relSizeAnchor xmlns:cdr="http://schemas.openxmlformats.org/drawingml/2006/chartDrawing">
    <cdr:from>
      <cdr:x>0.29226</cdr:x>
      <cdr:y>0.24192</cdr:y>
    </cdr:from>
    <cdr:to>
      <cdr:x>0.7114</cdr:x>
      <cdr:y>0.76845</cdr:y>
    </cdr:to>
    <cdr:sp macro="" textlink="">
      <cdr:nvSpPr>
        <cdr:cNvPr id="5" name="Oval 1">
          <a:extLst xmlns:a="http://schemas.openxmlformats.org/drawingml/2006/main">
            <a:ext uri="{FF2B5EF4-FFF2-40B4-BE49-F238E27FC236}">
              <a16:creationId xmlns:a16="http://schemas.microsoft.com/office/drawing/2014/main" id="{9B4B3D53-1CAE-4B36-9A60-0E6167B99830}"/>
            </a:ext>
          </a:extLst>
        </cdr:cNvPr>
        <cdr:cNvSpPr/>
      </cdr:nvSpPr>
      <cdr:spPr>
        <a:xfrm xmlns:a="http://schemas.openxmlformats.org/drawingml/2006/main">
          <a:off x="598836" y="398053"/>
          <a:ext cx="858816" cy="866343"/>
        </a:xfrm>
        <a:prstGeom xmlns:a="http://schemas.openxmlformats.org/drawingml/2006/main" prst="ellipse">
          <a:avLst/>
        </a:prstGeom>
        <a:gradFill xmlns:a="http://schemas.openxmlformats.org/drawingml/2006/main" flip="none" rotWithShape="1">
          <a:gsLst>
            <a:gs pos="29000">
              <a:schemeClr val="bg1"/>
            </a:gs>
            <a:gs pos="67000">
              <a:schemeClr val="bg2"/>
            </a:gs>
            <a:gs pos="100000">
              <a:schemeClr val="bg1">
                <a:lumMod val="95000"/>
              </a:schemeClr>
            </a:gs>
          </a:gsLst>
          <a:path path="rect">
            <a:fillToRect t="100000" r="100000"/>
          </a:path>
          <a:tileRect l="-100000" b="-100000"/>
        </a:gradFill>
        <a:ln xmlns:a="http://schemas.openxmlformats.org/drawingml/2006/main">
          <a:noFill/>
        </a:ln>
        <a:effectLst xmlns:a="http://schemas.openxmlformats.org/drawingml/2006/main">
          <a:outerShdw blurRad="63500" sx="102000" sy="102000" algn="ctr" rotWithShape="0">
            <a:prstClr val="black">
              <a:alpha val="40000"/>
            </a:prst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en-US" sz="1100"/>
        </a:p>
      </cdr:txBody>
    </cdr:sp>
  </cdr:relSizeAnchor>
  <cdr:relSizeAnchor xmlns:cdr="http://schemas.openxmlformats.org/drawingml/2006/chartDrawing">
    <cdr:from>
      <cdr:x>0.37384</cdr:x>
      <cdr:y>0.37514</cdr:y>
    </cdr:from>
    <cdr:to>
      <cdr:x>0.67387</cdr:x>
      <cdr:y>0.57605</cdr:y>
    </cdr:to>
    <cdr:sp macro="" textlink="TDB_usine!$L$2">
      <cdr:nvSpPr>
        <cdr:cNvPr id="6" name="Rectangle 2"/>
        <cdr:cNvSpPr/>
      </cdr:nvSpPr>
      <cdr:spPr>
        <a:xfrm xmlns:a="http://schemas.openxmlformats.org/drawingml/2006/main">
          <a:off x="1175367" y="860467"/>
          <a:ext cx="943336" cy="46083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marL="0" indent="0" algn="ctr"/>
          <a:fld id="{DDB8028B-5428-4845-AB70-B8EE49D88852}" type="TxLink">
            <a:rPr lang="en-US" sz="24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503020202020204" pitchFamily="34" charset="0"/>
              <a:ea typeface="+mn-ea"/>
              <a:cs typeface="+mn-cs"/>
            </a:rPr>
            <a:pPr marL="0" indent="0" algn="ctr"/>
            <a:t>18,05%</a:t>
          </a:fld>
          <a:endParaRPr lang="en-US" sz="11500" b="1" i="0" u="none" strike="noStrike" cap="none" spc="0">
            <a:ln w="0"/>
            <a:solidFill>
              <a:srgbClr val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503020202020204" pitchFamily="34" charset="0"/>
            <a:ea typeface="+mn-ea"/>
            <a:cs typeface="+mn-cs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295010</xdr:colOff>
      <xdr:row>9</xdr:row>
      <xdr:rowOff>44980</xdr:rowOff>
    </xdr:from>
    <xdr:to>
      <xdr:col>15</xdr:col>
      <xdr:colOff>393825</xdr:colOff>
      <xdr:row>29</xdr:row>
      <xdr:rowOff>39953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4213867" y="1710494"/>
          <a:ext cx="7936529" cy="3696116"/>
          <a:chOff x="3259667" y="1104636"/>
          <a:chExt cx="7718815" cy="3804973"/>
        </a:xfrm>
      </xdr:grpSpPr>
      <xdr:pic>
        <xdr:nvPicPr>
          <xdr:cNvPr id="8" name="Picture 6">
            <a:extLst>
              <a:ext uri="{FF2B5EF4-FFF2-40B4-BE49-F238E27FC236}">
                <a16:creationId xmlns:a16="http://schemas.microsoft.com/office/drawing/2014/main" id="{00000000-0008-0000-04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duotone>
              <a:prstClr val="black"/>
              <a:schemeClr val="accent1">
                <a:tint val="45000"/>
                <a:satMod val="400000"/>
              </a:schemeClr>
            </a:duotone>
          </a:blip>
          <a:stretch>
            <a:fillRect/>
          </a:stretch>
        </xdr:blipFill>
        <xdr:spPr>
          <a:xfrm>
            <a:off x="3259667" y="3185583"/>
            <a:ext cx="7718815" cy="1724026"/>
          </a:xfrm>
          <a:prstGeom prst="rect">
            <a:avLst/>
          </a:prstGeom>
        </xdr:spPr>
      </xdr:pic>
      <xdr:graphicFrame macro="">
        <xdr:nvGraphicFramePr>
          <xdr:cNvPr id="9" name="Graphique 8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GraphicFramePr>
            <a:graphicFrameLocks/>
          </xdr:cNvGraphicFramePr>
        </xdr:nvGraphicFramePr>
        <xdr:xfrm>
          <a:off x="4540251" y="1280583"/>
          <a:ext cx="1095376" cy="291213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10" name="Graphiqu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GraphicFramePr>
            <a:graphicFrameLocks/>
          </xdr:cNvGraphicFramePr>
        </xdr:nvGraphicFramePr>
        <xdr:xfrm>
          <a:off x="6011333" y="1111250"/>
          <a:ext cx="1095376" cy="290155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11" name="Graphique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GraphicFramePr>
            <a:graphicFrameLocks/>
          </xdr:cNvGraphicFramePr>
        </xdr:nvGraphicFramePr>
        <xdr:xfrm>
          <a:off x="7532687" y="1104636"/>
          <a:ext cx="1095376" cy="29372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12" name="Graphique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GraphicFramePr>
            <a:graphicFrameLocks/>
          </xdr:cNvGraphicFramePr>
        </xdr:nvGraphicFramePr>
        <xdr:xfrm>
          <a:off x="9190302" y="1283231"/>
          <a:ext cx="1095376" cy="302061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SpPr txBox="1"/>
        </xdr:nvSpPr>
        <xdr:spPr>
          <a:xfrm>
            <a:off x="5111750" y="3836722"/>
            <a:ext cx="928688" cy="583407"/>
          </a:xfrm>
          <a:prstGeom prst="rect">
            <a:avLst/>
          </a:prstGeom>
          <a:noFill/>
          <a:ln w="9525" cmpd="sng">
            <a:noFill/>
          </a:ln>
          <a:scene3d>
            <a:camera prst="perspectiveContrastingRightFacing"/>
            <a:lightRig rig="threePt" dir="t"/>
          </a:scene3d>
          <a:sp3d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Qualité</a:t>
            </a:r>
          </a:p>
        </xdr:txBody>
      </xdr:sp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 txBox="1"/>
        </xdr:nvSpPr>
        <xdr:spPr>
          <a:xfrm>
            <a:off x="6122458" y="3688291"/>
            <a:ext cx="1321594" cy="583407"/>
          </a:xfrm>
          <a:prstGeom prst="rect">
            <a:avLst/>
          </a:prstGeom>
          <a:noFill/>
          <a:ln w="9525" cmpd="sng">
            <a:noFill/>
          </a:ln>
          <a:scene3d>
            <a:camera prst="perspectiveFront"/>
            <a:lightRig rig="threePt" dir="t"/>
          </a:scene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Performance</a:t>
            </a:r>
          </a:p>
        </xdr:txBody>
      </xdr:sp>
      <xdr:sp macro="" textlink="">
        <xdr:nvSpPr>
          <xdr:cNvPr id="19" name="ZoneTexte 18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 txBox="1"/>
        </xdr:nvSpPr>
        <xdr:spPr>
          <a:xfrm>
            <a:off x="7589572" y="3672416"/>
            <a:ext cx="1333500" cy="583407"/>
          </a:xfrm>
          <a:prstGeom prst="rect">
            <a:avLst/>
          </a:prstGeom>
          <a:noFill/>
          <a:ln w="9525" cmpd="sng">
            <a:noFill/>
          </a:ln>
          <a:scene3d>
            <a:camera prst="isometricOffAxis2Left"/>
            <a:lightRig rig="threePt" dir="t"/>
          </a:scene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Disponibilité</a:t>
            </a:r>
          </a:p>
        </xdr:txBody>
      </xdr:sp>
      <xdr:sp macro="" textlink="">
        <xdr:nvSpPr>
          <xdr:cNvPr id="20" name="ZoneTexte 19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 txBox="1"/>
        </xdr:nvSpPr>
        <xdr:spPr>
          <a:xfrm>
            <a:off x="8835761" y="3837781"/>
            <a:ext cx="928688" cy="583407"/>
          </a:xfrm>
          <a:prstGeom prst="rect">
            <a:avLst/>
          </a:prstGeom>
          <a:noFill/>
          <a:ln w="9525" cmpd="sng">
            <a:noFill/>
          </a:ln>
          <a:scene3d>
            <a:camera prst="perspectiveContrastingLeftFacing"/>
            <a:lightRig rig="threePt" dir="t"/>
          </a:scene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TRS</a:t>
            </a:r>
          </a:p>
        </xdr:txBody>
      </xdr:sp>
      <xdr:sp macro="" textlink="$G$2">
        <xdr:nvSpPr>
          <xdr:cNvPr id="22" name="ZoneTexte 21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 txBox="1"/>
        </xdr:nvSpPr>
        <xdr:spPr>
          <a:xfrm>
            <a:off x="4741333" y="3386667"/>
            <a:ext cx="751417" cy="3174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1A1582DD-6D8A-4314-8CD5-BD1CAD908F65}" type="TxLink">
              <a:rPr lang="en-US" sz="1100" b="1" i="0" u="none" strike="noStrike">
                <a:solidFill>
                  <a:srgbClr val="C00000"/>
                </a:solidFill>
                <a:latin typeface="Arial Black" panose="020B0A04020102020204" pitchFamily="34" charset="0"/>
              </a:rPr>
              <a:pPr/>
              <a:t>90,56%</a:t>
            </a:fld>
            <a:endParaRPr lang="fr-FR" sz="1100" b="1">
              <a:solidFill>
                <a:srgbClr val="C00000"/>
              </a:solidFill>
              <a:latin typeface="Arial Black" panose="020B0A04020102020204" pitchFamily="34" charset="0"/>
            </a:endParaRPr>
          </a:p>
        </xdr:txBody>
      </xdr:sp>
      <xdr:sp macro="" textlink="$I$2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 txBox="1"/>
        </xdr:nvSpPr>
        <xdr:spPr>
          <a:xfrm>
            <a:off x="6223000" y="3185583"/>
            <a:ext cx="751417" cy="3174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4B4B03AA-2333-4164-B191-EC8553A88262}" type="TxLink">
              <a:rPr lang="en-US" sz="14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</a:rPr>
              <a:pPr/>
              <a:t>30,60%</a:t>
            </a:fld>
            <a:endParaRPr lang="fr-FR" sz="1400" b="1">
              <a:solidFill>
                <a:schemeClr val="accent1">
                  <a:lumMod val="50000"/>
                </a:schemeClr>
              </a:solidFill>
              <a:latin typeface="Arial Black" panose="020B0A04020102020204" pitchFamily="34" charset="0"/>
            </a:endParaRPr>
          </a:p>
        </xdr:txBody>
      </xdr:sp>
      <xdr:sp macro="" textlink="$K$2">
        <xdr:nvSpPr>
          <xdr:cNvPr id="24" name="ZoneTexte 23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SpPr txBox="1"/>
        </xdr:nvSpPr>
        <xdr:spPr>
          <a:xfrm>
            <a:off x="7736417" y="3185583"/>
            <a:ext cx="751417" cy="3174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A5EB26EB-5AAF-4B00-AD2F-CD6DA7446AA6}" type="TxLink">
              <a:rPr lang="en-US" sz="1400" b="1" i="0" u="none" strike="noStrike">
                <a:solidFill>
                  <a:srgbClr val="FFC000"/>
                </a:solidFill>
                <a:latin typeface="Calibri"/>
              </a:rPr>
              <a:pPr/>
              <a:t>90,63%</a:t>
            </a:fld>
            <a:endParaRPr lang="fr-FR" sz="1400" b="1">
              <a:solidFill>
                <a:srgbClr val="FFC000"/>
              </a:solidFill>
              <a:latin typeface="Arial Black" panose="020B0A04020102020204" pitchFamily="34" charset="0"/>
            </a:endParaRPr>
          </a:p>
        </xdr:txBody>
      </xdr:sp>
      <xdr:sp macro="" textlink="$M$2">
        <xdr:nvSpPr>
          <xdr:cNvPr id="25" name="ZoneTexte 24">
            <a:extLst>
              <a:ext uri="{FF2B5EF4-FFF2-40B4-BE49-F238E27FC236}">
                <a16:creationId xmlns:a16="http://schemas.microsoft.com/office/drawing/2014/main" id="{00000000-0008-0000-0400-000019000000}"/>
              </a:ext>
            </a:extLst>
          </xdr:cNvPr>
          <xdr:cNvSpPr txBox="1"/>
        </xdr:nvSpPr>
        <xdr:spPr>
          <a:xfrm>
            <a:off x="9345083" y="3429000"/>
            <a:ext cx="751417" cy="3174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373069FC-D70B-4414-8297-B091671F1A2A}" type="TxLink">
              <a:rPr lang="en-US" sz="1400" b="1" i="0" u="none" strike="noStrike">
                <a:solidFill>
                  <a:schemeClr val="accent3">
                    <a:lumMod val="50000"/>
                  </a:schemeClr>
                </a:solidFill>
                <a:latin typeface="Calibri"/>
              </a:rPr>
              <a:pPr/>
              <a:t>25,12%</a:t>
            </a:fld>
            <a:endParaRPr lang="fr-FR" sz="1400" b="1">
              <a:solidFill>
                <a:schemeClr val="accent3">
                  <a:lumMod val="50000"/>
                </a:schemeClr>
              </a:solidFill>
              <a:latin typeface="Arial Black" panose="020B0A04020102020204" pitchFamily="34" charset="0"/>
            </a:endParaRPr>
          </a:p>
        </xdr:txBody>
      </xdr:sp>
    </xdr:grpSp>
    <xdr:clientData/>
  </xdr:twoCellAnchor>
  <xdr:twoCellAnchor>
    <xdr:from>
      <xdr:col>13</xdr:col>
      <xdr:colOff>543719</xdr:colOff>
      <xdr:row>29</xdr:row>
      <xdr:rowOff>123031</xdr:rowOff>
    </xdr:from>
    <xdr:to>
      <xdr:col>15</xdr:col>
      <xdr:colOff>531813</xdr:colOff>
      <xdr:row>31</xdr:row>
      <xdr:rowOff>99219</xdr:rowOff>
    </xdr:to>
    <xdr:sp macro="" textlink="BD!#REF!">
      <xdr:nvSpPr>
        <xdr:cNvPr id="26" name="DateA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10449719" y="5647531"/>
          <a:ext cx="1512094" cy="3571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 b="1" i="0" u="none" strike="noStrike">
              <a:solidFill>
                <a:schemeClr val="tx1"/>
              </a:solidFill>
              <a:latin typeface="Calibri"/>
            </a:rPr>
            <a:t>06/08/2020</a:t>
          </a:r>
          <a:endParaRPr lang="fr-FR" sz="3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485511</xdr:colOff>
      <xdr:row>7</xdr:row>
      <xdr:rowOff>41012</xdr:rowOff>
    </xdr:from>
    <xdr:to>
      <xdr:col>15</xdr:col>
      <xdr:colOff>474927</xdr:colOff>
      <xdr:row>29</xdr:row>
      <xdr:rowOff>71438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4295511" y="1374512"/>
          <a:ext cx="7609416" cy="4221426"/>
        </a:xfrm>
        <a:prstGeom prst="rect">
          <a:avLst/>
        </a:prstGeom>
        <a:noFill/>
        <a:ln w="41275">
          <a:gradFill flip="none" rotWithShape="1">
            <a:gsLst>
              <a:gs pos="62000">
                <a:schemeClr val="bg1"/>
              </a:gs>
              <a:gs pos="18000">
                <a:schemeClr val="tx1"/>
              </a:gs>
              <a:gs pos="0">
                <a:schemeClr val="bg1"/>
              </a:gs>
              <a:gs pos="80000">
                <a:schemeClr val="bg1"/>
              </a:gs>
              <a:gs pos="100000">
                <a:schemeClr val="tx1"/>
              </a:gs>
            </a:gsLst>
            <a:lin ang="13500000" scaled="1"/>
            <a:tileRect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684399</xdr:colOff>
      <xdr:row>8</xdr:row>
      <xdr:rowOff>97305</xdr:rowOff>
    </xdr:from>
    <xdr:to>
      <xdr:col>19</xdr:col>
      <xdr:colOff>330728</xdr:colOff>
      <xdr:row>17</xdr:row>
      <xdr:rowOff>127747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12440970" y="1577762"/>
          <a:ext cx="2781415" cy="1695956"/>
          <a:chOff x="10852337" y="811680"/>
          <a:chExt cx="2694329" cy="1744942"/>
        </a:xfrm>
      </xdr:grpSpPr>
      <xdr:pic>
        <xdr:nvPicPr>
          <xdr:cNvPr id="27" name="Image 26">
            <a:extLst>
              <a:ext uri="{FF2B5EF4-FFF2-40B4-BE49-F238E27FC236}">
                <a16:creationId xmlns:a16="http://schemas.microsoft.com/office/drawing/2014/main" id="{00000000-0008-0000-04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478808" y="811680"/>
            <a:ext cx="1386417" cy="1386417"/>
          </a:xfrm>
          <a:prstGeom prst="rect">
            <a:avLst/>
          </a:prstGeom>
        </xdr:spPr>
      </xdr:pic>
      <xdr:sp macro="" textlink="$F$2">
        <xdr:nvSpPr>
          <xdr:cNvPr id="29" name="ZoneTexte 28"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 txBox="1"/>
        </xdr:nvSpPr>
        <xdr:spPr>
          <a:xfrm>
            <a:off x="12139083" y="1227666"/>
            <a:ext cx="814917" cy="508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B93D8F5B-46ED-48F7-8FC4-AE2C8E2708A9}" type="TxLink">
              <a:rPr lang="en-US" sz="1800" b="1" i="0" u="none" strike="noStrike">
                <a:solidFill>
                  <a:srgbClr val="000000"/>
                </a:solidFill>
                <a:latin typeface="Calibri"/>
              </a:rPr>
              <a:pPr/>
              <a:t>24,48</a:t>
            </a:fld>
            <a:endParaRPr lang="fr-FR" sz="1800" b="1">
              <a:solidFill>
                <a:srgbClr val="C00000"/>
              </a:solidFill>
              <a:latin typeface="Arial Black" panose="020B0A04020102020204" pitchFamily="34" charset="0"/>
            </a:endParaRPr>
          </a:p>
        </xdr:txBody>
      </xdr:sp>
      <xdr:sp macro="" textlink="">
        <xdr:nvSpPr>
          <xdr:cNvPr id="30" name="ZoneTexte 29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SpPr txBox="1"/>
        </xdr:nvSpPr>
        <xdr:spPr>
          <a:xfrm>
            <a:off x="12731749" y="1248834"/>
            <a:ext cx="814917" cy="508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800" b="1" i="0" u="none" strike="noStrike">
                <a:solidFill>
                  <a:srgbClr val="000000"/>
                </a:solidFill>
                <a:latin typeface="Calibri"/>
              </a:rPr>
              <a:t>Kg/h</a:t>
            </a:r>
          </a:p>
        </xdr:txBody>
      </xdr:sp>
      <xdr:sp macro="" textlink="">
        <xdr:nvSpPr>
          <xdr:cNvPr id="31" name="ZoneTexte 30">
            <a:extLst>
              <a:ext uri="{FF2B5EF4-FFF2-40B4-BE49-F238E27FC236}">
                <a16:creationId xmlns:a16="http://schemas.microsoft.com/office/drawing/2014/main" id="{00000000-0008-0000-0400-00001F000000}"/>
              </a:ext>
            </a:extLst>
          </xdr:cNvPr>
          <xdr:cNvSpPr txBox="1"/>
        </xdr:nvSpPr>
        <xdr:spPr>
          <a:xfrm>
            <a:off x="10852337" y="2248024"/>
            <a:ext cx="2360083" cy="3085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Cadence réelle</a:t>
            </a:r>
          </a:p>
        </xdr:txBody>
      </xdr:sp>
    </xdr:grpSp>
    <xdr:clientData/>
  </xdr:twoCellAnchor>
  <xdr:twoCellAnchor>
    <xdr:from>
      <xdr:col>6</xdr:col>
      <xdr:colOff>371740</xdr:colOff>
      <xdr:row>2</xdr:row>
      <xdr:rowOff>35718</xdr:rowOff>
    </xdr:from>
    <xdr:to>
      <xdr:col>14</xdr:col>
      <xdr:colOff>478896</xdr:colOff>
      <xdr:row>6</xdr:row>
      <xdr:rowOff>107156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943740" y="416718"/>
          <a:ext cx="6203156" cy="833438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E x t r u d e u s e -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A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oneCellAnchor>
    <xdr:from>
      <xdr:col>16</xdr:col>
      <xdr:colOff>304800</xdr:colOff>
      <xdr:row>8</xdr:row>
      <xdr:rowOff>76200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12903200" y="1566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16</xdr:col>
      <xdr:colOff>54781</xdr:colOff>
      <xdr:row>19</xdr:row>
      <xdr:rowOff>116002</xdr:rowOff>
    </xdr:from>
    <xdr:to>
      <xdr:col>19</xdr:col>
      <xdr:colOff>600117</xdr:colOff>
      <xdr:row>28</xdr:row>
      <xdr:rowOff>38680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12595124" y="3632088"/>
          <a:ext cx="2896650" cy="1588192"/>
          <a:chOff x="10984379" y="2762251"/>
          <a:chExt cx="2809564" cy="1637178"/>
        </a:xfrm>
      </xdr:grpSpPr>
      <xdr:sp macro="" textlink="">
        <xdr:nvSpPr>
          <xdr:cNvPr id="32" name="ZoneTexte 3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 txBox="1"/>
        </xdr:nvSpPr>
        <xdr:spPr>
          <a:xfrm>
            <a:off x="10984379" y="4092512"/>
            <a:ext cx="2360083" cy="30691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Taux de défaillance</a:t>
            </a:r>
          </a:p>
        </xdr:txBody>
      </xdr:sp>
      <xdr:sp macro="" textlink="$O$2">
        <xdr:nvSpPr>
          <xdr:cNvPr id="33" name="ZoneTexte 3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 txBox="1"/>
        </xdr:nvSpPr>
        <xdr:spPr>
          <a:xfrm>
            <a:off x="12452101" y="2888253"/>
            <a:ext cx="833967" cy="508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309CC8D8-7834-4CF1-901A-481C14F7A58D}" type="TxLink">
              <a:rPr lang="en-US" sz="2000" b="1" i="0" u="none" strike="noStrike">
                <a:solidFill>
                  <a:schemeClr val="tx1"/>
                </a:solidFill>
                <a:latin typeface="Calibri"/>
              </a:rPr>
              <a:pPr/>
              <a:t>4,00</a:t>
            </a:fld>
            <a:endParaRPr lang="en-US" sz="3600" b="1" i="0" u="none" strike="noStrike">
              <a:solidFill>
                <a:schemeClr val="tx1"/>
              </a:solidFill>
              <a:latin typeface="Calibri"/>
            </a:endParaRPr>
          </a:p>
        </xdr:txBody>
      </xdr:sp>
      <xdr:pic>
        <xdr:nvPicPr>
          <xdr:cNvPr id="37" name="Image 36" descr="Configuration, customization, development, hardware, repair ...">
            <a:extLst>
              <a:ext uri="{FF2B5EF4-FFF2-40B4-BE49-F238E27FC236}">
                <a16:creationId xmlns:a16="http://schemas.microsoft.com/office/drawing/2014/main" id="{00000000-0008-0000-0400-00002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449300" y="2762251"/>
            <a:ext cx="1225550" cy="12255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8" name="ZoneTexte 37">
            <a:extLst>
              <a:ext uri="{FF2B5EF4-FFF2-40B4-BE49-F238E27FC236}">
                <a16:creationId xmlns:a16="http://schemas.microsoft.com/office/drawing/2014/main" id="{00000000-0008-0000-0400-000026000000}"/>
              </a:ext>
            </a:extLst>
          </xdr:cNvPr>
          <xdr:cNvSpPr txBox="1"/>
        </xdr:nvSpPr>
        <xdr:spPr>
          <a:xfrm>
            <a:off x="12979026" y="2898215"/>
            <a:ext cx="814917" cy="508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800" b="1" i="0" u="none" strike="noStrike">
                <a:solidFill>
                  <a:srgbClr val="000000"/>
                </a:solidFill>
                <a:latin typeface="Calibri"/>
              </a:rPr>
              <a:t>def/h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84667</xdr:colOff>
      <xdr:row>36</xdr:row>
      <xdr:rowOff>187263</xdr:rowOff>
    </xdr:to>
    <xdr:grpSp>
      <xdr:nvGrpSpPr>
        <xdr:cNvPr id="41" name="Group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GrpSpPr/>
      </xdr:nvGrpSpPr>
      <xdr:grpSpPr>
        <a:xfrm>
          <a:off x="0" y="0"/>
          <a:ext cx="2435981" cy="6841700"/>
          <a:chOff x="35859" y="0"/>
          <a:chExt cx="2370667" cy="7034057"/>
        </a:xfrm>
      </xdr:grpSpPr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400-00002A000000}"/>
              </a:ext>
            </a:extLst>
          </xdr:cNvPr>
          <xdr:cNvSpPr/>
        </xdr:nvSpPr>
        <xdr:spPr>
          <a:xfrm>
            <a:off x="35859" y="0"/>
            <a:ext cx="2370667" cy="7034057"/>
          </a:xfrm>
          <a:prstGeom prst="rect">
            <a:avLst/>
          </a:prstGeom>
          <a:ln>
            <a:noFill/>
          </a:ln>
          <a:effectLst>
            <a:glow rad="228600">
              <a:schemeClr val="tx1">
                <a:alpha val="62000"/>
              </a:schemeClr>
            </a:glow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002">
            <a:schemeClr val="dk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[0]!TDB_A" textlink="">
        <xdr:nvSpPr>
          <xdr:cNvPr id="43" name="Organigramme : Alternative 42">
            <a:extLst>
              <a:ext uri="{FF2B5EF4-FFF2-40B4-BE49-F238E27FC236}">
                <a16:creationId xmlns:a16="http://schemas.microsoft.com/office/drawing/2014/main" id="{00000000-0008-0000-0400-00002B000000}"/>
              </a:ext>
            </a:extLst>
          </xdr:cNvPr>
          <xdr:cNvSpPr/>
        </xdr:nvSpPr>
        <xdr:spPr>
          <a:xfrm>
            <a:off x="349623" y="811981"/>
            <a:ext cx="1605056" cy="412075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EXT-A</a:t>
            </a:r>
          </a:p>
        </xdr:txBody>
      </xdr:sp>
      <xdr:sp macro="" textlink="">
        <xdr:nvSpPr>
          <xdr:cNvPr id="44" name="Organigramme : Alternative 43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SpPr/>
        </xdr:nvSpPr>
        <xdr:spPr>
          <a:xfrm>
            <a:off x="361328" y="1978338"/>
            <a:ext cx="1581149" cy="442384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EXT-C</a:t>
            </a:r>
          </a:p>
        </xdr:txBody>
      </xdr:sp>
      <xdr:sp macro="[0]!TDB_B" textlink="">
        <xdr:nvSpPr>
          <xdr:cNvPr id="45" name="Organigramme : Alternative 44">
            <a:extLst>
              <a:ext uri="{FF2B5EF4-FFF2-40B4-BE49-F238E27FC236}">
                <a16:creationId xmlns:a16="http://schemas.microsoft.com/office/drawing/2014/main" id="{00000000-0008-0000-0400-00002D000000}"/>
              </a:ext>
            </a:extLst>
          </xdr:cNvPr>
          <xdr:cNvSpPr/>
        </xdr:nvSpPr>
        <xdr:spPr>
          <a:xfrm>
            <a:off x="338667" y="1371352"/>
            <a:ext cx="1598083" cy="423332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EXT-B</a:t>
            </a:r>
          </a:p>
        </xdr:txBody>
      </xdr:sp>
      <xdr:sp macro="" textlink="">
        <xdr:nvSpPr>
          <xdr:cNvPr id="46" name="ZoneTexte 45">
            <a:extLst>
              <a:ext uri="{FF2B5EF4-FFF2-40B4-BE49-F238E27FC236}">
                <a16:creationId xmlns:a16="http://schemas.microsoft.com/office/drawing/2014/main" id="{00000000-0008-0000-0400-00002E000000}"/>
              </a:ext>
            </a:extLst>
          </xdr:cNvPr>
          <xdr:cNvSpPr txBox="1"/>
        </xdr:nvSpPr>
        <xdr:spPr>
          <a:xfrm>
            <a:off x="173442" y="54537"/>
            <a:ext cx="2000249" cy="686672"/>
          </a:xfrm>
          <a:prstGeom prst="rect">
            <a:avLst/>
          </a:prstGeom>
          <a:noFill/>
          <a:ln w="9525" cmpd="sng"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 baseline="0"/>
              <a:t>Selectionner l'extrudeuse :</a:t>
            </a:r>
            <a:endParaRPr lang="fr-FR" sz="1800" b="1"/>
          </a:p>
        </xdr:txBody>
      </xdr:sp>
      <xdr:sp macro="[0]!TDB_usine" textlink="">
        <xdr:nvSpPr>
          <xdr:cNvPr id="47" name="Organigramme : Alternative 46">
            <a:extLst>
              <a:ext uri="{FF2B5EF4-FFF2-40B4-BE49-F238E27FC236}">
                <a16:creationId xmlns:a16="http://schemas.microsoft.com/office/drawing/2014/main" id="{00000000-0008-0000-0400-00002F000000}"/>
              </a:ext>
            </a:extLst>
          </xdr:cNvPr>
          <xdr:cNvSpPr/>
        </xdr:nvSpPr>
        <xdr:spPr>
          <a:xfrm>
            <a:off x="379382" y="2606487"/>
            <a:ext cx="1581149" cy="453589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Usine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33" name="Date1_A" hidden="1">
                <a:extLst>
                  <a:ext uri="{63B3BB69-23CF-44E3-9099-C40C66FF867C}">
                    <a14:compatExt spid="_x0000_s18433"/>
                  </a:ext>
                  <a:ext uri="{FF2B5EF4-FFF2-40B4-BE49-F238E27FC236}">
                    <a16:creationId xmlns:a16="http://schemas.microsoft.com/office/drawing/2014/main" id="{00000000-0008-0000-0400-000001480000}"/>
                  </a:ext>
                </a:extLst>
              </xdr:cNvPr>
              <xdr:cNvSpPr/>
            </xdr:nvSpPr>
            <xdr:spPr bwMode="auto">
              <a:xfrm>
                <a:off x="762000" y="4340038"/>
                <a:ext cx="12382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34" name="Date2_A" hidden="1">
                <a:extLst>
                  <a:ext uri="{63B3BB69-23CF-44E3-9099-C40C66FF867C}">
                    <a14:compatExt spid="_x0000_s18434"/>
                  </a:ext>
                  <a:ext uri="{FF2B5EF4-FFF2-40B4-BE49-F238E27FC236}">
                    <a16:creationId xmlns:a16="http://schemas.microsoft.com/office/drawing/2014/main" id="{00000000-0008-0000-0400-000002480000}"/>
                  </a:ext>
                </a:extLst>
              </xdr:cNvPr>
              <xdr:cNvSpPr/>
            </xdr:nvSpPr>
            <xdr:spPr bwMode="auto">
              <a:xfrm>
                <a:off x="781050" y="4797238"/>
                <a:ext cx="11811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35" name="Valider_A" hidden="1">
                <a:extLst>
                  <a:ext uri="{63B3BB69-23CF-44E3-9099-C40C66FF867C}">
                    <a14:compatExt spid="_x0000_s18435"/>
                  </a:ext>
                  <a:ext uri="{FF2B5EF4-FFF2-40B4-BE49-F238E27FC236}">
                    <a16:creationId xmlns:a16="http://schemas.microsoft.com/office/drawing/2014/main" id="{00000000-0008-0000-0400-000003480000}"/>
                  </a:ext>
                </a:extLst>
              </xdr:cNvPr>
              <xdr:cNvSpPr/>
            </xdr:nvSpPr>
            <xdr:spPr bwMode="auto">
              <a:xfrm>
                <a:off x="361950" y="5311588"/>
                <a:ext cx="164782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8436" name="Label1" hidden="1">
                <a:extLst>
                  <a:ext uri="{63B3BB69-23CF-44E3-9099-C40C66FF867C}">
                    <a14:compatExt spid="_x0000_s18436"/>
                  </a:ext>
                  <a:ext uri="{FF2B5EF4-FFF2-40B4-BE49-F238E27FC236}">
                    <a16:creationId xmlns:a16="http://schemas.microsoft.com/office/drawing/2014/main" id="{00000000-0008-0000-0400-000004480000}"/>
                  </a:ext>
                </a:extLst>
              </xdr:cNvPr>
              <xdr:cNvSpPr/>
            </xdr:nvSpPr>
            <xdr:spPr bwMode="auto">
              <a:xfrm>
                <a:off x="314325" y="3854263"/>
                <a:ext cx="1771650" cy="3048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48" name="ZoneTexte 47">
            <a:extLst>
              <a:ext uri="{FF2B5EF4-FFF2-40B4-BE49-F238E27FC236}">
                <a16:creationId xmlns:a16="http://schemas.microsoft.com/office/drawing/2014/main" id="{00000000-0008-0000-0400-000030000000}"/>
              </a:ext>
            </a:extLst>
          </xdr:cNvPr>
          <xdr:cNvSpPr txBox="1"/>
        </xdr:nvSpPr>
        <xdr:spPr>
          <a:xfrm>
            <a:off x="340658" y="4338917"/>
            <a:ext cx="394447" cy="291353"/>
          </a:xfrm>
          <a:prstGeom prst="rect">
            <a:avLst/>
          </a:prstGeom>
          <a:solidFill>
            <a:schemeClr val="bg1">
              <a:lumMod val="9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IE" sz="1100"/>
              <a:t>Du</a:t>
            </a:r>
          </a:p>
        </xdr:txBody>
      </xdr:sp>
      <xdr:sp macro="" textlink="">
        <xdr:nvSpPr>
          <xdr:cNvPr id="49" name="ZoneTexte 48">
            <a:extLst>
              <a:ext uri="{FF2B5EF4-FFF2-40B4-BE49-F238E27FC236}">
                <a16:creationId xmlns:a16="http://schemas.microsoft.com/office/drawing/2014/main" id="{00000000-0008-0000-0400-000031000000}"/>
              </a:ext>
            </a:extLst>
          </xdr:cNvPr>
          <xdr:cNvSpPr txBox="1"/>
        </xdr:nvSpPr>
        <xdr:spPr>
          <a:xfrm>
            <a:off x="349623" y="4802842"/>
            <a:ext cx="403412" cy="244287"/>
          </a:xfrm>
          <a:prstGeom prst="rect">
            <a:avLst/>
          </a:prstGeom>
          <a:solidFill>
            <a:schemeClr val="bg1">
              <a:lumMod val="9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IE" sz="1100"/>
              <a:t>Au</a:t>
            </a:r>
          </a:p>
        </xdr:txBody>
      </xdr:sp>
      <xdr:sp macro="[0]!Synthése_arret" textlink="">
        <xdr:nvSpPr>
          <xdr:cNvPr id="50" name="Organigramme : Alternative 49">
            <a:extLst>
              <a:ext uri="{FF2B5EF4-FFF2-40B4-BE49-F238E27FC236}">
                <a16:creationId xmlns:a16="http://schemas.microsoft.com/office/drawing/2014/main" id="{00000000-0008-0000-0400-000032000000}"/>
              </a:ext>
            </a:extLst>
          </xdr:cNvPr>
          <xdr:cNvSpPr/>
        </xdr:nvSpPr>
        <xdr:spPr>
          <a:xfrm>
            <a:off x="367553" y="3225053"/>
            <a:ext cx="1581149" cy="442383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Causes</a:t>
            </a:r>
            <a:r>
              <a:rPr lang="fr-FR" sz="1800" b="1" baseline="0"/>
              <a:t> Arrêt</a:t>
            </a:r>
            <a:endParaRPr lang="fr-FR" sz="1800" b="1"/>
          </a:p>
        </xdr:txBody>
      </xdr:sp>
    </xdr:grpSp>
    <xdr:clientData/>
  </xdr:twoCellAnchor>
  <xdr:twoCellAnchor>
    <xdr:from>
      <xdr:col>17</xdr:col>
      <xdr:colOff>35718</xdr:colOff>
      <xdr:row>0</xdr:row>
      <xdr:rowOff>119062</xdr:rowOff>
    </xdr:from>
    <xdr:to>
      <xdr:col>20</xdr:col>
      <xdr:colOff>552790</xdr:colOff>
      <xdr:row>4</xdr:row>
      <xdr:rowOff>185397</xdr:rowOff>
    </xdr:to>
    <xdr:grpSp>
      <xdr:nvGrpSpPr>
        <xdr:cNvPr id="57" name="Groupe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GrpSpPr/>
      </xdr:nvGrpSpPr>
      <xdr:grpSpPr>
        <a:xfrm>
          <a:off x="13359832" y="119062"/>
          <a:ext cx="2868387" cy="806564"/>
          <a:chOff x="122464" y="585107"/>
          <a:chExt cx="2803072" cy="816429"/>
        </a:xfrm>
      </xdr:grpSpPr>
      <xdr:grpSp>
        <xdr:nvGrpSpPr>
          <xdr:cNvPr id="58" name="Groupe 57">
            <a:extLst>
              <a:ext uri="{FF2B5EF4-FFF2-40B4-BE49-F238E27FC236}">
                <a16:creationId xmlns:a16="http://schemas.microsoft.com/office/drawing/2014/main" id="{00000000-0008-0000-0400-00003A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enu" textlink="">
          <xdr:nvSpPr>
            <xdr:cNvPr id="60" name="Rectangle 59">
              <a:extLst>
                <a:ext uri="{FF2B5EF4-FFF2-40B4-BE49-F238E27FC236}">
                  <a16:creationId xmlns:a16="http://schemas.microsoft.com/office/drawing/2014/main" id="{00000000-0008-0000-0400-00003C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61" name="Rectangle 60">
              <a:extLst>
                <a:ext uri="{FF2B5EF4-FFF2-40B4-BE49-F238E27FC236}">
                  <a16:creationId xmlns:a16="http://schemas.microsoft.com/office/drawing/2014/main" id="{00000000-0008-0000-0400-00003D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id="{00000000-0008-0000-0400-00003E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enu" textlink="">
        <xdr:nvSpPr>
          <xdr:cNvPr id="59" name="ZoneTexte 58">
            <a:extLst>
              <a:ext uri="{FF2B5EF4-FFF2-40B4-BE49-F238E27FC236}">
                <a16:creationId xmlns:a16="http://schemas.microsoft.com/office/drawing/2014/main" id="{00000000-0008-0000-0400-00003B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500063</xdr:colOff>
      <xdr:row>1</xdr:row>
      <xdr:rowOff>71437</xdr:rowOff>
    </xdr:from>
    <xdr:to>
      <xdr:col>5</xdr:col>
      <xdr:colOff>185738</xdr:colOff>
      <xdr:row>7</xdr:row>
      <xdr:rowOff>150018</xdr:rowOff>
    </xdr:to>
    <xdr:pic macro="[0]!Imprimer">
      <xdr:nvPicPr>
        <xdr:cNvPr id="51" name="Image 50" descr="Bouton Imprimer | Icons Gratuite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063" y="261937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445295</xdr:colOff>
      <xdr:row>28</xdr:row>
      <xdr:rowOff>141025</xdr:rowOff>
    </xdr:from>
    <xdr:to>
      <xdr:col>15</xdr:col>
      <xdr:colOff>433389</xdr:colOff>
      <xdr:row>30</xdr:row>
      <xdr:rowOff>117212</xdr:rowOff>
    </xdr:to>
    <xdr:sp macro="" textlink="BD!#REF!">
      <xdr:nvSpPr>
        <xdr:cNvPr id="8" name="DateB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11065670" y="5415494"/>
          <a:ext cx="1512094" cy="3571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 b="1" i="0" u="none" strike="noStrike">
              <a:solidFill>
                <a:schemeClr val="tx1"/>
              </a:solidFill>
              <a:latin typeface="Calibri"/>
            </a:rPr>
            <a:t>29/05/2020</a:t>
          </a:r>
          <a:endParaRPr lang="fr-FR" sz="3200" b="1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480406</xdr:colOff>
      <xdr:row>18</xdr:row>
      <xdr:rowOff>158409</xdr:rowOff>
    </xdr:from>
    <xdr:to>
      <xdr:col>18</xdr:col>
      <xdr:colOff>193968</xdr:colOff>
      <xdr:row>27</xdr:row>
      <xdr:rowOff>53522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12966320" y="3489438"/>
          <a:ext cx="2467648" cy="1560627"/>
          <a:chOff x="10908240" y="789781"/>
          <a:chExt cx="2392468" cy="1592264"/>
        </a:xfrm>
      </xdr:grpSpPr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458575" y="789781"/>
            <a:ext cx="1380066" cy="1377420"/>
          </a:xfrm>
          <a:prstGeom prst="rect">
            <a:avLst/>
          </a:prstGeom>
        </xdr:spPr>
      </xdr:pic>
      <xdr:sp macro="" textlink="BD!#REF!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 txBox="1"/>
        </xdr:nvSpPr>
        <xdr:spPr>
          <a:xfrm>
            <a:off x="11977158" y="1197769"/>
            <a:ext cx="1323550" cy="5037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fld id="{7E60B401-6668-4DBE-9972-4E03431829C4}" type="TxLink">
              <a:rPr lang="en-US" sz="2000" b="0" i="0" u="none" strike="noStrike">
                <a:solidFill>
                  <a:srgbClr val="000000"/>
                </a:solidFill>
                <a:latin typeface="Impact" panose="020B0806030902050204" pitchFamily="34" charset="0"/>
                <a:cs typeface="Calibri"/>
              </a:rPr>
              <a:pPr/>
              <a:t>32,97</a:t>
            </a:fld>
            <a:r>
              <a:rPr lang="en-US" sz="2000" b="0" i="0" u="none" strike="noStrike">
                <a:solidFill>
                  <a:srgbClr val="000000"/>
                </a:solidFill>
                <a:latin typeface="Impact" panose="020B0806030902050204" pitchFamily="34" charset="0"/>
                <a:cs typeface="Calibri"/>
              </a:rPr>
              <a:t> Kg/h</a:t>
            </a:r>
            <a:endParaRPr lang="en-US" sz="2000" b="1" i="0" u="none" strike="noStrike">
              <a:solidFill>
                <a:srgbClr val="000000"/>
              </a:solidFill>
              <a:latin typeface="Impact" panose="020B0806030902050204" pitchFamily="34" charset="0"/>
            </a:endParaRPr>
          </a:p>
        </xdr:txBody>
      </xdr:sp>
      <xdr:sp macro="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 txBox="1"/>
        </xdr:nvSpPr>
        <xdr:spPr>
          <a:xfrm>
            <a:off x="10908240" y="2075127"/>
            <a:ext cx="2352677" cy="3069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Cadence réelle</a:t>
            </a:r>
          </a:p>
        </xdr:txBody>
      </xdr:sp>
    </xdr:grpSp>
    <xdr:clientData/>
  </xdr:twoCellAnchor>
  <xdr:twoCellAnchor>
    <xdr:from>
      <xdr:col>5</xdr:col>
      <xdr:colOff>87575</xdr:colOff>
      <xdr:row>6</xdr:row>
      <xdr:rowOff>116945</xdr:rowOff>
    </xdr:from>
    <xdr:to>
      <xdr:col>15</xdr:col>
      <xdr:colOff>797719</xdr:colOff>
      <xdr:row>27</xdr:row>
      <xdr:rowOff>178592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3897575" y="1200414"/>
          <a:ext cx="9044519" cy="4050241"/>
        </a:xfrm>
        <a:prstGeom prst="rect">
          <a:avLst/>
        </a:prstGeom>
        <a:noFill/>
        <a:ln w="41275">
          <a:gradFill flip="none" rotWithShape="1">
            <a:gsLst>
              <a:gs pos="62000">
                <a:schemeClr val="bg1"/>
              </a:gs>
              <a:gs pos="18000">
                <a:schemeClr val="tx1"/>
              </a:gs>
              <a:gs pos="0">
                <a:schemeClr val="bg1"/>
              </a:gs>
              <a:gs pos="80000">
                <a:schemeClr val="bg1"/>
              </a:gs>
              <a:gs pos="100000">
                <a:schemeClr val="tx1"/>
              </a:gs>
            </a:gsLst>
            <a:lin ang="13500000" scaled="1"/>
            <a:tileRect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533663</xdr:colOff>
      <xdr:row>1</xdr:row>
      <xdr:rowOff>49213</xdr:rowOff>
    </xdr:from>
    <xdr:to>
      <xdr:col>13</xdr:col>
      <xdr:colOff>693736</xdr:colOff>
      <xdr:row>5</xdr:row>
      <xdr:rowOff>174891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5105663" y="239713"/>
          <a:ext cx="6208448" cy="840053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E x t r u d e u s e -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B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10</xdr:col>
      <xdr:colOff>556123</xdr:colOff>
      <xdr:row>8</xdr:row>
      <xdr:rowOff>124803</xdr:rowOff>
    </xdr:from>
    <xdr:to>
      <xdr:col>13</xdr:col>
      <xdr:colOff>169783</xdr:colOff>
      <xdr:row>24</xdr:row>
      <xdr:rowOff>150233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GrpSpPr/>
      </xdr:nvGrpSpPr>
      <xdr:grpSpPr>
        <a:xfrm>
          <a:off x="9123180" y="1605260"/>
          <a:ext cx="1964974" cy="2986344"/>
          <a:chOff x="8890498" y="1589272"/>
          <a:chExt cx="1899660" cy="3073430"/>
        </a:xfrm>
      </xdr:grpSpPr>
      <xdr:graphicFrame macro="">
        <xdr:nvGraphicFramePr>
          <xdr:cNvPr id="21" name="Graphique 20">
            <a:extLst>
              <a:ext uri="{FF2B5EF4-FFF2-40B4-BE49-F238E27FC236}">
                <a16:creationId xmlns:a16="http://schemas.microsoft.com/office/drawing/2014/main" id="{00000000-0008-0000-0500-000015000000}"/>
              </a:ext>
            </a:extLst>
          </xdr:cNvPr>
          <xdr:cNvGraphicFramePr>
            <a:graphicFrameLocks/>
          </xdr:cNvGraphicFramePr>
        </xdr:nvGraphicFramePr>
        <xdr:xfrm>
          <a:off x="8903310" y="1589272"/>
          <a:ext cx="1886848" cy="241788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25" name="ZoneTexte 24">
            <a:extLst>
              <a:ext uri="{FF2B5EF4-FFF2-40B4-BE49-F238E27FC236}">
                <a16:creationId xmlns:a16="http://schemas.microsoft.com/office/drawing/2014/main" id="{00000000-0008-0000-0500-000019000000}"/>
              </a:ext>
            </a:extLst>
          </xdr:cNvPr>
          <xdr:cNvSpPr txBox="1"/>
        </xdr:nvSpPr>
        <xdr:spPr>
          <a:xfrm>
            <a:off x="8890498" y="3707097"/>
            <a:ext cx="1883620" cy="955605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solidFill>
              <a:schemeClr val="bg1">
                <a:lumMod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Taux</a:t>
            </a:r>
            <a:r>
              <a:rPr lang="fr-FR" sz="1800" b="1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Disponibilité</a:t>
            </a:r>
            <a:endParaRPr lang="fr-FR" sz="1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  <xdr:twoCellAnchor>
    <xdr:from>
      <xdr:col>5</xdr:col>
      <xdr:colOff>631032</xdr:colOff>
      <xdr:row>9</xdr:row>
      <xdr:rowOff>71437</xdr:rowOff>
    </xdr:from>
    <xdr:to>
      <xdr:col>7</xdr:col>
      <xdr:colOff>461922</xdr:colOff>
      <xdr:row>25</xdr:row>
      <xdr:rowOff>35987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4549889" y="1736951"/>
          <a:ext cx="2127776" cy="2925465"/>
          <a:chOff x="4357688" y="1726406"/>
          <a:chExt cx="2069265" cy="3012550"/>
        </a:xfrm>
      </xdr:grpSpPr>
      <xdr:graphicFrame macro="">
        <xdr:nvGraphicFramePr>
          <xdr:cNvPr id="2" name="Graphique 1">
            <a:extLst>
              <a:ext uri="{FF2B5EF4-FFF2-40B4-BE49-F238E27FC236}">
                <a16:creationId xmlns:a16="http://schemas.microsoft.com/office/drawing/2014/main" id="{00000000-0008-0000-0500-000002000000}"/>
              </a:ext>
            </a:extLst>
          </xdr:cNvPr>
          <xdr:cNvGraphicFramePr/>
        </xdr:nvGraphicFramePr>
        <xdr:xfrm>
          <a:off x="4357688" y="1726406"/>
          <a:ext cx="2059781" cy="20955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2" name="ZoneTexte 21">
            <a:extLst>
              <a:ext uri="{FF2B5EF4-FFF2-40B4-BE49-F238E27FC236}">
                <a16:creationId xmlns:a16="http://schemas.microsoft.com/office/drawing/2014/main" id="{00000000-0008-0000-0500-000016000000}"/>
              </a:ext>
            </a:extLst>
          </xdr:cNvPr>
          <xdr:cNvSpPr txBox="1"/>
        </xdr:nvSpPr>
        <xdr:spPr>
          <a:xfrm>
            <a:off x="4536382" y="3788907"/>
            <a:ext cx="1890571" cy="950049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solidFill>
              <a:schemeClr val="bg1">
                <a:lumMod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Taux</a:t>
            </a:r>
            <a:r>
              <a:rPr lang="fr-FR" sz="1800" b="1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Performance</a:t>
            </a:r>
            <a:endParaRPr lang="fr-FR" sz="1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$Q$27">
        <xdr:nvSpPr>
          <xdr:cNvPr id="26" name="ZoneTexte 25">
            <a:extLst>
              <a:ext uri="{FF2B5EF4-FFF2-40B4-BE49-F238E27FC236}">
                <a16:creationId xmlns:a16="http://schemas.microsoft.com/office/drawing/2014/main" id="{00000000-0008-0000-0500-00001A000000}"/>
              </a:ext>
            </a:extLst>
          </xdr:cNvPr>
          <xdr:cNvSpPr txBox="1"/>
        </xdr:nvSpPr>
        <xdr:spPr>
          <a:xfrm>
            <a:off x="4857750" y="2464594"/>
            <a:ext cx="1071561" cy="631032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fld id="{428B1117-B061-4AE9-B93E-D2DD696BC35E}" type="TxLink">
              <a:rPr lang="en-US" sz="2000" b="1" i="0" u="none" strike="noStrike">
                <a:solidFill>
                  <a:srgbClr val="0070C0"/>
                </a:solidFill>
                <a:latin typeface="Impact" panose="020B0806030902050204" pitchFamily="34" charset="0"/>
                <a:cs typeface="Calibri"/>
              </a:rPr>
              <a:pPr/>
              <a:t>23,18%</a:t>
            </a:fld>
            <a:endParaRPr lang="fr-FR" sz="4000" b="1">
              <a:solidFill>
                <a:srgbClr val="0070C0"/>
              </a:solidFill>
              <a:latin typeface="Impact" panose="020B0806030902050204" pitchFamily="34" charset="0"/>
            </a:endParaRPr>
          </a:p>
        </xdr:txBody>
      </xdr:sp>
    </xdr:grpSp>
    <xdr:clientData/>
  </xdr:twoCellAnchor>
  <xdr:twoCellAnchor>
    <xdr:from>
      <xdr:col>7</xdr:col>
      <xdr:colOff>680845</xdr:colOff>
      <xdr:row>8</xdr:row>
      <xdr:rowOff>43272</xdr:rowOff>
    </xdr:from>
    <xdr:to>
      <xdr:col>10</xdr:col>
      <xdr:colOff>324386</xdr:colOff>
      <xdr:row>25</xdr:row>
      <xdr:rowOff>25448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GrpSpPr/>
      </xdr:nvGrpSpPr>
      <xdr:grpSpPr>
        <a:xfrm>
          <a:off x="6896588" y="1523729"/>
          <a:ext cx="1994855" cy="3128148"/>
          <a:chOff x="6729220" y="1507741"/>
          <a:chExt cx="1929541" cy="3220676"/>
        </a:xfrm>
      </xdr:grpSpPr>
      <xdr:graphicFrame macro="">
        <xdr:nvGraphicFramePr>
          <xdr:cNvPr id="20" name="Graphique 19">
            <a:extLst>
              <a:ext uri="{FF2B5EF4-FFF2-40B4-BE49-F238E27FC236}">
                <a16:creationId xmlns:a16="http://schemas.microsoft.com/office/drawing/2014/main" id="{00000000-0008-0000-0500-000014000000}"/>
              </a:ext>
            </a:extLst>
          </xdr:cNvPr>
          <xdr:cNvGraphicFramePr>
            <a:graphicFrameLocks/>
          </xdr:cNvGraphicFramePr>
        </xdr:nvGraphicFramePr>
        <xdr:xfrm>
          <a:off x="6759169" y="1507741"/>
          <a:ext cx="1899592" cy="241233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00000000-0008-0000-0500-000017000000}"/>
              </a:ext>
            </a:extLst>
          </xdr:cNvPr>
          <xdr:cNvSpPr txBox="1"/>
        </xdr:nvSpPr>
        <xdr:spPr>
          <a:xfrm>
            <a:off x="6729220" y="3778368"/>
            <a:ext cx="1875512" cy="950049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solidFill>
              <a:schemeClr val="bg1">
                <a:lumMod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Taux</a:t>
            </a:r>
            <a:r>
              <a:rPr lang="fr-FR" sz="1800" b="1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Qualite</a:t>
            </a:r>
            <a:endParaRPr lang="fr-FR" sz="18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BD!#REF!">
        <xdr:nvSpPr>
          <xdr:cNvPr id="27" name="ZoneTexte 26">
            <a:extLst>
              <a:ext uri="{FF2B5EF4-FFF2-40B4-BE49-F238E27FC236}">
                <a16:creationId xmlns:a16="http://schemas.microsoft.com/office/drawing/2014/main" id="{00000000-0008-0000-0500-00001B000000}"/>
              </a:ext>
            </a:extLst>
          </xdr:cNvPr>
          <xdr:cNvSpPr txBox="1"/>
        </xdr:nvSpPr>
        <xdr:spPr>
          <a:xfrm>
            <a:off x="7196164" y="2370610"/>
            <a:ext cx="971524" cy="694481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fld id="{4DF5B9CD-6832-4C0A-AA1B-71413D4CFFD7}" type="TxLink">
              <a:rPr lang="en-US" sz="2000" b="0" i="0" u="none" strike="noStrike">
                <a:solidFill>
                  <a:srgbClr val="FF0000"/>
                </a:solidFill>
                <a:latin typeface="Impact" panose="020B0806030902050204" pitchFamily="34" charset="0"/>
                <a:cs typeface="Calibri"/>
              </a:rPr>
              <a:pPr/>
              <a:t>92,88%</a:t>
            </a:fld>
            <a:endParaRPr lang="fr-FR" sz="2000">
              <a:solidFill>
                <a:srgbClr val="FF0000"/>
              </a:solidFill>
              <a:latin typeface="Impact" panose="020B0806030902050204" pitchFamily="34" charset="0"/>
            </a:endParaRPr>
          </a:p>
        </xdr:txBody>
      </xdr:sp>
    </xdr:grpSp>
    <xdr:clientData/>
  </xdr:twoCellAnchor>
  <xdr:twoCellAnchor>
    <xdr:from>
      <xdr:col>13</xdr:col>
      <xdr:colOff>251634</xdr:colOff>
      <xdr:row>8</xdr:row>
      <xdr:rowOff>1</xdr:rowOff>
    </xdr:from>
    <xdr:to>
      <xdr:col>15</xdr:col>
      <xdr:colOff>714372</xdr:colOff>
      <xdr:row>24</xdr:row>
      <xdr:rowOff>171348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GrpSpPr/>
      </xdr:nvGrpSpPr>
      <xdr:grpSpPr>
        <a:xfrm>
          <a:off x="11170005" y="1480458"/>
          <a:ext cx="2030281" cy="3132261"/>
          <a:chOff x="10872009" y="1464470"/>
          <a:chExt cx="1986738" cy="3219347"/>
        </a:xfrm>
      </xdr:grpSpPr>
      <xdr:graphicFrame macro="">
        <xdr:nvGraphicFramePr>
          <xdr:cNvPr id="19" name="Graphique 18">
            <a:extLst>
              <a:ext uri="{FF2B5EF4-FFF2-40B4-BE49-F238E27FC236}">
                <a16:creationId xmlns:a16="http://schemas.microsoft.com/office/drawing/2014/main" id="{00000000-0008-0000-0500-000013000000}"/>
              </a:ext>
            </a:extLst>
          </xdr:cNvPr>
          <xdr:cNvGraphicFramePr>
            <a:graphicFrameLocks/>
          </xdr:cNvGraphicFramePr>
        </xdr:nvGraphicFramePr>
        <xdr:xfrm>
          <a:off x="10872009" y="1464470"/>
          <a:ext cx="1914651" cy="254269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4" name="ZoneTexte 23">
            <a:extLst>
              <a:ext uri="{FF2B5EF4-FFF2-40B4-BE49-F238E27FC236}">
                <a16:creationId xmlns:a16="http://schemas.microsoft.com/office/drawing/2014/main" id="{00000000-0008-0000-0500-000018000000}"/>
              </a:ext>
            </a:extLst>
          </xdr:cNvPr>
          <xdr:cNvSpPr txBox="1"/>
        </xdr:nvSpPr>
        <xdr:spPr>
          <a:xfrm>
            <a:off x="10968176" y="3733768"/>
            <a:ext cx="1890571" cy="950049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solidFill>
              <a:schemeClr val="bg1">
                <a:lumMod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TRS</a:t>
            </a:r>
          </a:p>
        </xdr:txBody>
      </xdr:sp>
      <xdr:sp macro="" textlink="BD!#REF!">
        <xdr:nvSpPr>
          <xdr:cNvPr id="28" name="ZoneTexte 27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SpPr txBox="1"/>
        </xdr:nvSpPr>
        <xdr:spPr>
          <a:xfrm>
            <a:off x="11379086" y="2374230"/>
            <a:ext cx="926777" cy="694481"/>
          </a:xfrm>
          <a:prstGeom prst="rect">
            <a:avLst/>
          </a:prstGeom>
          <a:solidFill>
            <a:schemeClr val="bg1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fld id="{CF20A3A6-0137-49A0-A9DB-F3E1BA4A31EC}" type="TxLink">
              <a:rPr lang="en-US" sz="2000" b="0" i="0" u="none" strike="noStrike">
                <a:solidFill>
                  <a:srgbClr val="92D050"/>
                </a:solidFill>
                <a:latin typeface="Impact" panose="020B0806030902050204" pitchFamily="34" charset="0"/>
                <a:cs typeface="Calibri"/>
              </a:rPr>
              <a:pPr/>
              <a:t>27,75%</a:t>
            </a:fld>
            <a:endParaRPr lang="fr-FR" sz="2000">
              <a:solidFill>
                <a:srgbClr val="92D050"/>
              </a:solidFill>
              <a:latin typeface="Impact" panose="020B080603090205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84667</xdr:colOff>
      <xdr:row>37</xdr:row>
      <xdr:rowOff>70224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GrpSpPr/>
      </xdr:nvGrpSpPr>
      <xdr:grpSpPr>
        <a:xfrm>
          <a:off x="0" y="0"/>
          <a:ext cx="2435981" cy="6917338"/>
          <a:chOff x="35859" y="0"/>
          <a:chExt cx="2370667" cy="7034057"/>
        </a:xfrm>
      </xdr:grpSpPr>
      <xdr:sp macro="" textlink="">
        <xdr:nvSpPr>
          <xdr:cNvPr id="31" name="Rectangle 30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SpPr/>
        </xdr:nvSpPr>
        <xdr:spPr>
          <a:xfrm>
            <a:off x="35859" y="0"/>
            <a:ext cx="2370667" cy="7034057"/>
          </a:xfrm>
          <a:prstGeom prst="rect">
            <a:avLst/>
          </a:prstGeom>
          <a:ln>
            <a:noFill/>
          </a:ln>
          <a:effectLst>
            <a:glow rad="228600">
              <a:schemeClr val="tx1">
                <a:alpha val="62000"/>
              </a:schemeClr>
            </a:glow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002">
            <a:schemeClr val="dk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[0]!TDB_A" textlink="">
        <xdr:nvSpPr>
          <xdr:cNvPr id="32" name="Organigramme : Alternative 31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/>
        </xdr:nvSpPr>
        <xdr:spPr>
          <a:xfrm>
            <a:off x="349623" y="811981"/>
            <a:ext cx="1605056" cy="412075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EXT-A</a:t>
            </a:r>
          </a:p>
        </xdr:txBody>
      </xdr:sp>
      <xdr:sp macro="[0]!TDB_C" textlink="">
        <xdr:nvSpPr>
          <xdr:cNvPr id="33" name="Organigramme : Alternative 32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/>
        </xdr:nvSpPr>
        <xdr:spPr>
          <a:xfrm>
            <a:off x="361328" y="1978338"/>
            <a:ext cx="1581149" cy="442384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EXT-C</a:t>
            </a:r>
          </a:p>
        </xdr:txBody>
      </xdr:sp>
      <xdr:sp macro="" textlink="">
        <xdr:nvSpPr>
          <xdr:cNvPr id="34" name="Organigramme : Alternative 33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/>
        </xdr:nvSpPr>
        <xdr:spPr>
          <a:xfrm>
            <a:off x="338667" y="1371352"/>
            <a:ext cx="1598083" cy="423332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EXT-B</a:t>
            </a:r>
          </a:p>
        </xdr:txBody>
      </xdr:sp>
      <xdr:sp macro="" textlink="">
        <xdr:nvSpPr>
          <xdr:cNvPr id="35" name="ZoneTexte 34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 txBox="1"/>
        </xdr:nvSpPr>
        <xdr:spPr>
          <a:xfrm>
            <a:off x="173442" y="54537"/>
            <a:ext cx="2000249" cy="686672"/>
          </a:xfrm>
          <a:prstGeom prst="rect">
            <a:avLst/>
          </a:prstGeom>
          <a:noFill/>
          <a:ln w="9525" cmpd="sng"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 baseline="0"/>
              <a:t>Selectionner l'extrudeuse :</a:t>
            </a:r>
            <a:endParaRPr lang="fr-FR" sz="1800" b="1"/>
          </a:p>
        </xdr:txBody>
      </xdr:sp>
      <xdr:sp macro="[0]!TDB_usine" textlink="">
        <xdr:nvSpPr>
          <xdr:cNvPr id="36" name="Organigramme : Alternative 35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SpPr/>
        </xdr:nvSpPr>
        <xdr:spPr>
          <a:xfrm>
            <a:off x="379382" y="2606487"/>
            <a:ext cx="1581149" cy="453589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Usine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57" name="Date1_B" hidden="1">
                <a:extLst>
                  <a:ext uri="{63B3BB69-23CF-44E3-9099-C40C66FF867C}">
                    <a14:compatExt spid="_x0000_s19457"/>
                  </a:ext>
                  <a:ext uri="{FF2B5EF4-FFF2-40B4-BE49-F238E27FC236}">
                    <a16:creationId xmlns:a16="http://schemas.microsoft.com/office/drawing/2014/main" id="{00000000-0008-0000-0500-0000014C0000}"/>
                  </a:ext>
                </a:extLst>
              </xdr:cNvPr>
              <xdr:cNvSpPr/>
            </xdr:nvSpPr>
            <xdr:spPr bwMode="auto">
              <a:xfrm>
                <a:off x="816909" y="4430614"/>
                <a:ext cx="1247775" cy="28841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58" name="Date2_B" hidden="1">
                <a:extLst>
                  <a:ext uri="{63B3BB69-23CF-44E3-9099-C40C66FF867C}">
                    <a14:compatExt spid="_x0000_s19458"/>
                  </a:ext>
                  <a:ext uri="{FF2B5EF4-FFF2-40B4-BE49-F238E27FC236}">
                    <a16:creationId xmlns:a16="http://schemas.microsoft.com/office/drawing/2014/main" id="{00000000-0008-0000-0500-0000024C0000}"/>
                  </a:ext>
                </a:extLst>
              </xdr:cNvPr>
              <xdr:cNvSpPr/>
            </xdr:nvSpPr>
            <xdr:spPr bwMode="auto">
              <a:xfrm>
                <a:off x="816909" y="4920920"/>
                <a:ext cx="1209675" cy="22661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59" name="Valider_B" hidden="1">
                <a:extLst>
                  <a:ext uri="{63B3BB69-23CF-44E3-9099-C40C66FF867C}">
                    <a14:compatExt spid="_x0000_s19459"/>
                  </a:ext>
                  <a:ext uri="{FF2B5EF4-FFF2-40B4-BE49-F238E27FC236}">
                    <a16:creationId xmlns:a16="http://schemas.microsoft.com/office/drawing/2014/main" id="{00000000-0008-0000-0500-0000034C0000}"/>
                  </a:ext>
                </a:extLst>
              </xdr:cNvPr>
              <xdr:cNvSpPr/>
            </xdr:nvSpPr>
            <xdr:spPr bwMode="auto">
              <a:xfrm>
                <a:off x="397809" y="5426335"/>
                <a:ext cx="1695450" cy="27056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9460" name="Label1" hidden="1">
                <a:extLst>
                  <a:ext uri="{63B3BB69-23CF-44E3-9099-C40C66FF867C}">
                    <a14:compatExt spid="_x0000_s19460"/>
                  </a:ext>
                  <a:ext uri="{FF2B5EF4-FFF2-40B4-BE49-F238E27FC236}">
                    <a16:creationId xmlns:a16="http://schemas.microsoft.com/office/drawing/2014/main" id="{00000000-0008-0000-0500-0000044C0000}"/>
                  </a:ext>
                </a:extLst>
              </xdr:cNvPr>
              <xdr:cNvSpPr/>
            </xdr:nvSpPr>
            <xdr:spPr bwMode="auto">
              <a:xfrm>
                <a:off x="321609" y="3873010"/>
                <a:ext cx="1819275" cy="28841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39" name="ZoneTexte 38">
            <a:extLst>
              <a:ext uri="{FF2B5EF4-FFF2-40B4-BE49-F238E27FC236}">
                <a16:creationId xmlns:a16="http://schemas.microsoft.com/office/drawing/2014/main" id="{00000000-0008-0000-0500-000027000000}"/>
              </a:ext>
            </a:extLst>
          </xdr:cNvPr>
          <xdr:cNvSpPr txBox="1"/>
        </xdr:nvSpPr>
        <xdr:spPr>
          <a:xfrm>
            <a:off x="372439" y="4416688"/>
            <a:ext cx="394447" cy="268929"/>
          </a:xfrm>
          <a:prstGeom prst="rect">
            <a:avLst/>
          </a:prstGeom>
          <a:solidFill>
            <a:schemeClr val="bg1">
              <a:lumMod val="9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IE" sz="1100"/>
              <a:t>Du</a:t>
            </a:r>
          </a:p>
        </xdr:txBody>
      </xdr:sp>
      <xdr:sp macro="" textlink="">
        <xdr:nvSpPr>
          <xdr:cNvPr id="40" name="ZoneTexte 39">
            <a:extLst>
              <a:ext uri="{FF2B5EF4-FFF2-40B4-BE49-F238E27FC236}">
                <a16:creationId xmlns:a16="http://schemas.microsoft.com/office/drawing/2014/main" id="{00000000-0008-0000-0500-000028000000}"/>
              </a:ext>
            </a:extLst>
          </xdr:cNvPr>
          <xdr:cNvSpPr txBox="1"/>
        </xdr:nvSpPr>
        <xdr:spPr>
          <a:xfrm>
            <a:off x="360217" y="4902468"/>
            <a:ext cx="403412" cy="222663"/>
          </a:xfrm>
          <a:prstGeom prst="rect">
            <a:avLst/>
          </a:prstGeom>
          <a:solidFill>
            <a:schemeClr val="bg1">
              <a:lumMod val="9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IE" sz="1100"/>
              <a:t>Au</a:t>
            </a:r>
          </a:p>
        </xdr:txBody>
      </xdr:sp>
      <xdr:sp macro="[0]!Synthése_arret" textlink="">
        <xdr:nvSpPr>
          <xdr:cNvPr id="41" name="Organigramme : Alternative 40">
            <a:extLst>
              <a:ext uri="{FF2B5EF4-FFF2-40B4-BE49-F238E27FC236}">
                <a16:creationId xmlns:a16="http://schemas.microsoft.com/office/drawing/2014/main" id="{00000000-0008-0000-0500-000029000000}"/>
              </a:ext>
            </a:extLst>
          </xdr:cNvPr>
          <xdr:cNvSpPr/>
        </xdr:nvSpPr>
        <xdr:spPr>
          <a:xfrm>
            <a:off x="367553" y="3225053"/>
            <a:ext cx="1581149" cy="442383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Causes</a:t>
            </a:r>
            <a:r>
              <a:rPr lang="fr-FR" sz="1800" b="1" baseline="0"/>
              <a:t> Arrêt</a:t>
            </a:r>
            <a:endParaRPr lang="fr-FR" sz="1800" b="1"/>
          </a:p>
        </xdr:txBody>
      </xdr:sp>
    </xdr:grpSp>
    <xdr:clientData/>
  </xdr:twoCellAnchor>
  <xdr:twoCellAnchor>
    <xdr:from>
      <xdr:col>15</xdr:col>
      <xdr:colOff>248177</xdr:colOff>
      <xdr:row>6</xdr:row>
      <xdr:rowOff>170655</xdr:rowOff>
    </xdr:from>
    <xdr:to>
      <xdr:col>18</xdr:col>
      <xdr:colOff>588697</xdr:colOff>
      <xdr:row>15</xdr:row>
      <xdr:rowOff>101597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pSpPr/>
      </xdr:nvGrpSpPr>
      <xdr:grpSpPr>
        <a:xfrm>
          <a:off x="12734091" y="1280998"/>
          <a:ext cx="3094606" cy="1596456"/>
          <a:chOff x="10749490" y="2480470"/>
          <a:chExt cx="3019426" cy="1657349"/>
        </a:xfrm>
      </xdr:grpSpPr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SpPr txBox="1"/>
        </xdr:nvSpPr>
        <xdr:spPr>
          <a:xfrm>
            <a:off x="10749490" y="3830903"/>
            <a:ext cx="2752989" cy="3069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Taux de défaillance</a:t>
            </a:r>
          </a:p>
        </xdr:txBody>
      </xdr:sp>
      <xdr:sp macro="" textlink="BD!#REF!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SpPr txBox="1"/>
        </xdr:nvSpPr>
        <xdr:spPr>
          <a:xfrm>
            <a:off x="12448381" y="2600115"/>
            <a:ext cx="856192" cy="51138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fld id="{4C85A91A-5601-4BE8-8216-CC50BB006495}" type="TxLink">
              <a:rPr lang="en-US" sz="1800" b="0" i="0" u="none" strike="noStrike">
                <a:solidFill>
                  <a:srgbClr val="000000"/>
                </a:solidFill>
                <a:latin typeface="Impact" panose="020B0806030902050204" pitchFamily="34" charset="0"/>
                <a:cs typeface="Calibri"/>
              </a:rPr>
              <a:pPr/>
              <a:t>6,67</a:t>
            </a:fld>
            <a:endParaRPr lang="en-US" sz="1800" b="1" i="0" u="none" strike="noStrike">
              <a:solidFill>
                <a:schemeClr val="tx1"/>
              </a:solidFill>
              <a:latin typeface="Impact" panose="020B0806030902050204" pitchFamily="34" charset="0"/>
            </a:endParaRPr>
          </a:p>
        </xdr:txBody>
      </xdr:sp>
      <xdr:pic>
        <xdr:nvPicPr>
          <xdr:cNvPr id="30" name="Image 29" descr="Configuration, customization, development, hardware, repair ...">
            <a:extLst>
              <a:ext uri="{FF2B5EF4-FFF2-40B4-BE49-F238E27FC236}">
                <a16:creationId xmlns:a16="http://schemas.microsoft.com/office/drawing/2014/main" id="{00000000-0008-0000-05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414126" y="2480470"/>
            <a:ext cx="1225550" cy="122555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7" name="ZoneTexte 36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 txBox="1"/>
        </xdr:nvSpPr>
        <xdr:spPr>
          <a:xfrm>
            <a:off x="12953999" y="2667000"/>
            <a:ext cx="814917" cy="508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800" b="0" i="0" u="none" strike="noStrike">
                <a:solidFill>
                  <a:srgbClr val="000000"/>
                </a:solidFill>
                <a:latin typeface="Impact" panose="020B0806030902050204" pitchFamily="34" charset="0"/>
              </a:rPr>
              <a:t>def/h</a:t>
            </a:r>
          </a:p>
        </xdr:txBody>
      </xdr:sp>
    </xdr:grpSp>
    <xdr:clientData/>
  </xdr:twoCellAnchor>
  <xdr:twoCellAnchor editAs="oneCell">
    <xdr:from>
      <xdr:col>3</xdr:col>
      <xdr:colOff>321469</xdr:colOff>
      <xdr:row>2</xdr:row>
      <xdr:rowOff>0</xdr:rowOff>
    </xdr:from>
    <xdr:to>
      <xdr:col>5</xdr:col>
      <xdr:colOff>7144</xdr:colOff>
      <xdr:row>8</xdr:row>
      <xdr:rowOff>114300</xdr:rowOff>
    </xdr:to>
    <xdr:pic macro="[0]!Imprimer">
      <xdr:nvPicPr>
        <xdr:cNvPr id="49" name="Image 48" descr="Bouton Imprimer | Icons Gratuite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7469" y="369094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785813</xdr:colOff>
      <xdr:row>1</xdr:row>
      <xdr:rowOff>47625</xdr:rowOff>
    </xdr:from>
    <xdr:to>
      <xdr:col>19</xdr:col>
      <xdr:colOff>147979</xdr:colOff>
      <xdr:row>5</xdr:row>
      <xdr:rowOff>149679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GrpSpPr/>
      </xdr:nvGrpSpPr>
      <xdr:grpSpPr>
        <a:xfrm>
          <a:off x="13271727" y="232682"/>
          <a:ext cx="2900023" cy="842283"/>
          <a:chOff x="122464" y="585107"/>
          <a:chExt cx="2803072" cy="816429"/>
        </a:xfrm>
      </xdr:grpSpPr>
      <xdr:grpSp>
        <xdr:nvGrpSpPr>
          <xdr:cNvPr id="51" name="Groupe 50">
            <a:extLst>
              <a:ext uri="{FF2B5EF4-FFF2-40B4-BE49-F238E27FC236}">
                <a16:creationId xmlns:a16="http://schemas.microsoft.com/office/drawing/2014/main" id="{00000000-0008-0000-0500-000033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enu" textlink="">
          <xdr:nvSpPr>
            <xdr:cNvPr id="53" name="Rectangle 52">
              <a:extLst>
                <a:ext uri="{FF2B5EF4-FFF2-40B4-BE49-F238E27FC236}">
                  <a16:creationId xmlns:a16="http://schemas.microsoft.com/office/drawing/2014/main" id="{00000000-0008-0000-0500-000035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54" name="Rectangle 53">
              <a:extLst>
                <a:ext uri="{FF2B5EF4-FFF2-40B4-BE49-F238E27FC236}">
                  <a16:creationId xmlns:a16="http://schemas.microsoft.com/office/drawing/2014/main" id="{00000000-0008-0000-0500-000036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55" name="Rectangle 54">
              <a:extLst>
                <a:ext uri="{FF2B5EF4-FFF2-40B4-BE49-F238E27FC236}">
                  <a16:creationId xmlns:a16="http://schemas.microsoft.com/office/drawing/2014/main" id="{00000000-0008-0000-0500-000037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enu" textlink="">
        <xdr:nvSpPr>
          <xdr:cNvPr id="52" name="ZoneTexte 51">
            <a:extLst>
              <a:ext uri="{FF2B5EF4-FFF2-40B4-BE49-F238E27FC236}">
                <a16:creationId xmlns:a16="http://schemas.microsoft.com/office/drawing/2014/main" id="{00000000-0008-0000-0500-000034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0.29329</cdr:x>
      <cdr:y>0.35411</cdr:y>
    </cdr:from>
    <cdr:to>
      <cdr:x>0.76488</cdr:x>
      <cdr:y>0.59346</cdr:y>
    </cdr:to>
    <cdr:sp macro="" textlink="BD!#REF!">
      <cdr:nvSpPr>
        <cdr:cNvPr id="2" name="ZoneTexte 27">
          <a:extLst xmlns:a="http://schemas.openxmlformats.org/drawingml/2006/main">
            <a:ext uri="{FF2B5EF4-FFF2-40B4-BE49-F238E27FC236}">
              <a16:creationId xmlns:a16="http://schemas.microsoft.com/office/drawing/2014/main" id="{FD61BD42-3356-41C9-8276-5B9A7E0D430B}"/>
            </a:ext>
          </a:extLst>
        </cdr:cNvPr>
        <cdr:cNvSpPr txBox="1"/>
      </cdr:nvSpPr>
      <cdr:spPr>
        <a:xfrm xmlns:a="http://schemas.openxmlformats.org/drawingml/2006/main">
          <a:off x="553398" y="856186"/>
          <a:ext cx="889823" cy="57872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>
            <a:lumMod val="50000"/>
          </a:schemeClr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1A694001-061D-496F-B411-329E83674A30}" type="TxLink">
            <a:rPr lang="en-US" sz="2000" b="0" i="0" u="none" strike="noStrike">
              <a:solidFill>
                <a:srgbClr val="FFFF00"/>
              </a:solidFill>
              <a:latin typeface="Impact" panose="020B0806030902050204" pitchFamily="34" charset="0"/>
              <a:cs typeface="Calibri"/>
            </a:rPr>
            <a:pPr/>
            <a:t>90,63%</a:t>
          </a:fld>
          <a:endParaRPr lang="fr-FR" sz="2000">
            <a:solidFill>
              <a:srgbClr val="FFFF00"/>
            </a:solidFill>
            <a:latin typeface="Impact" panose="020B0806030902050204" pitchFamily="34" charset="0"/>
          </a:endParaRP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735604</xdr:colOff>
      <xdr:row>0</xdr:row>
      <xdr:rowOff>0</xdr:rowOff>
    </xdr:from>
    <xdr:to>
      <xdr:col>16</xdr:col>
      <xdr:colOff>53866</xdr:colOff>
      <xdr:row>4</xdr:row>
      <xdr:rowOff>7144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6257863" y="0"/>
          <a:ext cx="6418309" cy="72432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E x t r u d e u s e -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C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643464</xdr:colOff>
      <xdr:row>3</xdr:row>
      <xdr:rowOff>89647</xdr:rowOff>
    </xdr:from>
    <xdr:to>
      <xdr:col>18</xdr:col>
      <xdr:colOff>647700</xdr:colOff>
      <xdr:row>27</xdr:row>
      <xdr:rowOff>83128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3802300" y="629974"/>
          <a:ext cx="11060164" cy="4316099"/>
        </a:xfrm>
        <a:prstGeom prst="rect">
          <a:avLst/>
        </a:prstGeom>
        <a:noFill/>
        <a:ln w="41275">
          <a:gradFill flip="none" rotWithShape="1">
            <a:gsLst>
              <a:gs pos="62000">
                <a:schemeClr val="bg1"/>
              </a:gs>
              <a:gs pos="18000">
                <a:schemeClr val="tx1"/>
              </a:gs>
              <a:gs pos="0">
                <a:schemeClr val="bg1"/>
              </a:gs>
              <a:gs pos="80000">
                <a:schemeClr val="bg1"/>
              </a:gs>
              <a:gs pos="100000">
                <a:schemeClr val="tx1"/>
              </a:gs>
            </a:gsLst>
            <a:lin ang="13500000" scaled="1"/>
            <a:tileRect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758327</xdr:colOff>
      <xdr:row>27</xdr:row>
      <xdr:rowOff>132059</xdr:rowOff>
    </xdr:from>
    <xdr:to>
      <xdr:col>18</xdr:col>
      <xdr:colOff>746421</xdr:colOff>
      <xdr:row>29</xdr:row>
      <xdr:rowOff>120152</xdr:rowOff>
    </xdr:to>
    <xdr:sp macro="" textlink="BD!#REF!">
      <xdr:nvSpPr>
        <xdr:cNvPr id="15" name="DateC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2950327" y="5251747"/>
          <a:ext cx="1512094" cy="3571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800" b="1" i="0" u="none" strike="noStrike">
              <a:solidFill>
                <a:schemeClr val="tx1"/>
              </a:solidFill>
              <a:latin typeface="Calibri"/>
            </a:rPr>
            <a:t>21/05/2020</a:t>
          </a:r>
          <a:endParaRPr lang="fr-FR" sz="3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38946</xdr:colOff>
      <xdr:row>4</xdr:row>
      <xdr:rowOff>40641</xdr:rowOff>
    </xdr:from>
    <xdr:to>
      <xdr:col>8</xdr:col>
      <xdr:colOff>130608</xdr:colOff>
      <xdr:row>17</xdr:row>
      <xdr:rowOff>126441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3848946" y="790735"/>
          <a:ext cx="2377662" cy="2562300"/>
        </a:xfrm>
        <a:prstGeom prst="ellipse">
          <a:avLst/>
        </a:prstGeom>
        <a:noFill/>
        <a:ln w="190500">
          <a:solidFill>
            <a:srgbClr val="0070C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397933</xdr:colOff>
      <xdr:row>4</xdr:row>
      <xdr:rowOff>60113</xdr:rowOff>
    </xdr:from>
    <xdr:to>
      <xdr:col>11</xdr:col>
      <xdr:colOff>489594</xdr:colOff>
      <xdr:row>17</xdr:row>
      <xdr:rowOff>145913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>
          <a:off x="6681502" y="786944"/>
          <a:ext cx="2448000" cy="2448000"/>
        </a:xfrm>
        <a:prstGeom prst="ellipse">
          <a:avLst/>
        </a:prstGeom>
        <a:noFill/>
        <a:ln w="190500"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717126</xdr:colOff>
      <xdr:row>4</xdr:row>
      <xdr:rowOff>105832</xdr:rowOff>
    </xdr:from>
    <xdr:to>
      <xdr:col>15</xdr:col>
      <xdr:colOff>23342</xdr:colOff>
      <xdr:row>18</xdr:row>
      <xdr:rowOff>9925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>
        <a:xfrm>
          <a:off x="9357034" y="832663"/>
          <a:ext cx="2448000" cy="2448000"/>
        </a:xfrm>
        <a:prstGeom prst="ellipse">
          <a:avLst/>
        </a:prstGeom>
        <a:noFill/>
        <a:ln w="190500">
          <a:solidFill>
            <a:srgbClr val="FFC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156178</xdr:colOff>
      <xdr:row>4</xdr:row>
      <xdr:rowOff>162558</xdr:rowOff>
    </xdr:from>
    <xdr:to>
      <xdr:col>8</xdr:col>
      <xdr:colOff>31840</xdr:colOff>
      <xdr:row>17</xdr:row>
      <xdr:rowOff>32358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3966178" y="912652"/>
          <a:ext cx="2161662" cy="2346300"/>
        </a:xfrm>
        <a:prstGeom prst="ellipse">
          <a:avLst/>
        </a:prstGeom>
        <a:solidFill>
          <a:schemeClr val="accent6">
            <a:lumMod val="20000"/>
            <a:lumOff val="80000"/>
            <a:alpha val="50000"/>
          </a:schemeClr>
        </a:solidFill>
        <a:ln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487744</xdr:colOff>
      <xdr:row>4</xdr:row>
      <xdr:rowOff>164107</xdr:rowOff>
    </xdr:from>
    <xdr:to>
      <xdr:col>11</xdr:col>
      <xdr:colOff>363405</xdr:colOff>
      <xdr:row>17</xdr:row>
      <xdr:rowOff>33907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6771313" y="890938"/>
          <a:ext cx="2232000" cy="2232000"/>
        </a:xfrm>
        <a:prstGeom prst="ellipse">
          <a:avLst/>
        </a:prstGeom>
        <a:solidFill>
          <a:schemeClr val="accent6">
            <a:lumMod val="20000"/>
            <a:lumOff val="80000"/>
            <a:alpha val="50000"/>
          </a:scheme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36536</xdr:colOff>
      <xdr:row>5</xdr:row>
      <xdr:rowOff>22273</xdr:rowOff>
    </xdr:from>
    <xdr:to>
      <xdr:col>14</xdr:col>
      <xdr:colOff>697644</xdr:colOff>
      <xdr:row>17</xdr:row>
      <xdr:rowOff>73780</xdr:rowOff>
    </xdr:to>
    <xdr:sp macro="" textlink="">
      <xdr:nvSpPr>
        <xdr:cNvPr id="22" name="Ellipse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9461890" y="930811"/>
          <a:ext cx="2232000" cy="2232000"/>
        </a:xfrm>
        <a:prstGeom prst="ellipse">
          <a:avLst/>
        </a:prstGeom>
        <a:solidFill>
          <a:schemeClr val="accent6">
            <a:lumMod val="20000"/>
            <a:lumOff val="80000"/>
            <a:alpha val="50000"/>
          </a:scheme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466513</xdr:colOff>
      <xdr:row>6</xdr:row>
      <xdr:rowOff>57575</xdr:rowOff>
    </xdr:from>
    <xdr:to>
      <xdr:col>7</xdr:col>
      <xdr:colOff>491913</xdr:colOff>
      <xdr:row>14</xdr:row>
      <xdr:rowOff>127885</xdr:rowOff>
    </xdr:to>
    <xdr:sp macro="" textlink="">
      <xdr:nvSpPr>
        <xdr:cNvPr id="31" name="Block Arc 3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4276513" y="1188669"/>
          <a:ext cx="1549400" cy="1594310"/>
        </a:xfrm>
        <a:prstGeom prst="blockArc">
          <a:avLst>
            <a:gd name="adj1" fmla="val 8980590"/>
            <a:gd name="adj2" fmla="val 1776013"/>
            <a:gd name="adj3" fmla="val 10314"/>
          </a:avLst>
        </a:prstGeom>
        <a:gradFill flip="none" rotWithShape="1">
          <a:gsLst>
            <a:gs pos="0">
              <a:srgbClr val="FFFF00">
                <a:alpha val="50000"/>
              </a:srgbClr>
            </a:gs>
            <a:gs pos="50000">
              <a:srgbClr val="FFFF00"/>
            </a:gs>
            <a:gs pos="0">
              <a:srgbClr val="92D050"/>
            </a:gs>
            <a:gs pos="100000">
              <a:srgbClr val="FF0000"/>
            </a:gs>
          </a:gsLst>
          <a:lin ang="108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347133</xdr:colOff>
      <xdr:row>9</xdr:row>
      <xdr:rowOff>76200</xdr:rowOff>
    </xdr:from>
    <xdr:to>
      <xdr:col>6</xdr:col>
      <xdr:colOff>742257</xdr:colOff>
      <xdr:row>11</xdr:row>
      <xdr:rowOff>167046</xdr:rowOff>
    </xdr:to>
    <xdr:grpSp>
      <xdr:nvGrpSpPr>
        <xdr:cNvPr id="34" name="Group 8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GrpSpPr/>
      </xdr:nvGrpSpPr>
      <xdr:grpSpPr>
        <a:xfrm>
          <a:off x="5049762" y="1741714"/>
          <a:ext cx="395124" cy="460961"/>
          <a:chOff x="6507039" y="1925955"/>
          <a:chExt cx="393659" cy="478287"/>
        </a:xfrm>
      </xdr:grpSpPr>
      <xdr:sp macro="" textlink="">
        <xdr:nvSpPr>
          <xdr:cNvPr id="35" name="Oval 4">
            <a:extLst>
              <a:ext uri="{FF2B5EF4-FFF2-40B4-BE49-F238E27FC236}">
                <a16:creationId xmlns:a16="http://schemas.microsoft.com/office/drawing/2014/main" id="{00000000-0008-0000-0600-000023000000}"/>
              </a:ext>
            </a:extLst>
          </xdr:cNvPr>
          <xdr:cNvSpPr/>
        </xdr:nvSpPr>
        <xdr:spPr>
          <a:xfrm>
            <a:off x="6507039" y="1925955"/>
            <a:ext cx="364295" cy="365760"/>
          </a:xfrm>
          <a:prstGeom prst="ellipse">
            <a:avLst/>
          </a:prstGeom>
          <a:gradFill flip="none" rotWithShape="1">
            <a:gsLst>
              <a:gs pos="0">
                <a:srgbClr val="0070C0"/>
              </a:gs>
              <a:gs pos="48000">
                <a:srgbClr val="0070C0"/>
              </a:gs>
              <a:gs pos="100000">
                <a:srgbClr val="0070C0"/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Oval 6">
            <a:extLst>
              <a:ext uri="{FF2B5EF4-FFF2-40B4-BE49-F238E27FC236}">
                <a16:creationId xmlns:a16="http://schemas.microsoft.com/office/drawing/2014/main" id="{00000000-0008-0000-0600-000025000000}"/>
              </a:ext>
            </a:extLst>
          </xdr:cNvPr>
          <xdr:cNvSpPr/>
        </xdr:nvSpPr>
        <xdr:spPr>
          <a:xfrm>
            <a:off x="6522476" y="2259725"/>
            <a:ext cx="378222" cy="144517"/>
          </a:xfrm>
          <a:prstGeom prst="ellipse">
            <a:avLst/>
          </a:prstGeom>
          <a:gradFill flip="none" rotWithShape="1">
            <a:gsLst>
              <a:gs pos="0">
                <a:schemeClr val="tx1"/>
              </a:gs>
              <a:gs pos="100000">
                <a:schemeClr val="bg1">
                  <a:alpha val="0"/>
                </a:schemeClr>
              </a:gs>
            </a:gsLst>
            <a:path path="shape">
              <a:fillToRect l="50000" t="50000" r="50000" b="50000"/>
            </a:path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666108</xdr:colOff>
      <xdr:row>8</xdr:row>
      <xdr:rowOff>142057</xdr:rowOff>
    </xdr:from>
    <xdr:to>
      <xdr:col>7</xdr:col>
      <xdr:colOff>322452</xdr:colOff>
      <xdr:row>11</xdr:row>
      <xdr:rowOff>115607</xdr:rowOff>
    </xdr:to>
    <xdr:grpSp>
      <xdr:nvGrpSpPr>
        <xdr:cNvPr id="66" name="Group 10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GrpSpPr/>
      </xdr:nvGrpSpPr>
      <xdr:grpSpPr>
        <a:xfrm rot="1482508">
          <a:off x="4584965" y="1622514"/>
          <a:ext cx="1223887" cy="528722"/>
          <a:chOff x="3511812" y="1699282"/>
          <a:chExt cx="1145197" cy="432750"/>
        </a:xfrm>
        <a:solidFill>
          <a:srgbClr val="0070C0"/>
        </a:solidFill>
      </xdr:grpSpPr>
      <xdr:sp macro="" textlink="">
        <xdr:nvSpPr>
          <xdr:cNvPr id="67" name="Isosceles Triangle 7">
            <a:extLst>
              <a:ext uri="{FF2B5EF4-FFF2-40B4-BE49-F238E27FC236}">
                <a16:creationId xmlns:a16="http://schemas.microsoft.com/office/drawing/2014/main" id="{00000000-0008-0000-0600-000043000000}"/>
              </a:ext>
            </a:extLst>
          </xdr:cNvPr>
          <xdr:cNvSpPr/>
        </xdr:nvSpPr>
        <xdr:spPr>
          <a:xfrm rot="3402183" flipH="1" flipV="1">
            <a:off x="3779781" y="1723283"/>
            <a:ext cx="140780" cy="676717"/>
          </a:xfrm>
          <a:prstGeom prst="triangle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8" name="Isosceles Triangle 9">
            <a:extLst>
              <a:ext uri="{FF2B5EF4-FFF2-40B4-BE49-F238E27FC236}">
                <a16:creationId xmlns:a16="http://schemas.microsoft.com/office/drawing/2014/main" id="{00000000-0008-0000-0600-000044000000}"/>
              </a:ext>
            </a:extLst>
          </xdr:cNvPr>
          <xdr:cNvSpPr/>
        </xdr:nvSpPr>
        <xdr:spPr>
          <a:xfrm rot="14202183" flipH="1" flipV="1">
            <a:off x="4297966" y="1481019"/>
            <a:ext cx="140780" cy="577306"/>
          </a:xfrm>
          <a:prstGeom prst="triangl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6</xdr:col>
      <xdr:colOff>390525</xdr:colOff>
      <xdr:row>9</xdr:row>
      <xdr:rowOff>104775</xdr:rowOff>
    </xdr:from>
    <xdr:to>
      <xdr:col>6</xdr:col>
      <xdr:colOff>644455</xdr:colOff>
      <xdr:row>10</xdr:row>
      <xdr:rowOff>120893</xdr:rowOff>
    </xdr:to>
    <xdr:sp macro="" textlink="">
      <xdr:nvSpPr>
        <xdr:cNvPr id="126" name="Oval 5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/>
      </xdr:nvSpPr>
      <xdr:spPr>
        <a:xfrm>
          <a:off x="5076825" y="1733550"/>
          <a:ext cx="253930" cy="197093"/>
        </a:xfrm>
        <a:prstGeom prst="ellipse">
          <a:avLst/>
        </a:prstGeom>
        <a:gradFill>
          <a:gsLst>
            <a:gs pos="0">
              <a:schemeClr val="bg1">
                <a:alpha val="0"/>
              </a:schemeClr>
            </a:gs>
            <a:gs pos="100000">
              <a:schemeClr val="bg1">
                <a:alpha val="76000"/>
              </a:schemeClr>
            </a:gs>
          </a:gsLst>
          <a:lin ang="162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2995</xdr:colOff>
      <xdr:row>6</xdr:row>
      <xdr:rowOff>97580</xdr:rowOff>
    </xdr:from>
    <xdr:to>
      <xdr:col>11</xdr:col>
      <xdr:colOff>28395</xdr:colOff>
      <xdr:row>14</xdr:row>
      <xdr:rowOff>167890</xdr:rowOff>
    </xdr:to>
    <xdr:sp macro="" textlink="">
      <xdr:nvSpPr>
        <xdr:cNvPr id="137" name="Block Arc 3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/>
      </xdr:nvSpPr>
      <xdr:spPr>
        <a:xfrm>
          <a:off x="7066735" y="1194860"/>
          <a:ext cx="1595120" cy="1533350"/>
        </a:xfrm>
        <a:prstGeom prst="blockArc">
          <a:avLst>
            <a:gd name="adj1" fmla="val 8980590"/>
            <a:gd name="adj2" fmla="val 1776013"/>
            <a:gd name="adj3" fmla="val 10314"/>
          </a:avLst>
        </a:prstGeom>
        <a:gradFill flip="none" rotWithShape="1">
          <a:gsLst>
            <a:gs pos="0">
              <a:srgbClr val="FFFF00">
                <a:alpha val="50000"/>
              </a:srgbClr>
            </a:gs>
            <a:gs pos="50000">
              <a:srgbClr val="FFFF00"/>
            </a:gs>
            <a:gs pos="0">
              <a:srgbClr val="92D050"/>
            </a:gs>
            <a:gs pos="100000">
              <a:srgbClr val="FF0000"/>
            </a:gs>
          </a:gsLst>
          <a:lin ang="108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664665</xdr:colOff>
      <xdr:row>9</xdr:row>
      <xdr:rowOff>139065</xdr:rowOff>
    </xdr:from>
    <xdr:to>
      <xdr:col>10</xdr:col>
      <xdr:colOff>278739</xdr:colOff>
      <xdr:row>12</xdr:row>
      <xdr:rowOff>48936</xdr:rowOff>
    </xdr:to>
    <xdr:grpSp>
      <xdr:nvGrpSpPr>
        <xdr:cNvPr id="138" name="Group 8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GrpSpPr/>
      </xdr:nvGrpSpPr>
      <xdr:grpSpPr>
        <a:xfrm>
          <a:off x="7718608" y="1804579"/>
          <a:ext cx="397845" cy="465043"/>
          <a:chOff x="6507039" y="1925955"/>
          <a:chExt cx="393659" cy="478287"/>
        </a:xfrm>
      </xdr:grpSpPr>
      <xdr:sp macro="" textlink="">
        <xdr:nvSpPr>
          <xdr:cNvPr id="139" name="Oval 4">
            <a:extLst>
              <a:ext uri="{FF2B5EF4-FFF2-40B4-BE49-F238E27FC236}">
                <a16:creationId xmlns:a16="http://schemas.microsoft.com/office/drawing/2014/main" id="{00000000-0008-0000-0600-00008B000000}"/>
              </a:ext>
            </a:extLst>
          </xdr:cNvPr>
          <xdr:cNvSpPr/>
        </xdr:nvSpPr>
        <xdr:spPr>
          <a:xfrm>
            <a:off x="6507039" y="1925955"/>
            <a:ext cx="364295" cy="365760"/>
          </a:xfrm>
          <a:prstGeom prst="ellipse">
            <a:avLst/>
          </a:prstGeom>
          <a:gradFill flip="none" rotWithShape="1">
            <a:gsLst>
              <a:gs pos="0">
                <a:schemeClr val="accent3"/>
              </a:gs>
              <a:gs pos="48000">
                <a:srgbClr val="92D050"/>
              </a:gs>
              <a:gs pos="100000">
                <a:srgbClr val="92D050"/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0" name="Oval 6">
            <a:extLst>
              <a:ext uri="{FF2B5EF4-FFF2-40B4-BE49-F238E27FC236}">
                <a16:creationId xmlns:a16="http://schemas.microsoft.com/office/drawing/2014/main" id="{00000000-0008-0000-0600-00008C000000}"/>
              </a:ext>
            </a:extLst>
          </xdr:cNvPr>
          <xdr:cNvSpPr/>
        </xdr:nvSpPr>
        <xdr:spPr>
          <a:xfrm>
            <a:off x="6522476" y="2259725"/>
            <a:ext cx="378222" cy="144517"/>
          </a:xfrm>
          <a:prstGeom prst="ellipse">
            <a:avLst/>
          </a:prstGeom>
          <a:gradFill flip="none" rotWithShape="1">
            <a:gsLst>
              <a:gs pos="0">
                <a:schemeClr val="tx1"/>
              </a:gs>
              <a:gs pos="100000">
                <a:schemeClr val="bg1">
                  <a:alpha val="0"/>
                </a:schemeClr>
              </a:gs>
            </a:gsLst>
            <a:path path="shape">
              <a:fillToRect l="50000" t="50000" r="50000" b="50000"/>
            </a:path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9</xdr:col>
      <xdr:colOff>202590</xdr:colOff>
      <xdr:row>9</xdr:row>
      <xdr:rowOff>22042</xdr:rowOff>
    </xdr:from>
    <xdr:to>
      <xdr:col>10</xdr:col>
      <xdr:colOff>639984</xdr:colOff>
      <xdr:row>11</xdr:row>
      <xdr:rowOff>178472</xdr:rowOff>
    </xdr:to>
    <xdr:grpSp>
      <xdr:nvGrpSpPr>
        <xdr:cNvPr id="141" name="Group 11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GrpSpPr/>
      </xdr:nvGrpSpPr>
      <xdr:grpSpPr>
        <a:xfrm rot="1296476">
          <a:off x="7256533" y="1687556"/>
          <a:ext cx="1221165" cy="526545"/>
          <a:chOff x="3511812" y="1699282"/>
          <a:chExt cx="1145197" cy="432750"/>
        </a:xfrm>
        <a:solidFill>
          <a:srgbClr val="92D050"/>
        </a:solidFill>
      </xdr:grpSpPr>
      <xdr:sp macro="" textlink="">
        <xdr:nvSpPr>
          <xdr:cNvPr id="142" name="Isosceles Triangle 7">
            <a:extLst>
              <a:ext uri="{FF2B5EF4-FFF2-40B4-BE49-F238E27FC236}">
                <a16:creationId xmlns:a16="http://schemas.microsoft.com/office/drawing/2014/main" id="{00000000-0008-0000-0600-00008E000000}"/>
              </a:ext>
            </a:extLst>
          </xdr:cNvPr>
          <xdr:cNvSpPr/>
        </xdr:nvSpPr>
        <xdr:spPr>
          <a:xfrm rot="3402183" flipH="1" flipV="1">
            <a:off x="3779781" y="1723283"/>
            <a:ext cx="140780" cy="676717"/>
          </a:xfrm>
          <a:prstGeom prst="triangle">
            <a:avLst/>
          </a:prstGeom>
          <a:solidFill>
            <a:srgbClr val="92D05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3" name="Isosceles Triangle 9">
            <a:extLst>
              <a:ext uri="{FF2B5EF4-FFF2-40B4-BE49-F238E27FC236}">
                <a16:creationId xmlns:a16="http://schemas.microsoft.com/office/drawing/2014/main" id="{00000000-0008-0000-0600-00008F000000}"/>
              </a:ext>
            </a:extLst>
          </xdr:cNvPr>
          <xdr:cNvSpPr/>
        </xdr:nvSpPr>
        <xdr:spPr>
          <a:xfrm rot="14202183" flipH="1" flipV="1">
            <a:off x="4297966" y="1481019"/>
            <a:ext cx="140780" cy="577306"/>
          </a:xfrm>
          <a:prstGeom prst="triangl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9</xdr:col>
      <xdr:colOff>729435</xdr:colOff>
      <xdr:row>9</xdr:row>
      <xdr:rowOff>102870</xdr:rowOff>
    </xdr:from>
    <xdr:to>
      <xdr:col>10</xdr:col>
      <xdr:colOff>198234</xdr:colOff>
      <xdr:row>10</xdr:row>
      <xdr:rowOff>118159</xdr:rowOff>
    </xdr:to>
    <xdr:sp macro="" textlink="">
      <xdr:nvSpPr>
        <xdr:cNvPr id="151" name="Oval 5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/>
      </xdr:nvSpPr>
      <xdr:spPr>
        <a:xfrm>
          <a:off x="7758885" y="1731645"/>
          <a:ext cx="249849" cy="196264"/>
        </a:xfrm>
        <a:prstGeom prst="ellipse">
          <a:avLst/>
        </a:prstGeom>
        <a:gradFill>
          <a:gsLst>
            <a:gs pos="0">
              <a:schemeClr val="bg1">
                <a:alpha val="0"/>
              </a:schemeClr>
            </a:gs>
            <a:gs pos="100000">
              <a:schemeClr val="bg1">
                <a:alpha val="76000"/>
              </a:schemeClr>
            </a:gs>
          </a:gsLst>
          <a:lin ang="162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386032</xdr:colOff>
      <xdr:row>6</xdr:row>
      <xdr:rowOff>131445</xdr:rowOff>
    </xdr:from>
    <xdr:to>
      <xdr:col>14</xdr:col>
      <xdr:colOff>411432</xdr:colOff>
      <xdr:row>15</xdr:row>
      <xdr:rowOff>20780</xdr:rowOff>
    </xdr:to>
    <xdr:sp macro="" textlink="">
      <xdr:nvSpPr>
        <xdr:cNvPr id="152" name="Block Arc 3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/>
      </xdr:nvSpPr>
      <xdr:spPr>
        <a:xfrm>
          <a:off x="9811386" y="1221691"/>
          <a:ext cx="1596292" cy="1524704"/>
        </a:xfrm>
        <a:prstGeom prst="blockArc">
          <a:avLst>
            <a:gd name="adj1" fmla="val 8980590"/>
            <a:gd name="adj2" fmla="val 1776013"/>
            <a:gd name="adj3" fmla="val 10314"/>
          </a:avLst>
        </a:prstGeom>
        <a:gradFill flip="none" rotWithShape="1">
          <a:gsLst>
            <a:gs pos="0">
              <a:srgbClr val="FFFF00">
                <a:alpha val="50000"/>
              </a:srgbClr>
            </a:gs>
            <a:gs pos="50000">
              <a:srgbClr val="FFFF00"/>
            </a:gs>
            <a:gs pos="0">
              <a:srgbClr val="92D050"/>
            </a:gs>
            <a:gs pos="100000">
              <a:srgbClr val="FF0000"/>
            </a:gs>
          </a:gsLst>
          <a:lin ang="108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266652</xdr:colOff>
      <xdr:row>9</xdr:row>
      <xdr:rowOff>150070</xdr:rowOff>
    </xdr:from>
    <xdr:to>
      <xdr:col>13</xdr:col>
      <xdr:colOff>661776</xdr:colOff>
      <xdr:row>12</xdr:row>
      <xdr:rowOff>59941</xdr:rowOff>
    </xdr:to>
    <xdr:grpSp>
      <xdr:nvGrpSpPr>
        <xdr:cNvPr id="153" name="Group 8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GrpSpPr/>
      </xdr:nvGrpSpPr>
      <xdr:grpSpPr>
        <a:xfrm>
          <a:off x="10455681" y="1815584"/>
          <a:ext cx="395124" cy="465043"/>
          <a:chOff x="6507039" y="1925955"/>
          <a:chExt cx="393659" cy="478287"/>
        </a:xfrm>
      </xdr:grpSpPr>
      <xdr:sp macro="" textlink="">
        <xdr:nvSpPr>
          <xdr:cNvPr id="154" name="Oval 4">
            <a:extLst>
              <a:ext uri="{FF2B5EF4-FFF2-40B4-BE49-F238E27FC236}">
                <a16:creationId xmlns:a16="http://schemas.microsoft.com/office/drawing/2014/main" id="{00000000-0008-0000-0600-00009A000000}"/>
              </a:ext>
            </a:extLst>
          </xdr:cNvPr>
          <xdr:cNvSpPr/>
        </xdr:nvSpPr>
        <xdr:spPr>
          <a:xfrm>
            <a:off x="6507039" y="1925955"/>
            <a:ext cx="364295" cy="365760"/>
          </a:xfrm>
          <a:prstGeom prst="ellipse">
            <a:avLst/>
          </a:prstGeom>
          <a:gradFill flip="none" rotWithShape="1">
            <a:gsLst>
              <a:gs pos="0">
                <a:srgbClr val="FFC000"/>
              </a:gs>
              <a:gs pos="48000">
                <a:srgbClr val="FFFF00"/>
              </a:gs>
              <a:gs pos="100000">
                <a:srgbClr val="FFFF00"/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5" name="Oval 6">
            <a:extLst>
              <a:ext uri="{FF2B5EF4-FFF2-40B4-BE49-F238E27FC236}">
                <a16:creationId xmlns:a16="http://schemas.microsoft.com/office/drawing/2014/main" id="{00000000-0008-0000-0600-00009B000000}"/>
              </a:ext>
            </a:extLst>
          </xdr:cNvPr>
          <xdr:cNvSpPr/>
        </xdr:nvSpPr>
        <xdr:spPr>
          <a:xfrm>
            <a:off x="6522476" y="2259725"/>
            <a:ext cx="378222" cy="144517"/>
          </a:xfrm>
          <a:prstGeom prst="ellipse">
            <a:avLst/>
          </a:prstGeom>
          <a:gradFill flip="none" rotWithShape="1">
            <a:gsLst>
              <a:gs pos="0">
                <a:schemeClr val="tx1"/>
              </a:gs>
              <a:gs pos="100000">
                <a:schemeClr val="bg1">
                  <a:alpha val="0"/>
                </a:schemeClr>
              </a:gs>
            </a:gsLst>
            <a:path path="shape">
              <a:fillToRect l="50000" t="50000" r="50000" b="50000"/>
            </a:path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152704</xdr:colOff>
      <xdr:row>7</xdr:row>
      <xdr:rowOff>48775</xdr:rowOff>
    </xdr:from>
    <xdr:to>
      <xdr:col>13</xdr:col>
      <xdr:colOff>674894</xdr:colOff>
      <xdr:row>13</xdr:row>
      <xdr:rowOff>177559</xdr:rowOff>
    </xdr:to>
    <xdr:grpSp>
      <xdr:nvGrpSpPr>
        <xdr:cNvPr id="156" name="Group 12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GrpSpPr/>
      </xdr:nvGrpSpPr>
      <xdr:grpSpPr>
        <a:xfrm rot="14006250">
          <a:off x="9983264" y="1702644"/>
          <a:ext cx="1239127" cy="522190"/>
          <a:chOff x="3511812" y="1699282"/>
          <a:chExt cx="1145197" cy="432750"/>
        </a:xfrm>
        <a:solidFill>
          <a:srgbClr val="FFFF00"/>
        </a:solidFill>
      </xdr:grpSpPr>
      <xdr:sp macro="" textlink="">
        <xdr:nvSpPr>
          <xdr:cNvPr id="157" name="Isosceles Triangle 7">
            <a:extLst>
              <a:ext uri="{FF2B5EF4-FFF2-40B4-BE49-F238E27FC236}">
                <a16:creationId xmlns:a16="http://schemas.microsoft.com/office/drawing/2014/main" id="{00000000-0008-0000-0600-00009D000000}"/>
              </a:ext>
            </a:extLst>
          </xdr:cNvPr>
          <xdr:cNvSpPr/>
        </xdr:nvSpPr>
        <xdr:spPr>
          <a:xfrm rot="3402183" flipH="1" flipV="1">
            <a:off x="3779781" y="1723283"/>
            <a:ext cx="140780" cy="676717"/>
          </a:xfrm>
          <a:prstGeom prst="triangl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58" name="Isosceles Triangle 9">
            <a:extLst>
              <a:ext uri="{FF2B5EF4-FFF2-40B4-BE49-F238E27FC236}">
                <a16:creationId xmlns:a16="http://schemas.microsoft.com/office/drawing/2014/main" id="{00000000-0008-0000-0600-00009E000000}"/>
              </a:ext>
            </a:extLst>
          </xdr:cNvPr>
          <xdr:cNvSpPr/>
        </xdr:nvSpPr>
        <xdr:spPr>
          <a:xfrm rot="14202183" flipH="1" flipV="1">
            <a:off x="4297966" y="1481019"/>
            <a:ext cx="140780" cy="577306"/>
          </a:xfrm>
          <a:prstGeom prst="triangl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314277</xdr:colOff>
      <xdr:row>10</xdr:row>
      <xdr:rowOff>24047</xdr:rowOff>
    </xdr:from>
    <xdr:to>
      <xdr:col>13</xdr:col>
      <xdr:colOff>564126</xdr:colOff>
      <xdr:row>11</xdr:row>
      <xdr:rowOff>39336</xdr:rowOff>
    </xdr:to>
    <xdr:sp macro="" textlink="">
      <xdr:nvSpPr>
        <xdr:cNvPr id="161" name="Oval 5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/>
      </xdr:nvSpPr>
      <xdr:spPr>
        <a:xfrm>
          <a:off x="10525077" y="1841124"/>
          <a:ext cx="249849" cy="196997"/>
        </a:xfrm>
        <a:prstGeom prst="ellipse">
          <a:avLst/>
        </a:prstGeom>
        <a:gradFill>
          <a:gsLst>
            <a:gs pos="0">
              <a:schemeClr val="bg1">
                <a:alpha val="0"/>
              </a:schemeClr>
            </a:gs>
            <a:gs pos="100000">
              <a:schemeClr val="bg1">
                <a:alpha val="76000"/>
              </a:schemeClr>
            </a:gs>
          </a:gsLst>
          <a:lin ang="162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582386</xdr:colOff>
      <xdr:row>12</xdr:row>
      <xdr:rowOff>38100</xdr:rowOff>
    </xdr:from>
    <xdr:to>
      <xdr:col>5</xdr:col>
      <xdr:colOff>718457</xdr:colOff>
      <xdr:row>12</xdr:row>
      <xdr:rowOff>122466</xdr:rowOff>
    </xdr:to>
    <xdr:cxnSp macro="">
      <xdr:nvCxnSpPr>
        <xdr:cNvPr id="184" name="Straight Connector 26">
          <a:extLst>
            <a:ext uri="{FF2B5EF4-FFF2-40B4-BE49-F238E27FC236}">
              <a16:creationId xmlns:a16="http://schemas.microsoft.com/office/drawing/2014/main" id="{00000000-0008-0000-0600-0000B8000000}"/>
            </a:ext>
          </a:extLst>
        </xdr:cNvPr>
        <xdr:cNvCxnSpPr/>
      </xdr:nvCxnSpPr>
      <xdr:spPr>
        <a:xfrm flipV="1">
          <a:off x="4501243" y="2258786"/>
          <a:ext cx="136071" cy="843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6</xdr:row>
      <xdr:rowOff>114299</xdr:rowOff>
    </xdr:from>
    <xdr:to>
      <xdr:col>6</xdr:col>
      <xdr:colOff>250371</xdr:colOff>
      <xdr:row>7</xdr:row>
      <xdr:rowOff>73242</xdr:rowOff>
    </xdr:to>
    <xdr:cxnSp macro="">
      <xdr:nvCxnSpPr>
        <xdr:cNvPr id="188" name="Straight Connector 26">
          <a:extLst>
            <a:ext uri="{FF2B5EF4-FFF2-40B4-BE49-F238E27FC236}">
              <a16:creationId xmlns:a16="http://schemas.microsoft.com/office/drawing/2014/main" id="{00000000-0008-0000-0600-0000BC000000}"/>
            </a:ext>
          </a:extLst>
        </xdr:cNvPr>
        <xdr:cNvCxnSpPr/>
      </xdr:nvCxnSpPr>
      <xdr:spPr>
        <a:xfrm>
          <a:off x="4893129" y="1224642"/>
          <a:ext cx="59871" cy="144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473529</xdr:colOff>
      <xdr:row>10</xdr:row>
      <xdr:rowOff>142487</xdr:rowOff>
    </xdr:from>
    <xdr:to>
      <xdr:col>5</xdr:col>
      <xdr:colOff>631595</xdr:colOff>
      <xdr:row>10</xdr:row>
      <xdr:rowOff>168729</xdr:rowOff>
    </xdr:to>
    <xdr:cxnSp macro="">
      <xdr:nvCxnSpPr>
        <xdr:cNvPr id="189" name="Straight Connector 26">
          <a:extLst>
            <a:ext uri="{FF2B5EF4-FFF2-40B4-BE49-F238E27FC236}">
              <a16:creationId xmlns:a16="http://schemas.microsoft.com/office/drawing/2014/main" id="{00000000-0008-0000-0600-0000BD000000}"/>
            </a:ext>
          </a:extLst>
        </xdr:cNvPr>
        <xdr:cNvCxnSpPr/>
      </xdr:nvCxnSpPr>
      <xdr:spPr>
        <a:xfrm flipV="1">
          <a:off x="4392386" y="1993058"/>
          <a:ext cx="158066" cy="262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522514</xdr:colOff>
      <xdr:row>9</xdr:row>
      <xdr:rowOff>0</xdr:rowOff>
    </xdr:from>
    <xdr:to>
      <xdr:col>5</xdr:col>
      <xdr:colOff>670560</xdr:colOff>
      <xdr:row>9</xdr:row>
      <xdr:rowOff>53340</xdr:rowOff>
    </xdr:to>
    <xdr:cxnSp macro="">
      <xdr:nvCxnSpPr>
        <xdr:cNvPr id="193" name="Straight Connector 26">
          <a:extLst>
            <a:ext uri="{FF2B5EF4-FFF2-40B4-BE49-F238E27FC236}">
              <a16:creationId xmlns:a16="http://schemas.microsoft.com/office/drawing/2014/main" id="{00000000-0008-0000-0600-0000C1000000}"/>
            </a:ext>
          </a:extLst>
        </xdr:cNvPr>
        <xdr:cNvCxnSpPr/>
      </xdr:nvCxnSpPr>
      <xdr:spPr>
        <a:xfrm>
          <a:off x="4446814" y="1645920"/>
          <a:ext cx="148046" cy="53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696686</xdr:colOff>
      <xdr:row>7</xdr:row>
      <xdr:rowOff>97971</xdr:rowOff>
    </xdr:from>
    <xdr:to>
      <xdr:col>6</xdr:col>
      <xdr:colOff>33121</xdr:colOff>
      <xdr:row>8</xdr:row>
      <xdr:rowOff>11855</xdr:rowOff>
    </xdr:to>
    <xdr:cxnSp macro="">
      <xdr:nvCxnSpPr>
        <xdr:cNvPr id="196" name="Straight Connector 26">
          <a:extLst>
            <a:ext uri="{FF2B5EF4-FFF2-40B4-BE49-F238E27FC236}">
              <a16:creationId xmlns:a16="http://schemas.microsoft.com/office/drawing/2014/main" id="{00000000-0008-0000-0600-0000C4000000}"/>
            </a:ext>
          </a:extLst>
        </xdr:cNvPr>
        <xdr:cNvCxnSpPr/>
      </xdr:nvCxnSpPr>
      <xdr:spPr>
        <a:xfrm>
          <a:off x="4615543" y="1393371"/>
          <a:ext cx="120207" cy="989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495299</xdr:colOff>
      <xdr:row>6</xdr:row>
      <xdr:rowOff>54428</xdr:rowOff>
    </xdr:from>
    <xdr:to>
      <xdr:col>6</xdr:col>
      <xdr:colOff>500742</xdr:colOff>
      <xdr:row>7</xdr:row>
      <xdr:rowOff>31371</xdr:rowOff>
    </xdr:to>
    <xdr:cxnSp macro="">
      <xdr:nvCxnSpPr>
        <xdr:cNvPr id="201" name="Straight Connector 26">
          <a:extLst>
            <a:ext uri="{FF2B5EF4-FFF2-40B4-BE49-F238E27FC236}">
              <a16:creationId xmlns:a16="http://schemas.microsoft.com/office/drawing/2014/main" id="{00000000-0008-0000-0600-0000C9000000}"/>
            </a:ext>
          </a:extLst>
        </xdr:cNvPr>
        <xdr:cNvCxnSpPr/>
      </xdr:nvCxnSpPr>
      <xdr:spPr>
        <a:xfrm flipH="1">
          <a:off x="5197928" y="1164771"/>
          <a:ext cx="5443" cy="16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734785</xdr:colOff>
      <xdr:row>6</xdr:row>
      <xdr:rowOff>125185</xdr:rowOff>
    </xdr:from>
    <xdr:to>
      <xdr:col>7</xdr:col>
      <xdr:colOff>16330</xdr:colOff>
      <xdr:row>7</xdr:row>
      <xdr:rowOff>92529</xdr:rowOff>
    </xdr:to>
    <xdr:cxnSp macro="">
      <xdr:nvCxnSpPr>
        <xdr:cNvPr id="205" name="Straight Connector 26">
          <a:extLst>
            <a:ext uri="{FF2B5EF4-FFF2-40B4-BE49-F238E27FC236}">
              <a16:creationId xmlns:a16="http://schemas.microsoft.com/office/drawing/2014/main" id="{00000000-0008-0000-0600-0000CD000000}"/>
            </a:ext>
          </a:extLst>
        </xdr:cNvPr>
        <xdr:cNvCxnSpPr/>
      </xdr:nvCxnSpPr>
      <xdr:spPr>
        <a:xfrm flipH="1">
          <a:off x="5437414" y="1235528"/>
          <a:ext cx="65316" cy="1524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141515</xdr:colOff>
      <xdr:row>7</xdr:row>
      <xdr:rowOff>114300</xdr:rowOff>
    </xdr:from>
    <xdr:to>
      <xdr:col>7</xdr:col>
      <xdr:colOff>266700</xdr:colOff>
      <xdr:row>8</xdr:row>
      <xdr:rowOff>35143</xdr:rowOff>
    </xdr:to>
    <xdr:cxnSp macro="">
      <xdr:nvCxnSpPr>
        <xdr:cNvPr id="209" name="Straight Connector 26">
          <a:extLst>
            <a:ext uri="{FF2B5EF4-FFF2-40B4-BE49-F238E27FC236}">
              <a16:creationId xmlns:a16="http://schemas.microsoft.com/office/drawing/2014/main" id="{00000000-0008-0000-0600-0000D1000000}"/>
            </a:ext>
          </a:extLst>
        </xdr:cNvPr>
        <xdr:cNvCxnSpPr/>
      </xdr:nvCxnSpPr>
      <xdr:spPr>
        <a:xfrm flipH="1">
          <a:off x="5627915" y="1409700"/>
          <a:ext cx="125185" cy="105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283029</xdr:colOff>
      <xdr:row>9</xdr:row>
      <xdr:rowOff>16329</xdr:rowOff>
    </xdr:from>
    <xdr:to>
      <xdr:col>7</xdr:col>
      <xdr:colOff>451757</xdr:colOff>
      <xdr:row>9</xdr:row>
      <xdr:rowOff>67800</xdr:rowOff>
    </xdr:to>
    <xdr:cxnSp macro="">
      <xdr:nvCxnSpPr>
        <xdr:cNvPr id="212" name="Straight Connector 26">
          <a:extLst>
            <a:ext uri="{FF2B5EF4-FFF2-40B4-BE49-F238E27FC236}">
              <a16:creationId xmlns:a16="http://schemas.microsoft.com/office/drawing/2014/main" id="{00000000-0008-0000-0600-0000D4000000}"/>
            </a:ext>
          </a:extLst>
        </xdr:cNvPr>
        <xdr:cNvCxnSpPr/>
      </xdr:nvCxnSpPr>
      <xdr:spPr>
        <a:xfrm flipH="1">
          <a:off x="5769429" y="1681843"/>
          <a:ext cx="168728" cy="514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337457</xdr:colOff>
      <xdr:row>10</xdr:row>
      <xdr:rowOff>149443</xdr:rowOff>
    </xdr:from>
    <xdr:to>
      <xdr:col>7</xdr:col>
      <xdr:colOff>484414</xdr:colOff>
      <xdr:row>10</xdr:row>
      <xdr:rowOff>174172</xdr:rowOff>
    </xdr:to>
    <xdr:cxnSp macro="">
      <xdr:nvCxnSpPr>
        <xdr:cNvPr id="214" name="Straight Connector 26">
          <a:extLst>
            <a:ext uri="{FF2B5EF4-FFF2-40B4-BE49-F238E27FC236}">
              <a16:creationId xmlns:a16="http://schemas.microsoft.com/office/drawing/2014/main" id="{00000000-0008-0000-0600-0000D6000000}"/>
            </a:ext>
          </a:extLst>
        </xdr:cNvPr>
        <xdr:cNvCxnSpPr/>
      </xdr:nvCxnSpPr>
      <xdr:spPr>
        <a:xfrm flipH="1" flipV="1">
          <a:off x="5823857" y="2000014"/>
          <a:ext cx="146957" cy="24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244929</xdr:colOff>
      <xdr:row>12</xdr:row>
      <xdr:rowOff>35143</xdr:rowOff>
    </xdr:from>
    <xdr:to>
      <xdr:col>7</xdr:col>
      <xdr:colOff>381000</xdr:colOff>
      <xdr:row>12</xdr:row>
      <xdr:rowOff>119743</xdr:rowOff>
    </xdr:to>
    <xdr:cxnSp macro="">
      <xdr:nvCxnSpPr>
        <xdr:cNvPr id="216" name="Straight Connector 26">
          <a:extLst>
            <a:ext uri="{FF2B5EF4-FFF2-40B4-BE49-F238E27FC236}">
              <a16:creationId xmlns:a16="http://schemas.microsoft.com/office/drawing/2014/main" id="{00000000-0008-0000-0600-0000D8000000}"/>
            </a:ext>
          </a:extLst>
        </xdr:cNvPr>
        <xdr:cNvCxnSpPr/>
      </xdr:nvCxnSpPr>
      <xdr:spPr>
        <a:xfrm flipH="1" flipV="1">
          <a:off x="5731329" y="2255829"/>
          <a:ext cx="136071" cy="84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532553</xdr:colOff>
      <xdr:row>6</xdr:row>
      <xdr:rowOff>120712</xdr:rowOff>
    </xdr:from>
    <xdr:to>
      <xdr:col>7</xdr:col>
      <xdr:colOff>445897</xdr:colOff>
      <xdr:row>12</xdr:row>
      <xdr:rowOff>15273</xdr:rowOff>
    </xdr:to>
    <xdr:grpSp>
      <xdr:nvGrpSpPr>
        <xdr:cNvPr id="219" name="Group 41">
          <a:extLst>
            <a:ext uri="{FF2B5EF4-FFF2-40B4-BE49-F238E27FC236}">
              <a16:creationId xmlns:a16="http://schemas.microsoft.com/office/drawing/2014/main" id="{00000000-0008-0000-0600-0000DB000000}"/>
            </a:ext>
          </a:extLst>
        </xdr:cNvPr>
        <xdr:cNvGrpSpPr/>
      </xdr:nvGrpSpPr>
      <xdr:grpSpPr>
        <a:xfrm>
          <a:off x="4451410" y="1231055"/>
          <a:ext cx="1480887" cy="1004904"/>
          <a:chOff x="1180002" y="548796"/>
          <a:chExt cx="1479088" cy="1034722"/>
        </a:xfrm>
      </xdr:grpSpPr>
      <xdr:grpSp>
        <xdr:nvGrpSpPr>
          <xdr:cNvPr id="220" name="Group 42">
            <a:extLst>
              <a:ext uri="{FF2B5EF4-FFF2-40B4-BE49-F238E27FC236}">
                <a16:creationId xmlns:a16="http://schemas.microsoft.com/office/drawing/2014/main" id="{00000000-0008-0000-0600-0000DC000000}"/>
              </a:ext>
            </a:extLst>
          </xdr:cNvPr>
          <xdr:cNvGrpSpPr/>
        </xdr:nvGrpSpPr>
        <xdr:grpSpPr>
          <a:xfrm rot="-180000">
            <a:off x="1207462" y="1384751"/>
            <a:ext cx="91440" cy="198767"/>
            <a:chOff x="1194474" y="1384751"/>
            <a:chExt cx="137237" cy="198767"/>
          </a:xfrm>
        </xdr:grpSpPr>
        <xdr:cxnSp macro="">
          <xdr:nvCxnSpPr>
            <xdr:cNvPr id="266" name="Straight Connector 88">
              <a:extLst>
                <a:ext uri="{FF2B5EF4-FFF2-40B4-BE49-F238E27FC236}">
                  <a16:creationId xmlns:a16="http://schemas.microsoft.com/office/drawing/2014/main" id="{00000000-0008-0000-0600-00000A01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7" name="Straight Connector 89">
              <a:extLst>
                <a:ext uri="{FF2B5EF4-FFF2-40B4-BE49-F238E27FC236}">
                  <a16:creationId xmlns:a16="http://schemas.microsoft.com/office/drawing/2014/main" id="{00000000-0008-0000-0600-00000B01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8" name="Straight Connector 90">
              <a:extLst>
                <a:ext uri="{FF2B5EF4-FFF2-40B4-BE49-F238E27FC236}">
                  <a16:creationId xmlns:a16="http://schemas.microsoft.com/office/drawing/2014/main" id="{00000000-0008-0000-0600-00000C01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9" name="Straight Connector 91">
              <a:extLst>
                <a:ext uri="{FF2B5EF4-FFF2-40B4-BE49-F238E27FC236}">
                  <a16:creationId xmlns:a16="http://schemas.microsoft.com/office/drawing/2014/main" id="{00000000-0008-0000-0600-00000D01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1" name="Group 43">
            <a:extLst>
              <a:ext uri="{FF2B5EF4-FFF2-40B4-BE49-F238E27FC236}">
                <a16:creationId xmlns:a16="http://schemas.microsoft.com/office/drawing/2014/main" id="{00000000-0008-0000-0600-0000DD000000}"/>
              </a:ext>
            </a:extLst>
          </xdr:cNvPr>
          <xdr:cNvGrpSpPr/>
        </xdr:nvGrpSpPr>
        <xdr:grpSpPr>
          <a:xfrm rot="1080000">
            <a:off x="1180002" y="1081894"/>
            <a:ext cx="91440" cy="198767"/>
            <a:chOff x="1194474" y="1384751"/>
            <a:chExt cx="137237" cy="198767"/>
          </a:xfrm>
        </xdr:grpSpPr>
        <xdr:cxnSp macro="">
          <xdr:nvCxnSpPr>
            <xdr:cNvPr id="262" name="Straight Connector 84">
              <a:extLst>
                <a:ext uri="{FF2B5EF4-FFF2-40B4-BE49-F238E27FC236}">
                  <a16:creationId xmlns:a16="http://schemas.microsoft.com/office/drawing/2014/main" id="{00000000-0008-0000-0600-00000601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3" name="Straight Connector 85">
              <a:extLst>
                <a:ext uri="{FF2B5EF4-FFF2-40B4-BE49-F238E27FC236}">
                  <a16:creationId xmlns:a16="http://schemas.microsoft.com/office/drawing/2014/main" id="{00000000-0008-0000-0600-00000701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4" name="Straight Connector 86">
              <a:extLst>
                <a:ext uri="{FF2B5EF4-FFF2-40B4-BE49-F238E27FC236}">
                  <a16:creationId xmlns:a16="http://schemas.microsoft.com/office/drawing/2014/main" id="{00000000-0008-0000-0600-00000801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5" name="Straight Connector 87">
              <a:extLst>
                <a:ext uri="{FF2B5EF4-FFF2-40B4-BE49-F238E27FC236}">
                  <a16:creationId xmlns:a16="http://schemas.microsoft.com/office/drawing/2014/main" id="{00000000-0008-0000-0600-00000901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2" name="Group 44">
            <a:extLst>
              <a:ext uri="{FF2B5EF4-FFF2-40B4-BE49-F238E27FC236}">
                <a16:creationId xmlns:a16="http://schemas.microsoft.com/office/drawing/2014/main" id="{00000000-0008-0000-0600-0000DE000000}"/>
              </a:ext>
            </a:extLst>
          </xdr:cNvPr>
          <xdr:cNvGrpSpPr/>
        </xdr:nvGrpSpPr>
        <xdr:grpSpPr>
          <a:xfrm rot="2580000">
            <a:off x="1299408" y="784643"/>
            <a:ext cx="91440" cy="198767"/>
            <a:chOff x="1194474" y="1384751"/>
            <a:chExt cx="137237" cy="198767"/>
          </a:xfrm>
        </xdr:grpSpPr>
        <xdr:cxnSp macro="">
          <xdr:nvCxnSpPr>
            <xdr:cNvPr id="258" name="Straight Connector 80">
              <a:extLst>
                <a:ext uri="{FF2B5EF4-FFF2-40B4-BE49-F238E27FC236}">
                  <a16:creationId xmlns:a16="http://schemas.microsoft.com/office/drawing/2014/main" id="{00000000-0008-0000-0600-00000201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9" name="Straight Connector 81">
              <a:extLst>
                <a:ext uri="{FF2B5EF4-FFF2-40B4-BE49-F238E27FC236}">
                  <a16:creationId xmlns:a16="http://schemas.microsoft.com/office/drawing/2014/main" id="{00000000-0008-0000-0600-00000301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0" name="Straight Connector 82">
              <a:extLst>
                <a:ext uri="{FF2B5EF4-FFF2-40B4-BE49-F238E27FC236}">
                  <a16:creationId xmlns:a16="http://schemas.microsoft.com/office/drawing/2014/main" id="{00000000-0008-0000-0600-00000401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61" name="Straight Connector 83">
              <a:extLst>
                <a:ext uri="{FF2B5EF4-FFF2-40B4-BE49-F238E27FC236}">
                  <a16:creationId xmlns:a16="http://schemas.microsoft.com/office/drawing/2014/main" id="{00000000-0008-0000-0600-00000501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3" name="Group 45">
            <a:extLst>
              <a:ext uri="{FF2B5EF4-FFF2-40B4-BE49-F238E27FC236}">
                <a16:creationId xmlns:a16="http://schemas.microsoft.com/office/drawing/2014/main" id="{00000000-0008-0000-0600-0000DF000000}"/>
              </a:ext>
            </a:extLst>
          </xdr:cNvPr>
          <xdr:cNvGrpSpPr/>
        </xdr:nvGrpSpPr>
        <xdr:grpSpPr>
          <a:xfrm rot="4091603">
            <a:off x="1510204" y="595428"/>
            <a:ext cx="91440" cy="198767"/>
            <a:chOff x="1194474" y="1384751"/>
            <a:chExt cx="137237" cy="198767"/>
          </a:xfrm>
        </xdr:grpSpPr>
        <xdr:cxnSp macro="">
          <xdr:nvCxnSpPr>
            <xdr:cNvPr id="254" name="Straight Connector 76">
              <a:extLst>
                <a:ext uri="{FF2B5EF4-FFF2-40B4-BE49-F238E27FC236}">
                  <a16:creationId xmlns:a16="http://schemas.microsoft.com/office/drawing/2014/main" id="{00000000-0008-0000-0600-0000FE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5" name="Straight Connector 77">
              <a:extLst>
                <a:ext uri="{FF2B5EF4-FFF2-40B4-BE49-F238E27FC236}">
                  <a16:creationId xmlns:a16="http://schemas.microsoft.com/office/drawing/2014/main" id="{00000000-0008-0000-0600-0000FF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6" name="Straight Connector 78">
              <a:extLst>
                <a:ext uri="{FF2B5EF4-FFF2-40B4-BE49-F238E27FC236}">
                  <a16:creationId xmlns:a16="http://schemas.microsoft.com/office/drawing/2014/main" id="{00000000-0008-0000-0600-00000001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7" name="Straight Connector 79">
              <a:extLst>
                <a:ext uri="{FF2B5EF4-FFF2-40B4-BE49-F238E27FC236}">
                  <a16:creationId xmlns:a16="http://schemas.microsoft.com/office/drawing/2014/main" id="{00000000-0008-0000-0600-00000101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4" name="Group 46">
            <a:extLst>
              <a:ext uri="{FF2B5EF4-FFF2-40B4-BE49-F238E27FC236}">
                <a16:creationId xmlns:a16="http://schemas.microsoft.com/office/drawing/2014/main" id="{00000000-0008-0000-0600-0000E0000000}"/>
              </a:ext>
            </a:extLst>
          </xdr:cNvPr>
          <xdr:cNvGrpSpPr/>
        </xdr:nvGrpSpPr>
        <xdr:grpSpPr>
          <a:xfrm rot="5460000">
            <a:off x="1763626" y="495132"/>
            <a:ext cx="91440" cy="198767"/>
            <a:chOff x="1194474" y="1384751"/>
            <a:chExt cx="137237" cy="198767"/>
          </a:xfrm>
        </xdr:grpSpPr>
        <xdr:cxnSp macro="">
          <xdr:nvCxnSpPr>
            <xdr:cNvPr id="250" name="Straight Connector 72">
              <a:extLst>
                <a:ext uri="{FF2B5EF4-FFF2-40B4-BE49-F238E27FC236}">
                  <a16:creationId xmlns:a16="http://schemas.microsoft.com/office/drawing/2014/main" id="{00000000-0008-0000-0600-0000FA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1" name="Straight Connector 73">
              <a:extLst>
                <a:ext uri="{FF2B5EF4-FFF2-40B4-BE49-F238E27FC236}">
                  <a16:creationId xmlns:a16="http://schemas.microsoft.com/office/drawing/2014/main" id="{00000000-0008-0000-0600-0000FB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2" name="Straight Connector 74">
              <a:extLst>
                <a:ext uri="{FF2B5EF4-FFF2-40B4-BE49-F238E27FC236}">
                  <a16:creationId xmlns:a16="http://schemas.microsoft.com/office/drawing/2014/main" id="{00000000-0008-0000-0600-0000FC00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3" name="Straight Connector 75">
              <a:extLst>
                <a:ext uri="{FF2B5EF4-FFF2-40B4-BE49-F238E27FC236}">
                  <a16:creationId xmlns:a16="http://schemas.microsoft.com/office/drawing/2014/main" id="{00000000-0008-0000-0600-0000FD00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5" name="Group 47">
            <a:extLst>
              <a:ext uri="{FF2B5EF4-FFF2-40B4-BE49-F238E27FC236}">
                <a16:creationId xmlns:a16="http://schemas.microsoft.com/office/drawing/2014/main" id="{00000000-0008-0000-0600-0000E1000000}"/>
              </a:ext>
            </a:extLst>
          </xdr:cNvPr>
          <xdr:cNvGrpSpPr/>
        </xdr:nvGrpSpPr>
        <xdr:grpSpPr>
          <a:xfrm rot="6720000">
            <a:off x="2028408" y="498274"/>
            <a:ext cx="91440" cy="198767"/>
            <a:chOff x="1194474" y="1384751"/>
            <a:chExt cx="137237" cy="198767"/>
          </a:xfrm>
        </xdr:grpSpPr>
        <xdr:cxnSp macro="">
          <xdr:nvCxnSpPr>
            <xdr:cNvPr id="246" name="Straight Connector 68">
              <a:extLst>
                <a:ext uri="{FF2B5EF4-FFF2-40B4-BE49-F238E27FC236}">
                  <a16:creationId xmlns:a16="http://schemas.microsoft.com/office/drawing/2014/main" id="{00000000-0008-0000-0600-0000F6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7" name="Straight Connector 69">
              <a:extLst>
                <a:ext uri="{FF2B5EF4-FFF2-40B4-BE49-F238E27FC236}">
                  <a16:creationId xmlns:a16="http://schemas.microsoft.com/office/drawing/2014/main" id="{00000000-0008-0000-0600-0000F7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8" name="Straight Connector 70">
              <a:extLst>
                <a:ext uri="{FF2B5EF4-FFF2-40B4-BE49-F238E27FC236}">
                  <a16:creationId xmlns:a16="http://schemas.microsoft.com/office/drawing/2014/main" id="{00000000-0008-0000-0600-0000F800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9" name="Straight Connector 71">
              <a:extLst>
                <a:ext uri="{FF2B5EF4-FFF2-40B4-BE49-F238E27FC236}">
                  <a16:creationId xmlns:a16="http://schemas.microsoft.com/office/drawing/2014/main" id="{00000000-0008-0000-0600-0000F900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6" name="Group 48">
            <a:extLst>
              <a:ext uri="{FF2B5EF4-FFF2-40B4-BE49-F238E27FC236}">
                <a16:creationId xmlns:a16="http://schemas.microsoft.com/office/drawing/2014/main" id="{00000000-0008-0000-0600-0000E2000000}"/>
              </a:ext>
            </a:extLst>
          </xdr:cNvPr>
          <xdr:cNvGrpSpPr/>
        </xdr:nvGrpSpPr>
        <xdr:grpSpPr>
          <a:xfrm rot="8160000">
            <a:off x="2278941" y="604263"/>
            <a:ext cx="91440" cy="198767"/>
            <a:chOff x="1194474" y="1384751"/>
            <a:chExt cx="137237" cy="198767"/>
          </a:xfrm>
        </xdr:grpSpPr>
        <xdr:cxnSp macro="">
          <xdr:nvCxnSpPr>
            <xdr:cNvPr id="242" name="Straight Connector 64">
              <a:extLst>
                <a:ext uri="{FF2B5EF4-FFF2-40B4-BE49-F238E27FC236}">
                  <a16:creationId xmlns:a16="http://schemas.microsoft.com/office/drawing/2014/main" id="{00000000-0008-0000-0600-0000F2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3" name="Straight Connector 65">
              <a:extLst>
                <a:ext uri="{FF2B5EF4-FFF2-40B4-BE49-F238E27FC236}">
                  <a16:creationId xmlns:a16="http://schemas.microsoft.com/office/drawing/2014/main" id="{00000000-0008-0000-0600-0000F3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4" name="Straight Connector 66">
              <a:extLst>
                <a:ext uri="{FF2B5EF4-FFF2-40B4-BE49-F238E27FC236}">
                  <a16:creationId xmlns:a16="http://schemas.microsoft.com/office/drawing/2014/main" id="{00000000-0008-0000-0600-0000F400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5" name="Straight Connector 67">
              <a:extLst>
                <a:ext uri="{FF2B5EF4-FFF2-40B4-BE49-F238E27FC236}">
                  <a16:creationId xmlns:a16="http://schemas.microsoft.com/office/drawing/2014/main" id="{00000000-0008-0000-0600-0000F500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7" name="Group 49">
            <a:extLst>
              <a:ext uri="{FF2B5EF4-FFF2-40B4-BE49-F238E27FC236}">
                <a16:creationId xmlns:a16="http://schemas.microsoft.com/office/drawing/2014/main" id="{00000000-0008-0000-0600-0000E3000000}"/>
              </a:ext>
            </a:extLst>
          </xdr:cNvPr>
          <xdr:cNvGrpSpPr/>
        </xdr:nvGrpSpPr>
        <xdr:grpSpPr>
          <a:xfrm rot="9665483">
            <a:off x="2466029" y="807558"/>
            <a:ext cx="91440" cy="198767"/>
            <a:chOff x="1194474" y="1384751"/>
            <a:chExt cx="137237" cy="198767"/>
          </a:xfrm>
        </xdr:grpSpPr>
        <xdr:cxnSp macro="">
          <xdr:nvCxnSpPr>
            <xdr:cNvPr id="238" name="Straight Connector 60">
              <a:extLst>
                <a:ext uri="{FF2B5EF4-FFF2-40B4-BE49-F238E27FC236}">
                  <a16:creationId xmlns:a16="http://schemas.microsoft.com/office/drawing/2014/main" id="{00000000-0008-0000-0600-0000EE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9" name="Straight Connector 61">
              <a:extLst>
                <a:ext uri="{FF2B5EF4-FFF2-40B4-BE49-F238E27FC236}">
                  <a16:creationId xmlns:a16="http://schemas.microsoft.com/office/drawing/2014/main" id="{00000000-0008-0000-0600-0000EF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0" name="Straight Connector 62">
              <a:extLst>
                <a:ext uri="{FF2B5EF4-FFF2-40B4-BE49-F238E27FC236}">
                  <a16:creationId xmlns:a16="http://schemas.microsoft.com/office/drawing/2014/main" id="{00000000-0008-0000-0600-0000F000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41" name="Straight Connector 63">
              <a:extLst>
                <a:ext uri="{FF2B5EF4-FFF2-40B4-BE49-F238E27FC236}">
                  <a16:creationId xmlns:a16="http://schemas.microsoft.com/office/drawing/2014/main" id="{00000000-0008-0000-0600-0000F100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8" name="Group 50">
            <a:extLst>
              <a:ext uri="{FF2B5EF4-FFF2-40B4-BE49-F238E27FC236}">
                <a16:creationId xmlns:a16="http://schemas.microsoft.com/office/drawing/2014/main" id="{00000000-0008-0000-0600-0000E4000000}"/>
              </a:ext>
            </a:extLst>
          </xdr:cNvPr>
          <xdr:cNvGrpSpPr/>
        </xdr:nvGrpSpPr>
        <xdr:grpSpPr>
          <a:xfrm rot="11051899">
            <a:off x="2567650" y="1068638"/>
            <a:ext cx="91440" cy="198767"/>
            <a:chOff x="1194474" y="1384751"/>
            <a:chExt cx="137237" cy="198767"/>
          </a:xfrm>
        </xdr:grpSpPr>
        <xdr:cxnSp macro="">
          <xdr:nvCxnSpPr>
            <xdr:cNvPr id="234" name="Straight Connector 56">
              <a:extLst>
                <a:ext uri="{FF2B5EF4-FFF2-40B4-BE49-F238E27FC236}">
                  <a16:creationId xmlns:a16="http://schemas.microsoft.com/office/drawing/2014/main" id="{00000000-0008-0000-0600-0000EA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5" name="Straight Connector 57">
              <a:extLst>
                <a:ext uri="{FF2B5EF4-FFF2-40B4-BE49-F238E27FC236}">
                  <a16:creationId xmlns:a16="http://schemas.microsoft.com/office/drawing/2014/main" id="{00000000-0008-0000-0600-0000EB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6" name="Straight Connector 58">
              <a:extLst>
                <a:ext uri="{FF2B5EF4-FFF2-40B4-BE49-F238E27FC236}">
                  <a16:creationId xmlns:a16="http://schemas.microsoft.com/office/drawing/2014/main" id="{00000000-0008-0000-0600-0000EC00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7" name="Straight Connector 59">
              <a:extLst>
                <a:ext uri="{FF2B5EF4-FFF2-40B4-BE49-F238E27FC236}">
                  <a16:creationId xmlns:a16="http://schemas.microsoft.com/office/drawing/2014/main" id="{00000000-0008-0000-0600-0000ED00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29" name="Group 51">
            <a:extLst>
              <a:ext uri="{FF2B5EF4-FFF2-40B4-BE49-F238E27FC236}">
                <a16:creationId xmlns:a16="http://schemas.microsoft.com/office/drawing/2014/main" id="{00000000-0008-0000-0600-0000E5000000}"/>
              </a:ext>
            </a:extLst>
          </xdr:cNvPr>
          <xdr:cNvGrpSpPr/>
        </xdr:nvGrpSpPr>
        <xdr:grpSpPr>
          <a:xfrm rot="12540000">
            <a:off x="2544054" y="1373339"/>
            <a:ext cx="91440" cy="198767"/>
            <a:chOff x="1194474" y="1384751"/>
            <a:chExt cx="137237" cy="198767"/>
          </a:xfrm>
        </xdr:grpSpPr>
        <xdr:cxnSp macro="">
          <xdr:nvCxnSpPr>
            <xdr:cNvPr id="230" name="Straight Connector 52">
              <a:extLst>
                <a:ext uri="{FF2B5EF4-FFF2-40B4-BE49-F238E27FC236}">
                  <a16:creationId xmlns:a16="http://schemas.microsoft.com/office/drawing/2014/main" id="{00000000-0008-0000-0600-0000E600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1" name="Straight Connector 53">
              <a:extLst>
                <a:ext uri="{FF2B5EF4-FFF2-40B4-BE49-F238E27FC236}">
                  <a16:creationId xmlns:a16="http://schemas.microsoft.com/office/drawing/2014/main" id="{00000000-0008-0000-0600-0000E700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2" name="Straight Connector 54">
              <a:extLst>
                <a:ext uri="{FF2B5EF4-FFF2-40B4-BE49-F238E27FC236}">
                  <a16:creationId xmlns:a16="http://schemas.microsoft.com/office/drawing/2014/main" id="{00000000-0008-0000-0600-0000E800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33" name="Straight Connector 55">
              <a:extLst>
                <a:ext uri="{FF2B5EF4-FFF2-40B4-BE49-F238E27FC236}">
                  <a16:creationId xmlns:a16="http://schemas.microsoft.com/office/drawing/2014/main" id="{00000000-0008-0000-0600-0000E900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9</xdr:col>
      <xdr:colOff>58617</xdr:colOff>
      <xdr:row>6</xdr:row>
      <xdr:rowOff>140678</xdr:rowOff>
    </xdr:from>
    <xdr:to>
      <xdr:col>10</xdr:col>
      <xdr:colOff>744416</xdr:colOff>
      <xdr:row>12</xdr:row>
      <xdr:rowOff>111370</xdr:rowOff>
    </xdr:to>
    <xdr:grpSp>
      <xdr:nvGrpSpPr>
        <xdr:cNvPr id="611" name="Group 41">
          <a:extLst>
            <a:ext uri="{FF2B5EF4-FFF2-40B4-BE49-F238E27FC236}">
              <a16:creationId xmlns:a16="http://schemas.microsoft.com/office/drawing/2014/main" id="{00000000-0008-0000-0600-000063020000}"/>
            </a:ext>
          </a:extLst>
        </xdr:cNvPr>
        <xdr:cNvGrpSpPr/>
      </xdr:nvGrpSpPr>
      <xdr:grpSpPr>
        <a:xfrm>
          <a:off x="7112560" y="1251021"/>
          <a:ext cx="1469570" cy="1081035"/>
          <a:chOff x="1180002" y="548796"/>
          <a:chExt cx="1479088" cy="1034722"/>
        </a:xfrm>
      </xdr:grpSpPr>
      <xdr:grpSp>
        <xdr:nvGrpSpPr>
          <xdr:cNvPr id="612" name="Group 42">
            <a:extLst>
              <a:ext uri="{FF2B5EF4-FFF2-40B4-BE49-F238E27FC236}">
                <a16:creationId xmlns:a16="http://schemas.microsoft.com/office/drawing/2014/main" id="{00000000-0008-0000-0600-000064020000}"/>
              </a:ext>
            </a:extLst>
          </xdr:cNvPr>
          <xdr:cNvGrpSpPr/>
        </xdr:nvGrpSpPr>
        <xdr:grpSpPr>
          <a:xfrm rot="-180000">
            <a:off x="1207462" y="1384751"/>
            <a:ext cx="91440" cy="198767"/>
            <a:chOff x="1194474" y="1384751"/>
            <a:chExt cx="137237" cy="198767"/>
          </a:xfrm>
        </xdr:grpSpPr>
        <xdr:cxnSp macro="">
          <xdr:nvCxnSpPr>
            <xdr:cNvPr id="658" name="Straight Connector 88">
              <a:extLst>
                <a:ext uri="{FF2B5EF4-FFF2-40B4-BE49-F238E27FC236}">
                  <a16:creationId xmlns:a16="http://schemas.microsoft.com/office/drawing/2014/main" id="{00000000-0008-0000-0600-000092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9" name="Straight Connector 89">
              <a:extLst>
                <a:ext uri="{FF2B5EF4-FFF2-40B4-BE49-F238E27FC236}">
                  <a16:creationId xmlns:a16="http://schemas.microsoft.com/office/drawing/2014/main" id="{00000000-0008-0000-0600-000093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60" name="Straight Connector 90">
              <a:extLst>
                <a:ext uri="{FF2B5EF4-FFF2-40B4-BE49-F238E27FC236}">
                  <a16:creationId xmlns:a16="http://schemas.microsoft.com/office/drawing/2014/main" id="{00000000-0008-0000-0600-000094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61" name="Straight Connector 91">
              <a:extLst>
                <a:ext uri="{FF2B5EF4-FFF2-40B4-BE49-F238E27FC236}">
                  <a16:creationId xmlns:a16="http://schemas.microsoft.com/office/drawing/2014/main" id="{00000000-0008-0000-0600-000095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3" name="Group 43">
            <a:extLst>
              <a:ext uri="{FF2B5EF4-FFF2-40B4-BE49-F238E27FC236}">
                <a16:creationId xmlns:a16="http://schemas.microsoft.com/office/drawing/2014/main" id="{00000000-0008-0000-0600-000065020000}"/>
              </a:ext>
            </a:extLst>
          </xdr:cNvPr>
          <xdr:cNvGrpSpPr/>
        </xdr:nvGrpSpPr>
        <xdr:grpSpPr>
          <a:xfrm rot="1080000">
            <a:off x="1180002" y="1081894"/>
            <a:ext cx="91440" cy="198767"/>
            <a:chOff x="1194474" y="1384751"/>
            <a:chExt cx="137237" cy="198767"/>
          </a:xfrm>
        </xdr:grpSpPr>
        <xdr:cxnSp macro="">
          <xdr:nvCxnSpPr>
            <xdr:cNvPr id="654" name="Straight Connector 84">
              <a:extLst>
                <a:ext uri="{FF2B5EF4-FFF2-40B4-BE49-F238E27FC236}">
                  <a16:creationId xmlns:a16="http://schemas.microsoft.com/office/drawing/2014/main" id="{00000000-0008-0000-0600-00008E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5" name="Straight Connector 85">
              <a:extLst>
                <a:ext uri="{FF2B5EF4-FFF2-40B4-BE49-F238E27FC236}">
                  <a16:creationId xmlns:a16="http://schemas.microsoft.com/office/drawing/2014/main" id="{00000000-0008-0000-0600-00008F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6" name="Straight Connector 86">
              <a:extLst>
                <a:ext uri="{FF2B5EF4-FFF2-40B4-BE49-F238E27FC236}">
                  <a16:creationId xmlns:a16="http://schemas.microsoft.com/office/drawing/2014/main" id="{00000000-0008-0000-0600-000090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7" name="Straight Connector 87">
              <a:extLst>
                <a:ext uri="{FF2B5EF4-FFF2-40B4-BE49-F238E27FC236}">
                  <a16:creationId xmlns:a16="http://schemas.microsoft.com/office/drawing/2014/main" id="{00000000-0008-0000-0600-000091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4" name="Group 44">
            <a:extLst>
              <a:ext uri="{FF2B5EF4-FFF2-40B4-BE49-F238E27FC236}">
                <a16:creationId xmlns:a16="http://schemas.microsoft.com/office/drawing/2014/main" id="{00000000-0008-0000-0600-000066020000}"/>
              </a:ext>
            </a:extLst>
          </xdr:cNvPr>
          <xdr:cNvGrpSpPr/>
        </xdr:nvGrpSpPr>
        <xdr:grpSpPr>
          <a:xfrm rot="2580000">
            <a:off x="1299408" y="784643"/>
            <a:ext cx="91440" cy="198767"/>
            <a:chOff x="1194474" y="1384751"/>
            <a:chExt cx="137237" cy="198767"/>
          </a:xfrm>
        </xdr:grpSpPr>
        <xdr:cxnSp macro="">
          <xdr:nvCxnSpPr>
            <xdr:cNvPr id="650" name="Straight Connector 80">
              <a:extLst>
                <a:ext uri="{FF2B5EF4-FFF2-40B4-BE49-F238E27FC236}">
                  <a16:creationId xmlns:a16="http://schemas.microsoft.com/office/drawing/2014/main" id="{00000000-0008-0000-0600-00008A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1" name="Straight Connector 81">
              <a:extLst>
                <a:ext uri="{FF2B5EF4-FFF2-40B4-BE49-F238E27FC236}">
                  <a16:creationId xmlns:a16="http://schemas.microsoft.com/office/drawing/2014/main" id="{00000000-0008-0000-0600-00008B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2" name="Straight Connector 82">
              <a:extLst>
                <a:ext uri="{FF2B5EF4-FFF2-40B4-BE49-F238E27FC236}">
                  <a16:creationId xmlns:a16="http://schemas.microsoft.com/office/drawing/2014/main" id="{00000000-0008-0000-0600-00008C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53" name="Straight Connector 83">
              <a:extLst>
                <a:ext uri="{FF2B5EF4-FFF2-40B4-BE49-F238E27FC236}">
                  <a16:creationId xmlns:a16="http://schemas.microsoft.com/office/drawing/2014/main" id="{00000000-0008-0000-0600-00008D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5" name="Group 45">
            <a:extLst>
              <a:ext uri="{FF2B5EF4-FFF2-40B4-BE49-F238E27FC236}">
                <a16:creationId xmlns:a16="http://schemas.microsoft.com/office/drawing/2014/main" id="{00000000-0008-0000-0600-000067020000}"/>
              </a:ext>
            </a:extLst>
          </xdr:cNvPr>
          <xdr:cNvGrpSpPr/>
        </xdr:nvGrpSpPr>
        <xdr:grpSpPr>
          <a:xfrm rot="4091603">
            <a:off x="1510204" y="595428"/>
            <a:ext cx="91440" cy="198767"/>
            <a:chOff x="1194474" y="1384751"/>
            <a:chExt cx="137237" cy="198767"/>
          </a:xfrm>
        </xdr:grpSpPr>
        <xdr:cxnSp macro="">
          <xdr:nvCxnSpPr>
            <xdr:cNvPr id="646" name="Straight Connector 76">
              <a:extLst>
                <a:ext uri="{FF2B5EF4-FFF2-40B4-BE49-F238E27FC236}">
                  <a16:creationId xmlns:a16="http://schemas.microsoft.com/office/drawing/2014/main" id="{00000000-0008-0000-0600-000086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7" name="Straight Connector 77">
              <a:extLst>
                <a:ext uri="{FF2B5EF4-FFF2-40B4-BE49-F238E27FC236}">
                  <a16:creationId xmlns:a16="http://schemas.microsoft.com/office/drawing/2014/main" id="{00000000-0008-0000-0600-000087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8" name="Straight Connector 78">
              <a:extLst>
                <a:ext uri="{FF2B5EF4-FFF2-40B4-BE49-F238E27FC236}">
                  <a16:creationId xmlns:a16="http://schemas.microsoft.com/office/drawing/2014/main" id="{00000000-0008-0000-0600-000088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9" name="Straight Connector 79">
              <a:extLst>
                <a:ext uri="{FF2B5EF4-FFF2-40B4-BE49-F238E27FC236}">
                  <a16:creationId xmlns:a16="http://schemas.microsoft.com/office/drawing/2014/main" id="{00000000-0008-0000-0600-000089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6" name="Group 46">
            <a:extLst>
              <a:ext uri="{FF2B5EF4-FFF2-40B4-BE49-F238E27FC236}">
                <a16:creationId xmlns:a16="http://schemas.microsoft.com/office/drawing/2014/main" id="{00000000-0008-0000-0600-000068020000}"/>
              </a:ext>
            </a:extLst>
          </xdr:cNvPr>
          <xdr:cNvGrpSpPr/>
        </xdr:nvGrpSpPr>
        <xdr:grpSpPr>
          <a:xfrm rot="5460000">
            <a:off x="1763626" y="495132"/>
            <a:ext cx="91440" cy="198767"/>
            <a:chOff x="1194474" y="1384751"/>
            <a:chExt cx="137237" cy="198767"/>
          </a:xfrm>
        </xdr:grpSpPr>
        <xdr:cxnSp macro="">
          <xdr:nvCxnSpPr>
            <xdr:cNvPr id="642" name="Straight Connector 72">
              <a:extLst>
                <a:ext uri="{FF2B5EF4-FFF2-40B4-BE49-F238E27FC236}">
                  <a16:creationId xmlns:a16="http://schemas.microsoft.com/office/drawing/2014/main" id="{00000000-0008-0000-0600-000082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3" name="Straight Connector 73">
              <a:extLst>
                <a:ext uri="{FF2B5EF4-FFF2-40B4-BE49-F238E27FC236}">
                  <a16:creationId xmlns:a16="http://schemas.microsoft.com/office/drawing/2014/main" id="{00000000-0008-0000-0600-000083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4" name="Straight Connector 74">
              <a:extLst>
                <a:ext uri="{FF2B5EF4-FFF2-40B4-BE49-F238E27FC236}">
                  <a16:creationId xmlns:a16="http://schemas.microsoft.com/office/drawing/2014/main" id="{00000000-0008-0000-0600-000084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5" name="Straight Connector 75">
              <a:extLst>
                <a:ext uri="{FF2B5EF4-FFF2-40B4-BE49-F238E27FC236}">
                  <a16:creationId xmlns:a16="http://schemas.microsoft.com/office/drawing/2014/main" id="{00000000-0008-0000-0600-000085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7" name="Group 47">
            <a:extLst>
              <a:ext uri="{FF2B5EF4-FFF2-40B4-BE49-F238E27FC236}">
                <a16:creationId xmlns:a16="http://schemas.microsoft.com/office/drawing/2014/main" id="{00000000-0008-0000-0600-000069020000}"/>
              </a:ext>
            </a:extLst>
          </xdr:cNvPr>
          <xdr:cNvGrpSpPr/>
        </xdr:nvGrpSpPr>
        <xdr:grpSpPr>
          <a:xfrm rot="6720000">
            <a:off x="2028408" y="498274"/>
            <a:ext cx="91440" cy="198767"/>
            <a:chOff x="1194474" y="1384751"/>
            <a:chExt cx="137237" cy="198767"/>
          </a:xfrm>
        </xdr:grpSpPr>
        <xdr:cxnSp macro="">
          <xdr:nvCxnSpPr>
            <xdr:cNvPr id="638" name="Straight Connector 68">
              <a:extLst>
                <a:ext uri="{FF2B5EF4-FFF2-40B4-BE49-F238E27FC236}">
                  <a16:creationId xmlns:a16="http://schemas.microsoft.com/office/drawing/2014/main" id="{00000000-0008-0000-0600-00007E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9" name="Straight Connector 69">
              <a:extLst>
                <a:ext uri="{FF2B5EF4-FFF2-40B4-BE49-F238E27FC236}">
                  <a16:creationId xmlns:a16="http://schemas.microsoft.com/office/drawing/2014/main" id="{00000000-0008-0000-0600-00007F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0" name="Straight Connector 70">
              <a:extLst>
                <a:ext uri="{FF2B5EF4-FFF2-40B4-BE49-F238E27FC236}">
                  <a16:creationId xmlns:a16="http://schemas.microsoft.com/office/drawing/2014/main" id="{00000000-0008-0000-0600-000080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41" name="Straight Connector 71">
              <a:extLst>
                <a:ext uri="{FF2B5EF4-FFF2-40B4-BE49-F238E27FC236}">
                  <a16:creationId xmlns:a16="http://schemas.microsoft.com/office/drawing/2014/main" id="{00000000-0008-0000-0600-000081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8" name="Group 48">
            <a:extLst>
              <a:ext uri="{FF2B5EF4-FFF2-40B4-BE49-F238E27FC236}">
                <a16:creationId xmlns:a16="http://schemas.microsoft.com/office/drawing/2014/main" id="{00000000-0008-0000-0600-00006A020000}"/>
              </a:ext>
            </a:extLst>
          </xdr:cNvPr>
          <xdr:cNvGrpSpPr/>
        </xdr:nvGrpSpPr>
        <xdr:grpSpPr>
          <a:xfrm rot="8160000">
            <a:off x="2278941" y="604263"/>
            <a:ext cx="91440" cy="198767"/>
            <a:chOff x="1194474" y="1384751"/>
            <a:chExt cx="137237" cy="198767"/>
          </a:xfrm>
        </xdr:grpSpPr>
        <xdr:cxnSp macro="">
          <xdr:nvCxnSpPr>
            <xdr:cNvPr id="634" name="Straight Connector 64">
              <a:extLst>
                <a:ext uri="{FF2B5EF4-FFF2-40B4-BE49-F238E27FC236}">
                  <a16:creationId xmlns:a16="http://schemas.microsoft.com/office/drawing/2014/main" id="{00000000-0008-0000-0600-00007A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5" name="Straight Connector 65">
              <a:extLst>
                <a:ext uri="{FF2B5EF4-FFF2-40B4-BE49-F238E27FC236}">
                  <a16:creationId xmlns:a16="http://schemas.microsoft.com/office/drawing/2014/main" id="{00000000-0008-0000-0600-00007B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6" name="Straight Connector 66">
              <a:extLst>
                <a:ext uri="{FF2B5EF4-FFF2-40B4-BE49-F238E27FC236}">
                  <a16:creationId xmlns:a16="http://schemas.microsoft.com/office/drawing/2014/main" id="{00000000-0008-0000-0600-00007C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7" name="Straight Connector 67">
              <a:extLst>
                <a:ext uri="{FF2B5EF4-FFF2-40B4-BE49-F238E27FC236}">
                  <a16:creationId xmlns:a16="http://schemas.microsoft.com/office/drawing/2014/main" id="{00000000-0008-0000-0600-00007D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19" name="Group 49">
            <a:extLst>
              <a:ext uri="{FF2B5EF4-FFF2-40B4-BE49-F238E27FC236}">
                <a16:creationId xmlns:a16="http://schemas.microsoft.com/office/drawing/2014/main" id="{00000000-0008-0000-0600-00006B020000}"/>
              </a:ext>
            </a:extLst>
          </xdr:cNvPr>
          <xdr:cNvGrpSpPr/>
        </xdr:nvGrpSpPr>
        <xdr:grpSpPr>
          <a:xfrm rot="9665483">
            <a:off x="2466029" y="807558"/>
            <a:ext cx="91440" cy="198767"/>
            <a:chOff x="1194474" y="1384751"/>
            <a:chExt cx="137237" cy="198767"/>
          </a:xfrm>
        </xdr:grpSpPr>
        <xdr:cxnSp macro="">
          <xdr:nvCxnSpPr>
            <xdr:cNvPr id="630" name="Straight Connector 60">
              <a:extLst>
                <a:ext uri="{FF2B5EF4-FFF2-40B4-BE49-F238E27FC236}">
                  <a16:creationId xmlns:a16="http://schemas.microsoft.com/office/drawing/2014/main" id="{00000000-0008-0000-0600-000076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1" name="Straight Connector 61">
              <a:extLst>
                <a:ext uri="{FF2B5EF4-FFF2-40B4-BE49-F238E27FC236}">
                  <a16:creationId xmlns:a16="http://schemas.microsoft.com/office/drawing/2014/main" id="{00000000-0008-0000-0600-000077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2" name="Straight Connector 62">
              <a:extLst>
                <a:ext uri="{FF2B5EF4-FFF2-40B4-BE49-F238E27FC236}">
                  <a16:creationId xmlns:a16="http://schemas.microsoft.com/office/drawing/2014/main" id="{00000000-0008-0000-0600-000078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3" name="Straight Connector 63">
              <a:extLst>
                <a:ext uri="{FF2B5EF4-FFF2-40B4-BE49-F238E27FC236}">
                  <a16:creationId xmlns:a16="http://schemas.microsoft.com/office/drawing/2014/main" id="{00000000-0008-0000-0600-000079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20" name="Group 50">
            <a:extLst>
              <a:ext uri="{FF2B5EF4-FFF2-40B4-BE49-F238E27FC236}">
                <a16:creationId xmlns:a16="http://schemas.microsoft.com/office/drawing/2014/main" id="{00000000-0008-0000-0600-00006C020000}"/>
              </a:ext>
            </a:extLst>
          </xdr:cNvPr>
          <xdr:cNvGrpSpPr/>
        </xdr:nvGrpSpPr>
        <xdr:grpSpPr>
          <a:xfrm rot="11051899">
            <a:off x="2567650" y="1068638"/>
            <a:ext cx="91440" cy="198767"/>
            <a:chOff x="1194474" y="1384751"/>
            <a:chExt cx="137237" cy="198767"/>
          </a:xfrm>
        </xdr:grpSpPr>
        <xdr:cxnSp macro="">
          <xdr:nvCxnSpPr>
            <xdr:cNvPr id="626" name="Straight Connector 56">
              <a:extLst>
                <a:ext uri="{FF2B5EF4-FFF2-40B4-BE49-F238E27FC236}">
                  <a16:creationId xmlns:a16="http://schemas.microsoft.com/office/drawing/2014/main" id="{00000000-0008-0000-0600-000072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27" name="Straight Connector 57">
              <a:extLst>
                <a:ext uri="{FF2B5EF4-FFF2-40B4-BE49-F238E27FC236}">
                  <a16:creationId xmlns:a16="http://schemas.microsoft.com/office/drawing/2014/main" id="{00000000-0008-0000-0600-000073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28" name="Straight Connector 58">
              <a:extLst>
                <a:ext uri="{FF2B5EF4-FFF2-40B4-BE49-F238E27FC236}">
                  <a16:creationId xmlns:a16="http://schemas.microsoft.com/office/drawing/2014/main" id="{00000000-0008-0000-0600-000074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29" name="Straight Connector 59">
              <a:extLst>
                <a:ext uri="{FF2B5EF4-FFF2-40B4-BE49-F238E27FC236}">
                  <a16:creationId xmlns:a16="http://schemas.microsoft.com/office/drawing/2014/main" id="{00000000-0008-0000-0600-000075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621" name="Group 51">
            <a:extLst>
              <a:ext uri="{FF2B5EF4-FFF2-40B4-BE49-F238E27FC236}">
                <a16:creationId xmlns:a16="http://schemas.microsoft.com/office/drawing/2014/main" id="{00000000-0008-0000-0600-00006D020000}"/>
              </a:ext>
            </a:extLst>
          </xdr:cNvPr>
          <xdr:cNvGrpSpPr/>
        </xdr:nvGrpSpPr>
        <xdr:grpSpPr>
          <a:xfrm rot="12540000">
            <a:off x="2544054" y="1373339"/>
            <a:ext cx="91440" cy="198767"/>
            <a:chOff x="1194474" y="1384751"/>
            <a:chExt cx="137237" cy="198767"/>
          </a:xfrm>
        </xdr:grpSpPr>
        <xdr:cxnSp macro="">
          <xdr:nvCxnSpPr>
            <xdr:cNvPr id="622" name="Straight Connector 52">
              <a:extLst>
                <a:ext uri="{FF2B5EF4-FFF2-40B4-BE49-F238E27FC236}">
                  <a16:creationId xmlns:a16="http://schemas.microsoft.com/office/drawing/2014/main" id="{00000000-0008-0000-0600-00006E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23" name="Straight Connector 53">
              <a:extLst>
                <a:ext uri="{FF2B5EF4-FFF2-40B4-BE49-F238E27FC236}">
                  <a16:creationId xmlns:a16="http://schemas.microsoft.com/office/drawing/2014/main" id="{00000000-0008-0000-0600-00006F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24" name="Straight Connector 54">
              <a:extLst>
                <a:ext uri="{FF2B5EF4-FFF2-40B4-BE49-F238E27FC236}">
                  <a16:creationId xmlns:a16="http://schemas.microsoft.com/office/drawing/2014/main" id="{00000000-0008-0000-0600-000070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25" name="Straight Connector 55">
              <a:extLst>
                <a:ext uri="{FF2B5EF4-FFF2-40B4-BE49-F238E27FC236}">
                  <a16:creationId xmlns:a16="http://schemas.microsoft.com/office/drawing/2014/main" id="{00000000-0008-0000-0600-000071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5</xdr:col>
      <xdr:colOff>259080</xdr:colOff>
      <xdr:row>12</xdr:row>
      <xdr:rowOff>0</xdr:rowOff>
    </xdr:from>
    <xdr:to>
      <xdr:col>5</xdr:col>
      <xdr:colOff>617220</xdr:colOff>
      <xdr:row>13</xdr:row>
      <xdr:rowOff>106680</xdr:rowOff>
    </xdr:to>
    <xdr:sp macro="" textlink="">
      <xdr:nvSpPr>
        <xdr:cNvPr id="664" name="TextBox 96">
          <a:extLst>
            <a:ext uri="{FF2B5EF4-FFF2-40B4-BE49-F238E27FC236}">
              <a16:creationId xmlns:a16="http://schemas.microsoft.com/office/drawing/2014/main" id="{00000000-0008-0000-0600-000098020000}"/>
            </a:ext>
          </a:extLst>
        </xdr:cNvPr>
        <xdr:cNvSpPr txBox="1"/>
      </xdr:nvSpPr>
      <xdr:spPr>
        <a:xfrm>
          <a:off x="4069080" y="2274094"/>
          <a:ext cx="358140" cy="297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0%</a:t>
          </a:r>
        </a:p>
      </xdr:txBody>
    </xdr:sp>
    <xdr:clientData/>
  </xdr:twoCellAnchor>
  <xdr:twoCellAnchor>
    <xdr:from>
      <xdr:col>5</xdr:col>
      <xdr:colOff>129539</xdr:colOff>
      <xdr:row>10</xdr:row>
      <xdr:rowOff>7620</xdr:rowOff>
    </xdr:from>
    <xdr:to>
      <xdr:col>5</xdr:col>
      <xdr:colOff>603738</xdr:colOff>
      <xdr:row>11</xdr:row>
      <xdr:rowOff>111369</xdr:rowOff>
    </xdr:to>
    <xdr:sp macro="" textlink="">
      <xdr:nvSpPr>
        <xdr:cNvPr id="665" name="TextBox 96">
          <a:extLst>
            <a:ext uri="{FF2B5EF4-FFF2-40B4-BE49-F238E27FC236}">
              <a16:creationId xmlns:a16="http://schemas.microsoft.com/office/drawing/2014/main" id="{00000000-0008-0000-0600-000099020000}"/>
            </a:ext>
          </a:extLst>
        </xdr:cNvPr>
        <xdr:cNvSpPr txBox="1"/>
      </xdr:nvSpPr>
      <xdr:spPr>
        <a:xfrm>
          <a:off x="3939539" y="1900714"/>
          <a:ext cx="474199" cy="2942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10%</a:t>
          </a:r>
        </a:p>
      </xdr:txBody>
    </xdr:sp>
    <xdr:clientData/>
  </xdr:twoCellAnchor>
  <xdr:twoCellAnchor>
    <xdr:from>
      <xdr:col>5</xdr:col>
      <xdr:colOff>167639</xdr:colOff>
      <xdr:row>8</xdr:row>
      <xdr:rowOff>7620</xdr:rowOff>
    </xdr:from>
    <xdr:to>
      <xdr:col>5</xdr:col>
      <xdr:colOff>621323</xdr:colOff>
      <xdr:row>9</xdr:row>
      <xdr:rowOff>105508</xdr:rowOff>
    </xdr:to>
    <xdr:sp macro="" textlink="">
      <xdr:nvSpPr>
        <xdr:cNvPr id="666" name="TextBox 96">
          <a:extLst>
            <a:ext uri="{FF2B5EF4-FFF2-40B4-BE49-F238E27FC236}">
              <a16:creationId xmlns:a16="http://schemas.microsoft.com/office/drawing/2014/main" id="{00000000-0008-0000-0600-00009A020000}"/>
            </a:ext>
          </a:extLst>
        </xdr:cNvPr>
        <xdr:cNvSpPr txBox="1"/>
      </xdr:nvSpPr>
      <xdr:spPr>
        <a:xfrm>
          <a:off x="3977639" y="1519714"/>
          <a:ext cx="453684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20%</a:t>
          </a:r>
        </a:p>
      </xdr:txBody>
    </xdr:sp>
    <xdr:clientData/>
  </xdr:twoCellAnchor>
  <xdr:twoCellAnchor>
    <xdr:from>
      <xdr:col>5</xdr:col>
      <xdr:colOff>350520</xdr:colOff>
      <xdr:row>6</xdr:row>
      <xdr:rowOff>91439</xdr:rowOff>
    </xdr:from>
    <xdr:to>
      <xdr:col>6</xdr:col>
      <xdr:colOff>5861</xdr:colOff>
      <xdr:row>8</xdr:row>
      <xdr:rowOff>5860</xdr:rowOff>
    </xdr:to>
    <xdr:sp macro="" textlink="">
      <xdr:nvSpPr>
        <xdr:cNvPr id="667" name="TextBox 96">
          <a:extLst>
            <a:ext uri="{FF2B5EF4-FFF2-40B4-BE49-F238E27FC236}">
              <a16:creationId xmlns:a16="http://schemas.microsoft.com/office/drawing/2014/main" id="{00000000-0008-0000-0600-00009B020000}"/>
            </a:ext>
          </a:extLst>
        </xdr:cNvPr>
        <xdr:cNvSpPr txBox="1"/>
      </xdr:nvSpPr>
      <xdr:spPr>
        <a:xfrm>
          <a:off x="4160520" y="1222533"/>
          <a:ext cx="417341" cy="2954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30%</a:t>
          </a:r>
        </a:p>
      </xdr:txBody>
    </xdr:sp>
    <xdr:clientData/>
  </xdr:twoCellAnchor>
  <xdr:twoCellAnchor>
    <xdr:from>
      <xdr:col>5</xdr:col>
      <xdr:colOff>647700</xdr:colOff>
      <xdr:row>5</xdr:row>
      <xdr:rowOff>68580</xdr:rowOff>
    </xdr:from>
    <xdr:to>
      <xdr:col>6</xdr:col>
      <xdr:colOff>320040</xdr:colOff>
      <xdr:row>6</xdr:row>
      <xdr:rowOff>175260</xdr:rowOff>
    </xdr:to>
    <xdr:sp macro="" textlink="">
      <xdr:nvSpPr>
        <xdr:cNvPr id="668" name="TextBox 96">
          <a:extLst>
            <a:ext uri="{FF2B5EF4-FFF2-40B4-BE49-F238E27FC236}">
              <a16:creationId xmlns:a16="http://schemas.microsoft.com/office/drawing/2014/main" id="{00000000-0008-0000-0600-00009C020000}"/>
            </a:ext>
          </a:extLst>
        </xdr:cNvPr>
        <xdr:cNvSpPr txBox="1"/>
      </xdr:nvSpPr>
      <xdr:spPr>
        <a:xfrm>
          <a:off x="4457700" y="1009174"/>
          <a:ext cx="434340" cy="297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40%</a:t>
          </a:r>
        </a:p>
      </xdr:txBody>
    </xdr:sp>
    <xdr:clientData/>
  </xdr:twoCellAnchor>
  <xdr:twoCellAnchor>
    <xdr:from>
      <xdr:col>6</xdr:col>
      <xdr:colOff>289560</xdr:colOff>
      <xdr:row>4</xdr:row>
      <xdr:rowOff>160020</xdr:rowOff>
    </xdr:from>
    <xdr:to>
      <xdr:col>6</xdr:col>
      <xdr:colOff>746760</xdr:colOff>
      <xdr:row>6</xdr:row>
      <xdr:rowOff>83820</xdr:rowOff>
    </xdr:to>
    <xdr:sp macro="" textlink="">
      <xdr:nvSpPr>
        <xdr:cNvPr id="669" name="TextBox 96">
          <a:extLst>
            <a:ext uri="{FF2B5EF4-FFF2-40B4-BE49-F238E27FC236}">
              <a16:creationId xmlns:a16="http://schemas.microsoft.com/office/drawing/2014/main" id="{00000000-0008-0000-0600-00009D020000}"/>
            </a:ext>
          </a:extLst>
        </xdr:cNvPr>
        <xdr:cNvSpPr txBox="1"/>
      </xdr:nvSpPr>
      <xdr:spPr>
        <a:xfrm>
          <a:off x="4861560" y="910114"/>
          <a:ext cx="4572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50%</a:t>
          </a:r>
        </a:p>
      </xdr:txBody>
    </xdr:sp>
    <xdr:clientData/>
  </xdr:twoCellAnchor>
  <xdr:twoCellAnchor>
    <xdr:from>
      <xdr:col>6</xdr:col>
      <xdr:colOff>685800</xdr:colOff>
      <xdr:row>5</xdr:row>
      <xdr:rowOff>68580</xdr:rowOff>
    </xdr:from>
    <xdr:to>
      <xdr:col>7</xdr:col>
      <xdr:colOff>358140</xdr:colOff>
      <xdr:row>6</xdr:row>
      <xdr:rowOff>175260</xdr:rowOff>
    </xdr:to>
    <xdr:sp macro="" textlink="">
      <xdr:nvSpPr>
        <xdr:cNvPr id="670" name="TextBox 96">
          <a:extLst>
            <a:ext uri="{FF2B5EF4-FFF2-40B4-BE49-F238E27FC236}">
              <a16:creationId xmlns:a16="http://schemas.microsoft.com/office/drawing/2014/main" id="{00000000-0008-0000-0600-00009E020000}"/>
            </a:ext>
          </a:extLst>
        </xdr:cNvPr>
        <xdr:cNvSpPr txBox="1"/>
      </xdr:nvSpPr>
      <xdr:spPr>
        <a:xfrm>
          <a:off x="5257800" y="1009174"/>
          <a:ext cx="434340" cy="297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60%</a:t>
          </a:r>
        </a:p>
      </xdr:txBody>
    </xdr:sp>
    <xdr:clientData/>
  </xdr:twoCellAnchor>
  <xdr:twoCellAnchor>
    <xdr:from>
      <xdr:col>7</xdr:col>
      <xdr:colOff>144780</xdr:colOff>
      <xdr:row>6</xdr:row>
      <xdr:rowOff>91440</xdr:rowOff>
    </xdr:from>
    <xdr:to>
      <xdr:col>7</xdr:col>
      <xdr:colOff>601980</xdr:colOff>
      <xdr:row>8</xdr:row>
      <xdr:rowOff>15240</xdr:rowOff>
    </xdr:to>
    <xdr:sp macro="" textlink="">
      <xdr:nvSpPr>
        <xdr:cNvPr id="684" name="TextBox 96">
          <a:extLst>
            <a:ext uri="{FF2B5EF4-FFF2-40B4-BE49-F238E27FC236}">
              <a16:creationId xmlns:a16="http://schemas.microsoft.com/office/drawing/2014/main" id="{00000000-0008-0000-0600-0000AC020000}"/>
            </a:ext>
          </a:extLst>
        </xdr:cNvPr>
        <xdr:cNvSpPr txBox="1"/>
      </xdr:nvSpPr>
      <xdr:spPr>
        <a:xfrm>
          <a:off x="5478780" y="1222534"/>
          <a:ext cx="4572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70%</a:t>
          </a:r>
        </a:p>
      </xdr:txBody>
    </xdr:sp>
    <xdr:clientData/>
  </xdr:twoCellAnchor>
  <xdr:twoCellAnchor>
    <xdr:from>
      <xdr:col>7</xdr:col>
      <xdr:colOff>358140</xdr:colOff>
      <xdr:row>7</xdr:row>
      <xdr:rowOff>175260</xdr:rowOff>
    </xdr:from>
    <xdr:to>
      <xdr:col>8</xdr:col>
      <xdr:colOff>30480</xdr:colOff>
      <xdr:row>9</xdr:row>
      <xdr:rowOff>99060</xdr:rowOff>
    </xdr:to>
    <xdr:sp macro="" textlink="">
      <xdr:nvSpPr>
        <xdr:cNvPr id="685" name="TextBox 96">
          <a:extLst>
            <a:ext uri="{FF2B5EF4-FFF2-40B4-BE49-F238E27FC236}">
              <a16:creationId xmlns:a16="http://schemas.microsoft.com/office/drawing/2014/main" id="{00000000-0008-0000-0600-0000AD020000}"/>
            </a:ext>
          </a:extLst>
        </xdr:cNvPr>
        <xdr:cNvSpPr txBox="1"/>
      </xdr:nvSpPr>
      <xdr:spPr>
        <a:xfrm>
          <a:off x="5692140" y="1496854"/>
          <a:ext cx="43434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80%</a:t>
          </a:r>
        </a:p>
      </xdr:txBody>
    </xdr:sp>
    <xdr:clientData/>
  </xdr:twoCellAnchor>
  <xdr:twoCellAnchor>
    <xdr:from>
      <xdr:col>7</xdr:col>
      <xdr:colOff>426720</xdr:colOff>
      <xdr:row>10</xdr:row>
      <xdr:rowOff>38100</xdr:rowOff>
    </xdr:from>
    <xdr:to>
      <xdr:col>8</xdr:col>
      <xdr:colOff>99060</xdr:colOff>
      <xdr:row>11</xdr:row>
      <xdr:rowOff>144780</xdr:rowOff>
    </xdr:to>
    <xdr:sp macro="" textlink="">
      <xdr:nvSpPr>
        <xdr:cNvPr id="686" name="TextBox 96">
          <a:extLst>
            <a:ext uri="{FF2B5EF4-FFF2-40B4-BE49-F238E27FC236}">
              <a16:creationId xmlns:a16="http://schemas.microsoft.com/office/drawing/2014/main" id="{00000000-0008-0000-0600-0000AE020000}"/>
            </a:ext>
          </a:extLst>
        </xdr:cNvPr>
        <xdr:cNvSpPr txBox="1"/>
      </xdr:nvSpPr>
      <xdr:spPr>
        <a:xfrm>
          <a:off x="5760720" y="1931194"/>
          <a:ext cx="434340" cy="297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90%</a:t>
          </a:r>
        </a:p>
      </xdr:txBody>
    </xdr:sp>
    <xdr:clientData/>
  </xdr:twoCellAnchor>
  <xdr:twoCellAnchor>
    <xdr:from>
      <xdr:col>7</xdr:col>
      <xdr:colOff>342900</xdr:colOff>
      <xdr:row>12</xdr:row>
      <xdr:rowOff>0</xdr:rowOff>
    </xdr:from>
    <xdr:to>
      <xdr:col>8</xdr:col>
      <xdr:colOff>106680</xdr:colOff>
      <xdr:row>13</xdr:row>
      <xdr:rowOff>106680</xdr:rowOff>
    </xdr:to>
    <xdr:sp macro="" textlink="">
      <xdr:nvSpPr>
        <xdr:cNvPr id="687" name="TextBox 96">
          <a:extLst>
            <a:ext uri="{FF2B5EF4-FFF2-40B4-BE49-F238E27FC236}">
              <a16:creationId xmlns:a16="http://schemas.microsoft.com/office/drawing/2014/main" id="{00000000-0008-0000-0600-0000AF020000}"/>
            </a:ext>
          </a:extLst>
        </xdr:cNvPr>
        <xdr:cNvSpPr txBox="1"/>
      </xdr:nvSpPr>
      <xdr:spPr>
        <a:xfrm>
          <a:off x="5676900" y="2274094"/>
          <a:ext cx="525780" cy="2971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100%</a:t>
          </a:r>
        </a:p>
      </xdr:txBody>
    </xdr:sp>
    <xdr:clientData/>
  </xdr:twoCellAnchor>
  <xdr:twoCellAnchor>
    <xdr:from>
      <xdr:col>9</xdr:col>
      <xdr:colOff>122088</xdr:colOff>
      <xdr:row>12</xdr:row>
      <xdr:rowOff>94063</xdr:rowOff>
    </xdr:from>
    <xdr:to>
      <xdr:col>9</xdr:col>
      <xdr:colOff>258159</xdr:colOff>
      <xdr:row>12</xdr:row>
      <xdr:rowOff>178429</xdr:rowOff>
    </xdr:to>
    <xdr:cxnSp macro="">
      <xdr:nvCxnSpPr>
        <xdr:cNvPr id="688" name="Straight Connector 26">
          <a:extLst>
            <a:ext uri="{FF2B5EF4-FFF2-40B4-BE49-F238E27FC236}">
              <a16:creationId xmlns:a16="http://schemas.microsoft.com/office/drawing/2014/main" id="{00000000-0008-0000-0600-0000B0020000}"/>
            </a:ext>
          </a:extLst>
        </xdr:cNvPr>
        <xdr:cNvCxnSpPr/>
      </xdr:nvCxnSpPr>
      <xdr:spPr>
        <a:xfrm flipV="1">
          <a:off x="7191103" y="2274555"/>
          <a:ext cx="136071" cy="843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13817</xdr:colOff>
      <xdr:row>11</xdr:row>
      <xdr:rowOff>17719</xdr:rowOff>
    </xdr:from>
    <xdr:to>
      <xdr:col>9</xdr:col>
      <xdr:colOff>171883</xdr:colOff>
      <xdr:row>11</xdr:row>
      <xdr:rowOff>43961</xdr:rowOff>
    </xdr:to>
    <xdr:cxnSp macro="">
      <xdr:nvCxnSpPr>
        <xdr:cNvPr id="689" name="Straight Connector 26">
          <a:extLst>
            <a:ext uri="{FF2B5EF4-FFF2-40B4-BE49-F238E27FC236}">
              <a16:creationId xmlns:a16="http://schemas.microsoft.com/office/drawing/2014/main" id="{00000000-0008-0000-0600-0000B1020000}"/>
            </a:ext>
          </a:extLst>
        </xdr:cNvPr>
        <xdr:cNvCxnSpPr/>
      </xdr:nvCxnSpPr>
      <xdr:spPr>
        <a:xfrm flipV="1">
          <a:off x="7082832" y="2016504"/>
          <a:ext cx="158066" cy="262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56523</xdr:colOff>
      <xdr:row>9</xdr:row>
      <xdr:rowOff>51582</xdr:rowOff>
    </xdr:from>
    <xdr:to>
      <xdr:col>9</xdr:col>
      <xdr:colOff>204569</xdr:colOff>
      <xdr:row>9</xdr:row>
      <xdr:rowOff>104922</xdr:rowOff>
    </xdr:to>
    <xdr:cxnSp macro="">
      <xdr:nvCxnSpPr>
        <xdr:cNvPr id="690" name="Straight Connector 26">
          <a:extLst>
            <a:ext uri="{FF2B5EF4-FFF2-40B4-BE49-F238E27FC236}">
              <a16:creationId xmlns:a16="http://schemas.microsoft.com/office/drawing/2014/main" id="{00000000-0008-0000-0600-0000B2020000}"/>
            </a:ext>
          </a:extLst>
        </xdr:cNvPr>
        <xdr:cNvCxnSpPr/>
      </xdr:nvCxnSpPr>
      <xdr:spPr>
        <a:xfrm>
          <a:off x="7125538" y="1686951"/>
          <a:ext cx="148046" cy="53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234462</xdr:colOff>
      <xdr:row>7</xdr:row>
      <xdr:rowOff>152400</xdr:rowOff>
    </xdr:from>
    <xdr:to>
      <xdr:col>9</xdr:col>
      <xdr:colOff>356343</xdr:colOff>
      <xdr:row>8</xdr:row>
      <xdr:rowOff>66284</xdr:rowOff>
    </xdr:to>
    <xdr:cxnSp macro="">
      <xdr:nvCxnSpPr>
        <xdr:cNvPr id="691" name="Straight Connector 26">
          <a:extLst>
            <a:ext uri="{FF2B5EF4-FFF2-40B4-BE49-F238E27FC236}">
              <a16:creationId xmlns:a16="http://schemas.microsoft.com/office/drawing/2014/main" id="{00000000-0008-0000-0600-0000B3020000}"/>
            </a:ext>
          </a:extLst>
        </xdr:cNvPr>
        <xdr:cNvCxnSpPr/>
      </xdr:nvCxnSpPr>
      <xdr:spPr>
        <a:xfrm>
          <a:off x="7303477" y="1424354"/>
          <a:ext cx="121881" cy="955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508699</xdr:colOff>
      <xdr:row>6</xdr:row>
      <xdr:rowOff>146119</xdr:rowOff>
    </xdr:from>
    <xdr:to>
      <xdr:col>9</xdr:col>
      <xdr:colOff>568570</xdr:colOff>
      <xdr:row>7</xdr:row>
      <xdr:rowOff>105062</xdr:rowOff>
    </xdr:to>
    <xdr:cxnSp macro="">
      <xdr:nvCxnSpPr>
        <xdr:cNvPr id="692" name="Straight Connector 26">
          <a:extLst>
            <a:ext uri="{FF2B5EF4-FFF2-40B4-BE49-F238E27FC236}">
              <a16:creationId xmlns:a16="http://schemas.microsoft.com/office/drawing/2014/main" id="{00000000-0008-0000-0600-0000B4020000}"/>
            </a:ext>
          </a:extLst>
        </xdr:cNvPr>
        <xdr:cNvCxnSpPr/>
      </xdr:nvCxnSpPr>
      <xdr:spPr>
        <a:xfrm>
          <a:off x="7577714" y="1236365"/>
          <a:ext cx="59871" cy="140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28053</xdr:colOff>
      <xdr:row>6</xdr:row>
      <xdr:rowOff>105508</xdr:rowOff>
    </xdr:from>
    <xdr:to>
      <xdr:col>10</xdr:col>
      <xdr:colOff>29307</xdr:colOff>
      <xdr:row>7</xdr:row>
      <xdr:rowOff>80776</xdr:rowOff>
    </xdr:to>
    <xdr:cxnSp macro="">
      <xdr:nvCxnSpPr>
        <xdr:cNvPr id="693" name="Straight Connector 26">
          <a:extLst>
            <a:ext uri="{FF2B5EF4-FFF2-40B4-BE49-F238E27FC236}">
              <a16:creationId xmlns:a16="http://schemas.microsoft.com/office/drawing/2014/main" id="{00000000-0008-0000-0600-0000B5020000}"/>
            </a:ext>
          </a:extLst>
        </xdr:cNvPr>
        <xdr:cNvCxnSpPr/>
      </xdr:nvCxnSpPr>
      <xdr:spPr>
        <a:xfrm flipH="1">
          <a:off x="7882515" y="1195754"/>
          <a:ext cx="1254" cy="1569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279260</xdr:colOff>
      <xdr:row>6</xdr:row>
      <xdr:rowOff>162867</xdr:rowOff>
    </xdr:from>
    <xdr:to>
      <xdr:col>10</xdr:col>
      <xdr:colOff>346251</xdr:colOff>
      <xdr:row>7</xdr:row>
      <xdr:rowOff>130211</xdr:rowOff>
    </xdr:to>
    <xdr:cxnSp macro="">
      <xdr:nvCxnSpPr>
        <xdr:cNvPr id="694" name="Straight Connector 26">
          <a:extLst>
            <a:ext uri="{FF2B5EF4-FFF2-40B4-BE49-F238E27FC236}">
              <a16:creationId xmlns:a16="http://schemas.microsoft.com/office/drawing/2014/main" id="{00000000-0008-0000-0600-0000B6020000}"/>
            </a:ext>
          </a:extLst>
        </xdr:cNvPr>
        <xdr:cNvCxnSpPr/>
      </xdr:nvCxnSpPr>
      <xdr:spPr>
        <a:xfrm flipH="1">
          <a:off x="8133722" y="1253113"/>
          <a:ext cx="66991" cy="1490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481483</xdr:colOff>
      <xdr:row>7</xdr:row>
      <xdr:rowOff>161193</xdr:rowOff>
    </xdr:from>
    <xdr:to>
      <xdr:col>10</xdr:col>
      <xdr:colOff>606668</xdr:colOff>
      <xdr:row>8</xdr:row>
      <xdr:rowOff>82036</xdr:rowOff>
    </xdr:to>
    <xdr:cxnSp macro="">
      <xdr:nvCxnSpPr>
        <xdr:cNvPr id="695" name="Straight Connector 26">
          <a:extLst>
            <a:ext uri="{FF2B5EF4-FFF2-40B4-BE49-F238E27FC236}">
              <a16:creationId xmlns:a16="http://schemas.microsoft.com/office/drawing/2014/main" id="{00000000-0008-0000-0600-0000B7020000}"/>
            </a:ext>
          </a:extLst>
        </xdr:cNvPr>
        <xdr:cNvCxnSpPr/>
      </xdr:nvCxnSpPr>
      <xdr:spPr>
        <a:xfrm flipH="1">
          <a:off x="8335945" y="1433147"/>
          <a:ext cx="125185" cy="1025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622999</xdr:colOff>
      <xdr:row>9</xdr:row>
      <xdr:rowOff>75781</xdr:rowOff>
    </xdr:from>
    <xdr:to>
      <xdr:col>11</xdr:col>
      <xdr:colOff>6281</xdr:colOff>
      <xdr:row>9</xdr:row>
      <xdr:rowOff>127252</xdr:rowOff>
    </xdr:to>
    <xdr:cxnSp macro="">
      <xdr:nvCxnSpPr>
        <xdr:cNvPr id="696" name="Straight Connector 26">
          <a:extLst>
            <a:ext uri="{FF2B5EF4-FFF2-40B4-BE49-F238E27FC236}">
              <a16:creationId xmlns:a16="http://schemas.microsoft.com/office/drawing/2014/main" id="{00000000-0008-0000-0600-0000B8020000}"/>
            </a:ext>
          </a:extLst>
        </xdr:cNvPr>
        <xdr:cNvCxnSpPr/>
      </xdr:nvCxnSpPr>
      <xdr:spPr>
        <a:xfrm flipH="1">
          <a:off x="8477461" y="1711150"/>
          <a:ext cx="168728" cy="514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650630</xdr:colOff>
      <xdr:row>11</xdr:row>
      <xdr:rowOff>23446</xdr:rowOff>
    </xdr:from>
    <xdr:to>
      <xdr:col>11</xdr:col>
      <xdr:colOff>12141</xdr:colOff>
      <xdr:row>11</xdr:row>
      <xdr:rowOff>48175</xdr:rowOff>
    </xdr:to>
    <xdr:cxnSp macro="">
      <xdr:nvCxnSpPr>
        <xdr:cNvPr id="697" name="Straight Connector 26">
          <a:extLst>
            <a:ext uri="{FF2B5EF4-FFF2-40B4-BE49-F238E27FC236}">
              <a16:creationId xmlns:a16="http://schemas.microsoft.com/office/drawing/2014/main" id="{00000000-0008-0000-0600-0000B9020000}"/>
            </a:ext>
          </a:extLst>
        </xdr:cNvPr>
        <xdr:cNvCxnSpPr/>
      </xdr:nvCxnSpPr>
      <xdr:spPr>
        <a:xfrm flipH="1" flipV="1">
          <a:off x="8505092" y="2022231"/>
          <a:ext cx="146957" cy="24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555590</xdr:colOff>
      <xdr:row>12</xdr:row>
      <xdr:rowOff>92921</xdr:rowOff>
    </xdr:from>
    <xdr:to>
      <xdr:col>10</xdr:col>
      <xdr:colOff>691661</xdr:colOff>
      <xdr:row>12</xdr:row>
      <xdr:rowOff>177521</xdr:rowOff>
    </xdr:to>
    <xdr:cxnSp macro="">
      <xdr:nvCxnSpPr>
        <xdr:cNvPr id="698" name="Straight Connector 26">
          <a:extLst>
            <a:ext uri="{FF2B5EF4-FFF2-40B4-BE49-F238E27FC236}">
              <a16:creationId xmlns:a16="http://schemas.microsoft.com/office/drawing/2014/main" id="{00000000-0008-0000-0600-0000BA020000}"/>
            </a:ext>
          </a:extLst>
        </xdr:cNvPr>
        <xdr:cNvCxnSpPr/>
      </xdr:nvCxnSpPr>
      <xdr:spPr>
        <a:xfrm flipH="1" flipV="1">
          <a:off x="8410052" y="2273413"/>
          <a:ext cx="136071" cy="84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503087</xdr:colOff>
      <xdr:row>12</xdr:row>
      <xdr:rowOff>117509</xdr:rowOff>
    </xdr:from>
    <xdr:to>
      <xdr:col>12</xdr:col>
      <xdr:colOff>639158</xdr:colOff>
      <xdr:row>13</xdr:row>
      <xdr:rowOff>20167</xdr:rowOff>
    </xdr:to>
    <xdr:cxnSp macro="">
      <xdr:nvCxnSpPr>
        <xdr:cNvPr id="699" name="Straight Connector 26">
          <a:extLst>
            <a:ext uri="{FF2B5EF4-FFF2-40B4-BE49-F238E27FC236}">
              <a16:creationId xmlns:a16="http://schemas.microsoft.com/office/drawing/2014/main" id="{00000000-0008-0000-0600-0000BB020000}"/>
            </a:ext>
          </a:extLst>
        </xdr:cNvPr>
        <xdr:cNvCxnSpPr/>
      </xdr:nvCxnSpPr>
      <xdr:spPr>
        <a:xfrm flipV="1">
          <a:off x="9928441" y="2298001"/>
          <a:ext cx="136071" cy="8436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394817</xdr:colOff>
      <xdr:row>11</xdr:row>
      <xdr:rowOff>41165</xdr:rowOff>
    </xdr:from>
    <xdr:to>
      <xdr:col>12</xdr:col>
      <xdr:colOff>552883</xdr:colOff>
      <xdr:row>11</xdr:row>
      <xdr:rowOff>67407</xdr:rowOff>
    </xdr:to>
    <xdr:cxnSp macro="">
      <xdr:nvCxnSpPr>
        <xdr:cNvPr id="700" name="Straight Connector 26">
          <a:extLst>
            <a:ext uri="{FF2B5EF4-FFF2-40B4-BE49-F238E27FC236}">
              <a16:creationId xmlns:a16="http://schemas.microsoft.com/office/drawing/2014/main" id="{00000000-0008-0000-0600-0000BC020000}"/>
            </a:ext>
          </a:extLst>
        </xdr:cNvPr>
        <xdr:cNvCxnSpPr/>
      </xdr:nvCxnSpPr>
      <xdr:spPr>
        <a:xfrm flipV="1">
          <a:off x="9820171" y="2039950"/>
          <a:ext cx="158066" cy="262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443384</xdr:colOff>
      <xdr:row>9</xdr:row>
      <xdr:rowOff>69167</xdr:rowOff>
    </xdr:from>
    <xdr:to>
      <xdr:col>12</xdr:col>
      <xdr:colOff>591430</xdr:colOff>
      <xdr:row>9</xdr:row>
      <xdr:rowOff>122507</xdr:rowOff>
    </xdr:to>
    <xdr:cxnSp macro="">
      <xdr:nvCxnSpPr>
        <xdr:cNvPr id="701" name="Straight Connector 26">
          <a:extLst>
            <a:ext uri="{FF2B5EF4-FFF2-40B4-BE49-F238E27FC236}">
              <a16:creationId xmlns:a16="http://schemas.microsoft.com/office/drawing/2014/main" id="{00000000-0008-0000-0600-0000BD020000}"/>
            </a:ext>
          </a:extLst>
        </xdr:cNvPr>
        <xdr:cNvCxnSpPr/>
      </xdr:nvCxnSpPr>
      <xdr:spPr>
        <a:xfrm>
          <a:off x="9868738" y="1704536"/>
          <a:ext cx="148046" cy="53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627184</xdr:colOff>
      <xdr:row>7</xdr:row>
      <xdr:rowOff>169985</xdr:rowOff>
    </xdr:from>
    <xdr:to>
      <xdr:col>12</xdr:col>
      <xdr:colOff>749065</xdr:colOff>
      <xdr:row>8</xdr:row>
      <xdr:rowOff>83869</xdr:rowOff>
    </xdr:to>
    <xdr:cxnSp macro="">
      <xdr:nvCxnSpPr>
        <xdr:cNvPr id="710" name="Straight Connector 26">
          <a:extLst>
            <a:ext uri="{FF2B5EF4-FFF2-40B4-BE49-F238E27FC236}">
              <a16:creationId xmlns:a16="http://schemas.microsoft.com/office/drawing/2014/main" id="{00000000-0008-0000-0600-0000C6020000}"/>
            </a:ext>
          </a:extLst>
        </xdr:cNvPr>
        <xdr:cNvCxnSpPr/>
      </xdr:nvCxnSpPr>
      <xdr:spPr>
        <a:xfrm>
          <a:off x="10052538" y="1441939"/>
          <a:ext cx="121881" cy="955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110114</xdr:colOff>
      <xdr:row>6</xdr:row>
      <xdr:rowOff>169565</xdr:rowOff>
    </xdr:from>
    <xdr:to>
      <xdr:col>13</xdr:col>
      <xdr:colOff>169985</xdr:colOff>
      <xdr:row>7</xdr:row>
      <xdr:rowOff>128508</xdr:rowOff>
    </xdr:to>
    <xdr:cxnSp macro="">
      <xdr:nvCxnSpPr>
        <xdr:cNvPr id="714" name="Straight Connector 26">
          <a:extLst>
            <a:ext uri="{FF2B5EF4-FFF2-40B4-BE49-F238E27FC236}">
              <a16:creationId xmlns:a16="http://schemas.microsoft.com/office/drawing/2014/main" id="{00000000-0008-0000-0600-0000CA020000}"/>
            </a:ext>
          </a:extLst>
        </xdr:cNvPr>
        <xdr:cNvCxnSpPr/>
      </xdr:nvCxnSpPr>
      <xdr:spPr>
        <a:xfrm>
          <a:off x="10320914" y="1259811"/>
          <a:ext cx="59871" cy="140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414913</xdr:colOff>
      <xdr:row>6</xdr:row>
      <xdr:rowOff>121417</xdr:rowOff>
    </xdr:from>
    <xdr:to>
      <xdr:col>13</xdr:col>
      <xdr:colOff>420356</xdr:colOff>
      <xdr:row>7</xdr:row>
      <xdr:rowOff>98360</xdr:rowOff>
    </xdr:to>
    <xdr:cxnSp macro="">
      <xdr:nvCxnSpPr>
        <xdr:cNvPr id="715" name="Straight Connector 26">
          <a:extLst>
            <a:ext uri="{FF2B5EF4-FFF2-40B4-BE49-F238E27FC236}">
              <a16:creationId xmlns:a16="http://schemas.microsoft.com/office/drawing/2014/main" id="{00000000-0008-0000-0600-0000CB020000}"/>
            </a:ext>
          </a:extLst>
        </xdr:cNvPr>
        <xdr:cNvCxnSpPr/>
      </xdr:nvCxnSpPr>
      <xdr:spPr>
        <a:xfrm flipH="1">
          <a:off x="10625713" y="1211663"/>
          <a:ext cx="5443" cy="1586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654399</xdr:colOff>
      <xdr:row>7</xdr:row>
      <xdr:rowOff>4606</xdr:rowOff>
    </xdr:from>
    <xdr:to>
      <xdr:col>13</xdr:col>
      <xdr:colOff>721390</xdr:colOff>
      <xdr:row>7</xdr:row>
      <xdr:rowOff>153658</xdr:rowOff>
    </xdr:to>
    <xdr:cxnSp macro="">
      <xdr:nvCxnSpPr>
        <xdr:cNvPr id="716" name="Straight Connector 26">
          <a:extLst>
            <a:ext uri="{FF2B5EF4-FFF2-40B4-BE49-F238E27FC236}">
              <a16:creationId xmlns:a16="http://schemas.microsoft.com/office/drawing/2014/main" id="{00000000-0008-0000-0600-0000CC020000}"/>
            </a:ext>
          </a:extLst>
        </xdr:cNvPr>
        <xdr:cNvCxnSpPr/>
      </xdr:nvCxnSpPr>
      <xdr:spPr>
        <a:xfrm flipH="1">
          <a:off x="10865199" y="1276560"/>
          <a:ext cx="66991" cy="1490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65314</xdr:colOff>
      <xdr:row>8</xdr:row>
      <xdr:rowOff>8792</xdr:rowOff>
    </xdr:from>
    <xdr:to>
      <xdr:col>14</xdr:col>
      <xdr:colOff>190499</xdr:colOff>
      <xdr:row>8</xdr:row>
      <xdr:rowOff>111343</xdr:rowOff>
    </xdr:to>
    <xdr:cxnSp macro="">
      <xdr:nvCxnSpPr>
        <xdr:cNvPr id="718" name="Straight Connector 26">
          <a:extLst>
            <a:ext uri="{FF2B5EF4-FFF2-40B4-BE49-F238E27FC236}">
              <a16:creationId xmlns:a16="http://schemas.microsoft.com/office/drawing/2014/main" id="{00000000-0008-0000-0600-0000CE020000}"/>
            </a:ext>
          </a:extLst>
        </xdr:cNvPr>
        <xdr:cNvCxnSpPr/>
      </xdr:nvCxnSpPr>
      <xdr:spPr>
        <a:xfrm flipH="1">
          <a:off x="11061560" y="1462454"/>
          <a:ext cx="125185" cy="1025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195108</xdr:colOff>
      <xdr:row>9</xdr:row>
      <xdr:rowOff>99227</xdr:rowOff>
    </xdr:from>
    <xdr:to>
      <xdr:col>14</xdr:col>
      <xdr:colOff>363836</xdr:colOff>
      <xdr:row>9</xdr:row>
      <xdr:rowOff>150698</xdr:rowOff>
    </xdr:to>
    <xdr:cxnSp macro="">
      <xdr:nvCxnSpPr>
        <xdr:cNvPr id="719" name="Straight Connector 26">
          <a:extLst>
            <a:ext uri="{FF2B5EF4-FFF2-40B4-BE49-F238E27FC236}">
              <a16:creationId xmlns:a16="http://schemas.microsoft.com/office/drawing/2014/main" id="{00000000-0008-0000-0600-0000CF020000}"/>
            </a:ext>
          </a:extLst>
        </xdr:cNvPr>
        <xdr:cNvCxnSpPr/>
      </xdr:nvCxnSpPr>
      <xdr:spPr>
        <a:xfrm flipH="1">
          <a:off x="11191354" y="1734596"/>
          <a:ext cx="168728" cy="514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246184</xdr:colOff>
      <xdr:row>11</xdr:row>
      <xdr:rowOff>41031</xdr:rowOff>
    </xdr:from>
    <xdr:to>
      <xdr:col>14</xdr:col>
      <xdr:colOff>393141</xdr:colOff>
      <xdr:row>11</xdr:row>
      <xdr:rowOff>65760</xdr:rowOff>
    </xdr:to>
    <xdr:cxnSp macro="">
      <xdr:nvCxnSpPr>
        <xdr:cNvPr id="720" name="Straight Connector 26">
          <a:extLst>
            <a:ext uri="{FF2B5EF4-FFF2-40B4-BE49-F238E27FC236}">
              <a16:creationId xmlns:a16="http://schemas.microsoft.com/office/drawing/2014/main" id="{00000000-0008-0000-0600-0000D0020000}"/>
            </a:ext>
          </a:extLst>
        </xdr:cNvPr>
        <xdr:cNvCxnSpPr/>
      </xdr:nvCxnSpPr>
      <xdr:spPr>
        <a:xfrm flipH="1" flipV="1">
          <a:off x="11242430" y="2039816"/>
          <a:ext cx="146957" cy="24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157006</xdr:colOff>
      <xdr:row>12</xdr:row>
      <xdr:rowOff>128090</xdr:rowOff>
    </xdr:from>
    <xdr:to>
      <xdr:col>14</xdr:col>
      <xdr:colOff>293077</xdr:colOff>
      <xdr:row>13</xdr:row>
      <xdr:rowOff>30982</xdr:rowOff>
    </xdr:to>
    <xdr:cxnSp macro="">
      <xdr:nvCxnSpPr>
        <xdr:cNvPr id="721" name="Straight Connector 26">
          <a:extLst>
            <a:ext uri="{FF2B5EF4-FFF2-40B4-BE49-F238E27FC236}">
              <a16:creationId xmlns:a16="http://schemas.microsoft.com/office/drawing/2014/main" id="{00000000-0008-0000-0600-0000D1020000}"/>
            </a:ext>
          </a:extLst>
        </xdr:cNvPr>
        <xdr:cNvCxnSpPr/>
      </xdr:nvCxnSpPr>
      <xdr:spPr>
        <a:xfrm flipH="1" flipV="1">
          <a:off x="11153252" y="2308582"/>
          <a:ext cx="136071" cy="84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438786</xdr:colOff>
      <xdr:row>6</xdr:row>
      <xdr:rowOff>166614</xdr:rowOff>
    </xdr:from>
    <xdr:to>
      <xdr:col>14</xdr:col>
      <xdr:colOff>339140</xdr:colOff>
      <xdr:row>12</xdr:row>
      <xdr:rowOff>137306</xdr:rowOff>
    </xdr:to>
    <xdr:grpSp>
      <xdr:nvGrpSpPr>
        <xdr:cNvPr id="722" name="Group 41">
          <a:extLst>
            <a:ext uri="{FF2B5EF4-FFF2-40B4-BE49-F238E27FC236}">
              <a16:creationId xmlns:a16="http://schemas.microsoft.com/office/drawing/2014/main" id="{00000000-0008-0000-0600-0000D2020000}"/>
            </a:ext>
          </a:extLst>
        </xdr:cNvPr>
        <xdr:cNvGrpSpPr/>
      </xdr:nvGrpSpPr>
      <xdr:grpSpPr>
        <a:xfrm>
          <a:off x="9844043" y="1276957"/>
          <a:ext cx="1467897" cy="1081035"/>
          <a:chOff x="1180002" y="548796"/>
          <a:chExt cx="1479088" cy="1034722"/>
        </a:xfrm>
      </xdr:grpSpPr>
      <xdr:grpSp>
        <xdr:nvGrpSpPr>
          <xdr:cNvPr id="723" name="Group 42">
            <a:extLst>
              <a:ext uri="{FF2B5EF4-FFF2-40B4-BE49-F238E27FC236}">
                <a16:creationId xmlns:a16="http://schemas.microsoft.com/office/drawing/2014/main" id="{00000000-0008-0000-0600-0000D3020000}"/>
              </a:ext>
            </a:extLst>
          </xdr:cNvPr>
          <xdr:cNvGrpSpPr/>
        </xdr:nvGrpSpPr>
        <xdr:grpSpPr>
          <a:xfrm rot="-180000">
            <a:off x="1207462" y="1384751"/>
            <a:ext cx="91440" cy="198767"/>
            <a:chOff x="1194474" y="1384751"/>
            <a:chExt cx="137237" cy="198767"/>
          </a:xfrm>
        </xdr:grpSpPr>
        <xdr:cxnSp macro="">
          <xdr:nvCxnSpPr>
            <xdr:cNvPr id="769" name="Straight Connector 88">
              <a:extLst>
                <a:ext uri="{FF2B5EF4-FFF2-40B4-BE49-F238E27FC236}">
                  <a16:creationId xmlns:a16="http://schemas.microsoft.com/office/drawing/2014/main" id="{00000000-0008-0000-0600-000001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70" name="Straight Connector 89">
              <a:extLst>
                <a:ext uri="{FF2B5EF4-FFF2-40B4-BE49-F238E27FC236}">
                  <a16:creationId xmlns:a16="http://schemas.microsoft.com/office/drawing/2014/main" id="{00000000-0008-0000-0600-000002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71" name="Straight Connector 90">
              <a:extLst>
                <a:ext uri="{FF2B5EF4-FFF2-40B4-BE49-F238E27FC236}">
                  <a16:creationId xmlns:a16="http://schemas.microsoft.com/office/drawing/2014/main" id="{00000000-0008-0000-0600-000003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72" name="Straight Connector 91">
              <a:extLst>
                <a:ext uri="{FF2B5EF4-FFF2-40B4-BE49-F238E27FC236}">
                  <a16:creationId xmlns:a16="http://schemas.microsoft.com/office/drawing/2014/main" id="{00000000-0008-0000-0600-000004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24" name="Group 43">
            <a:extLst>
              <a:ext uri="{FF2B5EF4-FFF2-40B4-BE49-F238E27FC236}">
                <a16:creationId xmlns:a16="http://schemas.microsoft.com/office/drawing/2014/main" id="{00000000-0008-0000-0600-0000D4020000}"/>
              </a:ext>
            </a:extLst>
          </xdr:cNvPr>
          <xdr:cNvGrpSpPr/>
        </xdr:nvGrpSpPr>
        <xdr:grpSpPr>
          <a:xfrm rot="1080000">
            <a:off x="1180002" y="1081894"/>
            <a:ext cx="91440" cy="198767"/>
            <a:chOff x="1194474" y="1384751"/>
            <a:chExt cx="137237" cy="198767"/>
          </a:xfrm>
        </xdr:grpSpPr>
        <xdr:cxnSp macro="">
          <xdr:nvCxnSpPr>
            <xdr:cNvPr id="765" name="Straight Connector 84">
              <a:extLst>
                <a:ext uri="{FF2B5EF4-FFF2-40B4-BE49-F238E27FC236}">
                  <a16:creationId xmlns:a16="http://schemas.microsoft.com/office/drawing/2014/main" id="{00000000-0008-0000-0600-0000FD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6" name="Straight Connector 85">
              <a:extLst>
                <a:ext uri="{FF2B5EF4-FFF2-40B4-BE49-F238E27FC236}">
                  <a16:creationId xmlns:a16="http://schemas.microsoft.com/office/drawing/2014/main" id="{00000000-0008-0000-0600-0000FE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7" name="Straight Connector 86">
              <a:extLst>
                <a:ext uri="{FF2B5EF4-FFF2-40B4-BE49-F238E27FC236}">
                  <a16:creationId xmlns:a16="http://schemas.microsoft.com/office/drawing/2014/main" id="{00000000-0008-0000-0600-0000FF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8" name="Straight Connector 87">
              <a:extLst>
                <a:ext uri="{FF2B5EF4-FFF2-40B4-BE49-F238E27FC236}">
                  <a16:creationId xmlns:a16="http://schemas.microsoft.com/office/drawing/2014/main" id="{00000000-0008-0000-0600-000000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25" name="Group 44">
            <a:extLst>
              <a:ext uri="{FF2B5EF4-FFF2-40B4-BE49-F238E27FC236}">
                <a16:creationId xmlns:a16="http://schemas.microsoft.com/office/drawing/2014/main" id="{00000000-0008-0000-0600-0000D5020000}"/>
              </a:ext>
            </a:extLst>
          </xdr:cNvPr>
          <xdr:cNvGrpSpPr/>
        </xdr:nvGrpSpPr>
        <xdr:grpSpPr>
          <a:xfrm rot="2580000">
            <a:off x="1299408" y="784643"/>
            <a:ext cx="91440" cy="198767"/>
            <a:chOff x="1194474" y="1384751"/>
            <a:chExt cx="137237" cy="198767"/>
          </a:xfrm>
        </xdr:grpSpPr>
        <xdr:cxnSp macro="">
          <xdr:nvCxnSpPr>
            <xdr:cNvPr id="761" name="Straight Connector 80">
              <a:extLst>
                <a:ext uri="{FF2B5EF4-FFF2-40B4-BE49-F238E27FC236}">
                  <a16:creationId xmlns:a16="http://schemas.microsoft.com/office/drawing/2014/main" id="{00000000-0008-0000-0600-0000F9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2" name="Straight Connector 81">
              <a:extLst>
                <a:ext uri="{FF2B5EF4-FFF2-40B4-BE49-F238E27FC236}">
                  <a16:creationId xmlns:a16="http://schemas.microsoft.com/office/drawing/2014/main" id="{00000000-0008-0000-0600-0000FA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3" name="Straight Connector 82">
              <a:extLst>
                <a:ext uri="{FF2B5EF4-FFF2-40B4-BE49-F238E27FC236}">
                  <a16:creationId xmlns:a16="http://schemas.microsoft.com/office/drawing/2014/main" id="{00000000-0008-0000-0600-0000FB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4" name="Straight Connector 83">
              <a:extLst>
                <a:ext uri="{FF2B5EF4-FFF2-40B4-BE49-F238E27FC236}">
                  <a16:creationId xmlns:a16="http://schemas.microsoft.com/office/drawing/2014/main" id="{00000000-0008-0000-0600-0000FC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26" name="Group 45">
            <a:extLst>
              <a:ext uri="{FF2B5EF4-FFF2-40B4-BE49-F238E27FC236}">
                <a16:creationId xmlns:a16="http://schemas.microsoft.com/office/drawing/2014/main" id="{00000000-0008-0000-0600-0000D6020000}"/>
              </a:ext>
            </a:extLst>
          </xdr:cNvPr>
          <xdr:cNvGrpSpPr/>
        </xdr:nvGrpSpPr>
        <xdr:grpSpPr>
          <a:xfrm rot="4091603">
            <a:off x="1510204" y="595428"/>
            <a:ext cx="91440" cy="198767"/>
            <a:chOff x="1194474" y="1384751"/>
            <a:chExt cx="137237" cy="198767"/>
          </a:xfrm>
        </xdr:grpSpPr>
        <xdr:cxnSp macro="">
          <xdr:nvCxnSpPr>
            <xdr:cNvPr id="757" name="Straight Connector 76">
              <a:extLst>
                <a:ext uri="{FF2B5EF4-FFF2-40B4-BE49-F238E27FC236}">
                  <a16:creationId xmlns:a16="http://schemas.microsoft.com/office/drawing/2014/main" id="{00000000-0008-0000-0600-0000F5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8" name="Straight Connector 77">
              <a:extLst>
                <a:ext uri="{FF2B5EF4-FFF2-40B4-BE49-F238E27FC236}">
                  <a16:creationId xmlns:a16="http://schemas.microsoft.com/office/drawing/2014/main" id="{00000000-0008-0000-0600-0000F6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9" name="Straight Connector 78">
              <a:extLst>
                <a:ext uri="{FF2B5EF4-FFF2-40B4-BE49-F238E27FC236}">
                  <a16:creationId xmlns:a16="http://schemas.microsoft.com/office/drawing/2014/main" id="{00000000-0008-0000-0600-0000F7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60" name="Straight Connector 79">
              <a:extLst>
                <a:ext uri="{FF2B5EF4-FFF2-40B4-BE49-F238E27FC236}">
                  <a16:creationId xmlns:a16="http://schemas.microsoft.com/office/drawing/2014/main" id="{00000000-0008-0000-0600-0000F8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27" name="Group 46">
            <a:extLst>
              <a:ext uri="{FF2B5EF4-FFF2-40B4-BE49-F238E27FC236}">
                <a16:creationId xmlns:a16="http://schemas.microsoft.com/office/drawing/2014/main" id="{00000000-0008-0000-0600-0000D7020000}"/>
              </a:ext>
            </a:extLst>
          </xdr:cNvPr>
          <xdr:cNvGrpSpPr/>
        </xdr:nvGrpSpPr>
        <xdr:grpSpPr>
          <a:xfrm rot="5460000">
            <a:off x="1763626" y="495132"/>
            <a:ext cx="91440" cy="198767"/>
            <a:chOff x="1194474" y="1384751"/>
            <a:chExt cx="137237" cy="198767"/>
          </a:xfrm>
        </xdr:grpSpPr>
        <xdr:cxnSp macro="">
          <xdr:nvCxnSpPr>
            <xdr:cNvPr id="753" name="Straight Connector 72">
              <a:extLst>
                <a:ext uri="{FF2B5EF4-FFF2-40B4-BE49-F238E27FC236}">
                  <a16:creationId xmlns:a16="http://schemas.microsoft.com/office/drawing/2014/main" id="{00000000-0008-0000-0600-0000F1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4" name="Straight Connector 73">
              <a:extLst>
                <a:ext uri="{FF2B5EF4-FFF2-40B4-BE49-F238E27FC236}">
                  <a16:creationId xmlns:a16="http://schemas.microsoft.com/office/drawing/2014/main" id="{00000000-0008-0000-0600-0000F2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5" name="Straight Connector 74">
              <a:extLst>
                <a:ext uri="{FF2B5EF4-FFF2-40B4-BE49-F238E27FC236}">
                  <a16:creationId xmlns:a16="http://schemas.microsoft.com/office/drawing/2014/main" id="{00000000-0008-0000-0600-0000F3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6" name="Straight Connector 75">
              <a:extLst>
                <a:ext uri="{FF2B5EF4-FFF2-40B4-BE49-F238E27FC236}">
                  <a16:creationId xmlns:a16="http://schemas.microsoft.com/office/drawing/2014/main" id="{00000000-0008-0000-0600-0000F4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28" name="Group 47">
            <a:extLst>
              <a:ext uri="{FF2B5EF4-FFF2-40B4-BE49-F238E27FC236}">
                <a16:creationId xmlns:a16="http://schemas.microsoft.com/office/drawing/2014/main" id="{00000000-0008-0000-0600-0000D8020000}"/>
              </a:ext>
            </a:extLst>
          </xdr:cNvPr>
          <xdr:cNvGrpSpPr/>
        </xdr:nvGrpSpPr>
        <xdr:grpSpPr>
          <a:xfrm rot="6720000">
            <a:off x="2028408" y="498274"/>
            <a:ext cx="91440" cy="198767"/>
            <a:chOff x="1194474" y="1384751"/>
            <a:chExt cx="137237" cy="198767"/>
          </a:xfrm>
        </xdr:grpSpPr>
        <xdr:cxnSp macro="">
          <xdr:nvCxnSpPr>
            <xdr:cNvPr id="749" name="Straight Connector 68">
              <a:extLst>
                <a:ext uri="{FF2B5EF4-FFF2-40B4-BE49-F238E27FC236}">
                  <a16:creationId xmlns:a16="http://schemas.microsoft.com/office/drawing/2014/main" id="{00000000-0008-0000-0600-0000ED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0" name="Straight Connector 69">
              <a:extLst>
                <a:ext uri="{FF2B5EF4-FFF2-40B4-BE49-F238E27FC236}">
                  <a16:creationId xmlns:a16="http://schemas.microsoft.com/office/drawing/2014/main" id="{00000000-0008-0000-0600-0000EE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1" name="Straight Connector 70">
              <a:extLst>
                <a:ext uri="{FF2B5EF4-FFF2-40B4-BE49-F238E27FC236}">
                  <a16:creationId xmlns:a16="http://schemas.microsoft.com/office/drawing/2014/main" id="{00000000-0008-0000-0600-0000EF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52" name="Straight Connector 71">
              <a:extLst>
                <a:ext uri="{FF2B5EF4-FFF2-40B4-BE49-F238E27FC236}">
                  <a16:creationId xmlns:a16="http://schemas.microsoft.com/office/drawing/2014/main" id="{00000000-0008-0000-0600-0000F0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29" name="Group 48">
            <a:extLst>
              <a:ext uri="{FF2B5EF4-FFF2-40B4-BE49-F238E27FC236}">
                <a16:creationId xmlns:a16="http://schemas.microsoft.com/office/drawing/2014/main" id="{00000000-0008-0000-0600-0000D9020000}"/>
              </a:ext>
            </a:extLst>
          </xdr:cNvPr>
          <xdr:cNvGrpSpPr/>
        </xdr:nvGrpSpPr>
        <xdr:grpSpPr>
          <a:xfrm rot="8160000">
            <a:off x="2278941" y="604263"/>
            <a:ext cx="91440" cy="198767"/>
            <a:chOff x="1194474" y="1384751"/>
            <a:chExt cx="137237" cy="198767"/>
          </a:xfrm>
        </xdr:grpSpPr>
        <xdr:cxnSp macro="">
          <xdr:nvCxnSpPr>
            <xdr:cNvPr id="745" name="Straight Connector 64">
              <a:extLst>
                <a:ext uri="{FF2B5EF4-FFF2-40B4-BE49-F238E27FC236}">
                  <a16:creationId xmlns:a16="http://schemas.microsoft.com/office/drawing/2014/main" id="{00000000-0008-0000-0600-0000E9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6" name="Straight Connector 65">
              <a:extLst>
                <a:ext uri="{FF2B5EF4-FFF2-40B4-BE49-F238E27FC236}">
                  <a16:creationId xmlns:a16="http://schemas.microsoft.com/office/drawing/2014/main" id="{00000000-0008-0000-0600-0000EA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7" name="Straight Connector 66">
              <a:extLst>
                <a:ext uri="{FF2B5EF4-FFF2-40B4-BE49-F238E27FC236}">
                  <a16:creationId xmlns:a16="http://schemas.microsoft.com/office/drawing/2014/main" id="{00000000-0008-0000-0600-0000EB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8" name="Straight Connector 67">
              <a:extLst>
                <a:ext uri="{FF2B5EF4-FFF2-40B4-BE49-F238E27FC236}">
                  <a16:creationId xmlns:a16="http://schemas.microsoft.com/office/drawing/2014/main" id="{00000000-0008-0000-0600-0000EC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30" name="Group 49">
            <a:extLst>
              <a:ext uri="{FF2B5EF4-FFF2-40B4-BE49-F238E27FC236}">
                <a16:creationId xmlns:a16="http://schemas.microsoft.com/office/drawing/2014/main" id="{00000000-0008-0000-0600-0000DA020000}"/>
              </a:ext>
            </a:extLst>
          </xdr:cNvPr>
          <xdr:cNvGrpSpPr/>
        </xdr:nvGrpSpPr>
        <xdr:grpSpPr>
          <a:xfrm rot="9665483">
            <a:off x="2466029" y="807558"/>
            <a:ext cx="91440" cy="198767"/>
            <a:chOff x="1194474" y="1384751"/>
            <a:chExt cx="137237" cy="198767"/>
          </a:xfrm>
        </xdr:grpSpPr>
        <xdr:cxnSp macro="">
          <xdr:nvCxnSpPr>
            <xdr:cNvPr id="741" name="Straight Connector 60">
              <a:extLst>
                <a:ext uri="{FF2B5EF4-FFF2-40B4-BE49-F238E27FC236}">
                  <a16:creationId xmlns:a16="http://schemas.microsoft.com/office/drawing/2014/main" id="{00000000-0008-0000-0600-0000E5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2" name="Straight Connector 61">
              <a:extLst>
                <a:ext uri="{FF2B5EF4-FFF2-40B4-BE49-F238E27FC236}">
                  <a16:creationId xmlns:a16="http://schemas.microsoft.com/office/drawing/2014/main" id="{00000000-0008-0000-0600-0000E6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3" name="Straight Connector 62">
              <a:extLst>
                <a:ext uri="{FF2B5EF4-FFF2-40B4-BE49-F238E27FC236}">
                  <a16:creationId xmlns:a16="http://schemas.microsoft.com/office/drawing/2014/main" id="{00000000-0008-0000-0600-0000E7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4" name="Straight Connector 63">
              <a:extLst>
                <a:ext uri="{FF2B5EF4-FFF2-40B4-BE49-F238E27FC236}">
                  <a16:creationId xmlns:a16="http://schemas.microsoft.com/office/drawing/2014/main" id="{00000000-0008-0000-0600-0000E8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31" name="Group 50">
            <a:extLst>
              <a:ext uri="{FF2B5EF4-FFF2-40B4-BE49-F238E27FC236}">
                <a16:creationId xmlns:a16="http://schemas.microsoft.com/office/drawing/2014/main" id="{00000000-0008-0000-0600-0000DB020000}"/>
              </a:ext>
            </a:extLst>
          </xdr:cNvPr>
          <xdr:cNvGrpSpPr/>
        </xdr:nvGrpSpPr>
        <xdr:grpSpPr>
          <a:xfrm rot="11051899">
            <a:off x="2567650" y="1068638"/>
            <a:ext cx="91440" cy="198767"/>
            <a:chOff x="1194474" y="1384751"/>
            <a:chExt cx="137237" cy="198767"/>
          </a:xfrm>
        </xdr:grpSpPr>
        <xdr:cxnSp macro="">
          <xdr:nvCxnSpPr>
            <xdr:cNvPr id="737" name="Straight Connector 56">
              <a:extLst>
                <a:ext uri="{FF2B5EF4-FFF2-40B4-BE49-F238E27FC236}">
                  <a16:creationId xmlns:a16="http://schemas.microsoft.com/office/drawing/2014/main" id="{00000000-0008-0000-0600-0000E1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38" name="Straight Connector 57">
              <a:extLst>
                <a:ext uri="{FF2B5EF4-FFF2-40B4-BE49-F238E27FC236}">
                  <a16:creationId xmlns:a16="http://schemas.microsoft.com/office/drawing/2014/main" id="{00000000-0008-0000-0600-0000E2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39" name="Straight Connector 58">
              <a:extLst>
                <a:ext uri="{FF2B5EF4-FFF2-40B4-BE49-F238E27FC236}">
                  <a16:creationId xmlns:a16="http://schemas.microsoft.com/office/drawing/2014/main" id="{00000000-0008-0000-0600-0000E3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40" name="Straight Connector 59">
              <a:extLst>
                <a:ext uri="{FF2B5EF4-FFF2-40B4-BE49-F238E27FC236}">
                  <a16:creationId xmlns:a16="http://schemas.microsoft.com/office/drawing/2014/main" id="{00000000-0008-0000-0600-0000E4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32" name="Group 51">
            <a:extLst>
              <a:ext uri="{FF2B5EF4-FFF2-40B4-BE49-F238E27FC236}">
                <a16:creationId xmlns:a16="http://schemas.microsoft.com/office/drawing/2014/main" id="{00000000-0008-0000-0600-0000DC020000}"/>
              </a:ext>
            </a:extLst>
          </xdr:cNvPr>
          <xdr:cNvGrpSpPr/>
        </xdr:nvGrpSpPr>
        <xdr:grpSpPr>
          <a:xfrm rot="12540000">
            <a:off x="2544054" y="1373339"/>
            <a:ext cx="91440" cy="198767"/>
            <a:chOff x="1194474" y="1384751"/>
            <a:chExt cx="137237" cy="198767"/>
          </a:xfrm>
        </xdr:grpSpPr>
        <xdr:cxnSp macro="">
          <xdr:nvCxnSpPr>
            <xdr:cNvPr id="733" name="Straight Connector 52">
              <a:extLst>
                <a:ext uri="{FF2B5EF4-FFF2-40B4-BE49-F238E27FC236}">
                  <a16:creationId xmlns:a16="http://schemas.microsoft.com/office/drawing/2014/main" id="{00000000-0008-0000-0600-0000DD02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34" name="Straight Connector 53">
              <a:extLst>
                <a:ext uri="{FF2B5EF4-FFF2-40B4-BE49-F238E27FC236}">
                  <a16:creationId xmlns:a16="http://schemas.microsoft.com/office/drawing/2014/main" id="{00000000-0008-0000-0600-0000DE02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35" name="Straight Connector 54">
              <a:extLst>
                <a:ext uri="{FF2B5EF4-FFF2-40B4-BE49-F238E27FC236}">
                  <a16:creationId xmlns:a16="http://schemas.microsoft.com/office/drawing/2014/main" id="{00000000-0008-0000-0600-0000DF02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736" name="Straight Connector 55">
              <a:extLst>
                <a:ext uri="{FF2B5EF4-FFF2-40B4-BE49-F238E27FC236}">
                  <a16:creationId xmlns:a16="http://schemas.microsoft.com/office/drawing/2014/main" id="{00000000-0008-0000-0600-0000E002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8</xdr:col>
      <xdr:colOff>549226</xdr:colOff>
      <xdr:row>12</xdr:row>
      <xdr:rowOff>78545</xdr:rowOff>
    </xdr:from>
    <xdr:to>
      <xdr:col>9</xdr:col>
      <xdr:colOff>121920</xdr:colOff>
      <xdr:row>14</xdr:row>
      <xdr:rowOff>3517</xdr:rowOff>
    </xdr:to>
    <xdr:sp macro="" textlink="">
      <xdr:nvSpPr>
        <xdr:cNvPr id="841" name="TextBox 96">
          <a:extLst>
            <a:ext uri="{FF2B5EF4-FFF2-40B4-BE49-F238E27FC236}">
              <a16:creationId xmlns:a16="http://schemas.microsoft.com/office/drawing/2014/main" id="{00000000-0008-0000-0600-000049030000}"/>
            </a:ext>
          </a:extLst>
        </xdr:cNvPr>
        <xdr:cNvSpPr txBox="1"/>
      </xdr:nvSpPr>
      <xdr:spPr>
        <a:xfrm>
          <a:off x="6832795" y="2259037"/>
          <a:ext cx="358140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0%</a:t>
          </a:r>
        </a:p>
      </xdr:txBody>
    </xdr:sp>
    <xdr:clientData/>
  </xdr:twoCellAnchor>
  <xdr:twoCellAnchor>
    <xdr:from>
      <xdr:col>10</xdr:col>
      <xdr:colOff>684040</xdr:colOff>
      <xdr:row>12</xdr:row>
      <xdr:rowOff>90268</xdr:rowOff>
    </xdr:from>
    <xdr:to>
      <xdr:col>11</xdr:col>
      <xdr:colOff>404446</xdr:colOff>
      <xdr:row>14</xdr:row>
      <xdr:rowOff>15240</xdr:rowOff>
    </xdr:to>
    <xdr:sp macro="" textlink="">
      <xdr:nvSpPr>
        <xdr:cNvPr id="842" name="TextBox 96">
          <a:extLst>
            <a:ext uri="{FF2B5EF4-FFF2-40B4-BE49-F238E27FC236}">
              <a16:creationId xmlns:a16="http://schemas.microsoft.com/office/drawing/2014/main" id="{00000000-0008-0000-0600-00004A030000}"/>
            </a:ext>
          </a:extLst>
        </xdr:cNvPr>
        <xdr:cNvSpPr txBox="1"/>
      </xdr:nvSpPr>
      <xdr:spPr>
        <a:xfrm>
          <a:off x="8538502" y="2270760"/>
          <a:ext cx="505852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100%</a:t>
          </a:r>
        </a:p>
      </xdr:txBody>
    </xdr:sp>
    <xdr:clientData/>
  </xdr:twoCellAnchor>
  <xdr:twoCellAnchor>
    <xdr:from>
      <xdr:col>11</xdr:col>
      <xdr:colOff>21686</xdr:colOff>
      <xdr:row>10</xdr:row>
      <xdr:rowOff>131299</xdr:rowOff>
    </xdr:from>
    <xdr:to>
      <xdr:col>11</xdr:col>
      <xdr:colOff>474784</xdr:colOff>
      <xdr:row>12</xdr:row>
      <xdr:rowOff>56272</xdr:rowOff>
    </xdr:to>
    <xdr:sp macro="" textlink="">
      <xdr:nvSpPr>
        <xdr:cNvPr id="843" name="TextBox 96">
          <a:extLst>
            <a:ext uri="{FF2B5EF4-FFF2-40B4-BE49-F238E27FC236}">
              <a16:creationId xmlns:a16="http://schemas.microsoft.com/office/drawing/2014/main" id="{00000000-0008-0000-0600-00004B030000}"/>
            </a:ext>
          </a:extLst>
        </xdr:cNvPr>
        <xdr:cNvSpPr txBox="1"/>
      </xdr:nvSpPr>
      <xdr:spPr>
        <a:xfrm>
          <a:off x="8661594" y="1948376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90%</a:t>
          </a:r>
        </a:p>
      </xdr:txBody>
    </xdr:sp>
    <xdr:clientData/>
  </xdr:twoCellAnchor>
  <xdr:twoCellAnchor>
    <xdr:from>
      <xdr:col>10</xdr:col>
      <xdr:colOff>777824</xdr:colOff>
      <xdr:row>8</xdr:row>
      <xdr:rowOff>113714</xdr:rowOff>
    </xdr:from>
    <xdr:to>
      <xdr:col>11</xdr:col>
      <xdr:colOff>445476</xdr:colOff>
      <xdr:row>10</xdr:row>
      <xdr:rowOff>38687</xdr:rowOff>
    </xdr:to>
    <xdr:sp macro="" textlink="">
      <xdr:nvSpPr>
        <xdr:cNvPr id="844" name="TextBox 96">
          <a:extLst>
            <a:ext uri="{FF2B5EF4-FFF2-40B4-BE49-F238E27FC236}">
              <a16:creationId xmlns:a16="http://schemas.microsoft.com/office/drawing/2014/main" id="{00000000-0008-0000-0600-00004C030000}"/>
            </a:ext>
          </a:extLst>
        </xdr:cNvPr>
        <xdr:cNvSpPr txBox="1"/>
      </xdr:nvSpPr>
      <xdr:spPr>
        <a:xfrm>
          <a:off x="8632286" y="1567376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80%</a:t>
          </a:r>
        </a:p>
      </xdr:txBody>
    </xdr:sp>
    <xdr:clientData/>
  </xdr:twoCellAnchor>
  <xdr:twoCellAnchor>
    <xdr:from>
      <xdr:col>10</xdr:col>
      <xdr:colOff>601978</xdr:colOff>
      <xdr:row>6</xdr:row>
      <xdr:rowOff>166468</xdr:rowOff>
    </xdr:from>
    <xdr:to>
      <xdr:col>11</xdr:col>
      <xdr:colOff>269630</xdr:colOff>
      <xdr:row>8</xdr:row>
      <xdr:rowOff>91440</xdr:rowOff>
    </xdr:to>
    <xdr:sp macro="" textlink="">
      <xdr:nvSpPr>
        <xdr:cNvPr id="845" name="TextBox 96">
          <a:extLst>
            <a:ext uri="{FF2B5EF4-FFF2-40B4-BE49-F238E27FC236}">
              <a16:creationId xmlns:a16="http://schemas.microsoft.com/office/drawing/2014/main" id="{00000000-0008-0000-0600-00004D030000}"/>
            </a:ext>
          </a:extLst>
        </xdr:cNvPr>
        <xdr:cNvSpPr txBox="1"/>
      </xdr:nvSpPr>
      <xdr:spPr>
        <a:xfrm>
          <a:off x="8456440" y="1256714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70%</a:t>
          </a:r>
        </a:p>
      </xdr:txBody>
    </xdr:sp>
    <xdr:clientData/>
  </xdr:twoCellAnchor>
  <xdr:twoCellAnchor>
    <xdr:from>
      <xdr:col>10</xdr:col>
      <xdr:colOff>314763</xdr:colOff>
      <xdr:row>5</xdr:row>
      <xdr:rowOff>160606</xdr:rowOff>
    </xdr:from>
    <xdr:to>
      <xdr:col>10</xdr:col>
      <xdr:colOff>767861</xdr:colOff>
      <xdr:row>7</xdr:row>
      <xdr:rowOff>85578</xdr:rowOff>
    </xdr:to>
    <xdr:sp macro="" textlink="">
      <xdr:nvSpPr>
        <xdr:cNvPr id="846" name="TextBox 96">
          <a:extLst>
            <a:ext uri="{FF2B5EF4-FFF2-40B4-BE49-F238E27FC236}">
              <a16:creationId xmlns:a16="http://schemas.microsoft.com/office/drawing/2014/main" id="{00000000-0008-0000-0600-00004E030000}"/>
            </a:ext>
          </a:extLst>
        </xdr:cNvPr>
        <xdr:cNvSpPr txBox="1"/>
      </xdr:nvSpPr>
      <xdr:spPr>
        <a:xfrm>
          <a:off x="8169225" y="1069144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60%</a:t>
          </a:r>
        </a:p>
      </xdr:txBody>
    </xdr:sp>
    <xdr:clientData/>
  </xdr:twoCellAnchor>
  <xdr:twoCellAnchor>
    <xdr:from>
      <xdr:col>9</xdr:col>
      <xdr:colOff>666456</xdr:colOff>
      <xdr:row>4</xdr:row>
      <xdr:rowOff>178190</xdr:rowOff>
    </xdr:from>
    <xdr:to>
      <xdr:col>10</xdr:col>
      <xdr:colOff>334107</xdr:colOff>
      <xdr:row>6</xdr:row>
      <xdr:rowOff>103163</xdr:rowOff>
    </xdr:to>
    <xdr:sp macro="" textlink="">
      <xdr:nvSpPr>
        <xdr:cNvPr id="847" name="TextBox 96">
          <a:extLst>
            <a:ext uri="{FF2B5EF4-FFF2-40B4-BE49-F238E27FC236}">
              <a16:creationId xmlns:a16="http://schemas.microsoft.com/office/drawing/2014/main" id="{00000000-0008-0000-0600-00004F030000}"/>
            </a:ext>
          </a:extLst>
        </xdr:cNvPr>
        <xdr:cNvSpPr txBox="1"/>
      </xdr:nvSpPr>
      <xdr:spPr>
        <a:xfrm>
          <a:off x="7735471" y="905021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50%</a:t>
          </a:r>
        </a:p>
      </xdr:txBody>
    </xdr:sp>
    <xdr:clientData/>
  </xdr:twoCellAnchor>
  <xdr:twoCellAnchor>
    <xdr:from>
      <xdr:col>9</xdr:col>
      <xdr:colOff>215118</xdr:colOff>
      <xdr:row>5</xdr:row>
      <xdr:rowOff>90268</xdr:rowOff>
    </xdr:from>
    <xdr:to>
      <xdr:col>9</xdr:col>
      <xdr:colOff>668216</xdr:colOff>
      <xdr:row>7</xdr:row>
      <xdr:rowOff>15240</xdr:rowOff>
    </xdr:to>
    <xdr:sp macro="" textlink="">
      <xdr:nvSpPr>
        <xdr:cNvPr id="848" name="TextBox 96">
          <a:extLst>
            <a:ext uri="{FF2B5EF4-FFF2-40B4-BE49-F238E27FC236}">
              <a16:creationId xmlns:a16="http://schemas.microsoft.com/office/drawing/2014/main" id="{00000000-0008-0000-0600-000050030000}"/>
            </a:ext>
          </a:extLst>
        </xdr:cNvPr>
        <xdr:cNvSpPr txBox="1"/>
      </xdr:nvSpPr>
      <xdr:spPr>
        <a:xfrm>
          <a:off x="7284133" y="998806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40%</a:t>
          </a:r>
        </a:p>
      </xdr:txBody>
    </xdr:sp>
    <xdr:clientData/>
  </xdr:twoCellAnchor>
  <xdr:twoCellAnchor>
    <xdr:from>
      <xdr:col>8</xdr:col>
      <xdr:colOff>678179</xdr:colOff>
      <xdr:row>6</xdr:row>
      <xdr:rowOff>131298</xdr:rowOff>
    </xdr:from>
    <xdr:to>
      <xdr:col>9</xdr:col>
      <xdr:colOff>345831</xdr:colOff>
      <xdr:row>8</xdr:row>
      <xdr:rowOff>56270</xdr:rowOff>
    </xdr:to>
    <xdr:sp macro="" textlink="">
      <xdr:nvSpPr>
        <xdr:cNvPr id="849" name="TextBox 96">
          <a:extLst>
            <a:ext uri="{FF2B5EF4-FFF2-40B4-BE49-F238E27FC236}">
              <a16:creationId xmlns:a16="http://schemas.microsoft.com/office/drawing/2014/main" id="{00000000-0008-0000-0600-000051030000}"/>
            </a:ext>
          </a:extLst>
        </xdr:cNvPr>
        <xdr:cNvSpPr txBox="1"/>
      </xdr:nvSpPr>
      <xdr:spPr>
        <a:xfrm>
          <a:off x="6961748" y="1221544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30%</a:t>
          </a:r>
        </a:p>
      </xdr:txBody>
    </xdr:sp>
    <xdr:clientData/>
  </xdr:twoCellAnchor>
  <xdr:twoCellAnchor>
    <xdr:from>
      <xdr:col>8</xdr:col>
      <xdr:colOff>490609</xdr:colOff>
      <xdr:row>8</xdr:row>
      <xdr:rowOff>55098</xdr:rowOff>
    </xdr:from>
    <xdr:to>
      <xdr:col>9</xdr:col>
      <xdr:colOff>158261</xdr:colOff>
      <xdr:row>9</xdr:row>
      <xdr:rowOff>161779</xdr:rowOff>
    </xdr:to>
    <xdr:sp macro="" textlink="">
      <xdr:nvSpPr>
        <xdr:cNvPr id="850" name="TextBox 96">
          <a:extLst>
            <a:ext uri="{FF2B5EF4-FFF2-40B4-BE49-F238E27FC236}">
              <a16:creationId xmlns:a16="http://schemas.microsoft.com/office/drawing/2014/main" id="{00000000-0008-0000-0600-000052030000}"/>
            </a:ext>
          </a:extLst>
        </xdr:cNvPr>
        <xdr:cNvSpPr txBox="1"/>
      </xdr:nvSpPr>
      <xdr:spPr>
        <a:xfrm>
          <a:off x="6774178" y="1508760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20%</a:t>
          </a:r>
        </a:p>
      </xdr:txBody>
    </xdr:sp>
    <xdr:clientData/>
  </xdr:twoCellAnchor>
  <xdr:twoCellAnchor>
    <xdr:from>
      <xdr:col>8</xdr:col>
      <xdr:colOff>461301</xdr:colOff>
      <xdr:row>10</xdr:row>
      <xdr:rowOff>78545</xdr:rowOff>
    </xdr:from>
    <xdr:to>
      <xdr:col>9</xdr:col>
      <xdr:colOff>128953</xdr:colOff>
      <xdr:row>12</xdr:row>
      <xdr:rowOff>3518</xdr:rowOff>
    </xdr:to>
    <xdr:sp macro="" textlink="">
      <xdr:nvSpPr>
        <xdr:cNvPr id="851" name="TextBox 96">
          <a:extLst>
            <a:ext uri="{FF2B5EF4-FFF2-40B4-BE49-F238E27FC236}">
              <a16:creationId xmlns:a16="http://schemas.microsoft.com/office/drawing/2014/main" id="{00000000-0008-0000-0600-000053030000}"/>
            </a:ext>
          </a:extLst>
        </xdr:cNvPr>
        <xdr:cNvSpPr txBox="1"/>
      </xdr:nvSpPr>
      <xdr:spPr>
        <a:xfrm>
          <a:off x="6744870" y="1895622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10%</a:t>
          </a:r>
        </a:p>
      </xdr:txBody>
    </xdr:sp>
    <xdr:clientData/>
  </xdr:twoCellAnchor>
  <xdr:twoCellAnchor>
    <xdr:from>
      <xdr:col>12</xdr:col>
      <xdr:colOff>124459</xdr:colOff>
      <xdr:row>12</xdr:row>
      <xdr:rowOff>127781</xdr:rowOff>
    </xdr:from>
    <xdr:to>
      <xdr:col>12</xdr:col>
      <xdr:colOff>482599</xdr:colOff>
      <xdr:row>14</xdr:row>
      <xdr:rowOff>52753</xdr:rowOff>
    </xdr:to>
    <xdr:sp macro="" textlink="">
      <xdr:nvSpPr>
        <xdr:cNvPr id="852" name="TextBox 96">
          <a:extLst>
            <a:ext uri="{FF2B5EF4-FFF2-40B4-BE49-F238E27FC236}">
              <a16:creationId xmlns:a16="http://schemas.microsoft.com/office/drawing/2014/main" id="{00000000-0008-0000-0600-000054030000}"/>
            </a:ext>
          </a:extLst>
        </xdr:cNvPr>
        <xdr:cNvSpPr txBox="1"/>
      </xdr:nvSpPr>
      <xdr:spPr>
        <a:xfrm>
          <a:off x="9549813" y="2308273"/>
          <a:ext cx="358140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0%</a:t>
          </a:r>
        </a:p>
      </xdr:txBody>
    </xdr:sp>
    <xdr:clientData/>
  </xdr:twoCellAnchor>
  <xdr:twoCellAnchor>
    <xdr:from>
      <xdr:col>12</xdr:col>
      <xdr:colOff>4101</xdr:colOff>
      <xdr:row>10</xdr:row>
      <xdr:rowOff>101991</xdr:rowOff>
    </xdr:from>
    <xdr:to>
      <xdr:col>12</xdr:col>
      <xdr:colOff>457199</xdr:colOff>
      <xdr:row>12</xdr:row>
      <xdr:rowOff>26964</xdr:rowOff>
    </xdr:to>
    <xdr:sp macro="" textlink="">
      <xdr:nvSpPr>
        <xdr:cNvPr id="853" name="TextBox 96">
          <a:extLst>
            <a:ext uri="{FF2B5EF4-FFF2-40B4-BE49-F238E27FC236}">
              <a16:creationId xmlns:a16="http://schemas.microsoft.com/office/drawing/2014/main" id="{00000000-0008-0000-0600-000055030000}"/>
            </a:ext>
          </a:extLst>
        </xdr:cNvPr>
        <xdr:cNvSpPr txBox="1"/>
      </xdr:nvSpPr>
      <xdr:spPr>
        <a:xfrm>
          <a:off x="9429455" y="1919068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10%</a:t>
          </a:r>
        </a:p>
      </xdr:txBody>
    </xdr:sp>
    <xdr:clientData/>
  </xdr:twoCellAnchor>
  <xdr:twoCellAnchor>
    <xdr:from>
      <xdr:col>12</xdr:col>
      <xdr:colOff>68578</xdr:colOff>
      <xdr:row>8</xdr:row>
      <xdr:rowOff>107852</xdr:rowOff>
    </xdr:from>
    <xdr:to>
      <xdr:col>12</xdr:col>
      <xdr:colOff>521676</xdr:colOff>
      <xdr:row>10</xdr:row>
      <xdr:rowOff>32825</xdr:rowOff>
    </xdr:to>
    <xdr:sp macro="" textlink="">
      <xdr:nvSpPr>
        <xdr:cNvPr id="854" name="TextBox 96">
          <a:extLst>
            <a:ext uri="{FF2B5EF4-FFF2-40B4-BE49-F238E27FC236}">
              <a16:creationId xmlns:a16="http://schemas.microsoft.com/office/drawing/2014/main" id="{00000000-0008-0000-0600-000056030000}"/>
            </a:ext>
          </a:extLst>
        </xdr:cNvPr>
        <xdr:cNvSpPr txBox="1"/>
      </xdr:nvSpPr>
      <xdr:spPr>
        <a:xfrm>
          <a:off x="9493932" y="1561514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20%</a:t>
          </a:r>
        </a:p>
      </xdr:txBody>
    </xdr:sp>
    <xdr:clientData/>
  </xdr:twoCellAnchor>
  <xdr:twoCellAnchor>
    <xdr:from>
      <xdr:col>12</xdr:col>
      <xdr:colOff>267871</xdr:colOff>
      <xdr:row>6</xdr:row>
      <xdr:rowOff>154745</xdr:rowOff>
    </xdr:from>
    <xdr:to>
      <xdr:col>12</xdr:col>
      <xdr:colOff>720969</xdr:colOff>
      <xdr:row>8</xdr:row>
      <xdr:rowOff>79717</xdr:rowOff>
    </xdr:to>
    <xdr:sp macro="" textlink="">
      <xdr:nvSpPr>
        <xdr:cNvPr id="855" name="TextBox 96">
          <a:extLst>
            <a:ext uri="{FF2B5EF4-FFF2-40B4-BE49-F238E27FC236}">
              <a16:creationId xmlns:a16="http://schemas.microsoft.com/office/drawing/2014/main" id="{00000000-0008-0000-0600-000057030000}"/>
            </a:ext>
          </a:extLst>
        </xdr:cNvPr>
        <xdr:cNvSpPr txBox="1"/>
      </xdr:nvSpPr>
      <xdr:spPr>
        <a:xfrm>
          <a:off x="9693225" y="1244991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30%</a:t>
          </a:r>
        </a:p>
      </xdr:txBody>
    </xdr:sp>
    <xdr:clientData/>
  </xdr:twoCellAnchor>
  <xdr:twoCellAnchor>
    <xdr:from>
      <xdr:col>12</xdr:col>
      <xdr:colOff>578532</xdr:colOff>
      <xdr:row>5</xdr:row>
      <xdr:rowOff>101991</xdr:rowOff>
    </xdr:from>
    <xdr:to>
      <xdr:col>13</xdr:col>
      <xdr:colOff>246184</xdr:colOff>
      <xdr:row>7</xdr:row>
      <xdr:rowOff>26963</xdr:rowOff>
    </xdr:to>
    <xdr:sp macro="" textlink="">
      <xdr:nvSpPr>
        <xdr:cNvPr id="856" name="TextBox 96">
          <a:extLst>
            <a:ext uri="{FF2B5EF4-FFF2-40B4-BE49-F238E27FC236}">
              <a16:creationId xmlns:a16="http://schemas.microsoft.com/office/drawing/2014/main" id="{00000000-0008-0000-0600-000058030000}"/>
            </a:ext>
          </a:extLst>
        </xdr:cNvPr>
        <xdr:cNvSpPr txBox="1"/>
      </xdr:nvSpPr>
      <xdr:spPr>
        <a:xfrm>
          <a:off x="10003886" y="1010529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40%</a:t>
          </a:r>
        </a:p>
      </xdr:txBody>
    </xdr:sp>
    <xdr:clientData/>
  </xdr:twoCellAnchor>
  <xdr:twoCellAnchor>
    <xdr:from>
      <xdr:col>13</xdr:col>
      <xdr:colOff>197532</xdr:colOff>
      <xdr:row>5</xdr:row>
      <xdr:rowOff>55099</xdr:rowOff>
    </xdr:from>
    <xdr:to>
      <xdr:col>13</xdr:col>
      <xdr:colOff>650630</xdr:colOff>
      <xdr:row>6</xdr:row>
      <xdr:rowOff>161779</xdr:rowOff>
    </xdr:to>
    <xdr:sp macro="" textlink="">
      <xdr:nvSpPr>
        <xdr:cNvPr id="857" name="TextBox 96">
          <a:extLst>
            <a:ext uri="{FF2B5EF4-FFF2-40B4-BE49-F238E27FC236}">
              <a16:creationId xmlns:a16="http://schemas.microsoft.com/office/drawing/2014/main" id="{00000000-0008-0000-0600-000059030000}"/>
            </a:ext>
          </a:extLst>
        </xdr:cNvPr>
        <xdr:cNvSpPr txBox="1"/>
      </xdr:nvSpPr>
      <xdr:spPr>
        <a:xfrm>
          <a:off x="10408332" y="963637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50%</a:t>
          </a:r>
        </a:p>
      </xdr:txBody>
    </xdr:sp>
    <xdr:clientData/>
  </xdr:twoCellAnchor>
  <xdr:twoCellAnchor>
    <xdr:from>
      <xdr:col>13</xdr:col>
      <xdr:colOff>590255</xdr:colOff>
      <xdr:row>5</xdr:row>
      <xdr:rowOff>143022</xdr:rowOff>
    </xdr:from>
    <xdr:to>
      <xdr:col>14</xdr:col>
      <xdr:colOff>257907</xdr:colOff>
      <xdr:row>7</xdr:row>
      <xdr:rowOff>67994</xdr:rowOff>
    </xdr:to>
    <xdr:sp macro="" textlink="">
      <xdr:nvSpPr>
        <xdr:cNvPr id="858" name="TextBox 96">
          <a:extLst>
            <a:ext uri="{FF2B5EF4-FFF2-40B4-BE49-F238E27FC236}">
              <a16:creationId xmlns:a16="http://schemas.microsoft.com/office/drawing/2014/main" id="{00000000-0008-0000-0600-00005A030000}"/>
            </a:ext>
          </a:extLst>
        </xdr:cNvPr>
        <xdr:cNvSpPr txBox="1"/>
      </xdr:nvSpPr>
      <xdr:spPr>
        <a:xfrm>
          <a:off x="10801055" y="1051560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60%</a:t>
          </a:r>
        </a:p>
      </xdr:txBody>
    </xdr:sp>
    <xdr:clientData/>
  </xdr:twoCellAnchor>
  <xdr:twoCellAnchor>
    <xdr:from>
      <xdr:col>14</xdr:col>
      <xdr:colOff>80301</xdr:colOff>
      <xdr:row>6</xdr:row>
      <xdr:rowOff>166468</xdr:rowOff>
    </xdr:from>
    <xdr:to>
      <xdr:col>14</xdr:col>
      <xdr:colOff>533399</xdr:colOff>
      <xdr:row>8</xdr:row>
      <xdr:rowOff>91440</xdr:rowOff>
    </xdr:to>
    <xdr:sp macro="" textlink="">
      <xdr:nvSpPr>
        <xdr:cNvPr id="859" name="TextBox 96">
          <a:extLst>
            <a:ext uri="{FF2B5EF4-FFF2-40B4-BE49-F238E27FC236}">
              <a16:creationId xmlns:a16="http://schemas.microsoft.com/office/drawing/2014/main" id="{00000000-0008-0000-0600-00005B030000}"/>
            </a:ext>
          </a:extLst>
        </xdr:cNvPr>
        <xdr:cNvSpPr txBox="1"/>
      </xdr:nvSpPr>
      <xdr:spPr>
        <a:xfrm>
          <a:off x="11076547" y="1256714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70%</a:t>
          </a:r>
        </a:p>
      </xdr:txBody>
    </xdr:sp>
    <xdr:clientData/>
  </xdr:twoCellAnchor>
  <xdr:twoCellAnchor>
    <xdr:from>
      <xdr:col>14</xdr:col>
      <xdr:colOff>320624</xdr:colOff>
      <xdr:row>8</xdr:row>
      <xdr:rowOff>96129</xdr:rowOff>
    </xdr:from>
    <xdr:to>
      <xdr:col>14</xdr:col>
      <xdr:colOff>773722</xdr:colOff>
      <xdr:row>10</xdr:row>
      <xdr:rowOff>21102</xdr:rowOff>
    </xdr:to>
    <xdr:sp macro="" textlink="">
      <xdr:nvSpPr>
        <xdr:cNvPr id="860" name="TextBox 96">
          <a:extLst>
            <a:ext uri="{FF2B5EF4-FFF2-40B4-BE49-F238E27FC236}">
              <a16:creationId xmlns:a16="http://schemas.microsoft.com/office/drawing/2014/main" id="{00000000-0008-0000-0600-00005C030000}"/>
            </a:ext>
          </a:extLst>
        </xdr:cNvPr>
        <xdr:cNvSpPr txBox="1"/>
      </xdr:nvSpPr>
      <xdr:spPr>
        <a:xfrm>
          <a:off x="11316870" y="1549791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80%</a:t>
          </a:r>
        </a:p>
      </xdr:txBody>
    </xdr:sp>
    <xdr:clientData/>
  </xdr:twoCellAnchor>
  <xdr:twoCellAnchor>
    <xdr:from>
      <xdr:col>14</xdr:col>
      <xdr:colOff>344070</xdr:colOff>
      <xdr:row>10</xdr:row>
      <xdr:rowOff>90268</xdr:rowOff>
    </xdr:from>
    <xdr:to>
      <xdr:col>15</xdr:col>
      <xdr:colOff>11722</xdr:colOff>
      <xdr:row>12</xdr:row>
      <xdr:rowOff>15241</xdr:rowOff>
    </xdr:to>
    <xdr:sp macro="" textlink="">
      <xdr:nvSpPr>
        <xdr:cNvPr id="861" name="TextBox 96">
          <a:extLst>
            <a:ext uri="{FF2B5EF4-FFF2-40B4-BE49-F238E27FC236}">
              <a16:creationId xmlns:a16="http://schemas.microsoft.com/office/drawing/2014/main" id="{00000000-0008-0000-0600-00005D030000}"/>
            </a:ext>
          </a:extLst>
        </xdr:cNvPr>
        <xdr:cNvSpPr txBox="1"/>
      </xdr:nvSpPr>
      <xdr:spPr>
        <a:xfrm>
          <a:off x="11340316" y="1907345"/>
          <a:ext cx="453098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90%</a:t>
          </a:r>
        </a:p>
      </xdr:txBody>
    </xdr:sp>
    <xdr:clientData/>
  </xdr:twoCellAnchor>
  <xdr:twoCellAnchor>
    <xdr:from>
      <xdr:col>14</xdr:col>
      <xdr:colOff>244423</xdr:colOff>
      <xdr:row>12</xdr:row>
      <xdr:rowOff>90268</xdr:rowOff>
    </xdr:from>
    <xdr:to>
      <xdr:col>14</xdr:col>
      <xdr:colOff>773723</xdr:colOff>
      <xdr:row>14</xdr:row>
      <xdr:rowOff>15240</xdr:rowOff>
    </xdr:to>
    <xdr:sp macro="" textlink="">
      <xdr:nvSpPr>
        <xdr:cNvPr id="862" name="TextBox 96">
          <a:extLst>
            <a:ext uri="{FF2B5EF4-FFF2-40B4-BE49-F238E27FC236}">
              <a16:creationId xmlns:a16="http://schemas.microsoft.com/office/drawing/2014/main" id="{00000000-0008-0000-0600-00005E030000}"/>
            </a:ext>
          </a:extLst>
        </xdr:cNvPr>
        <xdr:cNvSpPr txBox="1"/>
      </xdr:nvSpPr>
      <xdr:spPr>
        <a:xfrm>
          <a:off x="11240669" y="2270760"/>
          <a:ext cx="529300" cy="288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100%</a:t>
          </a:r>
        </a:p>
      </xdr:txBody>
    </xdr:sp>
    <xdr:clientData/>
  </xdr:twoCellAnchor>
  <xdr:twoCellAnchor>
    <xdr:from>
      <xdr:col>6</xdr:col>
      <xdr:colOff>112216</xdr:colOff>
      <xdr:row>12</xdr:row>
      <xdr:rowOff>133252</xdr:rowOff>
    </xdr:from>
    <xdr:to>
      <xdr:col>7</xdr:col>
      <xdr:colOff>2631</xdr:colOff>
      <xdr:row>14</xdr:row>
      <xdr:rowOff>24940</xdr:rowOff>
    </xdr:to>
    <xdr:sp macro="" textlink="$R$28">
      <xdr:nvSpPr>
        <xdr:cNvPr id="875" name="Rounded Rectangle 107">
          <a:extLst>
            <a:ext uri="{FF2B5EF4-FFF2-40B4-BE49-F238E27FC236}">
              <a16:creationId xmlns:a16="http://schemas.microsoft.com/office/drawing/2014/main" id="{00000000-0008-0000-0600-00006B030000}"/>
            </a:ext>
          </a:extLst>
        </xdr:cNvPr>
        <xdr:cNvSpPr/>
      </xdr:nvSpPr>
      <xdr:spPr>
        <a:xfrm>
          <a:off x="4684216" y="2407346"/>
          <a:ext cx="652415" cy="272688"/>
        </a:xfrm>
        <a:prstGeom prst="roundRect">
          <a:avLst>
            <a:gd name="adj" fmla="val 50000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FD65753B-2CB7-4383-AF71-54169A3DEC5E}" type="TxLink">
            <a:rPr lang="en-US" sz="1100" b="0" i="0" u="none" strike="noStrike">
              <a:solidFill>
                <a:schemeClr val="bg1"/>
              </a:solidFill>
              <a:latin typeface="Impact" panose="020B0806030902050204" pitchFamily="34" charset="0"/>
              <a:cs typeface="Calibri"/>
            </a:rPr>
            <a:pPr algn="ctr"/>
            <a:t>9,92%</a:t>
          </a:fld>
          <a:endParaRPr lang="en-US" sz="1100">
            <a:solidFill>
              <a:schemeClr val="bg1"/>
            </a:solidFill>
            <a:latin typeface="Impact" panose="020B0806030902050204" pitchFamily="34" charset="0"/>
          </a:endParaRPr>
        </a:p>
      </xdr:txBody>
    </xdr:sp>
    <xdr:clientData/>
  </xdr:twoCellAnchor>
  <xdr:twoCellAnchor>
    <xdr:from>
      <xdr:col>9</xdr:col>
      <xdr:colOff>545969</xdr:colOff>
      <xdr:row>12</xdr:row>
      <xdr:rowOff>168422</xdr:rowOff>
    </xdr:from>
    <xdr:to>
      <xdr:col>10</xdr:col>
      <xdr:colOff>436383</xdr:colOff>
      <xdr:row>14</xdr:row>
      <xdr:rowOff>60110</xdr:rowOff>
    </xdr:to>
    <xdr:sp macro="" textlink="$R$31">
      <xdr:nvSpPr>
        <xdr:cNvPr id="876" name="Rounded Rectangle 107">
          <a:extLst>
            <a:ext uri="{FF2B5EF4-FFF2-40B4-BE49-F238E27FC236}">
              <a16:creationId xmlns:a16="http://schemas.microsoft.com/office/drawing/2014/main" id="{00000000-0008-0000-0600-00006C030000}"/>
            </a:ext>
          </a:extLst>
        </xdr:cNvPr>
        <xdr:cNvSpPr/>
      </xdr:nvSpPr>
      <xdr:spPr>
        <a:xfrm>
          <a:off x="7614984" y="2348914"/>
          <a:ext cx="675861" cy="255104"/>
        </a:xfrm>
        <a:prstGeom prst="round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F00C686F-BCE3-4AF5-8BD9-B5737ED6754C}" type="TxLink">
            <a:rPr lang="en-US" sz="1200" b="0" i="0" u="none" strike="noStrike">
              <a:solidFill>
                <a:schemeClr val="bg1"/>
              </a:solidFill>
              <a:latin typeface="Impact" panose="020B0806030902050204" pitchFamily="34" charset="0"/>
              <a:cs typeface="Calibri"/>
            </a:rPr>
            <a:pPr algn="ctr"/>
            <a:t>8,68%</a:t>
          </a:fld>
          <a:endParaRPr lang="en-US" sz="1200">
            <a:solidFill>
              <a:schemeClr val="bg1"/>
            </a:solidFill>
            <a:latin typeface="Impact" panose="020B0806030902050204" pitchFamily="34" charset="0"/>
          </a:endParaRPr>
        </a:p>
      </xdr:txBody>
    </xdr:sp>
    <xdr:clientData/>
  </xdr:twoCellAnchor>
  <xdr:twoCellAnchor>
    <xdr:from>
      <xdr:col>13</xdr:col>
      <xdr:colOff>43341</xdr:colOff>
      <xdr:row>12</xdr:row>
      <xdr:rowOff>180144</xdr:rowOff>
    </xdr:from>
    <xdr:to>
      <xdr:col>14</xdr:col>
      <xdr:colOff>85725</xdr:colOff>
      <xdr:row>14</xdr:row>
      <xdr:rowOff>76199</xdr:rowOff>
    </xdr:to>
    <xdr:sp macro="" textlink="$R$27">
      <xdr:nvSpPr>
        <xdr:cNvPr id="877" name="Rounded Rectangle 107">
          <a:extLst>
            <a:ext uri="{FF2B5EF4-FFF2-40B4-BE49-F238E27FC236}">
              <a16:creationId xmlns:a16="http://schemas.microsoft.com/office/drawing/2014/main" id="{00000000-0008-0000-0600-00006D030000}"/>
            </a:ext>
          </a:extLst>
        </xdr:cNvPr>
        <xdr:cNvSpPr/>
      </xdr:nvSpPr>
      <xdr:spPr>
        <a:xfrm>
          <a:off x="10196991" y="2351844"/>
          <a:ext cx="823434" cy="258005"/>
        </a:xfrm>
        <a:prstGeom prst="roundRect">
          <a:avLst>
            <a:gd name="adj" fmla="val 50000"/>
          </a:avLst>
        </a:prstGeom>
        <a:solidFill>
          <a:srgbClr val="FFFF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8459A22-0DEF-493F-ABEB-0397CBD31E33}" type="TxLink">
            <a:rPr lang="en-US" sz="1200" b="0" i="0" u="none" strike="noStrike">
              <a:solidFill>
                <a:schemeClr val="bg1"/>
              </a:solidFill>
              <a:latin typeface="Impact" panose="020B0806030902050204" pitchFamily="34" charset="0"/>
              <a:cs typeface="Calibri"/>
            </a:rPr>
            <a:pPr algn="ctr"/>
            <a:t>93,75%</a:t>
          </a:fld>
          <a:endParaRPr lang="en-US" sz="1200">
            <a:solidFill>
              <a:schemeClr val="bg1"/>
            </a:solidFill>
            <a:latin typeface="Impact" panose="020B0806030902050204" pitchFamily="34" charset="0"/>
          </a:endParaRPr>
        </a:p>
      </xdr:txBody>
    </xdr:sp>
    <xdr:clientData/>
  </xdr:twoCellAnchor>
  <xdr:twoCellAnchor>
    <xdr:from>
      <xdr:col>5</xdr:col>
      <xdr:colOff>325497</xdr:colOff>
      <xdr:row>19</xdr:row>
      <xdr:rowOff>106423</xdr:rowOff>
    </xdr:from>
    <xdr:to>
      <xdr:col>7</xdr:col>
      <xdr:colOff>619125</xdr:colOff>
      <xdr:row>24</xdr:row>
      <xdr:rowOff>47624</xdr:rowOff>
    </xdr:to>
    <xdr:sp macro="" textlink="">
      <xdr:nvSpPr>
        <xdr:cNvPr id="879" name="ZoneTexte 878">
          <a:extLst>
            <a:ext uri="{FF2B5EF4-FFF2-40B4-BE49-F238E27FC236}">
              <a16:creationId xmlns:a16="http://schemas.microsoft.com/office/drawing/2014/main" id="{00000000-0008-0000-0600-00006F030000}"/>
            </a:ext>
          </a:extLst>
        </xdr:cNvPr>
        <xdr:cNvSpPr txBox="1"/>
      </xdr:nvSpPr>
      <xdr:spPr>
        <a:xfrm>
          <a:off x="4135497" y="3714017"/>
          <a:ext cx="1817628" cy="893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Taux de performance</a:t>
          </a:r>
        </a:p>
      </xdr:txBody>
    </xdr:sp>
    <xdr:clientData/>
  </xdr:twoCellAnchor>
  <xdr:twoCellAnchor>
    <xdr:from>
      <xdr:col>15</xdr:col>
      <xdr:colOff>342900</xdr:colOff>
      <xdr:row>4</xdr:row>
      <xdr:rowOff>123825</xdr:rowOff>
    </xdr:from>
    <xdr:to>
      <xdr:col>18</xdr:col>
      <xdr:colOff>434561</xdr:colOff>
      <xdr:row>18</xdr:row>
      <xdr:rowOff>27917</xdr:rowOff>
    </xdr:to>
    <xdr:sp macro="" textlink="">
      <xdr:nvSpPr>
        <xdr:cNvPr id="883" name="Ellipse 882">
          <a:extLst>
            <a:ext uri="{FF2B5EF4-FFF2-40B4-BE49-F238E27FC236}">
              <a16:creationId xmlns:a16="http://schemas.microsoft.com/office/drawing/2014/main" id="{00000000-0008-0000-0600-000073030000}"/>
            </a:ext>
          </a:extLst>
        </xdr:cNvPr>
        <xdr:cNvSpPr/>
      </xdr:nvSpPr>
      <xdr:spPr>
        <a:xfrm>
          <a:off x="12058650" y="847725"/>
          <a:ext cx="2434811" cy="2437742"/>
        </a:xfrm>
        <a:prstGeom prst="ellipse">
          <a:avLst/>
        </a:prstGeom>
        <a:noFill/>
        <a:ln w="190500"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448604</xdr:colOff>
      <xdr:row>5</xdr:row>
      <xdr:rowOff>44756</xdr:rowOff>
    </xdr:from>
    <xdr:to>
      <xdr:col>18</xdr:col>
      <xdr:colOff>324265</xdr:colOff>
      <xdr:row>17</xdr:row>
      <xdr:rowOff>96264</xdr:rowOff>
    </xdr:to>
    <xdr:sp macro="" textlink="">
      <xdr:nvSpPr>
        <xdr:cNvPr id="884" name="Ellipse 883">
          <a:extLst>
            <a:ext uri="{FF2B5EF4-FFF2-40B4-BE49-F238E27FC236}">
              <a16:creationId xmlns:a16="http://schemas.microsoft.com/office/drawing/2014/main" id="{00000000-0008-0000-0600-000074030000}"/>
            </a:ext>
          </a:extLst>
        </xdr:cNvPr>
        <xdr:cNvSpPr/>
      </xdr:nvSpPr>
      <xdr:spPr>
        <a:xfrm>
          <a:off x="12164354" y="949631"/>
          <a:ext cx="2218811" cy="2223208"/>
        </a:xfrm>
        <a:prstGeom prst="ellipse">
          <a:avLst/>
        </a:prstGeom>
        <a:solidFill>
          <a:schemeClr val="accent6">
            <a:lumMod val="20000"/>
            <a:lumOff val="80000"/>
            <a:alpha val="5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754383</xdr:colOff>
      <xdr:row>6</xdr:row>
      <xdr:rowOff>115991</xdr:rowOff>
    </xdr:from>
    <xdr:to>
      <xdr:col>17</xdr:col>
      <xdr:colOff>779783</xdr:colOff>
      <xdr:row>15</xdr:row>
      <xdr:rowOff>5326</xdr:rowOff>
    </xdr:to>
    <xdr:sp macro="" textlink="">
      <xdr:nvSpPr>
        <xdr:cNvPr id="885" name="Block Arc 3">
          <a:extLst>
            <a:ext uri="{FF2B5EF4-FFF2-40B4-BE49-F238E27FC236}">
              <a16:creationId xmlns:a16="http://schemas.microsoft.com/office/drawing/2014/main" id="{00000000-0008-0000-0600-000075030000}"/>
            </a:ext>
          </a:extLst>
        </xdr:cNvPr>
        <xdr:cNvSpPr/>
      </xdr:nvSpPr>
      <xdr:spPr>
        <a:xfrm>
          <a:off x="12470133" y="1201841"/>
          <a:ext cx="1587500" cy="1518110"/>
        </a:xfrm>
        <a:prstGeom prst="blockArc">
          <a:avLst>
            <a:gd name="adj1" fmla="val 8980590"/>
            <a:gd name="adj2" fmla="val 1776013"/>
            <a:gd name="adj3" fmla="val 10314"/>
          </a:avLst>
        </a:prstGeom>
        <a:gradFill flip="none" rotWithShape="1">
          <a:gsLst>
            <a:gs pos="0">
              <a:srgbClr val="FFFF00">
                <a:alpha val="50000"/>
              </a:srgbClr>
            </a:gs>
            <a:gs pos="50000">
              <a:srgbClr val="FFFF00"/>
            </a:gs>
            <a:gs pos="0">
              <a:srgbClr val="92D050"/>
            </a:gs>
            <a:gs pos="100000">
              <a:srgbClr val="FF0000"/>
            </a:gs>
          </a:gsLst>
          <a:lin ang="108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635003</xdr:colOff>
      <xdr:row>9</xdr:row>
      <xdr:rowOff>134616</xdr:rowOff>
    </xdr:from>
    <xdr:to>
      <xdr:col>17</xdr:col>
      <xdr:colOff>249077</xdr:colOff>
      <xdr:row>12</xdr:row>
      <xdr:rowOff>44487</xdr:rowOff>
    </xdr:to>
    <xdr:grpSp>
      <xdr:nvGrpSpPr>
        <xdr:cNvPr id="886" name="Group 8">
          <a:extLst>
            <a:ext uri="{FF2B5EF4-FFF2-40B4-BE49-F238E27FC236}">
              <a16:creationId xmlns:a16="http://schemas.microsoft.com/office/drawing/2014/main" id="{00000000-0008-0000-0600-000076030000}"/>
            </a:ext>
          </a:extLst>
        </xdr:cNvPr>
        <xdr:cNvGrpSpPr/>
      </xdr:nvGrpSpPr>
      <xdr:grpSpPr>
        <a:xfrm>
          <a:off x="13175346" y="1800130"/>
          <a:ext cx="397845" cy="465043"/>
          <a:chOff x="6507039" y="1925955"/>
          <a:chExt cx="393659" cy="478287"/>
        </a:xfrm>
      </xdr:grpSpPr>
      <xdr:sp macro="" textlink="">
        <xdr:nvSpPr>
          <xdr:cNvPr id="887" name="Oval 4">
            <a:extLst>
              <a:ext uri="{FF2B5EF4-FFF2-40B4-BE49-F238E27FC236}">
                <a16:creationId xmlns:a16="http://schemas.microsoft.com/office/drawing/2014/main" id="{00000000-0008-0000-0600-000077030000}"/>
              </a:ext>
            </a:extLst>
          </xdr:cNvPr>
          <xdr:cNvSpPr/>
        </xdr:nvSpPr>
        <xdr:spPr>
          <a:xfrm>
            <a:off x="6507039" y="1925955"/>
            <a:ext cx="364295" cy="365760"/>
          </a:xfrm>
          <a:prstGeom prst="ellipse">
            <a:avLst/>
          </a:prstGeom>
          <a:gradFill flip="none" rotWithShape="1">
            <a:gsLst>
              <a:gs pos="0">
                <a:srgbClr val="C00000"/>
              </a:gs>
              <a:gs pos="48000">
                <a:srgbClr val="FF0000"/>
              </a:gs>
              <a:gs pos="100000">
                <a:srgbClr val="FF0000"/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88" name="Oval 6">
            <a:extLst>
              <a:ext uri="{FF2B5EF4-FFF2-40B4-BE49-F238E27FC236}">
                <a16:creationId xmlns:a16="http://schemas.microsoft.com/office/drawing/2014/main" id="{00000000-0008-0000-0600-000078030000}"/>
              </a:ext>
            </a:extLst>
          </xdr:cNvPr>
          <xdr:cNvSpPr/>
        </xdr:nvSpPr>
        <xdr:spPr>
          <a:xfrm>
            <a:off x="6522476" y="2259725"/>
            <a:ext cx="378222" cy="144517"/>
          </a:xfrm>
          <a:prstGeom prst="ellipse">
            <a:avLst/>
          </a:prstGeom>
          <a:gradFill flip="none" rotWithShape="1">
            <a:gsLst>
              <a:gs pos="0">
                <a:schemeClr val="tx1"/>
              </a:gs>
              <a:gs pos="100000">
                <a:schemeClr val="bg1">
                  <a:alpha val="0"/>
                </a:schemeClr>
              </a:gs>
            </a:gsLst>
            <a:path path="shape">
              <a:fillToRect l="50000" t="50000" r="50000" b="50000"/>
            </a:path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16</xdr:col>
      <xdr:colOff>504862</xdr:colOff>
      <xdr:row>7</xdr:row>
      <xdr:rowOff>68564</xdr:rowOff>
    </xdr:from>
    <xdr:to>
      <xdr:col>17</xdr:col>
      <xdr:colOff>278387</xdr:colOff>
      <xdr:row>13</xdr:row>
      <xdr:rowOff>124958</xdr:rowOff>
    </xdr:to>
    <xdr:grpSp>
      <xdr:nvGrpSpPr>
        <xdr:cNvPr id="889" name="Group 13">
          <a:extLst>
            <a:ext uri="{FF2B5EF4-FFF2-40B4-BE49-F238E27FC236}">
              <a16:creationId xmlns:a16="http://schemas.microsoft.com/office/drawing/2014/main" id="{00000000-0008-0000-0600-000079030000}"/>
            </a:ext>
          </a:extLst>
        </xdr:cNvPr>
        <xdr:cNvGrpSpPr/>
      </xdr:nvGrpSpPr>
      <xdr:grpSpPr>
        <a:xfrm rot="13936279">
          <a:off x="12740484" y="1668685"/>
          <a:ext cx="1166737" cy="557296"/>
          <a:chOff x="3511812" y="1699282"/>
          <a:chExt cx="1145197" cy="432750"/>
        </a:xfrm>
        <a:solidFill>
          <a:srgbClr val="FF0000"/>
        </a:solidFill>
      </xdr:grpSpPr>
      <xdr:sp macro="" textlink="">
        <xdr:nvSpPr>
          <xdr:cNvPr id="890" name="Isosceles Triangle 7">
            <a:extLst>
              <a:ext uri="{FF2B5EF4-FFF2-40B4-BE49-F238E27FC236}">
                <a16:creationId xmlns:a16="http://schemas.microsoft.com/office/drawing/2014/main" id="{00000000-0008-0000-0600-00007A030000}"/>
              </a:ext>
            </a:extLst>
          </xdr:cNvPr>
          <xdr:cNvSpPr/>
        </xdr:nvSpPr>
        <xdr:spPr>
          <a:xfrm rot="3402183" flipH="1" flipV="1">
            <a:off x="3779781" y="1723283"/>
            <a:ext cx="140780" cy="676717"/>
          </a:xfrm>
          <a:prstGeom prst="triangle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91" name="Isosceles Triangle 9">
            <a:extLst>
              <a:ext uri="{FF2B5EF4-FFF2-40B4-BE49-F238E27FC236}">
                <a16:creationId xmlns:a16="http://schemas.microsoft.com/office/drawing/2014/main" id="{00000000-0008-0000-0600-00007B030000}"/>
              </a:ext>
            </a:extLst>
          </xdr:cNvPr>
          <xdr:cNvSpPr/>
        </xdr:nvSpPr>
        <xdr:spPr>
          <a:xfrm rot="14202183" flipH="1" flipV="1">
            <a:off x="4297966" y="1481019"/>
            <a:ext cx="140780" cy="577306"/>
          </a:xfrm>
          <a:prstGeom prst="triangle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16</xdr:col>
      <xdr:colOff>85081</xdr:colOff>
      <xdr:row>12</xdr:row>
      <xdr:rowOff>90519</xdr:rowOff>
    </xdr:from>
    <xdr:to>
      <xdr:col>16</xdr:col>
      <xdr:colOff>221152</xdr:colOff>
      <xdr:row>12</xdr:row>
      <xdr:rowOff>174152</xdr:rowOff>
    </xdr:to>
    <xdr:cxnSp macro="">
      <xdr:nvCxnSpPr>
        <xdr:cNvPr id="892" name="Straight Connector 26">
          <a:extLst>
            <a:ext uri="{FF2B5EF4-FFF2-40B4-BE49-F238E27FC236}">
              <a16:creationId xmlns:a16="http://schemas.microsoft.com/office/drawing/2014/main" id="{00000000-0008-0000-0600-00007C030000}"/>
            </a:ext>
          </a:extLst>
        </xdr:cNvPr>
        <xdr:cNvCxnSpPr/>
      </xdr:nvCxnSpPr>
      <xdr:spPr>
        <a:xfrm flipV="1">
          <a:off x="12581881" y="2262219"/>
          <a:ext cx="136071" cy="83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233607</xdr:colOff>
      <xdr:row>6</xdr:row>
      <xdr:rowOff>176557</xdr:rowOff>
    </xdr:from>
    <xdr:to>
      <xdr:col>17</xdr:col>
      <xdr:colOff>300598</xdr:colOff>
      <xdr:row>7</xdr:row>
      <xdr:rowOff>143901</xdr:rowOff>
    </xdr:to>
    <xdr:cxnSp macro="">
      <xdr:nvCxnSpPr>
        <xdr:cNvPr id="893" name="Straight Connector 26">
          <a:extLst>
            <a:ext uri="{FF2B5EF4-FFF2-40B4-BE49-F238E27FC236}">
              <a16:creationId xmlns:a16="http://schemas.microsoft.com/office/drawing/2014/main" id="{00000000-0008-0000-0600-00007D030000}"/>
            </a:ext>
          </a:extLst>
        </xdr:cNvPr>
        <xdr:cNvCxnSpPr/>
      </xdr:nvCxnSpPr>
      <xdr:spPr>
        <a:xfrm flipH="1">
          <a:off x="13511457" y="1262407"/>
          <a:ext cx="66991" cy="1483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409786</xdr:colOff>
      <xdr:row>10</xdr:row>
      <xdr:rowOff>80514</xdr:rowOff>
    </xdr:from>
    <xdr:to>
      <xdr:col>16</xdr:col>
      <xdr:colOff>77438</xdr:colOff>
      <xdr:row>12</xdr:row>
      <xdr:rowOff>6220</xdr:rowOff>
    </xdr:to>
    <xdr:sp macro="" textlink="">
      <xdr:nvSpPr>
        <xdr:cNvPr id="894" name="TextBox 96">
          <a:extLst>
            <a:ext uri="{FF2B5EF4-FFF2-40B4-BE49-F238E27FC236}">
              <a16:creationId xmlns:a16="http://schemas.microsoft.com/office/drawing/2014/main" id="{00000000-0008-0000-0600-00007E030000}"/>
            </a:ext>
          </a:extLst>
        </xdr:cNvPr>
        <xdr:cNvSpPr txBox="1"/>
      </xdr:nvSpPr>
      <xdr:spPr>
        <a:xfrm>
          <a:off x="12125536" y="1890264"/>
          <a:ext cx="448702" cy="2876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10%</a:t>
          </a:r>
        </a:p>
      </xdr:txBody>
    </xdr:sp>
    <xdr:clientData/>
  </xdr:twoCellAnchor>
  <xdr:twoCellAnchor>
    <xdr:from>
      <xdr:col>15</xdr:col>
      <xdr:colOff>642036</xdr:colOff>
      <xdr:row>6</xdr:row>
      <xdr:rowOff>179572</xdr:rowOff>
    </xdr:from>
    <xdr:to>
      <xdr:col>16</xdr:col>
      <xdr:colOff>350520</xdr:colOff>
      <xdr:row>8</xdr:row>
      <xdr:rowOff>45720</xdr:rowOff>
    </xdr:to>
    <xdr:sp macro="" textlink="">
      <xdr:nvSpPr>
        <xdr:cNvPr id="895" name="TextBox 96">
          <a:extLst>
            <a:ext uri="{FF2B5EF4-FFF2-40B4-BE49-F238E27FC236}">
              <a16:creationId xmlns:a16="http://schemas.microsoft.com/office/drawing/2014/main" id="{00000000-0008-0000-0600-00007F030000}"/>
            </a:ext>
          </a:extLst>
        </xdr:cNvPr>
        <xdr:cNvSpPr txBox="1"/>
      </xdr:nvSpPr>
      <xdr:spPr>
        <a:xfrm>
          <a:off x="12414936" y="1276852"/>
          <a:ext cx="493344" cy="2319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30%</a:t>
          </a:r>
        </a:p>
      </xdr:txBody>
    </xdr:sp>
    <xdr:clientData/>
  </xdr:twoCellAnchor>
  <xdr:twoCellAnchor>
    <xdr:from>
      <xdr:col>16</xdr:col>
      <xdr:colOff>161390</xdr:colOff>
      <xdr:row>5</xdr:row>
      <xdr:rowOff>105131</xdr:rowOff>
    </xdr:from>
    <xdr:to>
      <xdr:col>16</xdr:col>
      <xdr:colOff>579120</xdr:colOff>
      <xdr:row>7</xdr:row>
      <xdr:rowOff>30480</xdr:rowOff>
    </xdr:to>
    <xdr:sp macro="" textlink="">
      <xdr:nvSpPr>
        <xdr:cNvPr id="896" name="TextBox 96">
          <a:extLst>
            <a:ext uri="{FF2B5EF4-FFF2-40B4-BE49-F238E27FC236}">
              <a16:creationId xmlns:a16="http://schemas.microsoft.com/office/drawing/2014/main" id="{00000000-0008-0000-0600-000080030000}"/>
            </a:ext>
          </a:extLst>
        </xdr:cNvPr>
        <xdr:cNvSpPr txBox="1"/>
      </xdr:nvSpPr>
      <xdr:spPr>
        <a:xfrm>
          <a:off x="12719150" y="1019531"/>
          <a:ext cx="417730" cy="2911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40%</a:t>
          </a:r>
        </a:p>
      </xdr:txBody>
    </xdr:sp>
    <xdr:clientData/>
  </xdr:twoCellAnchor>
  <xdr:twoCellAnchor>
    <xdr:from>
      <xdr:col>16</xdr:col>
      <xdr:colOff>554113</xdr:colOff>
      <xdr:row>5</xdr:row>
      <xdr:rowOff>50619</xdr:rowOff>
    </xdr:from>
    <xdr:to>
      <xdr:col>17</xdr:col>
      <xdr:colOff>221764</xdr:colOff>
      <xdr:row>6</xdr:row>
      <xdr:rowOff>157299</xdr:rowOff>
    </xdr:to>
    <xdr:sp macro="" textlink="">
      <xdr:nvSpPr>
        <xdr:cNvPr id="897" name="TextBox 96">
          <a:extLst>
            <a:ext uri="{FF2B5EF4-FFF2-40B4-BE49-F238E27FC236}">
              <a16:creationId xmlns:a16="http://schemas.microsoft.com/office/drawing/2014/main" id="{00000000-0008-0000-0600-000081030000}"/>
            </a:ext>
          </a:extLst>
        </xdr:cNvPr>
        <xdr:cNvSpPr txBox="1"/>
      </xdr:nvSpPr>
      <xdr:spPr>
        <a:xfrm>
          <a:off x="13050913" y="955494"/>
          <a:ext cx="448701" cy="2876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50%</a:t>
          </a:r>
        </a:p>
      </xdr:txBody>
    </xdr:sp>
    <xdr:clientData/>
  </xdr:twoCellAnchor>
  <xdr:twoCellAnchor>
    <xdr:from>
      <xdr:col>17</xdr:col>
      <xdr:colOff>155528</xdr:colOff>
      <xdr:row>5</xdr:row>
      <xdr:rowOff>138542</xdr:rowOff>
    </xdr:from>
    <xdr:to>
      <xdr:col>17</xdr:col>
      <xdr:colOff>608626</xdr:colOff>
      <xdr:row>7</xdr:row>
      <xdr:rowOff>63514</xdr:rowOff>
    </xdr:to>
    <xdr:sp macro="" textlink="">
      <xdr:nvSpPr>
        <xdr:cNvPr id="898" name="TextBox 96">
          <a:extLst>
            <a:ext uri="{FF2B5EF4-FFF2-40B4-BE49-F238E27FC236}">
              <a16:creationId xmlns:a16="http://schemas.microsoft.com/office/drawing/2014/main" id="{00000000-0008-0000-0600-000082030000}"/>
            </a:ext>
          </a:extLst>
        </xdr:cNvPr>
        <xdr:cNvSpPr txBox="1"/>
      </xdr:nvSpPr>
      <xdr:spPr>
        <a:xfrm>
          <a:off x="13433378" y="1043417"/>
          <a:ext cx="453098" cy="2869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60%</a:t>
          </a:r>
        </a:p>
      </xdr:txBody>
    </xdr:sp>
    <xdr:clientData/>
  </xdr:twoCellAnchor>
  <xdr:twoCellAnchor>
    <xdr:from>
      <xdr:col>17</xdr:col>
      <xdr:colOff>472051</xdr:colOff>
      <xdr:row>6</xdr:row>
      <xdr:rowOff>138542</xdr:rowOff>
    </xdr:from>
    <xdr:to>
      <xdr:col>18</xdr:col>
      <xdr:colOff>139703</xdr:colOff>
      <xdr:row>8</xdr:row>
      <xdr:rowOff>63515</xdr:rowOff>
    </xdr:to>
    <xdr:sp macro="" textlink="">
      <xdr:nvSpPr>
        <xdr:cNvPr id="899" name="TextBox 96">
          <a:extLst>
            <a:ext uri="{FF2B5EF4-FFF2-40B4-BE49-F238E27FC236}">
              <a16:creationId xmlns:a16="http://schemas.microsoft.com/office/drawing/2014/main" id="{00000000-0008-0000-0600-000083030000}"/>
            </a:ext>
          </a:extLst>
        </xdr:cNvPr>
        <xdr:cNvSpPr txBox="1"/>
      </xdr:nvSpPr>
      <xdr:spPr>
        <a:xfrm>
          <a:off x="13749901" y="1224392"/>
          <a:ext cx="448702" cy="2869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70%</a:t>
          </a:r>
        </a:p>
      </xdr:txBody>
    </xdr:sp>
    <xdr:clientData/>
  </xdr:twoCellAnchor>
  <xdr:twoCellAnchor>
    <xdr:from>
      <xdr:col>17</xdr:col>
      <xdr:colOff>642035</xdr:colOff>
      <xdr:row>8</xdr:row>
      <xdr:rowOff>56481</xdr:rowOff>
    </xdr:from>
    <xdr:to>
      <xdr:col>18</xdr:col>
      <xdr:colOff>309687</xdr:colOff>
      <xdr:row>9</xdr:row>
      <xdr:rowOff>163161</xdr:rowOff>
    </xdr:to>
    <xdr:sp macro="" textlink="">
      <xdr:nvSpPr>
        <xdr:cNvPr id="900" name="TextBox 96">
          <a:extLst>
            <a:ext uri="{FF2B5EF4-FFF2-40B4-BE49-F238E27FC236}">
              <a16:creationId xmlns:a16="http://schemas.microsoft.com/office/drawing/2014/main" id="{00000000-0008-0000-0600-000084030000}"/>
            </a:ext>
          </a:extLst>
        </xdr:cNvPr>
        <xdr:cNvSpPr txBox="1"/>
      </xdr:nvSpPr>
      <xdr:spPr>
        <a:xfrm>
          <a:off x="13919885" y="1504281"/>
          <a:ext cx="448702" cy="2876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80%</a:t>
          </a:r>
        </a:p>
      </xdr:txBody>
    </xdr:sp>
    <xdr:clientData/>
  </xdr:twoCellAnchor>
  <xdr:twoCellAnchor>
    <xdr:from>
      <xdr:col>17</xdr:col>
      <xdr:colOff>725563</xdr:colOff>
      <xdr:row>10</xdr:row>
      <xdr:rowOff>91650</xdr:rowOff>
    </xdr:from>
    <xdr:to>
      <xdr:col>18</xdr:col>
      <xdr:colOff>397611</xdr:colOff>
      <xdr:row>12</xdr:row>
      <xdr:rowOff>16623</xdr:rowOff>
    </xdr:to>
    <xdr:sp macro="" textlink="">
      <xdr:nvSpPr>
        <xdr:cNvPr id="901" name="TextBox 96">
          <a:extLst>
            <a:ext uri="{FF2B5EF4-FFF2-40B4-BE49-F238E27FC236}">
              <a16:creationId xmlns:a16="http://schemas.microsoft.com/office/drawing/2014/main" id="{00000000-0008-0000-0600-000085030000}"/>
            </a:ext>
          </a:extLst>
        </xdr:cNvPr>
        <xdr:cNvSpPr txBox="1"/>
      </xdr:nvSpPr>
      <xdr:spPr>
        <a:xfrm>
          <a:off x="14003413" y="1901400"/>
          <a:ext cx="453098" cy="2869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90%</a:t>
          </a:r>
        </a:p>
      </xdr:txBody>
    </xdr:sp>
    <xdr:clientData/>
  </xdr:twoCellAnchor>
  <xdr:twoCellAnchor>
    <xdr:from>
      <xdr:col>17</xdr:col>
      <xdr:colOff>647897</xdr:colOff>
      <xdr:row>12</xdr:row>
      <xdr:rowOff>44758</xdr:rowOff>
    </xdr:from>
    <xdr:to>
      <xdr:col>18</xdr:col>
      <xdr:colOff>388100</xdr:colOff>
      <xdr:row>13</xdr:row>
      <xdr:rowOff>151438</xdr:rowOff>
    </xdr:to>
    <xdr:sp macro="" textlink="">
      <xdr:nvSpPr>
        <xdr:cNvPr id="902" name="TextBox 96">
          <a:extLst>
            <a:ext uri="{FF2B5EF4-FFF2-40B4-BE49-F238E27FC236}">
              <a16:creationId xmlns:a16="http://schemas.microsoft.com/office/drawing/2014/main" id="{00000000-0008-0000-0600-000086030000}"/>
            </a:ext>
          </a:extLst>
        </xdr:cNvPr>
        <xdr:cNvSpPr txBox="1"/>
      </xdr:nvSpPr>
      <xdr:spPr>
        <a:xfrm>
          <a:off x="13925747" y="2216458"/>
          <a:ext cx="521253" cy="2876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100%</a:t>
          </a:r>
        </a:p>
      </xdr:txBody>
    </xdr:sp>
    <xdr:clientData/>
  </xdr:twoCellAnchor>
  <xdr:twoCellAnchor>
    <xdr:from>
      <xdr:col>16</xdr:col>
      <xdr:colOff>456354</xdr:colOff>
      <xdr:row>13</xdr:row>
      <xdr:rowOff>75140</xdr:rowOff>
    </xdr:from>
    <xdr:to>
      <xdr:col>17</xdr:col>
      <xdr:colOff>431304</xdr:colOff>
      <xdr:row>14</xdr:row>
      <xdr:rowOff>133350</xdr:rowOff>
    </xdr:to>
    <xdr:sp macro="" textlink="$R$26">
      <xdr:nvSpPr>
        <xdr:cNvPr id="903" name="Rounded Rectangle 107">
          <a:extLst>
            <a:ext uri="{FF2B5EF4-FFF2-40B4-BE49-F238E27FC236}">
              <a16:creationId xmlns:a16="http://schemas.microsoft.com/office/drawing/2014/main" id="{00000000-0008-0000-0600-000087030000}"/>
            </a:ext>
          </a:extLst>
        </xdr:cNvPr>
        <xdr:cNvSpPr/>
      </xdr:nvSpPr>
      <xdr:spPr>
        <a:xfrm>
          <a:off x="12953154" y="2427815"/>
          <a:ext cx="756000" cy="239185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C78CC403-21B6-42F0-ABBD-290743EB6989}" type="TxLink">
            <a:rPr lang="en-US" sz="1200" b="0" i="0" u="none" strike="noStrike">
              <a:solidFill>
                <a:schemeClr val="bg1"/>
              </a:solidFill>
              <a:latin typeface="Impact" panose="020B0806030902050204" pitchFamily="34" charset="0"/>
              <a:cs typeface="Calibri"/>
            </a:rPr>
            <a:pPr algn="ctr"/>
            <a:t>93,28%</a:t>
          </a:fld>
          <a:endParaRPr lang="en-US" sz="1200">
            <a:solidFill>
              <a:schemeClr val="bg1"/>
            </a:solidFill>
            <a:latin typeface="Impact" panose="020B0806030902050204" pitchFamily="34" charset="0"/>
          </a:endParaRPr>
        </a:p>
      </xdr:txBody>
    </xdr:sp>
    <xdr:clientData/>
  </xdr:twoCellAnchor>
  <xdr:twoCellAnchor>
    <xdr:from>
      <xdr:col>15</xdr:col>
      <xdr:colOff>754383</xdr:colOff>
      <xdr:row>11</xdr:row>
      <xdr:rowOff>20741</xdr:rowOff>
    </xdr:from>
    <xdr:to>
      <xdr:col>16</xdr:col>
      <xdr:colOff>131399</xdr:colOff>
      <xdr:row>11</xdr:row>
      <xdr:rowOff>46983</xdr:rowOff>
    </xdr:to>
    <xdr:cxnSp macro="">
      <xdr:nvCxnSpPr>
        <xdr:cNvPr id="906" name="Straight Connector 26">
          <a:extLst>
            <a:ext uri="{FF2B5EF4-FFF2-40B4-BE49-F238E27FC236}">
              <a16:creationId xmlns:a16="http://schemas.microsoft.com/office/drawing/2014/main" id="{00000000-0008-0000-0600-00008A030000}"/>
            </a:ext>
          </a:extLst>
        </xdr:cNvPr>
        <xdr:cNvCxnSpPr/>
      </xdr:nvCxnSpPr>
      <xdr:spPr>
        <a:xfrm flipV="1">
          <a:off x="12470133" y="2011466"/>
          <a:ext cx="158066" cy="262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34294</xdr:colOff>
      <xdr:row>9</xdr:row>
      <xdr:rowOff>56301</xdr:rowOff>
    </xdr:from>
    <xdr:to>
      <xdr:col>16</xdr:col>
      <xdr:colOff>182340</xdr:colOff>
      <xdr:row>9</xdr:row>
      <xdr:rowOff>109641</xdr:rowOff>
    </xdr:to>
    <xdr:cxnSp macro="">
      <xdr:nvCxnSpPr>
        <xdr:cNvPr id="908" name="Straight Connector 26">
          <a:extLst>
            <a:ext uri="{FF2B5EF4-FFF2-40B4-BE49-F238E27FC236}">
              <a16:creationId xmlns:a16="http://schemas.microsoft.com/office/drawing/2014/main" id="{00000000-0008-0000-0600-00008C030000}"/>
            </a:ext>
          </a:extLst>
        </xdr:cNvPr>
        <xdr:cNvCxnSpPr/>
      </xdr:nvCxnSpPr>
      <xdr:spPr>
        <a:xfrm>
          <a:off x="12592054" y="1702221"/>
          <a:ext cx="148046" cy="533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201933</xdr:colOff>
      <xdr:row>7</xdr:row>
      <xdr:rowOff>150281</xdr:rowOff>
    </xdr:from>
    <xdr:to>
      <xdr:col>16</xdr:col>
      <xdr:colOff>323814</xdr:colOff>
      <xdr:row>8</xdr:row>
      <xdr:rowOff>64165</xdr:rowOff>
    </xdr:to>
    <xdr:cxnSp macro="">
      <xdr:nvCxnSpPr>
        <xdr:cNvPr id="909" name="Straight Connector 26">
          <a:extLst>
            <a:ext uri="{FF2B5EF4-FFF2-40B4-BE49-F238E27FC236}">
              <a16:creationId xmlns:a16="http://schemas.microsoft.com/office/drawing/2014/main" id="{00000000-0008-0000-0600-00008D030000}"/>
            </a:ext>
          </a:extLst>
        </xdr:cNvPr>
        <xdr:cNvCxnSpPr/>
      </xdr:nvCxnSpPr>
      <xdr:spPr>
        <a:xfrm>
          <a:off x="12759693" y="1430441"/>
          <a:ext cx="121881" cy="9676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480060</xdr:colOff>
      <xdr:row>6</xdr:row>
      <xdr:rowOff>167640</xdr:rowOff>
    </xdr:from>
    <xdr:to>
      <xdr:col>16</xdr:col>
      <xdr:colOff>539931</xdr:colOff>
      <xdr:row>7</xdr:row>
      <xdr:rowOff>126583</xdr:rowOff>
    </xdr:to>
    <xdr:cxnSp macro="">
      <xdr:nvCxnSpPr>
        <xdr:cNvPr id="910" name="Straight Connector 26">
          <a:extLst>
            <a:ext uri="{FF2B5EF4-FFF2-40B4-BE49-F238E27FC236}">
              <a16:creationId xmlns:a16="http://schemas.microsoft.com/office/drawing/2014/main" id="{00000000-0008-0000-0600-00008E030000}"/>
            </a:ext>
          </a:extLst>
        </xdr:cNvPr>
        <xdr:cNvCxnSpPr/>
      </xdr:nvCxnSpPr>
      <xdr:spPr>
        <a:xfrm>
          <a:off x="13037820" y="1264920"/>
          <a:ext cx="59871" cy="1418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773433</xdr:colOff>
      <xdr:row>6</xdr:row>
      <xdr:rowOff>104561</xdr:rowOff>
    </xdr:from>
    <xdr:to>
      <xdr:col>16</xdr:col>
      <xdr:colOff>778876</xdr:colOff>
      <xdr:row>7</xdr:row>
      <xdr:rowOff>81504</xdr:rowOff>
    </xdr:to>
    <xdr:cxnSp macro="">
      <xdr:nvCxnSpPr>
        <xdr:cNvPr id="913" name="Straight Connector 26">
          <a:extLst>
            <a:ext uri="{FF2B5EF4-FFF2-40B4-BE49-F238E27FC236}">
              <a16:creationId xmlns:a16="http://schemas.microsoft.com/office/drawing/2014/main" id="{00000000-0008-0000-0600-000091030000}"/>
            </a:ext>
          </a:extLst>
        </xdr:cNvPr>
        <xdr:cNvCxnSpPr/>
      </xdr:nvCxnSpPr>
      <xdr:spPr>
        <a:xfrm flipH="1">
          <a:off x="13331193" y="1201841"/>
          <a:ext cx="5443" cy="1598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452414</xdr:colOff>
      <xdr:row>7</xdr:row>
      <xdr:rowOff>164771</xdr:rowOff>
    </xdr:from>
    <xdr:to>
      <xdr:col>17</xdr:col>
      <xdr:colOff>577599</xdr:colOff>
      <xdr:row>8</xdr:row>
      <xdr:rowOff>85615</xdr:rowOff>
    </xdr:to>
    <xdr:cxnSp macro="">
      <xdr:nvCxnSpPr>
        <xdr:cNvPr id="914" name="Straight Connector 26">
          <a:extLst>
            <a:ext uri="{FF2B5EF4-FFF2-40B4-BE49-F238E27FC236}">
              <a16:creationId xmlns:a16="http://schemas.microsoft.com/office/drawing/2014/main" id="{00000000-0008-0000-0600-000092030000}"/>
            </a:ext>
          </a:extLst>
        </xdr:cNvPr>
        <xdr:cNvCxnSpPr/>
      </xdr:nvCxnSpPr>
      <xdr:spPr>
        <a:xfrm flipH="1">
          <a:off x="13795034" y="1444931"/>
          <a:ext cx="125185" cy="1037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575313</xdr:colOff>
      <xdr:row>9</xdr:row>
      <xdr:rowOff>58841</xdr:rowOff>
    </xdr:from>
    <xdr:to>
      <xdr:col>17</xdr:col>
      <xdr:colOff>743455</xdr:colOff>
      <xdr:row>9</xdr:row>
      <xdr:rowOff>110312</xdr:rowOff>
    </xdr:to>
    <xdr:cxnSp macro="">
      <xdr:nvCxnSpPr>
        <xdr:cNvPr id="915" name="Straight Connector 26">
          <a:extLst>
            <a:ext uri="{FF2B5EF4-FFF2-40B4-BE49-F238E27FC236}">
              <a16:creationId xmlns:a16="http://schemas.microsoft.com/office/drawing/2014/main" id="{00000000-0008-0000-0600-000093030000}"/>
            </a:ext>
          </a:extLst>
        </xdr:cNvPr>
        <xdr:cNvCxnSpPr/>
      </xdr:nvCxnSpPr>
      <xdr:spPr>
        <a:xfrm flipH="1">
          <a:off x="13917933" y="1704761"/>
          <a:ext cx="168142" cy="514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627674</xdr:colOff>
      <xdr:row>11</xdr:row>
      <xdr:rowOff>19991</xdr:rowOff>
    </xdr:from>
    <xdr:to>
      <xdr:col>17</xdr:col>
      <xdr:colOff>774045</xdr:colOff>
      <xdr:row>11</xdr:row>
      <xdr:rowOff>44720</xdr:rowOff>
    </xdr:to>
    <xdr:cxnSp macro="">
      <xdr:nvCxnSpPr>
        <xdr:cNvPr id="917" name="Straight Connector 26">
          <a:extLst>
            <a:ext uri="{FF2B5EF4-FFF2-40B4-BE49-F238E27FC236}">
              <a16:creationId xmlns:a16="http://schemas.microsoft.com/office/drawing/2014/main" id="{00000000-0008-0000-0600-000095030000}"/>
            </a:ext>
          </a:extLst>
        </xdr:cNvPr>
        <xdr:cNvCxnSpPr/>
      </xdr:nvCxnSpPr>
      <xdr:spPr>
        <a:xfrm flipH="1" flipV="1">
          <a:off x="13970294" y="2031671"/>
          <a:ext cx="146371" cy="24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543854</xdr:colOff>
      <xdr:row>12</xdr:row>
      <xdr:rowOff>103811</xdr:rowOff>
    </xdr:from>
    <xdr:to>
      <xdr:col>17</xdr:col>
      <xdr:colOff>679925</xdr:colOff>
      <xdr:row>13</xdr:row>
      <xdr:rowOff>6703</xdr:rowOff>
    </xdr:to>
    <xdr:cxnSp macro="">
      <xdr:nvCxnSpPr>
        <xdr:cNvPr id="918" name="Straight Connector 26">
          <a:extLst>
            <a:ext uri="{FF2B5EF4-FFF2-40B4-BE49-F238E27FC236}">
              <a16:creationId xmlns:a16="http://schemas.microsoft.com/office/drawing/2014/main" id="{00000000-0008-0000-0600-000096030000}"/>
            </a:ext>
          </a:extLst>
        </xdr:cNvPr>
        <xdr:cNvCxnSpPr/>
      </xdr:nvCxnSpPr>
      <xdr:spPr>
        <a:xfrm flipH="1" flipV="1">
          <a:off x="13886474" y="2298371"/>
          <a:ext cx="136071" cy="8577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26673</xdr:colOff>
      <xdr:row>6</xdr:row>
      <xdr:rowOff>142661</xdr:rowOff>
    </xdr:from>
    <xdr:to>
      <xdr:col>17</xdr:col>
      <xdr:colOff>711886</xdr:colOff>
      <xdr:row>12</xdr:row>
      <xdr:rowOff>113353</xdr:rowOff>
    </xdr:to>
    <xdr:grpSp>
      <xdr:nvGrpSpPr>
        <xdr:cNvPr id="919" name="Group 41">
          <a:extLst>
            <a:ext uri="{FF2B5EF4-FFF2-40B4-BE49-F238E27FC236}">
              <a16:creationId xmlns:a16="http://schemas.microsoft.com/office/drawing/2014/main" id="{00000000-0008-0000-0600-000097030000}"/>
            </a:ext>
          </a:extLst>
        </xdr:cNvPr>
        <xdr:cNvGrpSpPr/>
      </xdr:nvGrpSpPr>
      <xdr:grpSpPr>
        <a:xfrm>
          <a:off x="12567016" y="1253004"/>
          <a:ext cx="1468984" cy="1081035"/>
          <a:chOff x="1180002" y="548796"/>
          <a:chExt cx="1479088" cy="1034722"/>
        </a:xfrm>
      </xdr:grpSpPr>
      <xdr:grpSp>
        <xdr:nvGrpSpPr>
          <xdr:cNvPr id="920" name="Group 42">
            <a:extLst>
              <a:ext uri="{FF2B5EF4-FFF2-40B4-BE49-F238E27FC236}">
                <a16:creationId xmlns:a16="http://schemas.microsoft.com/office/drawing/2014/main" id="{00000000-0008-0000-0600-000098030000}"/>
              </a:ext>
            </a:extLst>
          </xdr:cNvPr>
          <xdr:cNvGrpSpPr/>
        </xdr:nvGrpSpPr>
        <xdr:grpSpPr>
          <a:xfrm rot="-180000">
            <a:off x="1207462" y="1384751"/>
            <a:ext cx="91440" cy="198767"/>
            <a:chOff x="1194474" y="1384751"/>
            <a:chExt cx="137237" cy="198767"/>
          </a:xfrm>
        </xdr:grpSpPr>
        <xdr:cxnSp macro="">
          <xdr:nvCxnSpPr>
            <xdr:cNvPr id="966" name="Straight Connector 88">
              <a:extLst>
                <a:ext uri="{FF2B5EF4-FFF2-40B4-BE49-F238E27FC236}">
                  <a16:creationId xmlns:a16="http://schemas.microsoft.com/office/drawing/2014/main" id="{00000000-0008-0000-0600-0000C6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7" name="Straight Connector 89">
              <a:extLst>
                <a:ext uri="{FF2B5EF4-FFF2-40B4-BE49-F238E27FC236}">
                  <a16:creationId xmlns:a16="http://schemas.microsoft.com/office/drawing/2014/main" id="{00000000-0008-0000-0600-0000C7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8" name="Straight Connector 90">
              <a:extLst>
                <a:ext uri="{FF2B5EF4-FFF2-40B4-BE49-F238E27FC236}">
                  <a16:creationId xmlns:a16="http://schemas.microsoft.com/office/drawing/2014/main" id="{00000000-0008-0000-0600-0000C8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9" name="Straight Connector 91">
              <a:extLst>
                <a:ext uri="{FF2B5EF4-FFF2-40B4-BE49-F238E27FC236}">
                  <a16:creationId xmlns:a16="http://schemas.microsoft.com/office/drawing/2014/main" id="{00000000-0008-0000-0600-0000C9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1" name="Group 43">
            <a:extLst>
              <a:ext uri="{FF2B5EF4-FFF2-40B4-BE49-F238E27FC236}">
                <a16:creationId xmlns:a16="http://schemas.microsoft.com/office/drawing/2014/main" id="{00000000-0008-0000-0600-000099030000}"/>
              </a:ext>
            </a:extLst>
          </xdr:cNvPr>
          <xdr:cNvGrpSpPr/>
        </xdr:nvGrpSpPr>
        <xdr:grpSpPr>
          <a:xfrm rot="1080000">
            <a:off x="1180002" y="1081894"/>
            <a:ext cx="91440" cy="198767"/>
            <a:chOff x="1194474" y="1384751"/>
            <a:chExt cx="137237" cy="198767"/>
          </a:xfrm>
        </xdr:grpSpPr>
        <xdr:cxnSp macro="">
          <xdr:nvCxnSpPr>
            <xdr:cNvPr id="962" name="Straight Connector 84">
              <a:extLst>
                <a:ext uri="{FF2B5EF4-FFF2-40B4-BE49-F238E27FC236}">
                  <a16:creationId xmlns:a16="http://schemas.microsoft.com/office/drawing/2014/main" id="{00000000-0008-0000-0600-0000C2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3" name="Straight Connector 85">
              <a:extLst>
                <a:ext uri="{FF2B5EF4-FFF2-40B4-BE49-F238E27FC236}">
                  <a16:creationId xmlns:a16="http://schemas.microsoft.com/office/drawing/2014/main" id="{00000000-0008-0000-0600-0000C3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4" name="Straight Connector 86">
              <a:extLst>
                <a:ext uri="{FF2B5EF4-FFF2-40B4-BE49-F238E27FC236}">
                  <a16:creationId xmlns:a16="http://schemas.microsoft.com/office/drawing/2014/main" id="{00000000-0008-0000-0600-0000C4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5" name="Straight Connector 87">
              <a:extLst>
                <a:ext uri="{FF2B5EF4-FFF2-40B4-BE49-F238E27FC236}">
                  <a16:creationId xmlns:a16="http://schemas.microsoft.com/office/drawing/2014/main" id="{00000000-0008-0000-0600-0000C5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2" name="Group 44">
            <a:extLst>
              <a:ext uri="{FF2B5EF4-FFF2-40B4-BE49-F238E27FC236}">
                <a16:creationId xmlns:a16="http://schemas.microsoft.com/office/drawing/2014/main" id="{00000000-0008-0000-0600-00009A030000}"/>
              </a:ext>
            </a:extLst>
          </xdr:cNvPr>
          <xdr:cNvGrpSpPr/>
        </xdr:nvGrpSpPr>
        <xdr:grpSpPr>
          <a:xfrm rot="2580000">
            <a:off x="1299408" y="784643"/>
            <a:ext cx="91440" cy="198767"/>
            <a:chOff x="1194474" y="1384751"/>
            <a:chExt cx="137237" cy="198767"/>
          </a:xfrm>
        </xdr:grpSpPr>
        <xdr:cxnSp macro="">
          <xdr:nvCxnSpPr>
            <xdr:cNvPr id="958" name="Straight Connector 80">
              <a:extLst>
                <a:ext uri="{FF2B5EF4-FFF2-40B4-BE49-F238E27FC236}">
                  <a16:creationId xmlns:a16="http://schemas.microsoft.com/office/drawing/2014/main" id="{00000000-0008-0000-0600-0000BE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9" name="Straight Connector 81">
              <a:extLst>
                <a:ext uri="{FF2B5EF4-FFF2-40B4-BE49-F238E27FC236}">
                  <a16:creationId xmlns:a16="http://schemas.microsoft.com/office/drawing/2014/main" id="{00000000-0008-0000-0600-0000BF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0" name="Straight Connector 82">
              <a:extLst>
                <a:ext uri="{FF2B5EF4-FFF2-40B4-BE49-F238E27FC236}">
                  <a16:creationId xmlns:a16="http://schemas.microsoft.com/office/drawing/2014/main" id="{00000000-0008-0000-0600-0000C0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61" name="Straight Connector 83">
              <a:extLst>
                <a:ext uri="{FF2B5EF4-FFF2-40B4-BE49-F238E27FC236}">
                  <a16:creationId xmlns:a16="http://schemas.microsoft.com/office/drawing/2014/main" id="{00000000-0008-0000-0600-0000C1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3" name="Group 45">
            <a:extLst>
              <a:ext uri="{FF2B5EF4-FFF2-40B4-BE49-F238E27FC236}">
                <a16:creationId xmlns:a16="http://schemas.microsoft.com/office/drawing/2014/main" id="{00000000-0008-0000-0600-00009B030000}"/>
              </a:ext>
            </a:extLst>
          </xdr:cNvPr>
          <xdr:cNvGrpSpPr/>
        </xdr:nvGrpSpPr>
        <xdr:grpSpPr>
          <a:xfrm rot="4091603">
            <a:off x="1510204" y="595428"/>
            <a:ext cx="91440" cy="198767"/>
            <a:chOff x="1194474" y="1384751"/>
            <a:chExt cx="137237" cy="198767"/>
          </a:xfrm>
        </xdr:grpSpPr>
        <xdr:cxnSp macro="">
          <xdr:nvCxnSpPr>
            <xdr:cNvPr id="954" name="Straight Connector 76">
              <a:extLst>
                <a:ext uri="{FF2B5EF4-FFF2-40B4-BE49-F238E27FC236}">
                  <a16:creationId xmlns:a16="http://schemas.microsoft.com/office/drawing/2014/main" id="{00000000-0008-0000-0600-0000BA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5" name="Straight Connector 77">
              <a:extLst>
                <a:ext uri="{FF2B5EF4-FFF2-40B4-BE49-F238E27FC236}">
                  <a16:creationId xmlns:a16="http://schemas.microsoft.com/office/drawing/2014/main" id="{00000000-0008-0000-0600-0000BB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6" name="Straight Connector 78">
              <a:extLst>
                <a:ext uri="{FF2B5EF4-FFF2-40B4-BE49-F238E27FC236}">
                  <a16:creationId xmlns:a16="http://schemas.microsoft.com/office/drawing/2014/main" id="{00000000-0008-0000-0600-0000BC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7" name="Straight Connector 79">
              <a:extLst>
                <a:ext uri="{FF2B5EF4-FFF2-40B4-BE49-F238E27FC236}">
                  <a16:creationId xmlns:a16="http://schemas.microsoft.com/office/drawing/2014/main" id="{00000000-0008-0000-0600-0000BD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4" name="Group 46">
            <a:extLst>
              <a:ext uri="{FF2B5EF4-FFF2-40B4-BE49-F238E27FC236}">
                <a16:creationId xmlns:a16="http://schemas.microsoft.com/office/drawing/2014/main" id="{00000000-0008-0000-0600-00009C030000}"/>
              </a:ext>
            </a:extLst>
          </xdr:cNvPr>
          <xdr:cNvGrpSpPr/>
        </xdr:nvGrpSpPr>
        <xdr:grpSpPr>
          <a:xfrm rot="5460000">
            <a:off x="1763626" y="495132"/>
            <a:ext cx="91440" cy="198767"/>
            <a:chOff x="1194474" y="1384751"/>
            <a:chExt cx="137237" cy="198767"/>
          </a:xfrm>
        </xdr:grpSpPr>
        <xdr:cxnSp macro="">
          <xdr:nvCxnSpPr>
            <xdr:cNvPr id="950" name="Straight Connector 72">
              <a:extLst>
                <a:ext uri="{FF2B5EF4-FFF2-40B4-BE49-F238E27FC236}">
                  <a16:creationId xmlns:a16="http://schemas.microsoft.com/office/drawing/2014/main" id="{00000000-0008-0000-0600-0000B6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1" name="Straight Connector 73">
              <a:extLst>
                <a:ext uri="{FF2B5EF4-FFF2-40B4-BE49-F238E27FC236}">
                  <a16:creationId xmlns:a16="http://schemas.microsoft.com/office/drawing/2014/main" id="{00000000-0008-0000-0600-0000B7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2" name="Straight Connector 74">
              <a:extLst>
                <a:ext uri="{FF2B5EF4-FFF2-40B4-BE49-F238E27FC236}">
                  <a16:creationId xmlns:a16="http://schemas.microsoft.com/office/drawing/2014/main" id="{00000000-0008-0000-0600-0000B8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53" name="Straight Connector 75">
              <a:extLst>
                <a:ext uri="{FF2B5EF4-FFF2-40B4-BE49-F238E27FC236}">
                  <a16:creationId xmlns:a16="http://schemas.microsoft.com/office/drawing/2014/main" id="{00000000-0008-0000-0600-0000B9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5" name="Group 47">
            <a:extLst>
              <a:ext uri="{FF2B5EF4-FFF2-40B4-BE49-F238E27FC236}">
                <a16:creationId xmlns:a16="http://schemas.microsoft.com/office/drawing/2014/main" id="{00000000-0008-0000-0600-00009D030000}"/>
              </a:ext>
            </a:extLst>
          </xdr:cNvPr>
          <xdr:cNvGrpSpPr/>
        </xdr:nvGrpSpPr>
        <xdr:grpSpPr>
          <a:xfrm rot="6720000">
            <a:off x="2028408" y="498274"/>
            <a:ext cx="91440" cy="198767"/>
            <a:chOff x="1194474" y="1384751"/>
            <a:chExt cx="137237" cy="198767"/>
          </a:xfrm>
        </xdr:grpSpPr>
        <xdr:cxnSp macro="">
          <xdr:nvCxnSpPr>
            <xdr:cNvPr id="946" name="Straight Connector 68">
              <a:extLst>
                <a:ext uri="{FF2B5EF4-FFF2-40B4-BE49-F238E27FC236}">
                  <a16:creationId xmlns:a16="http://schemas.microsoft.com/office/drawing/2014/main" id="{00000000-0008-0000-0600-0000B2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7" name="Straight Connector 69">
              <a:extLst>
                <a:ext uri="{FF2B5EF4-FFF2-40B4-BE49-F238E27FC236}">
                  <a16:creationId xmlns:a16="http://schemas.microsoft.com/office/drawing/2014/main" id="{00000000-0008-0000-0600-0000B3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8" name="Straight Connector 70">
              <a:extLst>
                <a:ext uri="{FF2B5EF4-FFF2-40B4-BE49-F238E27FC236}">
                  <a16:creationId xmlns:a16="http://schemas.microsoft.com/office/drawing/2014/main" id="{00000000-0008-0000-0600-0000B4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9" name="Straight Connector 71">
              <a:extLst>
                <a:ext uri="{FF2B5EF4-FFF2-40B4-BE49-F238E27FC236}">
                  <a16:creationId xmlns:a16="http://schemas.microsoft.com/office/drawing/2014/main" id="{00000000-0008-0000-0600-0000B5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6" name="Group 48">
            <a:extLst>
              <a:ext uri="{FF2B5EF4-FFF2-40B4-BE49-F238E27FC236}">
                <a16:creationId xmlns:a16="http://schemas.microsoft.com/office/drawing/2014/main" id="{00000000-0008-0000-0600-00009E030000}"/>
              </a:ext>
            </a:extLst>
          </xdr:cNvPr>
          <xdr:cNvGrpSpPr/>
        </xdr:nvGrpSpPr>
        <xdr:grpSpPr>
          <a:xfrm rot="8160000">
            <a:off x="2278941" y="604263"/>
            <a:ext cx="91440" cy="198767"/>
            <a:chOff x="1194474" y="1384751"/>
            <a:chExt cx="137237" cy="198767"/>
          </a:xfrm>
        </xdr:grpSpPr>
        <xdr:cxnSp macro="">
          <xdr:nvCxnSpPr>
            <xdr:cNvPr id="942" name="Straight Connector 64">
              <a:extLst>
                <a:ext uri="{FF2B5EF4-FFF2-40B4-BE49-F238E27FC236}">
                  <a16:creationId xmlns:a16="http://schemas.microsoft.com/office/drawing/2014/main" id="{00000000-0008-0000-0600-0000AE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3" name="Straight Connector 65">
              <a:extLst>
                <a:ext uri="{FF2B5EF4-FFF2-40B4-BE49-F238E27FC236}">
                  <a16:creationId xmlns:a16="http://schemas.microsoft.com/office/drawing/2014/main" id="{00000000-0008-0000-0600-0000AF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4" name="Straight Connector 66">
              <a:extLst>
                <a:ext uri="{FF2B5EF4-FFF2-40B4-BE49-F238E27FC236}">
                  <a16:creationId xmlns:a16="http://schemas.microsoft.com/office/drawing/2014/main" id="{00000000-0008-0000-0600-0000B0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5" name="Straight Connector 67">
              <a:extLst>
                <a:ext uri="{FF2B5EF4-FFF2-40B4-BE49-F238E27FC236}">
                  <a16:creationId xmlns:a16="http://schemas.microsoft.com/office/drawing/2014/main" id="{00000000-0008-0000-0600-0000B1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7" name="Group 49">
            <a:extLst>
              <a:ext uri="{FF2B5EF4-FFF2-40B4-BE49-F238E27FC236}">
                <a16:creationId xmlns:a16="http://schemas.microsoft.com/office/drawing/2014/main" id="{00000000-0008-0000-0600-00009F030000}"/>
              </a:ext>
            </a:extLst>
          </xdr:cNvPr>
          <xdr:cNvGrpSpPr/>
        </xdr:nvGrpSpPr>
        <xdr:grpSpPr>
          <a:xfrm rot="9665483">
            <a:off x="2466029" y="807558"/>
            <a:ext cx="91440" cy="198767"/>
            <a:chOff x="1194474" y="1384751"/>
            <a:chExt cx="137237" cy="198767"/>
          </a:xfrm>
        </xdr:grpSpPr>
        <xdr:cxnSp macro="">
          <xdr:nvCxnSpPr>
            <xdr:cNvPr id="938" name="Straight Connector 60">
              <a:extLst>
                <a:ext uri="{FF2B5EF4-FFF2-40B4-BE49-F238E27FC236}">
                  <a16:creationId xmlns:a16="http://schemas.microsoft.com/office/drawing/2014/main" id="{00000000-0008-0000-0600-0000AA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9" name="Straight Connector 61">
              <a:extLst>
                <a:ext uri="{FF2B5EF4-FFF2-40B4-BE49-F238E27FC236}">
                  <a16:creationId xmlns:a16="http://schemas.microsoft.com/office/drawing/2014/main" id="{00000000-0008-0000-0600-0000AB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0" name="Straight Connector 62">
              <a:extLst>
                <a:ext uri="{FF2B5EF4-FFF2-40B4-BE49-F238E27FC236}">
                  <a16:creationId xmlns:a16="http://schemas.microsoft.com/office/drawing/2014/main" id="{00000000-0008-0000-0600-0000AC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41" name="Straight Connector 63">
              <a:extLst>
                <a:ext uri="{FF2B5EF4-FFF2-40B4-BE49-F238E27FC236}">
                  <a16:creationId xmlns:a16="http://schemas.microsoft.com/office/drawing/2014/main" id="{00000000-0008-0000-0600-0000AD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8" name="Group 50">
            <a:extLst>
              <a:ext uri="{FF2B5EF4-FFF2-40B4-BE49-F238E27FC236}">
                <a16:creationId xmlns:a16="http://schemas.microsoft.com/office/drawing/2014/main" id="{00000000-0008-0000-0600-0000A0030000}"/>
              </a:ext>
            </a:extLst>
          </xdr:cNvPr>
          <xdr:cNvGrpSpPr/>
        </xdr:nvGrpSpPr>
        <xdr:grpSpPr>
          <a:xfrm rot="11051899">
            <a:off x="2567650" y="1068638"/>
            <a:ext cx="91440" cy="198767"/>
            <a:chOff x="1194474" y="1384751"/>
            <a:chExt cx="137237" cy="198767"/>
          </a:xfrm>
        </xdr:grpSpPr>
        <xdr:cxnSp macro="">
          <xdr:nvCxnSpPr>
            <xdr:cNvPr id="934" name="Straight Connector 56">
              <a:extLst>
                <a:ext uri="{FF2B5EF4-FFF2-40B4-BE49-F238E27FC236}">
                  <a16:creationId xmlns:a16="http://schemas.microsoft.com/office/drawing/2014/main" id="{00000000-0008-0000-0600-0000A6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5" name="Straight Connector 57">
              <a:extLst>
                <a:ext uri="{FF2B5EF4-FFF2-40B4-BE49-F238E27FC236}">
                  <a16:creationId xmlns:a16="http://schemas.microsoft.com/office/drawing/2014/main" id="{00000000-0008-0000-0600-0000A7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6" name="Straight Connector 58">
              <a:extLst>
                <a:ext uri="{FF2B5EF4-FFF2-40B4-BE49-F238E27FC236}">
                  <a16:creationId xmlns:a16="http://schemas.microsoft.com/office/drawing/2014/main" id="{00000000-0008-0000-0600-0000A8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7" name="Straight Connector 59">
              <a:extLst>
                <a:ext uri="{FF2B5EF4-FFF2-40B4-BE49-F238E27FC236}">
                  <a16:creationId xmlns:a16="http://schemas.microsoft.com/office/drawing/2014/main" id="{00000000-0008-0000-0600-0000A9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929" name="Group 51">
            <a:extLst>
              <a:ext uri="{FF2B5EF4-FFF2-40B4-BE49-F238E27FC236}">
                <a16:creationId xmlns:a16="http://schemas.microsoft.com/office/drawing/2014/main" id="{00000000-0008-0000-0600-0000A1030000}"/>
              </a:ext>
            </a:extLst>
          </xdr:cNvPr>
          <xdr:cNvGrpSpPr/>
        </xdr:nvGrpSpPr>
        <xdr:grpSpPr>
          <a:xfrm rot="12540000">
            <a:off x="2544054" y="1373339"/>
            <a:ext cx="91440" cy="198767"/>
            <a:chOff x="1194474" y="1384751"/>
            <a:chExt cx="137237" cy="198767"/>
          </a:xfrm>
        </xdr:grpSpPr>
        <xdr:cxnSp macro="">
          <xdr:nvCxnSpPr>
            <xdr:cNvPr id="930" name="Straight Connector 52">
              <a:extLst>
                <a:ext uri="{FF2B5EF4-FFF2-40B4-BE49-F238E27FC236}">
                  <a16:creationId xmlns:a16="http://schemas.microsoft.com/office/drawing/2014/main" id="{00000000-0008-0000-0600-0000A2030000}"/>
                </a:ext>
              </a:extLst>
            </xdr:cNvPr>
            <xdr:cNvCxnSpPr/>
          </xdr:nvCxnSpPr>
          <xdr:spPr>
            <a:xfrm rot="600000" flipV="1">
              <a:off x="1238635" y="1547496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1" name="Straight Connector 53">
              <a:extLst>
                <a:ext uri="{FF2B5EF4-FFF2-40B4-BE49-F238E27FC236}">
                  <a16:creationId xmlns:a16="http://schemas.microsoft.com/office/drawing/2014/main" id="{00000000-0008-0000-0600-0000A3030000}"/>
                </a:ext>
              </a:extLst>
            </xdr:cNvPr>
            <xdr:cNvCxnSpPr/>
          </xdr:nvCxnSpPr>
          <xdr:spPr>
            <a:xfrm rot="840000" flipV="1">
              <a:off x="1220543" y="1492568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2" name="Straight Connector 54">
              <a:extLst>
                <a:ext uri="{FF2B5EF4-FFF2-40B4-BE49-F238E27FC236}">
                  <a16:creationId xmlns:a16="http://schemas.microsoft.com/office/drawing/2014/main" id="{00000000-0008-0000-0600-0000A4030000}"/>
                </a:ext>
              </a:extLst>
            </xdr:cNvPr>
            <xdr:cNvCxnSpPr/>
          </xdr:nvCxnSpPr>
          <xdr:spPr>
            <a:xfrm rot="1080000" flipV="1">
              <a:off x="1208142" y="144008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933" name="Straight Connector 55">
              <a:extLst>
                <a:ext uri="{FF2B5EF4-FFF2-40B4-BE49-F238E27FC236}">
                  <a16:creationId xmlns:a16="http://schemas.microsoft.com/office/drawing/2014/main" id="{00000000-0008-0000-0600-0000A5030000}"/>
                </a:ext>
              </a:extLst>
            </xdr:cNvPr>
            <xdr:cNvCxnSpPr/>
          </xdr:nvCxnSpPr>
          <xdr:spPr>
            <a:xfrm rot="1320000" flipV="1">
              <a:off x="1194474" y="1384751"/>
              <a:ext cx="93076" cy="36022"/>
            </a:xfrm>
            <a:prstGeom prst="line">
              <a:avLst/>
            </a:prstGeom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16</xdr:col>
      <xdr:colOff>680723</xdr:colOff>
      <xdr:row>9</xdr:row>
      <xdr:rowOff>180336</xdr:rowOff>
    </xdr:from>
    <xdr:to>
      <xdr:col>17</xdr:col>
      <xdr:colOff>145712</xdr:colOff>
      <xdr:row>11</xdr:row>
      <xdr:rowOff>14650</xdr:rowOff>
    </xdr:to>
    <xdr:sp macro="" textlink="">
      <xdr:nvSpPr>
        <xdr:cNvPr id="970" name="Oval 5">
          <a:extLst>
            <a:ext uri="{FF2B5EF4-FFF2-40B4-BE49-F238E27FC236}">
              <a16:creationId xmlns:a16="http://schemas.microsoft.com/office/drawing/2014/main" id="{00000000-0008-0000-0600-0000CA030000}"/>
            </a:ext>
          </a:extLst>
        </xdr:cNvPr>
        <xdr:cNvSpPr/>
      </xdr:nvSpPr>
      <xdr:spPr>
        <a:xfrm>
          <a:off x="13238483" y="1826256"/>
          <a:ext cx="249849" cy="200074"/>
        </a:xfrm>
        <a:prstGeom prst="ellipse">
          <a:avLst/>
        </a:prstGeom>
        <a:gradFill>
          <a:gsLst>
            <a:gs pos="0">
              <a:schemeClr val="bg1">
                <a:alpha val="0"/>
              </a:schemeClr>
            </a:gs>
            <a:gs pos="100000">
              <a:schemeClr val="bg1">
                <a:alpha val="76000"/>
              </a:schemeClr>
            </a:gs>
          </a:gsLst>
          <a:lin ang="162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482176</xdr:colOff>
      <xdr:row>8</xdr:row>
      <xdr:rowOff>91944</xdr:rowOff>
    </xdr:from>
    <xdr:to>
      <xdr:col>16</xdr:col>
      <xdr:colOff>149828</xdr:colOff>
      <xdr:row>10</xdr:row>
      <xdr:rowOff>17650</xdr:rowOff>
    </xdr:to>
    <xdr:sp macro="" textlink="">
      <xdr:nvSpPr>
        <xdr:cNvPr id="971" name="TextBox 96">
          <a:extLst>
            <a:ext uri="{FF2B5EF4-FFF2-40B4-BE49-F238E27FC236}">
              <a16:creationId xmlns:a16="http://schemas.microsoft.com/office/drawing/2014/main" id="{00000000-0008-0000-0600-0000CB030000}"/>
            </a:ext>
          </a:extLst>
        </xdr:cNvPr>
        <xdr:cNvSpPr txBox="1"/>
      </xdr:nvSpPr>
      <xdr:spPr>
        <a:xfrm>
          <a:off x="12255076" y="1554984"/>
          <a:ext cx="452512" cy="291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20%</a:t>
          </a:r>
        </a:p>
      </xdr:txBody>
    </xdr:sp>
    <xdr:clientData/>
  </xdr:twoCellAnchor>
  <xdr:twoCellAnchor>
    <xdr:from>
      <xdr:col>15</xdr:col>
      <xdr:colOff>527896</xdr:colOff>
      <xdr:row>12</xdr:row>
      <xdr:rowOff>30984</xdr:rowOff>
    </xdr:from>
    <xdr:to>
      <xdr:col>16</xdr:col>
      <xdr:colOff>114300</xdr:colOff>
      <xdr:row>13</xdr:row>
      <xdr:rowOff>99060</xdr:rowOff>
    </xdr:to>
    <xdr:sp macro="" textlink="">
      <xdr:nvSpPr>
        <xdr:cNvPr id="972" name="TextBox 96">
          <a:extLst>
            <a:ext uri="{FF2B5EF4-FFF2-40B4-BE49-F238E27FC236}">
              <a16:creationId xmlns:a16="http://schemas.microsoft.com/office/drawing/2014/main" id="{00000000-0008-0000-0600-0000CC030000}"/>
            </a:ext>
          </a:extLst>
        </xdr:cNvPr>
        <xdr:cNvSpPr txBox="1"/>
      </xdr:nvSpPr>
      <xdr:spPr>
        <a:xfrm>
          <a:off x="12300796" y="2225544"/>
          <a:ext cx="371264" cy="2509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050"/>
            <a:t>0%</a:t>
          </a:r>
        </a:p>
        <a:p>
          <a:endParaRPr lang="en-US" sz="1050"/>
        </a:p>
      </xdr:txBody>
    </xdr:sp>
    <xdr:clientData/>
  </xdr:twoCellAnchor>
  <xdr:twoCellAnchor>
    <xdr:from>
      <xdr:col>19</xdr:col>
      <xdr:colOff>25172</xdr:colOff>
      <xdr:row>5</xdr:row>
      <xdr:rowOff>133383</xdr:rowOff>
    </xdr:from>
    <xdr:to>
      <xdr:col>22</xdr:col>
      <xdr:colOff>508075</xdr:colOff>
      <xdr:row>15</xdr:row>
      <xdr:rowOff>45018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14916829" y="1058669"/>
          <a:ext cx="2834217" cy="1762206"/>
          <a:chOff x="13955485" y="347695"/>
          <a:chExt cx="2768903" cy="1816635"/>
        </a:xfrm>
      </xdr:grpSpPr>
      <xdr:pic>
        <xdr:nvPicPr>
          <xdr:cNvPr id="11" name="Image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82607" y="347695"/>
            <a:ext cx="1387911" cy="1384035"/>
          </a:xfrm>
          <a:prstGeom prst="rect">
            <a:avLst/>
          </a:prstGeom>
        </xdr:spPr>
      </xdr:pic>
      <xdr:sp macro="" textlink="BD!#REF!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SpPr txBox="1"/>
        </xdr:nvSpPr>
        <xdr:spPr>
          <a:xfrm>
            <a:off x="14912291" y="732041"/>
            <a:ext cx="1317200" cy="5096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FFDCBA25-1567-4923-890E-9C6BA75E3C2A}" type="TxLink">
              <a:rPr lang="en-US" sz="2000" b="0" i="0" u="none" strike="noStrike">
                <a:solidFill>
                  <a:srgbClr val="000000"/>
                </a:solidFill>
                <a:latin typeface="Impact" panose="020B0806030902050204" pitchFamily="34" charset="0"/>
                <a:cs typeface="Calibri"/>
              </a:rPr>
              <a:pPr algn="ctr"/>
              <a:t>23,08</a:t>
            </a:fld>
            <a:r>
              <a:rPr lang="en-US" sz="2000" b="0" i="0" u="none" strike="noStrike">
                <a:solidFill>
                  <a:srgbClr val="000000"/>
                </a:solidFill>
                <a:latin typeface="Impact" panose="020B0806030902050204" pitchFamily="34" charset="0"/>
                <a:cs typeface="Calibri"/>
              </a:rPr>
              <a:t> Kg/h</a:t>
            </a:r>
            <a:endParaRPr lang="en-US" sz="2000" b="1" i="0" u="none" strike="noStrike">
              <a:solidFill>
                <a:srgbClr val="000000"/>
              </a:solidFill>
              <a:latin typeface="Impact" panose="020B0806030902050204" pitchFamily="34" charset="0"/>
            </a:endParaRPr>
          </a:p>
        </xdr:txBody>
      </xdr:sp>
      <xdr:sp macro="" textlink="">
        <xdr:nvSpPr>
          <xdr:cNvPr id="973" name="ZoneTexte 972">
            <a:extLst>
              <a:ext uri="{FF2B5EF4-FFF2-40B4-BE49-F238E27FC236}">
                <a16:creationId xmlns:a16="http://schemas.microsoft.com/office/drawing/2014/main" id="{00000000-0008-0000-0600-0000CD030000}"/>
              </a:ext>
            </a:extLst>
          </xdr:cNvPr>
          <xdr:cNvSpPr txBox="1"/>
        </xdr:nvSpPr>
        <xdr:spPr>
          <a:xfrm>
            <a:off x="13955485" y="1854994"/>
            <a:ext cx="2768903" cy="30933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Cadence réelle</a:t>
            </a:r>
          </a:p>
        </xdr:txBody>
      </xdr:sp>
    </xdr:grpSp>
    <xdr:clientData/>
  </xdr:twoCellAnchor>
  <xdr:twoCellAnchor>
    <xdr:from>
      <xdr:col>19</xdr:col>
      <xdr:colOff>225989</xdr:colOff>
      <xdr:row>18</xdr:row>
      <xdr:rowOff>64242</xdr:rowOff>
    </xdr:from>
    <xdr:to>
      <xdr:col>22</xdr:col>
      <xdr:colOff>300073</xdr:colOff>
      <xdr:row>29</xdr:row>
      <xdr:rowOff>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pSpPr/>
      </xdr:nvGrpSpPr>
      <xdr:grpSpPr>
        <a:xfrm>
          <a:off x="15117646" y="3395271"/>
          <a:ext cx="2425398" cy="1971386"/>
          <a:chOff x="14194989" y="2147093"/>
          <a:chExt cx="2360084" cy="1664760"/>
        </a:xfrm>
      </xdr:grpSpPr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 txBox="1"/>
        </xdr:nvSpPr>
        <xdr:spPr>
          <a:xfrm>
            <a:off x="14194989" y="3499645"/>
            <a:ext cx="2360084" cy="3122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chemeClr val="tx1"/>
                </a:solidFill>
              </a:rPr>
              <a:t>Taux de défaillance</a:t>
            </a:r>
          </a:p>
        </xdr:txBody>
      </xdr:sp>
      <xdr:sp macro="" textlink="BD!#REF!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 txBox="1"/>
        </xdr:nvSpPr>
        <xdr:spPr>
          <a:xfrm>
            <a:off x="15506140" y="2325393"/>
            <a:ext cx="840317" cy="5096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fld id="{78BAF331-5055-4607-AAD3-46D5276BEB8E}" type="TxLink">
              <a:rPr lang="en-US" sz="2000" b="0" i="0" u="none" strike="noStrike">
                <a:solidFill>
                  <a:srgbClr val="000000"/>
                </a:solidFill>
                <a:latin typeface="Impact" panose="020B0806030902050204" pitchFamily="34" charset="0"/>
                <a:cs typeface="Calibri"/>
              </a:rPr>
              <a:pPr/>
              <a:t>3,43</a:t>
            </a:fld>
            <a:endParaRPr lang="en-US" sz="2000" b="1" i="0" u="none" strike="noStrike">
              <a:solidFill>
                <a:schemeClr val="tx1"/>
              </a:solidFill>
              <a:latin typeface="Impact" panose="020B0806030902050204" pitchFamily="34" charset="0"/>
            </a:endParaRPr>
          </a:p>
        </xdr:txBody>
      </xdr:sp>
      <xdr:pic>
        <xdr:nvPicPr>
          <xdr:cNvPr id="359" name="Image 358" descr="Configuration, customization, development, hardware, repair ...">
            <a:extLst>
              <a:ext uri="{FF2B5EF4-FFF2-40B4-BE49-F238E27FC236}">
                <a16:creationId xmlns:a16="http://schemas.microsoft.com/office/drawing/2014/main" id="{00000000-0008-0000-0600-000067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499165" y="2147093"/>
            <a:ext cx="1225550" cy="12255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84667</xdr:colOff>
      <xdr:row>37</xdr:row>
      <xdr:rowOff>33182</xdr:rowOff>
    </xdr:to>
    <xdr:grpSp>
      <xdr:nvGrpSpPr>
        <xdr:cNvPr id="371" name="Groupe 370">
          <a:extLst>
            <a:ext uri="{FF2B5EF4-FFF2-40B4-BE49-F238E27FC236}">
              <a16:creationId xmlns:a16="http://schemas.microsoft.com/office/drawing/2014/main" id="{00000000-0008-0000-0600-000073010000}"/>
            </a:ext>
          </a:extLst>
        </xdr:cNvPr>
        <xdr:cNvGrpSpPr/>
      </xdr:nvGrpSpPr>
      <xdr:grpSpPr>
        <a:xfrm>
          <a:off x="0" y="0"/>
          <a:ext cx="2435981" cy="6880296"/>
          <a:chOff x="35859" y="0"/>
          <a:chExt cx="2370667" cy="7034057"/>
        </a:xfrm>
      </xdr:grpSpPr>
      <xdr:sp macro="" textlink="">
        <xdr:nvSpPr>
          <xdr:cNvPr id="372" name="Rectangle 371">
            <a:extLst>
              <a:ext uri="{FF2B5EF4-FFF2-40B4-BE49-F238E27FC236}">
                <a16:creationId xmlns:a16="http://schemas.microsoft.com/office/drawing/2014/main" id="{00000000-0008-0000-0600-000074010000}"/>
              </a:ext>
            </a:extLst>
          </xdr:cNvPr>
          <xdr:cNvSpPr/>
        </xdr:nvSpPr>
        <xdr:spPr>
          <a:xfrm>
            <a:off x="35859" y="0"/>
            <a:ext cx="2370667" cy="7034057"/>
          </a:xfrm>
          <a:prstGeom prst="rect">
            <a:avLst/>
          </a:prstGeom>
          <a:ln>
            <a:noFill/>
          </a:ln>
          <a:effectLst>
            <a:glow rad="228600">
              <a:schemeClr val="tx1">
                <a:alpha val="62000"/>
              </a:schemeClr>
            </a:glow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002">
            <a:schemeClr val="dk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[0]!TDB_A" textlink="">
        <xdr:nvSpPr>
          <xdr:cNvPr id="373" name="Organigramme : Alternative 372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600-000075010000}"/>
              </a:ext>
            </a:extLst>
          </xdr:cNvPr>
          <xdr:cNvSpPr/>
        </xdr:nvSpPr>
        <xdr:spPr>
          <a:xfrm>
            <a:off x="349623" y="811981"/>
            <a:ext cx="1605056" cy="412075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EXT-A</a:t>
            </a:r>
          </a:p>
        </xdr:txBody>
      </xdr:sp>
      <xdr:sp macro="" textlink="">
        <xdr:nvSpPr>
          <xdr:cNvPr id="374" name="Organigramme : Alternative 373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600-000076010000}"/>
              </a:ext>
            </a:extLst>
          </xdr:cNvPr>
          <xdr:cNvSpPr/>
        </xdr:nvSpPr>
        <xdr:spPr>
          <a:xfrm>
            <a:off x="361328" y="1978338"/>
            <a:ext cx="1581149" cy="442384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EXT-C</a:t>
            </a:r>
          </a:p>
        </xdr:txBody>
      </xdr:sp>
      <xdr:sp macro="[0]!TDB_B" textlink="">
        <xdr:nvSpPr>
          <xdr:cNvPr id="375" name="Organigramme : Alternative 374">
            <a:extLst>
              <a:ext uri="{FF2B5EF4-FFF2-40B4-BE49-F238E27FC236}">
                <a16:creationId xmlns:a16="http://schemas.microsoft.com/office/drawing/2014/main" id="{00000000-0008-0000-0600-000077010000}"/>
              </a:ext>
            </a:extLst>
          </xdr:cNvPr>
          <xdr:cNvSpPr/>
        </xdr:nvSpPr>
        <xdr:spPr>
          <a:xfrm>
            <a:off x="338667" y="1371352"/>
            <a:ext cx="1598083" cy="423332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EXT-B</a:t>
            </a:r>
          </a:p>
        </xdr:txBody>
      </xdr:sp>
      <xdr:sp macro="" textlink="">
        <xdr:nvSpPr>
          <xdr:cNvPr id="376" name="ZoneTexte 375">
            <a:extLst>
              <a:ext uri="{FF2B5EF4-FFF2-40B4-BE49-F238E27FC236}">
                <a16:creationId xmlns:a16="http://schemas.microsoft.com/office/drawing/2014/main" id="{00000000-0008-0000-0600-000078010000}"/>
              </a:ext>
            </a:extLst>
          </xdr:cNvPr>
          <xdr:cNvSpPr txBox="1"/>
        </xdr:nvSpPr>
        <xdr:spPr>
          <a:xfrm>
            <a:off x="173442" y="54537"/>
            <a:ext cx="2000249" cy="686672"/>
          </a:xfrm>
          <a:prstGeom prst="rect">
            <a:avLst/>
          </a:prstGeom>
          <a:noFill/>
          <a:ln w="9525" cmpd="sng"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1" baseline="0"/>
              <a:t>Selectionner l'extrudeuse :</a:t>
            </a:r>
            <a:endParaRPr lang="fr-FR" sz="1800" b="1"/>
          </a:p>
        </xdr:txBody>
      </xdr:sp>
      <xdr:sp macro="[0]!TDB_usine" textlink="">
        <xdr:nvSpPr>
          <xdr:cNvPr id="377" name="Organigramme : Alternative 376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600-000079010000}"/>
              </a:ext>
            </a:extLst>
          </xdr:cNvPr>
          <xdr:cNvSpPr/>
        </xdr:nvSpPr>
        <xdr:spPr>
          <a:xfrm>
            <a:off x="379382" y="2606487"/>
            <a:ext cx="1581149" cy="453589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Usine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485" name="Date1_C" hidden="1">
                <a:extLst>
                  <a:ext uri="{63B3BB69-23CF-44E3-9099-C40C66FF867C}">
                    <a14:compatExt spid="_x0000_s20485"/>
                  </a:ext>
                  <a:ext uri="{FF2B5EF4-FFF2-40B4-BE49-F238E27FC236}">
                    <a16:creationId xmlns:a16="http://schemas.microsoft.com/office/drawing/2014/main" id="{00000000-0008-0000-0600-000005500000}"/>
                  </a:ext>
                </a:extLst>
              </xdr:cNvPr>
              <xdr:cNvSpPr/>
            </xdr:nvSpPr>
            <xdr:spPr bwMode="auto">
              <a:xfrm>
                <a:off x="816909" y="4445960"/>
                <a:ext cx="1276350" cy="28734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486" name="Date2_C" hidden="1">
                <a:extLst>
                  <a:ext uri="{63B3BB69-23CF-44E3-9099-C40C66FF867C}">
                    <a14:compatExt spid="_x0000_s20486"/>
                  </a:ext>
                  <a:ext uri="{FF2B5EF4-FFF2-40B4-BE49-F238E27FC236}">
                    <a16:creationId xmlns:a16="http://schemas.microsoft.com/office/drawing/2014/main" id="{00000000-0008-0000-0600-000006500000}"/>
                  </a:ext>
                </a:extLst>
              </xdr:cNvPr>
              <xdr:cNvSpPr/>
            </xdr:nvSpPr>
            <xdr:spPr bwMode="auto">
              <a:xfrm>
                <a:off x="797859" y="4840403"/>
                <a:ext cx="1200150" cy="23945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487" name="Valider_C" hidden="1">
                <a:extLst>
                  <a:ext uri="{63B3BB69-23CF-44E3-9099-C40C66FF867C}">
                    <a14:compatExt spid="_x0000_s20487"/>
                  </a:ext>
                  <a:ext uri="{FF2B5EF4-FFF2-40B4-BE49-F238E27FC236}">
                    <a16:creationId xmlns:a16="http://schemas.microsoft.com/office/drawing/2014/main" id="{00000000-0008-0000-0600-000007500000}"/>
                  </a:ext>
                </a:extLst>
              </xdr:cNvPr>
              <xdr:cNvSpPr/>
            </xdr:nvSpPr>
            <xdr:spPr bwMode="auto">
              <a:xfrm>
                <a:off x="369234" y="5330625"/>
                <a:ext cx="1695450" cy="3160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0488" name="Label1" hidden="1">
                <a:extLst>
                  <a:ext uri="{63B3BB69-23CF-44E3-9099-C40C66FF867C}">
                    <a14:compatExt spid="_x0000_s20488"/>
                  </a:ext>
                  <a:ext uri="{FF2B5EF4-FFF2-40B4-BE49-F238E27FC236}">
                    <a16:creationId xmlns:a16="http://schemas.microsoft.com/office/drawing/2014/main" id="{00000000-0008-0000-0600-000008500000}"/>
                  </a:ext>
                </a:extLst>
              </xdr:cNvPr>
              <xdr:cNvSpPr/>
            </xdr:nvSpPr>
            <xdr:spPr bwMode="auto">
              <a:xfrm>
                <a:off x="331134" y="3900012"/>
                <a:ext cx="1828800" cy="29692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382" name="ZoneTexte 381">
            <a:extLst>
              <a:ext uri="{FF2B5EF4-FFF2-40B4-BE49-F238E27FC236}">
                <a16:creationId xmlns:a16="http://schemas.microsoft.com/office/drawing/2014/main" id="{00000000-0008-0000-0600-00007E010000}"/>
              </a:ext>
            </a:extLst>
          </xdr:cNvPr>
          <xdr:cNvSpPr txBox="1"/>
        </xdr:nvSpPr>
        <xdr:spPr>
          <a:xfrm>
            <a:off x="340658" y="4338917"/>
            <a:ext cx="394447" cy="291353"/>
          </a:xfrm>
          <a:prstGeom prst="rect">
            <a:avLst/>
          </a:prstGeom>
          <a:solidFill>
            <a:schemeClr val="bg1">
              <a:lumMod val="9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IE" sz="1100"/>
              <a:t>Du</a:t>
            </a:r>
          </a:p>
        </xdr:txBody>
      </xdr:sp>
      <xdr:sp macro="" textlink="">
        <xdr:nvSpPr>
          <xdr:cNvPr id="383" name="ZoneTexte 382">
            <a:extLst>
              <a:ext uri="{FF2B5EF4-FFF2-40B4-BE49-F238E27FC236}">
                <a16:creationId xmlns:a16="http://schemas.microsoft.com/office/drawing/2014/main" id="{00000000-0008-0000-0600-00007F010000}"/>
              </a:ext>
            </a:extLst>
          </xdr:cNvPr>
          <xdr:cNvSpPr txBox="1"/>
        </xdr:nvSpPr>
        <xdr:spPr>
          <a:xfrm>
            <a:off x="349623" y="4802842"/>
            <a:ext cx="403412" cy="244287"/>
          </a:xfrm>
          <a:prstGeom prst="rect">
            <a:avLst/>
          </a:prstGeom>
          <a:solidFill>
            <a:schemeClr val="bg1">
              <a:lumMod val="95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IE" sz="1100"/>
              <a:t>Au</a:t>
            </a:r>
          </a:p>
        </xdr:txBody>
      </xdr:sp>
      <xdr:sp macro="[0]!Synthése_arret" textlink="">
        <xdr:nvSpPr>
          <xdr:cNvPr id="384" name="Organigramme : Alternative 383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600-000080010000}"/>
              </a:ext>
            </a:extLst>
          </xdr:cNvPr>
          <xdr:cNvSpPr/>
        </xdr:nvSpPr>
        <xdr:spPr>
          <a:xfrm>
            <a:off x="367553" y="3225053"/>
            <a:ext cx="1581149" cy="442383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Causes</a:t>
            </a:r>
            <a:r>
              <a:rPr lang="fr-FR" sz="1800" b="1" baseline="0"/>
              <a:t> Arrêt</a:t>
            </a:r>
            <a:endParaRPr lang="fr-FR" sz="1800" b="1"/>
          </a:p>
        </xdr:txBody>
      </xdr:sp>
    </xdr:grpSp>
    <xdr:clientData/>
  </xdr:twoCellAnchor>
  <xdr:twoCellAnchor>
    <xdr:from>
      <xdr:col>19</xdr:col>
      <xdr:colOff>166687</xdr:colOff>
      <xdr:row>0</xdr:row>
      <xdr:rowOff>130968</xdr:rowOff>
    </xdr:from>
    <xdr:to>
      <xdr:col>22</xdr:col>
      <xdr:colOff>683759</xdr:colOff>
      <xdr:row>5</xdr:row>
      <xdr:rowOff>6803</xdr:rowOff>
    </xdr:to>
    <xdr:grpSp>
      <xdr:nvGrpSpPr>
        <xdr:cNvPr id="367" name="Groupe 366">
          <a:extLst>
            <a:ext uri="{FF2B5EF4-FFF2-40B4-BE49-F238E27FC236}">
              <a16:creationId xmlns:a16="http://schemas.microsoft.com/office/drawing/2014/main" id="{00000000-0008-0000-0600-00006F010000}"/>
            </a:ext>
          </a:extLst>
        </xdr:cNvPr>
        <xdr:cNvGrpSpPr/>
      </xdr:nvGrpSpPr>
      <xdr:grpSpPr>
        <a:xfrm>
          <a:off x="15058344" y="130968"/>
          <a:ext cx="2868386" cy="801121"/>
          <a:chOff x="122464" y="585107"/>
          <a:chExt cx="2803072" cy="816429"/>
        </a:xfrm>
      </xdr:grpSpPr>
      <xdr:grpSp>
        <xdr:nvGrpSpPr>
          <xdr:cNvPr id="368" name="Groupe 367">
            <a:extLst>
              <a:ext uri="{FF2B5EF4-FFF2-40B4-BE49-F238E27FC236}">
                <a16:creationId xmlns:a16="http://schemas.microsoft.com/office/drawing/2014/main" id="{00000000-0008-0000-0600-00007001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enu" textlink="">
          <xdr:nvSpPr>
            <xdr:cNvPr id="370" name="Rectangle 369">
              <a:extLst>
                <a:ext uri="{FF2B5EF4-FFF2-40B4-BE49-F238E27FC236}">
                  <a16:creationId xmlns:a16="http://schemas.microsoft.com/office/drawing/2014/main" id="{00000000-0008-0000-0600-00007201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378" name="Rectangle 377">
              <a:extLst>
                <a:ext uri="{FF2B5EF4-FFF2-40B4-BE49-F238E27FC236}">
                  <a16:creationId xmlns:a16="http://schemas.microsoft.com/office/drawing/2014/main" id="{00000000-0008-0000-0600-00007A01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enu" textlink="">
          <xdr:nvSpPr>
            <xdr:cNvPr id="379" name="Rectangle 378">
              <a:extLst>
                <a:ext uri="{FF2B5EF4-FFF2-40B4-BE49-F238E27FC236}">
                  <a16:creationId xmlns:a16="http://schemas.microsoft.com/office/drawing/2014/main" id="{00000000-0008-0000-0600-00007B01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enu" textlink="">
        <xdr:nvSpPr>
          <xdr:cNvPr id="369" name="ZoneTexte 368">
            <a:extLst>
              <a:ext uri="{FF2B5EF4-FFF2-40B4-BE49-F238E27FC236}">
                <a16:creationId xmlns:a16="http://schemas.microsoft.com/office/drawing/2014/main" id="{00000000-0008-0000-0600-00007101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>
    <xdr:from>
      <xdr:col>9</xdr:col>
      <xdr:colOff>13607</xdr:colOff>
      <xdr:row>19</xdr:row>
      <xdr:rowOff>81643</xdr:rowOff>
    </xdr:from>
    <xdr:to>
      <xdr:col>11</xdr:col>
      <xdr:colOff>307235</xdr:colOff>
      <xdr:row>24</xdr:row>
      <xdr:rowOff>22844</xdr:rowOff>
    </xdr:to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00000000-0008-0000-0600-00007C010000}"/>
            </a:ext>
          </a:extLst>
        </xdr:cNvPr>
        <xdr:cNvSpPr txBox="1"/>
      </xdr:nvSpPr>
      <xdr:spPr>
        <a:xfrm>
          <a:off x="6871607" y="3687536"/>
          <a:ext cx="1817628" cy="893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TRS</a:t>
          </a:r>
        </a:p>
      </xdr:txBody>
    </xdr:sp>
    <xdr:clientData/>
  </xdr:twoCellAnchor>
  <xdr:twoCellAnchor>
    <xdr:from>
      <xdr:col>12</xdr:col>
      <xdr:colOff>272143</xdr:colOff>
      <xdr:row>19</xdr:row>
      <xdr:rowOff>108856</xdr:rowOff>
    </xdr:from>
    <xdr:to>
      <xdr:col>14</xdr:col>
      <xdr:colOff>565771</xdr:colOff>
      <xdr:row>24</xdr:row>
      <xdr:rowOff>50057</xdr:rowOff>
    </xdr:to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00000000-0008-0000-0600-00007D010000}"/>
            </a:ext>
          </a:extLst>
        </xdr:cNvPr>
        <xdr:cNvSpPr txBox="1"/>
      </xdr:nvSpPr>
      <xdr:spPr>
        <a:xfrm>
          <a:off x="9416143" y="3714749"/>
          <a:ext cx="1817628" cy="893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Taux de </a:t>
          </a:r>
          <a:r>
            <a:rPr lang="fr-FR" sz="2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disponibilité</a:t>
          </a:r>
          <a:endParaRPr lang="fr-FR" sz="20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748393</xdr:colOff>
      <xdr:row>19</xdr:row>
      <xdr:rowOff>27213</xdr:rowOff>
    </xdr:from>
    <xdr:to>
      <xdr:col>18</xdr:col>
      <xdr:colOff>280021</xdr:colOff>
      <xdr:row>23</xdr:row>
      <xdr:rowOff>158914</xdr:rowOff>
    </xdr:to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00000000-0008-0000-0600-000081010000}"/>
            </a:ext>
          </a:extLst>
        </xdr:cNvPr>
        <xdr:cNvSpPr txBox="1"/>
      </xdr:nvSpPr>
      <xdr:spPr>
        <a:xfrm>
          <a:off x="12178393" y="3633106"/>
          <a:ext cx="1817628" cy="8937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Taux de qualité</a:t>
          </a:r>
        </a:p>
      </xdr:txBody>
    </xdr:sp>
    <xdr:clientData/>
  </xdr:twoCellAnchor>
  <xdr:twoCellAnchor editAs="oneCell">
    <xdr:from>
      <xdr:col>3</xdr:col>
      <xdr:colOff>122464</xdr:colOff>
      <xdr:row>1</xdr:row>
      <xdr:rowOff>136071</xdr:rowOff>
    </xdr:from>
    <xdr:to>
      <xdr:col>4</xdr:col>
      <xdr:colOff>570139</xdr:colOff>
      <xdr:row>8</xdr:row>
      <xdr:rowOff>25853</xdr:rowOff>
    </xdr:to>
    <xdr:pic macro="[0]!Imprimer">
      <xdr:nvPicPr>
        <xdr:cNvPr id="386" name="Image 385" descr="Bouton Imprimer | Icons Gratuite">
          <a:extLst>
            <a:ext uri="{FF2B5EF4-FFF2-40B4-BE49-F238E27FC236}">
              <a16:creationId xmlns:a16="http://schemas.microsoft.com/office/drawing/2014/main" id="{00000000-0008-0000-06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8464" y="326571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291677</xdr:colOff>
      <xdr:row>1</xdr:row>
      <xdr:rowOff>35560</xdr:rowOff>
    </xdr:from>
    <xdr:to>
      <xdr:col>13</xdr:col>
      <xdr:colOff>177377</xdr:colOff>
      <xdr:row>5</xdr:row>
      <xdr:rowOff>99378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3382010" y="226060"/>
          <a:ext cx="6838950" cy="825818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Variation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du TRS - Usine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784861</xdr:colOff>
      <xdr:row>36</xdr:row>
      <xdr:rowOff>120364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1" y="0"/>
          <a:ext cx="2362648" cy="6574952"/>
          <a:chOff x="1" y="0"/>
          <a:chExt cx="2369820" cy="6704044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SpPr/>
        </xdr:nvSpPr>
        <xdr:spPr>
          <a:xfrm>
            <a:off x="1" y="0"/>
            <a:ext cx="2369820" cy="6704044"/>
          </a:xfrm>
          <a:prstGeom prst="rect">
            <a:avLst/>
          </a:prstGeom>
          <a:ln>
            <a:noFill/>
          </a:ln>
          <a:effectLst>
            <a:glow rad="228600">
              <a:schemeClr val="tx1">
                <a:alpha val="62000"/>
              </a:schemeClr>
            </a:glow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002">
            <a:schemeClr val="dk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600"/>
          </a:p>
        </xdr:txBody>
      </xdr:sp>
      <xdr:sp macro="" textlink="">
        <xdr:nvSpPr>
          <xdr:cNvPr id="8" name="ZoneTexte 7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 txBox="1"/>
        </xdr:nvSpPr>
        <xdr:spPr>
          <a:xfrm>
            <a:off x="259081" y="114300"/>
            <a:ext cx="1706879" cy="685800"/>
          </a:xfrm>
          <a:prstGeom prst="rect">
            <a:avLst/>
          </a:prstGeom>
          <a:noFill/>
          <a:ln w="9525" cmpd="sng"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  <a:sp3d>
            <a:bevelT w="139700" h="139700"/>
          </a:sp3d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 baseline="0"/>
              <a:t>Selectionner l'extrudeuse :</a:t>
            </a:r>
            <a:endParaRPr lang="fr-FR" sz="1600" b="1"/>
          </a:p>
        </xdr:txBody>
      </xdr:sp>
      <xdr:sp macro="[0]!TDB_A" textlink="">
        <xdr:nvSpPr>
          <xdr:cNvPr id="9" name="Organigramme : Alternative 8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/>
        </xdr:nvSpPr>
        <xdr:spPr>
          <a:xfrm>
            <a:off x="355689" y="851448"/>
            <a:ext cx="1366431" cy="329652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EXT-A</a:t>
            </a:r>
          </a:p>
        </xdr:txBody>
      </xdr:sp>
      <xdr:sp macro="[0]!TDB_C" textlink="">
        <xdr:nvSpPr>
          <xdr:cNvPr id="10" name="Organigramme : Alternative 9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SpPr/>
        </xdr:nvSpPr>
        <xdr:spPr>
          <a:xfrm>
            <a:off x="358140" y="1688763"/>
            <a:ext cx="1363980" cy="338157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EXT-C</a:t>
            </a:r>
          </a:p>
        </xdr:txBody>
      </xdr:sp>
      <xdr:sp macro="[0]!TDB_B" textlink="">
        <xdr:nvSpPr>
          <xdr:cNvPr id="11" name="Organigramme : Alternative 10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/>
        </xdr:nvSpPr>
        <xdr:spPr>
          <a:xfrm>
            <a:off x="358140" y="1277895"/>
            <a:ext cx="1363980" cy="314685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EXT-B</a:t>
            </a:r>
          </a:p>
        </xdr:txBody>
      </xdr:sp>
      <xdr:sp macro="[0]!TDB_usine" textlink="">
        <xdr:nvSpPr>
          <xdr:cNvPr id="13" name="Organigramme : Alternative 12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SpPr/>
        </xdr:nvSpPr>
        <xdr:spPr>
          <a:xfrm>
            <a:off x="342900" y="2135042"/>
            <a:ext cx="1371600" cy="341458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Usine</a:t>
            </a:r>
          </a:p>
        </xdr:txBody>
      </xdr:sp>
      <xdr:sp macro="[0]!Synthése_arret" textlink="">
        <xdr:nvSpPr>
          <xdr:cNvPr id="14" name="Organigramme : Alternative 13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/>
        </xdr:nvSpPr>
        <xdr:spPr>
          <a:xfrm>
            <a:off x="351190" y="2663627"/>
            <a:ext cx="1355690" cy="384373"/>
          </a:xfrm>
          <a:prstGeom prst="flowChartAlternateProcess">
            <a:avLst/>
          </a:prstGeom>
          <a:ln>
            <a:noFill/>
          </a:ln>
          <a:effectLst>
            <a:outerShdw blurRad="190500" dist="228600" dir="2700000" algn="ctr">
              <a:srgbClr val="000000">
                <a:alpha val="30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4800000"/>
            </a:lightRig>
          </a:scene3d>
          <a:sp3d prstMaterial="matte">
            <a:bevelT w="127000" h="63500"/>
          </a:sp3d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1"/>
              <a:t>Causes</a:t>
            </a:r>
            <a:r>
              <a:rPr lang="fr-FR" sz="1600" b="1" baseline="0"/>
              <a:t> Arrêt</a:t>
            </a:r>
            <a:endParaRPr lang="fr-FR" sz="1600" b="1"/>
          </a:p>
        </xdr:txBody>
      </xdr:sp>
      <xdr:pic macro="[0]!Supp_Transport">
        <xdr:nvPicPr>
          <xdr:cNvPr id="16" name="Image 15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401" y="3657600"/>
            <a:ext cx="1135380" cy="1077030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586741</xdr:colOff>
      <xdr:row>27</xdr:row>
      <xdr:rowOff>0</xdr:rowOff>
    </xdr:from>
    <xdr:to>
      <xdr:col>2</xdr:col>
      <xdr:colOff>129540</xdr:colOff>
      <xdr:row>28</xdr:row>
      <xdr:rowOff>99060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/>
      </xdr:nvSpPr>
      <xdr:spPr>
        <a:xfrm>
          <a:off x="586741" y="4937760"/>
          <a:ext cx="1127759" cy="281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I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Précédant</a:t>
          </a:r>
          <a:endParaRPr lang="en-IE" sz="1400">
            <a:effectLst/>
          </a:endParaRPr>
        </a:p>
        <a:p>
          <a:endParaRPr lang="en-IE" sz="1100"/>
        </a:p>
      </xdr:txBody>
    </xdr:sp>
    <xdr:clientData/>
  </xdr:twoCellAnchor>
  <xdr:twoCellAnchor>
    <xdr:from>
      <xdr:col>13</xdr:col>
      <xdr:colOff>603250</xdr:colOff>
      <xdr:row>0</xdr:row>
      <xdr:rowOff>105833</xdr:rowOff>
    </xdr:from>
    <xdr:to>
      <xdr:col>17</xdr:col>
      <xdr:colOff>315988</xdr:colOff>
      <xdr:row>4</xdr:row>
      <xdr:rowOff>158561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GrpSpPr/>
      </xdr:nvGrpSpPr>
      <xdr:grpSpPr>
        <a:xfrm>
          <a:off x="10858874" y="105833"/>
          <a:ext cx="2868314" cy="769904"/>
          <a:chOff x="122464" y="585107"/>
          <a:chExt cx="2803072" cy="816429"/>
        </a:xfrm>
      </xdr:grpSpPr>
      <xdr:grpSp>
        <xdr:nvGrpSpPr>
          <xdr:cNvPr id="19" name="Groupe 18">
            <a:extLst>
              <a:ext uri="{FF2B5EF4-FFF2-40B4-BE49-F238E27FC236}">
                <a16:creationId xmlns:a16="http://schemas.microsoft.com/office/drawing/2014/main" id="{00000000-0008-0000-0700-000013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odule5.Menu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00000000-0008-0000-0700-000015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22" name="Rectangle 21">
              <a:extLst>
                <a:ext uri="{FF2B5EF4-FFF2-40B4-BE49-F238E27FC236}">
                  <a16:creationId xmlns:a16="http://schemas.microsoft.com/office/drawing/2014/main" id="{00000000-0008-0000-0700-000016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23" name="Rectangle 22">
              <a:extLst>
                <a:ext uri="{FF2B5EF4-FFF2-40B4-BE49-F238E27FC236}">
                  <a16:creationId xmlns:a16="http://schemas.microsoft.com/office/drawing/2014/main" id="{00000000-0008-0000-0700-000017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odule5.Menu" textlink="">
        <xdr:nvSpPr>
          <xdr:cNvPr id="20" name="ZoneTexte 19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381000</xdr:colOff>
      <xdr:row>1</xdr:row>
      <xdr:rowOff>89646</xdr:rowOff>
    </xdr:from>
    <xdr:to>
      <xdr:col>5</xdr:col>
      <xdr:colOff>44264</xdr:colOff>
      <xdr:row>7</xdr:row>
      <xdr:rowOff>156321</xdr:rowOff>
    </xdr:to>
    <xdr:pic macro="[0]!Imprimer">
      <xdr:nvPicPr>
        <xdr:cNvPr id="24" name="Image 23" descr="Bouton Imprimer | Icons Gratuite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0618" y="280146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118895</xdr:colOff>
      <xdr:row>0</xdr:row>
      <xdr:rowOff>123825</xdr:rowOff>
    </xdr:from>
    <xdr:to>
      <xdr:col>16</xdr:col>
      <xdr:colOff>256054</xdr:colOff>
      <xdr:row>5</xdr:row>
      <xdr:rowOff>19050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4758130" y="123825"/>
          <a:ext cx="7869218" cy="847725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Variation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du Taux de qualité-Usine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0</xdr:colOff>
      <xdr:row>0</xdr:row>
      <xdr:rowOff>83820</xdr:rowOff>
    </xdr:from>
    <xdr:to>
      <xdr:col>3</xdr:col>
      <xdr:colOff>358140</xdr:colOff>
      <xdr:row>37</xdr:row>
      <xdr:rowOff>21304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GrpSpPr/>
      </xdr:nvGrpSpPr>
      <xdr:grpSpPr>
        <a:xfrm>
          <a:off x="0" y="83820"/>
          <a:ext cx="2724822" cy="6571366"/>
          <a:chOff x="60960" y="83820"/>
          <a:chExt cx="2369820" cy="6704044"/>
        </a:xfrm>
      </xdr:grpSpPr>
      <xdr:grpSp>
        <xdr:nvGrpSpPr>
          <xdr:cNvPr id="11" name="Group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GrpSpPr/>
        </xdr:nvGrpSpPr>
        <xdr:grpSpPr>
          <a:xfrm>
            <a:off x="60960" y="83820"/>
            <a:ext cx="2369820" cy="6704044"/>
            <a:chOff x="2377440" y="6035040"/>
            <a:chExt cx="2369820" cy="6704044"/>
          </a:xfrm>
        </xdr:grpSpPr>
        <xdr:sp macro="" textlink="">
          <xdr:nvSpPr>
            <xdr:cNvPr id="2" name="Rectangle 1">
              <a:extLst>
                <a:ext uri="{FF2B5EF4-FFF2-40B4-BE49-F238E27FC236}">
                  <a16:creationId xmlns:a16="http://schemas.microsoft.com/office/drawing/2014/main" id="{00000000-0008-0000-0800-000002000000}"/>
                </a:ext>
              </a:extLst>
            </xdr:cNvPr>
            <xdr:cNvSpPr/>
          </xdr:nvSpPr>
          <xdr:spPr>
            <a:xfrm>
              <a:off x="2377440" y="6035040"/>
              <a:ext cx="2369820" cy="6704044"/>
            </a:xfrm>
            <a:prstGeom prst="rect">
              <a:avLst/>
            </a:prstGeom>
            <a:ln>
              <a:noFill/>
            </a:ln>
            <a:effectLst>
              <a:glow rad="228600">
                <a:schemeClr val="tx1">
                  <a:alpha val="62000"/>
                </a:schemeClr>
              </a:glow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002">
              <a:schemeClr val="dk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600"/>
            </a:p>
          </xdr:txBody>
        </xdr:sp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800-000003000000}"/>
                </a:ext>
              </a:extLst>
            </xdr:cNvPr>
            <xdr:cNvSpPr txBox="1"/>
          </xdr:nvSpPr>
          <xdr:spPr>
            <a:xfrm>
              <a:off x="2697480" y="6172200"/>
              <a:ext cx="1706879" cy="685800"/>
            </a:xfrm>
            <a:prstGeom prst="rect">
              <a:avLst/>
            </a:prstGeom>
            <a:noFill/>
            <a:ln w="9525" cmpd="sng">
              <a:noFill/>
            </a:ln>
            <a:effectLst/>
            <a:scene3d>
              <a:camera prst="orthographicFront">
                <a:rot lat="0" lon="0" rev="0"/>
              </a:camera>
              <a:lightRig rig="contrasting" dir="t">
                <a:rot lat="0" lon="0" rev="7800000"/>
              </a:lightRig>
            </a:scene3d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800" b="1" baseline="0"/>
                <a:t>Selectionner l'extrudeuse :</a:t>
              </a:r>
              <a:endParaRPr lang="fr-FR" sz="1800" b="1"/>
            </a:p>
          </xdr:txBody>
        </xdr:sp>
        <xdr:sp macro="[0]!TDB_A" textlink="">
          <xdr:nvSpPr>
            <xdr:cNvPr id="4" name="Organigramme : Alternative 3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/>
          </xdr:nvSpPr>
          <xdr:spPr>
            <a:xfrm>
              <a:off x="2733128" y="6886488"/>
              <a:ext cx="1480732" cy="306792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EXT-A</a:t>
              </a:r>
            </a:p>
          </xdr:txBody>
        </xdr:sp>
        <xdr:sp macro="[0]!TDB_C" textlink="">
          <xdr:nvSpPr>
            <xdr:cNvPr id="5" name="Organigramme : Alternative 4">
              <a:extLst>
                <a:ext uri="{FF2B5EF4-FFF2-40B4-BE49-F238E27FC236}">
                  <a16:creationId xmlns:a16="http://schemas.microsoft.com/office/drawing/2014/main" id="{00000000-0008-0000-0800-000005000000}"/>
                </a:ext>
              </a:extLst>
            </xdr:cNvPr>
            <xdr:cNvSpPr/>
          </xdr:nvSpPr>
          <xdr:spPr>
            <a:xfrm>
              <a:off x="2712719" y="7822863"/>
              <a:ext cx="1501140" cy="345777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EXT-C</a:t>
              </a:r>
            </a:p>
          </xdr:txBody>
        </xdr:sp>
        <xdr:sp macro="[0]!TDB_B" textlink="">
          <xdr:nvSpPr>
            <xdr:cNvPr id="6" name="Organigramme : Alternative 5"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SpPr/>
          </xdr:nvSpPr>
          <xdr:spPr>
            <a:xfrm>
              <a:off x="2735579" y="7312935"/>
              <a:ext cx="1455420" cy="352785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EXT-B</a:t>
              </a:r>
            </a:p>
          </xdr:txBody>
        </xdr:sp>
        <xdr:sp macro="[0]!TDB_usine" textlink="">
          <xdr:nvSpPr>
            <xdr:cNvPr id="7" name="Organigramme : Alternative 6">
              <a:extLst>
                <a:ext uri="{FF2B5EF4-FFF2-40B4-BE49-F238E27FC236}">
                  <a16:creationId xmlns:a16="http://schemas.microsoft.com/office/drawing/2014/main" id="{00000000-0008-0000-0800-000007000000}"/>
                </a:ext>
              </a:extLst>
            </xdr:cNvPr>
            <xdr:cNvSpPr/>
          </xdr:nvSpPr>
          <xdr:spPr>
            <a:xfrm>
              <a:off x="2717883" y="8345342"/>
              <a:ext cx="1488356" cy="364318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Usine</a:t>
              </a:r>
            </a:p>
          </xdr:txBody>
        </xdr:sp>
        <xdr:sp macro="[0]!Synthése_arret" textlink="">
          <xdr:nvSpPr>
            <xdr:cNvPr id="8" name="Organigramme : Alternative 7">
              <a:extLst>
                <a:ext uri="{FF2B5EF4-FFF2-40B4-BE49-F238E27FC236}">
                  <a16:creationId xmlns:a16="http://schemas.microsoft.com/office/drawing/2014/main" id="{00000000-0008-0000-0800-000008000000}"/>
                </a:ext>
              </a:extLst>
            </xdr:cNvPr>
            <xdr:cNvSpPr/>
          </xdr:nvSpPr>
          <xdr:spPr>
            <a:xfrm>
              <a:off x="2736249" y="8919647"/>
              <a:ext cx="1447130" cy="331033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Causes</a:t>
              </a:r>
              <a:r>
                <a:rPr lang="fr-FR" sz="1800" b="1" baseline="0"/>
                <a:t> Arrêt</a:t>
              </a:r>
              <a:endParaRPr lang="fr-FR" sz="1800" b="1"/>
            </a:p>
          </xdr:txBody>
        </xdr:sp>
        <xdr:pic macro="[0]!Supp_Transport">
          <xdr:nvPicPr>
            <xdr:cNvPr id="9" name="Image 8">
              <a:extLst>
                <a:ext uri="{FF2B5EF4-FFF2-40B4-BE49-F238E27FC236}">
                  <a16:creationId xmlns:a16="http://schemas.microsoft.com/office/drawing/2014/main" id="{00000000-0008-0000-0800-000009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10840" y="9692640"/>
              <a:ext cx="1135380" cy="1077030"/>
            </a:xfrm>
            <a:prstGeom prst="rect">
              <a:avLst/>
            </a:prstGeom>
          </xdr:spPr>
        </xdr:pic>
      </xdr:grpSp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 txBox="1"/>
        </xdr:nvSpPr>
        <xdr:spPr>
          <a:xfrm>
            <a:off x="708660" y="4853940"/>
            <a:ext cx="1127759" cy="2819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IE" sz="14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Précédant</a:t>
            </a:r>
            <a:endParaRPr lang="en-IE" sz="1400">
              <a:effectLst/>
            </a:endParaRPr>
          </a:p>
          <a:p>
            <a:endParaRPr lang="en-IE" sz="1100"/>
          </a:p>
        </xdr:txBody>
      </xdr:sp>
    </xdr:grpSp>
    <xdr:clientData/>
  </xdr:twoCellAnchor>
  <xdr:twoCellAnchor>
    <xdr:from>
      <xdr:col>15</xdr:col>
      <xdr:colOff>627529</xdr:colOff>
      <xdr:row>0</xdr:row>
      <xdr:rowOff>174812</xdr:rowOff>
    </xdr:from>
    <xdr:to>
      <xdr:col>19</xdr:col>
      <xdr:colOff>351785</xdr:colOff>
      <xdr:row>5</xdr:row>
      <xdr:rowOff>48245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GrpSpPr/>
      </xdr:nvGrpSpPr>
      <xdr:grpSpPr>
        <a:xfrm>
          <a:off x="12460941" y="174812"/>
          <a:ext cx="2879832" cy="769904"/>
          <a:chOff x="113663" y="585107"/>
          <a:chExt cx="2811873" cy="816429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odule5.Menu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800-000013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20" name="Rectangle 19">
              <a:extLst>
                <a:ext uri="{FF2B5EF4-FFF2-40B4-BE49-F238E27FC236}">
                  <a16:creationId xmlns:a16="http://schemas.microsoft.com/office/drawing/2014/main" id="{00000000-0008-0000-0800-000014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00000000-0008-0000-0800-000015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odule5.Menu" textlink="">
        <xdr:nvSpPr>
          <xdr:cNvPr id="18" name="ZoneText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 txBox="1"/>
        </xdr:nvSpPr>
        <xdr:spPr>
          <a:xfrm>
            <a:off x="113663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419099</xdr:colOff>
      <xdr:row>0</xdr:row>
      <xdr:rowOff>53789</xdr:rowOff>
    </xdr:from>
    <xdr:to>
      <xdr:col>5</xdr:col>
      <xdr:colOff>66675</xdr:colOff>
      <xdr:row>6</xdr:row>
      <xdr:rowOff>120464</xdr:rowOff>
    </xdr:to>
    <xdr:pic macro="[0]!Imprimer">
      <xdr:nvPicPr>
        <xdr:cNvPr id="22" name="Image 21" descr="Bouton Imprimer | Icons Gratuite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5781" y="53789"/>
          <a:ext cx="1225365" cy="1142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733761</xdr:colOff>
      <xdr:row>0</xdr:row>
      <xdr:rowOff>180190</xdr:rowOff>
    </xdr:from>
    <xdr:to>
      <xdr:col>15</xdr:col>
      <xdr:colOff>515471</xdr:colOff>
      <xdr:row>5</xdr:row>
      <xdr:rowOff>53508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4599790" y="180190"/>
          <a:ext cx="7513769" cy="825818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Variation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du Taux de performance - Usine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83820</xdr:colOff>
      <xdr:row>0</xdr:row>
      <xdr:rowOff>91440</xdr:rowOff>
    </xdr:from>
    <xdr:to>
      <xdr:col>3</xdr:col>
      <xdr:colOff>76200</xdr:colOff>
      <xdr:row>37</xdr:row>
      <xdr:rowOff>28924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pSpPr/>
      </xdr:nvGrpSpPr>
      <xdr:grpSpPr>
        <a:xfrm>
          <a:off x="83820" y="91440"/>
          <a:ext cx="2359062" cy="6571366"/>
          <a:chOff x="83820" y="91440"/>
          <a:chExt cx="2369820" cy="6704044"/>
        </a:xfrm>
      </xdr:grpSpPr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00000000-0008-0000-0900-000002000000}"/>
              </a:ext>
            </a:extLst>
          </xdr:cNvPr>
          <xdr:cNvGrpSpPr/>
        </xdr:nvGrpSpPr>
        <xdr:grpSpPr>
          <a:xfrm>
            <a:off x="83820" y="91440"/>
            <a:ext cx="2369820" cy="6704044"/>
            <a:chOff x="2377440" y="6035040"/>
            <a:chExt cx="2369820" cy="6704044"/>
          </a:xfrm>
        </xdr:grpSpPr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00000000-0008-0000-0900-000003000000}"/>
                </a:ext>
              </a:extLst>
            </xdr:cNvPr>
            <xdr:cNvSpPr/>
          </xdr:nvSpPr>
          <xdr:spPr>
            <a:xfrm>
              <a:off x="2377440" y="6035040"/>
              <a:ext cx="2369820" cy="6704044"/>
            </a:xfrm>
            <a:prstGeom prst="rect">
              <a:avLst/>
            </a:prstGeom>
            <a:ln>
              <a:noFill/>
            </a:ln>
            <a:effectLst>
              <a:glow rad="228600">
                <a:schemeClr val="tx1">
                  <a:alpha val="62000"/>
                </a:schemeClr>
              </a:glow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002">
              <a:schemeClr val="dk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600"/>
            </a:p>
          </xdr:txBody>
        </xdr:sp>
        <xdr:sp macro="" textlink="">
          <xdr:nvSpPr>
            <xdr:cNvPr id="4" name="ZoneTexte 3">
              <a:extLst>
                <a:ext uri="{FF2B5EF4-FFF2-40B4-BE49-F238E27FC236}">
                  <a16:creationId xmlns:a16="http://schemas.microsoft.com/office/drawing/2014/main" id="{00000000-0008-0000-0900-000004000000}"/>
                </a:ext>
              </a:extLst>
            </xdr:cNvPr>
            <xdr:cNvSpPr txBox="1"/>
          </xdr:nvSpPr>
          <xdr:spPr>
            <a:xfrm>
              <a:off x="2697480" y="6172200"/>
              <a:ext cx="1706879" cy="685800"/>
            </a:xfrm>
            <a:prstGeom prst="rect">
              <a:avLst/>
            </a:prstGeom>
            <a:noFill/>
            <a:ln w="9525" cmpd="sng">
              <a:noFill/>
            </a:ln>
            <a:effectLst/>
            <a:scene3d>
              <a:camera prst="orthographicFront">
                <a:rot lat="0" lon="0" rev="0"/>
              </a:camera>
              <a:lightRig rig="contrasting" dir="t">
                <a:rot lat="0" lon="0" rev="7800000"/>
              </a:lightRig>
            </a:scene3d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800" b="1" baseline="0"/>
                <a:t>Selectionner l'extrudeuse :</a:t>
              </a:r>
              <a:endParaRPr lang="fr-FR" sz="1800" b="1"/>
            </a:p>
          </xdr:txBody>
        </xdr:sp>
        <xdr:sp macro="[0]!TDB_A" textlink="">
          <xdr:nvSpPr>
            <xdr:cNvPr id="5" name="Organigramme : Alternative 4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900-000005000000}"/>
                </a:ext>
              </a:extLst>
            </xdr:cNvPr>
            <xdr:cNvSpPr/>
          </xdr:nvSpPr>
          <xdr:spPr>
            <a:xfrm>
              <a:off x="2733128" y="6886488"/>
              <a:ext cx="1480732" cy="306792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EXT-A</a:t>
              </a:r>
            </a:p>
          </xdr:txBody>
        </xdr:sp>
        <xdr:sp macro="" textlink="">
          <xdr:nvSpPr>
            <xdr:cNvPr id="6" name="Organigramme : Alternative 5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900-000006000000}"/>
                </a:ext>
              </a:extLst>
            </xdr:cNvPr>
            <xdr:cNvSpPr/>
          </xdr:nvSpPr>
          <xdr:spPr>
            <a:xfrm>
              <a:off x="2712719" y="7822863"/>
              <a:ext cx="1501140" cy="345777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EXT-C</a:t>
              </a:r>
            </a:p>
          </xdr:txBody>
        </xdr:sp>
        <xdr:sp macro="" textlink="">
          <xdr:nvSpPr>
            <xdr:cNvPr id="7" name="Organigramme : Alternative 6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900-000007000000}"/>
                </a:ext>
              </a:extLst>
            </xdr:cNvPr>
            <xdr:cNvSpPr/>
          </xdr:nvSpPr>
          <xdr:spPr>
            <a:xfrm>
              <a:off x="2735579" y="7312935"/>
              <a:ext cx="1455420" cy="352785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EXT-B</a:t>
              </a:r>
            </a:p>
          </xdr:txBody>
        </xdr:sp>
        <xdr:sp macro="[0]!TDB_usine" textlink="">
          <xdr:nvSpPr>
            <xdr:cNvPr id="8" name="Organigramme : Alternative 7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900-000008000000}"/>
                </a:ext>
              </a:extLst>
            </xdr:cNvPr>
            <xdr:cNvSpPr/>
          </xdr:nvSpPr>
          <xdr:spPr>
            <a:xfrm>
              <a:off x="2717883" y="8345342"/>
              <a:ext cx="1488356" cy="364318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Usine</a:t>
              </a:r>
            </a:p>
          </xdr:txBody>
        </xdr:sp>
        <xdr:sp macro="[0]!Synthése_arret" textlink="">
          <xdr:nvSpPr>
            <xdr:cNvPr id="9" name="Organigramme : Alternative 8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900-000009000000}"/>
                </a:ext>
              </a:extLst>
            </xdr:cNvPr>
            <xdr:cNvSpPr/>
          </xdr:nvSpPr>
          <xdr:spPr>
            <a:xfrm>
              <a:off x="2736249" y="8919647"/>
              <a:ext cx="1447130" cy="331033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Causes</a:t>
              </a:r>
              <a:r>
                <a:rPr lang="fr-FR" sz="1800" b="1" baseline="0"/>
                <a:t> Arrêt</a:t>
              </a:r>
              <a:endParaRPr lang="fr-FR" sz="1800" b="1"/>
            </a:p>
          </xdr:txBody>
        </xdr:sp>
        <xdr:pic macro="[0]!Supp_Transport">
          <xdr:nvPicPr>
            <xdr:cNvPr id="10" name="Image 9">
              <a:extLst>
                <a:ext uri="{FF2B5EF4-FFF2-40B4-BE49-F238E27FC236}">
                  <a16:creationId xmlns:a16="http://schemas.microsoft.com/office/drawing/2014/main" id="{00000000-0008-0000-0900-00000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10840" y="9692640"/>
              <a:ext cx="1135380" cy="1077030"/>
            </a:xfrm>
            <a:prstGeom prst="rect">
              <a:avLst/>
            </a:prstGeom>
          </xdr:spPr>
        </xdr:pic>
      </xdr:grpSp>
      <xdr:sp macro="" textlink="">
        <xdr:nvSpPr>
          <xdr:cNvPr id="12" name="ZoneTexte 11">
            <a:extLst>
              <a:ext uri="{FF2B5EF4-FFF2-40B4-BE49-F238E27FC236}">
                <a16:creationId xmlns:a16="http://schemas.microsoft.com/office/drawing/2014/main" id="{00000000-0008-0000-0900-00000C000000}"/>
              </a:ext>
            </a:extLst>
          </xdr:cNvPr>
          <xdr:cNvSpPr txBox="1"/>
        </xdr:nvSpPr>
        <xdr:spPr>
          <a:xfrm>
            <a:off x="739140" y="4907280"/>
            <a:ext cx="1127759" cy="2819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IE" sz="14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Précédant</a:t>
            </a:r>
            <a:endParaRPr lang="en-IE" sz="1400">
              <a:effectLst/>
            </a:endParaRPr>
          </a:p>
          <a:p>
            <a:endParaRPr lang="en-IE" sz="1100"/>
          </a:p>
        </xdr:txBody>
      </xdr:sp>
    </xdr:grpSp>
    <xdr:clientData/>
  </xdr:twoCellAnchor>
  <xdr:twoCellAnchor>
    <xdr:from>
      <xdr:col>15</xdr:col>
      <xdr:colOff>549648</xdr:colOff>
      <xdr:row>0</xdr:row>
      <xdr:rowOff>174813</xdr:rowOff>
    </xdr:from>
    <xdr:to>
      <xdr:col>19</xdr:col>
      <xdr:colOff>249251</xdr:colOff>
      <xdr:row>5</xdr:row>
      <xdr:rowOff>37040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pSpPr/>
      </xdr:nvGrpSpPr>
      <xdr:grpSpPr>
        <a:xfrm>
          <a:off x="12383060" y="174813"/>
          <a:ext cx="2855179" cy="758698"/>
          <a:chOff x="122464" y="585107"/>
          <a:chExt cx="2803072" cy="816429"/>
        </a:xfrm>
      </xdr:grpSpPr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00000000-0008-0000-0900-00000F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odule5.Menu" textlink="">
          <xdr:nvSpPr>
            <xdr:cNvPr id="17" name="Rectangle 16">
              <a:extLst>
                <a:ext uri="{FF2B5EF4-FFF2-40B4-BE49-F238E27FC236}">
                  <a16:creationId xmlns:a16="http://schemas.microsoft.com/office/drawing/2014/main" id="{00000000-0008-0000-0900-000011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18" name="Rectangle 17">
              <a:extLst>
                <a:ext uri="{FF2B5EF4-FFF2-40B4-BE49-F238E27FC236}">
                  <a16:creationId xmlns:a16="http://schemas.microsoft.com/office/drawing/2014/main" id="{00000000-0008-0000-0900-000012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900-000013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odule5.Menu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900-000010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549088</xdr:colOff>
      <xdr:row>0</xdr:row>
      <xdr:rowOff>134470</xdr:rowOff>
    </xdr:from>
    <xdr:to>
      <xdr:col>5</xdr:col>
      <xdr:colOff>212352</xdr:colOff>
      <xdr:row>7</xdr:row>
      <xdr:rowOff>10645</xdr:rowOff>
    </xdr:to>
    <xdr:pic macro="[0]!Imprimer">
      <xdr:nvPicPr>
        <xdr:cNvPr id="20" name="Image 19" descr="Bouton Imprimer | Icons Gratuite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8706" y="134470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</xdr:colOff>
      <xdr:row>0</xdr:row>
      <xdr:rowOff>106680</xdr:rowOff>
    </xdr:from>
    <xdr:to>
      <xdr:col>3</xdr:col>
      <xdr:colOff>76200</xdr:colOff>
      <xdr:row>37</xdr:row>
      <xdr:rowOff>44164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83820" y="106680"/>
          <a:ext cx="2379980" cy="6829351"/>
          <a:chOff x="83820" y="91440"/>
          <a:chExt cx="2369820" cy="6704044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pSpPr/>
        </xdr:nvGrpSpPr>
        <xdr:grpSpPr>
          <a:xfrm>
            <a:off x="83820" y="91440"/>
            <a:ext cx="2369820" cy="6704044"/>
            <a:chOff x="2377440" y="6035040"/>
            <a:chExt cx="2369820" cy="6704044"/>
          </a:xfrm>
        </xdr:grpSpPr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SpPr/>
          </xdr:nvSpPr>
          <xdr:spPr>
            <a:xfrm>
              <a:off x="2377440" y="6035040"/>
              <a:ext cx="2369820" cy="6704044"/>
            </a:xfrm>
            <a:prstGeom prst="rect">
              <a:avLst/>
            </a:prstGeom>
            <a:ln>
              <a:noFill/>
            </a:ln>
            <a:effectLst>
              <a:glow rad="228600">
                <a:schemeClr val="tx1">
                  <a:alpha val="62000"/>
                </a:schemeClr>
              </a:glow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002">
              <a:schemeClr val="dk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600"/>
            </a:p>
          </xdr:txBody>
        </xdr:sp>
        <xdr:sp macro="" textlink="">
          <xdr:nvSpPr>
            <xdr:cNvPr id="6" name="ZoneTexte 5"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SpPr txBox="1"/>
          </xdr:nvSpPr>
          <xdr:spPr>
            <a:xfrm>
              <a:off x="2697480" y="6172200"/>
              <a:ext cx="1706879" cy="685800"/>
            </a:xfrm>
            <a:prstGeom prst="rect">
              <a:avLst/>
            </a:prstGeom>
            <a:noFill/>
            <a:ln w="9525" cmpd="sng">
              <a:noFill/>
            </a:ln>
            <a:effectLst/>
            <a:scene3d>
              <a:camera prst="orthographicFront">
                <a:rot lat="0" lon="0" rev="0"/>
              </a:camera>
              <a:lightRig rig="contrasting" dir="t">
                <a:rot lat="0" lon="0" rev="7800000"/>
              </a:lightRig>
            </a:scene3d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800" b="1" baseline="0"/>
                <a:t>Selectionner l'extrudeuse :</a:t>
              </a:r>
              <a:endParaRPr lang="fr-FR" sz="1800" b="1"/>
            </a:p>
          </xdr:txBody>
        </xdr:sp>
        <xdr:sp macro="[0]!TDB_A" textlink="">
          <xdr:nvSpPr>
            <xdr:cNvPr id="7" name="Organigramme : Alternative 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A00-000007000000}"/>
                </a:ext>
              </a:extLst>
            </xdr:cNvPr>
            <xdr:cNvSpPr/>
          </xdr:nvSpPr>
          <xdr:spPr>
            <a:xfrm>
              <a:off x="2733128" y="6886488"/>
              <a:ext cx="1480732" cy="306792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EXT-A</a:t>
              </a:r>
            </a:p>
          </xdr:txBody>
        </xdr:sp>
        <xdr:sp macro="" textlink="">
          <xdr:nvSpPr>
            <xdr:cNvPr id="8" name="Organigramme : Alternative 7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00000000-0008-0000-0A00-000008000000}"/>
                </a:ext>
              </a:extLst>
            </xdr:cNvPr>
            <xdr:cNvSpPr/>
          </xdr:nvSpPr>
          <xdr:spPr>
            <a:xfrm>
              <a:off x="2712719" y="7822863"/>
              <a:ext cx="1501140" cy="345777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EXT-C</a:t>
              </a:r>
            </a:p>
          </xdr:txBody>
        </xdr:sp>
        <xdr:sp macro="" textlink="">
          <xdr:nvSpPr>
            <xdr:cNvPr id="9" name="Organigramme : Alternative 8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SpPr/>
          </xdr:nvSpPr>
          <xdr:spPr>
            <a:xfrm>
              <a:off x="2735579" y="7312935"/>
              <a:ext cx="1455420" cy="352785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EXT-B</a:t>
              </a:r>
            </a:p>
          </xdr:txBody>
        </xdr:sp>
        <xdr:sp macro="[0]!TDB_usine" textlink="">
          <xdr:nvSpPr>
            <xdr:cNvPr id="10" name="Organigramme : Alternative 9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SpPr/>
          </xdr:nvSpPr>
          <xdr:spPr>
            <a:xfrm>
              <a:off x="2717883" y="8345342"/>
              <a:ext cx="1488356" cy="364318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Usine</a:t>
              </a:r>
            </a:p>
          </xdr:txBody>
        </xdr:sp>
        <xdr:sp macro="[0]!Synthése_arret" textlink="">
          <xdr:nvSpPr>
            <xdr:cNvPr id="11" name="Organigramme : Alternative 10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A00-00000B000000}"/>
                </a:ext>
              </a:extLst>
            </xdr:cNvPr>
            <xdr:cNvSpPr/>
          </xdr:nvSpPr>
          <xdr:spPr>
            <a:xfrm>
              <a:off x="2736249" y="8919647"/>
              <a:ext cx="1447130" cy="331033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Causes</a:t>
              </a:r>
              <a:r>
                <a:rPr lang="fr-FR" sz="1800" b="1" baseline="0"/>
                <a:t> Arrêt</a:t>
              </a:r>
              <a:endParaRPr lang="fr-FR" sz="1800" b="1"/>
            </a:p>
          </xdr:txBody>
        </xdr:sp>
        <xdr:pic macro="[0]!Supp_Transport">
          <xdr:nvPicPr>
            <xdr:cNvPr id="12" name="Image 11">
              <a:extLst>
                <a:ext uri="{FF2B5EF4-FFF2-40B4-BE49-F238E27FC236}">
                  <a16:creationId xmlns:a16="http://schemas.microsoft.com/office/drawing/2014/main" id="{00000000-0008-0000-0A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10840" y="9692640"/>
              <a:ext cx="1135380" cy="1077030"/>
            </a:xfrm>
            <a:prstGeom prst="rect">
              <a:avLst/>
            </a:prstGeom>
          </xdr:spPr>
        </xdr:pic>
      </xdr:grp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 txBox="1"/>
        </xdr:nvSpPr>
        <xdr:spPr>
          <a:xfrm>
            <a:off x="739140" y="4907280"/>
            <a:ext cx="1127759" cy="2819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IE" sz="14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Précédant</a:t>
            </a:r>
            <a:endParaRPr lang="en-IE" sz="1400">
              <a:effectLst/>
            </a:endParaRPr>
          </a:p>
          <a:p>
            <a:endParaRPr lang="en-IE" sz="1100"/>
          </a:p>
        </xdr:txBody>
      </xdr:sp>
    </xdr:grpSp>
    <xdr:clientData/>
  </xdr:twoCellAnchor>
  <xdr:twoCellAnchor>
    <xdr:from>
      <xdr:col>4</xdr:col>
      <xdr:colOff>526627</xdr:colOff>
      <xdr:row>0</xdr:row>
      <xdr:rowOff>84878</xdr:rowOff>
    </xdr:from>
    <xdr:to>
      <xdr:col>13</xdr:col>
      <xdr:colOff>694267</xdr:colOff>
      <xdr:row>4</xdr:row>
      <xdr:rowOff>148696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/>
      </xdr:nvSpPr>
      <xdr:spPr>
        <a:xfrm>
          <a:off x="3616960" y="84878"/>
          <a:ext cx="7120890" cy="825818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Variation</a:t>
          </a:r>
          <a:r>
            <a:rPr lang="fr-FR" sz="36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du Taux de disponibilité 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13</xdr:col>
      <xdr:colOff>650875</xdr:colOff>
      <xdr:row>0</xdr:row>
      <xdr:rowOff>63500</xdr:rowOff>
    </xdr:from>
    <xdr:to>
      <xdr:col>17</xdr:col>
      <xdr:colOff>367846</xdr:colOff>
      <xdr:row>4</xdr:row>
      <xdr:rowOff>116228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GrpSpPr/>
      </xdr:nvGrpSpPr>
      <xdr:grpSpPr>
        <a:xfrm>
          <a:off x="10997142" y="63500"/>
          <a:ext cx="2900437" cy="797795"/>
          <a:chOff x="122464" y="585107"/>
          <a:chExt cx="2803072" cy="816429"/>
        </a:xfrm>
      </xdr:grpSpPr>
      <xdr:grpSp>
        <xdr:nvGrpSpPr>
          <xdr:cNvPr id="15" name="Groupe 14">
            <a:extLst>
              <a:ext uri="{FF2B5EF4-FFF2-40B4-BE49-F238E27FC236}">
                <a16:creationId xmlns:a16="http://schemas.microsoft.com/office/drawing/2014/main" id="{00000000-0008-0000-0A00-00000F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odule5.Menu" textlink="">
          <xdr:nvSpPr>
            <xdr:cNvPr id="17" name="Rectangle 16">
              <a:extLst>
                <a:ext uri="{FF2B5EF4-FFF2-40B4-BE49-F238E27FC236}">
                  <a16:creationId xmlns:a16="http://schemas.microsoft.com/office/drawing/2014/main" id="{00000000-0008-0000-0A00-000011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18" name="Rectangle 17">
              <a:extLst>
                <a:ext uri="{FF2B5EF4-FFF2-40B4-BE49-F238E27FC236}">
                  <a16:creationId xmlns:a16="http://schemas.microsoft.com/office/drawing/2014/main" id="{00000000-0008-0000-0A00-000012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A00-000013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odule5.Menu" textlink="">
        <xdr:nvSpPr>
          <xdr:cNvPr id="16" name="ZoneTexte 15">
            <a:extLst>
              <a:ext uri="{FF2B5EF4-FFF2-40B4-BE49-F238E27FC236}">
                <a16:creationId xmlns:a16="http://schemas.microsoft.com/office/drawing/2014/main" id="{00000000-0008-0000-0A00-000010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285750</xdr:colOff>
      <xdr:row>0</xdr:row>
      <xdr:rowOff>85725</xdr:rowOff>
    </xdr:from>
    <xdr:to>
      <xdr:col>4</xdr:col>
      <xdr:colOff>723900</xdr:colOff>
      <xdr:row>6</xdr:row>
      <xdr:rowOff>152400</xdr:rowOff>
    </xdr:to>
    <xdr:pic macro="[0]!Imprimer">
      <xdr:nvPicPr>
        <xdr:cNvPr id="20" name="Image 19" descr="Bouton Imprimer | Icons Gratuite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85725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53340</xdr:rowOff>
    </xdr:from>
    <xdr:to>
      <xdr:col>3</xdr:col>
      <xdr:colOff>45720</xdr:colOff>
      <xdr:row>36</xdr:row>
      <xdr:rowOff>173704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53340" y="53340"/>
          <a:ext cx="2369820" cy="6704044"/>
          <a:chOff x="83820" y="91440"/>
          <a:chExt cx="2369820" cy="6704044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GrpSpPr/>
        </xdr:nvGrpSpPr>
        <xdr:grpSpPr>
          <a:xfrm>
            <a:off x="83820" y="91440"/>
            <a:ext cx="2369820" cy="6704044"/>
            <a:chOff x="2377440" y="6035040"/>
            <a:chExt cx="2369820" cy="6704044"/>
          </a:xfrm>
        </xdr:grpSpPr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00000000-0008-0000-0B00-000005000000}"/>
                </a:ext>
              </a:extLst>
            </xdr:cNvPr>
            <xdr:cNvSpPr/>
          </xdr:nvSpPr>
          <xdr:spPr>
            <a:xfrm>
              <a:off x="2377440" y="6035040"/>
              <a:ext cx="2369820" cy="6704044"/>
            </a:xfrm>
            <a:prstGeom prst="rect">
              <a:avLst/>
            </a:prstGeom>
            <a:ln>
              <a:noFill/>
            </a:ln>
            <a:effectLst>
              <a:glow rad="228600">
                <a:schemeClr val="tx1">
                  <a:alpha val="62000"/>
                </a:schemeClr>
              </a:glow>
              <a:outerShdw blurRad="44450" dist="27940" dir="5400000" algn="ctr">
                <a:srgbClr val="000000">
                  <a:alpha val="32000"/>
                </a:srgbClr>
              </a:outerShdw>
            </a:effectLst>
            <a:scene3d>
              <a:camera prst="orthographicFront">
                <a:rot lat="0" lon="0" rev="0"/>
              </a:camera>
              <a:lightRig rig="balanced" dir="t">
                <a:rot lat="0" lon="0" rev="8700000"/>
              </a:lightRig>
            </a:scene3d>
            <a:sp3d>
              <a:bevelT w="190500" h="38100"/>
            </a:sp3d>
          </xdr:spPr>
          <xdr:style>
            <a:lnRef idx="2">
              <a:schemeClr val="accent1">
                <a:shade val="50000"/>
              </a:schemeClr>
            </a:lnRef>
            <a:fillRef idx="1002">
              <a:schemeClr val="dk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600"/>
            </a:p>
          </xdr:txBody>
        </xdr:sp>
        <xdr:sp macro="" textlink="">
          <xdr:nvSpPr>
            <xdr:cNvPr id="6" name="ZoneTexte 5">
              <a:extLst>
                <a:ext uri="{FF2B5EF4-FFF2-40B4-BE49-F238E27FC236}">
                  <a16:creationId xmlns:a16="http://schemas.microsoft.com/office/drawing/2014/main" id="{00000000-0008-0000-0B00-000006000000}"/>
                </a:ext>
              </a:extLst>
            </xdr:cNvPr>
            <xdr:cNvSpPr txBox="1"/>
          </xdr:nvSpPr>
          <xdr:spPr>
            <a:xfrm>
              <a:off x="2697480" y="6172200"/>
              <a:ext cx="1706879" cy="685800"/>
            </a:xfrm>
            <a:prstGeom prst="rect">
              <a:avLst/>
            </a:prstGeom>
            <a:noFill/>
            <a:ln w="9525" cmpd="sng">
              <a:noFill/>
            </a:ln>
            <a:effectLst/>
            <a:scene3d>
              <a:camera prst="orthographicFront">
                <a:rot lat="0" lon="0" rev="0"/>
              </a:camera>
              <a:lightRig rig="contrasting" dir="t">
                <a:rot lat="0" lon="0" rev="7800000"/>
              </a:lightRig>
            </a:scene3d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800" b="1" baseline="0"/>
                <a:t>Selectionner l'extrudeuse :</a:t>
              </a:r>
              <a:endParaRPr lang="fr-FR" sz="1800" b="1"/>
            </a:p>
          </xdr:txBody>
        </xdr:sp>
        <xdr:sp macro="[0]!TDB_A" textlink="">
          <xdr:nvSpPr>
            <xdr:cNvPr id="7" name="Organigramme : Alternative 6">
              <a:extLst>
                <a:ext uri="{FF2B5EF4-FFF2-40B4-BE49-F238E27FC236}">
                  <a16:creationId xmlns:a16="http://schemas.microsoft.com/office/drawing/2014/main" id="{00000000-0008-0000-0B00-000007000000}"/>
                </a:ext>
              </a:extLst>
            </xdr:cNvPr>
            <xdr:cNvSpPr/>
          </xdr:nvSpPr>
          <xdr:spPr>
            <a:xfrm>
              <a:off x="2733128" y="6886488"/>
              <a:ext cx="1480732" cy="306792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EXT-A</a:t>
              </a:r>
            </a:p>
          </xdr:txBody>
        </xdr:sp>
        <xdr:sp macro="[0]!TDB_C" textlink="">
          <xdr:nvSpPr>
            <xdr:cNvPr id="8" name="Organigramme : Alternative 7">
              <a:extLst>
                <a:ext uri="{FF2B5EF4-FFF2-40B4-BE49-F238E27FC236}">
                  <a16:creationId xmlns:a16="http://schemas.microsoft.com/office/drawing/2014/main" id="{00000000-0008-0000-0B00-000008000000}"/>
                </a:ext>
              </a:extLst>
            </xdr:cNvPr>
            <xdr:cNvSpPr/>
          </xdr:nvSpPr>
          <xdr:spPr>
            <a:xfrm>
              <a:off x="2712719" y="7822863"/>
              <a:ext cx="1501140" cy="345777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EXT-C</a:t>
              </a:r>
            </a:p>
          </xdr:txBody>
        </xdr:sp>
        <xdr:sp macro="" textlink="">
          <xdr:nvSpPr>
            <xdr:cNvPr id="9" name="Organigramme : Alternative 8">
              <a:extLst>
                <a:ext uri="{FF2B5EF4-FFF2-40B4-BE49-F238E27FC236}">
                  <a16:creationId xmlns:a16="http://schemas.microsoft.com/office/drawing/2014/main" id="{00000000-0008-0000-0B00-000009000000}"/>
                </a:ext>
              </a:extLst>
            </xdr:cNvPr>
            <xdr:cNvSpPr/>
          </xdr:nvSpPr>
          <xdr:spPr>
            <a:xfrm>
              <a:off x="2735579" y="7312935"/>
              <a:ext cx="1455420" cy="352785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EXT-B</a:t>
              </a:r>
            </a:p>
          </xdr:txBody>
        </xdr:sp>
        <xdr:sp macro="[0]!TDB_usine" textlink="">
          <xdr:nvSpPr>
            <xdr:cNvPr id="10" name="Organigramme : Alternative 9">
              <a:extLst>
                <a:ext uri="{FF2B5EF4-FFF2-40B4-BE49-F238E27FC236}">
                  <a16:creationId xmlns:a16="http://schemas.microsoft.com/office/drawing/2014/main" id="{00000000-0008-0000-0B00-00000A000000}"/>
                </a:ext>
              </a:extLst>
            </xdr:cNvPr>
            <xdr:cNvSpPr/>
          </xdr:nvSpPr>
          <xdr:spPr>
            <a:xfrm>
              <a:off x="2717883" y="8345342"/>
              <a:ext cx="1488356" cy="364318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Usine</a:t>
              </a:r>
            </a:p>
          </xdr:txBody>
        </xdr:sp>
        <xdr:sp macro="[0]!Synthése_arret" textlink="">
          <xdr:nvSpPr>
            <xdr:cNvPr id="11" name="Organigramme : Alternative 10">
              <a:extLst>
                <a:ext uri="{FF2B5EF4-FFF2-40B4-BE49-F238E27FC236}">
                  <a16:creationId xmlns:a16="http://schemas.microsoft.com/office/drawing/2014/main" id="{00000000-0008-0000-0B00-00000B000000}"/>
                </a:ext>
              </a:extLst>
            </xdr:cNvPr>
            <xdr:cNvSpPr/>
          </xdr:nvSpPr>
          <xdr:spPr>
            <a:xfrm>
              <a:off x="2736249" y="8919647"/>
              <a:ext cx="1447130" cy="331033"/>
            </a:xfrm>
            <a:prstGeom prst="flowChartAlternateProcess">
              <a:avLst/>
            </a:prstGeom>
            <a:ln>
              <a:noFill/>
            </a:ln>
            <a:effectLst>
              <a:outerShdw blurRad="190500" dist="228600" dir="2700000" algn="ctr">
                <a:srgbClr val="000000">
                  <a:alpha val="30000"/>
                </a:srgbClr>
              </a:outerShdw>
            </a:effectLst>
            <a:scene3d>
              <a:camera prst="orthographicFront">
                <a:rot lat="0" lon="0" rev="0"/>
              </a:camera>
              <a:lightRig rig="glow" dir="t">
                <a:rot lat="0" lon="0" rev="4800000"/>
              </a:lightRig>
            </a:scene3d>
            <a:sp3d prstMaterial="matte">
              <a:bevelT w="127000" h="63500"/>
            </a:sp3d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Causes</a:t>
              </a:r>
              <a:r>
                <a:rPr lang="fr-FR" sz="1800" b="1" baseline="0"/>
                <a:t> Arrêt</a:t>
              </a:r>
              <a:endParaRPr lang="fr-FR" sz="1800" b="1"/>
            </a:p>
          </xdr:txBody>
        </xdr:sp>
        <xdr:pic macro="[0]!Supp_Transport">
          <xdr:nvPicPr>
            <xdr:cNvPr id="12" name="Image 11">
              <a:extLst>
                <a:ext uri="{FF2B5EF4-FFF2-40B4-BE49-F238E27FC236}">
                  <a16:creationId xmlns:a16="http://schemas.microsoft.com/office/drawing/2014/main" id="{00000000-0008-0000-0B00-00000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10840" y="9692640"/>
              <a:ext cx="1135380" cy="1077030"/>
            </a:xfrm>
            <a:prstGeom prst="rect">
              <a:avLst/>
            </a:prstGeom>
          </xdr:spPr>
        </xdr:pic>
      </xdr:grp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 txBox="1"/>
        </xdr:nvSpPr>
        <xdr:spPr>
          <a:xfrm>
            <a:off x="739140" y="4907280"/>
            <a:ext cx="1127759" cy="2819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IE" sz="14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Précédant</a:t>
            </a:r>
            <a:endParaRPr lang="en-IE" sz="1400">
              <a:effectLst/>
            </a:endParaRPr>
          </a:p>
          <a:p>
            <a:endParaRPr lang="en-IE" sz="1100"/>
          </a:p>
        </xdr:txBody>
      </xdr:sp>
    </xdr:grpSp>
    <xdr:clientData/>
  </xdr:twoCellAnchor>
  <xdr:twoCellAnchor>
    <xdr:from>
      <xdr:col>2</xdr:col>
      <xdr:colOff>110490</xdr:colOff>
      <xdr:row>0</xdr:row>
      <xdr:rowOff>0</xdr:rowOff>
    </xdr:from>
    <xdr:to>
      <xdr:col>13</xdr:col>
      <xdr:colOff>483870</xdr:colOff>
      <xdr:row>4</xdr:row>
      <xdr:rowOff>63818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>
        <a:xfrm>
          <a:off x="1653540" y="0"/>
          <a:ext cx="8860155" cy="825818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Variation</a:t>
          </a:r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du Taux de défaillance </a:t>
          </a:r>
        </a:p>
        <a:p>
          <a:pPr algn="ctr"/>
          <a:r>
            <a:rPr lang="fr-FR" sz="4000" b="1" cap="none" spc="0" baseline="0">
              <a:ln w="18000">
                <a:solidFill>
                  <a:schemeClr val="accent1"/>
                </a:solidFill>
                <a:prstDash val="solid"/>
                <a:miter lim="800000"/>
              </a:ln>
              <a:solidFill>
                <a:schemeClr val="tx1"/>
              </a:solidFill>
              <a:effectLst>
                <a:glow rad="139700">
                  <a:schemeClr val="accent1">
                    <a:satMod val="175000"/>
                    <a:alpha val="40000"/>
                  </a:schemeClr>
                </a:glow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Usine</a:t>
          </a:r>
          <a:endParaRPr lang="fr-FR" sz="4000" b="1" cap="none" spc="0">
            <a:ln w="18000">
              <a:solidFill>
                <a:schemeClr val="accent1"/>
              </a:solidFill>
              <a:prstDash val="solid"/>
              <a:miter lim="800000"/>
            </a:ln>
            <a:solidFill>
              <a:schemeClr val="tx1"/>
            </a:solidFill>
            <a:effectLst>
              <a:glow rad="139700">
                <a:schemeClr val="accent1">
                  <a:satMod val="175000"/>
                  <a:alpha val="40000"/>
                </a:schemeClr>
              </a:glow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12</xdr:col>
      <xdr:colOff>666750</xdr:colOff>
      <xdr:row>0</xdr:row>
      <xdr:rowOff>28575</xdr:rowOff>
    </xdr:from>
    <xdr:to>
      <xdr:col>16</xdr:col>
      <xdr:colOff>383722</xdr:colOff>
      <xdr:row>4</xdr:row>
      <xdr:rowOff>81303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GrpSpPr/>
      </xdr:nvGrpSpPr>
      <xdr:grpSpPr>
        <a:xfrm>
          <a:off x="10176510" y="28575"/>
          <a:ext cx="2886892" cy="784248"/>
          <a:chOff x="122464" y="585107"/>
          <a:chExt cx="2803072" cy="816429"/>
        </a:xfrm>
      </xdr:grpSpPr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00000000-0008-0000-0B00-000010000000}"/>
              </a:ext>
            </a:extLst>
          </xdr:cNvPr>
          <xdr:cNvGrpSpPr/>
        </xdr:nvGrpSpPr>
        <xdr:grpSpPr>
          <a:xfrm>
            <a:off x="1722665" y="693965"/>
            <a:ext cx="1202871" cy="625928"/>
            <a:chOff x="1287236" y="666750"/>
            <a:chExt cx="1578429" cy="608239"/>
          </a:xfrm>
        </xdr:grpSpPr>
        <xdr:sp macro="[0]!Module5.Menu" textlink="">
          <xdr:nvSpPr>
            <xdr:cNvPr id="18" name="Rectangle 17">
              <a:extLst>
                <a:ext uri="{FF2B5EF4-FFF2-40B4-BE49-F238E27FC236}">
                  <a16:creationId xmlns:a16="http://schemas.microsoft.com/office/drawing/2014/main" id="{00000000-0008-0000-0B00-000012000000}"/>
                </a:ext>
              </a:extLst>
            </xdr:cNvPr>
            <xdr:cNvSpPr/>
          </xdr:nvSpPr>
          <xdr:spPr>
            <a:xfrm>
              <a:off x="1287236" y="666750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00000000-0008-0000-0B00-000013000000}"/>
                </a:ext>
              </a:extLst>
            </xdr:cNvPr>
            <xdr:cNvSpPr/>
          </xdr:nvSpPr>
          <xdr:spPr>
            <a:xfrm>
              <a:off x="1287236" y="918481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Module5.Menu" textlink="">
          <xdr:nvSpPr>
            <xdr:cNvPr id="20" name="Rectangle 19">
              <a:extLst>
                <a:ext uri="{FF2B5EF4-FFF2-40B4-BE49-F238E27FC236}">
                  <a16:creationId xmlns:a16="http://schemas.microsoft.com/office/drawing/2014/main" id="{00000000-0008-0000-0B00-000014000000}"/>
                </a:ext>
              </a:extLst>
            </xdr:cNvPr>
            <xdr:cNvSpPr/>
          </xdr:nvSpPr>
          <xdr:spPr>
            <a:xfrm>
              <a:off x="1287236" y="1138917"/>
              <a:ext cx="1578429" cy="136072"/>
            </a:xfrm>
            <a:prstGeom prst="rect">
              <a:avLst/>
            </a:prstGeom>
            <a:ln>
              <a:noFill/>
            </a:ln>
          </xdr:spPr>
          <xdr:style>
            <a:lnRef idx="2">
              <a:schemeClr val="accent3"/>
            </a:lnRef>
            <a:fillRef idx="1">
              <a:schemeClr val="lt1"/>
            </a:fillRef>
            <a:effectRef idx="0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[0]!Module5.Menu" textlink="">
        <xdr:nvSpPr>
          <xdr:cNvPr id="17" name="ZoneTexte 16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 txBox="1"/>
        </xdr:nvSpPr>
        <xdr:spPr>
          <a:xfrm>
            <a:off x="122464" y="585107"/>
            <a:ext cx="1741714" cy="8164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4400" b="1">
                <a:solidFill>
                  <a:schemeClr val="bg1"/>
                </a:solidFill>
              </a:rPr>
              <a:t>Menu</a:t>
            </a:r>
          </a:p>
        </xdr:txBody>
      </xdr:sp>
    </xdr:grpSp>
    <xdr:clientData/>
  </xdr:twoCellAnchor>
  <xdr:twoCellAnchor editAs="oneCell">
    <xdr:from>
      <xdr:col>3</xdr:col>
      <xdr:colOff>133350</xdr:colOff>
      <xdr:row>3</xdr:row>
      <xdr:rowOff>104775</xdr:rowOff>
    </xdr:from>
    <xdr:to>
      <xdr:col>4</xdr:col>
      <xdr:colOff>571500</xdr:colOff>
      <xdr:row>9</xdr:row>
      <xdr:rowOff>171450</xdr:rowOff>
    </xdr:to>
    <xdr:pic macro="[0]!Imprimer">
      <xdr:nvPicPr>
        <xdr:cNvPr id="21" name="Image 20" descr="Bouton Imprimer | Icons Gratuite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676275"/>
          <a:ext cx="120967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</xdr:colOff>
      <xdr:row>0</xdr:row>
      <xdr:rowOff>116205</xdr:rowOff>
    </xdr:from>
    <xdr:to>
      <xdr:col>0</xdr:col>
      <xdr:colOff>679938</xdr:colOff>
      <xdr:row>2</xdr:row>
      <xdr:rowOff>7620</xdr:rowOff>
    </xdr:to>
    <xdr:pic macro="[0]!Imprimer">
      <xdr:nvPicPr>
        <xdr:cNvPr id="9" name="Image 8" descr="Bouton Imprimer | Icons Gratuite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" y="116205"/>
          <a:ext cx="638028" cy="592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746760</xdr:colOff>
      <xdr:row>0</xdr:row>
      <xdr:rowOff>83820</xdr:rowOff>
    </xdr:from>
    <xdr:to>
      <xdr:col>2</xdr:col>
      <xdr:colOff>746760</xdr:colOff>
      <xdr:row>1</xdr:row>
      <xdr:rowOff>403860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GrpSpPr/>
      </xdr:nvGrpSpPr>
      <xdr:grpSpPr>
        <a:xfrm>
          <a:off x="746760" y="83820"/>
          <a:ext cx="1714500" cy="541020"/>
          <a:chOff x="746760" y="83820"/>
          <a:chExt cx="1714500" cy="541020"/>
        </a:xfrm>
      </xdr:grpSpPr>
      <xdr:sp macro="[0]!Menu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SpPr/>
        </xdr:nvSpPr>
        <xdr:spPr>
          <a:xfrm>
            <a:off x="746760" y="83820"/>
            <a:ext cx="1714500" cy="541020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enu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 txBox="1"/>
        </xdr:nvSpPr>
        <xdr:spPr>
          <a:xfrm>
            <a:off x="838200" y="129541"/>
            <a:ext cx="961264" cy="3940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600" b="1">
                <a:solidFill>
                  <a:schemeClr val="bg1"/>
                </a:solidFill>
              </a:rPr>
              <a:t>Me</a:t>
            </a:r>
            <a:r>
              <a:rPr lang="fr-FR" sz="2000" b="1">
                <a:solidFill>
                  <a:schemeClr val="bg1"/>
                </a:solidFill>
              </a:rPr>
              <a:t>nu</a:t>
            </a:r>
            <a:endParaRPr lang="fr-FR" sz="4400" b="1">
              <a:solidFill>
                <a:schemeClr val="bg1"/>
              </a:solidFill>
            </a:endParaRPr>
          </a:p>
        </xdr:txBody>
      </xdr:sp>
      <xdr:sp macro="[0]!Menu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C00-00000B000000}"/>
              </a:ext>
            </a:extLst>
          </xdr:cNvPr>
          <xdr:cNvSpPr/>
        </xdr:nvSpPr>
        <xdr:spPr>
          <a:xfrm>
            <a:off x="1577340" y="198120"/>
            <a:ext cx="815340" cy="8382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E" sz="1100"/>
          </a:p>
        </xdr:txBody>
      </xdr:sp>
      <xdr:sp macro="[0]!Menu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C00-00000C000000}"/>
              </a:ext>
            </a:extLst>
          </xdr:cNvPr>
          <xdr:cNvSpPr/>
        </xdr:nvSpPr>
        <xdr:spPr>
          <a:xfrm>
            <a:off x="1577340" y="350520"/>
            <a:ext cx="815340" cy="83820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IE" sz="1100"/>
          </a:p>
        </xdr:txBody>
      </xdr:sp>
    </xdr:grpSp>
    <xdr:clientData/>
  </xdr:twoCellAnchor>
  <xdr:twoCellAnchor>
    <xdr:from>
      <xdr:col>1</xdr:col>
      <xdr:colOff>731520</xdr:colOff>
      <xdr:row>1</xdr:row>
      <xdr:rowOff>266700</xdr:rowOff>
    </xdr:from>
    <xdr:to>
      <xdr:col>2</xdr:col>
      <xdr:colOff>678180</xdr:colOff>
      <xdr:row>1</xdr:row>
      <xdr:rowOff>350520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/>
      </xdr:nvSpPr>
      <xdr:spPr>
        <a:xfrm>
          <a:off x="1577340" y="487680"/>
          <a:ext cx="815340" cy="8382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I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Spotlight-Visualization-Part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wnloads/Sheet_synthese_minipro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-1"/>
      <sheetName val="Support"/>
    </sheetNames>
    <sheetDataSet>
      <sheetData sheetId="0">
        <row r="3">
          <cell r="D3" t="str">
            <v>Red</v>
          </cell>
        </row>
        <row r="4">
          <cell r="D4" t="str">
            <v>Yellow</v>
          </cell>
        </row>
        <row r="5">
          <cell r="D5" t="str">
            <v>Green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zoom1"/>
      <sheetName val="Dashboard"/>
      <sheetName val="Feuil1"/>
      <sheetName val="Configuration"/>
      <sheetName val="Calculations"/>
    </sheetNames>
    <sheetDataSet>
      <sheetData sheetId="0"/>
      <sheetData sheetId="1"/>
      <sheetData sheetId="2"/>
      <sheetData sheetId="3">
        <row r="6">
          <cell r="E6">
            <v>99.3</v>
          </cell>
        </row>
        <row r="7">
          <cell r="B7">
            <v>80</v>
          </cell>
        </row>
        <row r="9">
          <cell r="B9">
            <v>0</v>
          </cell>
          <cell r="E9">
            <v>0</v>
          </cell>
        </row>
        <row r="11">
          <cell r="B11">
            <v>100</v>
          </cell>
          <cell r="E11">
            <v>100</v>
          </cell>
        </row>
      </sheetData>
      <sheetData sheetId="4">
        <row r="6">
          <cell r="G6" t="str">
            <v>y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4" displayName="Tableau4" ref="F5:F10" totalsRowShown="0">
  <autoFilter ref="F5:F10" xr:uid="{00000000-0009-0000-0100-000003000000}"/>
  <tableColumns count="1">
    <tableColumn id="1" xr3:uid="{00000000-0010-0000-0000-000001000000}" name="Référe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rret" displayName="tabArret" ref="D6:G18" totalsRowCount="1" tableBorderDxfId="8">
  <autoFilter ref="D6:G17" xr:uid="{00000000-0009-0000-0100-000002000000}"/>
  <sortState xmlns:xlrd2="http://schemas.microsoft.com/office/spreadsheetml/2017/richdata2" ref="D7:G17">
    <sortCondition descending="1" ref="F6:F18"/>
  </sortState>
  <tableColumns count="4">
    <tableColumn id="1" xr3:uid="{00000000-0010-0000-0100-000001000000}" name="Code" dataDxfId="7" totalsRowDxfId="6"/>
    <tableColumn id="2" xr3:uid="{00000000-0010-0000-0100-000002000000}" name="      Cause d'arret" dataDxfId="5" totalsRowDxfId="4"/>
    <tableColumn id="3" xr3:uid="{00000000-0010-0000-0100-000003000000}" name=" occurence" totalsRowFunction="custom" dataDxfId="3" totalsRowDxfId="2">
      <totalsRowFormula>SUM(tabArret[[ occurence]])</totalsRowFormula>
    </tableColumn>
    <tableColumn id="4" xr3:uid="{00000000-0010-0000-0100-000004000000}" name="Frequence cumul" dataDxfId="1" totalsRowDxfId="0" dataCellStyle="Pourcentage" totalsRowCellStyle="Pourcentage">
      <calculatedColumnFormula>SUM(F$7:F7)/F$18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13" Type="http://schemas.openxmlformats.org/officeDocument/2006/relationships/control" Target="../activeX/activeX12.xml"/><Relationship Id="rId3" Type="http://schemas.openxmlformats.org/officeDocument/2006/relationships/control" Target="../activeX/activeX7.xml"/><Relationship Id="rId7" Type="http://schemas.openxmlformats.org/officeDocument/2006/relationships/control" Target="../activeX/activeX9.xml"/><Relationship Id="rId12" Type="http://schemas.openxmlformats.org/officeDocument/2006/relationships/image" Target="../media/image19.emf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Relationship Id="rId6" Type="http://schemas.openxmlformats.org/officeDocument/2006/relationships/image" Target="../media/image16.emf"/><Relationship Id="rId11" Type="http://schemas.openxmlformats.org/officeDocument/2006/relationships/control" Target="../activeX/activeX11.xml"/><Relationship Id="rId5" Type="http://schemas.openxmlformats.org/officeDocument/2006/relationships/control" Target="../activeX/activeX8.xml"/><Relationship Id="rId10" Type="http://schemas.openxmlformats.org/officeDocument/2006/relationships/image" Target="../media/image18.emf"/><Relationship Id="rId4" Type="http://schemas.openxmlformats.org/officeDocument/2006/relationships/image" Target="../media/image15.emf"/><Relationship Id="rId9" Type="http://schemas.openxmlformats.org/officeDocument/2006/relationships/control" Target="../activeX/activeX10.xml"/><Relationship Id="rId14" Type="http://schemas.openxmlformats.org/officeDocument/2006/relationships/image" Target="../media/image20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3" Type="http://schemas.openxmlformats.org/officeDocument/2006/relationships/control" Target="../activeX/activeX13.xml"/><Relationship Id="rId7" Type="http://schemas.openxmlformats.org/officeDocument/2006/relationships/control" Target="../activeX/activeX1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Relationship Id="rId6" Type="http://schemas.openxmlformats.org/officeDocument/2006/relationships/image" Target="../media/image24.emf"/><Relationship Id="rId5" Type="http://schemas.openxmlformats.org/officeDocument/2006/relationships/control" Target="../activeX/activeX14.xml"/><Relationship Id="rId10" Type="http://schemas.openxmlformats.org/officeDocument/2006/relationships/image" Target="../media/image26.emf"/><Relationship Id="rId4" Type="http://schemas.openxmlformats.org/officeDocument/2006/relationships/image" Target="../media/image23.emf"/><Relationship Id="rId9" Type="http://schemas.openxmlformats.org/officeDocument/2006/relationships/control" Target="../activeX/activeX1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1.emf"/><Relationship Id="rId3" Type="http://schemas.openxmlformats.org/officeDocument/2006/relationships/control" Target="../activeX/activeX17.xml"/><Relationship Id="rId7" Type="http://schemas.openxmlformats.org/officeDocument/2006/relationships/control" Target="../activeX/activeX1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0.xml"/><Relationship Id="rId6" Type="http://schemas.openxmlformats.org/officeDocument/2006/relationships/image" Target="../media/image30.emf"/><Relationship Id="rId5" Type="http://schemas.openxmlformats.org/officeDocument/2006/relationships/control" Target="../activeX/activeX18.xml"/><Relationship Id="rId10" Type="http://schemas.openxmlformats.org/officeDocument/2006/relationships/image" Target="../media/image32.emf"/><Relationship Id="rId4" Type="http://schemas.openxmlformats.org/officeDocument/2006/relationships/image" Target="../media/image29.emf"/><Relationship Id="rId9" Type="http://schemas.openxmlformats.org/officeDocument/2006/relationships/control" Target="../activeX/activeX20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emf"/><Relationship Id="rId3" Type="http://schemas.openxmlformats.org/officeDocument/2006/relationships/control" Target="../activeX/activeX21.xml"/><Relationship Id="rId7" Type="http://schemas.openxmlformats.org/officeDocument/2006/relationships/control" Target="../activeX/activeX2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2.xml"/><Relationship Id="rId6" Type="http://schemas.openxmlformats.org/officeDocument/2006/relationships/image" Target="../media/image34.emf"/><Relationship Id="rId5" Type="http://schemas.openxmlformats.org/officeDocument/2006/relationships/control" Target="../activeX/activeX22.xml"/><Relationship Id="rId10" Type="http://schemas.openxmlformats.org/officeDocument/2006/relationships/image" Target="../media/image36.emf"/><Relationship Id="rId4" Type="http://schemas.openxmlformats.org/officeDocument/2006/relationships/image" Target="../media/image33.emf"/><Relationship Id="rId9" Type="http://schemas.openxmlformats.org/officeDocument/2006/relationships/control" Target="../activeX/activeX2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9:L35"/>
  <sheetViews>
    <sheetView showGridLines="0" showRowColHeaders="0" topLeftCell="A2" zoomScale="80" zoomScaleNormal="80" workbookViewId="0"/>
  </sheetViews>
  <sheetFormatPr baseColWidth="10" defaultColWidth="11.5546875" defaultRowHeight="14.4" x14ac:dyDescent="0.3"/>
  <cols>
    <col min="1" max="7" width="11.5546875" style="5"/>
    <col min="8" max="8" width="9.44140625" style="5" customWidth="1"/>
    <col min="9" max="9" width="11.5546875" style="5"/>
    <col min="10" max="10" width="12.44140625" style="5" customWidth="1"/>
    <col min="11" max="16384" width="11.5546875" style="5"/>
  </cols>
  <sheetData>
    <row r="9" spans="4:12" x14ac:dyDescent="0.3">
      <c r="E9" s="6"/>
      <c r="F9" s="6"/>
      <c r="G9" s="120"/>
      <c r="H9" s="121"/>
      <c r="I9" s="121"/>
      <c r="J9" s="6"/>
      <c r="K9" s="6"/>
      <c r="L9" s="6"/>
    </row>
    <row r="10" spans="4:12" x14ac:dyDescent="0.3">
      <c r="E10" s="6"/>
      <c r="F10" s="6"/>
      <c r="G10" s="121"/>
      <c r="H10" s="121"/>
      <c r="I10" s="121"/>
      <c r="J10" s="6"/>
      <c r="K10" s="6"/>
      <c r="L10" s="6"/>
    </row>
    <row r="11" spans="4:12" x14ac:dyDescent="0.3">
      <c r="E11" s="6"/>
      <c r="F11" s="6"/>
      <c r="G11" s="6"/>
      <c r="H11" s="6"/>
      <c r="I11" s="6"/>
      <c r="J11" s="6"/>
      <c r="K11" s="6"/>
      <c r="L11" s="6"/>
    </row>
    <row r="12" spans="4:12" ht="14.4" customHeight="1" x14ac:dyDescent="0.3">
      <c r="E12" s="6"/>
      <c r="F12" s="6"/>
      <c r="G12" s="6"/>
      <c r="H12" s="6"/>
      <c r="I12" s="6"/>
      <c r="J12" s="6"/>
      <c r="K12" s="6"/>
      <c r="L12" s="6"/>
    </row>
    <row r="13" spans="4:12" ht="14.4" customHeight="1" x14ac:dyDescent="0.3">
      <c r="E13" s="6"/>
      <c r="F13" s="6"/>
      <c r="G13" s="6"/>
      <c r="H13" s="7"/>
      <c r="I13" s="7"/>
      <c r="J13" s="6"/>
      <c r="K13" s="6"/>
      <c r="L13" s="6"/>
    </row>
    <row r="14" spans="4:12" x14ac:dyDescent="0.3">
      <c r="E14" s="6"/>
      <c r="F14" s="6"/>
      <c r="G14" s="7"/>
      <c r="H14" s="7"/>
      <c r="I14" s="7"/>
      <c r="J14" s="6"/>
      <c r="K14" s="6"/>
      <c r="L14" s="6"/>
    </row>
    <row r="15" spans="4:12" ht="14.4" customHeight="1" x14ac:dyDescent="0.3">
      <c r="E15" s="6"/>
      <c r="F15" s="6"/>
      <c r="G15" s="8"/>
      <c r="H15" s="6"/>
      <c r="I15" s="6"/>
      <c r="J15" s="6"/>
      <c r="K15" s="6"/>
      <c r="L15" s="6"/>
    </row>
    <row r="16" spans="4:12" ht="14.4" customHeight="1" x14ac:dyDescent="0.3">
      <c r="D16" s="6"/>
      <c r="E16" s="6"/>
      <c r="F16" s="6"/>
      <c r="G16" s="8"/>
      <c r="H16" s="6"/>
      <c r="I16" s="123">
        <v>44004.559675925928</v>
      </c>
      <c r="J16" s="123"/>
      <c r="K16" s="6"/>
    </row>
    <row r="17" spans="4:11" x14ac:dyDescent="0.3">
      <c r="D17" s="6"/>
      <c r="E17" s="6"/>
      <c r="F17" s="6"/>
      <c r="G17" s="6"/>
      <c r="H17" s="6"/>
      <c r="I17" s="123"/>
      <c r="J17" s="123"/>
      <c r="K17" s="6"/>
    </row>
    <row r="18" spans="4:11" ht="14.4" customHeight="1" x14ac:dyDescent="0.3">
      <c r="D18" s="6"/>
      <c r="E18" s="6"/>
      <c r="G18" s="8"/>
      <c r="H18" s="6"/>
      <c r="I18" s="6"/>
      <c r="J18" s="6"/>
      <c r="K18" s="6"/>
    </row>
    <row r="19" spans="4:11" ht="14.4" customHeight="1" x14ac:dyDescent="0.3">
      <c r="D19" s="6"/>
      <c r="E19" s="6"/>
      <c r="F19" s="93"/>
      <c r="G19" s="93"/>
      <c r="H19" s="6"/>
      <c r="I19" s="122">
        <v>44004.559675925928</v>
      </c>
      <c r="J19" s="122"/>
      <c r="K19" s="6"/>
    </row>
    <row r="20" spans="4:11" ht="15" customHeight="1" x14ac:dyDescent="0.3">
      <c r="D20" s="6"/>
      <c r="E20" s="6"/>
      <c r="F20" s="93"/>
      <c r="G20" s="93"/>
      <c r="H20" s="6"/>
      <c r="I20" s="122"/>
      <c r="J20" s="122"/>
      <c r="K20" s="6"/>
    </row>
    <row r="21" spans="4:11" ht="14.4" customHeight="1" x14ac:dyDescent="0.3">
      <c r="D21" s="6"/>
      <c r="E21" s="6"/>
      <c r="F21" s="8"/>
      <c r="G21" s="7"/>
      <c r="H21" s="6"/>
      <c r="I21" s="6"/>
      <c r="J21" s="6"/>
      <c r="K21" s="6"/>
    </row>
    <row r="22" spans="4:11" ht="14.4" customHeight="1" x14ac:dyDescent="0.3">
      <c r="D22" s="6"/>
      <c r="E22" s="6"/>
      <c r="F22" s="8"/>
      <c r="G22" s="8"/>
      <c r="H22" s="6"/>
      <c r="I22" s="6"/>
      <c r="J22" s="6"/>
      <c r="K22" s="6"/>
    </row>
    <row r="23" spans="4:11" ht="15" customHeight="1" x14ac:dyDescent="0.3">
      <c r="D23" s="6"/>
      <c r="E23" s="6"/>
      <c r="F23" s="8"/>
      <c r="G23" s="8"/>
      <c r="H23" s="6"/>
      <c r="I23" s="6"/>
      <c r="J23" s="6"/>
      <c r="K23" s="6"/>
    </row>
    <row r="24" spans="4:11" x14ac:dyDescent="0.3">
      <c r="D24" s="6"/>
      <c r="E24" s="6"/>
      <c r="F24" s="6"/>
      <c r="G24" s="6"/>
      <c r="H24" s="6"/>
      <c r="I24" s="6"/>
      <c r="J24" s="6"/>
      <c r="K24" s="6"/>
    </row>
    <row r="25" spans="4:11" ht="14.4" customHeight="1" x14ac:dyDescent="0.3">
      <c r="D25" s="6"/>
      <c r="E25" s="6"/>
      <c r="F25" s="119"/>
      <c r="G25" s="119"/>
      <c r="H25" s="6"/>
      <c r="I25" s="6"/>
      <c r="J25" s="6"/>
      <c r="K25" s="6"/>
    </row>
    <row r="26" spans="4:11" ht="14.4" customHeight="1" x14ac:dyDescent="0.3">
      <c r="D26" s="6"/>
      <c r="E26" s="6"/>
      <c r="F26" s="119"/>
      <c r="G26" s="119"/>
      <c r="H26" s="6"/>
      <c r="I26" s="6"/>
      <c r="J26" s="6"/>
      <c r="K26" s="6"/>
    </row>
    <row r="27" spans="4:11" x14ac:dyDescent="0.3">
      <c r="D27" s="6"/>
      <c r="E27" s="6"/>
      <c r="F27" s="6"/>
      <c r="G27" s="6"/>
      <c r="H27" s="6"/>
      <c r="I27" s="6"/>
      <c r="J27" s="6"/>
      <c r="K27" s="6"/>
    </row>
    <row r="28" spans="4:11" x14ac:dyDescent="0.3">
      <c r="D28" s="6"/>
      <c r="E28" s="6"/>
      <c r="F28" s="6"/>
      <c r="G28" s="6"/>
      <c r="H28" s="6"/>
      <c r="I28" s="6"/>
      <c r="J28" s="6"/>
      <c r="K28" s="6"/>
    </row>
    <row r="29" spans="4:11" x14ac:dyDescent="0.3">
      <c r="D29" s="6"/>
      <c r="E29" s="6"/>
      <c r="F29" s="6"/>
      <c r="G29" s="6"/>
      <c r="H29" s="6"/>
      <c r="I29" s="6"/>
      <c r="J29" s="6"/>
      <c r="K29" s="6"/>
    </row>
    <row r="30" spans="4:11" x14ac:dyDescent="0.3">
      <c r="D30" s="6"/>
      <c r="E30" s="6"/>
      <c r="F30" s="6"/>
      <c r="G30" s="6"/>
      <c r="H30" s="6"/>
      <c r="I30" s="6"/>
      <c r="J30" s="6"/>
      <c r="K30" s="6"/>
    </row>
    <row r="31" spans="4:11" x14ac:dyDescent="0.3">
      <c r="D31" s="6"/>
      <c r="E31" s="6"/>
      <c r="F31" s="6"/>
      <c r="G31" s="6"/>
      <c r="H31" s="6"/>
      <c r="I31" s="6"/>
      <c r="J31" s="6"/>
      <c r="K31" s="6"/>
    </row>
    <row r="32" spans="4:11" x14ac:dyDescent="0.3">
      <c r="D32" s="6"/>
      <c r="E32" s="6"/>
      <c r="F32" s="6"/>
      <c r="G32" s="6"/>
      <c r="H32" s="6"/>
      <c r="I32" s="6"/>
      <c r="J32" s="6"/>
      <c r="K32" s="6"/>
    </row>
    <row r="33" spans="4:11" x14ac:dyDescent="0.3">
      <c r="D33" s="6"/>
      <c r="E33" s="6"/>
      <c r="F33" s="6"/>
      <c r="G33" s="6"/>
      <c r="H33" s="6"/>
      <c r="I33" s="6"/>
      <c r="J33" s="6"/>
      <c r="K33" s="6"/>
    </row>
    <row r="34" spans="4:11" x14ac:dyDescent="0.3">
      <c r="E34" s="6"/>
      <c r="F34" s="6"/>
      <c r="G34" s="6"/>
      <c r="H34" s="6"/>
      <c r="I34" s="6"/>
      <c r="J34" s="6"/>
      <c r="K34" s="6"/>
    </row>
    <row r="35" spans="4:11" x14ac:dyDescent="0.3">
      <c r="E35" s="6"/>
      <c r="F35" s="6"/>
      <c r="G35" s="6"/>
      <c r="H35" s="6"/>
      <c r="I35" s="6"/>
      <c r="J35" s="6"/>
      <c r="K35" s="6"/>
    </row>
  </sheetData>
  <sheetProtection selectLockedCells="1" selectUnlockedCells="1"/>
  <mergeCells count="4">
    <mergeCell ref="F25:G26"/>
    <mergeCell ref="G9:I10"/>
    <mergeCell ref="I19:J20"/>
    <mergeCell ref="I16:J1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Label2_motdepasse">
          <controlPr defaultSize="0" autoLine="0" r:id="rId5">
            <anchor moveWithCells="1">
              <from>
                <xdr:col>26</xdr:col>
                <xdr:colOff>137160</xdr:colOff>
                <xdr:row>29</xdr:row>
                <xdr:rowOff>137160</xdr:rowOff>
              </from>
              <to>
                <xdr:col>27</xdr:col>
                <xdr:colOff>609600</xdr:colOff>
                <xdr:row>30</xdr:row>
                <xdr:rowOff>121920</xdr:rowOff>
              </to>
            </anchor>
          </controlPr>
        </control>
      </mc:Choice>
      <mc:Fallback>
        <control shapeId="1032" r:id="rId4" name="Label2_motdepasse"/>
      </mc:Fallback>
    </mc:AlternateContent>
    <mc:AlternateContent xmlns:mc="http://schemas.openxmlformats.org/markup-compatibility/2006">
      <mc:Choice Requires="x14">
        <control shapeId="1031" r:id="rId6" name="Label_motdepasse">
          <controlPr defaultSize="0" autoLine="0" r:id="rId7">
            <anchor moveWithCells="1">
              <from>
                <xdr:col>16</xdr:col>
                <xdr:colOff>327660</xdr:colOff>
                <xdr:row>20</xdr:row>
                <xdr:rowOff>121920</xdr:rowOff>
              </from>
              <to>
                <xdr:col>18</xdr:col>
                <xdr:colOff>320040</xdr:colOff>
                <xdr:row>21</xdr:row>
                <xdr:rowOff>91440</xdr:rowOff>
              </to>
            </anchor>
          </controlPr>
        </control>
      </mc:Choice>
      <mc:Fallback>
        <control shapeId="1031" r:id="rId6" name="Label_motdepasse"/>
      </mc:Fallback>
    </mc:AlternateContent>
    <mc:AlternateContent xmlns:mc="http://schemas.openxmlformats.org/markup-compatibility/2006">
      <mc:Choice Requires="x14">
        <control shapeId="1030" r:id="rId8" name="ComboBox_identifiant">
          <controlPr defaultSize="0" autoLine="0" r:id="rId9">
            <anchor moveWithCells="1">
              <from>
                <xdr:col>16</xdr:col>
                <xdr:colOff>266700</xdr:colOff>
                <xdr:row>13</xdr:row>
                <xdr:rowOff>99060</xdr:rowOff>
              </from>
              <to>
                <xdr:col>18</xdr:col>
                <xdr:colOff>480060</xdr:colOff>
                <xdr:row>15</xdr:row>
                <xdr:rowOff>152400</xdr:rowOff>
              </to>
            </anchor>
          </controlPr>
        </control>
      </mc:Choice>
      <mc:Fallback>
        <control shapeId="1030" r:id="rId8" name="ComboBox_identifiant"/>
      </mc:Fallback>
    </mc:AlternateContent>
    <mc:AlternateContent xmlns:mc="http://schemas.openxmlformats.org/markup-compatibility/2006">
      <mc:Choice Requires="x14">
        <control shapeId="1027" r:id="rId10" name="TextBox_motdepasse">
          <controlPr defaultSize="0" autoLine="0" r:id="rId11">
            <anchor moveWithCells="1">
              <from>
                <xdr:col>16</xdr:col>
                <xdr:colOff>289560</xdr:colOff>
                <xdr:row>18</xdr:row>
                <xdr:rowOff>38100</xdr:rowOff>
              </from>
              <to>
                <xdr:col>18</xdr:col>
                <xdr:colOff>533400</xdr:colOff>
                <xdr:row>20</xdr:row>
                <xdr:rowOff>121920</xdr:rowOff>
              </to>
            </anchor>
          </controlPr>
        </control>
      </mc:Choice>
      <mc:Fallback>
        <control shapeId="1027" r:id="rId10" name="TextBox_motdepasse"/>
      </mc:Fallback>
    </mc:AlternateContent>
    <mc:AlternateContent xmlns:mc="http://schemas.openxmlformats.org/markup-compatibility/2006">
      <mc:Choice Requires="x14">
        <control shapeId="1029" r:id="rId12" name="CommandButton_valider">
          <controlPr defaultSize="0" autoLine="0" r:id="rId13">
            <anchor moveWithCells="1">
              <from>
                <xdr:col>16</xdr:col>
                <xdr:colOff>525780</xdr:colOff>
                <xdr:row>23</xdr:row>
                <xdr:rowOff>45720</xdr:rowOff>
              </from>
              <to>
                <xdr:col>18</xdr:col>
                <xdr:colOff>228600</xdr:colOff>
                <xdr:row>25</xdr:row>
                <xdr:rowOff>106680</xdr:rowOff>
              </to>
            </anchor>
          </controlPr>
        </control>
      </mc:Choice>
      <mc:Fallback>
        <control shapeId="1029" r:id="rId12" name="CommandButton_valider"/>
      </mc:Fallback>
    </mc:AlternateContent>
    <mc:AlternateContent xmlns:mc="http://schemas.openxmlformats.org/markup-compatibility/2006">
      <mc:Choice Requires="x14">
        <control shapeId="1033" r:id="rId14" name="Label1_motdepasse">
          <controlPr defaultSize="0" autoLine="0" r:id="rId15">
            <anchor moveWithCells="1">
              <from>
                <xdr:col>26</xdr:col>
                <xdr:colOff>152400</xdr:colOff>
                <xdr:row>31</xdr:row>
                <xdr:rowOff>114300</xdr:rowOff>
              </from>
              <to>
                <xdr:col>27</xdr:col>
                <xdr:colOff>541020</xdr:colOff>
                <xdr:row>32</xdr:row>
                <xdr:rowOff>106680</xdr:rowOff>
              </to>
            </anchor>
          </controlPr>
        </control>
      </mc:Choice>
      <mc:Fallback>
        <control shapeId="1033" r:id="rId14" name="Label1_motdepas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"/>
  <sheetViews>
    <sheetView showGridLines="0" showRowColHeaders="0" zoomScale="55" zoomScaleNormal="55" workbookViewId="0">
      <selection activeCell="A84" sqref="A84"/>
    </sheetView>
  </sheetViews>
  <sheetFormatPr baseColWidth="10" defaultColWidth="11.44140625" defaultRowHeight="14.4" x14ac:dyDescent="0.3"/>
  <cols>
    <col min="1" max="16384" width="11.44140625" style="94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"/>
  <dimension ref="A1"/>
  <sheetViews>
    <sheetView showGridLines="0" showRowColHeaders="0" zoomScale="80" zoomScaleNormal="80" workbookViewId="0">
      <selection activeCell="Q21" sqref="Q21"/>
    </sheetView>
  </sheetViews>
  <sheetFormatPr baseColWidth="10" defaultColWidth="11.44140625" defaultRowHeight="14.4" x14ac:dyDescent="0.3"/>
  <cols>
    <col min="1" max="16384" width="11.44140625" style="94"/>
  </cols>
  <sheetData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4"/>
  <dimension ref="E1:O3"/>
  <sheetViews>
    <sheetView showGridLines="0" showRowColHeaders="0" tabSelected="1" zoomScale="70" zoomScaleNormal="70" workbookViewId="0">
      <selection activeCell="G33" sqref="G33"/>
    </sheetView>
  </sheetViews>
  <sheetFormatPr baseColWidth="10" defaultColWidth="11.44140625" defaultRowHeight="14.4" x14ac:dyDescent="0.3"/>
  <cols>
    <col min="1" max="7" width="11.44140625" style="94"/>
    <col min="8" max="8" width="14.33203125" style="94" customWidth="1"/>
    <col min="9" max="9" width="15.88671875" style="94" customWidth="1"/>
    <col min="10" max="10" width="11.44140625" style="94"/>
    <col min="11" max="11" width="16.88671875" style="94" customWidth="1"/>
    <col min="12" max="16384" width="11.44140625" style="94"/>
  </cols>
  <sheetData>
    <row r="1" spans="5:15" x14ac:dyDescent="0.3">
      <c r="E1" s="100"/>
      <c r="F1" s="100" t="s">
        <v>141</v>
      </c>
      <c r="G1" s="100" t="s">
        <v>154</v>
      </c>
      <c r="H1" s="100" t="s">
        <v>155</v>
      </c>
      <c r="I1" s="100" t="s">
        <v>156</v>
      </c>
      <c r="J1" s="100" t="s">
        <v>157</v>
      </c>
      <c r="K1" s="100" t="s">
        <v>158</v>
      </c>
      <c r="L1" s="100" t="s">
        <v>159</v>
      </c>
      <c r="M1" s="100" t="s">
        <v>160</v>
      </c>
      <c r="N1" s="100" t="s">
        <v>148</v>
      </c>
      <c r="O1" s="100"/>
    </row>
    <row r="2" spans="5:15" x14ac:dyDescent="0.3">
      <c r="E2" s="104">
        <v>43980</v>
      </c>
      <c r="F2" s="101">
        <v>0.93548387096774188</v>
      </c>
      <c r="G2" s="101">
        <f>1-F2</f>
        <v>6.4516129032258118E-2</v>
      </c>
      <c r="H2" s="101">
        <v>0.19303705918301847</v>
      </c>
      <c r="I2" s="101">
        <f>1-H2</f>
        <v>0.8069629408169815</v>
      </c>
      <c r="J2" s="101">
        <v>0.99967447916666663</v>
      </c>
      <c r="K2" s="101">
        <f>1-J2</f>
        <v>3.2552083333337034E-4</v>
      </c>
      <c r="L2" s="101">
        <v>0.18052427181809097</v>
      </c>
      <c r="M2" s="101">
        <f>1-L2</f>
        <v>0.81947572818190906</v>
      </c>
      <c r="N2" s="102">
        <v>16</v>
      </c>
      <c r="O2" s="100"/>
    </row>
    <row r="3" spans="5:15" x14ac:dyDescent="0.3">
      <c r="F3" s="99"/>
      <c r="G3" s="99"/>
      <c r="H3" s="99"/>
      <c r="I3" s="99"/>
      <c r="J3" s="99"/>
      <c r="K3" s="99"/>
      <c r="L3" s="99"/>
      <c r="M3" s="99"/>
      <c r="N3" s="9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15" r:id="rId3" name="Label2">
          <controlPr defaultSize="0" autoLine="0" r:id="rId4">
            <anchor moveWithCells="1">
              <from>
                <xdr:col>0</xdr:col>
                <xdr:colOff>297180</xdr:colOff>
                <xdr:row>27</xdr:row>
                <xdr:rowOff>60960</xdr:rowOff>
              </from>
              <to>
                <xdr:col>2</xdr:col>
                <xdr:colOff>441960</xdr:colOff>
                <xdr:row>28</xdr:row>
                <xdr:rowOff>144780</xdr:rowOff>
              </to>
            </anchor>
          </controlPr>
        </control>
      </mc:Choice>
      <mc:Fallback>
        <control shapeId="17415" r:id="rId3" name="Label2"/>
      </mc:Fallback>
    </mc:AlternateContent>
    <mc:AlternateContent xmlns:mc="http://schemas.openxmlformats.org/markup-compatibility/2006">
      <mc:Choice Requires="x14">
        <control shapeId="17409" r:id="rId5" name="Date1_TDB">
          <controlPr defaultSize="0" autoLine="0" r:id="rId6">
            <anchor moveWithCells="1">
              <from>
                <xdr:col>1</xdr:col>
                <xdr:colOff>22860</xdr:colOff>
                <xdr:row>22</xdr:row>
                <xdr:rowOff>160020</xdr:rowOff>
              </from>
              <to>
                <xdr:col>2</xdr:col>
                <xdr:colOff>533400</xdr:colOff>
                <xdr:row>24</xdr:row>
                <xdr:rowOff>38100</xdr:rowOff>
              </to>
            </anchor>
          </controlPr>
        </control>
      </mc:Choice>
      <mc:Fallback>
        <control shapeId="17409" r:id="rId5" name="Date1_TDB"/>
      </mc:Fallback>
    </mc:AlternateContent>
    <mc:AlternateContent xmlns:mc="http://schemas.openxmlformats.org/markup-compatibility/2006">
      <mc:Choice Requires="x14">
        <control shapeId="17410" r:id="rId7" name="Date2_TDB">
          <controlPr defaultSize="0" autoLine="0" r:id="rId8">
            <anchor moveWithCells="1">
              <from>
                <xdr:col>1</xdr:col>
                <xdr:colOff>22860</xdr:colOff>
                <xdr:row>24</xdr:row>
                <xdr:rowOff>121920</xdr:rowOff>
              </from>
              <to>
                <xdr:col>2</xdr:col>
                <xdr:colOff>518160</xdr:colOff>
                <xdr:row>25</xdr:row>
                <xdr:rowOff>175260</xdr:rowOff>
              </to>
            </anchor>
          </controlPr>
        </control>
      </mc:Choice>
      <mc:Fallback>
        <control shapeId="17410" r:id="rId7" name="Date2_TDB"/>
      </mc:Fallback>
    </mc:AlternateContent>
    <mc:AlternateContent xmlns:mc="http://schemas.openxmlformats.org/markup-compatibility/2006">
      <mc:Choice Requires="x14">
        <control shapeId="17411" r:id="rId9" name="Valider_TDB">
          <controlPr defaultSize="0" autoLine="0" r:id="rId10">
            <anchor moveWithCells="1">
              <from>
                <xdr:col>0</xdr:col>
                <xdr:colOff>556260</xdr:colOff>
                <xdr:row>30</xdr:row>
                <xdr:rowOff>160020</xdr:rowOff>
              </from>
              <to>
                <xdr:col>2</xdr:col>
                <xdr:colOff>228600</xdr:colOff>
                <xdr:row>32</xdr:row>
                <xdr:rowOff>68580</xdr:rowOff>
              </to>
            </anchor>
          </controlPr>
        </control>
      </mc:Choice>
      <mc:Fallback>
        <control shapeId="17411" r:id="rId9" name="Valider_TDB"/>
      </mc:Fallback>
    </mc:AlternateContent>
    <mc:AlternateContent xmlns:mc="http://schemas.openxmlformats.org/markup-compatibility/2006">
      <mc:Choice Requires="x14">
        <control shapeId="17413" r:id="rId11" name="Label1">
          <controlPr defaultSize="0" autoLine="0" r:id="rId12">
            <anchor moveWithCells="1">
              <from>
                <xdr:col>0</xdr:col>
                <xdr:colOff>251460</xdr:colOff>
                <xdr:row>20</xdr:row>
                <xdr:rowOff>38100</xdr:rowOff>
              </from>
              <to>
                <xdr:col>2</xdr:col>
                <xdr:colOff>571500</xdr:colOff>
                <xdr:row>21</xdr:row>
                <xdr:rowOff>152400</xdr:rowOff>
              </to>
            </anchor>
          </controlPr>
        </control>
      </mc:Choice>
      <mc:Fallback>
        <control shapeId="17413" r:id="rId11" name="Label1"/>
      </mc:Fallback>
    </mc:AlternateContent>
    <mc:AlternateContent xmlns:mc="http://schemas.openxmlformats.org/markup-compatibility/2006">
      <mc:Choice Requires="x14">
        <control shapeId="17414" r:id="rId13" name="ComboBox_Indicateurs">
          <controlPr defaultSize="0" autoLine="0" r:id="rId14">
            <anchor moveWithCells="1">
              <from>
                <xdr:col>0</xdr:col>
                <xdr:colOff>381000</xdr:colOff>
                <xdr:row>29</xdr:row>
                <xdr:rowOff>7620</xdr:rowOff>
              </from>
              <to>
                <xdr:col>2</xdr:col>
                <xdr:colOff>350520</xdr:colOff>
                <xdr:row>30</xdr:row>
                <xdr:rowOff>76200</xdr:rowOff>
              </to>
            </anchor>
          </controlPr>
        </control>
      </mc:Choice>
      <mc:Fallback>
        <control shapeId="17414" r:id="rId13" name="ComboBox_Indicateurs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5"/>
  <dimension ref="E1:P2"/>
  <sheetViews>
    <sheetView showGridLines="0" showRowColHeaders="0" zoomScale="70" zoomScaleNormal="70" workbookViewId="0"/>
  </sheetViews>
  <sheetFormatPr baseColWidth="10" defaultColWidth="11.44140625" defaultRowHeight="14.4" x14ac:dyDescent="0.3"/>
  <cols>
    <col min="1" max="16384" width="11.44140625" style="99"/>
  </cols>
  <sheetData>
    <row r="1" spans="5:16" x14ac:dyDescent="0.3">
      <c r="F1" s="100" t="s">
        <v>140</v>
      </c>
      <c r="G1" s="100" t="s">
        <v>141</v>
      </c>
      <c r="H1" s="100" t="s">
        <v>142</v>
      </c>
      <c r="I1" s="100" t="s">
        <v>143</v>
      </c>
      <c r="J1" s="100" t="s">
        <v>144</v>
      </c>
      <c r="K1" s="100" t="s">
        <v>145</v>
      </c>
      <c r="L1" s="100" t="s">
        <v>146</v>
      </c>
      <c r="M1" s="100" t="s">
        <v>101</v>
      </c>
      <c r="N1" s="100" t="s">
        <v>147</v>
      </c>
      <c r="O1" s="100" t="s">
        <v>148</v>
      </c>
      <c r="P1" s="100" t="s">
        <v>149</v>
      </c>
    </row>
    <row r="2" spans="5:16" x14ac:dyDescent="0.3">
      <c r="E2" s="104">
        <v>44049</v>
      </c>
      <c r="F2" s="105">
        <v>24.482758620689655</v>
      </c>
      <c r="G2" s="101">
        <v>0.90561224489795922</v>
      </c>
      <c r="H2" s="101">
        <f>1-G2</f>
        <v>9.4387755102040782E-2</v>
      </c>
      <c r="I2" s="101">
        <v>0.30603448275862066</v>
      </c>
      <c r="J2" s="101">
        <f>1-I2</f>
        <v>0.69396551724137934</v>
      </c>
      <c r="K2" s="101">
        <v>0.90625</v>
      </c>
      <c r="L2" s="101">
        <f>1-K2</f>
        <v>9.375E-2</v>
      </c>
      <c r="M2" s="101">
        <v>0.25116589604591832</v>
      </c>
      <c r="N2" s="101">
        <f>1-M2</f>
        <v>0.74883410395408168</v>
      </c>
      <c r="O2" s="102">
        <v>4</v>
      </c>
      <c r="P2" s="103">
        <v>0.25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Date1_A">
          <controlPr defaultSize="0" autoLine="0" autoPict="0" r:id="rId4">
            <anchor moveWithCells="1">
              <from>
                <xdr:col>0</xdr:col>
                <xdr:colOff>746760</xdr:colOff>
                <xdr:row>22</xdr:row>
                <xdr:rowOff>152400</xdr:rowOff>
              </from>
              <to>
                <xdr:col>2</xdr:col>
                <xdr:colOff>449580</xdr:colOff>
                <xdr:row>24</xdr:row>
                <xdr:rowOff>60960</xdr:rowOff>
              </to>
            </anchor>
          </controlPr>
        </control>
      </mc:Choice>
      <mc:Fallback>
        <control shapeId="18433" r:id="rId3" name="Date1_A"/>
      </mc:Fallback>
    </mc:AlternateContent>
    <mc:AlternateContent xmlns:mc="http://schemas.openxmlformats.org/markup-compatibility/2006">
      <mc:Choice Requires="x14">
        <control shapeId="18434" r:id="rId5" name="Date2_A">
          <controlPr defaultSize="0" autoLine="0" autoPict="0" r:id="rId6">
            <anchor moveWithCells="1">
              <from>
                <xdr:col>0</xdr:col>
                <xdr:colOff>762000</xdr:colOff>
                <xdr:row>25</xdr:row>
                <xdr:rowOff>38100</xdr:rowOff>
              </from>
              <to>
                <xdr:col>2</xdr:col>
                <xdr:colOff>411480</xdr:colOff>
                <xdr:row>26</xdr:row>
                <xdr:rowOff>99060</xdr:rowOff>
              </to>
            </anchor>
          </controlPr>
        </control>
      </mc:Choice>
      <mc:Fallback>
        <control shapeId="18434" r:id="rId5" name="Date2_A"/>
      </mc:Fallback>
    </mc:AlternateContent>
    <mc:AlternateContent xmlns:mc="http://schemas.openxmlformats.org/markup-compatibility/2006">
      <mc:Choice Requires="x14">
        <control shapeId="18435" r:id="rId7" name="Valider_A">
          <controlPr defaultSize="0" autoLine="0" autoPict="0" r:id="rId8">
            <anchor moveWithCells="1">
              <from>
                <xdr:col>0</xdr:col>
                <xdr:colOff>335280</xdr:colOff>
                <xdr:row>27</xdr:row>
                <xdr:rowOff>167640</xdr:rowOff>
              </from>
              <to>
                <xdr:col>2</xdr:col>
                <xdr:colOff>457200</xdr:colOff>
                <xdr:row>29</xdr:row>
                <xdr:rowOff>114300</xdr:rowOff>
              </to>
            </anchor>
          </controlPr>
        </control>
      </mc:Choice>
      <mc:Fallback>
        <control shapeId="18435" r:id="rId7" name="Valider_A"/>
      </mc:Fallback>
    </mc:AlternateContent>
    <mc:AlternateContent xmlns:mc="http://schemas.openxmlformats.org/markup-compatibility/2006">
      <mc:Choice Requires="x14">
        <control shapeId="18436" r:id="rId9" name="Label1">
          <controlPr defaultSize="0" autoLine="0" autoPict="0" r:id="rId10">
            <anchor moveWithCells="1">
              <from>
                <xdr:col>0</xdr:col>
                <xdr:colOff>289560</xdr:colOff>
                <xdr:row>20</xdr:row>
                <xdr:rowOff>45720</xdr:rowOff>
              </from>
              <to>
                <xdr:col>2</xdr:col>
                <xdr:colOff>541020</xdr:colOff>
                <xdr:row>21</xdr:row>
                <xdr:rowOff>160020</xdr:rowOff>
              </to>
            </anchor>
          </controlPr>
        </control>
      </mc:Choice>
      <mc:Fallback>
        <control shapeId="18436" r:id="rId9" name="Label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6"/>
  <dimension ref="H2:R33"/>
  <sheetViews>
    <sheetView showGridLines="0" showRowColHeaders="0" zoomScale="70" zoomScaleNormal="70" workbookViewId="0">
      <selection activeCell="E36" sqref="E36"/>
    </sheetView>
  </sheetViews>
  <sheetFormatPr baseColWidth="10" defaultColWidth="11.44140625" defaultRowHeight="14.4" x14ac:dyDescent="0.3"/>
  <cols>
    <col min="1" max="6" width="11.44140625" style="100"/>
    <col min="7" max="7" width="22.109375" style="100" customWidth="1"/>
    <col min="8" max="15" width="11.44140625" style="100"/>
    <col min="16" max="16" width="17.33203125" style="100" customWidth="1"/>
    <col min="17" max="16384" width="11.44140625" style="100"/>
  </cols>
  <sheetData>
    <row r="2" spans="8:9" x14ac:dyDescent="0.3">
      <c r="H2" s="101"/>
      <c r="I2" s="101"/>
    </row>
    <row r="3" spans="8:9" x14ac:dyDescent="0.3">
      <c r="H3" s="101"/>
      <c r="I3" s="101"/>
    </row>
    <row r="4" spans="8:9" x14ac:dyDescent="0.3">
      <c r="H4" s="101"/>
    </row>
    <row r="5" spans="8:9" x14ac:dyDescent="0.3">
      <c r="H5" s="102"/>
    </row>
    <row r="6" spans="8:9" x14ac:dyDescent="0.3">
      <c r="H6" s="102"/>
    </row>
    <row r="25" spans="15:18" x14ac:dyDescent="0.3">
      <c r="O25" s="99"/>
      <c r="P25" s="100" t="s">
        <v>150</v>
      </c>
      <c r="Q25" s="101">
        <v>0.91891891891891897</v>
      </c>
      <c r="R25" s="101">
        <f>1-Q25</f>
        <v>8.108108108108103E-2</v>
      </c>
    </row>
    <row r="26" spans="15:18" x14ac:dyDescent="0.3">
      <c r="O26" s="99"/>
      <c r="P26" s="100" t="s">
        <v>151</v>
      </c>
      <c r="Q26" s="101">
        <v>0.91666666666666663</v>
      </c>
      <c r="R26" s="101">
        <f>1-Q26</f>
        <v>8.333333333333337E-2</v>
      </c>
    </row>
    <row r="27" spans="15:18" x14ac:dyDescent="0.3">
      <c r="O27" s="99"/>
      <c r="P27" s="100" t="s">
        <v>112</v>
      </c>
      <c r="Q27" s="101">
        <v>0.23181818181818184</v>
      </c>
      <c r="R27" s="101">
        <f>1-Q27</f>
        <v>0.76818181818181819</v>
      </c>
    </row>
    <row r="28" spans="15:18" x14ac:dyDescent="0.3">
      <c r="O28" s="99"/>
      <c r="P28" s="100" t="s">
        <v>152</v>
      </c>
      <c r="Q28" s="102">
        <v>23.181818181818183</v>
      </c>
    </row>
    <row r="29" spans="15:18" x14ac:dyDescent="0.3">
      <c r="O29" s="99"/>
      <c r="P29" s="100" t="s">
        <v>153</v>
      </c>
      <c r="Q29" s="102">
        <v>6</v>
      </c>
    </row>
    <row r="30" spans="15:18" x14ac:dyDescent="0.3">
      <c r="O30" s="99"/>
      <c r="P30" s="100" t="s">
        <v>101</v>
      </c>
      <c r="Q30" s="101">
        <v>0.19527027027027027</v>
      </c>
      <c r="R30" s="101">
        <f>1-Q30</f>
        <v>0.80472972972972978</v>
      </c>
    </row>
    <row r="31" spans="15:18" x14ac:dyDescent="0.3">
      <c r="O31" s="99"/>
      <c r="P31" s="99"/>
      <c r="Q31" s="99"/>
      <c r="R31" s="99"/>
    </row>
    <row r="32" spans="15:18" x14ac:dyDescent="0.3">
      <c r="O32" s="99"/>
      <c r="P32" s="99"/>
      <c r="Q32" s="99"/>
      <c r="R32" s="99"/>
    </row>
    <row r="33" spans="15:18" x14ac:dyDescent="0.3">
      <c r="O33" s="99"/>
      <c r="P33" s="99"/>
      <c r="Q33" s="99"/>
      <c r="R33" s="9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9457" r:id="rId3" name="Date1_B">
          <controlPr defaultSize="0" autoLine="0" autoPict="0" r:id="rId4">
            <anchor moveWithCells="1">
              <from>
                <xdr:col>1</xdr:col>
                <xdr:colOff>15240</xdr:colOff>
                <xdr:row>23</xdr:row>
                <xdr:rowOff>99060</xdr:rowOff>
              </from>
              <to>
                <xdr:col>2</xdr:col>
                <xdr:colOff>518160</xdr:colOff>
                <xdr:row>25</xdr:row>
                <xdr:rowOff>15240</xdr:rowOff>
              </to>
            </anchor>
          </controlPr>
        </control>
      </mc:Choice>
      <mc:Fallback>
        <control shapeId="19457" r:id="rId3" name="Date1_B"/>
      </mc:Fallback>
    </mc:AlternateContent>
    <mc:AlternateContent xmlns:mc="http://schemas.openxmlformats.org/markup-compatibility/2006">
      <mc:Choice Requires="x14">
        <control shapeId="19458" r:id="rId5" name="Date2_B">
          <controlPr defaultSize="0" autoLine="0" autoPict="0" r:id="rId6">
            <anchor moveWithCells="1">
              <from>
                <xdr:col>1</xdr:col>
                <xdr:colOff>15240</xdr:colOff>
                <xdr:row>26</xdr:row>
                <xdr:rowOff>30480</xdr:rowOff>
              </from>
              <to>
                <xdr:col>2</xdr:col>
                <xdr:colOff>480060</xdr:colOff>
                <xdr:row>27</xdr:row>
                <xdr:rowOff>68580</xdr:rowOff>
              </to>
            </anchor>
          </controlPr>
        </control>
      </mc:Choice>
      <mc:Fallback>
        <control shapeId="19458" r:id="rId5" name="Date2_B"/>
      </mc:Fallback>
    </mc:AlternateContent>
    <mc:AlternateContent xmlns:mc="http://schemas.openxmlformats.org/markup-compatibility/2006">
      <mc:Choice Requires="x14">
        <control shapeId="19459" r:id="rId7" name="Valider_B">
          <controlPr defaultSize="0" autoLine="0" autoPict="0" r:id="rId8">
            <anchor moveWithCells="1">
              <from>
                <xdr:col>0</xdr:col>
                <xdr:colOff>373380</xdr:colOff>
                <xdr:row>28</xdr:row>
                <xdr:rowOff>152400</xdr:rowOff>
              </from>
              <to>
                <xdr:col>2</xdr:col>
                <xdr:colOff>548640</xdr:colOff>
                <xdr:row>30</xdr:row>
                <xdr:rowOff>53340</xdr:rowOff>
              </to>
            </anchor>
          </controlPr>
        </control>
      </mc:Choice>
      <mc:Fallback>
        <control shapeId="19459" r:id="rId7" name="Valider_B"/>
      </mc:Fallback>
    </mc:AlternateContent>
    <mc:AlternateContent xmlns:mc="http://schemas.openxmlformats.org/markup-compatibility/2006">
      <mc:Choice Requires="x14">
        <control shapeId="19460" r:id="rId9" name="Label1">
          <controlPr defaultSize="0" autoLine="0" autoPict="0" r:id="rId10">
            <anchor moveWithCells="1">
              <from>
                <xdr:col>0</xdr:col>
                <xdr:colOff>297180</xdr:colOff>
                <xdr:row>20</xdr:row>
                <xdr:rowOff>106680</xdr:rowOff>
              </from>
              <to>
                <xdr:col>2</xdr:col>
                <xdr:colOff>594360</xdr:colOff>
                <xdr:row>22</xdr:row>
                <xdr:rowOff>22860</xdr:rowOff>
              </to>
            </anchor>
          </controlPr>
        </control>
      </mc:Choice>
      <mc:Fallback>
        <control shapeId="19460" r:id="rId9" name="Label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7"/>
  <dimension ref="F2:R31"/>
  <sheetViews>
    <sheetView showGridLines="0" showRowColHeaders="0" zoomScale="70" zoomScaleNormal="70" workbookViewId="0"/>
  </sheetViews>
  <sheetFormatPr baseColWidth="10" defaultColWidth="11.44140625" defaultRowHeight="14.4" x14ac:dyDescent="0.3"/>
  <cols>
    <col min="1" max="16384" width="11.44140625" style="95"/>
  </cols>
  <sheetData>
    <row r="2" spans="6:16" x14ac:dyDescent="0.3">
      <c r="F2" s="96"/>
      <c r="G2" s="97"/>
      <c r="H2" s="97"/>
      <c r="I2" s="97"/>
      <c r="J2" s="97"/>
      <c r="K2" s="97"/>
      <c r="L2" s="97"/>
      <c r="M2" s="97"/>
      <c r="N2" s="97"/>
      <c r="O2" s="96"/>
      <c r="P2" s="98"/>
    </row>
    <row r="25" spans="16:18" x14ac:dyDescent="0.3">
      <c r="P25" s="100"/>
      <c r="Q25" s="100"/>
      <c r="R25" s="100"/>
    </row>
    <row r="26" spans="16:18" x14ac:dyDescent="0.3">
      <c r="P26" s="100" t="s">
        <v>150</v>
      </c>
      <c r="Q26" s="100"/>
      <c r="R26" s="101">
        <v>0.93281653746770021</v>
      </c>
    </row>
    <row r="27" spans="16:18" x14ac:dyDescent="0.3">
      <c r="P27" s="100" t="s">
        <v>151</v>
      </c>
      <c r="Q27" s="100"/>
      <c r="R27" s="101">
        <v>0.9375</v>
      </c>
    </row>
    <row r="28" spans="16:18" x14ac:dyDescent="0.3">
      <c r="P28" s="100" t="s">
        <v>112</v>
      </c>
      <c r="Q28" s="100"/>
      <c r="R28" s="101">
        <v>9.9230769230769234E-2</v>
      </c>
    </row>
    <row r="29" spans="16:18" x14ac:dyDescent="0.3">
      <c r="P29" s="100" t="s">
        <v>152</v>
      </c>
      <c r="Q29" s="100"/>
      <c r="R29" s="102">
        <v>12.9</v>
      </c>
    </row>
    <row r="30" spans="16:18" x14ac:dyDescent="0.3">
      <c r="P30" s="100" t="s">
        <v>153</v>
      </c>
      <c r="Q30" s="100"/>
      <c r="R30" s="102">
        <v>6</v>
      </c>
    </row>
    <row r="31" spans="16:18" x14ac:dyDescent="0.3">
      <c r="P31" s="100" t="s">
        <v>101</v>
      </c>
      <c r="Q31" s="100"/>
      <c r="R31" s="101">
        <v>8.6778846153846151E-2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85" r:id="rId3" name="Date1_C">
          <controlPr defaultSize="0" autoLine="0" autoPict="0" r:id="rId4">
            <anchor moveWithCells="1">
              <from>
                <xdr:col>1</xdr:col>
                <xdr:colOff>15240</xdr:colOff>
                <xdr:row>23</xdr:row>
                <xdr:rowOff>91440</xdr:rowOff>
              </from>
              <to>
                <xdr:col>2</xdr:col>
                <xdr:colOff>548640</xdr:colOff>
                <xdr:row>25</xdr:row>
                <xdr:rowOff>0</xdr:rowOff>
              </to>
            </anchor>
          </controlPr>
        </control>
      </mc:Choice>
      <mc:Fallback>
        <control shapeId="20485" r:id="rId3" name="Date1_C"/>
      </mc:Fallback>
    </mc:AlternateContent>
    <mc:AlternateContent xmlns:mc="http://schemas.openxmlformats.org/markup-compatibility/2006">
      <mc:Choice Requires="x14">
        <control shapeId="20486" r:id="rId5" name="Date2_C">
          <controlPr defaultSize="0" autoLine="0" autoPict="0" r:id="rId6">
            <anchor moveWithCells="1">
              <from>
                <xdr:col>0</xdr:col>
                <xdr:colOff>784860</xdr:colOff>
                <xdr:row>25</xdr:row>
                <xdr:rowOff>106680</xdr:rowOff>
              </from>
              <to>
                <xdr:col>2</xdr:col>
                <xdr:colOff>449580</xdr:colOff>
                <xdr:row>26</xdr:row>
                <xdr:rowOff>160020</xdr:rowOff>
              </to>
            </anchor>
          </controlPr>
        </control>
      </mc:Choice>
      <mc:Fallback>
        <control shapeId="20486" r:id="rId5" name="Date2_C"/>
      </mc:Fallback>
    </mc:AlternateContent>
    <mc:AlternateContent xmlns:mc="http://schemas.openxmlformats.org/markup-compatibility/2006">
      <mc:Choice Requires="x14">
        <control shapeId="20487" r:id="rId7" name="Valider_C">
          <controlPr defaultSize="0" autoLine="0" autoPict="0" r:id="rId8">
            <anchor moveWithCells="1">
              <from>
                <xdr:col>0</xdr:col>
                <xdr:colOff>342900</xdr:colOff>
                <xdr:row>28</xdr:row>
                <xdr:rowOff>30480</xdr:rowOff>
              </from>
              <to>
                <xdr:col>2</xdr:col>
                <xdr:colOff>518160</xdr:colOff>
                <xdr:row>29</xdr:row>
                <xdr:rowOff>160020</xdr:rowOff>
              </to>
            </anchor>
          </controlPr>
        </control>
      </mc:Choice>
      <mc:Fallback>
        <control shapeId="20487" r:id="rId7" name="Valider_C"/>
      </mc:Fallback>
    </mc:AlternateContent>
    <mc:AlternateContent xmlns:mc="http://schemas.openxmlformats.org/markup-compatibility/2006">
      <mc:Choice Requires="x14">
        <control shapeId="20488" r:id="rId9" name="Label1">
          <controlPr defaultSize="0" autoLine="0" autoPict="0" r:id="rId10">
            <anchor moveWithCells="1">
              <from>
                <xdr:col>0</xdr:col>
                <xdr:colOff>304800</xdr:colOff>
                <xdr:row>20</xdr:row>
                <xdr:rowOff>114300</xdr:rowOff>
              </from>
              <to>
                <xdr:col>2</xdr:col>
                <xdr:colOff>617220</xdr:colOff>
                <xdr:row>22</xdr:row>
                <xdr:rowOff>30480</xdr:rowOff>
              </to>
            </anchor>
          </controlPr>
        </control>
      </mc:Choice>
      <mc:Fallback>
        <control shapeId="20488" r:id="rId9" name="Label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9"/>
  <dimension ref="A1"/>
  <sheetViews>
    <sheetView showGridLines="0" showRowColHeaders="0" zoomScale="85" zoomScaleNormal="85" workbookViewId="0">
      <selection activeCell="H26" sqref="H26"/>
    </sheetView>
  </sheetViews>
  <sheetFormatPr baseColWidth="10" defaultColWidth="11.5546875" defaultRowHeight="14.4" x14ac:dyDescent="0.3"/>
  <cols>
    <col min="1" max="16384" width="11.5546875" style="94"/>
  </cols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1"/>
  <dimension ref="A1"/>
  <sheetViews>
    <sheetView showGridLines="0" showRowColHeaders="0" zoomScale="85" zoomScaleNormal="85" workbookViewId="0">
      <selection activeCell="I29" sqref="I29"/>
    </sheetView>
  </sheetViews>
  <sheetFormatPr baseColWidth="10" defaultColWidth="11.5546875" defaultRowHeight="14.4" x14ac:dyDescent="0.3"/>
  <cols>
    <col min="1" max="16384" width="11.5546875" style="94"/>
  </cols>
  <sheetData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2"/>
  <dimension ref="A1"/>
  <sheetViews>
    <sheetView showGridLines="0" showRowColHeaders="0" zoomScale="85" zoomScaleNormal="85" workbookViewId="0">
      <selection activeCell="H12" sqref="H12"/>
    </sheetView>
  </sheetViews>
  <sheetFormatPr baseColWidth="10" defaultColWidth="11.5546875" defaultRowHeight="14.4" x14ac:dyDescent="0.3"/>
  <cols>
    <col min="1" max="16384" width="11.5546875" style="94"/>
  </cols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3"/>
  <dimension ref="A1"/>
  <sheetViews>
    <sheetView showGridLines="0" showRowColHeaders="0" zoomScale="90" zoomScaleNormal="90" workbookViewId="0">
      <selection activeCell="G19" sqref="G19"/>
    </sheetView>
  </sheetViews>
  <sheetFormatPr baseColWidth="10" defaultColWidth="11.5546875" defaultRowHeight="14.4" x14ac:dyDescent="0.3"/>
  <cols>
    <col min="1" max="16384" width="11.5546875" style="94"/>
  </cols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8"/>
  <dimension ref="A1"/>
  <sheetViews>
    <sheetView showGridLines="0" showRowColHeaders="0" workbookViewId="0">
      <selection activeCell="H12" sqref="H12"/>
    </sheetView>
  </sheetViews>
  <sheetFormatPr baseColWidth="10" defaultColWidth="11.5546875" defaultRowHeight="14.4" x14ac:dyDescent="0.3"/>
  <cols>
    <col min="1" max="16384" width="11.5546875" style="94"/>
  </cols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9"/>
  <dimension ref="B1:BH15"/>
  <sheetViews>
    <sheetView showGridLines="0" zoomScaleNormal="100" zoomScaleSheetLayoutView="112" workbookViewId="0">
      <selection activeCell="B16" sqref="B16"/>
    </sheetView>
  </sheetViews>
  <sheetFormatPr baseColWidth="10" defaultRowHeight="14.4" x14ac:dyDescent="0.3"/>
  <cols>
    <col min="1" max="1" width="12.33203125" customWidth="1"/>
    <col min="2" max="2" width="12.6640625" customWidth="1"/>
    <col min="3" max="3" width="12.5546875" customWidth="1"/>
    <col min="4" max="4" width="9.6640625" customWidth="1"/>
    <col min="5" max="5" width="10.109375" customWidth="1"/>
    <col min="6" max="6" width="10.33203125" customWidth="1"/>
    <col min="7" max="7" width="10.44140625" customWidth="1"/>
    <col min="8" max="8" width="10.33203125" customWidth="1"/>
    <col min="9" max="9" width="9.88671875" customWidth="1"/>
    <col min="10" max="10" width="10" customWidth="1"/>
    <col min="11" max="12" width="9.5546875" customWidth="1"/>
    <col min="13" max="14" width="10.109375" customWidth="1"/>
    <col min="15" max="15" width="9.5546875" customWidth="1"/>
    <col min="16" max="16" width="10.6640625" customWidth="1"/>
    <col min="17" max="17" width="9.5546875" customWidth="1"/>
    <col min="18" max="18" width="9.44140625" customWidth="1"/>
    <col min="19" max="19" width="12.33203125" customWidth="1"/>
    <col min="20" max="20" width="11.109375" customWidth="1"/>
    <col min="21" max="21" width="9.5546875" customWidth="1"/>
    <col min="22" max="22" width="10" customWidth="1"/>
    <col min="23" max="23" width="7.44140625" customWidth="1"/>
    <col min="24" max="24" width="9.44140625" customWidth="1"/>
    <col min="25" max="25" width="8.33203125" customWidth="1"/>
    <col min="26" max="26" width="8.44140625" customWidth="1"/>
    <col min="27" max="27" width="10.88671875" customWidth="1"/>
    <col min="28" max="28" width="9.44140625" customWidth="1"/>
    <col min="29" max="29" width="9.109375" customWidth="1"/>
    <col min="30" max="30" width="11" customWidth="1"/>
    <col min="31" max="31" width="10.109375" customWidth="1"/>
    <col min="32" max="32" width="7.6640625" customWidth="1"/>
    <col min="33" max="33" width="9.33203125" customWidth="1"/>
    <col min="34" max="34" width="12.6640625" style="58" customWidth="1"/>
    <col min="35" max="35" width="10.88671875" style="58" customWidth="1"/>
    <col min="36" max="36" width="10" style="58" customWidth="1"/>
    <col min="37" max="37" width="10.33203125" style="58" customWidth="1"/>
    <col min="38" max="38" width="11.6640625" style="64" customWidth="1"/>
    <col min="39" max="39" width="10.44140625" style="64" customWidth="1"/>
    <col min="40" max="40" width="10.5546875" style="64" customWidth="1"/>
    <col min="41" max="41" width="11.88671875" customWidth="1"/>
    <col min="42" max="42" width="13.6640625" customWidth="1"/>
    <col min="43" max="43" width="10.6640625" customWidth="1"/>
    <col min="44" max="44" width="10" customWidth="1"/>
    <col min="45" max="45" width="10.33203125" customWidth="1"/>
    <col min="46" max="49" width="11.6640625" customWidth="1"/>
    <col min="50" max="52" width="13.33203125" customWidth="1"/>
    <col min="53" max="54" width="11.88671875" customWidth="1"/>
    <col min="55" max="57" width="13.6640625" customWidth="1"/>
    <col min="58" max="58" width="12.88671875" customWidth="1"/>
    <col min="59" max="59" width="11.88671875" customWidth="1"/>
    <col min="60" max="60" width="21.109375" customWidth="1"/>
  </cols>
  <sheetData>
    <row r="1" spans="2:60" ht="17.399999999999999" customHeight="1" x14ac:dyDescent="0.3">
      <c r="D1" s="181" t="s">
        <v>126</v>
      </c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3"/>
      <c r="S1" s="175" t="s">
        <v>127</v>
      </c>
      <c r="T1" s="176"/>
      <c r="U1" s="177"/>
      <c r="V1" s="186" t="s">
        <v>128</v>
      </c>
      <c r="W1" s="187"/>
      <c r="X1" s="187"/>
      <c r="Y1" s="187"/>
      <c r="Z1" s="187"/>
      <c r="AA1" s="187"/>
      <c r="AB1" s="187"/>
      <c r="AC1" s="187"/>
      <c r="AD1" s="188"/>
      <c r="AE1" s="186" t="s">
        <v>129</v>
      </c>
      <c r="AF1" s="187"/>
      <c r="AG1" s="188"/>
      <c r="AL1" s="192" t="s">
        <v>123</v>
      </c>
      <c r="AM1" s="193"/>
      <c r="AN1" s="194"/>
      <c r="AO1" s="40"/>
    </row>
    <row r="2" spans="2:60" s="3" customFormat="1" ht="37.950000000000003" customHeight="1" x14ac:dyDescent="0.3"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5"/>
      <c r="S2" s="178"/>
      <c r="T2" s="179"/>
      <c r="U2" s="180"/>
      <c r="V2" s="189"/>
      <c r="W2" s="190"/>
      <c r="X2" s="190"/>
      <c r="Y2" s="190"/>
      <c r="Z2" s="190"/>
      <c r="AA2" s="190"/>
      <c r="AB2" s="190"/>
      <c r="AC2" s="190"/>
      <c r="AD2" s="191"/>
      <c r="AE2" s="189"/>
      <c r="AF2" s="190"/>
      <c r="AG2" s="191"/>
      <c r="AH2" s="59"/>
      <c r="AI2" s="59"/>
      <c r="AJ2" s="59"/>
      <c r="AK2" s="59"/>
      <c r="AL2" s="62">
        <v>80</v>
      </c>
      <c r="AM2" s="62">
        <v>100</v>
      </c>
      <c r="AN2" s="62">
        <v>130</v>
      </c>
      <c r="AO2" s="48"/>
    </row>
    <row r="3" spans="2:60" x14ac:dyDescent="0.3">
      <c r="B3" s="166" t="s">
        <v>106</v>
      </c>
      <c r="C3" s="166" t="s">
        <v>113</v>
      </c>
      <c r="D3" s="169" t="s">
        <v>76</v>
      </c>
      <c r="E3" s="170"/>
      <c r="F3" s="170"/>
      <c r="G3" s="170"/>
      <c r="H3" s="170"/>
      <c r="I3" s="171"/>
      <c r="J3" s="172" t="s">
        <v>83</v>
      </c>
      <c r="K3" s="173"/>
      <c r="L3" s="173"/>
      <c r="M3" s="173"/>
      <c r="N3" s="173"/>
      <c r="O3" s="174"/>
      <c r="P3" s="154" t="s">
        <v>86</v>
      </c>
      <c r="Q3" s="155"/>
      <c r="R3" s="156"/>
      <c r="S3" s="157" t="s">
        <v>125</v>
      </c>
      <c r="T3" s="158"/>
      <c r="U3" s="159"/>
      <c r="V3" s="163" t="s">
        <v>119</v>
      </c>
      <c r="W3" s="164"/>
      <c r="X3" s="164"/>
      <c r="Y3" s="164"/>
      <c r="Z3" s="164"/>
      <c r="AA3" s="164"/>
      <c r="AB3" s="164"/>
      <c r="AC3" s="164"/>
      <c r="AD3" s="165"/>
      <c r="AE3" s="124" t="s">
        <v>116</v>
      </c>
      <c r="AF3" s="125"/>
      <c r="AG3" s="126"/>
      <c r="AH3" s="130" t="s">
        <v>110</v>
      </c>
      <c r="AI3" s="131"/>
      <c r="AJ3" s="131"/>
      <c r="AK3" s="132"/>
      <c r="AL3" s="136" t="s">
        <v>112</v>
      </c>
      <c r="AM3" s="137"/>
      <c r="AN3" s="137"/>
      <c r="AO3" s="138"/>
      <c r="AP3" s="142" t="s">
        <v>117</v>
      </c>
      <c r="AQ3" s="143"/>
      <c r="AR3" s="143"/>
      <c r="AS3" s="144"/>
      <c r="AT3" s="148" t="s">
        <v>101</v>
      </c>
      <c r="AU3" s="149"/>
      <c r="AV3" s="149"/>
      <c r="AW3" s="150"/>
      <c r="AX3" s="195" t="s">
        <v>135</v>
      </c>
      <c r="AY3" s="195"/>
      <c r="AZ3" s="195"/>
      <c r="BA3" s="195"/>
      <c r="BB3" s="195"/>
      <c r="BC3" s="195"/>
      <c r="BD3" s="195"/>
      <c r="BE3" s="195"/>
      <c r="BF3" s="157" t="s">
        <v>134</v>
      </c>
      <c r="BG3" s="158"/>
      <c r="BH3" s="159"/>
    </row>
    <row r="4" spans="2:60" x14ac:dyDescent="0.3">
      <c r="B4" s="167"/>
      <c r="C4" s="167"/>
      <c r="D4" s="169" t="s">
        <v>102</v>
      </c>
      <c r="E4" s="170"/>
      <c r="F4" s="171"/>
      <c r="G4" s="169" t="s">
        <v>103</v>
      </c>
      <c r="H4" s="170"/>
      <c r="I4" s="171"/>
      <c r="J4" s="172" t="s">
        <v>115</v>
      </c>
      <c r="K4" s="173"/>
      <c r="L4" s="174"/>
      <c r="M4" s="172" t="s">
        <v>104</v>
      </c>
      <c r="N4" s="173"/>
      <c r="O4" s="174"/>
      <c r="P4" s="154" t="s">
        <v>105</v>
      </c>
      <c r="Q4" s="155"/>
      <c r="R4" s="156"/>
      <c r="S4" s="160"/>
      <c r="T4" s="161"/>
      <c r="U4" s="162"/>
      <c r="V4" s="169" t="s">
        <v>76</v>
      </c>
      <c r="W4" s="170"/>
      <c r="X4" s="171"/>
      <c r="Y4" s="172" t="s">
        <v>83</v>
      </c>
      <c r="Z4" s="173"/>
      <c r="AA4" s="174"/>
      <c r="AB4" s="154" t="s">
        <v>86</v>
      </c>
      <c r="AC4" s="155"/>
      <c r="AD4" s="156"/>
      <c r="AE4" s="127"/>
      <c r="AF4" s="128"/>
      <c r="AG4" s="129"/>
      <c r="AH4" s="133"/>
      <c r="AI4" s="134"/>
      <c r="AJ4" s="134"/>
      <c r="AK4" s="135"/>
      <c r="AL4" s="139"/>
      <c r="AM4" s="140"/>
      <c r="AN4" s="140"/>
      <c r="AO4" s="141"/>
      <c r="AP4" s="145"/>
      <c r="AQ4" s="146"/>
      <c r="AR4" s="146"/>
      <c r="AS4" s="147"/>
      <c r="AT4" s="151"/>
      <c r="AU4" s="152"/>
      <c r="AV4" s="152"/>
      <c r="AW4" s="153"/>
      <c r="AX4" s="195" t="s">
        <v>76</v>
      </c>
      <c r="AY4" s="195"/>
      <c r="AZ4" s="195" t="s">
        <v>83</v>
      </c>
      <c r="BA4" s="195"/>
      <c r="BB4" s="195" t="s">
        <v>86</v>
      </c>
      <c r="BC4" s="195"/>
      <c r="BD4" s="195" t="s">
        <v>111</v>
      </c>
      <c r="BE4" s="195"/>
      <c r="BF4" s="199"/>
      <c r="BG4" s="200"/>
      <c r="BH4" s="201"/>
    </row>
    <row r="5" spans="2:60" s="3" customFormat="1" x14ac:dyDescent="0.3">
      <c r="B5" s="168"/>
      <c r="C5" s="168"/>
      <c r="D5" s="66" t="s">
        <v>109</v>
      </c>
      <c r="E5" s="66" t="s">
        <v>108</v>
      </c>
      <c r="F5" s="66" t="s">
        <v>114</v>
      </c>
      <c r="G5" s="66" t="s">
        <v>109</v>
      </c>
      <c r="H5" s="66" t="s">
        <v>108</v>
      </c>
      <c r="I5" s="66" t="s">
        <v>114</v>
      </c>
      <c r="J5" s="50" t="s">
        <v>109</v>
      </c>
      <c r="K5" s="50" t="s">
        <v>108</v>
      </c>
      <c r="L5" s="50" t="s">
        <v>114</v>
      </c>
      <c r="M5" s="50" t="s">
        <v>109</v>
      </c>
      <c r="N5" s="50" t="s">
        <v>108</v>
      </c>
      <c r="O5" s="50" t="s">
        <v>114</v>
      </c>
      <c r="P5" s="49" t="s">
        <v>109</v>
      </c>
      <c r="Q5" s="49" t="s">
        <v>108</v>
      </c>
      <c r="R5" s="49" t="s">
        <v>114</v>
      </c>
      <c r="S5" s="65" t="s">
        <v>76</v>
      </c>
      <c r="T5" s="65" t="s">
        <v>83</v>
      </c>
      <c r="U5" s="65" t="s">
        <v>86</v>
      </c>
      <c r="V5" s="67" t="s">
        <v>121</v>
      </c>
      <c r="W5" s="67" t="s">
        <v>122</v>
      </c>
      <c r="X5" s="67" t="s">
        <v>107</v>
      </c>
      <c r="Y5" s="56" t="s">
        <v>121</v>
      </c>
      <c r="Z5" s="56" t="s">
        <v>122</v>
      </c>
      <c r="AA5" s="56" t="s">
        <v>107</v>
      </c>
      <c r="AB5" s="57" t="s">
        <v>121</v>
      </c>
      <c r="AC5" s="57" t="s">
        <v>122</v>
      </c>
      <c r="AD5" s="57" t="s">
        <v>107</v>
      </c>
      <c r="AE5" s="73" t="s">
        <v>76</v>
      </c>
      <c r="AF5" s="50" t="s">
        <v>83</v>
      </c>
      <c r="AG5" s="74" t="s">
        <v>86</v>
      </c>
      <c r="AH5" s="60" t="s">
        <v>76</v>
      </c>
      <c r="AI5" s="60" t="s">
        <v>83</v>
      </c>
      <c r="AJ5" s="60" t="s">
        <v>86</v>
      </c>
      <c r="AK5" s="60" t="s">
        <v>111</v>
      </c>
      <c r="AL5" s="63" t="s">
        <v>76</v>
      </c>
      <c r="AM5" s="63" t="s">
        <v>83</v>
      </c>
      <c r="AN5" s="63" t="s">
        <v>86</v>
      </c>
      <c r="AO5" s="46" t="s">
        <v>111</v>
      </c>
      <c r="AP5" s="47" t="s">
        <v>76</v>
      </c>
      <c r="AQ5" s="47" t="s">
        <v>83</v>
      </c>
      <c r="AR5" s="47" t="s">
        <v>86</v>
      </c>
      <c r="AS5" s="47" t="s">
        <v>111</v>
      </c>
      <c r="AT5" s="76" t="s">
        <v>76</v>
      </c>
      <c r="AU5" s="76" t="s">
        <v>83</v>
      </c>
      <c r="AV5" s="76" t="s">
        <v>86</v>
      </c>
      <c r="AW5" s="76" t="s">
        <v>111</v>
      </c>
      <c r="AX5" s="77" t="s">
        <v>132</v>
      </c>
      <c r="AY5" s="77" t="s">
        <v>133</v>
      </c>
      <c r="AZ5" s="77" t="s">
        <v>132</v>
      </c>
      <c r="BA5" s="77" t="s">
        <v>133</v>
      </c>
      <c r="BB5" s="77" t="s">
        <v>132</v>
      </c>
      <c r="BC5" s="77" t="s">
        <v>133</v>
      </c>
      <c r="BD5" s="77" t="s">
        <v>132</v>
      </c>
      <c r="BE5" s="77" t="s">
        <v>133</v>
      </c>
      <c r="BF5" s="160"/>
      <c r="BG5" s="161"/>
      <c r="BH5" s="162"/>
    </row>
    <row r="6" spans="2:60" s="3" customFormat="1" x14ac:dyDescent="0.3">
      <c r="B6" s="9" t="s">
        <v>118</v>
      </c>
      <c r="C6" s="9" t="s">
        <v>118</v>
      </c>
      <c r="D6" s="9" t="s">
        <v>118</v>
      </c>
      <c r="E6" s="9" t="s">
        <v>118</v>
      </c>
      <c r="F6" s="9" t="s">
        <v>118</v>
      </c>
      <c r="G6" s="9" t="s">
        <v>118</v>
      </c>
      <c r="H6" s="9" t="s">
        <v>118</v>
      </c>
      <c r="I6" s="9" t="s">
        <v>118</v>
      </c>
      <c r="J6" s="9" t="s">
        <v>118</v>
      </c>
      <c r="K6" s="45" t="s">
        <v>118</v>
      </c>
      <c r="L6" s="45" t="s">
        <v>118</v>
      </c>
      <c r="M6" s="45" t="s">
        <v>118</v>
      </c>
      <c r="N6" s="45" t="s">
        <v>118</v>
      </c>
      <c r="O6" s="45" t="s">
        <v>118</v>
      </c>
      <c r="P6" s="45" t="s">
        <v>118</v>
      </c>
      <c r="Q6" s="45" t="s">
        <v>118</v>
      </c>
      <c r="R6" s="45" t="s">
        <v>118</v>
      </c>
      <c r="S6" s="45" t="s">
        <v>118</v>
      </c>
      <c r="T6" s="45" t="s">
        <v>118</v>
      </c>
      <c r="U6" s="45" t="s">
        <v>118</v>
      </c>
      <c r="V6" s="45" t="s">
        <v>118</v>
      </c>
      <c r="W6" s="45" t="s">
        <v>118</v>
      </c>
      <c r="X6" s="45" t="s">
        <v>118</v>
      </c>
      <c r="Y6" s="45" t="s">
        <v>118</v>
      </c>
      <c r="Z6" s="45" t="s">
        <v>120</v>
      </c>
      <c r="AA6" s="45" t="s">
        <v>120</v>
      </c>
      <c r="AB6" s="45" t="s">
        <v>118</v>
      </c>
      <c r="AC6" s="45" t="s">
        <v>118</v>
      </c>
      <c r="AD6" s="45" t="s">
        <v>118</v>
      </c>
      <c r="AE6" s="45" t="s">
        <v>118</v>
      </c>
      <c r="AF6" s="45" t="s">
        <v>118</v>
      </c>
      <c r="AG6" s="45" t="s">
        <v>118</v>
      </c>
      <c r="AH6" s="61" t="s">
        <v>118</v>
      </c>
      <c r="AI6" s="61" t="s">
        <v>118</v>
      </c>
      <c r="AJ6" s="61" t="s">
        <v>118</v>
      </c>
      <c r="AK6" s="61" t="s">
        <v>118</v>
      </c>
      <c r="AL6" s="62" t="s">
        <v>118</v>
      </c>
      <c r="AM6" s="62" t="s">
        <v>118</v>
      </c>
      <c r="AN6" s="62" t="s">
        <v>118</v>
      </c>
      <c r="AO6" s="45" t="s">
        <v>118</v>
      </c>
      <c r="AP6" s="45" t="s">
        <v>118</v>
      </c>
      <c r="AQ6" s="45" t="s">
        <v>118</v>
      </c>
      <c r="AR6" s="45" t="s">
        <v>118</v>
      </c>
      <c r="AS6" s="45" t="s">
        <v>118</v>
      </c>
      <c r="AT6" s="75" t="s">
        <v>118</v>
      </c>
      <c r="AU6" s="75" t="s">
        <v>118</v>
      </c>
      <c r="AV6" s="75" t="s">
        <v>118</v>
      </c>
      <c r="AW6" s="75" t="s">
        <v>118</v>
      </c>
      <c r="AX6" s="75" t="s">
        <v>118</v>
      </c>
      <c r="AY6" s="75" t="s">
        <v>118</v>
      </c>
      <c r="AZ6" s="75" t="s">
        <v>118</v>
      </c>
      <c r="BA6" s="75" t="s">
        <v>118</v>
      </c>
      <c r="BB6" s="75" t="s">
        <v>118</v>
      </c>
      <c r="BC6" s="75" t="s">
        <v>118</v>
      </c>
      <c r="BD6" s="75" t="s">
        <v>118</v>
      </c>
      <c r="BE6" s="75" t="s">
        <v>118</v>
      </c>
      <c r="BF6" s="196" t="s">
        <v>118</v>
      </c>
      <c r="BG6" s="197"/>
      <c r="BH6" s="198"/>
    </row>
    <row r="7" spans="2:60" s="3" customFormat="1" x14ac:dyDescent="0.3">
      <c r="B7" s="69">
        <v>43977</v>
      </c>
      <c r="C7" s="9" t="s">
        <v>8</v>
      </c>
      <c r="D7" s="9">
        <v>88</v>
      </c>
      <c r="E7" s="9">
        <v>8</v>
      </c>
      <c r="F7" s="9">
        <v>96</v>
      </c>
      <c r="G7" s="9">
        <v>88</v>
      </c>
      <c r="H7" s="9">
        <v>8</v>
      </c>
      <c r="I7" s="9">
        <v>96</v>
      </c>
      <c r="J7" s="9">
        <v>77</v>
      </c>
      <c r="K7" s="45">
        <v>6</v>
      </c>
      <c r="L7" s="45">
        <v>83</v>
      </c>
      <c r="M7" s="45">
        <v>77</v>
      </c>
      <c r="N7" s="45">
        <v>6</v>
      </c>
      <c r="O7" s="45">
        <v>83</v>
      </c>
      <c r="P7" s="45">
        <v>60</v>
      </c>
      <c r="Q7" s="45">
        <v>7</v>
      </c>
      <c r="R7" s="45">
        <v>67</v>
      </c>
      <c r="S7" s="62">
        <f>60*(D7+G7)/(X7-AE7)</f>
        <v>22.956521739130434</v>
      </c>
      <c r="T7" s="62">
        <f>60*(J7+M7)/(AA7-AF7)</f>
        <v>20.086956521739129</v>
      </c>
      <c r="U7" s="62">
        <f>60*R7/(AD7-AG7)</f>
        <v>8.6451612903225801</v>
      </c>
      <c r="V7" s="70">
        <v>0.33333333333333331</v>
      </c>
      <c r="W7" s="70">
        <v>0.66666666666666663</v>
      </c>
      <c r="X7" s="45">
        <v>480</v>
      </c>
      <c r="Y7" s="70">
        <v>0.33333333333333331</v>
      </c>
      <c r="Z7" s="70">
        <v>0.66666666666666663</v>
      </c>
      <c r="AA7" s="45">
        <v>480</v>
      </c>
      <c r="AB7" s="70">
        <v>0.33333333333333331</v>
      </c>
      <c r="AC7" s="70">
        <v>0.66666666666666663</v>
      </c>
      <c r="AD7" s="45">
        <v>480</v>
      </c>
      <c r="AE7" s="45">
        <v>20</v>
      </c>
      <c r="AF7" s="45">
        <v>20</v>
      </c>
      <c r="AG7" s="45">
        <v>15</v>
      </c>
      <c r="AH7" s="61">
        <f>(D7+G7)/(F7+I7)</f>
        <v>0.91666666666666663</v>
      </c>
      <c r="AI7" s="61">
        <f>(J7+M7)/(L7+O7)</f>
        <v>0.92771084337349397</v>
      </c>
      <c r="AJ7" s="61">
        <f>P7/R7</f>
        <v>0.89552238805970152</v>
      </c>
      <c r="AK7" s="61">
        <f>(D7+G7+J7+M7+P7)/(F7+I7+L7+O7+R7)</f>
        <v>0.91764705882352937</v>
      </c>
      <c r="AL7" s="61">
        <f>S7/80</f>
        <v>0.28695652173913044</v>
      </c>
      <c r="AM7" s="61">
        <f>T7/100</f>
        <v>0.2008695652173913</v>
      </c>
      <c r="AN7" s="61">
        <f>U7/130</f>
        <v>6.6501240694789077E-2</v>
      </c>
      <c r="AO7" s="61">
        <f>SUM(S7:U7)/(80+100+130)</f>
        <v>0.16673754693932949</v>
      </c>
      <c r="AP7" s="61">
        <f>(X7-AE7)/X7</f>
        <v>0.95833333333333337</v>
      </c>
      <c r="AQ7" s="61">
        <f>(AA7-AF7)/AA7</f>
        <v>0.95833333333333337</v>
      </c>
      <c r="AR7" s="61">
        <f>(AD7-AG7)/AD7</f>
        <v>0.96875</v>
      </c>
      <c r="AS7" s="61">
        <f>1-(1-AP7)*(1-AQ7)*(1-AR7)</f>
        <v>0.99994574652777779</v>
      </c>
      <c r="AT7" s="71">
        <f>AH7*AL7*AP7</f>
        <v>0.25208333333333333</v>
      </c>
      <c r="AU7" s="71">
        <f>AI7*AM7*AQ7</f>
        <v>0.17858433734939758</v>
      </c>
      <c r="AV7" s="71">
        <f>AJ7*AN7*AR7</f>
        <v>5.7692307692307696E-2</v>
      </c>
      <c r="AW7" s="71">
        <f>AS7*AO7*AK7</f>
        <v>0.152997918425644</v>
      </c>
      <c r="AX7" s="116">
        <v>2</v>
      </c>
      <c r="AY7" s="78">
        <f>(AX7/AE7)*60</f>
        <v>6</v>
      </c>
      <c r="AZ7" s="116">
        <v>2</v>
      </c>
      <c r="BA7" s="78">
        <f>(AZ7/AF7)*60</f>
        <v>6</v>
      </c>
      <c r="BB7" s="116">
        <v>2</v>
      </c>
      <c r="BC7" s="78">
        <f>(BB7/AG7)*60</f>
        <v>8</v>
      </c>
      <c r="BD7" s="78">
        <f>SUM(AX7,AZ7,BB7)</f>
        <v>6</v>
      </c>
      <c r="BE7" s="78">
        <f>SUM(AY7,BA7,BC7)</f>
        <v>20</v>
      </c>
      <c r="BF7" s="116"/>
      <c r="BG7" s="117"/>
      <c r="BH7" s="118"/>
    </row>
    <row r="8" spans="2:60" s="3" customFormat="1" x14ac:dyDescent="0.3">
      <c r="B8" s="69">
        <v>43980</v>
      </c>
      <c r="C8" s="9" t="s">
        <v>8</v>
      </c>
      <c r="D8" s="9">
        <v>80</v>
      </c>
      <c r="E8" s="9">
        <v>4</v>
      </c>
      <c r="F8" s="9">
        <v>84</v>
      </c>
      <c r="G8" s="9">
        <v>95</v>
      </c>
      <c r="H8" s="9">
        <v>5</v>
      </c>
      <c r="I8" s="9">
        <v>100</v>
      </c>
      <c r="J8" s="9">
        <v>80</v>
      </c>
      <c r="K8" s="45">
        <v>7</v>
      </c>
      <c r="L8" s="45">
        <v>87</v>
      </c>
      <c r="M8" s="45">
        <v>90</v>
      </c>
      <c r="N8" s="45">
        <v>8</v>
      </c>
      <c r="O8" s="45">
        <v>98</v>
      </c>
      <c r="P8" s="45">
        <v>90</v>
      </c>
      <c r="Q8" s="45">
        <v>6</v>
      </c>
      <c r="R8" s="45">
        <v>96</v>
      </c>
      <c r="S8" s="62">
        <f>60*(D8+G8)/(X8-AE8)</f>
        <v>24.137931034482758</v>
      </c>
      <c r="T8" s="62">
        <f>60*(J8+M8)/(AA8-AF8)</f>
        <v>23.181818181818183</v>
      </c>
      <c r="U8" s="62">
        <f>60*R8/(AD8-AG8)</f>
        <v>12.521739130434783</v>
      </c>
      <c r="V8" s="70">
        <v>0.33333333333333331</v>
      </c>
      <c r="W8" s="70">
        <v>0.66666666666666663</v>
      </c>
      <c r="X8" s="45">
        <v>480</v>
      </c>
      <c r="Y8" s="70">
        <v>0.33333333333333331</v>
      </c>
      <c r="Z8" s="70">
        <v>0.66666666666666663</v>
      </c>
      <c r="AA8" s="45">
        <v>480</v>
      </c>
      <c r="AB8" s="70">
        <v>0.33333333333333331</v>
      </c>
      <c r="AC8" s="70">
        <v>0.66666666666666663</v>
      </c>
      <c r="AD8" s="45">
        <v>480</v>
      </c>
      <c r="AE8" s="45">
        <v>45</v>
      </c>
      <c r="AF8" s="45">
        <v>40</v>
      </c>
      <c r="AG8" s="45">
        <v>20</v>
      </c>
      <c r="AH8" s="61">
        <f>(D8+G8)/(F8+I8)</f>
        <v>0.95108695652173914</v>
      </c>
      <c r="AI8" s="61">
        <f>(J8+M8)/(L8+O8)</f>
        <v>0.91891891891891897</v>
      </c>
      <c r="AJ8" s="61">
        <f>P8/R8</f>
        <v>0.9375</v>
      </c>
      <c r="AK8" s="61">
        <f>(D8+G8+J8+M8+P8)/(F8+I8+L8+O8+R8)</f>
        <v>0.93548387096774188</v>
      </c>
      <c r="AL8" s="61">
        <f>S8/80</f>
        <v>0.30172413793103448</v>
      </c>
      <c r="AM8" s="61">
        <f>T8/100</f>
        <v>0.23181818181818184</v>
      </c>
      <c r="AN8" s="61">
        <f>U8/130</f>
        <v>9.6321070234113723E-2</v>
      </c>
      <c r="AO8" s="61">
        <f>SUM(S8:U8)/(80+100+130)</f>
        <v>0.19303705918301847</v>
      </c>
      <c r="AP8" s="61">
        <f>(X8-AE8)/X8</f>
        <v>0.90625</v>
      </c>
      <c r="AQ8" s="61">
        <f>(AA8-AF8)/AA8</f>
        <v>0.91666666666666663</v>
      </c>
      <c r="AR8" s="61">
        <f>(AD8-AG8)/AD8</f>
        <v>0.95833333333333337</v>
      </c>
      <c r="AS8" s="61">
        <f>1-(1-AP8)*(1-AQ8)*(1-AR8)</f>
        <v>0.99967447916666663</v>
      </c>
      <c r="AT8" s="71">
        <f>AH8*AL8*AP8</f>
        <v>0.26006283967391303</v>
      </c>
      <c r="AU8" s="71">
        <f>AI8*AM8*AQ8</f>
        <v>0.19527027027027027</v>
      </c>
      <c r="AV8" s="71">
        <f>AJ8*AN8*AR8</f>
        <v>8.653846153846155E-2</v>
      </c>
      <c r="AW8" s="71">
        <f>AS8*AO8*AK8</f>
        <v>0.18052427181809097</v>
      </c>
      <c r="AX8" s="116">
        <v>3</v>
      </c>
      <c r="AY8" s="78">
        <f>(AX8/AE8)*60</f>
        <v>4</v>
      </c>
      <c r="AZ8" s="116">
        <v>4</v>
      </c>
      <c r="BA8" s="78">
        <f>(AZ8/AF8)*60</f>
        <v>6</v>
      </c>
      <c r="BB8" s="116">
        <v>2</v>
      </c>
      <c r="BC8" s="78">
        <f>(BB8/AG8)*60</f>
        <v>6</v>
      </c>
      <c r="BD8" s="78">
        <f>SUM(AX8,AZ8,BB8)</f>
        <v>9</v>
      </c>
      <c r="BE8" s="78">
        <f>SUM(AY8,BA8,BC8)</f>
        <v>16</v>
      </c>
      <c r="BF8" s="108"/>
      <c r="BG8" s="117"/>
      <c r="BH8" s="118"/>
    </row>
    <row r="9" spans="2:60" s="3" customFormat="1" x14ac:dyDescent="0.3">
      <c r="B9" s="69">
        <v>44049</v>
      </c>
      <c r="C9" s="9" t="s">
        <v>7</v>
      </c>
      <c r="D9" s="9">
        <v>85.5</v>
      </c>
      <c r="E9" s="9">
        <v>10</v>
      </c>
      <c r="F9" s="9">
        <v>95.5</v>
      </c>
      <c r="G9" s="9">
        <v>92</v>
      </c>
      <c r="H9" s="9">
        <v>8.5</v>
      </c>
      <c r="I9" s="9">
        <v>100.5</v>
      </c>
      <c r="J9" s="9">
        <v>89</v>
      </c>
      <c r="K9" s="45">
        <v>6.5</v>
      </c>
      <c r="L9" s="45">
        <v>95.5</v>
      </c>
      <c r="M9" s="45">
        <v>78.56</v>
      </c>
      <c r="N9" s="45">
        <v>10</v>
      </c>
      <c r="O9" s="45">
        <v>88.56</v>
      </c>
      <c r="P9" s="45">
        <v>92</v>
      </c>
      <c r="Q9" s="45">
        <v>5.89</v>
      </c>
      <c r="R9" s="45">
        <v>97.89</v>
      </c>
      <c r="S9" s="62">
        <f>60*(D9+G9)/(X9-AE9)</f>
        <v>24.482758620689655</v>
      </c>
      <c r="T9" s="62">
        <f>60*(J9+M9)/(AA9-AF9)</f>
        <v>22.592359550561799</v>
      </c>
      <c r="U9" s="62">
        <f>60*R9/(AD9-AG9)</f>
        <v>20.976428571428571</v>
      </c>
      <c r="V9" s="70">
        <v>0.33333333333333331</v>
      </c>
      <c r="W9" s="70">
        <v>0.66666666666666663</v>
      </c>
      <c r="X9" s="45">
        <v>480</v>
      </c>
      <c r="Y9" s="70">
        <v>0.33333333333333331</v>
      </c>
      <c r="Z9" s="70">
        <v>0.66666666666666663</v>
      </c>
      <c r="AA9" s="45">
        <v>480</v>
      </c>
      <c r="AB9" s="70">
        <v>0.375</v>
      </c>
      <c r="AC9" s="70">
        <v>0.58333333333333337</v>
      </c>
      <c r="AD9" s="45">
        <v>300</v>
      </c>
      <c r="AE9" s="45">
        <v>45</v>
      </c>
      <c r="AF9" s="45">
        <v>35</v>
      </c>
      <c r="AG9" s="45">
        <v>20</v>
      </c>
      <c r="AH9" s="61">
        <f>(D9+G9)/(F9+I9)</f>
        <v>0.90561224489795922</v>
      </c>
      <c r="AI9" s="61">
        <f>(J9+M9)/(L9+O9)</f>
        <v>0.91035531891774424</v>
      </c>
      <c r="AJ9" s="61">
        <f>P9/R9</f>
        <v>0.93983042190213506</v>
      </c>
      <c r="AK9" s="61">
        <f>(D9+G9+J9+M9+P9)/(F9+I9+L9+O9+R9)</f>
        <v>0.91444711789936184</v>
      </c>
      <c r="AL9" s="61">
        <f>S9/80</f>
        <v>0.30603448275862066</v>
      </c>
      <c r="AM9" s="61">
        <f>T9/100</f>
        <v>0.225923595505618</v>
      </c>
      <c r="AN9" s="61">
        <f>U9/130</f>
        <v>0.16135714285714284</v>
      </c>
      <c r="AO9" s="61">
        <f>SUM(S9:U9)/(80+100+130)</f>
        <v>0.21952111852477424</v>
      </c>
      <c r="AP9" s="61">
        <f>(X9-AE9)/X9</f>
        <v>0.90625</v>
      </c>
      <c r="AQ9" s="61">
        <f>(AA9-AF9)/AA9</f>
        <v>0.92708333333333337</v>
      </c>
      <c r="AR9" s="61">
        <f>(AD9-AG9)/AD9</f>
        <v>0.93333333333333335</v>
      </c>
      <c r="AS9" s="61">
        <f>1-(1-AP9)*(1-AQ9)*(1-AR9)</f>
        <v>0.9995442708333333</v>
      </c>
      <c r="AT9" s="71">
        <f>AH9*AL9*AP9</f>
        <v>0.25116589604591832</v>
      </c>
      <c r="AU9" s="71">
        <f>AI9*AM9*AQ9</f>
        <v>0.19067392154732155</v>
      </c>
      <c r="AV9" s="71">
        <f>AJ9*AN9*AR9</f>
        <v>0.14153846153846153</v>
      </c>
      <c r="AW9" s="71">
        <f>AS9*AO9*AK9</f>
        <v>0.20064897087313655</v>
      </c>
      <c r="AX9" s="116">
        <v>3</v>
      </c>
      <c r="AY9" s="78">
        <f>(AX9/AE9)*60</f>
        <v>4</v>
      </c>
      <c r="AZ9" s="116">
        <v>2</v>
      </c>
      <c r="BA9" s="78">
        <f>(AZ9/AF9)*60</f>
        <v>3.4285714285714284</v>
      </c>
      <c r="BB9" s="116">
        <v>1</v>
      </c>
      <c r="BC9" s="78">
        <f>(BB9/AG9)*60</f>
        <v>3</v>
      </c>
      <c r="BD9" s="78">
        <f>SUM(AX9,AZ9,BB9)</f>
        <v>6</v>
      </c>
      <c r="BE9" s="78">
        <f>SUM(AY9,BA9,BC9)</f>
        <v>10.428571428571429</v>
      </c>
      <c r="BF9" s="116"/>
      <c r="BG9" s="114"/>
      <c r="BH9" s="115"/>
    </row>
    <row r="10" spans="2:60" s="3" customFormat="1" x14ac:dyDescent="0.3">
      <c r="B10" s="69">
        <v>44110</v>
      </c>
      <c r="C10" s="9" t="s">
        <v>7</v>
      </c>
      <c r="D10" s="9">
        <v>78.5</v>
      </c>
      <c r="E10" s="9">
        <v>2.35</v>
      </c>
      <c r="F10" s="9">
        <v>80.849999999999994</v>
      </c>
      <c r="G10" s="9">
        <v>90.45</v>
      </c>
      <c r="H10" s="9">
        <v>4.75</v>
      </c>
      <c r="I10" s="9">
        <v>95.2</v>
      </c>
      <c r="J10" s="9">
        <v>93.5</v>
      </c>
      <c r="K10" s="45">
        <v>4.5</v>
      </c>
      <c r="L10" s="45">
        <v>98</v>
      </c>
      <c r="M10" s="45">
        <v>77.25</v>
      </c>
      <c r="N10" s="45">
        <v>3.89</v>
      </c>
      <c r="O10" s="45">
        <v>81.14</v>
      </c>
      <c r="P10" s="45">
        <v>92.5</v>
      </c>
      <c r="Q10" s="45">
        <v>3.75</v>
      </c>
      <c r="R10" s="45">
        <v>96.25</v>
      </c>
      <c r="S10" s="62">
        <f>60*(D10+G10)/(X10-AE10)</f>
        <v>22.779775280898875</v>
      </c>
      <c r="T10" s="62">
        <f>60*(J10+M10)/(AA10-AF10)</f>
        <v>23.28409090909091</v>
      </c>
      <c r="U10" s="62">
        <f>60*R10/(AD10-AG10)</f>
        <v>12.890625</v>
      </c>
      <c r="V10" s="70">
        <v>0.33333333333333331</v>
      </c>
      <c r="W10" s="70">
        <v>0.66666666666666663</v>
      </c>
      <c r="X10" s="45">
        <v>480</v>
      </c>
      <c r="Y10" s="70">
        <v>0.33333333333333331</v>
      </c>
      <c r="Z10" s="70">
        <v>0.66666666666666663</v>
      </c>
      <c r="AA10" s="45">
        <v>480</v>
      </c>
      <c r="AB10" s="70">
        <v>0.33333333333333331</v>
      </c>
      <c r="AC10" s="70">
        <v>0.66666666666666663</v>
      </c>
      <c r="AD10" s="45">
        <v>480</v>
      </c>
      <c r="AE10" s="45">
        <v>35</v>
      </c>
      <c r="AF10" s="45">
        <v>40</v>
      </c>
      <c r="AG10" s="45">
        <v>32</v>
      </c>
      <c r="AH10" s="61">
        <f>(D10+G10)/(F10+I10)</f>
        <v>0.95967054813973285</v>
      </c>
      <c r="AI10" s="61">
        <f>(J10+M10)/(L10+O10)</f>
        <v>0.95316512225075367</v>
      </c>
      <c r="AJ10" s="61">
        <f>P10/R10</f>
        <v>0.96103896103896103</v>
      </c>
      <c r="AK10" s="61">
        <f>(D10+G10+J10+M10+P10)/(F10+I10+L10+O10+R10)</f>
        <v>0.95738082580187844</v>
      </c>
      <c r="AL10" s="61">
        <f>S10/80</f>
        <v>0.28474719101123591</v>
      </c>
      <c r="AM10" s="61">
        <f>T10/100</f>
        <v>0.2328409090909091</v>
      </c>
      <c r="AN10" s="61">
        <f>U10/130</f>
        <v>9.9158653846153841E-2</v>
      </c>
      <c r="AO10" s="61">
        <f>SUM(S10:U10)/(80+100+130)</f>
        <v>0.1901757780322251</v>
      </c>
      <c r="AP10" s="61">
        <f>(X10-AE10)/X10</f>
        <v>0.92708333333333337</v>
      </c>
      <c r="AQ10" s="61">
        <f>(AA10-AF10)/AA10</f>
        <v>0.91666666666666663</v>
      </c>
      <c r="AR10" s="61">
        <f>(AD10-AG10)/AD10</f>
        <v>0.93333333333333335</v>
      </c>
      <c r="AS10" s="61">
        <f>1-(1-AP10)*(1-AQ10)*(1-AR10)</f>
        <v>0.99959490740740742</v>
      </c>
      <c r="AT10" s="71">
        <f>AH10*AL10*AP10</f>
        <v>0.25333802985657478</v>
      </c>
      <c r="AU10" s="71">
        <f>AI10*AM10*AQ10</f>
        <v>0.20344118078039522</v>
      </c>
      <c r="AV10" s="71">
        <f>AJ10*AN10*AR10</f>
        <v>8.8942307692307696E-2</v>
      </c>
      <c r="AW10" s="71">
        <f>AS10*AO10*AK10</f>
        <v>0.18199688795102839</v>
      </c>
      <c r="AX10" s="113">
        <v>4</v>
      </c>
      <c r="AY10" s="78">
        <f>(AX10/AE10)*60</f>
        <v>6.8571428571428568</v>
      </c>
      <c r="AZ10" s="113">
        <v>5</v>
      </c>
      <c r="BA10" s="78">
        <f>(AZ10/AF10)*60</f>
        <v>7.5</v>
      </c>
      <c r="BB10" s="113">
        <v>3</v>
      </c>
      <c r="BC10" s="78">
        <f>(BB10/AG10)*60</f>
        <v>5.625</v>
      </c>
      <c r="BD10" s="78">
        <f>SUM(AX10,AZ10,BB10)</f>
        <v>12</v>
      </c>
      <c r="BE10" s="78">
        <f>SUM(AY10,BA10,BC10)</f>
        <v>19.982142857142858</v>
      </c>
      <c r="BF10" s="116"/>
      <c r="BG10" s="114"/>
      <c r="BH10" s="115"/>
    </row>
    <row r="11" spans="2:60" s="3" customFormat="1" x14ac:dyDescent="0.3">
      <c r="B11" s="69">
        <v>44141</v>
      </c>
      <c r="C11" s="9" t="s">
        <v>7</v>
      </c>
      <c r="D11" s="9">
        <v>80.5</v>
      </c>
      <c r="E11" s="9">
        <v>6.75</v>
      </c>
      <c r="F11" s="9">
        <v>87.25</v>
      </c>
      <c r="G11" s="9">
        <v>85.25</v>
      </c>
      <c r="H11" s="9">
        <v>5</v>
      </c>
      <c r="I11" s="9">
        <v>90.25</v>
      </c>
      <c r="J11" s="9">
        <v>79.75</v>
      </c>
      <c r="K11" s="45">
        <v>7</v>
      </c>
      <c r="L11" s="45">
        <v>86.75</v>
      </c>
      <c r="M11" s="45">
        <v>82</v>
      </c>
      <c r="N11" s="45">
        <v>8.5</v>
      </c>
      <c r="O11" s="45">
        <v>90.5</v>
      </c>
      <c r="P11" s="45">
        <v>145.56</v>
      </c>
      <c r="Q11" s="45">
        <v>10.35</v>
      </c>
      <c r="R11" s="45">
        <v>155.91</v>
      </c>
      <c r="S11" s="62">
        <f>60*(D11+G11)/(X11-AE11)</f>
        <v>22.348314606741575</v>
      </c>
      <c r="T11" s="62">
        <f>60*(J11+M11)/(AA11-AF11)</f>
        <v>22.056818181818183</v>
      </c>
      <c r="U11" s="62">
        <f>60*R11/(AD11-AG11)</f>
        <v>20.788</v>
      </c>
      <c r="V11" s="70">
        <v>0.33333333333333331</v>
      </c>
      <c r="W11" s="70">
        <v>0.66666666666666663</v>
      </c>
      <c r="X11" s="45">
        <v>480</v>
      </c>
      <c r="Y11" s="70">
        <v>0.33333333333333331</v>
      </c>
      <c r="Z11" s="70">
        <v>0.66666666666666663</v>
      </c>
      <c r="AA11" s="45">
        <v>480</v>
      </c>
      <c r="AB11" s="70">
        <v>0.33333333333333331</v>
      </c>
      <c r="AC11" s="70">
        <v>0.66666666666666663</v>
      </c>
      <c r="AD11" s="45">
        <v>480</v>
      </c>
      <c r="AE11" s="45">
        <v>35</v>
      </c>
      <c r="AF11" s="45">
        <v>40</v>
      </c>
      <c r="AG11" s="45">
        <v>30</v>
      </c>
      <c r="AH11" s="61">
        <f>(D11+G11)/(F11+I11)</f>
        <v>0.93380281690140843</v>
      </c>
      <c r="AI11" s="61">
        <f>(J11+M11)/(L11+O11)</f>
        <v>0.91255289139633289</v>
      </c>
      <c r="AJ11" s="61">
        <f>P11/R11</f>
        <v>0.93361554743121034</v>
      </c>
      <c r="AK11" s="61">
        <f>(D11+G11+J11+M11+P11)/(F11+I11+L11+O11+R11)</f>
        <v>0.92636979595033886</v>
      </c>
      <c r="AL11" s="61">
        <f>S11/80</f>
        <v>0.27935393258426966</v>
      </c>
      <c r="AM11" s="61">
        <f>T11/100</f>
        <v>0.22056818181818183</v>
      </c>
      <c r="AN11" s="61">
        <f>U11/130</f>
        <v>0.15990769230769231</v>
      </c>
      <c r="AO11" s="61">
        <f>SUM(S11:U11)/(80+100+130)</f>
        <v>0.21030042835019275</v>
      </c>
      <c r="AP11" s="61">
        <f>(X11-AE11)/X11</f>
        <v>0.92708333333333337</v>
      </c>
      <c r="AQ11" s="61">
        <f>(AA11-AF11)/AA11</f>
        <v>0.91666666666666663</v>
      </c>
      <c r="AR11" s="61">
        <f>(AD11-AG11)/AD11</f>
        <v>0.9375</v>
      </c>
      <c r="AS11" s="61">
        <f>1-(1-AP11)*(1-AQ11)*(1-AR11)</f>
        <v>0.99962022569444442</v>
      </c>
      <c r="AT11" s="71">
        <f>AH11*AL11*AP11</f>
        <v>0.24184033890845072</v>
      </c>
      <c r="AU11" s="71">
        <f>AI11*AM11*AQ11</f>
        <v>0.18450678772919604</v>
      </c>
      <c r="AV11" s="71">
        <f>AJ11*AN11*AR11</f>
        <v>0.13996153846153847</v>
      </c>
      <c r="AW11" s="71">
        <f>AS11*AO11*AK11</f>
        <v>0.19474197880125624</v>
      </c>
      <c r="AX11" s="78">
        <v>2</v>
      </c>
      <c r="AY11" s="78">
        <f>(AX11/AE11)*60</f>
        <v>3.4285714285714284</v>
      </c>
      <c r="AZ11" s="78">
        <v>4</v>
      </c>
      <c r="BA11" s="78">
        <f>(AZ11/AF11)*60</f>
        <v>6</v>
      </c>
      <c r="BB11" s="78">
        <v>3</v>
      </c>
      <c r="BC11" s="78">
        <f>(BB11/AG11)*60</f>
        <v>6</v>
      </c>
      <c r="BD11" s="78">
        <f>SUM(AX11,AZ11,BB11)</f>
        <v>9</v>
      </c>
      <c r="BE11" s="78">
        <f>SUM(AY11,BA11,BC11)</f>
        <v>15.428571428571429</v>
      </c>
      <c r="BF11" s="108"/>
      <c r="BG11" s="111"/>
      <c r="BH11" s="112"/>
    </row>
    <row r="12" spans="2:60" s="3" customFormat="1" x14ac:dyDescent="0.3">
      <c r="B12" s="69">
        <v>44141</v>
      </c>
      <c r="C12" s="9" t="s">
        <v>7</v>
      </c>
      <c r="D12" s="9">
        <v>78</v>
      </c>
      <c r="E12" s="9">
        <v>4</v>
      </c>
      <c r="F12" s="9">
        <v>82</v>
      </c>
      <c r="G12" s="9">
        <v>45</v>
      </c>
      <c r="H12" s="9">
        <v>20</v>
      </c>
      <c r="I12" s="9">
        <v>65</v>
      </c>
      <c r="J12" s="9">
        <v>127.56</v>
      </c>
      <c r="K12" s="45">
        <v>15.2</v>
      </c>
      <c r="L12" s="45">
        <v>142.76</v>
      </c>
      <c r="M12" s="45">
        <v>139.44999999999999</v>
      </c>
      <c r="N12" s="45">
        <v>6.75</v>
      </c>
      <c r="O12" s="45">
        <v>146.19999999999999</v>
      </c>
      <c r="P12" s="45">
        <v>50</v>
      </c>
      <c r="Q12" s="45">
        <v>10</v>
      </c>
      <c r="R12" s="45">
        <v>60</v>
      </c>
      <c r="S12" s="62">
        <f>60*(D12+G12)/(X12-AE12)</f>
        <v>28.384615384615383</v>
      </c>
      <c r="T12" s="62">
        <f>60*(J12+M12)/(AA12-AF12)</f>
        <v>36.001348314606737</v>
      </c>
      <c r="U12" s="62">
        <f>60*R12/(AD12-AG12)</f>
        <v>90</v>
      </c>
      <c r="V12" s="70">
        <v>0.45833333333333331</v>
      </c>
      <c r="W12" s="70">
        <v>0.66666666666666663</v>
      </c>
      <c r="X12" s="45">
        <v>300</v>
      </c>
      <c r="Y12" s="70">
        <v>0.33333333333333331</v>
      </c>
      <c r="Z12" s="70">
        <v>0.66666666666666663</v>
      </c>
      <c r="AA12" s="45">
        <v>480</v>
      </c>
      <c r="AB12" s="70">
        <v>0.625</v>
      </c>
      <c r="AC12" s="70">
        <v>0.66666666666666663</v>
      </c>
      <c r="AD12" s="45">
        <v>60</v>
      </c>
      <c r="AE12" s="45">
        <v>40</v>
      </c>
      <c r="AF12" s="45">
        <v>35</v>
      </c>
      <c r="AG12" s="45">
        <v>20</v>
      </c>
      <c r="AH12" s="61">
        <f>(D12+G12)/(F12+I12)</f>
        <v>0.83673469387755106</v>
      </c>
      <c r="AI12" s="61">
        <f>(J12+M12)/(L12+O12)</f>
        <v>0.92403792912513849</v>
      </c>
      <c r="AJ12" s="61">
        <f>P12/R12</f>
        <v>0.83333333333333337</v>
      </c>
      <c r="AK12" s="61">
        <f>(D12+G12+J12+M12+P12)/(F12+I12+L12+O12+R12)</f>
        <v>0.88718848294217278</v>
      </c>
      <c r="AL12" s="61">
        <f>S12/80</f>
        <v>0.35480769230769227</v>
      </c>
      <c r="AM12" s="61">
        <f>T12/100</f>
        <v>0.36001348314606735</v>
      </c>
      <c r="AN12" s="61">
        <f>U12/130</f>
        <v>0.69230769230769229</v>
      </c>
      <c r="AO12" s="61">
        <f>SUM(S12:U12)/(80+100+130)</f>
        <v>0.49801923773942619</v>
      </c>
      <c r="AP12" s="61">
        <f>(X12-AE12)/X12</f>
        <v>0.8666666666666667</v>
      </c>
      <c r="AQ12" s="61">
        <f>(AA12-AF12)/AA12</f>
        <v>0.92708333333333337</v>
      </c>
      <c r="AR12" s="61">
        <f>(AD12-AG12)/AD12</f>
        <v>0.66666666666666663</v>
      </c>
      <c r="AS12" s="61">
        <f>1-(1-AP12)*(1-AQ12)*(1-AR12)</f>
        <v>0.99675925925925923</v>
      </c>
      <c r="AT12" s="71">
        <f>AH12*AL12*AP12</f>
        <v>0.25729591836734694</v>
      </c>
      <c r="AU12" s="71">
        <f>AI12*AM12*AQ12</f>
        <v>0.30840920931962895</v>
      </c>
      <c r="AV12" s="71">
        <f>AJ12*AN12*AR12</f>
        <v>0.38461538461538464</v>
      </c>
      <c r="AW12" s="71">
        <f>AS12*AO12*AK12</f>
        <v>0.44040505305974281</v>
      </c>
      <c r="AX12" s="116">
        <v>2</v>
      </c>
      <c r="AY12" s="78">
        <f>(AX12/AE12)*60</f>
        <v>3</v>
      </c>
      <c r="AZ12" s="116">
        <v>5</v>
      </c>
      <c r="BA12" s="78">
        <f>(AZ12/AF12)*60</f>
        <v>8.5714285714285712</v>
      </c>
      <c r="BB12" s="116">
        <v>5</v>
      </c>
      <c r="BC12" s="78">
        <f>(BB12/AG12)*60</f>
        <v>15</v>
      </c>
      <c r="BD12" s="78">
        <f>SUM(AX12,AZ12,BB12)</f>
        <v>12</v>
      </c>
      <c r="BE12" s="78">
        <f>SUM(AY12,BA12,BC12)</f>
        <v>26.571428571428569</v>
      </c>
      <c r="BF12" s="116"/>
      <c r="BG12" s="109"/>
      <c r="BH12" s="110"/>
    </row>
    <row r="13" spans="2:60" s="3" customFormat="1" x14ac:dyDescent="0.3">
      <c r="B13" s="9" t="s">
        <v>161</v>
      </c>
      <c r="C13" s="9" t="s">
        <v>7</v>
      </c>
      <c r="D13" s="9">
        <v>120.45</v>
      </c>
      <c r="E13" s="9">
        <v>15</v>
      </c>
      <c r="F13" s="9">
        <v>135.44999999999999</v>
      </c>
      <c r="G13" s="9">
        <v>126</v>
      </c>
      <c r="H13" s="9">
        <v>9</v>
      </c>
      <c r="I13" s="9">
        <v>135</v>
      </c>
      <c r="J13" s="9">
        <v>130</v>
      </c>
      <c r="K13" s="45">
        <v>12</v>
      </c>
      <c r="L13" s="45">
        <v>142</v>
      </c>
      <c r="M13" s="45">
        <v>126.75</v>
      </c>
      <c r="N13" s="45">
        <v>10.25</v>
      </c>
      <c r="O13" s="45">
        <v>137</v>
      </c>
      <c r="P13" s="45">
        <v>125.35</v>
      </c>
      <c r="Q13" s="45">
        <v>12</v>
      </c>
      <c r="R13" s="45">
        <v>137.35</v>
      </c>
      <c r="S13" s="62">
        <f>60*(D13+G13)/(X13-AE13)</f>
        <v>33.606818181818184</v>
      </c>
      <c r="T13" s="62">
        <f>60*(J13+M13)/(AA13-AF13)</f>
        <v>35.413793103448278</v>
      </c>
      <c r="U13" s="62">
        <f>60*R13/(AD13-AG13)</f>
        <v>18.944827586206898</v>
      </c>
      <c r="V13" s="70">
        <v>0.33333333333333331</v>
      </c>
      <c r="W13" s="70">
        <v>0.66666666666666663</v>
      </c>
      <c r="X13" s="45">
        <v>480</v>
      </c>
      <c r="Y13" s="70">
        <v>0.33333333333333331</v>
      </c>
      <c r="Z13" s="70">
        <v>0.66666666666666663</v>
      </c>
      <c r="AA13" s="45">
        <v>480</v>
      </c>
      <c r="AB13" s="70">
        <v>0.33333333333333331</v>
      </c>
      <c r="AC13" s="70">
        <v>0.66666666666666663</v>
      </c>
      <c r="AD13" s="45">
        <v>480</v>
      </c>
      <c r="AE13" s="45">
        <v>40</v>
      </c>
      <c r="AF13" s="45">
        <v>45</v>
      </c>
      <c r="AG13" s="45">
        <v>45</v>
      </c>
      <c r="AH13" s="61">
        <f>(D13+G13)/(F13+I13)</f>
        <v>0.91125901275651688</v>
      </c>
      <c r="AI13" s="61">
        <f>(J13+M13)/(L13+O13)</f>
        <v>0.92025089605734767</v>
      </c>
      <c r="AJ13" s="61">
        <f>P13/R13</f>
        <v>0.91263196214051689</v>
      </c>
      <c r="AK13" s="61">
        <f>(D13+G13+J13+M13+P13)/(F13+I13+L13+O13+R13)</f>
        <v>0.91518637157833416</v>
      </c>
      <c r="AL13" s="61">
        <f>S13/80</f>
        <v>0.42008522727272729</v>
      </c>
      <c r="AM13" s="61">
        <f>T13/100</f>
        <v>0.35413793103448277</v>
      </c>
      <c r="AN13" s="61">
        <f>U13/130</f>
        <v>0.1457294429708223</v>
      </c>
      <c r="AO13" s="61">
        <f>SUM(S13:U13)/(80+100+130)</f>
        <v>0.28375948023055919</v>
      </c>
      <c r="AP13" s="61">
        <f>(X13-AE13)/X13</f>
        <v>0.91666666666666663</v>
      </c>
      <c r="AQ13" s="61">
        <f>(AA13-AF13)/AA13</f>
        <v>0.90625</v>
      </c>
      <c r="AR13" s="61">
        <f>(AD13-AG13)/AD13</f>
        <v>0.90625</v>
      </c>
      <c r="AS13" s="61">
        <f>1-(1-AP13)*(1-AQ13)*(1-AR13)</f>
        <v>0.999267578125</v>
      </c>
      <c r="AT13" s="71">
        <f>AH13*AL13*AP13</f>
        <v>0.35090591202163063</v>
      </c>
      <c r="AU13" s="71">
        <f>AI13*AM13*AQ13</f>
        <v>0.295343021953405</v>
      </c>
      <c r="AV13" s="71">
        <f>AJ13*AN13*AR13</f>
        <v>0.12052884615384617</v>
      </c>
      <c r="AW13" s="71">
        <f>AS13*AO13*AK13</f>
        <v>0.25950260441898482</v>
      </c>
      <c r="AX13" s="116">
        <v>3</v>
      </c>
      <c r="AY13" s="78">
        <f>(AX13/AE13)*60</f>
        <v>4.5</v>
      </c>
      <c r="AZ13" s="116">
        <v>4</v>
      </c>
      <c r="BA13" s="78">
        <f>(AZ13/AF13)*60</f>
        <v>5.3333333333333339</v>
      </c>
      <c r="BB13" s="116">
        <v>4</v>
      </c>
      <c r="BC13" s="78">
        <f>(BB13/AG13)*60</f>
        <v>5.3333333333333339</v>
      </c>
      <c r="BD13" s="78">
        <f>SUM(AX13,AZ13,BB13)</f>
        <v>11</v>
      </c>
      <c r="BE13" s="78">
        <f>SUM(AY13,BA13,BC13)</f>
        <v>15.166666666666668</v>
      </c>
      <c r="BF13" s="116"/>
      <c r="BG13" s="106"/>
      <c r="BH13" s="107"/>
    </row>
    <row r="15" spans="2:60" x14ac:dyDescent="0.3">
      <c r="AX15" t="s">
        <v>74</v>
      </c>
    </row>
  </sheetData>
  <sortState xmlns:xlrd2="http://schemas.microsoft.com/office/spreadsheetml/2017/richdata2" ref="B7:BF13">
    <sortCondition ref="B7"/>
  </sortState>
  <mergeCells count="32">
    <mergeCell ref="AX4:AY4"/>
    <mergeCell ref="AZ4:BA4"/>
    <mergeCell ref="BB4:BC4"/>
    <mergeCell ref="BF6:BH6"/>
    <mergeCell ref="BF3:BH5"/>
    <mergeCell ref="AX3:BE3"/>
    <mergeCell ref="BD4:BE4"/>
    <mergeCell ref="S1:U2"/>
    <mergeCell ref="D1:R2"/>
    <mergeCell ref="V1:AD2"/>
    <mergeCell ref="AE1:AG2"/>
    <mergeCell ref="AL1:AN1"/>
    <mergeCell ref="P3:R3"/>
    <mergeCell ref="P4:R4"/>
    <mergeCell ref="S3:U4"/>
    <mergeCell ref="V3:AD3"/>
    <mergeCell ref="B3:B5"/>
    <mergeCell ref="V4:X4"/>
    <mergeCell ref="Y4:AA4"/>
    <mergeCell ref="AB4:AD4"/>
    <mergeCell ref="C3:C5"/>
    <mergeCell ref="D3:I3"/>
    <mergeCell ref="D4:F4"/>
    <mergeCell ref="G4:I4"/>
    <mergeCell ref="J4:L4"/>
    <mergeCell ref="J3:O3"/>
    <mergeCell ref="M4:O4"/>
    <mergeCell ref="AE3:AG4"/>
    <mergeCell ref="AH3:AK4"/>
    <mergeCell ref="AL3:AO4"/>
    <mergeCell ref="AP3:AS4"/>
    <mergeCell ref="AT3:AW4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"/>
  <dimension ref="B2:F20"/>
  <sheetViews>
    <sheetView workbookViewId="0">
      <selection activeCell="K25" sqref="K25"/>
    </sheetView>
  </sheetViews>
  <sheetFormatPr baseColWidth="10" defaultRowHeight="14.4" x14ac:dyDescent="0.3"/>
  <cols>
    <col min="1" max="1" width="11.6640625" customWidth="1"/>
    <col min="2" max="2" width="12.33203125" customWidth="1"/>
    <col min="4" max="4" width="19.44140625" style="3" customWidth="1"/>
    <col min="5" max="5" width="19.33203125" style="3" customWidth="1"/>
    <col min="6" max="6" width="11.5546875" style="3"/>
  </cols>
  <sheetData>
    <row r="2" spans="2:6" x14ac:dyDescent="0.3">
      <c r="B2" s="203" t="s">
        <v>1</v>
      </c>
      <c r="C2" s="203"/>
      <c r="D2" s="203"/>
      <c r="E2" s="2" t="s">
        <v>0</v>
      </c>
      <c r="F2" s="2" t="s">
        <v>33</v>
      </c>
    </row>
    <row r="3" spans="2:6" x14ac:dyDescent="0.3">
      <c r="B3" s="202" t="s">
        <v>2</v>
      </c>
      <c r="C3" s="202"/>
      <c r="D3" s="9" t="s">
        <v>6</v>
      </c>
      <c r="E3" s="2" t="s">
        <v>20</v>
      </c>
      <c r="F3" s="2" t="s">
        <v>34</v>
      </c>
    </row>
    <row r="4" spans="2:6" x14ac:dyDescent="0.3">
      <c r="B4" s="202"/>
      <c r="C4" s="202"/>
      <c r="D4" s="9" t="s">
        <v>4</v>
      </c>
      <c r="E4" s="2" t="s">
        <v>21</v>
      </c>
      <c r="F4" s="2" t="s">
        <v>35</v>
      </c>
    </row>
    <row r="5" spans="2:6" x14ac:dyDescent="0.3">
      <c r="B5" s="202"/>
      <c r="C5" s="202"/>
      <c r="D5" s="9" t="s">
        <v>5</v>
      </c>
      <c r="E5" s="2" t="s">
        <v>22</v>
      </c>
      <c r="F5" s="2" t="s">
        <v>36</v>
      </c>
    </row>
    <row r="6" spans="2:6" x14ac:dyDescent="0.3">
      <c r="B6" s="202" t="s">
        <v>11</v>
      </c>
      <c r="C6" s="202"/>
      <c r="D6" s="9" t="s">
        <v>7</v>
      </c>
      <c r="E6" s="2" t="s">
        <v>23</v>
      </c>
      <c r="F6" s="2" t="s">
        <v>37</v>
      </c>
    </row>
    <row r="7" spans="2:6" x14ac:dyDescent="0.3">
      <c r="B7" s="166"/>
      <c r="C7" s="166"/>
      <c r="D7" s="9" t="s">
        <v>8</v>
      </c>
      <c r="E7" s="2" t="s">
        <v>24</v>
      </c>
      <c r="F7" s="2" t="s">
        <v>38</v>
      </c>
    </row>
    <row r="8" spans="2:6" x14ac:dyDescent="0.3">
      <c r="B8" s="202" t="s">
        <v>3</v>
      </c>
      <c r="C8" s="202" t="s">
        <v>9</v>
      </c>
      <c r="D8" s="10" t="s">
        <v>12</v>
      </c>
      <c r="E8" s="2" t="s">
        <v>25</v>
      </c>
      <c r="F8" s="2" t="s">
        <v>39</v>
      </c>
    </row>
    <row r="9" spans="2:6" x14ac:dyDescent="0.3">
      <c r="B9" s="202"/>
      <c r="C9" s="202"/>
      <c r="D9" s="10" t="s">
        <v>13</v>
      </c>
      <c r="E9" s="2" t="s">
        <v>26</v>
      </c>
      <c r="F9" s="2" t="s">
        <v>40</v>
      </c>
    </row>
    <row r="10" spans="2:6" x14ac:dyDescent="0.3">
      <c r="B10" s="202"/>
      <c r="C10" s="202"/>
      <c r="D10" s="10" t="s">
        <v>14</v>
      </c>
      <c r="E10" s="2" t="s">
        <v>27</v>
      </c>
      <c r="F10" s="2" t="s">
        <v>41</v>
      </c>
    </row>
    <row r="11" spans="2:6" x14ac:dyDescent="0.3">
      <c r="B11" s="202"/>
      <c r="C11" s="202"/>
      <c r="D11" s="10" t="s">
        <v>15</v>
      </c>
      <c r="E11" s="2" t="s">
        <v>42</v>
      </c>
      <c r="F11" s="2" t="s">
        <v>43</v>
      </c>
    </row>
    <row r="12" spans="2:6" x14ac:dyDescent="0.3">
      <c r="B12" s="202"/>
      <c r="C12" s="202" t="s">
        <v>10</v>
      </c>
      <c r="D12" s="10" t="s">
        <v>16</v>
      </c>
      <c r="E12" s="2" t="s">
        <v>29</v>
      </c>
      <c r="F12" s="2" t="s">
        <v>44</v>
      </c>
    </row>
    <row r="13" spans="2:6" x14ac:dyDescent="0.3">
      <c r="B13" s="202"/>
      <c r="C13" s="202"/>
      <c r="D13" s="10" t="s">
        <v>17</v>
      </c>
      <c r="E13" s="2" t="s">
        <v>28</v>
      </c>
      <c r="F13" s="2" t="s">
        <v>45</v>
      </c>
    </row>
    <row r="14" spans="2:6" x14ac:dyDescent="0.3">
      <c r="B14" s="202"/>
      <c r="C14" s="202"/>
      <c r="D14" s="10" t="s">
        <v>18</v>
      </c>
      <c r="E14" s="2" t="s">
        <v>30</v>
      </c>
      <c r="F14" s="2" t="s">
        <v>46</v>
      </c>
    </row>
    <row r="15" spans="2:6" x14ac:dyDescent="0.3">
      <c r="B15" s="202"/>
      <c r="C15" s="202"/>
      <c r="D15" s="10" t="s">
        <v>19</v>
      </c>
      <c r="E15" s="2" t="s">
        <v>31</v>
      </c>
      <c r="F15" s="2" t="s">
        <v>47</v>
      </c>
    </row>
    <row r="16" spans="2:6" x14ac:dyDescent="0.3">
      <c r="B16" s="1"/>
      <c r="C16" s="1"/>
    </row>
    <row r="17" spans="2:3" x14ac:dyDescent="0.3">
      <c r="B17" s="1"/>
      <c r="C17" s="1"/>
    </row>
    <row r="20" spans="2:3" x14ac:dyDescent="0.3">
      <c r="B20" s="4" t="s">
        <v>32</v>
      </c>
      <c r="C20" s="4">
        <v>5</v>
      </c>
    </row>
  </sheetData>
  <mergeCells count="6">
    <mergeCell ref="B8:B15"/>
    <mergeCell ref="C8:C11"/>
    <mergeCell ref="C12:C15"/>
    <mergeCell ref="B2:D2"/>
    <mergeCell ref="B3:C5"/>
    <mergeCell ref="B6:C7"/>
  </mergeCells>
  <phoneticPr fontId="4" type="noConversion"/>
  <pageMargins left="0.7" right="0.7" top="0.75" bottom="0.75" header="0.3" footer="0.3"/>
  <pageSetup paperSize="0" orientation="portrait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4"/>
  <dimension ref="B1:AJ21"/>
  <sheetViews>
    <sheetView showGridLines="0" zoomScale="60" zoomScaleNormal="60" workbookViewId="0">
      <selection activeCell="F20" sqref="F20"/>
    </sheetView>
  </sheetViews>
  <sheetFormatPr baseColWidth="10" defaultRowHeight="14.4" x14ac:dyDescent="0.3"/>
  <cols>
    <col min="2" max="3" width="17.44140625" customWidth="1"/>
    <col min="4" max="4" width="3.44140625" customWidth="1"/>
    <col min="5" max="5" width="21.33203125" customWidth="1"/>
    <col min="6" max="6" width="15.33203125" customWidth="1"/>
    <col min="7" max="7" width="3.6640625" customWidth="1"/>
    <col min="8" max="8" width="19.33203125" style="3" customWidth="1"/>
    <col min="9" max="9" width="22.88671875" style="3" customWidth="1"/>
    <col min="10" max="10" width="3.33203125" customWidth="1"/>
    <col min="11" max="11" width="9.33203125" hidden="1" customWidth="1"/>
    <col min="12" max="12" width="17.6640625" customWidth="1"/>
    <col min="13" max="13" width="15.44140625" customWidth="1"/>
    <col min="14" max="14" width="5" customWidth="1"/>
    <col min="16" max="16" width="26.44140625" customWidth="1"/>
    <col min="17" max="17" width="5.44140625" customWidth="1"/>
    <col min="19" max="19" width="23.5546875" customWidth="1"/>
    <col min="20" max="20" width="3.5546875" customWidth="1"/>
    <col min="21" max="21" width="1.5546875" customWidth="1"/>
    <col min="23" max="23" width="15.109375" customWidth="1"/>
    <col min="24" max="24" width="4.33203125" customWidth="1"/>
    <col min="26" max="26" width="13.6640625" customWidth="1"/>
    <col min="27" max="27" width="5.6640625" customWidth="1"/>
    <col min="29" max="29" width="13" customWidth="1"/>
    <col min="33" max="33" width="27.6640625" customWidth="1"/>
  </cols>
  <sheetData>
    <row r="1" spans="2:36" ht="30" customHeight="1" x14ac:dyDescent="0.3">
      <c r="B1" s="233" t="s">
        <v>48</v>
      </c>
      <c r="C1" s="234"/>
      <c r="D1" s="234"/>
      <c r="E1" s="234"/>
      <c r="F1" s="234"/>
      <c r="G1" s="234"/>
      <c r="H1" s="234"/>
      <c r="I1" s="235"/>
      <c r="L1" s="233" t="s">
        <v>49</v>
      </c>
      <c r="M1" s="234"/>
      <c r="N1" s="234"/>
      <c r="O1" s="234"/>
      <c r="P1" s="234"/>
      <c r="Q1" s="234"/>
      <c r="R1" s="234"/>
      <c r="S1" s="235"/>
      <c r="V1" s="233" t="s">
        <v>50</v>
      </c>
      <c r="W1" s="234"/>
      <c r="X1" s="234"/>
      <c r="Y1" s="234"/>
      <c r="Z1" s="234"/>
      <c r="AA1" s="234"/>
      <c r="AB1" s="234"/>
      <c r="AC1" s="235"/>
    </row>
    <row r="2" spans="2:36" ht="26.4" customHeight="1" x14ac:dyDescent="0.3">
      <c r="B2" s="236"/>
      <c r="C2" s="237"/>
      <c r="D2" s="237"/>
      <c r="E2" s="237"/>
      <c r="F2" s="237"/>
      <c r="G2" s="237"/>
      <c r="H2" s="237"/>
      <c r="I2" s="238"/>
      <c r="L2" s="236"/>
      <c r="M2" s="237"/>
      <c r="N2" s="237"/>
      <c r="O2" s="237"/>
      <c r="P2" s="237"/>
      <c r="Q2" s="237"/>
      <c r="R2" s="237"/>
      <c r="S2" s="238"/>
      <c r="V2" s="236"/>
      <c r="W2" s="237"/>
      <c r="X2" s="237"/>
      <c r="Y2" s="237"/>
      <c r="Z2" s="237"/>
      <c r="AA2" s="237"/>
      <c r="AB2" s="237"/>
      <c r="AC2" s="238"/>
    </row>
    <row r="3" spans="2:36" ht="40.950000000000003" customHeight="1" x14ac:dyDescent="0.3">
      <c r="B3" s="239" t="s">
        <v>51</v>
      </c>
      <c r="C3" s="239"/>
      <c r="D3" s="11"/>
      <c r="E3" s="239" t="s">
        <v>52</v>
      </c>
      <c r="F3" s="239"/>
      <c r="G3" s="12"/>
      <c r="H3" s="239" t="s">
        <v>53</v>
      </c>
      <c r="I3" s="239"/>
      <c r="J3" s="13"/>
      <c r="K3" s="13"/>
      <c r="L3" s="239" t="s">
        <v>54</v>
      </c>
      <c r="M3" s="239"/>
      <c r="N3" s="11"/>
      <c r="O3" s="239" t="s">
        <v>55</v>
      </c>
      <c r="P3" s="239"/>
      <c r="Q3" s="12"/>
      <c r="R3" s="239" t="s">
        <v>56</v>
      </c>
      <c r="S3" s="239"/>
      <c r="V3" s="239" t="s">
        <v>57</v>
      </c>
      <c r="W3" s="239"/>
      <c r="X3" s="11"/>
      <c r="Y3" s="239" t="s">
        <v>58</v>
      </c>
      <c r="Z3" s="239"/>
      <c r="AA3" s="12"/>
      <c r="AB3" s="239" t="s">
        <v>59</v>
      </c>
      <c r="AC3" s="239"/>
    </row>
    <row r="4" spans="2:36" ht="12.6" customHeight="1" x14ac:dyDescent="0.3">
      <c r="B4" s="221" t="s">
        <v>60</v>
      </c>
      <c r="C4" s="222"/>
      <c r="D4" s="14"/>
      <c r="E4" s="215" t="s">
        <v>60</v>
      </c>
      <c r="F4" s="216"/>
      <c r="G4" s="15"/>
      <c r="H4" s="215" t="s">
        <v>60</v>
      </c>
      <c r="I4" s="216"/>
      <c r="J4" s="15"/>
      <c r="K4" s="15"/>
      <c r="L4" s="221" t="s">
        <v>60</v>
      </c>
      <c r="M4" s="222"/>
      <c r="N4" s="14"/>
      <c r="O4" s="215" t="s">
        <v>60</v>
      </c>
      <c r="P4" s="216"/>
      <c r="Q4" s="15"/>
      <c r="R4" s="215" t="s">
        <v>60</v>
      </c>
      <c r="S4" s="216"/>
      <c r="V4" s="221" t="s">
        <v>60</v>
      </c>
      <c r="W4" s="222"/>
      <c r="X4" s="14"/>
      <c r="Y4" s="215" t="s">
        <v>60</v>
      </c>
      <c r="Z4" s="216"/>
      <c r="AA4" s="15"/>
      <c r="AB4" s="215" t="s">
        <v>60</v>
      </c>
      <c r="AC4" s="216"/>
    </row>
    <row r="5" spans="2:36" ht="13.95" customHeight="1" x14ac:dyDescent="0.3">
      <c r="B5" s="223"/>
      <c r="C5" s="224"/>
      <c r="D5" s="16"/>
      <c r="E5" s="217"/>
      <c r="F5" s="218"/>
      <c r="G5" s="12"/>
      <c r="H5" s="217"/>
      <c r="I5" s="218"/>
      <c r="J5" s="13"/>
      <c r="K5" s="13"/>
      <c r="L5" s="223"/>
      <c r="M5" s="224"/>
      <c r="N5" s="16"/>
      <c r="O5" s="217"/>
      <c r="P5" s="218"/>
      <c r="Q5" s="12"/>
      <c r="R5" s="217"/>
      <c r="S5" s="218"/>
      <c r="V5" s="223"/>
      <c r="W5" s="224"/>
      <c r="X5" s="16"/>
      <c r="Y5" s="217"/>
      <c r="Z5" s="218"/>
      <c r="AA5" s="12"/>
      <c r="AB5" s="217"/>
      <c r="AC5" s="218"/>
    </row>
    <row r="6" spans="2:36" ht="17.399999999999999" customHeight="1" x14ac:dyDescent="0.3">
      <c r="B6" s="225"/>
      <c r="C6" s="226"/>
      <c r="D6" s="14"/>
      <c r="E6" s="227">
        <v>99.3</v>
      </c>
      <c r="F6" s="228"/>
      <c r="G6" s="15"/>
      <c r="H6" s="219"/>
      <c r="I6" s="220"/>
      <c r="J6" s="15"/>
      <c r="K6" s="15"/>
      <c r="L6" s="225"/>
      <c r="M6" s="226"/>
      <c r="N6" s="14"/>
      <c r="O6" s="227">
        <v>99.3</v>
      </c>
      <c r="P6" s="228"/>
      <c r="Q6" s="15"/>
      <c r="R6" s="219"/>
      <c r="S6" s="220"/>
      <c r="V6" s="225"/>
      <c r="W6" s="226"/>
      <c r="X6" s="14"/>
      <c r="Y6" s="227">
        <v>99.3</v>
      </c>
      <c r="Z6" s="228"/>
      <c r="AA6" s="15"/>
      <c r="AB6" s="219"/>
      <c r="AC6" s="220"/>
    </row>
    <row r="7" spans="2:36" ht="42" customHeight="1" x14ac:dyDescent="0.3">
      <c r="B7" s="206">
        <v>80</v>
      </c>
      <c r="C7" s="207"/>
      <c r="D7" s="16"/>
      <c r="E7" s="229"/>
      <c r="F7" s="230"/>
      <c r="G7" s="12"/>
      <c r="H7" s="17">
        <v>57.6</v>
      </c>
      <c r="I7" s="17">
        <v>80</v>
      </c>
      <c r="J7" s="18"/>
      <c r="K7" s="18"/>
      <c r="L7" s="206">
        <v>80</v>
      </c>
      <c r="M7" s="207"/>
      <c r="N7" s="16"/>
      <c r="O7" s="229"/>
      <c r="P7" s="230"/>
      <c r="Q7" s="12"/>
      <c r="R7" s="17">
        <v>57.6</v>
      </c>
      <c r="S7" s="17">
        <v>80</v>
      </c>
      <c r="V7" s="206">
        <v>80</v>
      </c>
      <c r="W7" s="207"/>
      <c r="X7" s="16"/>
      <c r="Y7" s="229"/>
      <c r="Z7" s="230"/>
      <c r="AA7" s="12"/>
      <c r="AB7" s="17">
        <v>57.6</v>
      </c>
      <c r="AC7" s="17">
        <v>80</v>
      </c>
    </row>
    <row r="8" spans="2:36" ht="34.200000000000003" customHeight="1" x14ac:dyDescent="0.3">
      <c r="B8" s="208"/>
      <c r="C8" s="209"/>
      <c r="D8" s="14"/>
      <c r="E8" s="231"/>
      <c r="F8" s="232"/>
      <c r="G8" s="15"/>
      <c r="H8" s="204">
        <f xml:space="preserve"> AVERAGE(H7,I7)</f>
        <v>68.8</v>
      </c>
      <c r="I8" s="205"/>
      <c r="J8" s="15"/>
      <c r="K8" s="15"/>
      <c r="L8" s="208"/>
      <c r="M8" s="209"/>
      <c r="N8" s="14"/>
      <c r="O8" s="231"/>
      <c r="P8" s="232"/>
      <c r="Q8" s="15"/>
      <c r="R8" s="204">
        <f xml:space="preserve"> AVERAGE(R7,S7)</f>
        <v>68.8</v>
      </c>
      <c r="S8" s="205"/>
      <c r="V8" s="208"/>
      <c r="W8" s="209"/>
      <c r="X8" s="14"/>
      <c r="Y8" s="231"/>
      <c r="Z8" s="232"/>
      <c r="AA8" s="15"/>
      <c r="AB8" s="204">
        <f xml:space="preserve"> AVERAGE(AB7,AC7)</f>
        <v>68.8</v>
      </c>
      <c r="AC8" s="205"/>
    </row>
    <row r="9" spans="2:36" ht="30" x14ac:dyDescent="0.3">
      <c r="B9" s="206">
        <v>0</v>
      </c>
      <c r="C9" s="207"/>
      <c r="D9" s="16"/>
      <c r="E9" s="210">
        <v>0</v>
      </c>
      <c r="F9" s="211"/>
      <c r="G9" s="12"/>
      <c r="H9" s="210">
        <v>0</v>
      </c>
      <c r="I9" s="211"/>
      <c r="J9" s="18"/>
      <c r="K9" s="18"/>
      <c r="L9" s="206">
        <v>0</v>
      </c>
      <c r="M9" s="207"/>
      <c r="N9" s="16"/>
      <c r="O9" s="210">
        <v>0</v>
      </c>
      <c r="P9" s="211"/>
      <c r="Q9" s="12"/>
      <c r="R9" s="210">
        <v>0</v>
      </c>
      <c r="S9" s="211"/>
      <c r="V9" s="206">
        <v>0</v>
      </c>
      <c r="W9" s="207"/>
      <c r="X9" s="16"/>
      <c r="Y9" s="210">
        <v>0</v>
      </c>
      <c r="Z9" s="211"/>
      <c r="AA9" s="12"/>
      <c r="AB9" s="210">
        <v>0</v>
      </c>
      <c r="AC9" s="211"/>
    </row>
    <row r="10" spans="2:36" ht="14.4" customHeight="1" x14ac:dyDescent="0.3">
      <c r="B10" s="208"/>
      <c r="C10" s="209"/>
      <c r="D10" s="14"/>
      <c r="E10" s="212"/>
      <c r="F10" s="213"/>
      <c r="G10" s="15"/>
      <c r="H10" s="212"/>
      <c r="I10" s="213"/>
      <c r="J10" s="15"/>
      <c r="K10" s="15"/>
      <c r="L10" s="208"/>
      <c r="M10" s="209"/>
      <c r="N10" s="14"/>
      <c r="O10" s="212"/>
      <c r="P10" s="213"/>
      <c r="Q10" s="15"/>
      <c r="R10" s="212"/>
      <c r="S10" s="213"/>
      <c r="V10" s="208"/>
      <c r="W10" s="209"/>
      <c r="X10" s="14"/>
      <c r="Y10" s="212"/>
      <c r="Z10" s="213"/>
      <c r="AA10" s="15"/>
      <c r="AB10" s="212"/>
      <c r="AC10" s="213"/>
    </row>
    <row r="11" spans="2:36" ht="30" x14ac:dyDescent="0.3">
      <c r="B11" s="214">
        <v>100</v>
      </c>
      <c r="C11" s="214"/>
      <c r="D11" s="16"/>
      <c r="E11" s="204">
        <v>100</v>
      </c>
      <c r="F11" s="205"/>
      <c r="G11" s="12"/>
      <c r="H11" s="204">
        <v>100</v>
      </c>
      <c r="I11" s="205"/>
      <c r="J11" s="18"/>
      <c r="K11" s="18"/>
      <c r="L11" s="214">
        <v>100</v>
      </c>
      <c r="M11" s="214"/>
      <c r="N11" s="16"/>
      <c r="O11" s="204">
        <v>100</v>
      </c>
      <c r="P11" s="205"/>
      <c r="Q11" s="12"/>
      <c r="R11" s="204">
        <v>100</v>
      </c>
      <c r="S11" s="205"/>
      <c r="V11" s="214">
        <v>100</v>
      </c>
      <c r="W11" s="214"/>
      <c r="X11" s="16"/>
      <c r="Y11" s="204">
        <v>100</v>
      </c>
      <c r="Z11" s="205"/>
      <c r="AA11" s="12"/>
      <c r="AB11" s="204">
        <v>100</v>
      </c>
      <c r="AC11" s="205"/>
    </row>
    <row r="12" spans="2:36" ht="14.4" customHeight="1" x14ac:dyDescent="0.3">
      <c r="AG12" s="242" t="s">
        <v>98</v>
      </c>
      <c r="AH12" s="243"/>
      <c r="AI12" s="248">
        <v>0.25</v>
      </c>
      <c r="AJ12" s="249"/>
    </row>
    <row r="13" spans="2:36" ht="14.4" customHeight="1" x14ac:dyDescent="0.3">
      <c r="AG13" s="244"/>
      <c r="AH13" s="245"/>
      <c r="AI13" s="250"/>
      <c r="AJ13" s="251"/>
    </row>
    <row r="14" spans="2:36" x14ac:dyDescent="0.3">
      <c r="AG14" s="246"/>
      <c r="AH14" s="247"/>
      <c r="AI14" s="252"/>
      <c r="AJ14" s="253"/>
    </row>
    <row r="15" spans="2:36" x14ac:dyDescent="0.3">
      <c r="AG15" s="242" t="s">
        <v>99</v>
      </c>
      <c r="AH15" s="243"/>
      <c r="AI15" s="248">
        <v>0.7</v>
      </c>
      <c r="AJ15" s="249"/>
    </row>
    <row r="16" spans="2:36" x14ac:dyDescent="0.3">
      <c r="AG16" s="244"/>
      <c r="AH16" s="245"/>
      <c r="AI16" s="250"/>
      <c r="AJ16" s="251"/>
    </row>
    <row r="17" spans="33:36" x14ac:dyDescent="0.3">
      <c r="AG17" s="246"/>
      <c r="AH17" s="247"/>
      <c r="AI17" s="252"/>
      <c r="AJ17" s="253"/>
    </row>
    <row r="18" spans="33:36" x14ac:dyDescent="0.3">
      <c r="AG18" s="240" t="s">
        <v>100</v>
      </c>
      <c r="AH18" s="240"/>
      <c r="AI18" s="248">
        <v>0.89</v>
      </c>
      <c r="AJ18" s="249"/>
    </row>
    <row r="19" spans="33:36" x14ac:dyDescent="0.3">
      <c r="AG19" s="240"/>
      <c r="AH19" s="240"/>
      <c r="AI19" s="252"/>
      <c r="AJ19" s="253"/>
    </row>
    <row r="20" spans="33:36" x14ac:dyDescent="0.3">
      <c r="AG20" s="240" t="s">
        <v>101</v>
      </c>
      <c r="AH20" s="240"/>
      <c r="AI20" s="241">
        <f>AI12*AI15*AI18</f>
        <v>0.15575</v>
      </c>
      <c r="AJ20" s="241"/>
    </row>
    <row r="21" spans="33:36" x14ac:dyDescent="0.3">
      <c r="AG21" s="240"/>
      <c r="AH21" s="240"/>
      <c r="AI21" s="241"/>
      <c r="AJ21" s="241"/>
    </row>
  </sheetData>
  <mergeCells count="56">
    <mergeCell ref="AG20:AH21"/>
    <mergeCell ref="AI20:AJ21"/>
    <mergeCell ref="AG18:AH19"/>
    <mergeCell ref="AG12:AH14"/>
    <mergeCell ref="AG15:AH17"/>
    <mergeCell ref="AI12:AJ14"/>
    <mergeCell ref="AI15:AJ17"/>
    <mergeCell ref="AI18:AJ19"/>
    <mergeCell ref="B1:I2"/>
    <mergeCell ref="L1:S2"/>
    <mergeCell ref="V1:AC2"/>
    <mergeCell ref="B3:C3"/>
    <mergeCell ref="E3:F3"/>
    <mergeCell ref="H3:I3"/>
    <mergeCell ref="L3:M3"/>
    <mergeCell ref="O3:P3"/>
    <mergeCell ref="R3:S3"/>
    <mergeCell ref="V3:W3"/>
    <mergeCell ref="Y3:Z3"/>
    <mergeCell ref="AB3:AC3"/>
    <mergeCell ref="B4:C6"/>
    <mergeCell ref="E4:F5"/>
    <mergeCell ref="H4:I6"/>
    <mergeCell ref="L4:M6"/>
    <mergeCell ref="O4:P5"/>
    <mergeCell ref="R4:S6"/>
    <mergeCell ref="V4:W6"/>
    <mergeCell ref="Y4:Z5"/>
    <mergeCell ref="AB4:AC6"/>
    <mergeCell ref="E6:F8"/>
    <mergeCell ref="O6:P8"/>
    <mergeCell ref="Y6:Z8"/>
    <mergeCell ref="AB8:AC8"/>
    <mergeCell ref="B7:C8"/>
    <mergeCell ref="L7:M8"/>
    <mergeCell ref="V7:W8"/>
    <mergeCell ref="H8:I8"/>
    <mergeCell ref="R8:S8"/>
    <mergeCell ref="R11:S11"/>
    <mergeCell ref="V11:W11"/>
    <mergeCell ref="B9:C10"/>
    <mergeCell ref="E9:F10"/>
    <mergeCell ref="H9:I10"/>
    <mergeCell ref="L9:M10"/>
    <mergeCell ref="O9:P10"/>
    <mergeCell ref="R9:S10"/>
    <mergeCell ref="B11:C11"/>
    <mergeCell ref="E11:F11"/>
    <mergeCell ref="H11:I11"/>
    <mergeCell ref="L11:M11"/>
    <mergeCell ref="O11:P11"/>
    <mergeCell ref="Y11:Z11"/>
    <mergeCell ref="AB11:AC11"/>
    <mergeCell ref="V9:W10"/>
    <mergeCell ref="Y9:Z10"/>
    <mergeCell ref="AB9:AC1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5"/>
  <dimension ref="B3:N22"/>
  <sheetViews>
    <sheetView topLeftCell="I2" workbookViewId="0">
      <selection activeCell="Q7" sqref="Q7"/>
    </sheetView>
  </sheetViews>
  <sheetFormatPr baseColWidth="10" defaultRowHeight="14.4" x14ac:dyDescent="0.3"/>
  <cols>
    <col min="1" max="1" width="12.44140625" customWidth="1"/>
    <col min="2" max="2" width="5.5546875" style="3" customWidth="1"/>
    <col min="3" max="3" width="4.33203125" customWidth="1"/>
    <col min="4" max="4" width="11.5546875" style="3"/>
    <col min="5" max="5" width="12.109375" style="3" customWidth="1"/>
    <col min="6" max="6" width="13.33203125" style="3" customWidth="1"/>
    <col min="7" max="7" width="9.33203125" style="3" customWidth="1"/>
    <col min="9" max="9" width="7.44140625" customWidth="1"/>
    <col min="10" max="10" width="5.6640625" customWidth="1"/>
  </cols>
  <sheetData>
    <row r="3" spans="2:14" ht="15" thickBot="1" x14ac:dyDescent="0.35"/>
    <row r="4" spans="2:14" x14ac:dyDescent="0.3">
      <c r="B4" s="19"/>
      <c r="C4" s="20"/>
      <c r="D4" s="254" t="s">
        <v>61</v>
      </c>
      <c r="E4" s="255"/>
      <c r="F4" s="256"/>
      <c r="G4" s="21"/>
      <c r="I4" s="19"/>
      <c r="J4" s="20"/>
      <c r="K4" s="254" t="s">
        <v>62</v>
      </c>
      <c r="L4" s="255"/>
      <c r="M4" s="256"/>
      <c r="N4" s="21"/>
    </row>
    <row r="5" spans="2:14" ht="15" thickBot="1" x14ac:dyDescent="0.35">
      <c r="B5" s="22"/>
      <c r="C5" s="23"/>
      <c r="D5" s="257"/>
      <c r="E5" s="258"/>
      <c r="F5" s="259"/>
      <c r="G5" s="24"/>
      <c r="I5" s="22"/>
      <c r="J5" s="23"/>
      <c r="K5" s="257"/>
      <c r="L5" s="258"/>
      <c r="M5" s="259"/>
      <c r="N5" s="24"/>
    </row>
    <row r="6" spans="2:14" x14ac:dyDescent="0.3">
      <c r="B6" s="22"/>
      <c r="C6" s="23"/>
      <c r="D6" s="25" t="s">
        <v>63</v>
      </c>
      <c r="E6" s="25" t="s">
        <v>64</v>
      </c>
      <c r="F6" s="25" t="s">
        <v>65</v>
      </c>
      <c r="G6" s="26" t="s">
        <v>66</v>
      </c>
      <c r="I6" s="22"/>
      <c r="J6" s="23"/>
      <c r="K6" s="25" t="s">
        <v>63</v>
      </c>
      <c r="L6" s="25" t="s">
        <v>64</v>
      </c>
      <c r="M6" s="25" t="s">
        <v>65</v>
      </c>
      <c r="N6" s="26" t="s">
        <v>66</v>
      </c>
    </row>
    <row r="7" spans="2:14" x14ac:dyDescent="0.3">
      <c r="B7" s="27" t="s">
        <v>67</v>
      </c>
      <c r="C7" s="23"/>
      <c r="D7" s="28">
        <f>[2]Configuration!B9</f>
        <v>0</v>
      </c>
      <c r="E7" s="29">
        <v>0</v>
      </c>
      <c r="F7" s="29">
        <f>50 - (50*COS(RADIANS(E9)))</f>
        <v>90.450849718747364</v>
      </c>
      <c r="G7" s="24">
        <f>50*SIN(RADIANS(E9))</f>
        <v>29.389262614623661</v>
      </c>
      <c r="I7" s="27" t="s">
        <v>67</v>
      </c>
      <c r="J7" s="23"/>
      <c r="K7" s="28">
        <f>[2]Configuration!E9</f>
        <v>0</v>
      </c>
      <c r="L7" s="29">
        <v>0</v>
      </c>
      <c r="M7" s="29">
        <f>50 - (50*COS(RADIANS(L9)))</f>
        <v>99.987910221849205</v>
      </c>
      <c r="N7" s="24">
        <f>50*SIN(RADIANS(L9))</f>
        <v>1.0994688046252599</v>
      </c>
    </row>
    <row r="8" spans="2:14" x14ac:dyDescent="0.3">
      <c r="B8" s="27" t="s">
        <v>68</v>
      </c>
      <c r="C8" s="23"/>
      <c r="D8" s="28">
        <f>[2]Configuration!B11</f>
        <v>100</v>
      </c>
      <c r="E8" s="29">
        <v>180</v>
      </c>
      <c r="F8" s="29">
        <f xml:space="preserve"> 50 - (2*COS(RADIANS(E9 + 90)))</f>
        <v>51.175570504584947</v>
      </c>
      <c r="G8" s="24">
        <f>2*SIN(RADIANS(E9+90))</f>
        <v>-1.6180339887498947</v>
      </c>
      <c r="I8" s="27" t="s">
        <v>68</v>
      </c>
      <c r="J8" s="23"/>
      <c r="K8" s="28">
        <f>[2]Configuration!E11</f>
        <v>100</v>
      </c>
      <c r="L8" s="29">
        <v>180</v>
      </c>
      <c r="M8" s="29">
        <f xml:space="preserve"> 50 - (2*COS(RADIANS(L9 + 90)))</f>
        <v>50.043978752185012</v>
      </c>
      <c r="N8" s="24">
        <f>2*SIN(RADIANS(L9+90))</f>
        <v>-1.9995164088739681</v>
      </c>
    </row>
    <row r="9" spans="2:14" x14ac:dyDescent="0.3">
      <c r="B9" s="27" t="s">
        <v>69</v>
      </c>
      <c r="C9" s="23"/>
      <c r="D9" s="28">
        <f>[2]Configuration!B7</f>
        <v>80</v>
      </c>
      <c r="E9" s="29">
        <f xml:space="preserve"> ((D9-D7)/(D8-D7))*180</f>
        <v>144</v>
      </c>
      <c r="F9" s="29">
        <f xml:space="preserve"> 50-(2*COS(RADIANS(E9-90)))</f>
        <v>48.824429495415053</v>
      </c>
      <c r="G9" s="24">
        <f xml:space="preserve"> 2*SIN(RADIANS(E9-90))</f>
        <v>1.6180339887498949</v>
      </c>
      <c r="I9" s="27" t="s">
        <v>69</v>
      </c>
      <c r="J9" s="23"/>
      <c r="K9" s="28">
        <f xml:space="preserve"> [2]Configuration!E6</f>
        <v>99.3</v>
      </c>
      <c r="L9" s="29">
        <f xml:space="preserve"> ((K9-K7)/(K8-K7))*180</f>
        <v>178.74</v>
      </c>
      <c r="M9" s="29">
        <f xml:space="preserve"> 50-(2*COS(RADIANS(L9-90)))</f>
        <v>49.956021247814988</v>
      </c>
      <c r="N9" s="24">
        <f xml:space="preserve"> 2*SIN(RADIANS(L9-90))</f>
        <v>1.9995164088739681</v>
      </c>
    </row>
    <row r="10" spans="2:14" x14ac:dyDescent="0.3">
      <c r="B10" s="22" t="s">
        <v>70</v>
      </c>
      <c r="C10" s="23"/>
      <c r="D10" s="29">
        <f>((D8 - D7)/5) + D7</f>
        <v>20</v>
      </c>
      <c r="E10" s="29"/>
      <c r="F10" s="29">
        <f>F7</f>
        <v>90.450849718747364</v>
      </c>
      <c r="G10" s="24">
        <f xml:space="preserve"> G7</f>
        <v>29.389262614623661</v>
      </c>
      <c r="I10" s="22" t="s">
        <v>70</v>
      </c>
      <c r="J10" s="23"/>
      <c r="K10" s="29">
        <f>((K8 - K7)/5) + K7</f>
        <v>20</v>
      </c>
      <c r="L10" s="29"/>
      <c r="M10" s="29">
        <f>M7</f>
        <v>99.987910221849205</v>
      </c>
      <c r="N10" s="24">
        <f xml:space="preserve"> N7</f>
        <v>1.0994688046252599</v>
      </c>
    </row>
    <row r="11" spans="2:14" x14ac:dyDescent="0.3">
      <c r="B11" s="22" t="s">
        <v>71</v>
      </c>
      <c r="C11" s="23"/>
      <c r="D11" s="29">
        <f xml:space="preserve"> ((D8 - D7)*2/5) + D7</f>
        <v>40</v>
      </c>
      <c r="E11" s="29"/>
      <c r="F11" s="29">
        <v>50</v>
      </c>
      <c r="G11" s="24">
        <v>0</v>
      </c>
      <c r="I11" s="22" t="s">
        <v>71</v>
      </c>
      <c r="J11" s="23"/>
      <c r="K11" s="29">
        <f xml:space="preserve"> ((K8 - K7)*2/5) + K7</f>
        <v>40</v>
      </c>
      <c r="L11" s="29"/>
      <c r="M11" s="29">
        <v>50</v>
      </c>
      <c r="N11" s="24">
        <v>0</v>
      </c>
    </row>
    <row r="12" spans="2:14" x14ac:dyDescent="0.3">
      <c r="B12" s="22" t="s">
        <v>72</v>
      </c>
      <c r="C12" s="23"/>
      <c r="D12" s="29">
        <f>((D8-D7)*3/5)+D7</f>
        <v>60</v>
      </c>
      <c r="E12" s="29"/>
      <c r="F12" s="29"/>
      <c r="G12" s="24"/>
      <c r="I12" s="22" t="s">
        <v>72</v>
      </c>
      <c r="J12" s="23"/>
      <c r="K12" s="29">
        <f>((K8-K7)*3/5)+K7</f>
        <v>60</v>
      </c>
      <c r="L12" s="29"/>
      <c r="M12" s="29"/>
      <c r="N12" s="24"/>
    </row>
    <row r="13" spans="2:14" x14ac:dyDescent="0.3">
      <c r="B13" s="22" t="s">
        <v>73</v>
      </c>
      <c r="C13" s="23"/>
      <c r="D13" s="29">
        <f>((D8 - D7)*4/5) + D7</f>
        <v>80</v>
      </c>
      <c r="E13" s="29"/>
      <c r="F13" s="29"/>
      <c r="G13" s="24"/>
      <c r="I13" s="22" t="s">
        <v>73</v>
      </c>
      <c r="J13" s="23"/>
      <c r="K13" s="29">
        <f>((K8 - K7)*4/5) + K7</f>
        <v>80</v>
      </c>
      <c r="L13" s="29"/>
      <c r="M13" s="29"/>
      <c r="N13" s="24"/>
    </row>
    <row r="14" spans="2:14" x14ac:dyDescent="0.3">
      <c r="B14" s="30"/>
      <c r="C14" s="31"/>
      <c r="D14" s="31"/>
      <c r="E14" s="31"/>
      <c r="F14" s="31"/>
      <c r="G14" s="32"/>
      <c r="H14" s="33"/>
      <c r="I14" s="30"/>
      <c r="J14" s="31"/>
      <c r="K14" s="31"/>
      <c r="L14" s="31"/>
      <c r="M14" s="31"/>
      <c r="N14" s="32"/>
    </row>
    <row r="15" spans="2:14" ht="15" thickBot="1" x14ac:dyDescent="0.35">
      <c r="B15" s="34"/>
      <c r="C15" s="35"/>
      <c r="D15" s="36"/>
      <c r="E15" s="36"/>
      <c r="F15" s="36"/>
      <c r="G15" s="37"/>
      <c r="I15" s="34"/>
      <c r="J15" s="35"/>
      <c r="K15" s="36"/>
      <c r="L15" s="36"/>
      <c r="M15" s="36"/>
      <c r="N15" s="37"/>
    </row>
    <row r="22" spans="5:5" x14ac:dyDescent="0.3">
      <c r="E22" s="3" t="s">
        <v>74</v>
      </c>
    </row>
  </sheetData>
  <mergeCells count="2">
    <mergeCell ref="D4:F5"/>
    <mergeCell ref="K4:M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0"/>
  <dimension ref="B1:AI6"/>
  <sheetViews>
    <sheetView showGridLines="0" workbookViewId="0">
      <selection activeCell="B5" sqref="B5"/>
    </sheetView>
  </sheetViews>
  <sheetFormatPr baseColWidth="10" defaultRowHeight="14.4" x14ac:dyDescent="0.3"/>
  <cols>
    <col min="1" max="1" width="0.5546875" customWidth="1"/>
    <col min="2" max="2" width="13.44140625" customWidth="1"/>
    <col min="3" max="3" width="6.109375" customWidth="1"/>
    <col min="4" max="4" width="5" customWidth="1"/>
    <col min="5" max="5" width="4.33203125" customWidth="1"/>
    <col min="6" max="6" width="5" customWidth="1"/>
    <col min="7" max="7" width="4.44140625" customWidth="1"/>
    <col min="8" max="8" width="4.88671875" customWidth="1"/>
    <col min="9" max="9" width="4.44140625" customWidth="1"/>
    <col min="10" max="10" width="4.6640625" customWidth="1"/>
    <col min="11" max="11" width="4.88671875" customWidth="1"/>
    <col min="12" max="12" width="5.109375" customWidth="1"/>
    <col min="13" max="13" width="4.88671875" customWidth="1"/>
    <col min="14" max="14" width="4.44140625" customWidth="1"/>
    <col min="15" max="15" width="5.33203125" customWidth="1"/>
    <col min="16" max="16" width="5.5546875" customWidth="1"/>
    <col min="17" max="17" width="5" customWidth="1"/>
    <col min="18" max="18" width="5.44140625" customWidth="1"/>
    <col min="19" max="20" width="5.33203125" customWidth="1"/>
    <col min="21" max="22" width="4.6640625" customWidth="1"/>
    <col min="23" max="23" width="5.33203125" customWidth="1"/>
    <col min="24" max="24" width="5.44140625" customWidth="1"/>
    <col min="25" max="25" width="5.6640625" customWidth="1"/>
    <col min="26" max="26" width="5.44140625" customWidth="1"/>
    <col min="27" max="27" width="5.6640625" customWidth="1"/>
    <col min="28" max="29" width="5.33203125" customWidth="1"/>
    <col min="30" max="30" width="5" customWidth="1"/>
    <col min="31" max="31" width="4.6640625" customWidth="1"/>
    <col min="32" max="32" width="5.109375" customWidth="1"/>
    <col min="33" max="33" width="5.5546875" customWidth="1"/>
    <col min="34" max="34" width="5" customWidth="1"/>
    <col min="35" max="35" width="5.5546875" customWidth="1"/>
  </cols>
  <sheetData>
    <row r="1" spans="2:35" x14ac:dyDescent="0.3">
      <c r="C1" s="260" t="s">
        <v>131</v>
      </c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 t="s">
        <v>83</v>
      </c>
      <c r="O1" s="260"/>
      <c r="P1" s="260"/>
      <c r="Q1" s="260"/>
      <c r="R1" s="260"/>
      <c r="S1" s="260"/>
      <c r="T1" s="260"/>
      <c r="U1" s="260"/>
      <c r="V1" s="260"/>
      <c r="W1" s="260"/>
      <c r="X1" s="260"/>
      <c r="Y1" s="260" t="s">
        <v>86</v>
      </c>
      <c r="Z1" s="260"/>
      <c r="AA1" s="260"/>
      <c r="AB1" s="260"/>
      <c r="AC1" s="260"/>
      <c r="AD1" s="260"/>
      <c r="AE1" s="260"/>
      <c r="AF1" s="260"/>
      <c r="AG1" s="260"/>
      <c r="AH1" s="260"/>
      <c r="AI1" s="260"/>
    </row>
    <row r="2" spans="2:35" ht="16.95" customHeight="1" x14ac:dyDescent="0.3"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</row>
    <row r="3" spans="2:35" ht="31.95" customHeight="1" x14ac:dyDescent="0.3">
      <c r="B3" s="72" t="s">
        <v>130</v>
      </c>
      <c r="C3" s="4">
        <v>100</v>
      </c>
      <c r="D3" s="4">
        <v>101</v>
      </c>
      <c r="E3" s="4">
        <v>102</v>
      </c>
      <c r="F3" s="4">
        <v>103</v>
      </c>
      <c r="G3" s="4">
        <v>104</v>
      </c>
      <c r="H3" s="4">
        <v>105</v>
      </c>
      <c r="I3" s="4">
        <v>106</v>
      </c>
      <c r="J3" s="4">
        <v>107</v>
      </c>
      <c r="K3" s="4">
        <v>108</v>
      </c>
      <c r="L3" s="4">
        <v>109</v>
      </c>
      <c r="M3" s="4">
        <v>110</v>
      </c>
      <c r="N3" s="4">
        <v>100</v>
      </c>
      <c r="O3" s="4">
        <v>101</v>
      </c>
      <c r="P3" s="4">
        <v>102</v>
      </c>
      <c r="Q3" s="4">
        <v>103</v>
      </c>
      <c r="R3" s="4">
        <v>104</v>
      </c>
      <c r="S3" s="4">
        <v>105</v>
      </c>
      <c r="T3" s="4">
        <v>106</v>
      </c>
      <c r="U3" s="4">
        <v>107</v>
      </c>
      <c r="V3" s="4">
        <v>108</v>
      </c>
      <c r="W3" s="4">
        <v>109</v>
      </c>
      <c r="X3" s="4">
        <v>110</v>
      </c>
      <c r="Y3" s="4">
        <v>100</v>
      </c>
      <c r="Z3" s="4">
        <v>101</v>
      </c>
      <c r="AA3" s="4">
        <v>102</v>
      </c>
      <c r="AB3" s="4">
        <v>103</v>
      </c>
      <c r="AC3" s="4">
        <v>104</v>
      </c>
      <c r="AD3" s="4">
        <v>105</v>
      </c>
      <c r="AE3" s="4">
        <v>106</v>
      </c>
      <c r="AF3" s="4">
        <v>107</v>
      </c>
      <c r="AG3" s="4">
        <v>108</v>
      </c>
      <c r="AH3" s="4">
        <v>109</v>
      </c>
      <c r="AI3" s="4">
        <v>110</v>
      </c>
    </row>
    <row r="4" spans="2:35" ht="17.25" customHeight="1" x14ac:dyDescent="0.3">
      <c r="B4" s="80" t="s">
        <v>120</v>
      </c>
      <c r="C4" s="80" t="s">
        <v>120</v>
      </c>
      <c r="D4" s="80" t="s">
        <v>120</v>
      </c>
      <c r="E4" s="80" t="s">
        <v>120</v>
      </c>
      <c r="F4" s="80" t="s">
        <v>120</v>
      </c>
      <c r="G4" s="80" t="s">
        <v>120</v>
      </c>
      <c r="H4" s="80" t="s">
        <v>120</v>
      </c>
      <c r="I4" s="80" t="s">
        <v>120</v>
      </c>
      <c r="J4" s="80" t="s">
        <v>120</v>
      </c>
      <c r="K4" s="80" t="s">
        <v>120</v>
      </c>
      <c r="L4" s="80" t="s">
        <v>120</v>
      </c>
      <c r="M4" s="80" t="s">
        <v>120</v>
      </c>
      <c r="N4" s="80" t="s">
        <v>120</v>
      </c>
      <c r="O4" s="80" t="s">
        <v>120</v>
      </c>
      <c r="P4" s="80" t="s">
        <v>120</v>
      </c>
      <c r="Q4" s="80" t="s">
        <v>120</v>
      </c>
      <c r="R4" s="80" t="s">
        <v>120</v>
      </c>
      <c r="S4" s="80" t="s">
        <v>120</v>
      </c>
      <c r="T4" s="80" t="s">
        <v>120</v>
      </c>
      <c r="U4" s="80" t="s">
        <v>120</v>
      </c>
      <c r="V4" s="80" t="s">
        <v>120</v>
      </c>
      <c r="W4" s="80" t="s">
        <v>120</v>
      </c>
      <c r="X4" s="80" t="s">
        <v>120</v>
      </c>
      <c r="Y4" s="80" t="s">
        <v>120</v>
      </c>
      <c r="Z4" s="80" t="s">
        <v>120</v>
      </c>
      <c r="AA4" s="80" t="s">
        <v>120</v>
      </c>
      <c r="AB4" s="80" t="s">
        <v>120</v>
      </c>
      <c r="AC4" s="80" t="s">
        <v>120</v>
      </c>
      <c r="AD4" s="80" t="s">
        <v>120</v>
      </c>
      <c r="AE4" s="80" t="s">
        <v>120</v>
      </c>
      <c r="AF4" s="80" t="s">
        <v>120</v>
      </c>
      <c r="AG4" s="80" t="s">
        <v>120</v>
      </c>
      <c r="AH4" s="80" t="s">
        <v>120</v>
      </c>
      <c r="AI4" s="80" t="s">
        <v>120</v>
      </c>
    </row>
    <row r="5" spans="2:35" ht="17.25" customHeight="1" x14ac:dyDescent="0.3">
      <c r="B5" s="81">
        <v>43977</v>
      </c>
      <c r="C5" s="80">
        <v>10</v>
      </c>
      <c r="D5" s="80"/>
      <c r="E5" s="80"/>
      <c r="F5" s="80"/>
      <c r="G5" s="80">
        <v>10</v>
      </c>
      <c r="H5" s="80"/>
      <c r="I5" s="80"/>
      <c r="J5" s="80"/>
      <c r="K5" s="80"/>
      <c r="L5" s="80"/>
      <c r="M5" s="80"/>
      <c r="N5" s="80">
        <v>10</v>
      </c>
      <c r="O5" s="80"/>
      <c r="P5" s="80"/>
      <c r="Q5" s="80"/>
      <c r="R5" s="80">
        <v>10</v>
      </c>
      <c r="S5" s="80"/>
      <c r="T5" s="80"/>
      <c r="U5" s="80"/>
      <c r="V5" s="80"/>
      <c r="W5" s="80"/>
      <c r="X5" s="80"/>
      <c r="Y5" s="80">
        <v>5</v>
      </c>
      <c r="Z5" s="80"/>
      <c r="AA5" s="80"/>
      <c r="AB5" s="80"/>
      <c r="AC5" s="80">
        <v>10</v>
      </c>
      <c r="AD5" s="80"/>
      <c r="AE5" s="80"/>
      <c r="AF5" s="80"/>
      <c r="AG5" s="80"/>
      <c r="AH5" s="80"/>
      <c r="AI5" s="80"/>
    </row>
    <row r="6" spans="2:35" x14ac:dyDescent="0.3">
      <c r="B6" s="79">
        <v>43977</v>
      </c>
      <c r="C6" s="4">
        <v>3</v>
      </c>
      <c r="D6" s="4"/>
      <c r="E6" s="4"/>
      <c r="F6" s="4"/>
      <c r="G6" s="4">
        <v>27</v>
      </c>
      <c r="H6" s="4"/>
      <c r="I6" s="4"/>
      <c r="J6" s="4"/>
      <c r="K6" s="4"/>
      <c r="L6" s="4"/>
      <c r="M6" s="4"/>
      <c r="N6" s="4">
        <v>10</v>
      </c>
      <c r="O6" s="4"/>
      <c r="P6" s="4"/>
      <c r="Q6" s="4"/>
      <c r="R6" s="4">
        <v>10</v>
      </c>
      <c r="S6" s="4"/>
      <c r="T6" s="4"/>
      <c r="U6" s="4"/>
      <c r="V6" s="4"/>
      <c r="W6" s="4"/>
      <c r="X6" s="4"/>
      <c r="Y6" s="4">
        <v>10</v>
      </c>
      <c r="Z6" s="4"/>
      <c r="AA6" s="4"/>
      <c r="AB6" s="4"/>
      <c r="AC6" s="4">
        <v>10</v>
      </c>
      <c r="AD6" s="4"/>
      <c r="AE6" s="4"/>
      <c r="AF6" s="4"/>
      <c r="AG6" s="4"/>
      <c r="AH6" s="4"/>
      <c r="AI6" s="4"/>
    </row>
  </sheetData>
  <mergeCells count="3">
    <mergeCell ref="C1:M2"/>
    <mergeCell ref="N1:X2"/>
    <mergeCell ref="Y1:AI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2"/>
  <dimension ref="B5:K21"/>
  <sheetViews>
    <sheetView topLeftCell="A2" workbookViewId="0">
      <selection activeCell="G24" sqref="G24"/>
    </sheetView>
  </sheetViews>
  <sheetFormatPr baseColWidth="10" defaultRowHeight="14.4" x14ac:dyDescent="0.3"/>
  <cols>
    <col min="2" max="2" width="16.6640625" customWidth="1"/>
    <col min="6" max="6" width="12.33203125" customWidth="1"/>
    <col min="8" max="8" width="15.5546875" style="3" customWidth="1"/>
    <col min="9" max="9" width="26.44140625" customWidth="1"/>
  </cols>
  <sheetData>
    <row r="5" spans="2:9" x14ac:dyDescent="0.3">
      <c r="B5" s="39" t="s">
        <v>78</v>
      </c>
      <c r="D5" s="41" t="s">
        <v>79</v>
      </c>
      <c r="F5" t="s">
        <v>75</v>
      </c>
      <c r="H5" s="196" t="s">
        <v>80</v>
      </c>
      <c r="I5" s="198"/>
    </row>
    <row r="6" spans="2:9" x14ac:dyDescent="0.3">
      <c r="B6" s="55" t="str">
        <f>Base_Accueil!D6</f>
        <v>CE01 (Equipe1)</v>
      </c>
      <c r="D6" s="42" t="s">
        <v>76</v>
      </c>
      <c r="F6" t="s">
        <v>81</v>
      </c>
      <c r="G6" t="s">
        <v>81</v>
      </c>
      <c r="H6" s="38">
        <v>100</v>
      </c>
      <c r="I6" s="38" t="s">
        <v>82</v>
      </c>
    </row>
    <row r="7" spans="2:9" x14ac:dyDescent="0.3">
      <c r="B7" s="55" t="str">
        <f>Base_Accueil!D7</f>
        <v>CE02 (Equipe2)</v>
      </c>
      <c r="D7" s="43" t="s">
        <v>83</v>
      </c>
      <c r="F7" t="s">
        <v>84</v>
      </c>
      <c r="G7" t="s">
        <v>84</v>
      </c>
      <c r="H7" s="38">
        <v>101</v>
      </c>
      <c r="I7" s="38" t="s">
        <v>85</v>
      </c>
    </row>
    <row r="8" spans="2:9" x14ac:dyDescent="0.3">
      <c r="B8" s="54"/>
      <c r="D8" s="44" t="s">
        <v>86</v>
      </c>
      <c r="F8" t="s">
        <v>77</v>
      </c>
      <c r="G8" t="s">
        <v>77</v>
      </c>
      <c r="H8" s="38">
        <v>102</v>
      </c>
      <c r="I8" s="38" t="s">
        <v>87</v>
      </c>
    </row>
    <row r="9" spans="2:9" x14ac:dyDescent="0.3">
      <c r="B9" s="54"/>
      <c r="F9" t="s">
        <v>88</v>
      </c>
      <c r="G9" t="s">
        <v>88</v>
      </c>
      <c r="H9" s="38">
        <v>103</v>
      </c>
      <c r="I9" s="38" t="s">
        <v>89</v>
      </c>
    </row>
    <row r="10" spans="2:9" x14ac:dyDescent="0.3">
      <c r="B10" s="54"/>
      <c r="F10" t="s">
        <v>90</v>
      </c>
      <c r="G10" t="s">
        <v>90</v>
      </c>
      <c r="H10" s="38">
        <v>104</v>
      </c>
      <c r="I10" s="38" t="s">
        <v>91</v>
      </c>
    </row>
    <row r="11" spans="2:9" x14ac:dyDescent="0.3">
      <c r="B11" s="54"/>
      <c r="H11" s="38">
        <v>105</v>
      </c>
      <c r="I11" s="38" t="s">
        <v>92</v>
      </c>
    </row>
    <row r="12" spans="2:9" x14ac:dyDescent="0.3">
      <c r="B12" s="54"/>
      <c r="H12" s="38">
        <v>106</v>
      </c>
      <c r="I12" s="38" t="s">
        <v>93</v>
      </c>
    </row>
    <row r="13" spans="2:9" x14ac:dyDescent="0.3">
      <c r="B13" s="54"/>
      <c r="H13" s="38">
        <v>107</v>
      </c>
      <c r="I13" s="38" t="s">
        <v>94</v>
      </c>
    </row>
    <row r="14" spans="2:9" x14ac:dyDescent="0.3">
      <c r="B14" s="54"/>
      <c r="H14" s="38">
        <v>108</v>
      </c>
      <c r="I14" s="38" t="s">
        <v>95</v>
      </c>
    </row>
    <row r="15" spans="2:9" x14ac:dyDescent="0.3">
      <c r="B15" s="54"/>
      <c r="H15" s="38">
        <v>109</v>
      </c>
      <c r="I15" s="38" t="s">
        <v>96</v>
      </c>
    </row>
    <row r="16" spans="2:9" x14ac:dyDescent="0.3">
      <c r="H16" s="38">
        <v>110</v>
      </c>
      <c r="I16" s="38" t="s">
        <v>97</v>
      </c>
    </row>
    <row r="18" spans="8:11" x14ac:dyDescent="0.3">
      <c r="I18" s="51" t="s">
        <v>76</v>
      </c>
      <c r="J18" s="4" t="s">
        <v>83</v>
      </c>
      <c r="K18" s="4" t="s">
        <v>86</v>
      </c>
    </row>
    <row r="19" spans="8:11" x14ac:dyDescent="0.3">
      <c r="H19" s="52" t="s">
        <v>124</v>
      </c>
      <c r="I19" s="68">
        <v>-0.33333333333333331</v>
      </c>
      <c r="J19" s="68">
        <v>-0.33333333333333331</v>
      </c>
      <c r="K19" s="68">
        <v>-0.33333333333333331</v>
      </c>
    </row>
    <row r="21" spans="8:11" x14ac:dyDescent="0.3">
      <c r="H21" s="48"/>
      <c r="I21" s="53"/>
    </row>
  </sheetData>
  <mergeCells count="1">
    <mergeCell ref="H5:I5"/>
  </mergeCells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1"/>
  <dimension ref="D6:H18"/>
  <sheetViews>
    <sheetView workbookViewId="0">
      <selection activeCell="G18" sqref="G18"/>
    </sheetView>
  </sheetViews>
  <sheetFormatPr baseColWidth="10" defaultRowHeight="14.4" x14ac:dyDescent="0.3"/>
  <cols>
    <col min="5" max="5" width="28" style="3" customWidth="1"/>
    <col min="6" max="6" width="14.33203125" style="3" customWidth="1"/>
    <col min="7" max="7" width="22" style="85" customWidth="1"/>
    <col min="8" max="8" width="12.5546875" style="3" customWidth="1"/>
  </cols>
  <sheetData>
    <row r="6" spans="4:8" x14ac:dyDescent="0.3">
      <c r="D6" s="87" t="s">
        <v>136</v>
      </c>
      <c r="E6" s="88" t="s">
        <v>137</v>
      </c>
      <c r="F6" s="88" t="s">
        <v>138</v>
      </c>
      <c r="G6" s="89" t="s">
        <v>139</v>
      </c>
      <c r="H6"/>
    </row>
    <row r="7" spans="4:8" x14ac:dyDescent="0.3">
      <c r="D7" s="84">
        <v>101</v>
      </c>
      <c r="E7" s="82" t="s">
        <v>85</v>
      </c>
      <c r="F7" s="83">
        <v>26</v>
      </c>
      <c r="G7" s="86">
        <f>SUM(F$7:F7)/F$18</f>
        <v>0.14525139664804471</v>
      </c>
      <c r="H7"/>
    </row>
    <row r="8" spans="4:8" x14ac:dyDescent="0.3">
      <c r="D8" s="84">
        <v>110</v>
      </c>
      <c r="E8" s="82" t="s">
        <v>97</v>
      </c>
      <c r="F8" s="83">
        <v>26</v>
      </c>
      <c r="G8" s="86">
        <f>SUM(F$7:F8)/F$18</f>
        <v>0.29050279329608941</v>
      </c>
      <c r="H8"/>
    </row>
    <row r="9" spans="4:8" x14ac:dyDescent="0.3">
      <c r="D9" s="84">
        <v>102</v>
      </c>
      <c r="E9" s="82" t="s">
        <v>87</v>
      </c>
      <c r="F9" s="83">
        <v>23</v>
      </c>
      <c r="G9" s="86">
        <f>SUM(F$7:F9)/F$18</f>
        <v>0.41899441340782123</v>
      </c>
      <c r="H9"/>
    </row>
    <row r="10" spans="4:8" x14ac:dyDescent="0.3">
      <c r="D10" s="84">
        <v>100</v>
      </c>
      <c r="E10" s="82" t="s">
        <v>82</v>
      </c>
      <c r="F10" s="83">
        <v>22</v>
      </c>
      <c r="G10" s="86">
        <f>SUM(F$7:F10)/F$18</f>
        <v>0.54189944134078216</v>
      </c>
      <c r="H10"/>
    </row>
    <row r="11" spans="4:8" x14ac:dyDescent="0.3">
      <c r="D11" s="84">
        <v>104</v>
      </c>
      <c r="E11" s="82" t="s">
        <v>91</v>
      </c>
      <c r="F11" s="83">
        <v>19</v>
      </c>
      <c r="G11" s="86">
        <f>SUM(F$7:F11)/F$18</f>
        <v>0.64804469273743015</v>
      </c>
      <c r="H11"/>
    </row>
    <row r="12" spans="4:8" x14ac:dyDescent="0.3">
      <c r="D12" s="84">
        <v>107</v>
      </c>
      <c r="E12" s="82" t="s">
        <v>94</v>
      </c>
      <c r="F12" s="83">
        <v>16</v>
      </c>
      <c r="G12" s="86">
        <f>SUM(F$7:F12)/F$18</f>
        <v>0.73743016759776536</v>
      </c>
      <c r="H12"/>
    </row>
    <row r="13" spans="4:8" x14ac:dyDescent="0.3">
      <c r="D13" s="84">
        <v>108</v>
      </c>
      <c r="E13" s="82" t="s">
        <v>95</v>
      </c>
      <c r="F13" s="83">
        <v>15</v>
      </c>
      <c r="G13" s="86">
        <f>SUM(F$7:F13)/F$18</f>
        <v>0.82122905027932958</v>
      </c>
      <c r="H13"/>
    </row>
    <row r="14" spans="4:8" x14ac:dyDescent="0.3">
      <c r="D14" s="84">
        <v>103</v>
      </c>
      <c r="E14" s="82" t="s">
        <v>89</v>
      </c>
      <c r="F14" s="83">
        <v>13</v>
      </c>
      <c r="G14" s="86">
        <f>SUM(F$7:F14)/F$18</f>
        <v>0.8938547486033519</v>
      </c>
      <c r="H14"/>
    </row>
    <row r="15" spans="4:8" x14ac:dyDescent="0.3">
      <c r="D15" s="84">
        <v>105</v>
      </c>
      <c r="E15" s="82" t="s">
        <v>92</v>
      </c>
      <c r="F15" s="83">
        <v>9</v>
      </c>
      <c r="G15" s="86">
        <f>SUM(F$7:F15)/F$18</f>
        <v>0.94413407821229045</v>
      </c>
      <c r="H15"/>
    </row>
    <row r="16" spans="4:8" x14ac:dyDescent="0.3">
      <c r="D16" s="84">
        <v>106</v>
      </c>
      <c r="E16" s="82" t="s">
        <v>93</v>
      </c>
      <c r="F16" s="83">
        <v>8</v>
      </c>
      <c r="G16" s="86">
        <f>SUM(F$7:F16)/F$18</f>
        <v>0.98882681564245811</v>
      </c>
      <c r="H16"/>
    </row>
    <row r="17" spans="4:8" x14ac:dyDescent="0.3">
      <c r="D17" s="90">
        <v>109</v>
      </c>
      <c r="E17" s="91" t="s">
        <v>96</v>
      </c>
      <c r="F17" s="92">
        <v>2</v>
      </c>
      <c r="G17" s="86">
        <f>SUM(F$7:F17)/F$18</f>
        <v>1</v>
      </c>
      <c r="H17"/>
    </row>
    <row r="18" spans="4:8" x14ac:dyDescent="0.3">
      <c r="D18" s="84"/>
      <c r="E18" s="82"/>
      <c r="F18" s="83">
        <f>SUM(tabArret[[ occurence]])</f>
        <v>179</v>
      </c>
      <c r="G18" s="86"/>
    </row>
  </sheetData>
  <sortState xmlns:xlrd2="http://schemas.microsoft.com/office/spreadsheetml/2017/richdata2" ref="F7:F17">
    <sortCondition descending="1" ref="F7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TDB_usine</vt:lpstr>
      <vt:lpstr>BD</vt:lpstr>
      <vt:lpstr>Code_arrets</vt:lpstr>
      <vt:lpstr>Date</vt:lpstr>
      <vt:lpstr>Accueil!Date_Heure</vt:lpstr>
      <vt:lpstr>dureeA</vt:lpstr>
      <vt:lpstr>dureeB</vt:lpstr>
      <vt:lpstr>dureeC</vt:lpstr>
      <vt:lpstr>Heure</vt:lpstr>
      <vt:lpstr>Heurs_init</vt:lpstr>
      <vt:lpstr>list_ligne</vt:lpstr>
      <vt:lpstr>list_lignes</vt:lpstr>
      <vt:lpstr>list_ref</vt:lpstr>
      <vt:lpstr>liste_regleur</vt:lpstr>
      <vt:lpstr>NbEssais</vt:lpstr>
      <vt:lpstr>NbHr_travail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2020-06-22T11:26:15Z</dcterms:modified>
</cp:coreProperties>
</file>