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oiret\OneDrive - induni.ch\Desktop\"/>
    </mc:Choice>
  </mc:AlternateContent>
  <xr:revisionPtr revIDLastSave="276" documentId="14_{F5006028-8904-41A5-86A0-DE1F9FB588A3}" xr6:coauthVersionLast="44" xr6:coauthVersionMax="44" xr10:uidLastSave="{F32BF904-199B-4E36-8795-76C05E889BB2}"/>
  <bookViews>
    <workbookView xWindow="-120" yWindow="-120" windowWidth="29040" windowHeight="15525" xr2:uid="{EF1A98D7-17DD-44A6-ADF4-A1B472671ED8}"/>
  </bookViews>
  <sheets>
    <sheet name="Formulaire recherche" sheetId="1" r:id="rId1"/>
    <sheet name="Chantiers_Sections" sheetId="4" r:id="rId2"/>
  </sheets>
  <definedNames>
    <definedName name="Chercher">Chantiers_Sections!$AO$2:INDEX(Grouper,MAX(position),1)</definedName>
    <definedName name="Chercher_fournisseur">#REF!:INDEX(grouper_fournisseur,MAX(Position_Fournisseurs),1)</definedName>
    <definedName name="Chercher_imputation">#REF!:INDEX(Grouper_imputation,MAX(Position_Imputation),1)</definedName>
    <definedName name="DonnéesExternes_1" localSheetId="1" hidden="1">Chantiers_Sections!$A$1:$V$404</definedName>
    <definedName name="Grouper">Chantiers_Sections!$AO$2:$AO$637</definedName>
    <definedName name="grouper_fournisseur">#REF!</definedName>
    <definedName name="Grouper_imputation">#REF!</definedName>
    <definedName name="Liste_chantier">Chantiers_Sections!$C$2:$C$637</definedName>
    <definedName name="ListeOk">OFFSET(Chantiers_Sections!$C$2,0,0,COUNTA(Chantiers_Sections!$A:$A)-1,1)</definedName>
    <definedName name="position">Chantiers_Sections!$AN$2:$AN$637</definedName>
    <definedName name="Position_Fournisseurs">#REF!</definedName>
    <definedName name="Position_Imputa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3" i="4" l="1"/>
  <c r="AM4" i="4"/>
  <c r="AM5" i="4"/>
  <c r="AM6" i="4"/>
  <c r="AM7" i="4"/>
  <c r="AM8" i="4"/>
  <c r="AM9" i="4"/>
  <c r="AM10" i="4"/>
  <c r="AM11" i="4"/>
  <c r="AM12" i="4"/>
  <c r="AM13" i="4"/>
  <c r="AM14" i="4"/>
  <c r="AM15" i="4"/>
  <c r="AM16" i="4"/>
  <c r="AM17" i="4"/>
  <c r="AM18" i="4"/>
  <c r="AM19" i="4"/>
  <c r="AM20" i="4"/>
  <c r="AM21" i="4"/>
  <c r="AM22" i="4"/>
  <c r="AM23" i="4"/>
  <c r="AM24" i="4"/>
  <c r="AM25" i="4"/>
  <c r="AM26" i="4"/>
  <c r="AM27" i="4"/>
  <c r="AM28" i="4"/>
  <c r="AM29" i="4"/>
  <c r="AM30" i="4"/>
  <c r="AM31" i="4"/>
  <c r="AM32" i="4"/>
  <c r="AM33" i="4"/>
  <c r="AM34" i="4"/>
  <c r="AM35" i="4"/>
  <c r="AM36" i="4"/>
  <c r="AM37" i="4"/>
  <c r="AM38" i="4"/>
  <c r="AM39" i="4"/>
  <c r="AM40" i="4"/>
  <c r="AM41" i="4"/>
  <c r="AM42" i="4"/>
  <c r="AM43" i="4"/>
  <c r="AM44" i="4"/>
  <c r="AM45" i="4"/>
  <c r="AM46" i="4"/>
  <c r="AM47" i="4"/>
  <c r="AM48" i="4"/>
  <c r="AM49" i="4"/>
  <c r="AM50" i="4"/>
  <c r="AM51" i="4"/>
  <c r="AM52" i="4"/>
  <c r="AM53" i="4"/>
  <c r="AM54" i="4"/>
  <c r="AM55" i="4"/>
  <c r="AM56" i="4"/>
  <c r="AM57" i="4"/>
  <c r="AM58" i="4"/>
  <c r="AM59" i="4"/>
  <c r="AM60" i="4"/>
  <c r="AM61" i="4"/>
  <c r="AM62" i="4"/>
  <c r="AM63" i="4"/>
  <c r="AM64" i="4"/>
  <c r="AM65" i="4"/>
  <c r="AM66" i="4"/>
  <c r="AM67" i="4"/>
  <c r="AM68" i="4"/>
  <c r="AM69" i="4"/>
  <c r="AM70" i="4"/>
  <c r="AM71" i="4"/>
  <c r="AM72" i="4"/>
  <c r="AM73" i="4"/>
  <c r="AM74" i="4"/>
  <c r="AM75" i="4"/>
  <c r="AM76" i="4"/>
  <c r="AM77" i="4"/>
  <c r="AM78" i="4"/>
  <c r="AM79" i="4"/>
  <c r="AM80" i="4"/>
  <c r="AM81" i="4"/>
  <c r="AM82" i="4"/>
  <c r="AM83" i="4"/>
  <c r="AM84" i="4"/>
  <c r="AM85" i="4"/>
  <c r="AM86" i="4"/>
  <c r="AM87" i="4"/>
  <c r="AM88" i="4"/>
  <c r="AM89" i="4"/>
  <c r="AM90" i="4"/>
  <c r="AM91" i="4"/>
  <c r="AM92" i="4"/>
  <c r="AM93" i="4"/>
  <c r="AM94" i="4"/>
  <c r="AM95" i="4"/>
  <c r="AM96" i="4"/>
  <c r="AM97" i="4"/>
  <c r="AM98" i="4"/>
  <c r="AM99" i="4"/>
  <c r="AM100" i="4"/>
  <c r="AM101" i="4"/>
  <c r="AM102" i="4"/>
  <c r="AM103" i="4"/>
  <c r="AM104" i="4"/>
  <c r="AM105" i="4"/>
  <c r="AM106" i="4"/>
  <c r="AM107" i="4"/>
  <c r="AM108" i="4"/>
  <c r="AM109" i="4"/>
  <c r="AM110" i="4"/>
  <c r="AM111" i="4"/>
  <c r="AM112" i="4"/>
  <c r="AM113" i="4"/>
  <c r="AM114" i="4"/>
  <c r="AM115" i="4"/>
  <c r="AM116" i="4"/>
  <c r="AM117" i="4"/>
  <c r="AM118" i="4"/>
  <c r="AM119" i="4"/>
  <c r="AM120" i="4"/>
  <c r="AM121" i="4"/>
  <c r="AM122" i="4"/>
  <c r="AM123" i="4"/>
  <c r="AM124" i="4"/>
  <c r="AM125" i="4"/>
  <c r="AM126" i="4"/>
  <c r="AM127" i="4"/>
  <c r="AM128" i="4"/>
  <c r="AM129" i="4"/>
  <c r="AM130" i="4"/>
  <c r="AM131" i="4"/>
  <c r="AM132" i="4"/>
  <c r="AM133" i="4"/>
  <c r="AM134" i="4"/>
  <c r="AM135" i="4"/>
  <c r="AM136" i="4"/>
  <c r="AM137" i="4"/>
  <c r="AM138" i="4"/>
  <c r="AM139" i="4"/>
  <c r="AM140" i="4"/>
  <c r="AM141" i="4"/>
  <c r="AM142" i="4"/>
  <c r="AM143" i="4"/>
  <c r="AM144" i="4"/>
  <c r="AM145" i="4"/>
  <c r="AM146" i="4"/>
  <c r="AM147" i="4"/>
  <c r="AM148" i="4"/>
  <c r="AM149" i="4"/>
  <c r="AM150" i="4"/>
  <c r="AM151" i="4"/>
  <c r="AM152" i="4"/>
  <c r="AM153" i="4"/>
  <c r="AM154" i="4"/>
  <c r="AM155" i="4"/>
  <c r="AM156" i="4"/>
  <c r="AM157" i="4"/>
  <c r="AM158" i="4"/>
  <c r="AM159" i="4"/>
  <c r="AM160" i="4"/>
  <c r="AM161" i="4"/>
  <c r="AM162" i="4"/>
  <c r="AM163" i="4"/>
  <c r="AM164" i="4"/>
  <c r="AM165" i="4"/>
  <c r="AM166" i="4"/>
  <c r="AM167" i="4"/>
  <c r="AM168" i="4"/>
  <c r="AM169" i="4"/>
  <c r="AM170" i="4"/>
  <c r="AM171" i="4"/>
  <c r="AM172" i="4"/>
  <c r="AM173" i="4"/>
  <c r="AM174" i="4"/>
  <c r="AM175" i="4"/>
  <c r="AM176" i="4"/>
  <c r="AM177" i="4"/>
  <c r="AM178" i="4"/>
  <c r="AM179" i="4"/>
  <c r="AM180" i="4"/>
  <c r="AM181" i="4"/>
  <c r="AM182" i="4"/>
  <c r="AM183" i="4"/>
  <c r="AM184" i="4"/>
  <c r="AM185" i="4"/>
  <c r="AM186" i="4"/>
  <c r="AM187" i="4"/>
  <c r="AM188" i="4"/>
  <c r="AM189" i="4"/>
  <c r="AM190" i="4"/>
  <c r="AM191" i="4"/>
  <c r="AM192" i="4"/>
  <c r="AM193" i="4"/>
  <c r="AM194" i="4"/>
  <c r="AM195" i="4"/>
  <c r="AM196" i="4"/>
  <c r="AM197" i="4"/>
  <c r="AM198" i="4"/>
  <c r="AM199" i="4"/>
  <c r="AM200" i="4"/>
  <c r="AM201" i="4"/>
  <c r="AM202" i="4"/>
  <c r="AM203" i="4"/>
  <c r="AM204" i="4"/>
  <c r="AM205" i="4"/>
  <c r="AM206" i="4"/>
  <c r="AM207" i="4"/>
  <c r="AM208" i="4"/>
  <c r="AM209" i="4"/>
  <c r="AM210" i="4"/>
  <c r="AM211" i="4"/>
  <c r="AM212" i="4"/>
  <c r="AM213" i="4"/>
  <c r="AM214" i="4"/>
  <c r="AM215" i="4"/>
  <c r="AM216" i="4"/>
  <c r="AM217" i="4"/>
  <c r="AM218" i="4"/>
  <c r="AM219" i="4"/>
  <c r="AM220" i="4"/>
  <c r="AM221" i="4"/>
  <c r="AM222" i="4"/>
  <c r="AM223" i="4"/>
  <c r="AM224" i="4"/>
  <c r="AM225" i="4"/>
  <c r="AM226" i="4"/>
  <c r="AM227" i="4"/>
  <c r="AM228" i="4"/>
  <c r="AM229" i="4"/>
  <c r="AM230" i="4"/>
  <c r="AM231" i="4"/>
  <c r="AM232" i="4"/>
  <c r="AM233" i="4"/>
  <c r="AM234" i="4"/>
  <c r="AM235" i="4"/>
  <c r="AM236" i="4"/>
  <c r="AM237" i="4"/>
  <c r="AM238" i="4"/>
  <c r="AM239" i="4"/>
  <c r="AM240" i="4"/>
  <c r="AM241" i="4"/>
  <c r="AM242" i="4"/>
  <c r="AM243" i="4"/>
  <c r="AM244" i="4"/>
  <c r="AM245" i="4"/>
  <c r="AM246" i="4"/>
  <c r="AM247" i="4"/>
  <c r="AM248" i="4"/>
  <c r="AM249" i="4"/>
  <c r="AM250" i="4"/>
  <c r="AM251" i="4"/>
  <c r="AM252" i="4"/>
  <c r="AM253" i="4"/>
  <c r="AM254" i="4"/>
  <c r="AM255" i="4"/>
  <c r="AM256" i="4"/>
  <c r="AM257" i="4"/>
  <c r="AM258" i="4"/>
  <c r="AM259" i="4"/>
  <c r="AM260" i="4"/>
  <c r="AM261" i="4"/>
  <c r="AM262" i="4"/>
  <c r="AM263" i="4"/>
  <c r="AM264" i="4"/>
  <c r="AM265" i="4"/>
  <c r="AM266" i="4"/>
  <c r="AM267" i="4"/>
  <c r="AM268" i="4"/>
  <c r="AM269" i="4"/>
  <c r="AM270" i="4"/>
  <c r="AM271" i="4"/>
  <c r="AM272" i="4"/>
  <c r="AM273" i="4"/>
  <c r="AM274" i="4"/>
  <c r="AM275" i="4"/>
  <c r="AM276" i="4"/>
  <c r="AM277" i="4"/>
  <c r="AM278" i="4"/>
  <c r="AM279" i="4"/>
  <c r="AM280" i="4"/>
  <c r="AM281" i="4"/>
  <c r="AM282" i="4"/>
  <c r="AM283" i="4"/>
  <c r="AM284" i="4"/>
  <c r="AM285" i="4"/>
  <c r="AM286" i="4"/>
  <c r="AM287" i="4"/>
  <c r="AM288" i="4"/>
  <c r="AM289" i="4"/>
  <c r="AM290" i="4"/>
  <c r="AM291" i="4"/>
  <c r="AM292" i="4"/>
  <c r="AM293" i="4"/>
  <c r="AM294" i="4"/>
  <c r="AM295" i="4"/>
  <c r="AM296" i="4"/>
  <c r="AM297" i="4"/>
  <c r="AM298" i="4"/>
  <c r="AM299" i="4"/>
  <c r="AM300" i="4"/>
  <c r="AM301" i="4"/>
  <c r="AM302" i="4"/>
  <c r="AM303" i="4"/>
  <c r="AM304" i="4"/>
  <c r="AM305" i="4"/>
  <c r="AM306" i="4"/>
  <c r="AM307" i="4"/>
  <c r="AM308" i="4"/>
  <c r="AM309" i="4"/>
  <c r="AM310" i="4"/>
  <c r="AM311" i="4"/>
  <c r="AM312" i="4"/>
  <c r="AM313" i="4"/>
  <c r="AM314" i="4"/>
  <c r="AM315" i="4"/>
  <c r="AM316" i="4"/>
  <c r="AM317" i="4"/>
  <c r="AM318" i="4"/>
  <c r="AM319" i="4"/>
  <c r="AM320" i="4"/>
  <c r="AM321" i="4"/>
  <c r="AM322" i="4"/>
  <c r="AM323" i="4"/>
  <c r="AM324" i="4"/>
  <c r="AM325" i="4"/>
  <c r="AM326" i="4"/>
  <c r="AM327" i="4"/>
  <c r="AM328" i="4"/>
  <c r="AM329" i="4"/>
  <c r="AM330" i="4"/>
  <c r="AM331" i="4"/>
  <c r="AM332" i="4"/>
  <c r="AM333" i="4"/>
  <c r="AM334" i="4"/>
  <c r="AM335" i="4"/>
  <c r="AM336" i="4"/>
  <c r="AM337" i="4"/>
  <c r="AM338" i="4"/>
  <c r="AM339" i="4"/>
  <c r="AM340" i="4"/>
  <c r="AM341" i="4"/>
  <c r="AM342" i="4"/>
  <c r="AM343" i="4"/>
  <c r="AM344" i="4"/>
  <c r="AM345" i="4"/>
  <c r="AM346" i="4"/>
  <c r="AM347" i="4"/>
  <c r="AM348" i="4"/>
  <c r="AM349" i="4"/>
  <c r="AM350" i="4"/>
  <c r="AM351" i="4"/>
  <c r="AM352" i="4"/>
  <c r="AM353" i="4"/>
  <c r="AM354" i="4"/>
  <c r="AM355" i="4"/>
  <c r="AM356" i="4"/>
  <c r="AM357" i="4"/>
  <c r="AM358" i="4"/>
  <c r="AM359" i="4"/>
  <c r="AM360" i="4"/>
  <c r="AM361" i="4"/>
  <c r="AM362" i="4"/>
  <c r="AM363" i="4"/>
  <c r="AM364" i="4"/>
  <c r="AM365" i="4"/>
  <c r="AM366" i="4"/>
  <c r="AM367" i="4"/>
  <c r="AM368" i="4"/>
  <c r="AM369" i="4"/>
  <c r="AM370" i="4"/>
  <c r="AM371" i="4"/>
  <c r="AM372" i="4"/>
  <c r="AM373" i="4"/>
  <c r="AM374" i="4"/>
  <c r="AM375" i="4"/>
  <c r="AM376" i="4"/>
  <c r="AM377" i="4"/>
  <c r="AM378" i="4"/>
  <c r="AM379" i="4"/>
  <c r="AM380" i="4"/>
  <c r="AM381" i="4"/>
  <c r="AM382" i="4"/>
  <c r="AM383" i="4"/>
  <c r="AM384" i="4"/>
  <c r="AM385" i="4"/>
  <c r="AM386" i="4"/>
  <c r="AM387" i="4"/>
  <c r="AM388" i="4"/>
  <c r="AM389" i="4"/>
  <c r="AM390" i="4"/>
  <c r="AM391" i="4"/>
  <c r="AM392" i="4"/>
  <c r="AM393" i="4"/>
  <c r="AM394" i="4"/>
  <c r="AM395" i="4"/>
  <c r="AM396" i="4"/>
  <c r="AM397" i="4"/>
  <c r="AM398" i="4"/>
  <c r="AM399" i="4"/>
  <c r="AM400" i="4"/>
  <c r="AM401" i="4"/>
  <c r="AM402" i="4"/>
  <c r="AM403" i="4"/>
  <c r="AM404" i="4"/>
  <c r="AM405" i="4"/>
  <c r="AN405" i="4" s="1"/>
  <c r="AM406" i="4"/>
  <c r="AN406" i="4" s="1"/>
  <c r="AM407" i="4"/>
  <c r="AN407" i="4" s="1"/>
  <c r="AM408" i="4"/>
  <c r="AN408" i="4" s="1"/>
  <c r="AM409" i="4"/>
  <c r="AN409" i="4" s="1"/>
  <c r="AM410" i="4"/>
  <c r="AN410" i="4" s="1"/>
  <c r="AM411" i="4"/>
  <c r="AN411" i="4" s="1"/>
  <c r="AM412" i="4"/>
  <c r="AN412" i="4" s="1"/>
  <c r="AM413" i="4"/>
  <c r="AN413" i="4" s="1"/>
  <c r="AM414" i="4"/>
  <c r="AN414" i="4" s="1"/>
  <c r="AM415" i="4"/>
  <c r="AN415" i="4" s="1"/>
  <c r="AM416" i="4"/>
  <c r="AN416" i="4" s="1"/>
  <c r="AM417" i="4"/>
  <c r="AN417" i="4" s="1"/>
  <c r="AM418" i="4"/>
  <c r="AN418" i="4" s="1"/>
  <c r="AM419" i="4"/>
  <c r="AN419" i="4" s="1"/>
  <c r="AM420" i="4"/>
  <c r="AN420" i="4" s="1"/>
  <c r="AM421" i="4"/>
  <c r="AN421" i="4" s="1"/>
  <c r="AM422" i="4"/>
  <c r="AN422" i="4" s="1"/>
  <c r="AM423" i="4"/>
  <c r="AN423" i="4" s="1"/>
  <c r="AM424" i="4"/>
  <c r="AN424" i="4" s="1"/>
  <c r="AM425" i="4"/>
  <c r="AN425" i="4" s="1"/>
  <c r="AM426" i="4"/>
  <c r="AN426" i="4" s="1"/>
  <c r="AM427" i="4"/>
  <c r="AN427" i="4" s="1"/>
  <c r="AM428" i="4"/>
  <c r="AN428" i="4" s="1"/>
  <c r="AM429" i="4"/>
  <c r="AN429" i="4" s="1"/>
  <c r="AM430" i="4"/>
  <c r="AN430" i="4" s="1"/>
  <c r="AM431" i="4"/>
  <c r="AN431" i="4" s="1"/>
  <c r="AM432" i="4"/>
  <c r="AN432" i="4" s="1"/>
  <c r="AM433" i="4"/>
  <c r="AN433" i="4" s="1"/>
  <c r="AM434" i="4"/>
  <c r="AN434" i="4" s="1"/>
  <c r="AM435" i="4"/>
  <c r="AN435" i="4" s="1"/>
  <c r="AM436" i="4"/>
  <c r="AN436" i="4" s="1"/>
  <c r="AM437" i="4"/>
  <c r="AN437" i="4" s="1"/>
  <c r="AM438" i="4"/>
  <c r="AN438" i="4" s="1"/>
  <c r="AM439" i="4"/>
  <c r="AN439" i="4" s="1"/>
  <c r="AM440" i="4"/>
  <c r="AN440" i="4" s="1"/>
  <c r="AM441" i="4"/>
  <c r="AN441" i="4" s="1"/>
  <c r="AM442" i="4"/>
  <c r="AN442" i="4" s="1"/>
  <c r="AM443" i="4"/>
  <c r="AN443" i="4" s="1"/>
  <c r="AM444" i="4"/>
  <c r="AN444" i="4" s="1"/>
  <c r="AM445" i="4"/>
  <c r="AN445" i="4" s="1"/>
  <c r="AM446" i="4"/>
  <c r="AN446" i="4" s="1"/>
  <c r="AM447" i="4"/>
  <c r="AN447" i="4" s="1"/>
  <c r="AM448" i="4"/>
  <c r="AN448" i="4" s="1"/>
  <c r="AM449" i="4"/>
  <c r="AN449" i="4" s="1"/>
  <c r="AM450" i="4"/>
  <c r="AN450" i="4" s="1"/>
  <c r="AM451" i="4"/>
  <c r="AN451" i="4" s="1"/>
  <c r="AM452" i="4"/>
  <c r="AN452" i="4" s="1"/>
  <c r="AM453" i="4"/>
  <c r="AN453" i="4" s="1"/>
  <c r="AM454" i="4"/>
  <c r="AN454" i="4" s="1"/>
  <c r="AM455" i="4"/>
  <c r="AN455" i="4" s="1"/>
  <c r="AM456" i="4"/>
  <c r="AN456" i="4" s="1"/>
  <c r="AM457" i="4"/>
  <c r="AN457" i="4" s="1"/>
  <c r="AM458" i="4"/>
  <c r="AN458" i="4" s="1"/>
  <c r="AM459" i="4"/>
  <c r="AN459" i="4" s="1"/>
  <c r="AM460" i="4"/>
  <c r="AN460" i="4" s="1"/>
  <c r="AM461" i="4"/>
  <c r="AN461" i="4" s="1"/>
  <c r="AM462" i="4"/>
  <c r="AN462" i="4" s="1"/>
  <c r="AM463" i="4"/>
  <c r="AN463" i="4" s="1"/>
  <c r="AM464" i="4"/>
  <c r="AN464" i="4" s="1"/>
  <c r="AM465" i="4"/>
  <c r="AN465" i="4" s="1"/>
  <c r="AM466" i="4"/>
  <c r="AN466" i="4" s="1"/>
  <c r="AM467" i="4"/>
  <c r="AN467" i="4" s="1"/>
  <c r="AM468" i="4"/>
  <c r="AN468" i="4" s="1"/>
  <c r="AM469" i="4"/>
  <c r="AN469" i="4" s="1"/>
  <c r="AM470" i="4"/>
  <c r="AN470" i="4" s="1"/>
  <c r="AM471" i="4"/>
  <c r="AN471" i="4" s="1"/>
  <c r="AM472" i="4"/>
  <c r="AN472" i="4" s="1"/>
  <c r="AM473" i="4"/>
  <c r="AN473" i="4" s="1"/>
  <c r="AM474" i="4"/>
  <c r="AN474" i="4" s="1"/>
  <c r="AM475" i="4"/>
  <c r="AN475" i="4" s="1"/>
  <c r="AM476" i="4"/>
  <c r="AN476" i="4" s="1"/>
  <c r="AM477" i="4"/>
  <c r="AN477" i="4" s="1"/>
  <c r="AM478" i="4"/>
  <c r="AN478" i="4" s="1"/>
  <c r="AM479" i="4"/>
  <c r="AN479" i="4" s="1"/>
  <c r="AM480" i="4"/>
  <c r="AN480" i="4" s="1"/>
  <c r="AM481" i="4"/>
  <c r="AN481" i="4" s="1"/>
  <c r="AM482" i="4"/>
  <c r="AN482" i="4" s="1"/>
  <c r="AM483" i="4"/>
  <c r="AN483" i="4" s="1"/>
  <c r="AM484" i="4"/>
  <c r="AN484" i="4" s="1"/>
  <c r="AM485" i="4"/>
  <c r="AN485" i="4" s="1"/>
  <c r="AM486" i="4"/>
  <c r="AN486" i="4" s="1"/>
  <c r="AM487" i="4"/>
  <c r="AN487" i="4" s="1"/>
  <c r="AM488" i="4"/>
  <c r="AN488" i="4" s="1"/>
  <c r="AM489" i="4"/>
  <c r="AN489" i="4" s="1"/>
  <c r="AM490" i="4"/>
  <c r="AN490" i="4" s="1"/>
  <c r="AM491" i="4"/>
  <c r="AN491" i="4" s="1"/>
  <c r="AM492" i="4"/>
  <c r="AN492" i="4" s="1"/>
  <c r="AM493" i="4"/>
  <c r="AN493" i="4" s="1"/>
  <c r="AM494" i="4"/>
  <c r="AN494" i="4" s="1"/>
  <c r="AM495" i="4"/>
  <c r="AN495" i="4" s="1"/>
  <c r="AM496" i="4"/>
  <c r="AN496" i="4" s="1"/>
  <c r="AM497" i="4"/>
  <c r="AN497" i="4" s="1"/>
  <c r="AM498" i="4"/>
  <c r="AN498" i="4" s="1"/>
  <c r="AM499" i="4"/>
  <c r="AN499" i="4" s="1"/>
  <c r="AM500" i="4"/>
  <c r="AN500" i="4" s="1"/>
  <c r="AM501" i="4"/>
  <c r="AN501" i="4" s="1"/>
  <c r="AM502" i="4"/>
  <c r="AN502" i="4" s="1"/>
  <c r="AM503" i="4"/>
  <c r="AN503" i="4" s="1"/>
  <c r="AM504" i="4"/>
  <c r="AN504" i="4" s="1"/>
  <c r="AM505" i="4"/>
  <c r="AN505" i="4" s="1"/>
  <c r="AM506" i="4"/>
  <c r="AN506" i="4" s="1"/>
  <c r="AM507" i="4"/>
  <c r="AN507" i="4" s="1"/>
  <c r="AM508" i="4"/>
  <c r="AN508" i="4" s="1"/>
  <c r="AM509" i="4"/>
  <c r="AN509" i="4" s="1"/>
  <c r="AM510" i="4"/>
  <c r="AN510" i="4" s="1"/>
  <c r="AM511" i="4"/>
  <c r="AN511" i="4" s="1"/>
  <c r="AM512" i="4"/>
  <c r="AN512" i="4" s="1"/>
  <c r="AM513" i="4"/>
  <c r="AN513" i="4" s="1"/>
  <c r="AM514" i="4"/>
  <c r="AN514" i="4" s="1"/>
  <c r="AM515" i="4"/>
  <c r="AN515" i="4" s="1"/>
  <c r="AM516" i="4"/>
  <c r="AN516" i="4" s="1"/>
  <c r="AM517" i="4"/>
  <c r="AN517" i="4" s="1"/>
  <c r="AM518" i="4"/>
  <c r="AN518" i="4" s="1"/>
  <c r="AM519" i="4"/>
  <c r="AN519" i="4" s="1"/>
  <c r="AM520" i="4"/>
  <c r="AN520" i="4" s="1"/>
  <c r="AM521" i="4"/>
  <c r="AN521" i="4" s="1"/>
  <c r="AM522" i="4"/>
  <c r="AN522" i="4" s="1"/>
  <c r="AM523" i="4"/>
  <c r="AN523" i="4" s="1"/>
  <c r="AM524" i="4"/>
  <c r="AN524" i="4" s="1"/>
  <c r="AM525" i="4"/>
  <c r="AN525" i="4" s="1"/>
  <c r="AM526" i="4"/>
  <c r="AN526" i="4" s="1"/>
  <c r="AM527" i="4"/>
  <c r="AN527" i="4" s="1"/>
  <c r="AM528" i="4"/>
  <c r="AN528" i="4" s="1"/>
  <c r="AM529" i="4"/>
  <c r="AN529" i="4" s="1"/>
  <c r="AM530" i="4"/>
  <c r="AN530" i="4" s="1"/>
  <c r="AM531" i="4"/>
  <c r="AN531" i="4" s="1"/>
  <c r="AM532" i="4"/>
  <c r="AN532" i="4" s="1"/>
  <c r="AM533" i="4"/>
  <c r="AN533" i="4" s="1"/>
  <c r="AM534" i="4"/>
  <c r="AN534" i="4" s="1"/>
  <c r="AM535" i="4"/>
  <c r="AN535" i="4" s="1"/>
  <c r="AM536" i="4"/>
  <c r="AN536" i="4" s="1"/>
  <c r="AM537" i="4"/>
  <c r="AN537" i="4" s="1"/>
  <c r="AM538" i="4"/>
  <c r="AN538" i="4" s="1"/>
  <c r="AM539" i="4"/>
  <c r="AN539" i="4" s="1"/>
  <c r="AM540" i="4"/>
  <c r="AN540" i="4" s="1"/>
  <c r="AM541" i="4"/>
  <c r="AN541" i="4" s="1"/>
  <c r="AM542" i="4"/>
  <c r="AN542" i="4" s="1"/>
  <c r="AM543" i="4"/>
  <c r="AN543" i="4" s="1"/>
  <c r="AM544" i="4"/>
  <c r="AN544" i="4" s="1"/>
  <c r="AM545" i="4"/>
  <c r="AN545" i="4" s="1"/>
  <c r="AM546" i="4"/>
  <c r="AN546" i="4" s="1"/>
  <c r="AM547" i="4"/>
  <c r="AN547" i="4" s="1"/>
  <c r="AM548" i="4"/>
  <c r="AN548" i="4" s="1"/>
  <c r="AM549" i="4"/>
  <c r="AN549" i="4" s="1"/>
  <c r="AM550" i="4"/>
  <c r="AN550" i="4" s="1"/>
  <c r="AM551" i="4"/>
  <c r="AN551" i="4" s="1"/>
  <c r="AM552" i="4"/>
  <c r="AN552" i="4" s="1"/>
  <c r="AM553" i="4"/>
  <c r="AN553" i="4" s="1"/>
  <c r="AM554" i="4"/>
  <c r="AN554" i="4" s="1"/>
  <c r="AM555" i="4"/>
  <c r="AN555" i="4" s="1"/>
  <c r="AM556" i="4"/>
  <c r="AN556" i="4" s="1"/>
  <c r="AM557" i="4"/>
  <c r="AN557" i="4" s="1"/>
  <c r="AM558" i="4"/>
  <c r="AN558" i="4" s="1"/>
  <c r="AM559" i="4"/>
  <c r="AN559" i="4" s="1"/>
  <c r="AM560" i="4"/>
  <c r="AN560" i="4" s="1"/>
  <c r="AM561" i="4"/>
  <c r="AN561" i="4" s="1"/>
  <c r="AM562" i="4"/>
  <c r="AN562" i="4" s="1"/>
  <c r="AM563" i="4"/>
  <c r="AN563" i="4" s="1"/>
  <c r="AM564" i="4"/>
  <c r="AN564" i="4" s="1"/>
  <c r="AM565" i="4"/>
  <c r="AN565" i="4" s="1"/>
  <c r="AM566" i="4"/>
  <c r="AN566" i="4" s="1"/>
  <c r="AM567" i="4"/>
  <c r="AN567" i="4" s="1"/>
  <c r="AM568" i="4"/>
  <c r="AN568" i="4" s="1"/>
  <c r="AM569" i="4"/>
  <c r="AN569" i="4" s="1"/>
  <c r="AM570" i="4"/>
  <c r="AN570" i="4" s="1"/>
  <c r="AM571" i="4"/>
  <c r="AN571" i="4" s="1"/>
  <c r="AM572" i="4"/>
  <c r="AN572" i="4" s="1"/>
  <c r="AM573" i="4"/>
  <c r="AN573" i="4" s="1"/>
  <c r="AM574" i="4"/>
  <c r="AN574" i="4" s="1"/>
  <c r="AM575" i="4"/>
  <c r="AN575" i="4" s="1"/>
  <c r="AM576" i="4"/>
  <c r="AN576" i="4" s="1"/>
  <c r="AM577" i="4"/>
  <c r="AN577" i="4" s="1"/>
  <c r="AM578" i="4"/>
  <c r="AN578" i="4" s="1"/>
  <c r="AM579" i="4"/>
  <c r="AN579" i="4" s="1"/>
  <c r="AM580" i="4"/>
  <c r="AN580" i="4" s="1"/>
  <c r="AM581" i="4"/>
  <c r="AN581" i="4" s="1"/>
  <c r="AM582" i="4"/>
  <c r="AN582" i="4" s="1"/>
  <c r="AM583" i="4"/>
  <c r="AN583" i="4" s="1"/>
  <c r="AM584" i="4"/>
  <c r="AN584" i="4" s="1"/>
  <c r="AM585" i="4"/>
  <c r="AN585" i="4" s="1"/>
  <c r="AM586" i="4"/>
  <c r="AN586" i="4" s="1"/>
  <c r="AM587" i="4"/>
  <c r="AN587" i="4" s="1"/>
  <c r="AM588" i="4"/>
  <c r="AN588" i="4" s="1"/>
  <c r="AM589" i="4"/>
  <c r="AN589" i="4" s="1"/>
  <c r="AM590" i="4"/>
  <c r="AN590" i="4" s="1"/>
  <c r="AM591" i="4"/>
  <c r="AN591" i="4" s="1"/>
  <c r="AM592" i="4"/>
  <c r="AN592" i="4" s="1"/>
  <c r="AM593" i="4"/>
  <c r="AN593" i="4" s="1"/>
  <c r="AM594" i="4"/>
  <c r="AN594" i="4" s="1"/>
  <c r="AM595" i="4"/>
  <c r="AN595" i="4" s="1"/>
  <c r="AM596" i="4"/>
  <c r="AN596" i="4" s="1"/>
  <c r="AM597" i="4"/>
  <c r="AN597" i="4" s="1"/>
  <c r="AM598" i="4"/>
  <c r="AN598" i="4" s="1"/>
  <c r="AM599" i="4"/>
  <c r="AN599" i="4" s="1"/>
  <c r="AM600" i="4"/>
  <c r="AN600" i="4" s="1"/>
  <c r="AM601" i="4"/>
  <c r="AN601" i="4" s="1"/>
  <c r="AM602" i="4"/>
  <c r="AN602" i="4" s="1"/>
  <c r="AM603" i="4"/>
  <c r="AN603" i="4" s="1"/>
  <c r="AM604" i="4"/>
  <c r="AN604" i="4" s="1"/>
  <c r="AM605" i="4"/>
  <c r="AN605" i="4" s="1"/>
  <c r="AM606" i="4"/>
  <c r="AN606" i="4" s="1"/>
  <c r="AM607" i="4"/>
  <c r="AN607" i="4" s="1"/>
  <c r="AM608" i="4"/>
  <c r="AN608" i="4" s="1"/>
  <c r="AM609" i="4"/>
  <c r="AN609" i="4" s="1"/>
  <c r="AM610" i="4"/>
  <c r="AN610" i="4" s="1"/>
  <c r="AM611" i="4"/>
  <c r="AN611" i="4" s="1"/>
  <c r="AM612" i="4"/>
  <c r="AN612" i="4" s="1"/>
  <c r="AM613" i="4"/>
  <c r="AN613" i="4" s="1"/>
  <c r="AM614" i="4"/>
  <c r="AN614" i="4" s="1"/>
  <c r="AM615" i="4"/>
  <c r="AN615" i="4" s="1"/>
  <c r="AM616" i="4"/>
  <c r="AN616" i="4" s="1"/>
  <c r="AM617" i="4"/>
  <c r="AN617" i="4" s="1"/>
  <c r="AM618" i="4"/>
  <c r="AN618" i="4" s="1"/>
  <c r="AM619" i="4"/>
  <c r="AN619" i="4" s="1"/>
  <c r="AM620" i="4"/>
  <c r="AN620" i="4" s="1"/>
  <c r="AM621" i="4"/>
  <c r="AN621" i="4" s="1"/>
  <c r="AM622" i="4"/>
  <c r="AN622" i="4" s="1"/>
  <c r="AM623" i="4"/>
  <c r="AN623" i="4" s="1"/>
  <c r="AM624" i="4"/>
  <c r="AN624" i="4" s="1"/>
  <c r="AM625" i="4"/>
  <c r="AN625" i="4" s="1"/>
  <c r="AM626" i="4"/>
  <c r="AN626" i="4" s="1"/>
  <c r="AM627" i="4"/>
  <c r="AN627" i="4" s="1"/>
  <c r="AM628" i="4"/>
  <c r="AN628" i="4" s="1"/>
  <c r="AM629" i="4"/>
  <c r="AN629" i="4" s="1"/>
  <c r="AM630" i="4"/>
  <c r="AN630" i="4" s="1"/>
  <c r="AM631" i="4"/>
  <c r="AN631" i="4" s="1"/>
  <c r="AM632" i="4"/>
  <c r="AN632" i="4" s="1"/>
  <c r="AM633" i="4"/>
  <c r="AN633" i="4" s="1"/>
  <c r="AM634" i="4"/>
  <c r="AN634" i="4" s="1"/>
  <c r="AM635" i="4"/>
  <c r="AN635" i="4" s="1"/>
  <c r="AM636" i="4"/>
  <c r="AN636" i="4" s="1"/>
  <c r="AM637" i="4"/>
  <c r="AN637" i="4" s="1"/>
  <c r="AM2" i="4"/>
  <c r="AN2" i="4" s="1"/>
  <c r="AN403" i="4" l="1"/>
  <c r="AN399" i="4"/>
  <c r="AN395" i="4"/>
  <c r="AN391" i="4"/>
  <c r="AN387" i="4"/>
  <c r="AN383" i="4"/>
  <c r="AN379" i="4"/>
  <c r="AN375" i="4"/>
  <c r="AN371" i="4"/>
  <c r="AN367" i="4"/>
  <c r="AN363" i="4"/>
  <c r="AN359" i="4"/>
  <c r="AN355" i="4"/>
  <c r="AN351" i="4"/>
  <c r="AN347" i="4"/>
  <c r="AN343" i="4"/>
  <c r="AN402" i="4"/>
  <c r="AN394" i="4"/>
  <c r="AN386" i="4"/>
  <c r="AN378" i="4"/>
  <c r="AN370" i="4"/>
  <c r="AN366" i="4"/>
  <c r="AN358" i="4"/>
  <c r="AN401" i="4"/>
  <c r="AN393" i="4"/>
  <c r="AN389" i="4"/>
  <c r="AN385" i="4"/>
  <c r="AN381" i="4"/>
  <c r="AN377" i="4"/>
  <c r="AN373" i="4"/>
  <c r="AN369" i="4"/>
  <c r="AN365" i="4"/>
  <c r="AN361" i="4"/>
  <c r="AN398" i="4"/>
  <c r="AN390" i="4"/>
  <c r="AN382" i="4"/>
  <c r="AN374" i="4"/>
  <c r="AN362" i="4"/>
  <c r="AN404" i="4"/>
  <c r="AN400" i="4"/>
  <c r="AN396" i="4"/>
  <c r="AN392" i="4"/>
  <c r="AN388" i="4"/>
  <c r="AN384" i="4"/>
  <c r="AN380" i="4"/>
  <c r="AN376" i="4"/>
  <c r="AN372" i="4"/>
  <c r="AN368" i="4"/>
  <c r="AN364" i="4"/>
  <c r="AN356" i="4"/>
  <c r="AN352" i="4"/>
  <c r="AN88" i="4"/>
  <c r="AN56" i="4"/>
  <c r="AN24" i="4"/>
  <c r="AN339" i="4"/>
  <c r="AN335" i="4"/>
  <c r="AN331" i="4"/>
  <c r="AN327" i="4"/>
  <c r="AN323" i="4"/>
  <c r="AN319" i="4"/>
  <c r="AN315" i="4"/>
  <c r="AN311" i="4"/>
  <c r="AN307" i="4"/>
  <c r="AN303" i="4"/>
  <c r="AN299" i="4"/>
  <c r="AN295" i="4"/>
  <c r="AN291" i="4"/>
  <c r="AN287" i="4"/>
  <c r="AN283" i="4"/>
  <c r="AN279" i="4"/>
  <c r="AN275" i="4"/>
  <c r="AN271" i="4"/>
  <c r="AN267" i="4"/>
  <c r="AN263" i="4"/>
  <c r="AN259" i="4"/>
  <c r="AN255" i="4"/>
  <c r="AN251" i="4"/>
  <c r="AN247" i="4"/>
  <c r="AN243" i="4"/>
  <c r="AN239" i="4"/>
  <c r="AN235" i="4"/>
  <c r="AN231" i="4"/>
  <c r="AN227" i="4"/>
  <c r="AN223" i="4"/>
  <c r="AN219" i="4"/>
  <c r="AN215" i="4"/>
  <c r="AN211" i="4"/>
  <c r="AN207" i="4"/>
  <c r="AN203" i="4"/>
  <c r="AN199" i="4"/>
  <c r="AN195" i="4"/>
  <c r="AN191" i="4"/>
  <c r="AN187" i="4"/>
  <c r="AN183" i="4"/>
  <c r="AN179" i="4"/>
  <c r="AN175" i="4"/>
  <c r="AN171" i="4"/>
  <c r="AN167" i="4"/>
  <c r="AN163" i="4"/>
  <c r="AN159" i="4"/>
  <c r="AN155" i="4"/>
  <c r="AN151" i="4"/>
  <c r="AN147" i="4"/>
  <c r="AN143" i="4"/>
  <c r="AN139" i="4"/>
  <c r="AN135" i="4"/>
  <c r="AN131" i="4"/>
  <c r="AN127" i="4"/>
  <c r="AN123" i="4"/>
  <c r="AN119" i="4"/>
  <c r="AN115" i="4"/>
  <c r="AN111" i="4"/>
  <c r="AN107" i="4"/>
  <c r="AN103" i="4"/>
  <c r="AN99" i="4"/>
  <c r="AN95" i="4"/>
  <c r="AN91" i="4"/>
  <c r="AN87" i="4"/>
  <c r="AN83" i="4"/>
  <c r="AN79" i="4"/>
  <c r="AN75" i="4"/>
  <c r="AN71" i="4"/>
  <c r="AN67" i="4"/>
  <c r="AN63" i="4"/>
  <c r="AN59" i="4"/>
  <c r="AN55" i="4"/>
  <c r="AN51" i="4"/>
  <c r="AN47" i="4"/>
  <c r="AN43" i="4"/>
  <c r="AN39" i="4"/>
  <c r="AN35" i="4"/>
  <c r="AN31" i="4"/>
  <c r="AN27" i="4"/>
  <c r="AN23" i="4"/>
  <c r="AN19" i="4"/>
  <c r="AN15" i="4"/>
  <c r="AN11" i="4"/>
  <c r="AN7" i="4"/>
  <c r="AN3" i="4"/>
  <c r="AN354" i="4"/>
  <c r="AN350" i="4"/>
  <c r="AN346" i="4"/>
  <c r="AN342" i="4"/>
  <c r="AN338" i="4"/>
  <c r="AN334" i="4"/>
  <c r="AN330" i="4"/>
  <c r="AN326" i="4"/>
  <c r="AN322" i="4"/>
  <c r="AN318" i="4"/>
  <c r="AN314" i="4"/>
  <c r="AN310" i="4"/>
  <c r="AN306" i="4"/>
  <c r="AN302" i="4"/>
  <c r="AN298" i="4"/>
  <c r="AN294" i="4"/>
  <c r="AN290" i="4"/>
  <c r="AN286" i="4"/>
  <c r="AN278" i="4"/>
  <c r="AN274" i="4"/>
  <c r="AN270" i="4"/>
  <c r="AN266" i="4"/>
  <c r="AN262" i="4"/>
  <c r="AN254" i="4"/>
  <c r="AN250" i="4"/>
  <c r="AN246" i="4"/>
  <c r="AN238" i="4"/>
  <c r="AN234" i="4"/>
  <c r="AN226" i="4"/>
  <c r="AN222" i="4"/>
  <c r="AN218" i="4"/>
  <c r="AN214" i="4"/>
  <c r="AN210" i="4"/>
  <c r="AN206" i="4"/>
  <c r="AN202" i="4"/>
  <c r="AN198" i="4"/>
  <c r="AN194" i="4"/>
  <c r="AN190" i="4"/>
  <c r="AN186" i="4"/>
  <c r="AN182" i="4"/>
  <c r="AN178" i="4"/>
  <c r="AN174" i="4"/>
  <c r="AN170" i="4"/>
  <c r="AN166" i="4"/>
  <c r="AN162" i="4"/>
  <c r="AN158" i="4"/>
  <c r="AN154" i="4"/>
  <c r="AN150" i="4"/>
  <c r="AN146" i="4"/>
  <c r="AN142" i="4"/>
  <c r="AN138" i="4"/>
  <c r="AN134" i="4"/>
  <c r="AN130" i="4"/>
  <c r="AN126" i="4"/>
  <c r="AN122" i="4"/>
  <c r="AN118" i="4"/>
  <c r="AN102" i="4"/>
  <c r="AN98" i="4"/>
  <c r="AN94" i="4"/>
  <c r="AN90" i="4"/>
  <c r="AN86" i="4"/>
  <c r="AN82" i="4"/>
  <c r="AN78" i="4"/>
  <c r="AN70" i="4"/>
  <c r="AN66" i="4"/>
  <c r="AN62" i="4"/>
  <c r="AN58" i="4"/>
  <c r="AN54" i="4"/>
  <c r="AN46" i="4"/>
  <c r="AN42" i="4"/>
  <c r="AN38" i="4"/>
  <c r="AN34" i="4"/>
  <c r="AN30" i="4"/>
  <c r="AN26" i="4"/>
  <c r="AN22" i="4"/>
  <c r="AN18" i="4"/>
  <c r="AN14" i="4"/>
  <c r="AN10" i="4"/>
  <c r="AN6" i="4"/>
  <c r="AN353" i="4"/>
  <c r="AN349" i="4"/>
  <c r="AN345" i="4"/>
  <c r="AN341" i="4"/>
  <c r="AN337" i="4"/>
  <c r="AN333" i="4"/>
  <c r="AN329" i="4"/>
  <c r="AN325" i="4"/>
  <c r="AN321" i="4"/>
  <c r="AN317" i="4"/>
  <c r="AN313" i="4"/>
  <c r="AN309" i="4"/>
  <c r="AN305" i="4"/>
  <c r="AN301" i="4"/>
  <c r="AN297" i="4"/>
  <c r="AN293" i="4"/>
  <c r="AN289" i="4"/>
  <c r="AN285" i="4"/>
  <c r="AN277" i="4"/>
  <c r="AN273" i="4"/>
  <c r="AN269" i="4"/>
  <c r="AN265" i="4"/>
  <c r="AN261" i="4"/>
  <c r="AN257" i="4"/>
  <c r="AN253" i="4"/>
  <c r="AN249" i="4"/>
  <c r="AN245" i="4"/>
  <c r="AN241" i="4"/>
  <c r="AN237" i="4"/>
  <c r="AN233" i="4"/>
  <c r="AN229" i="4"/>
  <c r="AN225" i="4"/>
  <c r="AN221" i="4"/>
  <c r="AN213" i="4"/>
  <c r="AN209" i="4"/>
  <c r="AN205" i="4"/>
  <c r="AN201" i="4"/>
  <c r="AN197" i="4"/>
  <c r="AN193" i="4"/>
  <c r="AN189" i="4"/>
  <c r="AN185" i="4"/>
  <c r="AN181" i="4"/>
  <c r="AN177" i="4"/>
  <c r="AN173" i="4"/>
  <c r="AN169" i="4"/>
  <c r="AN165" i="4"/>
  <c r="AN161" i="4"/>
  <c r="AN157" i="4"/>
  <c r="AN153" i="4"/>
  <c r="AN149" i="4"/>
  <c r="AN145" i="4"/>
  <c r="AN141" i="4"/>
  <c r="AN137" i="4"/>
  <c r="AN133" i="4"/>
  <c r="AN129" i="4"/>
  <c r="AN125" i="4"/>
  <c r="AN121" i="4"/>
  <c r="AN117" i="4"/>
  <c r="AN105" i="4"/>
  <c r="AN101" i="4"/>
  <c r="AN97" i="4"/>
  <c r="AN93" i="4"/>
  <c r="AN89" i="4"/>
  <c r="AN85" i="4"/>
  <c r="AN81" i="4"/>
  <c r="AN77" i="4"/>
  <c r="AN73" i="4"/>
  <c r="AN69" i="4"/>
  <c r="AN65" i="4"/>
  <c r="AN61" i="4"/>
  <c r="AN57" i="4"/>
  <c r="AN53" i="4"/>
  <c r="AN49" i="4"/>
  <c r="AN45" i="4"/>
  <c r="AN41" i="4"/>
  <c r="AN37" i="4"/>
  <c r="AN33" i="4"/>
  <c r="AN29" i="4"/>
  <c r="AN25" i="4"/>
  <c r="AN21" i="4"/>
  <c r="AN17" i="4"/>
  <c r="AN13" i="4"/>
  <c r="AN9" i="4"/>
  <c r="AN5" i="4"/>
  <c r="AN348" i="4"/>
  <c r="AN344" i="4"/>
  <c r="AN340" i="4"/>
  <c r="AN336" i="4"/>
  <c r="AN332" i="4"/>
  <c r="AN328" i="4"/>
  <c r="AN324" i="4"/>
  <c r="AN320" i="4"/>
  <c r="AN316" i="4"/>
  <c r="AN312" i="4"/>
  <c r="AN304" i="4"/>
  <c r="AN300" i="4"/>
  <c r="AN296" i="4"/>
  <c r="AN292" i="4"/>
  <c r="AN288" i="4"/>
  <c r="AN280" i="4"/>
  <c r="AN276" i="4"/>
  <c r="AN272" i="4"/>
  <c r="AN268" i="4"/>
  <c r="AN264" i="4"/>
  <c r="AN260" i="4"/>
  <c r="AN256" i="4"/>
  <c r="AN252" i="4"/>
  <c r="AN248" i="4"/>
  <c r="AN244" i="4"/>
  <c r="AN240" i="4"/>
  <c r="AN236" i="4"/>
  <c r="AN232" i="4"/>
  <c r="AN228" i="4"/>
  <c r="AN224" i="4"/>
  <c r="AN220" i="4"/>
  <c r="AN216" i="4"/>
  <c r="AN212" i="4"/>
  <c r="AN208" i="4"/>
  <c r="AN204" i="4"/>
  <c r="AN200" i="4"/>
  <c r="AN196" i="4"/>
  <c r="AN192" i="4"/>
  <c r="AN188" i="4"/>
  <c r="AN184" i="4"/>
  <c r="AN180" i="4"/>
  <c r="AN176" i="4"/>
  <c r="AN168" i="4"/>
  <c r="AN164" i="4"/>
  <c r="AN160" i="4"/>
  <c r="AN156" i="4"/>
  <c r="AN152" i="4"/>
  <c r="AN148" i="4"/>
  <c r="AN144" i="4"/>
  <c r="AN140" i="4"/>
  <c r="AN136" i="4"/>
  <c r="AN132" i="4"/>
  <c r="AN128" i="4"/>
  <c r="AN124" i="4"/>
  <c r="AN120" i="4"/>
  <c r="AN116" i="4"/>
  <c r="AN108" i="4"/>
  <c r="AN104" i="4"/>
  <c r="AN100" i="4"/>
  <c r="AN96" i="4"/>
  <c r="AN84" i="4"/>
  <c r="AN80" i="4"/>
  <c r="AN76" i="4"/>
  <c r="AN72" i="4"/>
  <c r="AN68" i="4"/>
  <c r="AN64" i="4"/>
  <c r="AN60" i="4"/>
  <c r="AN52" i="4"/>
  <c r="AN48" i="4"/>
  <c r="AN44" i="4"/>
  <c r="AN40" i="4"/>
  <c r="AN36" i="4"/>
  <c r="AN32" i="4"/>
  <c r="AN28" i="4"/>
  <c r="AN20" i="4"/>
  <c r="AN16" i="4"/>
  <c r="AN8" i="4"/>
  <c r="AN4" i="4"/>
  <c r="AN282" i="4"/>
  <c r="AN258" i="4"/>
  <c r="AN242" i="4"/>
  <c r="AN230" i="4"/>
  <c r="AN114" i="4"/>
  <c r="AN106" i="4"/>
  <c r="AN74" i="4"/>
  <c r="AN50" i="4"/>
  <c r="AN397" i="4"/>
  <c r="AN357" i="4"/>
  <c r="AN281" i="4"/>
  <c r="AN217" i="4"/>
  <c r="AN360" i="4"/>
  <c r="AN308" i="4"/>
  <c r="AN284" i="4"/>
  <c r="AN172" i="4"/>
  <c r="AN112" i="4"/>
  <c r="AN92" i="4"/>
  <c r="AN12" i="4"/>
  <c r="AN110" i="4"/>
  <c r="AN113" i="4"/>
  <c r="AN109" i="4"/>
  <c r="AO3" i="4" l="1"/>
  <c r="AO2" i="4"/>
  <c r="AO245" i="4"/>
  <c r="AO627" i="4"/>
  <c r="AO631" i="4"/>
  <c r="AO301" i="4"/>
  <c r="AO614" i="4"/>
  <c r="AO550" i="4"/>
  <c r="AO486" i="4"/>
  <c r="AO387" i="4"/>
  <c r="AO61" i="4"/>
  <c r="AO621" i="4"/>
  <c r="AO557" i="4"/>
  <c r="AO493" i="4"/>
  <c r="AO415" i="4"/>
  <c r="AO98" i="4"/>
  <c r="AO88" i="4"/>
  <c r="AO580" i="4"/>
  <c r="AO516" i="4"/>
  <c r="AO450" i="4"/>
  <c r="AO221" i="4"/>
  <c r="AO394" i="4"/>
  <c r="AO326" i="4"/>
  <c r="AO241" i="4"/>
  <c r="AO156" i="4"/>
  <c r="AO70" i="4"/>
  <c r="AO413" i="4"/>
  <c r="AO349" i="4"/>
  <c r="AO266" i="4"/>
  <c r="AO595" i="4"/>
  <c r="AO619" i="4"/>
  <c r="AO567" i="4"/>
  <c r="AO109" i="4"/>
  <c r="AO598" i="4"/>
  <c r="AO534" i="4"/>
  <c r="AO470" i="4"/>
  <c r="AO317" i="4"/>
  <c r="AO467" i="4"/>
  <c r="AO605" i="4"/>
  <c r="AO541" i="4"/>
  <c r="AO477" i="4"/>
  <c r="AO351" i="4"/>
  <c r="AO13" i="4"/>
  <c r="AO628" i="4"/>
  <c r="AO564" i="4"/>
  <c r="AO500" i="4"/>
  <c r="AO429" i="4"/>
  <c r="AO136" i="4"/>
  <c r="AO378" i="4"/>
  <c r="AO305" i="4"/>
  <c r="AO220" i="4"/>
  <c r="AO134" i="4"/>
  <c r="AO49" i="4"/>
  <c r="AO397" i="4"/>
  <c r="AO330" i="4"/>
  <c r="AO319" i="4"/>
  <c r="AO185" i="4"/>
  <c r="AO249" i="4"/>
  <c r="AO313" i="4"/>
  <c r="AO384" i="4"/>
  <c r="AO432" i="4"/>
  <c r="AO53" i="4"/>
  <c r="AO138" i="4"/>
  <c r="AO78" i="4"/>
  <c r="AO448" i="4"/>
  <c r="AO74" i="4"/>
  <c r="AO160" i="4"/>
  <c r="AO207" i="4"/>
  <c r="AO36" i="4"/>
  <c r="AO121" i="4"/>
  <c r="AO164" i="4"/>
  <c r="AO206" i="4"/>
  <c r="AO270" i="4"/>
  <c r="AO334" i="4"/>
  <c r="AO368" i="4"/>
  <c r="AO416" i="4"/>
  <c r="AO32" i="4"/>
  <c r="AO117" i="4"/>
  <c r="AO15" i="4"/>
  <c r="AO31" i="4"/>
  <c r="AO47" i="4"/>
  <c r="AO63" i="4"/>
  <c r="AO79" i="4"/>
  <c r="AO95" i="4"/>
  <c r="AO111" i="4"/>
  <c r="AO127" i="4"/>
  <c r="AO143" i="4"/>
  <c r="AO159" i="4"/>
  <c r="AO175" i="4"/>
  <c r="AO191" i="4"/>
  <c r="AO223" i="4"/>
  <c r="AO239" i="4"/>
  <c r="AO255" i="4"/>
  <c r="AO271" i="4"/>
  <c r="AO287" i="4"/>
  <c r="AO303" i="4"/>
  <c r="AO335" i="4"/>
  <c r="AO14" i="4"/>
  <c r="AO57" i="4"/>
  <c r="AO100" i="4"/>
  <c r="AO142" i="4"/>
  <c r="AO228" i="4"/>
  <c r="AO292" i="4"/>
  <c r="AO352" i="4"/>
  <c r="AO400" i="4"/>
  <c r="AO10" i="4"/>
  <c r="AO96" i="4"/>
  <c r="AO181" i="4"/>
  <c r="AO607" i="4"/>
  <c r="AO555" i="4"/>
  <c r="AO503" i="4"/>
  <c r="AO582" i="4"/>
  <c r="AO518" i="4"/>
  <c r="AO453" i="4"/>
  <c r="AO232" i="4"/>
  <c r="AO391" i="4"/>
  <c r="AO589" i="4"/>
  <c r="AO525" i="4"/>
  <c r="AO461" i="4"/>
  <c r="AO269" i="4"/>
  <c r="AO443" i="4"/>
  <c r="AO612" i="4"/>
  <c r="AO548" i="4"/>
  <c r="AO484" i="4"/>
  <c r="AO379" i="4"/>
  <c r="AO50" i="4"/>
  <c r="AO362" i="4"/>
  <c r="AO284" i="4"/>
  <c r="AO198" i="4"/>
  <c r="AO113" i="4"/>
  <c r="AO28" i="4"/>
  <c r="AO381" i="4"/>
  <c r="AO309" i="4"/>
  <c r="AO224" i="4"/>
  <c r="AO543" i="4"/>
  <c r="AO491" i="4"/>
  <c r="AO449" i="4"/>
  <c r="AO630" i="4"/>
  <c r="AO566" i="4"/>
  <c r="AO502" i="4"/>
  <c r="AO431" i="4"/>
  <c r="AO146" i="4"/>
  <c r="AO637" i="4"/>
  <c r="AO573" i="4"/>
  <c r="AO509" i="4"/>
  <c r="AO441" i="4"/>
  <c r="AO184" i="4"/>
  <c r="AO280" i="4"/>
  <c r="AO596" i="4"/>
  <c r="AO532" i="4"/>
  <c r="AO468" i="4"/>
  <c r="AO306" i="4"/>
  <c r="AO410" i="4"/>
  <c r="AO346" i="4"/>
  <c r="AO262" i="4"/>
  <c r="AO177" i="4"/>
  <c r="AO92" i="4"/>
  <c r="AO6" i="4"/>
  <c r="AO365" i="4"/>
  <c r="AO288" i="4"/>
  <c r="AO202" i="4"/>
  <c r="AO563" i="4"/>
  <c r="AO591" i="4"/>
  <c r="AO527" i="4"/>
  <c r="AO579" i="4"/>
  <c r="AO603" i="4"/>
  <c r="AO539" i="4"/>
  <c r="AO611" i="4"/>
  <c r="AO615" i="4"/>
  <c r="AO551" i="4"/>
  <c r="AO487" i="4"/>
  <c r="AO433" i="4"/>
  <c r="AO237" i="4"/>
  <c r="AO24" i="4"/>
  <c r="AO626" i="4"/>
  <c r="AO610" i="4"/>
  <c r="AO594" i="4"/>
  <c r="AO578" i="4"/>
  <c r="AO562" i="4"/>
  <c r="AO546" i="4"/>
  <c r="AO530" i="4"/>
  <c r="AO514" i="4"/>
  <c r="AO498" i="4"/>
  <c r="AO482" i="4"/>
  <c r="AO466" i="4"/>
  <c r="AO447" i="4"/>
  <c r="AO426" i="4"/>
  <c r="AO371" i="4"/>
  <c r="AO296" i="4"/>
  <c r="AO210" i="4"/>
  <c r="AO125" i="4"/>
  <c r="AO40" i="4"/>
  <c r="AO454" i="4"/>
  <c r="AO322" i="4"/>
  <c r="AO633" i="4"/>
  <c r="AO617" i="4"/>
  <c r="AO601" i="4"/>
  <c r="AO585" i="4"/>
  <c r="AO569" i="4"/>
  <c r="AO553" i="4"/>
  <c r="AO537" i="4"/>
  <c r="AO521" i="4"/>
  <c r="AO505" i="4"/>
  <c r="AO489" i="4"/>
  <c r="AO473" i="4"/>
  <c r="AO457" i="4"/>
  <c r="AO435" i="4"/>
  <c r="AO399" i="4"/>
  <c r="AO333" i="4"/>
  <c r="AO248" i="4"/>
  <c r="AO162" i="4"/>
  <c r="AO77" i="4"/>
  <c r="AO483" i="4"/>
  <c r="AO419" i="4"/>
  <c r="AO216" i="4"/>
  <c r="AO45" i="4"/>
  <c r="AO624" i="4"/>
  <c r="AO608" i="4"/>
  <c r="AO592" i="4"/>
  <c r="AO576" i="4"/>
  <c r="AO560" i="4"/>
  <c r="AO544" i="4"/>
  <c r="AO528" i="4"/>
  <c r="AO512" i="4"/>
  <c r="AO496" i="4"/>
  <c r="AO480" i="4"/>
  <c r="AO464" i="4"/>
  <c r="AO445" i="4"/>
  <c r="AO422" i="4"/>
  <c r="AO363" i="4"/>
  <c r="AO285" i="4"/>
  <c r="AO200" i="4"/>
  <c r="AO114" i="4"/>
  <c r="AO29" i="4"/>
  <c r="AO406" i="4"/>
  <c r="AO390" i="4"/>
  <c r="AO374" i="4"/>
  <c r="AO358" i="4"/>
  <c r="AO342" i="4"/>
  <c r="AO321" i="4"/>
  <c r="AO300" i="4"/>
  <c r="AO278" i="4"/>
  <c r="AO257" i="4"/>
  <c r="AO236" i="4"/>
  <c r="AO214" i="4"/>
  <c r="AO193" i="4"/>
  <c r="AO172" i="4"/>
  <c r="AO150" i="4"/>
  <c r="AO129" i="4"/>
  <c r="AO108" i="4"/>
  <c r="AO86" i="4"/>
  <c r="AO65" i="4"/>
  <c r="AO44" i="4"/>
  <c r="AO22" i="4"/>
  <c r="AO425" i="4"/>
  <c r="AO409" i="4"/>
  <c r="AO393" i="4"/>
  <c r="AO377" i="4"/>
  <c r="AO361" i="4"/>
  <c r="AO345" i="4"/>
  <c r="AO325" i="4"/>
  <c r="AO304" i="4"/>
  <c r="AO282" i="4"/>
  <c r="AO261" i="4"/>
  <c r="AO240" i="4"/>
  <c r="AO218" i="4"/>
  <c r="AO197" i="4"/>
  <c r="AO176" i="4"/>
  <c r="AO154" i="4"/>
  <c r="AO133" i="4"/>
  <c r="AO112" i="4"/>
  <c r="AO90" i="4"/>
  <c r="AO69" i="4"/>
  <c r="AO48" i="4"/>
  <c r="AO26" i="4"/>
  <c r="AO5" i="4"/>
  <c r="AO444" i="4"/>
  <c r="AO428" i="4"/>
  <c r="AO412" i="4"/>
  <c r="AO396" i="4"/>
  <c r="AO380" i="4"/>
  <c r="AO364" i="4"/>
  <c r="AO348" i="4"/>
  <c r="AO329" i="4"/>
  <c r="AO308" i="4"/>
  <c r="AO286" i="4"/>
  <c r="AO265" i="4"/>
  <c r="AO244" i="4"/>
  <c r="AO222" i="4"/>
  <c r="AO201" i="4"/>
  <c r="AO180" i="4"/>
  <c r="AO158" i="4"/>
  <c r="AO137" i="4"/>
  <c r="AO116" i="4"/>
  <c r="AO94" i="4"/>
  <c r="AO73" i="4"/>
  <c r="AO52" i="4"/>
  <c r="AO30" i="4"/>
  <c r="AO9" i="4"/>
  <c r="AO331" i="4"/>
  <c r="AO315" i="4"/>
  <c r="AO299" i="4"/>
  <c r="AO283" i="4"/>
  <c r="AO267" i="4"/>
  <c r="AO251" i="4"/>
  <c r="AO235" i="4"/>
  <c r="AO219" i="4"/>
  <c r="AO203" i="4"/>
  <c r="AO187" i="4"/>
  <c r="AO171" i="4"/>
  <c r="AO155" i="4"/>
  <c r="AO139" i="4"/>
  <c r="AO123" i="4"/>
  <c r="AO107" i="4"/>
  <c r="AO91" i="4"/>
  <c r="AO75" i="4"/>
  <c r="AO59" i="4"/>
  <c r="AO43" i="4"/>
  <c r="AO27" i="4"/>
  <c r="AO11" i="4"/>
  <c r="AO515" i="4"/>
  <c r="AO575" i="4"/>
  <c r="AO511" i="4"/>
  <c r="AO499" i="4"/>
  <c r="AO587" i="4"/>
  <c r="AO523" i="4"/>
  <c r="AO547" i="4"/>
  <c r="AO599" i="4"/>
  <c r="AO535" i="4"/>
  <c r="AO475" i="4"/>
  <c r="AO407" i="4"/>
  <c r="AO194" i="4"/>
  <c r="AO622" i="4"/>
  <c r="AO606" i="4"/>
  <c r="AO590" i="4"/>
  <c r="AO574" i="4"/>
  <c r="AO558" i="4"/>
  <c r="AO542" i="4"/>
  <c r="AO526" i="4"/>
  <c r="AO510" i="4"/>
  <c r="AO494" i="4"/>
  <c r="AO478" i="4"/>
  <c r="AO462" i="4"/>
  <c r="AO442" i="4"/>
  <c r="AO418" i="4"/>
  <c r="AO355" i="4"/>
  <c r="AO274" i="4"/>
  <c r="AO189" i="4"/>
  <c r="AO104" i="4"/>
  <c r="AO18" i="4"/>
  <c r="AO438" i="4"/>
  <c r="AO258" i="4"/>
  <c r="AO629" i="4"/>
  <c r="AO613" i="4"/>
  <c r="AO597" i="4"/>
  <c r="AO581" i="4"/>
  <c r="AO565" i="4"/>
  <c r="AO549" i="4"/>
  <c r="AO533" i="4"/>
  <c r="AO517" i="4"/>
  <c r="AO501" i="4"/>
  <c r="AO485" i="4"/>
  <c r="AO469" i="4"/>
  <c r="AO451" i="4"/>
  <c r="AO430" i="4"/>
  <c r="AO383" i="4"/>
  <c r="AO312" i="4"/>
  <c r="AO226" i="4"/>
  <c r="AO141" i="4"/>
  <c r="AO56" i="4"/>
  <c r="AO471" i="4"/>
  <c r="AO375" i="4"/>
  <c r="AO173" i="4"/>
  <c r="AO636" i="4"/>
  <c r="AO620" i="4"/>
  <c r="AO604" i="4"/>
  <c r="AO588" i="4"/>
  <c r="AO572" i="4"/>
  <c r="AO556" i="4"/>
  <c r="AO540" i="4"/>
  <c r="AO524" i="4"/>
  <c r="AO508" i="4"/>
  <c r="AO492" i="4"/>
  <c r="AO476" i="4"/>
  <c r="AO460" i="4"/>
  <c r="AO439" i="4"/>
  <c r="AO411" i="4"/>
  <c r="AO347" i="4"/>
  <c r="AO264" i="4"/>
  <c r="AO178" i="4"/>
  <c r="AO93" i="4"/>
  <c r="AO8" i="4"/>
  <c r="AO402" i="4"/>
  <c r="AO386" i="4"/>
  <c r="AO370" i="4"/>
  <c r="AO354" i="4"/>
  <c r="AO337" i="4"/>
  <c r="AO316" i="4"/>
  <c r="AO294" i="4"/>
  <c r="AO273" i="4"/>
  <c r="AO252" i="4"/>
  <c r="AO230" i="4"/>
  <c r="AO209" i="4"/>
  <c r="AO188" i="4"/>
  <c r="AO166" i="4"/>
  <c r="AO145" i="4"/>
  <c r="AO124" i="4"/>
  <c r="AO102" i="4"/>
  <c r="AO81" i="4"/>
  <c r="AO60" i="4"/>
  <c r="AO38" i="4"/>
  <c r="AO17" i="4"/>
  <c r="AO421" i="4"/>
  <c r="AO405" i="4"/>
  <c r="AO389" i="4"/>
  <c r="AO373" i="4"/>
  <c r="AO357" i="4"/>
  <c r="AO341" i="4"/>
  <c r="AO320" i="4"/>
  <c r="AO298" i="4"/>
  <c r="AO277" i="4"/>
  <c r="AO256" i="4"/>
  <c r="AO234" i="4"/>
  <c r="AO213" i="4"/>
  <c r="AO192" i="4"/>
  <c r="AO170" i="4"/>
  <c r="AO149" i="4"/>
  <c r="AO128" i="4"/>
  <c r="AO106" i="4"/>
  <c r="AO85" i="4"/>
  <c r="AO64" i="4"/>
  <c r="AO42" i="4"/>
  <c r="AO21" i="4"/>
  <c r="AO456" i="4"/>
  <c r="AO440" i="4"/>
  <c r="AO424" i="4"/>
  <c r="AO408" i="4"/>
  <c r="AO392" i="4"/>
  <c r="AO376" i="4"/>
  <c r="AO360" i="4"/>
  <c r="AO344" i="4"/>
  <c r="AO324" i="4"/>
  <c r="AO302" i="4"/>
  <c r="AO281" i="4"/>
  <c r="AO260" i="4"/>
  <c r="AO238" i="4"/>
  <c r="AO217" i="4"/>
  <c r="AO196" i="4"/>
  <c r="AO174" i="4"/>
  <c r="AO153" i="4"/>
  <c r="AO132" i="4"/>
  <c r="AO110" i="4"/>
  <c r="AO89" i="4"/>
  <c r="AO68" i="4"/>
  <c r="AO46" i="4"/>
  <c r="AO25" i="4"/>
  <c r="AO4" i="4"/>
  <c r="AO327" i="4"/>
  <c r="AO311" i="4"/>
  <c r="AO295" i="4"/>
  <c r="AO279" i="4"/>
  <c r="AO263" i="4"/>
  <c r="AO247" i="4"/>
  <c r="AO231" i="4"/>
  <c r="AO215" i="4"/>
  <c r="AO199" i="4"/>
  <c r="AO183" i="4"/>
  <c r="AO167" i="4"/>
  <c r="AO151" i="4"/>
  <c r="AO135" i="4"/>
  <c r="AO119" i="4"/>
  <c r="AO103" i="4"/>
  <c r="AO87" i="4"/>
  <c r="AO71" i="4"/>
  <c r="AO55" i="4"/>
  <c r="AO39" i="4"/>
  <c r="AO23" i="4"/>
  <c r="AO7" i="4"/>
  <c r="AO623" i="4"/>
  <c r="AO559" i="4"/>
  <c r="AO495" i="4"/>
  <c r="AO635" i="4"/>
  <c r="AO571" i="4"/>
  <c r="AO507" i="4"/>
  <c r="AO531" i="4"/>
  <c r="AO583" i="4"/>
  <c r="AO519" i="4"/>
  <c r="AO459" i="4"/>
  <c r="AO359" i="4"/>
  <c r="AO152" i="4"/>
  <c r="AO634" i="4"/>
  <c r="AO618" i="4"/>
  <c r="AO602" i="4"/>
  <c r="AO586" i="4"/>
  <c r="AO570" i="4"/>
  <c r="AO554" i="4"/>
  <c r="AO538" i="4"/>
  <c r="AO522" i="4"/>
  <c r="AO506" i="4"/>
  <c r="AO490" i="4"/>
  <c r="AO474" i="4"/>
  <c r="AO458" i="4"/>
  <c r="AO437" i="4"/>
  <c r="AO403" i="4"/>
  <c r="AO338" i="4"/>
  <c r="AO253" i="4"/>
  <c r="AO168" i="4"/>
  <c r="AO82" i="4"/>
  <c r="AO479" i="4"/>
  <c r="AO427" i="4"/>
  <c r="AO66" i="4"/>
  <c r="AO625" i="4"/>
  <c r="AO609" i="4"/>
  <c r="AO593" i="4"/>
  <c r="AO577" i="4"/>
  <c r="AO561" i="4"/>
  <c r="AO545" i="4"/>
  <c r="AO529" i="4"/>
  <c r="AO513" i="4"/>
  <c r="AO497" i="4"/>
  <c r="AO481" i="4"/>
  <c r="AO465" i="4"/>
  <c r="AO446" i="4"/>
  <c r="AO423" i="4"/>
  <c r="AO367" i="4"/>
  <c r="AO290" i="4"/>
  <c r="AO205" i="4"/>
  <c r="AO120" i="4"/>
  <c r="AO34" i="4"/>
  <c r="AO463" i="4"/>
  <c r="AO343" i="4"/>
  <c r="AO130" i="4"/>
  <c r="AO632" i="4"/>
  <c r="AO616" i="4"/>
  <c r="AO600" i="4"/>
  <c r="AO584" i="4"/>
  <c r="AO568" i="4"/>
  <c r="AO552" i="4"/>
  <c r="AO536" i="4"/>
  <c r="AO520" i="4"/>
  <c r="AO504" i="4"/>
  <c r="AO488" i="4"/>
  <c r="AO472" i="4"/>
  <c r="AO455" i="4"/>
  <c r="AO434" i="4"/>
  <c r="AO395" i="4"/>
  <c r="AO328" i="4"/>
  <c r="AO242" i="4"/>
  <c r="AO157" i="4"/>
  <c r="AO72" i="4"/>
  <c r="AO414" i="4"/>
  <c r="AO398" i="4"/>
  <c r="AO382" i="4"/>
  <c r="AO366" i="4"/>
  <c r="AO350" i="4"/>
  <c r="AO332" i="4"/>
  <c r="AO310" i="4"/>
  <c r="AO289" i="4"/>
  <c r="AO268" i="4"/>
  <c r="AO246" i="4"/>
  <c r="AO225" i="4"/>
  <c r="AO204" i="4"/>
  <c r="AO182" i="4"/>
  <c r="AO161" i="4"/>
  <c r="AO140" i="4"/>
  <c r="AO118" i="4"/>
  <c r="AO97" i="4"/>
  <c r="AO76" i="4"/>
  <c r="AO54" i="4"/>
  <c r="AO33" i="4"/>
  <c r="AO12" i="4"/>
  <c r="AO417" i="4"/>
  <c r="AO401" i="4"/>
  <c r="AO385" i="4"/>
  <c r="AO369" i="4"/>
  <c r="AO353" i="4"/>
  <c r="AO336" i="4"/>
  <c r="AO314" i="4"/>
  <c r="AO293" i="4"/>
  <c r="AO272" i="4"/>
  <c r="AO250" i="4"/>
  <c r="AO229" i="4"/>
  <c r="AO208" i="4"/>
  <c r="AO186" i="4"/>
  <c r="AO165" i="4"/>
  <c r="AO144" i="4"/>
  <c r="AO122" i="4"/>
  <c r="AO101" i="4"/>
  <c r="AO80" i="4"/>
  <c r="AO58" i="4"/>
  <c r="AO37" i="4"/>
  <c r="AO16" i="4"/>
  <c r="AO452" i="4"/>
  <c r="AO436" i="4"/>
  <c r="AO420" i="4"/>
  <c r="AO404" i="4"/>
  <c r="AO388" i="4"/>
  <c r="AO372" i="4"/>
  <c r="AO356" i="4"/>
  <c r="AO340" i="4"/>
  <c r="AO318" i="4"/>
  <c r="AO297" i="4"/>
  <c r="AO276" i="4"/>
  <c r="AO254" i="4"/>
  <c r="AO233" i="4"/>
  <c r="AO212" i="4"/>
  <c r="AO190" i="4"/>
  <c r="AO169" i="4"/>
  <c r="AO148" i="4"/>
  <c r="AO126" i="4"/>
  <c r="AO105" i="4"/>
  <c r="AO84" i="4"/>
  <c r="AO62" i="4"/>
  <c r="AO41" i="4"/>
  <c r="AO20" i="4"/>
  <c r="AO339" i="4"/>
  <c r="AO323" i="4"/>
  <c r="AO307" i="4"/>
  <c r="AO291" i="4"/>
  <c r="AO275" i="4"/>
  <c r="AO259" i="4"/>
  <c r="AO243" i="4"/>
  <c r="AO227" i="4"/>
  <c r="AO211" i="4"/>
  <c r="AO195" i="4"/>
  <c r="AO179" i="4"/>
  <c r="AO163" i="4"/>
  <c r="AO147" i="4"/>
  <c r="AO131" i="4"/>
  <c r="AO115" i="4"/>
  <c r="AO99" i="4"/>
  <c r="AO83" i="4"/>
  <c r="AO67" i="4"/>
  <c r="AO51" i="4"/>
  <c r="AO35" i="4"/>
  <c r="AO19" i="4"/>
  <c r="AR3" i="4" l="1"/>
  <c r="AR11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999AE4-6106-4BA2-97BD-1829EE331AFC}" keepAlive="1" name="Requête - Chantiers" description="Connexion à la requête « Chantiers » dans le classeur." type="5" refreshedVersion="6" saveData="1">
    <dbPr connection="Provider=Microsoft.Mashup.OleDb.1;Data Source=$Workbook$;Location=Chantiers;Extended Properties=&quot;&quot;" command="SELECT * FROM [Chantiers]"/>
    <extLst>
      <ext xmlns:x15="http://schemas.microsoft.com/office/spreadsheetml/2010/11/main" uri="{DE250136-89BD-433C-8126-D09CA5730AF9}">
        <x15:connection id="" excludeFromRefreshAll="1"/>
      </ext>
    </extLst>
  </connection>
  <connection id="2" xr16:uid="{152142C0-E151-4C84-AC7B-BBF25A0EC07A}" keepAlive="1" name="Requête - Fournisseurs" description="Connexion à la requête « Fournisseurs » dans le classeur." type="5" refreshedVersion="6" background="1" refreshOnLoad="1" saveData="1">
    <dbPr connection="Provider=Microsoft.Mashup.OleDb.1;Data Source=$Workbook$;Location=Fournisseurs;Extended Properties=&quot;&quot;" command="SELECT * FROM [Fournisseurs]"/>
  </connection>
  <connection id="3" xr16:uid="{B7EFFFEF-19E2-43F5-B8F6-BA78795F2C98}" keepAlive="1" name="Requête - imputations_comptables" description="Connexion à la requête « imputations_comptables » dans le classeur." type="5" refreshedVersion="6" background="1" refreshOnLoad="1" saveData="1">
    <dbPr connection="Provider=Microsoft.Mashup.OleDb.1;Data Source=$Workbook$;Location=imputations_comptables;Extended Properties=&quot;&quot;" command="SELECT * FROM [imputations_comptables]"/>
  </connection>
  <connection id="4" xr16:uid="{7491CDF4-7C32-43BA-8194-13E8FD8E0B46}" keepAlive="1" name="Requête - TVA" description="Connexion à la requête « TVA » dans le classeur." type="5" refreshedVersion="6" background="1" refreshOnLoad="1" saveData="1">
    <dbPr connection="Provider=Microsoft.Mashup.OleDb.1;Data Source=$Workbook$;Location=TVA;Extended Properties=&quot;&quot;" command="SELECT * FROM [TVA]"/>
  </connection>
</connections>
</file>

<file path=xl/sharedStrings.xml><?xml version="1.0" encoding="utf-8"?>
<sst xmlns="http://schemas.openxmlformats.org/spreadsheetml/2006/main" count="6881" uniqueCount="1350">
  <si>
    <t>ID</t>
  </si>
  <si>
    <t>Numéro de chantier</t>
  </si>
  <si>
    <t>Nom chantier</t>
  </si>
  <si>
    <t>Désignation</t>
  </si>
  <si>
    <t>Classe</t>
  </si>
  <si>
    <t>Site</t>
  </si>
  <si>
    <t>Classe Site</t>
  </si>
  <si>
    <t>Phase Chantier</t>
  </si>
  <si>
    <t>&gt;Etude de prix</t>
  </si>
  <si>
    <t>Date ouverture</t>
  </si>
  <si>
    <t>Date fermeture</t>
  </si>
  <si>
    <t>Montant d'adjudication</t>
  </si>
  <si>
    <t>Plaquette</t>
  </si>
  <si>
    <t>Description chantier</t>
  </si>
  <si>
    <t>&gt;Contremaître</t>
  </si>
  <si>
    <t>&gt;Technicien</t>
  </si>
  <si>
    <t>&gt;Maître d'ouvrage_c</t>
  </si>
  <si>
    <t>&gt;Client</t>
  </si>
  <si>
    <t>&gt;Architecte</t>
  </si>
  <si>
    <t>&gt;Ingénieur</t>
  </si>
  <si>
    <t>Adresse du chantier</t>
  </si>
  <si>
    <t>Classification chantier</t>
  </si>
  <si>
    <t>HUG</t>
  </si>
  <si>
    <t>Chantier BAT</t>
  </si>
  <si>
    <t>GE</t>
  </si>
  <si>
    <t>Chantier BAT GE</t>
  </si>
  <si>
    <t>1. Réalisation / Exécution</t>
  </si>
  <si>
    <t/>
  </si>
  <si>
    <t>BAISIN Stéphanie Sandra</t>
  </si>
  <si>
    <t>120100 - Productions Bâtiments Chantiers</t>
  </si>
  <si>
    <t>Chantier EG</t>
  </si>
  <si>
    <t>Chantier EG GE</t>
  </si>
  <si>
    <t>Non</t>
  </si>
  <si>
    <t>Logements</t>
  </si>
  <si>
    <t>UBS FOND MANAGEMENT</t>
  </si>
  <si>
    <t>Muttoni &amp; Fernandez Ingénieurs Conseils SA</t>
  </si>
  <si>
    <t>Rue de la Morache1260 Nyon</t>
  </si>
  <si>
    <t>126100 - Productions EG VD Chantiers</t>
  </si>
  <si>
    <t>2. SAV</t>
  </si>
  <si>
    <t>Réalisation des amànagements pour les locataires</t>
  </si>
  <si>
    <t>Rue de la Morâche 81260 Nyon</t>
  </si>
  <si>
    <t>Oui</t>
  </si>
  <si>
    <t>Construction d'un immeuble administratif</t>
  </si>
  <si>
    <t>MOSER INGENIERIE SA</t>
  </si>
  <si>
    <t>Route de Pré-Bois 141217 Meyrin</t>
  </si>
  <si>
    <t>124100 - Productions EG GE Chantiers</t>
  </si>
  <si>
    <t>Les Tuileries de Grandson</t>
  </si>
  <si>
    <t>2 immeubles totalisant 48 appartements en PPE</t>
  </si>
  <si>
    <t>MONOD - PIGUET + ASSOCIES Ingénieurs Conseils SA</t>
  </si>
  <si>
    <t>Route de Lausanne 231422 Grandson</t>
  </si>
  <si>
    <t>Réalisation de 6 logements</t>
  </si>
  <si>
    <t>CHAMPEL TERRASSE BAKMANN &amp; CIE SNC</t>
  </si>
  <si>
    <t>MDB Ingénieurs Civils Associés SA</t>
  </si>
  <si>
    <t>Chemin Edouard Tavan 1206 Genève</t>
  </si>
  <si>
    <t>EG GE-18-24-Halle Firmenich (supprimé)</t>
  </si>
  <si>
    <t>Réalisation d'un bâtiment Industriel et administratif</t>
  </si>
  <si>
    <t>VALPRAXIS R3 SA</t>
  </si>
  <si>
    <t>Association B. Ott &amp; C. Uldry Sàrl &amp; Thomas Jundt Ingénieurs Civils SA</t>
  </si>
  <si>
    <t>Chemin des Mines 11-131202 Genève</t>
  </si>
  <si>
    <t>Construction de 3 bâtiments et 3 niveaux de sous-sols</t>
  </si>
  <si>
    <t>WPG WEST PARK GENEVA SA</t>
  </si>
  <si>
    <t>VERNIER</t>
  </si>
  <si>
    <t>Terre Bonne</t>
  </si>
  <si>
    <t>Construction d'un bâtiment administratif</t>
  </si>
  <si>
    <t>NEMACO FLECHERES BV</t>
  </si>
  <si>
    <t>SETIMAC S.A.</t>
  </si>
  <si>
    <t>Route de Crassier 51262 Eysins</t>
  </si>
  <si>
    <t>LEONE Yoann Albert</t>
  </si>
  <si>
    <t>Moillebeau 53</t>
  </si>
  <si>
    <t>Construction d'un immeuble de logements</t>
  </si>
  <si>
    <t>Rue de Moillebeau 531209 Genève</t>
  </si>
  <si>
    <t>EG GE-16-06-Orllati-Orbe-VD</t>
  </si>
  <si>
    <t>Construction de 6 immeubles de logements</t>
  </si>
  <si>
    <t>ORLLATI REAL ESTATE SA</t>
  </si>
  <si>
    <t>BG Ingénieurs Conseils SA</t>
  </si>
  <si>
    <t>Route de Granges 10 à 3441350 St Martin ORBE</t>
  </si>
  <si>
    <t>Villa Rosset</t>
  </si>
  <si>
    <t>Construction d'une villa inddividuelle</t>
  </si>
  <si>
    <t>Route de Valavran 921294 Genthod</t>
  </si>
  <si>
    <t>VD</t>
  </si>
  <si>
    <t>Chantier BAT VD</t>
  </si>
  <si>
    <t>DION Fernand</t>
  </si>
  <si>
    <t>GAMBA Philippe</t>
  </si>
  <si>
    <t>4. Clôturé</t>
  </si>
  <si>
    <t>Construction de laboratoires et serres</t>
  </si>
  <si>
    <t>_INACTIF (REMY Raphaël David)</t>
  </si>
  <si>
    <t>STEINER S.A</t>
  </si>
  <si>
    <t>Chemin de Changins 1260 Nyon</t>
  </si>
  <si>
    <t>122100 - Productions Nyon Chantiers</t>
  </si>
  <si>
    <t>Résidence Dominos</t>
  </si>
  <si>
    <t>Etablissement de soins aigus de Rennaz</t>
  </si>
  <si>
    <t>FAYOT Bertrand</t>
  </si>
  <si>
    <t>Bureau Ingenieurs Civils Willi Daniel SA</t>
  </si>
  <si>
    <t>Route du Vieux Sequoia 301847 Rennaz</t>
  </si>
  <si>
    <t>61701-Les Saules à Borex</t>
  </si>
  <si>
    <t>Les Saules à Borex</t>
  </si>
  <si>
    <t>61702-Crêche de Chavannes-des-Bois</t>
  </si>
  <si>
    <t>Crêche de Chavannes-des-Bois</t>
  </si>
  <si>
    <t>61703-Les Perles du Lac</t>
  </si>
  <si>
    <t>Les Perles du Lac</t>
  </si>
  <si>
    <t>61704-Bourgogne</t>
  </si>
  <si>
    <t>Bourgogne</t>
  </si>
  <si>
    <t>61705-Centre sportif de Malley</t>
  </si>
  <si>
    <t>Centre sportif de Malley</t>
  </si>
  <si>
    <t>Construction d'une patinoires, piscines</t>
  </si>
  <si>
    <t>BISIAUX Bertrand</t>
  </si>
  <si>
    <t>EDMS SA</t>
  </si>
  <si>
    <t>Chemin du Viaduc 121008 Prilly</t>
  </si>
  <si>
    <t>61706-Croset Parc</t>
  </si>
  <si>
    <t>Croset Parc</t>
  </si>
  <si>
    <t>7 immeubles d'habitations et parking</t>
  </si>
  <si>
    <t>HRS REAL ESTATE SA</t>
  </si>
  <si>
    <t>Fehlmann Nicolas Ingénieurs Conseils SA</t>
  </si>
  <si>
    <t>CrosetEcublens</t>
  </si>
  <si>
    <t>61707-Eysins</t>
  </si>
  <si>
    <t>Eysins</t>
  </si>
  <si>
    <t>Bâtiment de 24 appartements</t>
  </si>
  <si>
    <t>ERMINI Stéphane</t>
  </si>
  <si>
    <t>Chemin de la Gare1262 Eysins</t>
  </si>
  <si>
    <t>11410-Dépôts patrimoniaux</t>
  </si>
  <si>
    <t>Dépôts patrimoniaux</t>
  </si>
  <si>
    <t>61708-Chemin des Plantaz</t>
  </si>
  <si>
    <t>Chemin des Plantaz</t>
  </si>
  <si>
    <t>Transformation ferme</t>
  </si>
  <si>
    <t>Chemin des Plantaz 21272 Genolier</t>
  </si>
  <si>
    <t>61709-La Petite Forge</t>
  </si>
  <si>
    <t>La Petite Forge</t>
  </si>
  <si>
    <t>61710-Chemin du Levant</t>
  </si>
  <si>
    <t>Chemin du Levant</t>
  </si>
  <si>
    <t>Extension d'un bâtiment existant</t>
  </si>
  <si>
    <t>BEG SA</t>
  </si>
  <si>
    <t>Chemin du Levant 139Lausanne</t>
  </si>
  <si>
    <t>61711-La Petite Bassire</t>
  </si>
  <si>
    <t>La Petite Bassire</t>
  </si>
  <si>
    <t>Villa individuelle</t>
  </si>
  <si>
    <t>CORETRA REALISATION SARL</t>
  </si>
  <si>
    <t>Chemin de la Bassire1267 Vich</t>
  </si>
  <si>
    <t>61712-Les Tuileries de Grandson</t>
  </si>
  <si>
    <t>route de Lausanne 231422 Grandson</t>
  </si>
  <si>
    <t>61713-Villa Orbemont 6 - Nyon</t>
  </si>
  <si>
    <t>Villa Orbemont 6 - Nyon</t>
  </si>
  <si>
    <t>Maison de 2 logements avec garages</t>
  </si>
  <si>
    <t>Chemin d'Orbemont 61260 Nyon</t>
  </si>
  <si>
    <t>61714-Le Maupas Rolle</t>
  </si>
  <si>
    <t>Le Maupas Rolle</t>
  </si>
  <si>
    <t>Bâtiment mixte</t>
  </si>
  <si>
    <t>Terre Sainte Ingénieurs Civils Sàrl</t>
  </si>
  <si>
    <t>Avenue de Beaulieu1180 Rolle</t>
  </si>
  <si>
    <t>61715-All Suites</t>
  </si>
  <si>
    <t>All Suites</t>
  </si>
  <si>
    <t>Construction de 48 logements</t>
  </si>
  <si>
    <t>Rue des Toches 81026 Echandens</t>
  </si>
  <si>
    <t>61801-ECAVENIR (ECA)</t>
  </si>
  <si>
    <t>ECAVENIR (ECA)</t>
  </si>
  <si>
    <t>Construction du nouveau siège administratif</t>
  </si>
  <si>
    <t>GAUTIER David André</t>
  </si>
  <si>
    <t>FERRI Alessandro</t>
  </si>
  <si>
    <t>ECA ETABLISSEMENT CANTONAL D'ASSURANCE</t>
  </si>
  <si>
    <t>Avenue du GreyLausanne</t>
  </si>
  <si>
    <t>61802-Quartier des Halles</t>
  </si>
  <si>
    <t>Quartier des Halles</t>
  </si>
  <si>
    <t>Quartier multi-activitös</t>
  </si>
  <si>
    <t>GONCALVES DA SILVA Manuel</t>
  </si>
  <si>
    <t>CRESPO Benoît José Marie</t>
  </si>
  <si>
    <t>T Ingénierie SA (supprimé)</t>
  </si>
  <si>
    <t>Rue du Sablon 81110 Morges</t>
  </si>
  <si>
    <t>11413-Hôtel Beau-Rivage</t>
  </si>
  <si>
    <t>Hôtel Beau-Rivage</t>
  </si>
  <si>
    <t>61803-Villa Gilliéron</t>
  </si>
  <si>
    <t>Villa Gilliéron</t>
  </si>
  <si>
    <t>Béton et maçonnerie de 2 villas contigües</t>
  </si>
  <si>
    <t>Chemin du Vieux-Pressoir 21295 Tannay</t>
  </si>
  <si>
    <t>61804-Transfo Romande Energie</t>
  </si>
  <si>
    <t>Transfo Romande Energie</t>
  </si>
  <si>
    <t>GC et BA du Poste 125/20KV de Rolle</t>
  </si>
  <si>
    <t>FROEHLICH Thomas</t>
  </si>
  <si>
    <t>ROMANDE ENERGIE SA</t>
  </si>
  <si>
    <t>Romande Energie  SA</t>
  </si>
  <si>
    <t>Route de l'Etraz1180 Rolle</t>
  </si>
  <si>
    <t>61805-Réservoir de la Chataigneraie</t>
  </si>
  <si>
    <t>Réservoir de la Chataigneraie</t>
  </si>
  <si>
    <t>Röservoir d'eau potable</t>
  </si>
  <si>
    <t>MUNICIPALITE DE LA COMMUNE DE BEGNINS</t>
  </si>
  <si>
    <t>Parcelle n°7261268 Begnins</t>
  </si>
  <si>
    <t>61806-NEMACO - Terre-Bonne - Z0</t>
  </si>
  <si>
    <t>NEMACO - Terre-Bonne - Z0</t>
  </si>
  <si>
    <t>SETIC (Société d'Etudes et d'Ingénieurs Consiels) Sàrl</t>
  </si>
  <si>
    <t>Route de Crassier 5Eysins</t>
  </si>
  <si>
    <t>61807-Saint-Germain Nord</t>
  </si>
  <si>
    <t>Saint-Germain Nord</t>
  </si>
  <si>
    <t>Construction de 2 immeubles de logements</t>
  </si>
  <si>
    <t>CSD INGENIEURS SA</t>
  </si>
  <si>
    <t>Rue de Saint-Germain 21030 Bussigny</t>
  </si>
  <si>
    <t>61808-Villa ASD</t>
  </si>
  <si>
    <t>Villa ASD</t>
  </si>
  <si>
    <t>Habitations de 2 logements</t>
  </si>
  <si>
    <t>Marzer &amp; Russ SA</t>
  </si>
  <si>
    <t>Chemin de Promeyriaz1272 Genolier</t>
  </si>
  <si>
    <t>61809-Petite Fontaine</t>
  </si>
  <si>
    <t>Petite Fontaine</t>
  </si>
  <si>
    <t>Construction de 2 villas jumelles</t>
  </si>
  <si>
    <t>Chemin de la Petite-Fontaine1270 Trélex</t>
  </si>
  <si>
    <t>61810-Emil Frey</t>
  </si>
  <si>
    <t>Emil Frey</t>
  </si>
  <si>
    <t>Nouveau pavillon d'exposition</t>
  </si>
  <si>
    <t>EMIL FREY SA</t>
  </si>
  <si>
    <t>Route Champ-Colin 11260 Nyon</t>
  </si>
  <si>
    <t>61811-Villa Macherettes</t>
  </si>
  <si>
    <t>Villa Macherettes</t>
  </si>
  <si>
    <t>Construction d'une villa individuelle</t>
  </si>
  <si>
    <t>Monsieur EPINEY QUENTIN</t>
  </si>
  <si>
    <t>Chemin des Macherettes 221172 Bougy-Villars</t>
  </si>
  <si>
    <t>61812-Shenouda</t>
  </si>
  <si>
    <t>Shenouda</t>
  </si>
  <si>
    <t>Transformation maison de maître</t>
  </si>
  <si>
    <t>Monsieur SHENOUDA MAGID</t>
  </si>
  <si>
    <t>Route de Genève 361260 Nyon</t>
  </si>
  <si>
    <t>11415-Gd-Salève - Etape 2</t>
  </si>
  <si>
    <t>Gd-Salève - Etape 2</t>
  </si>
  <si>
    <t>Salle communale et centre réhabilitation</t>
  </si>
  <si>
    <t>MONNIER Arnaud</t>
  </si>
  <si>
    <t>VILLE DE VEYRIER</t>
  </si>
  <si>
    <t>Thomas Jundt Ingénieurs Civils</t>
  </si>
  <si>
    <t>Avenue du Grand-Salève 21255 Veyrier</t>
  </si>
  <si>
    <t>61813-Quai Ouest</t>
  </si>
  <si>
    <t>Quai Ouest</t>
  </si>
  <si>
    <t>Construction Immeubles de bureaux et logements</t>
  </si>
  <si>
    <t>FERNANDEZ Faustino</t>
  </si>
  <si>
    <t>Avenue d'Epenex 41020 Renens</t>
  </si>
  <si>
    <t>61814-En Gruvatiez - Orbe</t>
  </si>
  <si>
    <t>En Gruvatiez - Orbe</t>
  </si>
  <si>
    <t>MOREL Sébastien Roger</t>
  </si>
  <si>
    <t>Route des Granges 10 à 3441350 Orbe</t>
  </si>
  <si>
    <t>61815-LIDL</t>
  </si>
  <si>
    <t>LIDL</t>
  </si>
  <si>
    <t>Construction d'un centre commercial Lidl</t>
  </si>
  <si>
    <t>PERSPECTIVES CONSTRUCTION SA</t>
  </si>
  <si>
    <t>Chemin de Maillefer 381052 Le Mont-sur-Lausanne</t>
  </si>
  <si>
    <t>61816-Vy Marguerite</t>
  </si>
  <si>
    <t>Vy Marguerite</t>
  </si>
  <si>
    <t>Immeuble de 7 appartements</t>
  </si>
  <si>
    <t>Vy Marguerite1291 Commugny</t>
  </si>
  <si>
    <t>61817-Kharites</t>
  </si>
  <si>
    <t>Kharites</t>
  </si>
  <si>
    <t>Construction de 49 logements locatifs</t>
  </si>
  <si>
    <t>Chemin Champ-Perrin 1030 Bussigny</t>
  </si>
  <si>
    <t>61818-PASTA GALA</t>
  </si>
  <si>
    <t>PASTA GALA</t>
  </si>
  <si>
    <t>BAT VD-18-83-Pasta Gala - Morges</t>
  </si>
  <si>
    <t>Transformation lourde du bâtiment existant</t>
  </si>
  <si>
    <t>EPIC SEVENTEEN property Investment</t>
  </si>
  <si>
    <t>Rue du Docteur Yersin 1110 Morges</t>
  </si>
  <si>
    <t>61819-Swisshaus Phase 2</t>
  </si>
  <si>
    <t>Swisshaus Phase 2</t>
  </si>
  <si>
    <t>Gros oeuvre bâtiment d'habitations</t>
  </si>
  <si>
    <t>70999-Travaux de Garanties SION</t>
  </si>
  <si>
    <t>Travaux de Garanties SION</t>
  </si>
  <si>
    <t>VS</t>
  </si>
  <si>
    <t>Chantier EG VS</t>
  </si>
  <si>
    <t>71102-Les 2 Tsars - Crans-Montana</t>
  </si>
  <si>
    <t>Les 2 Tsars - Crans-Montana</t>
  </si>
  <si>
    <t>LA CAVE DE CRANS EU CAVEAU SA</t>
  </si>
  <si>
    <t>71202-Résidences Baumaroches</t>
  </si>
  <si>
    <t>Résidences Baumaroches</t>
  </si>
  <si>
    <t>3 immeubles + garage souterrain</t>
  </si>
  <si>
    <t>JADE PARC SA</t>
  </si>
  <si>
    <t>BISA Bureau d'Ingénieurs SA</t>
  </si>
  <si>
    <t>Chemin de Beaumaroche 161803 Chardonne</t>
  </si>
  <si>
    <t>125100 - Productions EG SION Chantiers</t>
  </si>
  <si>
    <t>11509-Poste de transformation</t>
  </si>
  <si>
    <t>Poste de transformation</t>
  </si>
  <si>
    <t>Bâtiment technique</t>
  </si>
  <si>
    <t>Rue des Jardins 111205 Genève</t>
  </si>
  <si>
    <t>71204-Les Terrasses du Caro (Ancien)</t>
  </si>
  <si>
    <t>Les Terrasses du Caro (Ancien)</t>
  </si>
  <si>
    <t>20 appartements résidentiels</t>
  </si>
  <si>
    <t>1965 Roumaz/Savièse</t>
  </si>
  <si>
    <t>71404-EMS - Aproz/Nendaz</t>
  </si>
  <si>
    <t>EMS - Aproz/Nendaz</t>
  </si>
  <si>
    <t>Etablissement médico-social + habitat</t>
  </si>
  <si>
    <t>APCOR SA + GIF SA</t>
  </si>
  <si>
    <t>Rue du Rhône 1994 Aproz/Nendaz</t>
  </si>
  <si>
    <t>71501-En Toutes Saisons - Les Collons</t>
  </si>
  <si>
    <t>En Toutes Saisons - Les Collons</t>
  </si>
  <si>
    <t>Constrution d'un chalet</t>
  </si>
  <si>
    <t>Madame et Monsieur ZANELLA CHANTAL ET CHRISTIAN</t>
  </si>
  <si>
    <t>SD Ingenierie Genève SA</t>
  </si>
  <si>
    <t>Les Collons</t>
  </si>
  <si>
    <t>71601-Le Billionnaire B - Ardon</t>
  </si>
  <si>
    <t>Le Billionnaire B - Ardon</t>
  </si>
  <si>
    <t>Bâtiement d'habitation</t>
  </si>
  <si>
    <t>Rue Billionnaires1957 Ardon</t>
  </si>
  <si>
    <t>71602-Le Vignoble - Ardon</t>
  </si>
  <si>
    <t>Le Vignoble - Ardon</t>
  </si>
  <si>
    <t>3 immeubles avec parking souterrain</t>
  </si>
  <si>
    <t>LORETO1 TRADING SA</t>
  </si>
  <si>
    <t>Route du Simplon1957 Ardon</t>
  </si>
  <si>
    <t>71603-La Pierre - Venthône</t>
  </si>
  <si>
    <t>La Pierre - Venthône</t>
  </si>
  <si>
    <t>4 immeubles A+B+C+D</t>
  </si>
  <si>
    <t>PROMOTION "LA PIERRE"</t>
  </si>
  <si>
    <t>Route de Planige9373 Venthône</t>
  </si>
  <si>
    <t>71701-Les Ministelles - Sion</t>
  </si>
  <si>
    <t>Les Ministelles - Sion</t>
  </si>
  <si>
    <t>2 immeubles</t>
  </si>
  <si>
    <t>MHM PROMOTION</t>
  </si>
  <si>
    <t>71702-Les jardins de pierre - Martigny</t>
  </si>
  <si>
    <t>Les jardins de pierre - Martigny</t>
  </si>
  <si>
    <t>EG VS-15-03-Les jardins de pierre - Martigny-Aton</t>
  </si>
  <si>
    <t>3 immeubles d'habitation de 76 logements avec parking</t>
  </si>
  <si>
    <t>ATON DEVELOPPEMENT SA</t>
  </si>
  <si>
    <t>Alpatec SA</t>
  </si>
  <si>
    <t>Rue du Simplon1920 Martigny</t>
  </si>
  <si>
    <t>71801-Lorenzo 1 - Aproz/Sion</t>
  </si>
  <si>
    <t>Lorenzo 1 - Aproz/Sion</t>
  </si>
  <si>
    <t>2 immeubles de 57 appartements en PPE avec parking</t>
  </si>
  <si>
    <t>Bureau d'Ingénieurs Realtec Sàrl</t>
  </si>
  <si>
    <t>Chemin du Carolet 1994 Aproz</t>
  </si>
  <si>
    <t>75001-Thermes - Parc</t>
  </si>
  <si>
    <t>Thermes - Parc</t>
  </si>
  <si>
    <t>11518-Quai Wilson 37</t>
  </si>
  <si>
    <t>Quai Wilson 37</t>
  </si>
  <si>
    <t>Transformation d'un bâtiment</t>
  </si>
  <si>
    <t>Quai Wilson 371201 Genève</t>
  </si>
  <si>
    <t>11602-Tour C3 Les Vergers</t>
  </si>
  <si>
    <t>Tour C3 Les Vergers</t>
  </si>
  <si>
    <t>10803-Chantiers divers - CAPRI</t>
  </si>
  <si>
    <t>Chantiers divers - CAPRI</t>
  </si>
  <si>
    <t>11603-Vermont 8</t>
  </si>
  <si>
    <t>Vermont 8</t>
  </si>
  <si>
    <t>11604-Graphis</t>
  </si>
  <si>
    <t>Graphis</t>
  </si>
  <si>
    <t>11614-Gevray</t>
  </si>
  <si>
    <t>Gevray</t>
  </si>
  <si>
    <t>11615-Riantbosson</t>
  </si>
  <si>
    <t>Riantbosson</t>
  </si>
  <si>
    <t>11618-Pré-Bois 14</t>
  </si>
  <si>
    <t>Pré-Bois 14</t>
  </si>
  <si>
    <t>11619-Les Quibières</t>
  </si>
  <si>
    <t>Les Quibières</t>
  </si>
  <si>
    <t>31 Villas</t>
  </si>
  <si>
    <t>IMMOLOGIC PROMOTIONS SARL</t>
  </si>
  <si>
    <t>PILLET S.A.</t>
  </si>
  <si>
    <t>Route du pas de l'EchelleVeyrier</t>
  </si>
  <si>
    <t>11701-Chantiers divers - Fantinato</t>
  </si>
  <si>
    <t>Chantiers divers - Fantinato</t>
  </si>
  <si>
    <t>FANTINATO Laurent</t>
  </si>
  <si>
    <t>11702-Tressy-Cordy</t>
  </si>
  <si>
    <t>Tressy-Cordy</t>
  </si>
  <si>
    <t>11704-Route de Lausanne</t>
  </si>
  <si>
    <t>Route de Lausanne</t>
  </si>
  <si>
    <t>Construction d'un garage enterré</t>
  </si>
  <si>
    <t>DUSSUCHAL Eric</t>
  </si>
  <si>
    <t>Route de Lausanne 222bis1292 Pregny-Chambesy</t>
  </si>
  <si>
    <t>11705-Les Genêts</t>
  </si>
  <si>
    <t>Les Genêts</t>
  </si>
  <si>
    <t>Immeubles de logements</t>
  </si>
  <si>
    <t>LANDURE Emmanuel</t>
  </si>
  <si>
    <t>Chemin du Champ Baron Genève</t>
  </si>
  <si>
    <t>10908-Firmenich Satigny</t>
  </si>
  <si>
    <t>Firmenich Satigny</t>
  </si>
  <si>
    <t>11706-Miléant 3-5</t>
  </si>
  <si>
    <t>Miléant 3-5</t>
  </si>
  <si>
    <t>11707-Ecole Pâquis centre</t>
  </si>
  <si>
    <t>Ecole Pâquis centre</t>
  </si>
  <si>
    <t>Rénovation</t>
  </si>
  <si>
    <t>VILLE DE GENEVE</t>
  </si>
  <si>
    <t>Paquet Michel, Ingénieur civil EPFL-SIA</t>
  </si>
  <si>
    <t>Rue de Berne 50Genève</t>
  </si>
  <si>
    <t>11708-Fondation ECK</t>
  </si>
  <si>
    <t>Fondation ECK</t>
  </si>
  <si>
    <t>Construction 2 immeubles de logements</t>
  </si>
  <si>
    <t>PERFETTI Eric</t>
  </si>
  <si>
    <t>FONDATION ECK</t>
  </si>
  <si>
    <t>sbing SA</t>
  </si>
  <si>
    <t>Route de la Capite 1161253 Vandoeuvre</t>
  </si>
  <si>
    <t>11709-La Bergère</t>
  </si>
  <si>
    <t>La Bergère</t>
  </si>
  <si>
    <t>Bâtiment administratif + Hôtel</t>
  </si>
  <si>
    <t>MONACO Jean-Christophe</t>
  </si>
  <si>
    <t>IMPLENIA SUISSE  SA</t>
  </si>
  <si>
    <t>Chemin de la Bergère 3Meyrin</t>
  </si>
  <si>
    <t>11711-Jardins de la Gradelle</t>
  </si>
  <si>
    <t>Jardins de la Gradelle</t>
  </si>
  <si>
    <t>Construction de 3 immeubles de logements</t>
  </si>
  <si>
    <t>REGIE MOSER VERNET &amp; CIE</t>
  </si>
  <si>
    <t>Chemin de la Tulette 61223 Cologny</t>
  </si>
  <si>
    <t>11713-Frontenex 122-130</t>
  </si>
  <si>
    <t>Frontenex 122-130</t>
  </si>
  <si>
    <t>11715-O'Vives</t>
  </si>
  <si>
    <t>O'Vives</t>
  </si>
  <si>
    <t>Bâtiment administratif + logements</t>
  </si>
  <si>
    <t>YVONNEAU Thomas</t>
  </si>
  <si>
    <t>CFF</t>
  </si>
  <si>
    <t>HRS  REAL ESTATE SA</t>
  </si>
  <si>
    <t>INGENI SA Genève-Carouge</t>
  </si>
  <si>
    <t>Avenue de la Gare des Eaux-Vives 1208 Genève</t>
  </si>
  <si>
    <t>11717-Semailles 9</t>
  </si>
  <si>
    <t>Semailles 9</t>
  </si>
  <si>
    <t>Surélévation et réfection des façades</t>
  </si>
  <si>
    <t>Chemin des Semailles 9A-B-C1212 Grand-Lancy</t>
  </si>
  <si>
    <t>11718-Chemin de la Montagne</t>
  </si>
  <si>
    <t>Chemin de la Montagne</t>
  </si>
  <si>
    <t>Surélévation et création d'un parking</t>
  </si>
  <si>
    <t>Chemin de la Montagne 96-1341224 Chêne-Bougeries</t>
  </si>
  <si>
    <t>11719-Albert Gos 5</t>
  </si>
  <si>
    <t>Albert Gos 5</t>
  </si>
  <si>
    <t>Réfection façades</t>
  </si>
  <si>
    <t>Albert Gos 51206 Genève</t>
  </si>
  <si>
    <t>10981-Forages &amp; Sciages</t>
  </si>
  <si>
    <t>Forages &amp; Sciages</t>
  </si>
  <si>
    <t>MONOD Franck</t>
  </si>
  <si>
    <t>11720-Hiag</t>
  </si>
  <si>
    <t>Hiag</t>
  </si>
  <si>
    <t>HIAG IMMOBILIEN SCHWEIZ AG</t>
  </si>
  <si>
    <t>Route du Nant d'Avril 1501217 Meyrin</t>
  </si>
  <si>
    <t>11801-Val Praxis</t>
  </si>
  <si>
    <t>Val Praxis</t>
  </si>
  <si>
    <t>11802-Rue du Mont-Blanc 24</t>
  </si>
  <si>
    <t>Rue du Mont-Blanc 24</t>
  </si>
  <si>
    <t>11803-Mouille-Galand / West Park</t>
  </si>
  <si>
    <t>Mouille-Galand / West Park</t>
  </si>
  <si>
    <t>3 Bâtiment (Bureau + Hôtel)</t>
  </si>
  <si>
    <t>Ingénieurs Civils Ott B. &amp; Uldry C. Sàrl</t>
  </si>
  <si>
    <t>Chemin Mouille-Galand 1,3,51214 Vernier</t>
  </si>
  <si>
    <t>11804-Villa Rosset</t>
  </si>
  <si>
    <t>Construction d'une villa avec garages</t>
  </si>
  <si>
    <t>11805-MICA Groupe scolaire</t>
  </si>
  <si>
    <t>MICA Groupe scolaire</t>
  </si>
  <si>
    <t>Construction d'un gymnase et d'une école</t>
  </si>
  <si>
    <t>SOARES Antonio</t>
  </si>
  <si>
    <t>PERRETEN &amp; MILLERET SA</t>
  </si>
  <si>
    <t>Avenue du Mail1226 Thônex</t>
  </si>
  <si>
    <t>11806-Moillebeau 53</t>
  </si>
  <si>
    <t>DOS SANTOS José Luis</t>
  </si>
  <si>
    <t>PACCOT Julien Louis Marie</t>
  </si>
  <si>
    <t>Moillebeau 531202 Genève</t>
  </si>
  <si>
    <t>11807-Robert-de-Traz</t>
  </si>
  <si>
    <t>Robert-de-Traz</t>
  </si>
  <si>
    <t>Rénovation de façades</t>
  </si>
  <si>
    <t>Rue Robert-de-Traz 2,4,6,81206 Genève</t>
  </si>
  <si>
    <t>11808-Pavillon Sicli</t>
  </si>
  <si>
    <t>Pavillon Sicli</t>
  </si>
  <si>
    <t>Assainissement des bétons</t>
  </si>
  <si>
    <t>OFFICE DES BATIMENTS</t>
  </si>
  <si>
    <t>Route des Acacias 451227 Acacias</t>
  </si>
  <si>
    <t>11809-Vergers 4 - Bedrock</t>
  </si>
  <si>
    <t>Vergers 4 - Bedrock</t>
  </si>
  <si>
    <t>Surélévation d'un immeuble</t>
  </si>
  <si>
    <t>Chemin des Vergers 41208 Genève</t>
  </si>
  <si>
    <t>10983-Coffrages</t>
  </si>
  <si>
    <t>Coffrages</t>
  </si>
  <si>
    <t>HUSSONG Jean-Didier</t>
  </si>
  <si>
    <t>11810-Acacias 2</t>
  </si>
  <si>
    <t>Acacias 2</t>
  </si>
  <si>
    <t>Transformation et surélévation d'un immeuble</t>
  </si>
  <si>
    <t>CPEG</t>
  </si>
  <si>
    <t>Route des Acacias 21227 Acacias</t>
  </si>
  <si>
    <t>11811-Bracco</t>
  </si>
  <si>
    <t>Bracco</t>
  </si>
  <si>
    <t>Extension usine existante</t>
  </si>
  <si>
    <t>FRANCISCO DA SILVA Carlos</t>
  </si>
  <si>
    <t>Route de la Galaise 311228 Plan-les-Ouates</t>
  </si>
  <si>
    <t>11812-Foron 17</t>
  </si>
  <si>
    <t>Foron 17</t>
  </si>
  <si>
    <t>Construction d'un immeuble d'habitation</t>
  </si>
  <si>
    <t>DE SOUSA Ivo Manuel</t>
  </si>
  <si>
    <t>FM-Management SA</t>
  </si>
  <si>
    <t>MINKOFF  Francis</t>
  </si>
  <si>
    <t>Chemin du Foron 171226 Thônex</t>
  </si>
  <si>
    <t>11813-Les Ouches</t>
  </si>
  <si>
    <t>Les Ouches</t>
  </si>
  <si>
    <t>Construction de 2 immeubles d'habitation</t>
  </si>
  <si>
    <t>CONCEICAO OLIVEIRA Alcides</t>
  </si>
  <si>
    <t>Chemin des Ouches 2-12Genève</t>
  </si>
  <si>
    <t>10999-Travaux de garanties</t>
  </si>
  <si>
    <t>Travaux de garanties</t>
  </si>
  <si>
    <t>YVONNEAU Bruno</t>
  </si>
  <si>
    <t>15211-Rue du Marché</t>
  </si>
  <si>
    <t>Rue du Marché</t>
  </si>
  <si>
    <t>15407-Gare des Eaux-Vives</t>
  </si>
  <si>
    <t>Gare des Eaux-Vives</t>
  </si>
  <si>
    <t>15513-PP6</t>
  </si>
  <si>
    <t>PP6</t>
  </si>
  <si>
    <t>LEGOU Nicolas</t>
  </si>
  <si>
    <t>15621-Stellar 32</t>
  </si>
  <si>
    <t>Stellar 32</t>
  </si>
  <si>
    <t>30929-Poteaux TPG</t>
  </si>
  <si>
    <t>Poteaux TPG</t>
  </si>
  <si>
    <t>Chantier GC</t>
  </si>
  <si>
    <t>Chantier GC GE</t>
  </si>
  <si>
    <t>FLOTTERER Maëva Océane</t>
  </si>
  <si>
    <t>30998-Blindages - Coffrages</t>
  </si>
  <si>
    <t>Blindages - Coffrages</t>
  </si>
  <si>
    <t>BANFI Thomas David</t>
  </si>
  <si>
    <t>121100 - Productions GC Chantiers</t>
  </si>
  <si>
    <t>30999-Travaux de Garanties (G.C.)</t>
  </si>
  <si>
    <t>Travaux de Garanties (G.C.)</t>
  </si>
  <si>
    <t>RUISI Christophe</t>
  </si>
  <si>
    <t>31308-SARACO</t>
  </si>
  <si>
    <t>SARACO</t>
  </si>
  <si>
    <t>Réseau de distribution SARACO et réfection dallages Aéroport</t>
  </si>
  <si>
    <t>SENRA GARCIA José</t>
  </si>
  <si>
    <t>LACHERE Stéphane</t>
  </si>
  <si>
    <t>AEROPORT INT. DE GENEVE</t>
  </si>
  <si>
    <t>Aéroport de Genève</t>
  </si>
  <si>
    <t>31404-CAD - ZIPLO</t>
  </si>
  <si>
    <t>CAD - ZIPLO</t>
  </si>
  <si>
    <t>COLLOMB Yoann Pierre Eric</t>
  </si>
  <si>
    <t>SOLFOR SA</t>
  </si>
  <si>
    <t>Route de la Galaise - Chemin du Pré-Fleuri1228 Plan-les-Ouates</t>
  </si>
  <si>
    <t>31502-Megaron</t>
  </si>
  <si>
    <t>Megaron</t>
  </si>
  <si>
    <t>31604-Vengeron - Lot 1 et 2</t>
  </si>
  <si>
    <t>Vengeron - Lot 1 et 2</t>
  </si>
  <si>
    <t>Lot 1 Bassin de retention et 2 galerie récolte</t>
  </si>
  <si>
    <t>PRETESEILLE Bastien Pierre</t>
  </si>
  <si>
    <t>AIG</t>
  </si>
  <si>
    <t>31701-EMS Belle Saison</t>
  </si>
  <si>
    <t>EMS Belle Saison</t>
  </si>
  <si>
    <t>Terrassement d'un EMS -Collecteur</t>
  </si>
  <si>
    <t>Route Suisse 351196 Gland</t>
  </si>
  <si>
    <t>31703-Ecoquartier Jonction</t>
  </si>
  <si>
    <t>Ecoquartier Jonction</t>
  </si>
  <si>
    <t>Aménagements extérieurs</t>
  </si>
  <si>
    <t>Bd Saint-Georges - Rue du StandGenève</t>
  </si>
  <si>
    <t>31705-Valpraxys</t>
  </si>
  <si>
    <t>Valpraxys</t>
  </si>
  <si>
    <t>31706-Fondation Eck Vandoeuvres</t>
  </si>
  <si>
    <t>Fondation Eck Vandoeuvres</t>
  </si>
  <si>
    <t>Route de la Capite 116Vandoeuvres</t>
  </si>
  <si>
    <t>31801-WESTPARK</t>
  </si>
  <si>
    <t>WESTPARK</t>
  </si>
  <si>
    <t>Terrassement et travaux spéciaux</t>
  </si>
  <si>
    <t>Chemin Mouille-Galand 1-3-5Vernier</t>
  </si>
  <si>
    <t>31803-Terre Bonne</t>
  </si>
  <si>
    <t>31806-Mur antibruit Rte de St-Julien</t>
  </si>
  <si>
    <t>Mur antibruit Rte de St-Julien</t>
  </si>
  <si>
    <t>35216-Aire - 3ème Etape</t>
  </si>
  <si>
    <t>Aire - 3ème Etape</t>
  </si>
  <si>
    <t>Renaturation</t>
  </si>
  <si>
    <t>DIME- DGEAU</t>
  </si>
  <si>
    <t>Chemin de MourlazConfignon</t>
  </si>
  <si>
    <t>121200 - Productions GC Associations</t>
  </si>
  <si>
    <t>11009-CMU</t>
  </si>
  <si>
    <t>CMU</t>
  </si>
  <si>
    <t>Construction de l'étape 5</t>
  </si>
  <si>
    <t>DCTI</t>
  </si>
  <si>
    <t>Rue Michel Servet 11206 Genève</t>
  </si>
  <si>
    <t>35408-Grand-Salève 2</t>
  </si>
  <si>
    <t>Grand-Salève 2</t>
  </si>
  <si>
    <t>35506-PLQ Meyrin</t>
  </si>
  <si>
    <t>PLQ Meyrin</t>
  </si>
  <si>
    <t>Collecteurs, réseaux et aménagements</t>
  </si>
  <si>
    <t>CHAPUIS Lionel</t>
  </si>
  <si>
    <t>Chemin du Jonc et Chemin des Sapins1218 Grand-Saconnex</t>
  </si>
  <si>
    <t>35507-Puits sorties de secours CEVA</t>
  </si>
  <si>
    <t>Puits sorties de secours CEVA</t>
  </si>
  <si>
    <t>Drize, PinchatChampel</t>
  </si>
  <si>
    <t>35601-AIG Ailes Est</t>
  </si>
  <si>
    <t>AIG Ailes Est</t>
  </si>
  <si>
    <t>Terrassement -Travaux spéciaux et béton</t>
  </si>
  <si>
    <t>Route de l'aéroport 211218 Grand-Saconnex</t>
  </si>
  <si>
    <t>35602-Renaturation du Nant d'Avril</t>
  </si>
  <si>
    <t>Renaturation du Nant d'Avril</t>
  </si>
  <si>
    <t>35603-Position 50</t>
  </si>
  <si>
    <t>Position 50</t>
  </si>
  <si>
    <t>35605-Renaturation La Plaine</t>
  </si>
  <si>
    <t>Renaturation La Plaine</t>
  </si>
  <si>
    <t>35702-RC 08 - Route de Suisse - Versoix</t>
  </si>
  <si>
    <t>RC 08 - Route de Suisse - Versoix</t>
  </si>
  <si>
    <t>Réfection chaussée collecteurs services et AE</t>
  </si>
  <si>
    <t>DETA</t>
  </si>
  <si>
    <t>Route de SuisseVersoix</t>
  </si>
  <si>
    <t>35704-Genève Plage</t>
  </si>
  <si>
    <t>Genève Plage</t>
  </si>
  <si>
    <t>Construction de la plage des Eaux-Vives</t>
  </si>
  <si>
    <t>SANTOS DE ASSUNCAO Herminio</t>
  </si>
  <si>
    <t>Quai Gustave AdorEn face du parc Eaux-Vives</t>
  </si>
  <si>
    <t>35802-Traversée de Satigny</t>
  </si>
  <si>
    <t>Traversée de Satigny</t>
  </si>
  <si>
    <t>Collecteur et CAD</t>
  </si>
  <si>
    <t>Village1242 Satigny</t>
  </si>
  <si>
    <t>35804-Parking P48</t>
  </si>
  <si>
    <t>Parking P48</t>
  </si>
  <si>
    <t>Réfection du P48 et agrandissement accès</t>
  </si>
  <si>
    <t>Chemin du Bois-Brulé1218 Grand-Saconnex</t>
  </si>
  <si>
    <t>35805-Gare des Eaux-Vives</t>
  </si>
  <si>
    <t>Aménagement des espaces publics</t>
  </si>
  <si>
    <t>MARQUES FERNANDES Filipe</t>
  </si>
  <si>
    <t>35807-CFF Lignes 15kV lot 1</t>
  </si>
  <si>
    <t>CFF Lignes 15kV lot 1</t>
  </si>
  <si>
    <t>Création batterie électrique + Microtunnel</t>
  </si>
  <si>
    <t>Chemin des ClysBellevue</t>
  </si>
  <si>
    <t>35808-Renaturation Foron</t>
  </si>
  <si>
    <t>Renaturation Foron</t>
  </si>
  <si>
    <t>Renaturation du cours d'eau</t>
  </si>
  <si>
    <t>Douane de Mon Idée</t>
  </si>
  <si>
    <t>35930-Plaine de Plainpalais</t>
  </si>
  <si>
    <t>Plaine de Plainpalais</t>
  </si>
  <si>
    <t>50999-Travaux de Garanties - E.G.-</t>
  </si>
  <si>
    <t>Travaux de Garanties - E.G.-</t>
  </si>
  <si>
    <t>51403-Fondation ECK - Vandoeuvres</t>
  </si>
  <si>
    <t>Fondation ECK - Vandoeuvres</t>
  </si>
  <si>
    <t>Construction de deux immeubles d'habitations PPE et Locations parkings</t>
  </si>
  <si>
    <t>Route de la Capite 1161253 Vandoeuvres</t>
  </si>
  <si>
    <t>51405-Rénov. dépôts</t>
  </si>
  <si>
    <t>Rénov. dépôts</t>
  </si>
  <si>
    <t>51502-Aménagements Skylab</t>
  </si>
  <si>
    <t>Aménagements Skylab</t>
  </si>
  <si>
    <t>Réalisation des aménagements pour les locataires</t>
  </si>
  <si>
    <t>DTZ</t>
  </si>
  <si>
    <t>Chemin Pré-Fleuri1228 Plan-Les-Ouates</t>
  </si>
  <si>
    <t>51601-Résidence Dominos</t>
  </si>
  <si>
    <t>11901-Armand Dufaux</t>
  </si>
  <si>
    <t>Armand Dufaux</t>
  </si>
  <si>
    <t>Transformation d'une villa existante</t>
  </si>
  <si>
    <t>RODRIGUES GASPAR Rogerio</t>
  </si>
  <si>
    <t>FAMILLE DARIER</t>
  </si>
  <si>
    <t>80 chemin Armand Dufaux - 1246 Corsier</t>
  </si>
  <si>
    <t>31810-EMS Chataigniers</t>
  </si>
  <si>
    <t>EMS Chataigniers</t>
  </si>
  <si>
    <t>Terrassements TS et canalisations</t>
  </si>
  <si>
    <t>JOURNAL Hervé</t>
  </si>
  <si>
    <t>Chemin des Marais 1621255 Veyrier</t>
  </si>
  <si>
    <t>71901-Le Caro - Savièse</t>
  </si>
  <si>
    <t>Le Caro - Savièse</t>
  </si>
  <si>
    <t>EG VS-18-02-Le Caro III Savièse</t>
  </si>
  <si>
    <t>3 immeubles de 18 logements en PPE avec parking</t>
  </si>
  <si>
    <t>SD Ingénierie Dénériaz &amp; Pralong  Sion SA</t>
  </si>
  <si>
    <t>Route du Caro 1965 Savièse</t>
  </si>
  <si>
    <t>35809-Centre Epeisses  Induni - Scrasa</t>
  </si>
  <si>
    <t>Centre Epeisses  Induni - Scrasa</t>
  </si>
  <si>
    <t>Terrassements et travaux spéciaux</t>
  </si>
  <si>
    <t>ETAT DE GENEVE - DT</t>
  </si>
  <si>
    <t>DCTI   OFFICES DE BATIMENTS</t>
  </si>
  <si>
    <t>Chemin de Couchefates 451237 Avully</t>
  </si>
  <si>
    <t>61901-CFF - ABB - Foretaille - Genève</t>
  </si>
  <si>
    <t>CFF - ABB - Foretaille - Genève</t>
  </si>
  <si>
    <t>Bâtiment du convertisseur de fréquence CFF</t>
  </si>
  <si>
    <t>Chemin des Clys 101292 Le Grand-Saconnex</t>
  </si>
  <si>
    <t>31901-Feeder Pipeline (saraco)</t>
  </si>
  <si>
    <t>Feeder Pipeline (saraco)</t>
  </si>
  <si>
    <t>Canalisation et micro-tunnel</t>
  </si>
  <si>
    <t>CARRAZ Romain Marie Adrien Louis</t>
  </si>
  <si>
    <t>61716-Test</t>
  </si>
  <si>
    <t>Test</t>
  </si>
  <si>
    <t>61902-Square Bellefontaine</t>
  </si>
  <si>
    <t>Square Bellefontaine</t>
  </si>
  <si>
    <t>Construction 2 bâtiments PPE avec Parking</t>
  </si>
  <si>
    <t>CASTELLI Michel Jacques</t>
  </si>
  <si>
    <t>JAGUAR REAL ESTATE</t>
  </si>
  <si>
    <t>Route de Lausanne 15 - 1180 Rolle</t>
  </si>
  <si>
    <t>11902-Divers chantiers - Baisin</t>
  </si>
  <si>
    <t>Divers chantiers - Baisin</t>
  </si>
  <si>
    <t>Chantiers divers</t>
  </si>
  <si>
    <t>71902-BCVs - Conthey</t>
  </si>
  <si>
    <t>BCVs - Conthey</t>
  </si>
  <si>
    <t>Transformation de la BCVs à Conthey</t>
  </si>
  <si>
    <t>BANQUE CANTONALE DU VALAIS</t>
  </si>
  <si>
    <t>Route Cantonale 511964 Conthey</t>
  </si>
  <si>
    <t>61903-EMS Lonay</t>
  </si>
  <si>
    <t>EMS Lonay</t>
  </si>
  <si>
    <t>BAT VD-19-02-EMS - Lonay</t>
  </si>
  <si>
    <t>Construction d'un EMS et logements protégés</t>
  </si>
  <si>
    <t>DEFFRADAS Julien Georges</t>
  </si>
  <si>
    <t>Meylan Ingénieurs SA</t>
  </si>
  <si>
    <t>Chemin des vigney - 1027 Lonay</t>
  </si>
  <si>
    <t>11903-Palexpo</t>
  </si>
  <si>
    <t>Palexpo</t>
  </si>
  <si>
    <t>Rénovation de l'esplanade</t>
  </si>
  <si>
    <t>OLIVEIRA PAIS José Arnaldo</t>
  </si>
  <si>
    <t>PALEXPO SA</t>
  </si>
  <si>
    <t>Route François Peyrot 301228 Grand-Saconnex</t>
  </si>
  <si>
    <t>11904-Quartier de l'Etang - Ilot C</t>
  </si>
  <si>
    <t>Quartier de l'Etang - Ilot C</t>
  </si>
  <si>
    <t>2 immeubles (logements et bureaux)</t>
  </si>
  <si>
    <t>RINALDI Vincent</t>
  </si>
  <si>
    <t>MEGEVAND Adrien</t>
  </si>
  <si>
    <t>Kurmann et Cretton SA</t>
  </si>
  <si>
    <t>Av. de l'étang 54  1219 Vernier</t>
  </si>
  <si>
    <t>51101-Saconnex-Parc</t>
  </si>
  <si>
    <t>Saconnex-Parc</t>
  </si>
  <si>
    <t>51203-Pic Pic Extension</t>
  </si>
  <si>
    <t>Pic Pic Extension</t>
  </si>
  <si>
    <t>51303-Vinifera</t>
  </si>
  <si>
    <t>Vinifera</t>
  </si>
  <si>
    <t>51003-En Vignery</t>
  </si>
  <si>
    <t>En Vignery</t>
  </si>
  <si>
    <t>51401-Bois Bochet</t>
  </si>
  <si>
    <t>Bois Bochet</t>
  </si>
  <si>
    <t>71205-L'Ecrin</t>
  </si>
  <si>
    <t>L'Ecrin</t>
  </si>
  <si>
    <t>51503-Hôtel de Berne</t>
  </si>
  <si>
    <t>Hôtel de Berne</t>
  </si>
  <si>
    <t>51109-Pic Pic Transformation</t>
  </si>
  <si>
    <t>Pic Pic Transformation</t>
  </si>
  <si>
    <t>51404-Lignolet</t>
  </si>
  <si>
    <t>Lignolet</t>
  </si>
  <si>
    <t>51606-Ypsilon</t>
  </si>
  <si>
    <t>Ypsilon</t>
  </si>
  <si>
    <t>71403-Les Mistelles Randogne</t>
  </si>
  <si>
    <t>Les Mistelles Randogne</t>
  </si>
  <si>
    <t>51302-La Scie</t>
  </si>
  <si>
    <t>La Scie</t>
  </si>
  <si>
    <t>51108-Buchillon</t>
  </si>
  <si>
    <t>Buchillon</t>
  </si>
  <si>
    <t>71201-Terrasses du Lac</t>
  </si>
  <si>
    <t>Terrasses du Lac</t>
  </si>
  <si>
    <t>77002-La Jaquière</t>
  </si>
  <si>
    <t>La Jaquière</t>
  </si>
  <si>
    <t>51301-SKYLAB</t>
  </si>
  <si>
    <t>SKYLAB</t>
  </si>
  <si>
    <t>6000-Direction et Administration Vaud</t>
  </si>
  <si>
    <t>Direction et Administration Vaud</t>
  </si>
  <si>
    <t>CDC</t>
  </si>
  <si>
    <t>CDC VD</t>
  </si>
  <si>
    <t>PAGOLA Nathalie</t>
  </si>
  <si>
    <t>11906-Armée du Salut</t>
  </si>
  <si>
    <t>Armée du Salut</t>
  </si>
  <si>
    <t>Rénovation du bâtiment</t>
  </si>
  <si>
    <t>FONDATION ARMEE DU SALUT SUISSE</t>
  </si>
  <si>
    <t>10,rue Jean Dassier1201 Genève</t>
  </si>
  <si>
    <t>11905-Hugo de Senger</t>
  </si>
  <si>
    <t>Hugo de Senger</t>
  </si>
  <si>
    <t>rénovation des façades</t>
  </si>
  <si>
    <t>FONDATION UNIVERSITAIRE POUR</t>
  </si>
  <si>
    <t>Hugo de Senger 2-41205 Genève</t>
  </si>
  <si>
    <t>11907-Ruth 24</t>
  </si>
  <si>
    <t>Ruth 24</t>
  </si>
  <si>
    <t>construction d'une villa (tx préparatoires)</t>
  </si>
  <si>
    <t>EMIRATS ARABES UNIS</t>
  </si>
  <si>
    <t>chemin de Ruth 24Cologny</t>
  </si>
  <si>
    <t>7000-Direction et Administration EG VS</t>
  </si>
  <si>
    <t>Direction et Administration EG VS</t>
  </si>
  <si>
    <t>CDC VS</t>
  </si>
  <si>
    <t>BRIGUET René</t>
  </si>
  <si>
    <t>35902-Tram Route de Chêne</t>
  </si>
  <si>
    <t>Tram Route de Chêne</t>
  </si>
  <si>
    <t>Adaptation tramway</t>
  </si>
  <si>
    <t>Route de Chêne 20 - Genève</t>
  </si>
  <si>
    <t>71903-Pré d'Emoz - Aigle</t>
  </si>
  <si>
    <t>Pré d'Emoz - Aigle</t>
  </si>
  <si>
    <t>EG VS-18-03-Pré d'Emoz - Aigle</t>
  </si>
  <si>
    <t>2 immeubles d'habitation de 96 appartements avec parking</t>
  </si>
  <si>
    <t>Chemin des Lieugex 1860 Aigle</t>
  </si>
  <si>
    <t>51004-Corsier</t>
  </si>
  <si>
    <t>Corsier</t>
  </si>
  <si>
    <t>56005-Mélèzes</t>
  </si>
  <si>
    <t>Mélèzes</t>
  </si>
  <si>
    <t>11908-Frontenex 51</t>
  </si>
  <si>
    <t>Frontenex 51</t>
  </si>
  <si>
    <t>BAT GE-19-45-Frontenex 51 - Renforcement immeuble - structure métallique - structure béton</t>
  </si>
  <si>
    <t>Renforcement structure rdc</t>
  </si>
  <si>
    <t>Thomas Jundt ingénieurs civils SA</t>
  </si>
  <si>
    <t>Route de Frontenex 51 - Genève</t>
  </si>
  <si>
    <t>11909-Les Adrets</t>
  </si>
  <si>
    <t>Les Adrets</t>
  </si>
  <si>
    <t>BAT GE-19-04-FPLC - Adret Pont-Rouge lots DEL13 - BA</t>
  </si>
  <si>
    <t>Constructions de bâtiments de logements</t>
  </si>
  <si>
    <t>FPLC/FCM/CCD/FCIL</t>
  </si>
  <si>
    <t>Chemin de l'Adret 1 - 1212 Grand-Lancy</t>
  </si>
  <si>
    <t>11904.1-Quartier de l'Etang - Ilot B</t>
  </si>
  <si>
    <t>Quartier de l'Etang - Ilot B</t>
  </si>
  <si>
    <t>11518.1-QW 37 - Ancien Port 4</t>
  </si>
  <si>
    <t>QW 37 - Ancien Port 4</t>
  </si>
  <si>
    <t>11719.1-Albert Gos 7</t>
  </si>
  <si>
    <t>Albert Gos 7</t>
  </si>
  <si>
    <t>11415.1-Gd-Salève - Bât. E_CLIN</t>
  </si>
  <si>
    <t>Gd-Salève - Bât. E_CLIN</t>
  </si>
  <si>
    <t>51901-Cafétéria 6ème étage</t>
  </si>
  <si>
    <t>Cafétéria 6ème étage</t>
  </si>
  <si>
    <t>Démolition et Aménagement d'une cafétéria</t>
  </si>
  <si>
    <t>6 avenue des Grandes Communes 1213 PETIT LANCY</t>
  </si>
  <si>
    <t>106-Hospice Général Eaux Vives</t>
  </si>
  <si>
    <t>Hospice Général Eaux Vives</t>
  </si>
  <si>
    <t>CDC GE</t>
  </si>
  <si>
    <t>GERBER Gabriel</t>
  </si>
  <si>
    <t>11910-Halte CEVA A2</t>
  </si>
  <si>
    <t>Halte CEVA A2</t>
  </si>
  <si>
    <t>Fondation Nicolas Bogueret</t>
  </si>
  <si>
    <t>place de la Gare - 1225 Chêne-Bourg</t>
  </si>
  <si>
    <t>31703.1-CEVA-CGEC</t>
  </si>
  <si>
    <t>CEVA-CGEC</t>
  </si>
  <si>
    <t>Travaux GC pour consortium CGEC</t>
  </si>
  <si>
    <t>31803.1-TERRE BONNE AMEXT</t>
  </si>
  <si>
    <t>TERRE BONNE AMEXT</t>
  </si>
  <si>
    <t>11911-Hôtel des Bergues</t>
  </si>
  <si>
    <t>Hôtel des Bergues</t>
  </si>
  <si>
    <t>Création d'un local technique</t>
  </si>
  <si>
    <t>INTERNATIONAL HOTELS INVESTMENTS LTD GENEVA BRANCH</t>
  </si>
  <si>
    <t>33 Quai des Bergues - 1211 Genève</t>
  </si>
  <si>
    <t>31701.1-HIAG</t>
  </si>
  <si>
    <t>HIAG</t>
  </si>
  <si>
    <t>11912-Tir au Canon</t>
  </si>
  <si>
    <t>Tir au Canon</t>
  </si>
  <si>
    <t>Réfection des façades</t>
  </si>
  <si>
    <t>SIMOES DOS SANTOS Mario José</t>
  </si>
  <si>
    <t>Parcelle Commune</t>
  </si>
  <si>
    <t>Rue du Tir au Canon 1 à 9 et Joseph Girard 28 à 341227 Carouge</t>
  </si>
  <si>
    <t>71904-Les Mayens de Saxon</t>
  </si>
  <si>
    <t>Les Mayens de Saxon</t>
  </si>
  <si>
    <t>EG VS-18-08-Le Lein Saxon</t>
  </si>
  <si>
    <t>Construction de 2 Immeubles en PPE</t>
  </si>
  <si>
    <t>L'Arbarey1904 Saxon</t>
  </si>
  <si>
    <t>61904-Aile Sud Beaulieu</t>
  </si>
  <si>
    <t>Aile Sud Beaulieu</t>
  </si>
  <si>
    <t>BAT VD-19-51-ASB - Agrandissement aile sud Beaulieu - Lausanne</t>
  </si>
  <si>
    <t>Rénovation Aile Sud Beaulieu et TAS</t>
  </si>
  <si>
    <t>Avenue de Bergières1004 Lausanne</t>
  </si>
  <si>
    <t>71010-Clos Galant Bouveret</t>
  </si>
  <si>
    <t>Clos Galant Bouveret</t>
  </si>
  <si>
    <t>11913-Satigny</t>
  </si>
  <si>
    <t>Satigny</t>
  </si>
  <si>
    <t>immeubles de logements</t>
  </si>
  <si>
    <t>Constant Giorgi</t>
  </si>
  <si>
    <t>route de la gare 441242 Satigny</t>
  </si>
  <si>
    <t>71401-Chaba Champlan</t>
  </si>
  <si>
    <t>Chaba Champlan</t>
  </si>
  <si>
    <t>61406-Immolife</t>
  </si>
  <si>
    <t>Immolife</t>
  </si>
  <si>
    <t>61905-Résidence du Greny</t>
  </si>
  <si>
    <t>Résidence du Greny</t>
  </si>
  <si>
    <t>BAT VD-19-46-Résidences du Greny - Commugny</t>
  </si>
  <si>
    <t>6 villas contigües</t>
  </si>
  <si>
    <t>RODRIGUES PAIS Nuno Jorge</t>
  </si>
  <si>
    <t>LARTIGUE Geoffroy Romain</t>
  </si>
  <si>
    <t>Chemin de l'Abri1291 Commugny</t>
  </si>
  <si>
    <t>11914-Servette 93</t>
  </si>
  <si>
    <t>Servette 93</t>
  </si>
  <si>
    <t>rénovation d'un immeuble administratif</t>
  </si>
  <si>
    <t>rue de la Servette 931202 Genève</t>
  </si>
  <si>
    <t>11915-Pré Jérôme 12</t>
  </si>
  <si>
    <t>Pré Jérôme 12</t>
  </si>
  <si>
    <t>renforçement immeuble existant</t>
  </si>
  <si>
    <t>COUTO DE CARVALHO Manuel José</t>
  </si>
  <si>
    <t>rue de Pré-Jérôme 121205 Genève</t>
  </si>
  <si>
    <t>78001-Matin Calme - Chesières</t>
  </si>
  <si>
    <t>Matin Calme - Chesières</t>
  </si>
  <si>
    <t>51902-BRACCO - Hexagon</t>
  </si>
  <si>
    <t>BRACCO - Hexagon</t>
  </si>
  <si>
    <t>EG GE-19-03-BRACCO - Hexagon Project</t>
  </si>
  <si>
    <t>Aménagement intérieur</t>
  </si>
  <si>
    <t>31 Route de la Galaise à Plan Les Ouates</t>
  </si>
  <si>
    <t>61319-Collège du Martinet</t>
  </si>
  <si>
    <t>Collège du Martinet</t>
  </si>
  <si>
    <t>101-Pot charges sociales</t>
  </si>
  <si>
    <t>Pot charges sociales</t>
  </si>
  <si>
    <t>PINO Angelo</t>
  </si>
  <si>
    <t>104-Frais Immeuble Crissier</t>
  </si>
  <si>
    <t>Frais Immeuble Crissier</t>
  </si>
  <si>
    <t>105-Réconciliation COFI/COAN</t>
  </si>
  <si>
    <t>Réconciliation COFI/COAN</t>
  </si>
  <si>
    <t>CIRILLI Laurent</t>
  </si>
  <si>
    <t>107-Frais Financiers Bois-Brûlé</t>
  </si>
  <si>
    <t>Frais Financiers Bois-Brûlé</t>
  </si>
  <si>
    <t>MONTAGNOUX-COSTIL Aurore</t>
  </si>
  <si>
    <t>108-Frais Immeuble Nyon</t>
  </si>
  <si>
    <t>Frais Immeuble Nyon</t>
  </si>
  <si>
    <t>109-Frais Immeuble Sion</t>
  </si>
  <si>
    <t>Frais Immeuble Sion</t>
  </si>
  <si>
    <t>100-Direction</t>
  </si>
  <si>
    <t>Direction</t>
  </si>
  <si>
    <t>GALLAY Emmanuelle</t>
  </si>
  <si>
    <t>102-Administrateur</t>
  </si>
  <si>
    <t>Administrateur</t>
  </si>
  <si>
    <t>GALLAY Robert</t>
  </si>
  <si>
    <t>430-Achats</t>
  </si>
  <si>
    <t>Achats</t>
  </si>
  <si>
    <t>DONDELET Aurélien</t>
  </si>
  <si>
    <t>440-Sécurité/Santé</t>
  </si>
  <si>
    <t>Sécurité/Santé</t>
  </si>
  <si>
    <t>DIDIER-NOEL Eric</t>
  </si>
  <si>
    <t>450-Système de Qualité</t>
  </si>
  <si>
    <t>Système de Qualité</t>
  </si>
  <si>
    <t>110-Bureau Personnel</t>
  </si>
  <si>
    <t>Bureau Personnel</t>
  </si>
  <si>
    <t>120-Comptabilité</t>
  </si>
  <si>
    <t>Comptabilité</t>
  </si>
  <si>
    <t>130-Informatique</t>
  </si>
  <si>
    <t>Informatique</t>
  </si>
  <si>
    <t>MALET Guillaume</t>
  </si>
  <si>
    <t>145-Logements</t>
  </si>
  <si>
    <t>190-Administration</t>
  </si>
  <si>
    <t>Administration</t>
  </si>
  <si>
    <t>200-Mécanique</t>
  </si>
  <si>
    <t>Mécanique</t>
  </si>
  <si>
    <t>205-Forge &amp; Serrurerie</t>
  </si>
  <si>
    <t>Forge &amp; Serrurerie</t>
  </si>
  <si>
    <t>210-Electricité</t>
  </si>
  <si>
    <t>Electricité</t>
  </si>
  <si>
    <t>215-Machines</t>
  </si>
  <si>
    <t>Machines</t>
  </si>
  <si>
    <t>216-Containers</t>
  </si>
  <si>
    <t>Containers</t>
  </si>
  <si>
    <t>220-Menuiserie</t>
  </si>
  <si>
    <t>Menuiserie</t>
  </si>
  <si>
    <t>225-Transports</t>
  </si>
  <si>
    <t>Transports</t>
  </si>
  <si>
    <t>230-Approvisionnements</t>
  </si>
  <si>
    <t>Approvisionnements</t>
  </si>
  <si>
    <t>235-Equipement personnel</t>
  </si>
  <si>
    <t>Equipement personnel</t>
  </si>
  <si>
    <t>290-Entretien du dépôt</t>
  </si>
  <si>
    <t>Entretien du dépôt</t>
  </si>
  <si>
    <t>295-Administration du dépôt</t>
  </si>
  <si>
    <t>Administration du dépôt</t>
  </si>
  <si>
    <t>3000-Direction Génie-Civil GE</t>
  </si>
  <si>
    <t>Direction Génie-Civil GE</t>
  </si>
  <si>
    <t>3001-Etudes Génie-Civil GE</t>
  </si>
  <si>
    <t>Etudes Génie-Civil GE</t>
  </si>
  <si>
    <t>BUFALO Jean-Philippe</t>
  </si>
  <si>
    <t>6001-Etudes Bâtiment VD</t>
  </si>
  <si>
    <t>Etudes Bâtiment VD</t>
  </si>
  <si>
    <t>5000-Direction Entreprise Générale GE</t>
  </si>
  <si>
    <t>Direction Entreprise Générale GE</t>
  </si>
  <si>
    <t>VAEZI Cédric Mehdi</t>
  </si>
  <si>
    <t>5001-Etudes - Entreprise Générale GE</t>
  </si>
  <si>
    <t>Etudes - Entreprise Générale GE</t>
  </si>
  <si>
    <t>JAGENEAU Lydia</t>
  </si>
  <si>
    <t>7001-Etudes - Entreprise Générale VS</t>
  </si>
  <si>
    <t>Etudes - Entreprise Générale VS</t>
  </si>
  <si>
    <t>4000-Direction Entreprise Générale VD</t>
  </si>
  <si>
    <t>Direction Entreprise Générale VD</t>
  </si>
  <si>
    <t>PUSZTASZERI Eric</t>
  </si>
  <si>
    <t>4001-Etudes - Entreprise Générale VD</t>
  </si>
  <si>
    <t>Etudes - Entreprise Générale VD</t>
  </si>
  <si>
    <t>LAURENT Philippe</t>
  </si>
  <si>
    <t>40999-Travaux de garantie EG VD</t>
  </si>
  <si>
    <t>Travaux de garantie EG VD</t>
  </si>
  <si>
    <t>100002-INACTIF VD 594336 Land Rover RR sport 3.0SDV6 A. Pino</t>
  </si>
  <si>
    <t>INACTIF VD 594336 Land Rover RR sport 3.0SDV6 A. Pino</t>
  </si>
  <si>
    <t>ZEZZA Roberto</t>
  </si>
  <si>
    <t>100011-INACTIF GE 640'105 Audi SQ5 3.0 TDI M. Yvonneau</t>
  </si>
  <si>
    <t>INACTIF GE 640'105 Audi SQ5 3.0 TDI M. Yvonneau</t>
  </si>
  <si>
    <t>100012-INACTIF GE 639'887 Peugeot 508 RXH 2.0 HDI Hybrid M. Gerber</t>
  </si>
  <si>
    <t>INACTIF GE 639'887 Peugeot 508 RXH 2.0 HDI Hybrid M. Gerber</t>
  </si>
  <si>
    <t>100016-INACTIF GE 553'411 Land Rover RR sport 3.0SDV6  M.Rozier</t>
  </si>
  <si>
    <t>INACTIF GE 553'411 Land Rover RR sport 3.0SDV6  M.Rozier</t>
  </si>
  <si>
    <t>100022-INACTIF VS 38318 Porsche Macan Turbo R. Briguet</t>
  </si>
  <si>
    <t>INACTIF VS 38318 Porsche Macan Turbo R. Briguet</t>
  </si>
  <si>
    <t>100023-GE 707176 Jaguar F-Pace 2D Pure RWD Th. Banfi</t>
  </si>
  <si>
    <t>GE 707176 Jaguar F-Pace 2D Pure RWD Th. Banfi</t>
  </si>
  <si>
    <t>100024-GE 625435 VW New Tiguan Highline J-D. Hussong</t>
  </si>
  <si>
    <t>GE 625435 VW New Tiguan Highline J-D. Hussong</t>
  </si>
  <si>
    <t>100025-VD 587683 BMW X1 sDrive 18d F. Borcard</t>
  </si>
  <si>
    <t>VD 587683 BMW X1 sDrive 18d F. Borcard</t>
  </si>
  <si>
    <t>100026-INACTIF GE 614080 VOLVO XC90 C. Vaezi</t>
  </si>
  <si>
    <t>INACTIF GE 614080 VOLVO XC90 C. Vaezi</t>
  </si>
  <si>
    <t>100027-GE 692361 Peugeot 3008 L. Chapuis</t>
  </si>
  <si>
    <t>GE 692361 Peugeot 3008 L. Chapuis</t>
  </si>
  <si>
    <t>100028-GE 721194 BMW 216d S. Herminio</t>
  </si>
  <si>
    <t>GE 721194 BMW 216d S. Herminio</t>
  </si>
  <si>
    <t>100029-GE 720983 BMW 216d C. Francisco</t>
  </si>
  <si>
    <t>GE 720983 BMW 216d C. Francisco</t>
  </si>
  <si>
    <t>100030-VD 270291 Mercedes-Benz SL 350 Roadster Ch. Danz</t>
  </si>
  <si>
    <t>VD 270291 Mercedes-Benz SL 350 Roadster Ch. Danz</t>
  </si>
  <si>
    <t>100031-GE 721350 BMW 216d JC. Cadenat</t>
  </si>
  <si>
    <t>GE 721350 BMW 216d JC. Cadenat</t>
  </si>
  <si>
    <t>100032-GE 782430 BMW X xDrive20d R. Zezza</t>
  </si>
  <si>
    <t>GE 782430 BMW X xDrive20d R. Zezza</t>
  </si>
  <si>
    <t>100033-GE 721079 BMW 216d N. Legou</t>
  </si>
  <si>
    <t>GE 721079 BMW 216d N. Legou</t>
  </si>
  <si>
    <t>100034-VD 562424 BMW 216d A. Treguer</t>
  </si>
  <si>
    <t>VD 562424 BMW 216d A. Treguer</t>
  </si>
  <si>
    <t>100035-GE 720984 Peugeot 5008 2.0 HDI STT A. Tessier</t>
  </si>
  <si>
    <t>GE 720984 Peugeot 5008 2.0 HDI STT A. Tessier</t>
  </si>
  <si>
    <t>100036-GE 640863 Skoda Octavia Combi RS A. Monnier</t>
  </si>
  <si>
    <t>GE 640863 Skoda Octavia Combi RS A. Monnier</t>
  </si>
  <si>
    <t>100037-GE 762179 BMW 216d C. Oliveira</t>
  </si>
  <si>
    <t>GE 762179 BMW 216d C. Oliveira</t>
  </si>
  <si>
    <t>100038-GE 850277 MINI Countryman J. Paccot</t>
  </si>
  <si>
    <t>GE 850277 MINI Countryman J. Paccot</t>
  </si>
  <si>
    <t>100039-GE 850363 BMW 120d S. Franck</t>
  </si>
  <si>
    <t>GE 850363 BMW 120d S. Franck</t>
  </si>
  <si>
    <t>100040-GE 735780 BMW X3 xDrive20d  P. Tocaben</t>
  </si>
  <si>
    <t>GE 735780 BMW X3 xDrive20d  P. Tocaben</t>
  </si>
  <si>
    <t>100041-GE 634298 BMW X6 M50d Th. Coignat</t>
  </si>
  <si>
    <t>GE 634298 BMW X6 M50d Th. Coignat</t>
  </si>
  <si>
    <t>100042-GE 740511 NISSAN Y-Trail L. Caron</t>
  </si>
  <si>
    <t>GE 740511 NISSAN Y-Trail L. Caron</t>
  </si>
  <si>
    <t>100043-GE 740941 Mercedes-Benz C250d 4m E. Perfetti</t>
  </si>
  <si>
    <t>GE 740941 Mercedes-Benz C250d 4m E. Perfetti</t>
  </si>
  <si>
    <t>100044-GE 641048 BMW X4 xDrive20d JC. Monaco</t>
  </si>
  <si>
    <t>GE 641048 BMW X4 xDrive20d JC. Monaco</t>
  </si>
  <si>
    <t>100045-GE 856514 BMW X1 xDrive20i F. Von Buren</t>
  </si>
  <si>
    <t>GE 856514 BMW X1 xDrive20i F. Von Buren</t>
  </si>
  <si>
    <t>100046-GE 720651 Mercedes-Benz AMG E63 S R. Gallay</t>
  </si>
  <si>
    <t>GE 720651 Mercedes-Benz AMG E63 S R. Gallay</t>
  </si>
  <si>
    <t>100047-GE 858385 BMW 216d Active Tourer A. Megevand</t>
  </si>
  <si>
    <t>GE 858385 BMW 216d Active Tourer A. Megevand</t>
  </si>
  <si>
    <t>100048-INACTIF GE 858374 BMW X1 xDrive 18d G. Malet</t>
  </si>
  <si>
    <t>INACTIF GE 858374 BMW X1 xDrive 18d G. Malet</t>
  </si>
  <si>
    <t>100049-GE 858383 BMW 216d Active Tour. S. Scalet</t>
  </si>
  <si>
    <t>GE 858383 BMW 216d Active Tour. S. Scalet</t>
  </si>
  <si>
    <t>100050-GE 757438 Mercedes-Benz C250 d 4Matic Ch. Ruisi</t>
  </si>
  <si>
    <t>GE 757438 Mercedes-Benz C250 d 4Matic Ch. Ruisi</t>
  </si>
  <si>
    <t>100051-GE 721195 BMW 216d A. Soares</t>
  </si>
  <si>
    <t>GE 721195 BMW 216d A. Soares</t>
  </si>
  <si>
    <t>100052-GE 868603 BMW 216d D. Scaion</t>
  </si>
  <si>
    <t>GE 868603 BMW 216d D. Scaion</t>
  </si>
  <si>
    <t>100053-GE 868604 BMW 216d T. Iannello</t>
  </si>
  <si>
    <t>GE 868604 BMW 216d T. Iannello</t>
  </si>
  <si>
    <t>100054-GE 868438 BMW X4 xDrive20d A. Costil</t>
  </si>
  <si>
    <t>GE 868438 BMW X4 xDrive20d A. Costil</t>
  </si>
  <si>
    <t>100055-GE 877366 BMW X1 sDrive18d Y. Leone</t>
  </si>
  <si>
    <t>GE 877366 BMW X1 sDrive18d Y. Leone</t>
  </si>
  <si>
    <t>100056-GE 880213 BMW i3</t>
  </si>
  <si>
    <t>GE 880213 BMW i3</t>
  </si>
  <si>
    <t>100057-GE 881051 BMW X1 xDrive18d S. Baisin</t>
  </si>
  <si>
    <t>GE 881051 BMW X1 xDrive18d S. Baisin</t>
  </si>
  <si>
    <t>150003-VD 609166 Citroën DS4 B. Crespo</t>
  </si>
  <si>
    <t>VD 609166 Citroën DS4 B. Crespo</t>
  </si>
  <si>
    <t>150004-VD 398310 BMW 216d N. Pais</t>
  </si>
  <si>
    <t>VD 398310 BMW 216d N. Pais</t>
  </si>
  <si>
    <t>150005-VD 277937 BMW 216d M. Goncalves</t>
  </si>
  <si>
    <t>VD 277937 BMW 216d M. Goncalves</t>
  </si>
  <si>
    <t>150006-VD 501711 BMW 216d F. Fernandez</t>
  </si>
  <si>
    <t>VD 501711 BMW 216d F. Fernandez</t>
  </si>
  <si>
    <t>150007-VD 398327 BMW 216d S. Morel</t>
  </si>
  <si>
    <t>VD 398327 BMW 216d S. Morel</t>
  </si>
  <si>
    <t>150008-VD 354125 BMW 216d J. DE PAIVA LAGES</t>
  </si>
  <si>
    <t>VD 354125 BMW 216d J. DE PAIVA LAGES</t>
  </si>
  <si>
    <t>150009-VD 398335 BMW 216d M. Castelli</t>
  </si>
  <si>
    <t>VD 398335 BMW 216d M. Castelli</t>
  </si>
  <si>
    <t>150011-VD 278010 BMW 216d D. Gautier</t>
  </si>
  <si>
    <t>VD 278010 BMW 216d D. Gautier</t>
  </si>
  <si>
    <t>150012-VD 144949 BMW X5 M50d F. Dion</t>
  </si>
  <si>
    <t>VD 144949 BMW X5 M50d F. Dion</t>
  </si>
  <si>
    <t>150013-VD 571991 Land Rover Evoque 2.0 TD4 N. Pagola</t>
  </si>
  <si>
    <t>VD 571991 Land Rover Evoque 2.0 TD4 N. Pagola</t>
  </si>
  <si>
    <t>150014-VD 574454 BMW 216d C. Teixeira</t>
  </si>
  <si>
    <t>VD 574454 BMW 216d C. Teixeira</t>
  </si>
  <si>
    <t>150015-VD 384135 BMW 216d V. Rival</t>
  </si>
  <si>
    <t>VD 384135 BMW 216d V. Rival</t>
  </si>
  <si>
    <t>150016-VD 584992 BMW 216d J. Deffradas</t>
  </si>
  <si>
    <t>VD 584992 BMW 216d J. Deffradas</t>
  </si>
  <si>
    <t>150017-VD 15679 Opel Insignia M. Danz</t>
  </si>
  <si>
    <t>VD 15679 Opel Insignia M. Danz</t>
  </si>
  <si>
    <t>150018-VD 566083 VW T6 Kombi M. Gamba</t>
  </si>
  <si>
    <t>VD 566083 VW T6 Kombi M. Gamba</t>
  </si>
  <si>
    <t>150019-VD 285356 Mini Cooper S Cabriolet C. Danz</t>
  </si>
  <si>
    <t>VD 285356 Mini Cooper S Cabriolet C. Danz</t>
  </si>
  <si>
    <t>150020-VD 189338 BMW X5 xDrive E.Pusztaszeri</t>
  </si>
  <si>
    <t>VD 189338 BMW X5 xDrive E.Pusztaszeri</t>
  </si>
  <si>
    <t>150021-VD 594336 Land-Rover RR A. Pino</t>
  </si>
  <si>
    <t>VD 594336 Land-Rover RR A. Pino</t>
  </si>
  <si>
    <t>175000-INACTIF VD 8955 BMW 740d Ch. Danz</t>
  </si>
  <si>
    <t>INACTIF VD 8955 BMW 740d Ch. Danz</t>
  </si>
  <si>
    <t>180002-VS 13'338 BMW X5 M50d M. Pralong</t>
  </si>
  <si>
    <t>VS 13'338 BMW X5 M50d M. Pralong</t>
  </si>
  <si>
    <t>180004-INACTIF GE 662203 BMW X3 xDrive20d M. Dondelet</t>
  </si>
  <si>
    <t>INACTIF GE 662203 BMW X3 xDrive20d M. Dondelet</t>
  </si>
  <si>
    <t>180005-INACTIF GE 672276 Mercedes-Benz CLA 220 CDI 4matic  N. Jambon</t>
  </si>
  <si>
    <t>INACTIF GE 672276 Mercedes-Benz CLA 220 CDI 4matic  N. Jambon</t>
  </si>
  <si>
    <t>180006-INACTIF VD 205275 Seat Leon ST FR A. Brandt</t>
  </si>
  <si>
    <t>INACTIF VD 205275 Seat Leon ST FR A. Brandt</t>
  </si>
  <si>
    <t>180008-VD 543639 SEAT EXEO - T. Yvonneau</t>
  </si>
  <si>
    <t>VD 543639 SEAT EXEO - T. Yvonneau</t>
  </si>
  <si>
    <t>180011-GE 692'396 Opel Zafira 2.0 CDTi Cosmo N. Debrosse</t>
  </si>
  <si>
    <t>GE 692'396 Opel Zafira 2.0 CDTi Cosmo N. Debrosse</t>
  </si>
  <si>
    <t>180014-INACTIF GE 698073 BMW 330d X-Drive D. Geroudet</t>
  </si>
  <si>
    <t>INACTIF GE 698073 BMW 330d X-Drive D. Geroudet</t>
  </si>
  <si>
    <t>180016-INACTIF GE 698805 BMW 220d xDrive Coupé P. Naly</t>
  </si>
  <si>
    <t>INACTIF GE 698805 BMW 220d xDrive Coupé P. Naly</t>
  </si>
  <si>
    <t>180025-GE 721352 CITROEN Berlingo Da Silva</t>
  </si>
  <si>
    <t>GE 721352 CITROEN Berlingo Da Silva</t>
  </si>
  <si>
    <t>180028-GE 721196 CITROEN Berlingo Journal</t>
  </si>
  <si>
    <t>GE 721196 CITROEN Berlingo Journal</t>
  </si>
  <si>
    <t>180046-VD 277971 CITROEN Berlingo Legret</t>
  </si>
  <si>
    <t>VD 277971 CITROEN Berlingo Legret</t>
  </si>
  <si>
    <t>180057-VD 577151 Citroën C4 Picasso P. Carrié</t>
  </si>
  <si>
    <t>VD 577151 Citroën C4 Picasso P. Carrié</t>
  </si>
  <si>
    <t>180059-INACTIF 2019 GE 776178 Citroën C4 Picasso R. Ailloud</t>
  </si>
  <si>
    <t>INACTIF 2019 GE 776178 Citroën C4 Picasso R. Ailloud</t>
  </si>
  <si>
    <t>180061-INACTIF VD 240197 Citroën C4 HDI A. Ferri</t>
  </si>
  <si>
    <t>INACTIF VD 240197 Citroën C4 HDI A. Ferri</t>
  </si>
  <si>
    <t>180062-VD 366545 Citroën DS4 1.6 BlueHDi So Chic T. Froehlich</t>
  </si>
  <si>
    <t>VD 366545 Citroën DS4 1.6 BlueHDi So Chic T. Froehlich</t>
  </si>
  <si>
    <t>180063-INACTIF GE 811005 Citroën C4 Picasso E. Baranski</t>
  </si>
  <si>
    <t>INACTIF GE 811005 Citroën C4 Picasso E. Baranski</t>
  </si>
  <si>
    <t>180064-GE 811005 Skoda Octavi Combi Ambition T E. Baranski</t>
  </si>
  <si>
    <t>GE 811005 Skoda Octavi Combi Ambition T E. Baranski</t>
  </si>
  <si>
    <t>180065-INACTIF GE 817181 Citroën C4 Blue HDI J. Casson</t>
  </si>
  <si>
    <t>INACTIF GE 817181 Citroën C4 Blue HDI J. Casson</t>
  </si>
  <si>
    <t>180066-GE 822507 Citroën New C4 Picasso L. Fantinato</t>
  </si>
  <si>
    <t>GE 822507 Citroën New C4 Picasso L. Fantinato</t>
  </si>
  <si>
    <t>180067-VS 64231 Audi Q3 2.0 TDI M. Davet</t>
  </si>
  <si>
    <t>VS 64231 Audi Q3 2.0 TDI M. Davet</t>
  </si>
  <si>
    <t>180068-INATCIF GE 824575 Citroën C4 BlueHDI 120 T. Yvonneau</t>
  </si>
  <si>
    <t>INATCIF GE 824575 Citroën C4 BlueHDI 120 T. Yvonneau</t>
  </si>
  <si>
    <t>180069-VD 258973 Citroën DS4 1.6 Hdi So Chic  B. Bisiaux</t>
  </si>
  <si>
    <t>VD 258973 Citroën DS4 1.6 Hdi So Chic  B. Bisiaux</t>
  </si>
  <si>
    <t>180070-INACTIF GE 828419 Citroën C4 2.0 Hdi Shine B. Jolly</t>
  </si>
  <si>
    <t>INACTIF GE 828419 Citroën C4 2.0 Hdi Shine B. Jolly</t>
  </si>
  <si>
    <t>180071-VD 604500 Seat Alhambra FR Line B. Fayot</t>
  </si>
  <si>
    <t>VD 604500 Seat Alhambra FR Line B. Fayot</t>
  </si>
  <si>
    <t>180072-VS 15800 X3 xDrive20d F. Seydoux</t>
  </si>
  <si>
    <t>VS 15800 X3 xDrive20d F. Seydoux</t>
  </si>
  <si>
    <t>180073-VS 243026 Infiniti QX30 M. Mottet</t>
  </si>
  <si>
    <t>VS 243026 Infiniti QX30 M. Mottet</t>
  </si>
  <si>
    <t>180074-VS 38318 Mercedes-Benz GLC 63 S R. Briguet</t>
  </si>
  <si>
    <t>VS 38318 Mercedes-Benz GLC 63 S R. Briguet</t>
  </si>
  <si>
    <t>100058-GE 640105 Audi SQ5 B. Yvonneau</t>
  </si>
  <si>
    <t>GE 640105 Audi SQ5 B. Yvonneau</t>
  </si>
  <si>
    <t>199999-Véhicules NON ANALYSE</t>
  </si>
  <si>
    <t>Véhicules NON ANALYSE</t>
  </si>
  <si>
    <t>60992.1-Villa Bibos</t>
  </si>
  <si>
    <t>Villa Bibos</t>
  </si>
  <si>
    <t>BAT VD-19-39-Villa Bibos - Arzier</t>
  </si>
  <si>
    <t>FLK Ingénieurs Civils SA</t>
  </si>
  <si>
    <t>Chemin des Morettes1273 Arzier-le-Muids</t>
  </si>
  <si>
    <t>150022-VD 8955 BMW 740d xDrive Ch. Danz</t>
  </si>
  <si>
    <t>VD 8955 BMW 740d xDrive Ch. Danz</t>
  </si>
  <si>
    <t>60992.2-UAPE Gingins</t>
  </si>
  <si>
    <t>UAPE Gingins</t>
  </si>
  <si>
    <t>BAT VD-19-68-UAPE - Gingins</t>
  </si>
  <si>
    <t>Construction de l'UAPE de Gingins</t>
  </si>
  <si>
    <t>60992.3-MABO</t>
  </si>
  <si>
    <t>MABO</t>
  </si>
  <si>
    <t>60992.4-STAP Morges</t>
  </si>
  <si>
    <t>STAP Morges</t>
  </si>
  <si>
    <t>GROUPE ORLLATI SA</t>
  </si>
  <si>
    <t>51006-Galaise 24 - PLAN-LESOUATES</t>
  </si>
  <si>
    <t>Galaise 24 - PLAN-LESOUATES</t>
  </si>
  <si>
    <t>51501-Bella Roca</t>
  </si>
  <si>
    <t>Bella Roca</t>
  </si>
  <si>
    <t>53006-Blandonnet</t>
  </si>
  <si>
    <t>Blandonnet</t>
  </si>
  <si>
    <t>54005-Les Cret de Pregny</t>
  </si>
  <si>
    <t>Les Cret de Pregny</t>
  </si>
  <si>
    <t>58006-Blue Box</t>
  </si>
  <si>
    <t>Blue Box</t>
  </si>
  <si>
    <t>59001-HSBC</t>
  </si>
  <si>
    <t>HSBC</t>
  </si>
  <si>
    <t>1000-Direction Bâtiment</t>
  </si>
  <si>
    <t>Direction Bâtiment</t>
  </si>
  <si>
    <t>1001-Etudes Bâtiment</t>
  </si>
  <si>
    <t>Etudes Bâtiment</t>
  </si>
  <si>
    <t>61907-Les Hauts-de-Cossy</t>
  </si>
  <si>
    <t>Les Hauts-de-Cossy</t>
  </si>
  <si>
    <t>BAT VD-19-75-Vallon du Cossy - Nyon</t>
  </si>
  <si>
    <t>Construction d’un immeuble de 14 logements PPE</t>
  </si>
  <si>
    <t>STEINER SA</t>
  </si>
  <si>
    <t>Chemin des Rosiers 6-81260 Nyon</t>
  </si>
  <si>
    <t>61906-HGC FOUNEX</t>
  </si>
  <si>
    <t>HGC FOUNEX</t>
  </si>
  <si>
    <t>BAT VD-19-63-HGC- Complexe hôtelier, espace de restauration et parking souterrain</t>
  </si>
  <si>
    <t>Construction d'un complexe hôtelier, d'un espace de restauration et d'un parking souterrain</t>
  </si>
  <si>
    <t>Chemin de la Grande Coudre 11297 - Founex</t>
  </si>
  <si>
    <t>150023-VD 240197 BMW X1 A. Ferri</t>
  </si>
  <si>
    <t>VD 240197 BMW X1 A. Ferri</t>
  </si>
  <si>
    <t>100059-GE 662203 BMW X5 A. Dondelet</t>
  </si>
  <si>
    <t>GE 662203 BMW X5 A. Dondelet</t>
  </si>
  <si>
    <t>61908-UNIMED</t>
  </si>
  <si>
    <t>UNIMED</t>
  </si>
  <si>
    <t>BAT VD-19-80-Unimed - Ecublens</t>
  </si>
  <si>
    <t>Construction d'un bâtiment d'activités et adminitratif</t>
  </si>
  <si>
    <t>PETRUSSO AG</t>
  </si>
  <si>
    <t>Ingeni SA Lausanne</t>
  </si>
  <si>
    <t>Av. du Tir-Fédéral 561024 ECUBLENS</t>
  </si>
  <si>
    <t>12001-Quartier de l'étang - ilot A</t>
  </si>
  <si>
    <t>Quartier de l'étang - ilot A</t>
  </si>
  <si>
    <t>construction d'hôtels et bâtiments administratifs</t>
  </si>
  <si>
    <t>MORAND Adrien Charley</t>
  </si>
  <si>
    <t>IMPLENIA SUISSE SA</t>
  </si>
  <si>
    <t>Quartier de l'étangVernier</t>
  </si>
  <si>
    <t>140-Marketing</t>
  </si>
  <si>
    <t>Marketing</t>
  </si>
  <si>
    <t>AESCHLIMANN Nadège</t>
  </si>
  <si>
    <t>100060-GE 730591 BMW X1 sDrive J-P. Bufalo</t>
  </si>
  <si>
    <t>GE 730591 BMW X1 sDrive J-P. Bufalo</t>
  </si>
  <si>
    <t>12002-Panoramic</t>
  </si>
  <si>
    <t>Panoramic</t>
  </si>
  <si>
    <t>construction de 5 villas contigues</t>
  </si>
  <si>
    <t>OLIVEIRA PAIS Josué</t>
  </si>
  <si>
    <t>Alain Dreier</t>
  </si>
  <si>
    <t>chemin de Machéry 471218 Gd-Saconnex</t>
  </si>
  <si>
    <t>32001-HUG-MEA</t>
  </si>
  <si>
    <t>HUG-MEA</t>
  </si>
  <si>
    <t>Terrassement - Travaux spéciaux</t>
  </si>
  <si>
    <t>GADZ SA</t>
  </si>
  <si>
    <t>Boulevard de la Cluse 261205 Genève</t>
  </si>
  <si>
    <t>32002-NEMACO Signy</t>
  </si>
  <si>
    <t>NEMACO Signy</t>
  </si>
  <si>
    <t>Terrassement - Aménagements extérieurs</t>
  </si>
  <si>
    <t>DOS SANTOS Edgar</t>
  </si>
  <si>
    <t>INDUNI EG</t>
  </si>
  <si>
    <t>Route Blanche 11274 Grens</t>
  </si>
  <si>
    <t>71101-Dayre Savièse</t>
  </si>
  <si>
    <t>Dayre Savièse</t>
  </si>
  <si>
    <t>42001-Rénovation Swisslife</t>
  </si>
  <si>
    <t>Rénovation Swisslife</t>
  </si>
  <si>
    <t>Chantier EG VD</t>
  </si>
  <si>
    <t>EG VD-19-10-Rénovation Swisslife Lausanne</t>
  </si>
  <si>
    <t>Rénovation de 4 immeubles</t>
  </si>
  <si>
    <t>SWISS LIFE AG</t>
  </si>
  <si>
    <t>Chemin de l’Union, 6-8 à Prilly Chemin de l’Union, 10 à Prilly</t>
  </si>
  <si>
    <t>42002-SIGNY-PARC</t>
  </si>
  <si>
    <t>SIGNY-PARC</t>
  </si>
  <si>
    <t>EG VD-19-12-Nemaco-GE</t>
  </si>
  <si>
    <t>Bâtiment administratif</t>
  </si>
  <si>
    <t>Route Blanche à Signy</t>
  </si>
  <si>
    <t>62001-Alta Vista</t>
  </si>
  <si>
    <t>Alta Vista</t>
  </si>
  <si>
    <t>BAT VD-19-81-Altavista - La Conversion</t>
  </si>
  <si>
    <t>Route de Belmont1093 - La Conversion</t>
  </si>
  <si>
    <t>35003-GOBE</t>
  </si>
  <si>
    <t>GOBE</t>
  </si>
  <si>
    <t>Travaux de voutage du Gobé</t>
  </si>
  <si>
    <t>CHAMBERT Damien Adrien</t>
  </si>
  <si>
    <t>SIG - ETAT DE GENEVE - CONFEDERATION SUISSE</t>
  </si>
  <si>
    <t>CERA SA</t>
  </si>
  <si>
    <t>Chemin de Valérie 1001292 Pregny Chambesy</t>
  </si>
  <si>
    <t>35004-ASR GENILAC</t>
  </si>
  <si>
    <t>ASR GENILAC</t>
  </si>
  <si>
    <t>Pose de conduites Genilac par microtunnelier</t>
  </si>
  <si>
    <t>SIG</t>
  </si>
  <si>
    <t>Chemin Riant Bosquet 1218 Grand-Saconnex</t>
  </si>
  <si>
    <t>32005-Villa Dully</t>
  </si>
  <si>
    <t>Villa Dully</t>
  </si>
  <si>
    <t>Terrassement villa et piscine</t>
  </si>
  <si>
    <t>SILVA TOME DA Luis</t>
  </si>
  <si>
    <t>RIS + PARTENAIRES ARCHITECTES SA</t>
  </si>
  <si>
    <t>CHEMIN DES CHATAIGNIERS 6 1195 Dully</t>
  </si>
  <si>
    <t>12003-MIES</t>
  </si>
  <si>
    <t>MIES</t>
  </si>
  <si>
    <t>transformation d'un hangar</t>
  </si>
  <si>
    <t>Commune de Mies</t>
  </si>
  <si>
    <t>chemin de l'Epine 21295 Mies</t>
  </si>
  <si>
    <t>72001-BCVs Leytron-DAB</t>
  </si>
  <si>
    <t>BCVs Leytron-DAB</t>
  </si>
  <si>
    <t>Modification Bancomat</t>
  </si>
  <si>
    <t>72002-BCVs St-Maurice-Guichet</t>
  </si>
  <si>
    <t>BCVs St-Maurice-Guichet</t>
  </si>
  <si>
    <t>Transformation de la zone Guichet</t>
  </si>
  <si>
    <t>72003-BCVs Sierre-Transformation</t>
  </si>
  <si>
    <t>BCVs Sierre-Transformation</t>
  </si>
  <si>
    <t>Transformation succursale</t>
  </si>
  <si>
    <t>100061-GE 639887 BMW X1 xDrive G. Gerber</t>
  </si>
  <si>
    <t>GE 639887 BMW X1 xDrive G. Gerber</t>
  </si>
  <si>
    <t>150024-VD 8307 BMW 330d xDrive P. Danz</t>
  </si>
  <si>
    <t>VD 8307 BMW 330d xDrive P. Danz</t>
  </si>
  <si>
    <t>79001-Les Mistelles Bramois</t>
  </si>
  <si>
    <t>Les Mistelles Bramois</t>
  </si>
  <si>
    <t>12004-Hive 8</t>
  </si>
  <si>
    <t>Hive 8</t>
  </si>
  <si>
    <t>construction d'un bâtiment administratif</t>
  </si>
  <si>
    <t>route du Nant d'Avril 1501217 Meyrin</t>
  </si>
  <si>
    <t>100062-GE 692396 BMW X1 xDrive N. Debrosse</t>
  </si>
  <si>
    <t>GE 692396 BMW X1 xDrive N. Debrosse</t>
  </si>
  <si>
    <t>62002-Parking Brassus Gare</t>
  </si>
  <si>
    <t>Parking Brassus Gare</t>
  </si>
  <si>
    <t>BAT VD-19-62-Parking de la Gare - Brassus</t>
  </si>
  <si>
    <t>Contruction d'un parking de 5 niveaux</t>
  </si>
  <si>
    <t>AUDEMARS PIGUET &amp; CIE SOCIETE ANONYME DE LA MANUFACTURE D'HORLOGERIE</t>
  </si>
  <si>
    <t>Route du Risoud 21348 Le Chenit</t>
  </si>
  <si>
    <t>62003-Campus RTS - Travaux préparatoires</t>
  </si>
  <si>
    <t>Campus RTS - Travaux préparatoires</t>
  </si>
  <si>
    <t>BAT VD-18-38-Campus RTS - Travaux préparatoires</t>
  </si>
  <si>
    <t>Travaux préparatoires pour le projet CAMPUS RTS</t>
  </si>
  <si>
    <t>GIROTO PINTO Luis Carlos</t>
  </si>
  <si>
    <t>SRG SSR@RTS</t>
  </si>
  <si>
    <t>Site EPFLRoute des Noyerettes1015 - Ecublens</t>
  </si>
  <si>
    <t>12005-Boisserette 11</t>
  </si>
  <si>
    <t>Boisserette 11</t>
  </si>
  <si>
    <t>réfection des façades</t>
  </si>
  <si>
    <t>Y.Bervas</t>
  </si>
  <si>
    <t>chemin de la Boisserette 111208 Genève</t>
  </si>
  <si>
    <t>100063-GE 672276 BMW 220d N. Boisaubert</t>
  </si>
  <si>
    <t>GE 672276 BMW 220d N. Boisaubert</t>
  </si>
  <si>
    <t>150025-VD 375620 BMW X3 xDrive S. Ermini</t>
  </si>
  <si>
    <t>VD 375620 BMW X3 xDrive S. Ermini</t>
  </si>
  <si>
    <t>150026-VD 366545 BMW X1 sDrive T. Froehlich</t>
  </si>
  <si>
    <t>VD 366545 BMW X1 sDrive T. Froehlich</t>
  </si>
  <si>
    <t>150027-VD BMW 216d L. Giroto Pinto</t>
  </si>
  <si>
    <t>VD BMW 216d L. Giroto Pinto</t>
  </si>
  <si>
    <t>12006-Prulay</t>
  </si>
  <si>
    <t>Prulay</t>
  </si>
  <si>
    <t>Réhaussement immeubles</t>
  </si>
  <si>
    <t>FONDATION PARLOCA GENEVE</t>
  </si>
  <si>
    <t>BATINEG ENTREPRISE  GENERALE</t>
  </si>
  <si>
    <t>61408-Domaine de Chamblandes</t>
  </si>
  <si>
    <t>Domaine de Chamblandes</t>
  </si>
  <si>
    <t>61410-SAFE HOST</t>
  </si>
  <si>
    <t>SAFE HOST</t>
  </si>
  <si>
    <t>61512-Immeuble Rentimmo Gland</t>
  </si>
  <si>
    <t>Immeuble Rentimmo Gland</t>
  </si>
  <si>
    <t>61513-En Jonchet Bussigny</t>
  </si>
  <si>
    <t>En Jonchet Bussigny</t>
  </si>
  <si>
    <t>61601-Corminjoz - Les Logis de Prilly</t>
  </si>
  <si>
    <t>Corminjoz - Les Logis de Prilly</t>
  </si>
  <si>
    <t>61602-AGROSCOPE II</t>
  </si>
  <si>
    <t>AGROSCOPE II</t>
  </si>
  <si>
    <t>61603-Les Clos des Tilleuls</t>
  </si>
  <si>
    <t>Les Clos des Tilleuls</t>
  </si>
  <si>
    <t>61604-Les Pâquis Morges</t>
  </si>
  <si>
    <t>Les Pâquis Morges</t>
  </si>
  <si>
    <t>61605-Rue des Creuses - Gilly</t>
  </si>
  <si>
    <t>Rue des Creuses - Gilly</t>
  </si>
  <si>
    <t>61606-Résidence Dominos</t>
  </si>
  <si>
    <t>61607-Swisshaus</t>
  </si>
  <si>
    <t>Swisshaus</t>
  </si>
  <si>
    <t>61608-Lutry Plaisance</t>
  </si>
  <si>
    <t>Lutry Plaisance</t>
  </si>
  <si>
    <t>61609-Hôpital Riviera Chablais</t>
  </si>
  <si>
    <t>Hôpital Riviera Chablais</t>
  </si>
  <si>
    <t>61610-Villa Grufo</t>
  </si>
  <si>
    <t>Villa Grufo</t>
  </si>
  <si>
    <t>61611-Bâtiment Thury</t>
  </si>
  <si>
    <t>Bâtiment Thury</t>
  </si>
  <si>
    <t>61612-Musée Audemars Piguet</t>
  </si>
  <si>
    <t>Musée Audemars Piguet</t>
  </si>
  <si>
    <t>10608-HUG</t>
  </si>
  <si>
    <t>51604-MORACHE 8</t>
  </si>
  <si>
    <t>MORACHE 8</t>
  </si>
  <si>
    <t>51605-Certoux 86</t>
  </si>
  <si>
    <t>Certoux 86</t>
  </si>
  <si>
    <t>51608-Aménagements Morâche 8</t>
  </si>
  <si>
    <t>Aménagements Morâche 8</t>
  </si>
  <si>
    <t>51611-GENEVA BUSINESS TERMINAL</t>
  </si>
  <si>
    <t>GENEVA BUSINESS TERMINAL</t>
  </si>
  <si>
    <t>51701-Les Tuileries de Grandson</t>
  </si>
  <si>
    <t>51702-Bureaux L'OREAL</t>
  </si>
  <si>
    <t>Bureaux L'OREAL</t>
  </si>
  <si>
    <t>51703-Les Terrasses de Champel</t>
  </si>
  <si>
    <t>Les Terrasses de Champel</t>
  </si>
  <si>
    <t>51704-R3</t>
  </si>
  <si>
    <t>R3</t>
  </si>
  <si>
    <t>51801-WPG Vernier</t>
  </si>
  <si>
    <t>WPG Vernier</t>
  </si>
  <si>
    <t>51802-Terre Bonne</t>
  </si>
  <si>
    <t>11203-Chantier divers - Y. Leone</t>
  </si>
  <si>
    <t>Chantier divers - Y. Leone</t>
  </si>
  <si>
    <t>51803-Moillebeau 53</t>
  </si>
  <si>
    <t>51804-Orbe - En Gruvatiez</t>
  </si>
  <si>
    <t>Orbe - En Gruvatiez</t>
  </si>
  <si>
    <t>51805-Villa Rosset</t>
  </si>
  <si>
    <t>60990-Prestation de Main d'oeuvre (div.)</t>
  </si>
  <si>
    <t>Prestation de Main d'oeuvre (div.)</t>
  </si>
  <si>
    <t>60992-Chantiers divers - P. Gamba</t>
  </si>
  <si>
    <t>Chantiers divers - P. Gamba</t>
  </si>
  <si>
    <t>60999-Travaux de Garanties (Nyon)</t>
  </si>
  <si>
    <t>Travaux de Garanties (Nyon)</t>
  </si>
  <si>
    <t>61322-La Petite Corniche</t>
  </si>
  <si>
    <t>La Petite Corniche</t>
  </si>
  <si>
    <t>match</t>
  </si>
  <si>
    <t>position</t>
  </si>
  <si>
    <t>grouper</t>
  </si>
  <si>
    <t>21.05.2020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</si>
</sst>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0" borderId="1" xfId="0" applyBorder="1"/>
    <xf numFmtId="14" fontId="0" fillId="0" borderId="0" xfId="0" applyNumberFormat="1" applyAlignment="1">
      <alignment horizontal="center"/>
    </xf>
    <xf numFmtId="0" fontId="0" fillId="0" borderId="0" xfId="0" applyFill="1"/>
    <xf numFmtId="14" fontId="0" fillId="0" borderId="0" xfId="0" applyNumberFormat="1" applyAlignment="1"/>
  </cellXfs>
  <cellStyles count="1">
    <cellStyle name="Normal" xfId="0" builtinId="0"/>
  </cellStyles>
  <dxfs count="1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8125"/>
  <ax:ocxPr ax:name="_ExtentY" ax:value="2249"/>
  <ax:ocxPr ax:name="_Version" ax:value="393216"/>
  <ax:ocxPr ax:name="Font">
    <ax:font ax:persistence="persistPropertyBag">
      <ax:ocxPr ax:name="Name" ax:value="Calibri"/>
      <ax:ocxPr ax:name="Size" ax:value="11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749535233"/>
  <ax:ocxPr ax:name="CurrentDate" ax:value="43972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8125"/>
  <ax:ocxPr ax:name="_ExtentY" ax:value="2170"/>
  <ax:ocxPr ax:name="_Version" ax:value="393216"/>
  <ax:ocxPr ax:name="Font">
    <ax:font ax:persistence="persistPropertyBag">
      <ax:ocxPr ax:name="Name" ax:value="Calibri"/>
      <ax:ocxPr ax:name="Size" ax:value="11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749535233"/>
  <ax:ocxPr ax:name="CurrentDate" ax:value="4397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666750</xdr:colOff>
          <xdr:row>12</xdr:row>
          <xdr:rowOff>152400</xdr:rowOff>
        </xdr:from>
        <xdr:to>
          <xdr:col>5</xdr:col>
          <xdr:colOff>95250</xdr:colOff>
          <xdr:row>14</xdr:row>
          <xdr:rowOff>28575</xdr:rowOff>
        </xdr:to>
        <xdr:sp macro="" textlink="">
          <xdr:nvSpPr>
            <xdr:cNvPr id="1027" name="DTPicker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733425</xdr:colOff>
      <xdr:row>5</xdr:row>
      <xdr:rowOff>0</xdr:rowOff>
    </xdr:from>
    <xdr:to>
      <xdr:col>8</xdr:col>
      <xdr:colOff>428625</xdr:colOff>
      <xdr:row>7</xdr:row>
      <xdr:rowOff>66675</xdr:rowOff>
    </xdr:to>
    <xdr:sp macro="" textlink="">
      <xdr:nvSpPr>
        <xdr:cNvPr id="4" name="Rectangle à coins arrondis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495425" y="952500"/>
          <a:ext cx="7315200" cy="447675"/>
        </a:xfrm>
        <a:prstGeom prst="roundRect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2000" baseline="0">
              <a:solidFill>
                <a:schemeClr val="bg2">
                  <a:lumMod val="90000"/>
                </a:schemeClr>
              </a:solidFill>
              <a:latin typeface="Eras Medium ITC" panose="020B0602030504020804" pitchFamily="34" charset="0"/>
            </a:rPr>
            <a:t>M-Files - BI Factures Fournisseurs par chantiers</a:t>
          </a:r>
        </a:p>
      </xdr:txBody>
    </xdr:sp>
    <xdr:clientData/>
  </xdr:twoCellAnchor>
  <xdr:twoCellAnchor>
    <xdr:from>
      <xdr:col>1</xdr:col>
      <xdr:colOff>457200</xdr:colOff>
      <xdr:row>12</xdr:row>
      <xdr:rowOff>135255</xdr:rowOff>
    </xdr:from>
    <xdr:to>
      <xdr:col>3</xdr:col>
      <xdr:colOff>483870</xdr:colOff>
      <xdr:row>14</xdr:row>
      <xdr:rowOff>43815</xdr:rowOff>
    </xdr:to>
    <xdr:sp macro="" textlink="">
      <xdr:nvSpPr>
        <xdr:cNvPr id="5" name="Rectangle à coins arrondis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895600" y="2230755"/>
          <a:ext cx="1245870" cy="28956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Date début</a:t>
          </a:r>
        </a:p>
      </xdr:txBody>
    </xdr:sp>
    <xdr:clientData/>
  </xdr:twoCellAnchor>
  <xdr:twoCellAnchor>
    <xdr:from>
      <xdr:col>1</xdr:col>
      <xdr:colOff>457201</xdr:colOff>
      <xdr:row>14</xdr:row>
      <xdr:rowOff>133350</xdr:rowOff>
    </xdr:from>
    <xdr:to>
      <xdr:col>3</xdr:col>
      <xdr:colOff>493395</xdr:colOff>
      <xdr:row>16</xdr:row>
      <xdr:rowOff>49530</xdr:rowOff>
    </xdr:to>
    <xdr:sp macro="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895601" y="2609850"/>
          <a:ext cx="12553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Date Fin</a:t>
          </a:r>
        </a:p>
      </xdr:txBody>
    </xdr:sp>
    <xdr:clientData/>
  </xdr:twoCellAnchor>
  <xdr:twoCellAnchor>
    <xdr:from>
      <xdr:col>1</xdr:col>
      <xdr:colOff>457201</xdr:colOff>
      <xdr:row>16</xdr:row>
      <xdr:rowOff>152400</xdr:rowOff>
    </xdr:from>
    <xdr:to>
      <xdr:col>3</xdr:col>
      <xdr:colOff>493395</xdr:colOff>
      <xdr:row>18</xdr:row>
      <xdr:rowOff>68580</xdr:rowOff>
    </xdr:to>
    <xdr:sp macro="" textlink="">
      <xdr:nvSpPr>
        <xdr:cNvPr id="7" name="Rectangle à coins arrondis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895601" y="3009900"/>
          <a:ext cx="12553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Nom Chantier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666750</xdr:colOff>
          <xdr:row>14</xdr:row>
          <xdr:rowOff>161925</xdr:rowOff>
        </xdr:from>
        <xdr:to>
          <xdr:col>5</xdr:col>
          <xdr:colOff>95250</xdr:colOff>
          <xdr:row>16</xdr:row>
          <xdr:rowOff>28575</xdr:rowOff>
        </xdr:to>
        <xdr:sp macro="" textlink="">
          <xdr:nvSpPr>
            <xdr:cNvPr id="1029" name="DTPicker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457201</xdr:colOff>
      <xdr:row>18</xdr:row>
      <xdr:rowOff>142875</xdr:rowOff>
    </xdr:from>
    <xdr:to>
      <xdr:col>3</xdr:col>
      <xdr:colOff>493395</xdr:colOff>
      <xdr:row>20</xdr:row>
      <xdr:rowOff>59055</xdr:rowOff>
    </xdr:to>
    <xdr:sp macro="" textlink="">
      <xdr:nvSpPr>
        <xdr:cNvPr id="11" name="Rectangle à coins arrondis 5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219201" y="3571875"/>
          <a:ext cx="15601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Fournisseur</a:t>
          </a:r>
        </a:p>
      </xdr:txBody>
    </xdr:sp>
    <xdr:clientData/>
  </xdr:twoCellAnchor>
  <xdr:twoCellAnchor>
    <xdr:from>
      <xdr:col>1</xdr:col>
      <xdr:colOff>457201</xdr:colOff>
      <xdr:row>20</xdr:row>
      <xdr:rowOff>152400</xdr:rowOff>
    </xdr:from>
    <xdr:to>
      <xdr:col>3</xdr:col>
      <xdr:colOff>493395</xdr:colOff>
      <xdr:row>22</xdr:row>
      <xdr:rowOff>68580</xdr:rowOff>
    </xdr:to>
    <xdr:sp macro="" textlink="">
      <xdr:nvSpPr>
        <xdr:cNvPr id="12" name="Rectangle à coins arrondis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219201" y="3962400"/>
          <a:ext cx="15601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Compte</a:t>
          </a:r>
          <a:r>
            <a:rPr lang="fr-CH" sz="1100" baseline="0">
              <a:latin typeface="Eras Medium ITC" panose="020B0602030504020804" pitchFamily="34" charset="0"/>
            </a:rPr>
            <a:t> de charge</a:t>
          </a:r>
          <a:endParaRPr lang="fr-CH" sz="1100">
            <a:latin typeface="Eras Medium ITC" panose="020B06020305040208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5</xdr:col>
          <xdr:colOff>0</xdr:colOff>
          <xdr:row>18</xdr:row>
          <xdr:rowOff>38100</xdr:rowOff>
        </xdr:to>
        <xdr:sp macro="" textlink="">
          <xdr:nvSpPr>
            <xdr:cNvPr id="1042" name="ComboBox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0EAB97DF-D087-4999-865B-94078C9254C6}" autoFormatId="16" applyNumberFormats="0" applyBorderFormats="0" applyFontFormats="0" applyPatternFormats="0" applyAlignmentFormats="0" applyWidthHeightFormats="0">
  <queryTableRefresh nextId="23">
    <queryTableFields count="22">
      <queryTableField id="1" name="ID" tableColumnId="1"/>
      <queryTableField id="2" name="Numéro de chantier" tableColumnId="2"/>
      <queryTableField id="3" name="Nom chantier" tableColumnId="3"/>
      <queryTableField id="4" name="Désignation" tableColumnId="4"/>
      <queryTableField id="5" name="Classe" tableColumnId="5"/>
      <queryTableField id="6" name="Site" tableColumnId="6"/>
      <queryTableField id="7" name="Classe Site" tableColumnId="7"/>
      <queryTableField id="8" name="Phase Chantier" tableColumnId="8"/>
      <queryTableField id="9" name="&gt;Etude de prix" tableColumnId="9"/>
      <queryTableField id="10" name="Date ouverture" tableColumnId="10"/>
      <queryTableField id="11" name="Date fermeture" tableColumnId="11"/>
      <queryTableField id="12" name="Montant d'adjudication" tableColumnId="12"/>
      <queryTableField id="13" name="Plaquette" tableColumnId="13"/>
      <queryTableField id="14" name="Description chantier" tableColumnId="14"/>
      <queryTableField id="15" name="&gt;Contremaître" tableColumnId="15"/>
      <queryTableField id="16" name="&gt;Technicien" tableColumnId="16"/>
      <queryTableField id="17" name="&gt;Maître d'ouvrage_c" tableColumnId="17"/>
      <queryTableField id="18" name="&gt;Client" tableColumnId="18"/>
      <queryTableField id="19" name="&gt;Architecte" tableColumnId="19"/>
      <queryTableField id="20" name="&gt;Ingénieur" tableColumnId="20"/>
      <queryTableField id="21" name="Adresse du chantier" tableColumnId="21"/>
      <queryTableField id="22" name="Classification chantier" tableColumnId="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671989-FC5B-46C3-83A1-9ADF0778668E}" name="Chantiers" displayName="Chantiers" ref="A1:V404" tableType="queryTable" totalsRowShown="0">
  <autoFilter ref="A1:V404" xr:uid="{4DD13B0F-BFF2-4B9C-AB4F-4CE0A6FEC76F}"/>
  <sortState xmlns:xlrd2="http://schemas.microsoft.com/office/spreadsheetml/2017/richdata2" ref="A2:V404">
    <sortCondition ref="B1:B404"/>
  </sortState>
  <tableColumns count="22">
    <tableColumn id="1" xr3:uid="{E474C84C-D629-4A51-AE71-7E35F21C8993}" uniqueName="1" name="ID" queryTableFieldId="1"/>
    <tableColumn id="2" xr3:uid="{10A104E6-9B6F-42A0-AD10-98142FDA951C}" uniqueName="2" name="Numéro de chantier" queryTableFieldId="2"/>
    <tableColumn id="3" xr3:uid="{372454CA-26E3-46E8-B328-6C7750A13074}" uniqueName="3" name="Nom chantier" queryTableFieldId="3" dataDxfId="18"/>
    <tableColumn id="4" xr3:uid="{C562D0DD-B364-4755-820D-AD0B759BDA4D}" uniqueName="4" name="Désignation" queryTableFieldId="4" dataDxfId="17"/>
    <tableColumn id="5" xr3:uid="{7452A483-18D0-4CF2-B173-F802CBC77DD8}" uniqueName="5" name="Classe" queryTableFieldId="5" dataDxfId="16"/>
    <tableColumn id="6" xr3:uid="{5840F7B2-DC33-4E0E-A888-D9C290BF2607}" uniqueName="6" name="Site" queryTableFieldId="6" dataDxfId="15"/>
    <tableColumn id="7" xr3:uid="{D0381CF5-2A5B-424B-B61E-E4F73BD13272}" uniqueName="7" name="Classe Site" queryTableFieldId="7" dataDxfId="14"/>
    <tableColumn id="8" xr3:uid="{36FDBF80-02CD-4C9C-AB18-168543EFA59A}" uniqueName="8" name="Phase Chantier" queryTableFieldId="8" dataDxfId="13"/>
    <tableColumn id="9" xr3:uid="{959EEF04-39F0-462F-86D7-95AE6B3B21AB}" uniqueName="9" name="&gt;Etude de prix" queryTableFieldId="9" dataDxfId="12"/>
    <tableColumn id="10" xr3:uid="{DFA98E3C-BC1E-4F9D-8E56-F835509936FF}" uniqueName="10" name="Date ouverture" queryTableFieldId="10" dataDxfId="11"/>
    <tableColumn id="11" xr3:uid="{44EF1071-F337-4837-81EE-29F02BE0A291}" uniqueName="11" name="Date fermeture" queryTableFieldId="11" dataDxfId="10"/>
    <tableColumn id="12" xr3:uid="{696AB733-0415-4828-B74B-F34B3318B239}" uniqueName="12" name="Montant d'adjudication" queryTableFieldId="12"/>
    <tableColumn id="13" xr3:uid="{4AE79A80-FDDF-4804-91F4-B0229F1766E9}" uniqueName="13" name="Plaquette" queryTableFieldId="13" dataDxfId="9"/>
    <tableColumn id="14" xr3:uid="{2D779D52-E160-4F95-9162-9F78448EDDB8}" uniqueName="14" name="Description chantier" queryTableFieldId="14" dataDxfId="8"/>
    <tableColumn id="15" xr3:uid="{44DB627E-7DF2-48B2-9B61-0266D3F2443E}" uniqueName="15" name="&gt;Contremaître" queryTableFieldId="15" dataDxfId="7"/>
    <tableColumn id="16" xr3:uid="{45B8CFF8-3F63-4727-974F-469141273343}" uniqueName="16" name="&gt;Technicien" queryTableFieldId="16" dataDxfId="6"/>
    <tableColumn id="17" xr3:uid="{55D38379-A862-4C3B-B2B7-02CA08BBF519}" uniqueName="17" name="&gt;Maître d'ouvrage_c" queryTableFieldId="17" dataDxfId="5"/>
    <tableColumn id="18" xr3:uid="{382FD000-2C98-4655-8120-D41550A0A042}" uniqueName="18" name="&gt;Client" queryTableFieldId="18" dataDxfId="4"/>
    <tableColumn id="19" xr3:uid="{222F40F4-D3AC-4892-A035-DE2FE7799FBB}" uniqueName="19" name="&gt;Architecte" queryTableFieldId="19" dataDxfId="3"/>
    <tableColumn id="20" xr3:uid="{E8A17DC5-EB20-4ED4-AEDA-E32223A4D9A1}" uniqueName="20" name="&gt;Ingénieur" queryTableFieldId="20" dataDxfId="2"/>
    <tableColumn id="21" xr3:uid="{D162F7BE-5293-4C4D-9A9E-0348E4446888}" uniqueName="21" name="Adresse du chantier" queryTableFieldId="21" dataDxfId="1"/>
    <tableColumn id="22" xr3:uid="{1D705F60-7D72-4913-A09E-0D9FDDB151F9}" uniqueName="22" name="Classification chantier" queryTableFieldId="2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97C9F-ED73-4452-8D57-C146930CE4F5}">
  <sheetPr codeName="Feuil1"/>
  <dimension ref="B12:J30"/>
  <sheetViews>
    <sheetView showGridLines="0" tabSelected="1" workbookViewId="0">
      <selection activeCell="H21" sqref="H21"/>
    </sheetView>
  </sheetViews>
  <sheetFormatPr baseColWidth="10" defaultRowHeight="15" x14ac:dyDescent="0.25"/>
  <cols>
    <col min="5" max="5" width="45.7109375" customWidth="1"/>
  </cols>
  <sheetData>
    <row r="12" spans="2:10" x14ac:dyDescent="0.25">
      <c r="B12" s="3"/>
      <c r="C12" s="3"/>
      <c r="D12" s="3"/>
      <c r="E12" s="3"/>
      <c r="F12" s="3"/>
      <c r="G12" s="3"/>
      <c r="H12" s="3"/>
      <c r="I12" s="3"/>
      <c r="J12" s="3"/>
    </row>
    <row r="13" spans="2:10" x14ac:dyDescent="0.25">
      <c r="B13" s="3"/>
      <c r="C13" s="3"/>
      <c r="D13" s="3"/>
      <c r="E13" s="3"/>
      <c r="F13" s="3"/>
      <c r="G13" s="3"/>
      <c r="H13" s="3"/>
      <c r="I13" s="3"/>
      <c r="J13" s="3"/>
    </row>
    <row r="14" spans="2:10" x14ac:dyDescent="0.25">
      <c r="B14" s="3"/>
      <c r="C14" s="3"/>
      <c r="D14" s="3"/>
      <c r="E14" s="5" t="s">
        <v>1349</v>
      </c>
      <c r="F14" s="3"/>
      <c r="G14" s="3"/>
      <c r="H14" s="3"/>
      <c r="I14" s="3"/>
      <c r="J14" s="3"/>
    </row>
    <row r="15" spans="2:10" x14ac:dyDescent="0.25">
      <c r="B15" s="3"/>
      <c r="C15" s="3"/>
      <c r="D15" s="3"/>
      <c r="E15" s="3"/>
      <c r="F15" s="3"/>
      <c r="G15" s="3"/>
      <c r="H15" s="3"/>
      <c r="I15" s="3"/>
      <c r="J15" s="3"/>
    </row>
    <row r="16" spans="2:10" x14ac:dyDescent="0.25">
      <c r="B16" s="3"/>
      <c r="C16" s="3"/>
      <c r="D16" s="3"/>
      <c r="E16" s="5" t="s">
        <v>1349</v>
      </c>
      <c r="F16" s="3"/>
      <c r="G16" s="3"/>
      <c r="H16" s="3"/>
      <c r="I16" s="3"/>
      <c r="J16" s="3"/>
    </row>
    <row r="17" spans="2:10" x14ac:dyDescent="0.25">
      <c r="B17" s="3"/>
      <c r="C17" s="3"/>
      <c r="D17" s="3"/>
      <c r="E17" s="3"/>
      <c r="F17" s="3"/>
      <c r="G17" s="3"/>
      <c r="H17" s="3"/>
      <c r="I17" s="3"/>
      <c r="J17" s="3"/>
    </row>
    <row r="18" spans="2:10" x14ac:dyDescent="0.25">
      <c r="B18" s="3"/>
      <c r="C18" s="3"/>
      <c r="D18" s="3"/>
      <c r="E18" s="7" t="s">
        <v>27</v>
      </c>
      <c r="F18" s="3"/>
      <c r="G18" s="3"/>
      <c r="H18" s="3"/>
      <c r="I18" s="3"/>
      <c r="J18" s="3"/>
    </row>
    <row r="19" spans="2:10" x14ac:dyDescent="0.25">
      <c r="B19" s="3"/>
      <c r="C19" s="3"/>
      <c r="D19" s="3"/>
      <c r="E19" s="3"/>
      <c r="F19" s="3"/>
      <c r="G19" s="3"/>
      <c r="H19" s="3"/>
      <c r="I19" s="3"/>
      <c r="J19" s="3"/>
    </row>
    <row r="20" spans="2:10" x14ac:dyDescent="0.25">
      <c r="B20" s="3"/>
      <c r="C20" s="3"/>
      <c r="D20" s="3"/>
      <c r="E20" s="5" t="s">
        <v>27</v>
      </c>
      <c r="F20" s="3"/>
      <c r="G20" s="3"/>
      <c r="H20" s="3"/>
      <c r="I20" s="3"/>
      <c r="J20" s="3"/>
    </row>
    <row r="21" spans="2:10" x14ac:dyDescent="0.25">
      <c r="B21" s="3"/>
      <c r="C21" s="3"/>
      <c r="D21" s="3"/>
      <c r="E21" s="3"/>
      <c r="F21" s="3"/>
      <c r="G21" s="3"/>
      <c r="H21" s="3"/>
      <c r="I21" s="3"/>
      <c r="J21" s="3"/>
    </row>
    <row r="22" spans="2:10" x14ac:dyDescent="0.25">
      <c r="B22" s="3"/>
      <c r="C22" s="3"/>
      <c r="D22" s="3"/>
      <c r="E22" s="5" t="s">
        <v>27</v>
      </c>
      <c r="F22" s="3"/>
      <c r="G22" s="3"/>
      <c r="H22" s="3"/>
      <c r="I22" s="3"/>
      <c r="J22" s="3"/>
    </row>
    <row r="23" spans="2:10" x14ac:dyDescent="0.25">
      <c r="B23" s="3"/>
      <c r="C23" s="3"/>
      <c r="D23" s="3"/>
      <c r="E23" s="3"/>
      <c r="F23" s="3"/>
      <c r="G23" s="3"/>
      <c r="H23" s="3"/>
      <c r="I23" s="3"/>
      <c r="J23" s="3"/>
    </row>
    <row r="24" spans="2:10" x14ac:dyDescent="0.25">
      <c r="B24" s="3"/>
      <c r="C24" s="3"/>
      <c r="D24" s="3"/>
      <c r="E24" s="3"/>
      <c r="F24" s="3"/>
      <c r="G24" s="3"/>
      <c r="H24" s="3"/>
      <c r="I24" s="3"/>
      <c r="J24" s="3"/>
    </row>
    <row r="25" spans="2:10" x14ac:dyDescent="0.25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25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25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25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25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25">
      <c r="B30" s="6"/>
      <c r="C30" s="6"/>
      <c r="D30" s="6"/>
      <c r="E30" s="6"/>
      <c r="F30" s="6"/>
      <c r="G30" s="6"/>
      <c r="H30" s="6"/>
      <c r="I30" s="6"/>
      <c r="J30" s="6"/>
    </row>
  </sheetData>
  <dataValidations count="2">
    <dataValidation allowBlank="1" showInputMessage="1" sqref="E18" xr:uid="{DE7864F4-D027-400A-9AFD-9C15DCBE40F9}"/>
    <dataValidation type="list" allowBlank="1" showInputMessage="1" showErrorMessage="1" sqref="O13:O28" xr:uid="{19C7CC72-90C7-40F7-BDA1-F485FE7E510E}">
      <formula1>l_noms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DTPicker1">
          <controlPr defaultSize="0" autoLine="0" autoPict="0" linkedCell="E14" r:id="rId5">
            <anchor moveWithCells="1">
              <from>
                <xdr:col>3</xdr:col>
                <xdr:colOff>666750</xdr:colOff>
                <xdr:row>12</xdr:row>
                <xdr:rowOff>152400</xdr:rowOff>
              </from>
              <to>
                <xdr:col>5</xdr:col>
                <xdr:colOff>95250</xdr:colOff>
                <xdr:row>14</xdr:row>
                <xdr:rowOff>28575</xdr:rowOff>
              </to>
            </anchor>
          </controlPr>
        </control>
      </mc:Choice>
      <mc:Fallback>
        <control shapeId="1027" r:id="rId4" name="DTPicker1"/>
      </mc:Fallback>
    </mc:AlternateContent>
    <mc:AlternateContent xmlns:mc="http://schemas.openxmlformats.org/markup-compatibility/2006">
      <mc:Choice Requires="x14">
        <control shapeId="1029" r:id="rId6" name="DTPicker2">
          <controlPr defaultSize="0" autoLine="0" autoPict="0" linkedCell="E16" r:id="rId7">
            <anchor moveWithCells="1">
              <from>
                <xdr:col>3</xdr:col>
                <xdr:colOff>666750</xdr:colOff>
                <xdr:row>14</xdr:row>
                <xdr:rowOff>161925</xdr:rowOff>
              </from>
              <to>
                <xdr:col>5</xdr:col>
                <xdr:colOff>95250</xdr:colOff>
                <xdr:row>16</xdr:row>
                <xdr:rowOff>28575</xdr:rowOff>
              </to>
            </anchor>
          </controlPr>
        </control>
      </mc:Choice>
      <mc:Fallback>
        <control shapeId="1029" r:id="rId6" name="DTPicker2"/>
      </mc:Fallback>
    </mc:AlternateContent>
    <mc:AlternateContent xmlns:mc="http://schemas.openxmlformats.org/markup-compatibility/2006">
      <mc:Choice Requires="x14">
        <control shapeId="1042" r:id="rId8" name="ComboBox1">
          <controlPr defaultSize="0" autoLine="0" r:id="rId9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5</xdr:col>
                <xdr:colOff>0</xdr:colOff>
                <xdr:row>18</xdr:row>
                <xdr:rowOff>38100</xdr:rowOff>
              </to>
            </anchor>
          </controlPr>
        </control>
      </mc:Choice>
      <mc:Fallback>
        <control shapeId="1042" r:id="rId8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9D4EA-D7DE-4731-B41A-F5BC924061B6}">
  <sheetPr codeName="Feuil4"/>
  <dimension ref="A1:AR637"/>
  <sheetViews>
    <sheetView topLeftCell="A3" zoomScaleNormal="100" workbookViewId="0">
      <selection activeCell="C14" sqref="C14"/>
    </sheetView>
  </sheetViews>
  <sheetFormatPr baseColWidth="10" defaultRowHeight="15" x14ac:dyDescent="0.25"/>
  <cols>
    <col min="1" max="1" width="5.140625" bestFit="1" customWidth="1"/>
    <col min="2" max="2" width="21.140625" bestFit="1" customWidth="1"/>
    <col min="3" max="3" width="66.42578125" bestFit="1" customWidth="1"/>
    <col min="4" max="4" width="59.5703125" bestFit="1" customWidth="1"/>
    <col min="5" max="5" width="12.42578125" bestFit="1" customWidth="1"/>
    <col min="6" max="6" width="6.7109375" bestFit="1" customWidth="1"/>
    <col min="7" max="7" width="15.42578125" bestFit="1" customWidth="1"/>
    <col min="8" max="8" width="23.5703125" bestFit="1" customWidth="1"/>
    <col min="9" max="9" width="81.140625" bestFit="1" customWidth="1"/>
    <col min="10" max="10" width="16.7109375" bestFit="1" customWidth="1"/>
    <col min="11" max="11" width="17" bestFit="1" customWidth="1"/>
    <col min="12" max="12" width="24.42578125" bestFit="1" customWidth="1"/>
    <col min="13" max="13" width="12" bestFit="1" customWidth="1"/>
    <col min="14" max="14" width="81.140625" bestFit="1" customWidth="1"/>
    <col min="15" max="15" width="32.140625" bestFit="1" customWidth="1"/>
    <col min="16" max="16" width="32.7109375" bestFit="1" customWidth="1"/>
    <col min="17" max="17" width="74.28515625" bestFit="1" customWidth="1"/>
    <col min="18" max="18" width="55.5703125" bestFit="1" customWidth="1"/>
    <col min="19" max="19" width="13.42578125" bestFit="1" customWidth="1"/>
    <col min="20" max="20" width="63" bestFit="1" customWidth="1"/>
    <col min="21" max="21" width="58.140625" bestFit="1" customWidth="1"/>
    <col min="22" max="22" width="38.140625" bestFit="1" customWidth="1"/>
  </cols>
  <sheetData>
    <row r="1" spans="1:4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AM1" t="s">
        <v>1346</v>
      </c>
      <c r="AN1" t="s">
        <v>1347</v>
      </c>
      <c r="AO1" t="s">
        <v>1348</v>
      </c>
    </row>
    <row r="2" spans="1:44" x14ac:dyDescent="0.25">
      <c r="A2">
        <v>238</v>
      </c>
      <c r="B2">
        <v>100</v>
      </c>
      <c r="C2" s="2" t="s">
        <v>861</v>
      </c>
      <c r="D2" s="2" t="s">
        <v>862</v>
      </c>
      <c r="E2" s="2" t="s">
        <v>715</v>
      </c>
      <c r="F2" s="2" t="s">
        <v>24</v>
      </c>
      <c r="G2" s="2" t="s">
        <v>776</v>
      </c>
      <c r="H2" s="2" t="s">
        <v>27</v>
      </c>
      <c r="I2" s="2" t="s">
        <v>27</v>
      </c>
      <c r="J2" s="1"/>
      <c r="K2" s="1"/>
      <c r="M2" s="2" t="s">
        <v>27</v>
      </c>
      <c r="N2" s="2" t="s">
        <v>27</v>
      </c>
      <c r="O2" s="2" t="s">
        <v>27</v>
      </c>
      <c r="P2" s="2" t="s">
        <v>863</v>
      </c>
      <c r="Q2" s="2" t="s">
        <v>27</v>
      </c>
      <c r="R2" s="2" t="s">
        <v>27</v>
      </c>
      <c r="S2" s="2" t="s">
        <v>27</v>
      </c>
      <c r="T2" s="2" t="s">
        <v>27</v>
      </c>
      <c r="U2" s="2" t="s">
        <v>27</v>
      </c>
      <c r="V2" s="2" t="s">
        <v>27</v>
      </c>
      <c r="AM2">
        <f>--ISNUMBER(IFERROR(SEARCH('Formulaire recherche'!$E$18,C2,1),""))</f>
        <v>1</v>
      </c>
      <c r="AN2">
        <f>IF(AM2=1,COUNTIF($AM$2:AM2,1),"")</f>
        <v>1</v>
      </c>
      <c r="AO2" t="str">
        <f>IFERROR(INDEX($C$2:$C$637,MATCH(ROWS($AN$2:AN2),position,0)),"")</f>
        <v>100-Direction</v>
      </c>
    </row>
    <row r="3" spans="1:44" x14ac:dyDescent="0.25">
      <c r="A3">
        <v>232</v>
      </c>
      <c r="B3">
        <v>101</v>
      </c>
      <c r="C3" s="2" t="s">
        <v>846</v>
      </c>
      <c r="D3" s="2" t="s">
        <v>847</v>
      </c>
      <c r="E3" s="2" t="s">
        <v>715</v>
      </c>
      <c r="F3" s="2" t="s">
        <v>24</v>
      </c>
      <c r="G3" s="2" t="s">
        <v>776</v>
      </c>
      <c r="H3" s="2" t="s">
        <v>27</v>
      </c>
      <c r="I3" s="2" t="s">
        <v>27</v>
      </c>
      <c r="J3" s="1"/>
      <c r="K3" s="1"/>
      <c r="M3" s="2" t="s">
        <v>27</v>
      </c>
      <c r="N3" s="2" t="s">
        <v>27</v>
      </c>
      <c r="O3" s="2" t="s">
        <v>27</v>
      </c>
      <c r="P3" s="2" t="s">
        <v>848</v>
      </c>
      <c r="Q3" s="2" t="s">
        <v>27</v>
      </c>
      <c r="R3" s="2" t="s">
        <v>27</v>
      </c>
      <c r="S3" s="2" t="s">
        <v>27</v>
      </c>
      <c r="T3" s="2" t="s">
        <v>27</v>
      </c>
      <c r="U3" s="2" t="s">
        <v>27</v>
      </c>
      <c r="V3" s="2" t="s">
        <v>27</v>
      </c>
      <c r="AM3">
        <f>--ISNUMBER(IFERROR(SEARCH('Formulaire recherche'!$E$18,C3,1),""))</f>
        <v>1</v>
      </c>
      <c r="AN3">
        <f>IF(AM3=1,COUNTIF($AM$2:AM3,1),"")</f>
        <v>2</v>
      </c>
      <c r="AO3" t="str">
        <f>IFERROR(INDEX($C$2:$C$637,MATCH(ROWS($AN$2:AN3),position,0)),"")</f>
        <v>101-Pot charges sociales</v>
      </c>
      <c r="AR3" t="str">
        <f>$AO$2:INDEX(Grouper,MAX(position),1)</f>
        <v>101-Pot charges sociales</v>
      </c>
    </row>
    <row r="4" spans="1:44" x14ac:dyDescent="0.25">
      <c r="A4">
        <v>239</v>
      </c>
      <c r="B4">
        <v>102</v>
      </c>
      <c r="C4" s="2" t="s">
        <v>864</v>
      </c>
      <c r="D4" s="2" t="s">
        <v>865</v>
      </c>
      <c r="E4" s="2" t="s">
        <v>715</v>
      </c>
      <c r="F4" s="2" t="s">
        <v>24</v>
      </c>
      <c r="G4" s="2" t="s">
        <v>776</v>
      </c>
      <c r="H4" s="2" t="s">
        <v>27</v>
      </c>
      <c r="I4" s="2" t="s">
        <v>27</v>
      </c>
      <c r="J4" s="1"/>
      <c r="K4" s="1"/>
      <c r="M4" s="2" t="s">
        <v>27</v>
      </c>
      <c r="N4" s="2" t="s">
        <v>27</v>
      </c>
      <c r="O4" s="2" t="s">
        <v>27</v>
      </c>
      <c r="P4" s="2" t="s">
        <v>866</v>
      </c>
      <c r="Q4" s="2" t="s">
        <v>27</v>
      </c>
      <c r="R4" s="2" t="s">
        <v>27</v>
      </c>
      <c r="S4" s="2" t="s">
        <v>27</v>
      </c>
      <c r="T4" s="2" t="s">
        <v>27</v>
      </c>
      <c r="U4" s="2" t="s">
        <v>27</v>
      </c>
      <c r="V4" s="2" t="s">
        <v>27</v>
      </c>
      <c r="AM4">
        <f>--ISNUMBER(IFERROR(SEARCH('Formulaire recherche'!$E$18,C4,1),""))</f>
        <v>1</v>
      </c>
      <c r="AN4">
        <f>IF(AM4=1,COUNTIF($AM$2:AM4,1),"")</f>
        <v>3</v>
      </c>
      <c r="AO4" t="str">
        <f>IFERROR(INDEX($C$2:$C$637,MATCH(ROWS($AN$2:AN4),position,0)),"")</f>
        <v>102-Administrateur</v>
      </c>
    </row>
    <row r="5" spans="1:44" x14ac:dyDescent="0.25">
      <c r="A5">
        <v>233</v>
      </c>
      <c r="B5">
        <v>104</v>
      </c>
      <c r="C5" s="2" t="s">
        <v>849</v>
      </c>
      <c r="D5" s="2" t="s">
        <v>850</v>
      </c>
      <c r="E5" s="2" t="s">
        <v>715</v>
      </c>
      <c r="F5" s="2" t="s">
        <v>79</v>
      </c>
      <c r="G5" s="2" t="s">
        <v>716</v>
      </c>
      <c r="H5" s="2" t="s">
        <v>27</v>
      </c>
      <c r="I5" s="2" t="s">
        <v>27</v>
      </c>
      <c r="J5" s="1"/>
      <c r="K5" s="1"/>
      <c r="M5" s="2" t="s">
        <v>27</v>
      </c>
      <c r="N5" s="2" t="s">
        <v>27</v>
      </c>
      <c r="O5" s="2" t="s">
        <v>27</v>
      </c>
      <c r="P5" s="2" t="s">
        <v>717</v>
      </c>
      <c r="Q5" s="2" t="s">
        <v>27</v>
      </c>
      <c r="R5" s="2" t="s">
        <v>27</v>
      </c>
      <c r="S5" s="2" t="s">
        <v>27</v>
      </c>
      <c r="T5" s="2" t="s">
        <v>27</v>
      </c>
      <c r="U5" s="2" t="s">
        <v>27</v>
      </c>
      <c r="V5" s="2" t="s">
        <v>27</v>
      </c>
      <c r="AM5">
        <f>--ISNUMBER(IFERROR(SEARCH('Formulaire recherche'!$E$18,C5,1),""))</f>
        <v>1</v>
      </c>
      <c r="AN5">
        <f>IF(AM5=1,COUNTIF($AM$2:AM5,1),"")</f>
        <v>4</v>
      </c>
      <c r="AO5" t="str">
        <f>IFERROR(INDEX($C$2:$C$637,MATCH(ROWS($AN$2:AN5),position,0)),"")</f>
        <v>104-Frais Immeuble Crissier</v>
      </c>
    </row>
    <row r="6" spans="1:44" x14ac:dyDescent="0.25">
      <c r="A6">
        <v>234</v>
      </c>
      <c r="B6">
        <v>105</v>
      </c>
      <c r="C6" s="2" t="s">
        <v>851</v>
      </c>
      <c r="D6" s="2" t="s">
        <v>852</v>
      </c>
      <c r="E6" s="2" t="s">
        <v>715</v>
      </c>
      <c r="F6" s="2" t="s">
        <v>24</v>
      </c>
      <c r="G6" s="2" t="s">
        <v>776</v>
      </c>
      <c r="H6" s="2" t="s">
        <v>27</v>
      </c>
      <c r="I6" s="2" t="s">
        <v>27</v>
      </c>
      <c r="J6" s="1"/>
      <c r="K6" s="1"/>
      <c r="M6" s="2" t="s">
        <v>27</v>
      </c>
      <c r="N6" s="2" t="s">
        <v>27</v>
      </c>
      <c r="O6" s="2" t="s">
        <v>27</v>
      </c>
      <c r="P6" s="2" t="s">
        <v>853</v>
      </c>
      <c r="Q6" s="2" t="s">
        <v>27</v>
      </c>
      <c r="R6" s="2" t="s">
        <v>27</v>
      </c>
      <c r="S6" s="2" t="s">
        <v>27</v>
      </c>
      <c r="T6" s="2" t="s">
        <v>27</v>
      </c>
      <c r="U6" s="2" t="s">
        <v>27</v>
      </c>
      <c r="V6" s="2" t="s">
        <v>27</v>
      </c>
      <c r="AM6">
        <f>--ISNUMBER(IFERROR(SEARCH('Formulaire recherche'!$E$18,C6,1),""))</f>
        <v>1</v>
      </c>
      <c r="AN6">
        <f>IF(AM6=1,COUNTIF($AM$2:AM6,1),"")</f>
        <v>5</v>
      </c>
      <c r="AO6" t="str">
        <f>IFERROR(INDEX($C$2:$C$637,MATCH(ROWS($AN$2:AN6),position,0)),"")</f>
        <v>105-Réconciliation COFI/COAN</v>
      </c>
    </row>
    <row r="7" spans="1:44" x14ac:dyDescent="0.25">
      <c r="A7">
        <v>213</v>
      </c>
      <c r="B7">
        <v>106</v>
      </c>
      <c r="C7" s="2" t="s">
        <v>774</v>
      </c>
      <c r="D7" s="2" t="s">
        <v>775</v>
      </c>
      <c r="E7" s="2" t="s">
        <v>715</v>
      </c>
      <c r="F7" s="2" t="s">
        <v>24</v>
      </c>
      <c r="G7" s="2" t="s">
        <v>776</v>
      </c>
      <c r="H7" s="2" t="s">
        <v>27</v>
      </c>
      <c r="I7" s="2" t="s">
        <v>27</v>
      </c>
      <c r="J7" s="1"/>
      <c r="K7" s="1"/>
      <c r="M7" s="2" t="s">
        <v>27</v>
      </c>
      <c r="N7" s="2" t="s">
        <v>27</v>
      </c>
      <c r="O7" s="2" t="s">
        <v>27</v>
      </c>
      <c r="P7" s="2" t="s">
        <v>777</v>
      </c>
      <c r="Q7" s="2" t="s">
        <v>27</v>
      </c>
      <c r="R7" s="2" t="s">
        <v>27</v>
      </c>
      <c r="S7" s="2" t="s">
        <v>27</v>
      </c>
      <c r="T7" s="2" t="s">
        <v>27</v>
      </c>
      <c r="U7" s="2" t="s">
        <v>27</v>
      </c>
      <c r="V7" s="2" t="s">
        <v>27</v>
      </c>
      <c r="AM7">
        <f>--ISNUMBER(IFERROR(SEARCH('Formulaire recherche'!$E$18,C7,1),""))</f>
        <v>1</v>
      </c>
      <c r="AN7">
        <f>IF(AM7=1,COUNTIF($AM$2:AM7,1),"")</f>
        <v>6</v>
      </c>
      <c r="AO7" t="str">
        <f>IFERROR(INDEX($C$2:$C$637,MATCH(ROWS($AN$2:AN7),position,0)),"")</f>
        <v>106-Hospice Général Eaux Vives</v>
      </c>
    </row>
    <row r="8" spans="1:44" x14ac:dyDescent="0.25">
      <c r="A8">
        <v>235</v>
      </c>
      <c r="B8">
        <v>107</v>
      </c>
      <c r="C8" s="2" t="s">
        <v>854</v>
      </c>
      <c r="D8" s="2" t="s">
        <v>855</v>
      </c>
      <c r="E8" s="2" t="s">
        <v>715</v>
      </c>
      <c r="F8" s="2" t="s">
        <v>24</v>
      </c>
      <c r="G8" s="2" t="s">
        <v>776</v>
      </c>
      <c r="H8" s="2" t="s">
        <v>27</v>
      </c>
      <c r="I8" s="2" t="s">
        <v>27</v>
      </c>
      <c r="J8" s="1"/>
      <c r="K8" s="1"/>
      <c r="M8" s="2" t="s">
        <v>27</v>
      </c>
      <c r="N8" s="2" t="s">
        <v>27</v>
      </c>
      <c r="O8" s="2" t="s">
        <v>27</v>
      </c>
      <c r="P8" s="2" t="s">
        <v>856</v>
      </c>
      <c r="Q8" s="2" t="s">
        <v>27</v>
      </c>
      <c r="R8" s="2" t="s">
        <v>27</v>
      </c>
      <c r="S8" s="2" t="s">
        <v>27</v>
      </c>
      <c r="T8" s="2" t="s">
        <v>27</v>
      </c>
      <c r="U8" s="2" t="s">
        <v>27</v>
      </c>
      <c r="V8" s="2" t="s">
        <v>27</v>
      </c>
      <c r="AM8">
        <f>--ISNUMBER(IFERROR(SEARCH('Formulaire recherche'!$E$18,C8,1),""))</f>
        <v>1</v>
      </c>
      <c r="AN8">
        <f>IF(AM8=1,COUNTIF($AM$2:AM8,1),"")</f>
        <v>7</v>
      </c>
      <c r="AO8" t="str">
        <f>IFERROR(INDEX($C$2:$C$637,MATCH(ROWS($AN$2:AN8),position,0)),"")</f>
        <v>107-Frais Financiers Bois-Brûlé</v>
      </c>
    </row>
    <row r="9" spans="1:44" x14ac:dyDescent="0.25">
      <c r="A9">
        <v>236</v>
      </c>
      <c r="B9">
        <v>108</v>
      </c>
      <c r="C9" s="2" t="s">
        <v>857</v>
      </c>
      <c r="D9" s="2" t="s">
        <v>858</v>
      </c>
      <c r="E9" s="2" t="s">
        <v>715</v>
      </c>
      <c r="F9" s="2" t="s">
        <v>79</v>
      </c>
      <c r="G9" s="2" t="s">
        <v>716</v>
      </c>
      <c r="H9" s="2" t="s">
        <v>27</v>
      </c>
      <c r="I9" s="2" t="s">
        <v>27</v>
      </c>
      <c r="J9" s="1"/>
      <c r="K9" s="1"/>
      <c r="M9" s="2" t="s">
        <v>27</v>
      </c>
      <c r="N9" s="2" t="s">
        <v>27</v>
      </c>
      <c r="O9" s="2" t="s">
        <v>27</v>
      </c>
      <c r="P9" s="2" t="s">
        <v>717</v>
      </c>
      <c r="Q9" s="2" t="s">
        <v>27</v>
      </c>
      <c r="R9" s="2" t="s">
        <v>27</v>
      </c>
      <c r="S9" s="2" t="s">
        <v>27</v>
      </c>
      <c r="T9" s="2" t="s">
        <v>27</v>
      </c>
      <c r="U9" s="2" t="s">
        <v>27</v>
      </c>
      <c r="V9" s="2" t="s">
        <v>27</v>
      </c>
      <c r="AM9">
        <f>--ISNUMBER(IFERROR(SEARCH('Formulaire recherche'!$E$18,C9,1),""))</f>
        <v>1</v>
      </c>
      <c r="AN9">
        <f>IF(AM9=1,COUNTIF($AM$2:AM9,1),"")</f>
        <v>8</v>
      </c>
      <c r="AO9" t="str">
        <f>IFERROR(INDEX($C$2:$C$637,MATCH(ROWS($AN$2:AN9),position,0)),"")</f>
        <v>108-Frais Immeuble Nyon</v>
      </c>
    </row>
    <row r="10" spans="1:44" x14ac:dyDescent="0.25">
      <c r="A10">
        <v>237</v>
      </c>
      <c r="B10">
        <v>109</v>
      </c>
      <c r="C10" s="2" t="s">
        <v>859</v>
      </c>
      <c r="D10" s="2" t="s">
        <v>860</v>
      </c>
      <c r="E10" s="2" t="s">
        <v>715</v>
      </c>
      <c r="F10" s="2" t="s">
        <v>257</v>
      </c>
      <c r="G10" s="2" t="s">
        <v>735</v>
      </c>
      <c r="H10" s="2" t="s">
        <v>27</v>
      </c>
      <c r="I10" s="2" t="s">
        <v>27</v>
      </c>
      <c r="J10" s="1"/>
      <c r="K10" s="1"/>
      <c r="M10" s="2" t="s">
        <v>27</v>
      </c>
      <c r="N10" s="2" t="s">
        <v>27</v>
      </c>
      <c r="O10" s="2" t="s">
        <v>27</v>
      </c>
      <c r="P10" s="2" t="s">
        <v>736</v>
      </c>
      <c r="Q10" s="2" t="s">
        <v>27</v>
      </c>
      <c r="R10" s="2" t="s">
        <v>27</v>
      </c>
      <c r="S10" s="2" t="s">
        <v>27</v>
      </c>
      <c r="T10" s="2" t="s">
        <v>27</v>
      </c>
      <c r="U10" s="2" t="s">
        <v>27</v>
      </c>
      <c r="V10" s="2" t="s">
        <v>27</v>
      </c>
      <c r="AM10">
        <f>--ISNUMBER(IFERROR(SEARCH('Formulaire recherche'!$E$18,C10,1),""))</f>
        <v>1</v>
      </c>
      <c r="AN10">
        <f>IF(AM10=1,COUNTIF($AM$2:AM10,1),"")</f>
        <v>9</v>
      </c>
      <c r="AO10" t="str">
        <f>IFERROR(INDEX($C$2:$C$637,MATCH(ROWS($AN$2:AN10),position,0)),"")</f>
        <v>109-Frais Immeuble Sion</v>
      </c>
    </row>
    <row r="11" spans="1:44" x14ac:dyDescent="0.25">
      <c r="A11">
        <v>243</v>
      </c>
      <c r="B11">
        <v>110</v>
      </c>
      <c r="C11" s="2" t="s">
        <v>875</v>
      </c>
      <c r="D11" s="2" t="s">
        <v>876</v>
      </c>
      <c r="E11" s="2" t="s">
        <v>715</v>
      </c>
      <c r="F11" s="2" t="s">
        <v>24</v>
      </c>
      <c r="G11" s="2" t="s">
        <v>776</v>
      </c>
      <c r="H11" s="2" t="s">
        <v>27</v>
      </c>
      <c r="I11" s="2" t="s">
        <v>27</v>
      </c>
      <c r="J11" s="1"/>
      <c r="K11" s="1"/>
      <c r="M11" s="2" t="s">
        <v>27</v>
      </c>
      <c r="N11" s="2" t="s">
        <v>27</v>
      </c>
      <c r="O11" s="2" t="s">
        <v>27</v>
      </c>
      <c r="P11" s="2" t="s">
        <v>848</v>
      </c>
      <c r="Q11" s="2" t="s">
        <v>27</v>
      </c>
      <c r="R11" s="2" t="s">
        <v>27</v>
      </c>
      <c r="S11" s="2" t="s">
        <v>27</v>
      </c>
      <c r="T11" s="2" t="s">
        <v>27</v>
      </c>
      <c r="U11" s="2" t="s">
        <v>27</v>
      </c>
      <c r="V11" s="2" t="s">
        <v>27</v>
      </c>
      <c r="AM11">
        <f>--ISNUMBER(IFERROR(SEARCH('Formulaire recherche'!$E$18,C11,1),""))</f>
        <v>1</v>
      </c>
      <c r="AN11">
        <f>IF(AM11=1,COUNTIF($AM$2:AM11,1),"")</f>
        <v>10</v>
      </c>
      <c r="AO11" t="str">
        <f>IFERROR(INDEX($C$2:$C$637,MATCH(ROWS($AN$2:AN11),position,0)),"")</f>
        <v>110-Bureau Personnel</v>
      </c>
      <c r="AR11" t="str">
        <f>$AO$2:INDEX(Grouper,MAX(position),1)</f>
        <v>110-Bureau Personnel</v>
      </c>
    </row>
    <row r="12" spans="1:44" x14ac:dyDescent="0.25">
      <c r="A12">
        <v>244</v>
      </c>
      <c r="B12">
        <v>120</v>
      </c>
      <c r="C12" s="2" t="s">
        <v>877</v>
      </c>
      <c r="D12" s="2" t="s">
        <v>878</v>
      </c>
      <c r="E12" s="2" t="s">
        <v>715</v>
      </c>
      <c r="F12" s="2" t="s">
        <v>24</v>
      </c>
      <c r="G12" s="2" t="s">
        <v>776</v>
      </c>
      <c r="H12" s="2" t="s">
        <v>27</v>
      </c>
      <c r="I12" s="2" t="s">
        <v>27</v>
      </c>
      <c r="J12" s="1"/>
      <c r="K12" s="1"/>
      <c r="M12" s="2" t="s">
        <v>27</v>
      </c>
      <c r="N12" s="2" t="s">
        <v>27</v>
      </c>
      <c r="O12" s="2" t="s">
        <v>27</v>
      </c>
      <c r="P12" s="2" t="s">
        <v>853</v>
      </c>
      <c r="Q12" s="2" t="s">
        <v>27</v>
      </c>
      <c r="R12" s="2" t="s">
        <v>27</v>
      </c>
      <c r="S12" s="2" t="s">
        <v>27</v>
      </c>
      <c r="T12" s="2" t="s">
        <v>27</v>
      </c>
      <c r="U12" s="2" t="s">
        <v>27</v>
      </c>
      <c r="V12" s="2" t="s">
        <v>27</v>
      </c>
      <c r="AM12">
        <f>--ISNUMBER(IFERROR(SEARCH('Formulaire recherche'!$E$18,C12,1),""))</f>
        <v>1</v>
      </c>
      <c r="AN12">
        <f>IF(AM12=1,COUNTIF($AM$2:AM12,1),"")</f>
        <v>11</v>
      </c>
      <c r="AO12" t="str">
        <f>IFERROR(INDEX($C$2:$C$637,MATCH(ROWS($AN$2:AN12),position,0)),"")</f>
        <v>120-Comptabilité</v>
      </c>
    </row>
    <row r="13" spans="1:44" x14ac:dyDescent="0.25">
      <c r="A13">
        <v>245</v>
      </c>
      <c r="B13">
        <v>130</v>
      </c>
      <c r="C13" s="2" t="s">
        <v>879</v>
      </c>
      <c r="D13" s="2" t="s">
        <v>880</v>
      </c>
      <c r="E13" s="2" t="s">
        <v>715</v>
      </c>
      <c r="F13" s="2" t="s">
        <v>24</v>
      </c>
      <c r="G13" s="2" t="s">
        <v>776</v>
      </c>
      <c r="H13" s="2" t="s">
        <v>27</v>
      </c>
      <c r="I13" s="2" t="s">
        <v>27</v>
      </c>
      <c r="J13" s="1"/>
      <c r="K13" s="1"/>
      <c r="M13" s="2" t="s">
        <v>27</v>
      </c>
      <c r="N13" s="2" t="s">
        <v>27</v>
      </c>
      <c r="O13" s="2" t="s">
        <v>27</v>
      </c>
      <c r="P13" s="2" t="s">
        <v>881</v>
      </c>
      <c r="Q13" s="2" t="s">
        <v>27</v>
      </c>
      <c r="R13" s="2" t="s">
        <v>27</v>
      </c>
      <c r="S13" s="2" t="s">
        <v>27</v>
      </c>
      <c r="T13" s="2" t="s">
        <v>27</v>
      </c>
      <c r="U13" s="2" t="s">
        <v>27</v>
      </c>
      <c r="V13" s="2" t="s">
        <v>27</v>
      </c>
      <c r="AM13">
        <f>--ISNUMBER(IFERROR(SEARCH('Formulaire recherche'!$E$18,C13,1),""))</f>
        <v>1</v>
      </c>
      <c r="AN13">
        <f>IF(AM13=1,COUNTIF($AM$2:AM13,1),"")</f>
        <v>12</v>
      </c>
      <c r="AO13" t="str">
        <f>IFERROR(INDEX($C$2:$C$637,MATCH(ROWS($AN$2:AN13),position,0)),"")</f>
        <v>130-Informatique</v>
      </c>
    </row>
    <row r="14" spans="1:44" x14ac:dyDescent="0.25">
      <c r="A14">
        <v>375</v>
      </c>
      <c r="B14">
        <v>140</v>
      </c>
      <c r="C14" s="2" t="s">
        <v>1167</v>
      </c>
      <c r="D14" s="2" t="s">
        <v>1168</v>
      </c>
      <c r="E14" s="2" t="s">
        <v>715</v>
      </c>
      <c r="F14" s="2" t="s">
        <v>24</v>
      </c>
      <c r="G14" s="2" t="s">
        <v>776</v>
      </c>
      <c r="H14" s="2" t="s">
        <v>27</v>
      </c>
      <c r="I14" s="2" t="s">
        <v>27</v>
      </c>
      <c r="J14" s="1"/>
      <c r="K14" s="1"/>
      <c r="M14" s="2" t="s">
        <v>27</v>
      </c>
      <c r="N14" s="2" t="s">
        <v>27</v>
      </c>
      <c r="O14" s="2" t="s">
        <v>27</v>
      </c>
      <c r="P14" s="2" t="s">
        <v>1169</v>
      </c>
      <c r="Q14" s="2" t="s">
        <v>27</v>
      </c>
      <c r="R14" s="2" t="s">
        <v>27</v>
      </c>
      <c r="S14" s="2" t="s">
        <v>27</v>
      </c>
      <c r="T14" s="2" t="s">
        <v>27</v>
      </c>
      <c r="U14" s="2" t="s">
        <v>27</v>
      </c>
      <c r="V14" s="2" t="s">
        <v>27</v>
      </c>
      <c r="AM14">
        <f>--ISNUMBER(IFERROR(SEARCH('Formulaire recherche'!$E$18,C14,1),""))</f>
        <v>1</v>
      </c>
      <c r="AN14">
        <f>IF(AM14=1,COUNTIF($AM$2:AM14,1),"")</f>
        <v>13</v>
      </c>
      <c r="AO14" t="str">
        <f>IFERROR(INDEX($C$2:$C$637,MATCH(ROWS($AN$2:AN14),position,0)),"")</f>
        <v>140-Marketing</v>
      </c>
    </row>
    <row r="15" spans="1:44" x14ac:dyDescent="0.25">
      <c r="A15">
        <v>246</v>
      </c>
      <c r="B15">
        <v>145</v>
      </c>
      <c r="C15" s="2" t="s">
        <v>882</v>
      </c>
      <c r="D15" s="2" t="s">
        <v>33</v>
      </c>
      <c r="E15" s="2" t="s">
        <v>715</v>
      </c>
      <c r="F15" s="2" t="s">
        <v>24</v>
      </c>
      <c r="G15" s="2" t="s">
        <v>776</v>
      </c>
      <c r="H15" s="2" t="s">
        <v>27</v>
      </c>
      <c r="I15" s="2" t="s">
        <v>27</v>
      </c>
      <c r="J15" s="1"/>
      <c r="K15" s="1"/>
      <c r="M15" s="2" t="s">
        <v>27</v>
      </c>
      <c r="N15" s="2" t="s">
        <v>27</v>
      </c>
      <c r="O15" s="2" t="s">
        <v>27</v>
      </c>
      <c r="P15" s="2" t="s">
        <v>848</v>
      </c>
      <c r="Q15" s="2" t="s">
        <v>27</v>
      </c>
      <c r="R15" s="2" t="s">
        <v>27</v>
      </c>
      <c r="S15" s="2" t="s">
        <v>27</v>
      </c>
      <c r="T15" s="2" t="s">
        <v>27</v>
      </c>
      <c r="U15" s="2" t="s">
        <v>27</v>
      </c>
      <c r="V15" s="2" t="s">
        <v>27</v>
      </c>
      <c r="AM15">
        <f>--ISNUMBER(IFERROR(SEARCH('Formulaire recherche'!$E$18,C15,1),""))</f>
        <v>1</v>
      </c>
      <c r="AN15">
        <f>IF(AM15=1,COUNTIF($AM$2:AM15,1),"")</f>
        <v>14</v>
      </c>
      <c r="AO15" t="str">
        <f>IFERROR(INDEX($C$2:$C$637,MATCH(ROWS($AN$2:AN15),position,0)),"")</f>
        <v>145-Logements</v>
      </c>
    </row>
    <row r="16" spans="1:44" x14ac:dyDescent="0.25">
      <c r="A16">
        <v>247</v>
      </c>
      <c r="B16">
        <v>190</v>
      </c>
      <c r="C16" s="2" t="s">
        <v>883</v>
      </c>
      <c r="D16" s="2" t="s">
        <v>884</v>
      </c>
      <c r="E16" s="2" t="s">
        <v>715</v>
      </c>
      <c r="F16" s="2" t="s">
        <v>24</v>
      </c>
      <c r="G16" s="2" t="s">
        <v>776</v>
      </c>
      <c r="H16" s="2" t="s">
        <v>27</v>
      </c>
      <c r="I16" s="2" t="s">
        <v>27</v>
      </c>
      <c r="J16" s="1"/>
      <c r="K16" s="1"/>
      <c r="M16" s="2" t="s">
        <v>27</v>
      </c>
      <c r="N16" s="2" t="s">
        <v>27</v>
      </c>
      <c r="O16" s="2" t="s">
        <v>27</v>
      </c>
      <c r="P16" s="2" t="s">
        <v>853</v>
      </c>
      <c r="Q16" s="2" t="s">
        <v>27</v>
      </c>
      <c r="R16" s="2" t="s">
        <v>27</v>
      </c>
      <c r="S16" s="2" t="s">
        <v>27</v>
      </c>
      <c r="T16" s="2" t="s">
        <v>27</v>
      </c>
      <c r="U16" s="2" t="s">
        <v>27</v>
      </c>
      <c r="V16" s="2" t="s">
        <v>27</v>
      </c>
      <c r="AM16">
        <f>--ISNUMBER(IFERROR(SEARCH('Formulaire recherche'!$E$18,C16,1),""))</f>
        <v>1</v>
      </c>
      <c r="AN16">
        <f>IF(AM16=1,COUNTIF($AM$2:AM16,1),"")</f>
        <v>15</v>
      </c>
      <c r="AO16" t="str">
        <f>IFERROR(INDEX($C$2:$C$637,MATCH(ROWS($AN$2:AN16),position,0)),"")</f>
        <v>190-Administration</v>
      </c>
    </row>
    <row r="17" spans="1:41" x14ac:dyDescent="0.25">
      <c r="A17">
        <v>248</v>
      </c>
      <c r="B17">
        <v>200</v>
      </c>
      <c r="C17" s="2" t="s">
        <v>885</v>
      </c>
      <c r="D17" s="2" t="s">
        <v>886</v>
      </c>
      <c r="E17" s="2" t="s">
        <v>715</v>
      </c>
      <c r="F17" s="2" t="s">
        <v>24</v>
      </c>
      <c r="G17" s="2" t="s">
        <v>776</v>
      </c>
      <c r="H17" s="2" t="s">
        <v>27</v>
      </c>
      <c r="I17" s="2" t="s">
        <v>27</v>
      </c>
      <c r="J17" s="1"/>
      <c r="K17" s="1"/>
      <c r="M17" s="2" t="s">
        <v>27</v>
      </c>
      <c r="N17" s="2" t="s">
        <v>27</v>
      </c>
      <c r="O17" s="2" t="s">
        <v>27</v>
      </c>
      <c r="P17" s="2" t="s">
        <v>27</v>
      </c>
      <c r="Q17" s="2" t="s">
        <v>27</v>
      </c>
      <c r="R17" s="2" t="s">
        <v>27</v>
      </c>
      <c r="S17" s="2" t="s">
        <v>27</v>
      </c>
      <c r="T17" s="2" t="s">
        <v>27</v>
      </c>
      <c r="U17" s="2" t="s">
        <v>27</v>
      </c>
      <c r="V17" s="2" t="s">
        <v>27</v>
      </c>
      <c r="AM17">
        <f>--ISNUMBER(IFERROR(SEARCH('Formulaire recherche'!$E$18,C17,1),""))</f>
        <v>1</v>
      </c>
      <c r="AN17">
        <f>IF(AM17=1,COUNTIF($AM$2:AM17,1),"")</f>
        <v>16</v>
      </c>
      <c r="AO17" t="str">
        <f>IFERROR(INDEX($C$2:$C$637,MATCH(ROWS($AN$2:AN17),position,0)),"")</f>
        <v>200-Mécanique</v>
      </c>
    </row>
    <row r="18" spans="1:41" x14ac:dyDescent="0.25">
      <c r="A18">
        <v>249</v>
      </c>
      <c r="B18">
        <v>205</v>
      </c>
      <c r="C18" s="2" t="s">
        <v>887</v>
      </c>
      <c r="D18" s="2" t="s">
        <v>888</v>
      </c>
      <c r="E18" s="2" t="s">
        <v>715</v>
      </c>
      <c r="F18" s="2" t="s">
        <v>24</v>
      </c>
      <c r="G18" s="2" t="s">
        <v>776</v>
      </c>
      <c r="H18" s="2" t="s">
        <v>27</v>
      </c>
      <c r="I18" s="2" t="s">
        <v>27</v>
      </c>
      <c r="J18" s="1"/>
      <c r="K18" s="1"/>
      <c r="M18" s="2" t="s">
        <v>27</v>
      </c>
      <c r="N18" s="2" t="s">
        <v>27</v>
      </c>
      <c r="O18" s="2" t="s">
        <v>27</v>
      </c>
      <c r="P18" s="2" t="s">
        <v>27</v>
      </c>
      <c r="Q18" s="2" t="s">
        <v>27</v>
      </c>
      <c r="R18" s="2" t="s">
        <v>27</v>
      </c>
      <c r="S18" s="2" t="s">
        <v>27</v>
      </c>
      <c r="T18" s="2" t="s">
        <v>27</v>
      </c>
      <c r="U18" s="2" t="s">
        <v>27</v>
      </c>
      <c r="V18" s="2" t="s">
        <v>27</v>
      </c>
      <c r="AM18">
        <f>--ISNUMBER(IFERROR(SEARCH('Formulaire recherche'!$E$18,C18,1),""))</f>
        <v>1</v>
      </c>
      <c r="AN18">
        <f>IF(AM18=1,COUNTIF($AM$2:AM18,1),"")</f>
        <v>17</v>
      </c>
      <c r="AO18" t="str">
        <f>IFERROR(INDEX($C$2:$C$637,MATCH(ROWS($AN$2:AN18),position,0)),"")</f>
        <v>205-Forge &amp; Serrurerie</v>
      </c>
    </row>
    <row r="19" spans="1:41" x14ac:dyDescent="0.25">
      <c r="A19">
        <v>250</v>
      </c>
      <c r="B19">
        <v>210</v>
      </c>
      <c r="C19" s="2" t="s">
        <v>889</v>
      </c>
      <c r="D19" s="2" t="s">
        <v>890</v>
      </c>
      <c r="E19" s="2" t="s">
        <v>715</v>
      </c>
      <c r="F19" s="2" t="s">
        <v>24</v>
      </c>
      <c r="G19" s="2" t="s">
        <v>776</v>
      </c>
      <c r="H19" s="2" t="s">
        <v>27</v>
      </c>
      <c r="I19" s="2" t="s">
        <v>27</v>
      </c>
      <c r="J19" s="1"/>
      <c r="K19" s="1"/>
      <c r="M19" s="2" t="s">
        <v>27</v>
      </c>
      <c r="N19" s="2" t="s">
        <v>27</v>
      </c>
      <c r="O19" s="2" t="s">
        <v>27</v>
      </c>
      <c r="P19" s="2" t="s">
        <v>27</v>
      </c>
      <c r="Q19" s="2" t="s">
        <v>27</v>
      </c>
      <c r="R19" s="2" t="s">
        <v>27</v>
      </c>
      <c r="S19" s="2" t="s">
        <v>27</v>
      </c>
      <c r="T19" s="2" t="s">
        <v>27</v>
      </c>
      <c r="U19" s="2" t="s">
        <v>27</v>
      </c>
      <c r="V19" s="2" t="s">
        <v>27</v>
      </c>
      <c r="AM19">
        <f>--ISNUMBER(IFERROR(SEARCH('Formulaire recherche'!$E$18,C19,1),""))</f>
        <v>1</v>
      </c>
      <c r="AN19">
        <f>IF(AM19=1,COUNTIF($AM$2:AM19,1),"")</f>
        <v>18</v>
      </c>
      <c r="AO19" t="str">
        <f>IFERROR(INDEX($C$2:$C$637,MATCH(ROWS($AN$2:AN19),position,0)),"")</f>
        <v>210-Electricité</v>
      </c>
    </row>
    <row r="20" spans="1:41" x14ac:dyDescent="0.25">
      <c r="A20">
        <v>251</v>
      </c>
      <c r="B20">
        <v>215</v>
      </c>
      <c r="C20" s="2" t="s">
        <v>891</v>
      </c>
      <c r="D20" s="2" t="s">
        <v>892</v>
      </c>
      <c r="E20" s="2" t="s">
        <v>715</v>
      </c>
      <c r="F20" s="2" t="s">
        <v>24</v>
      </c>
      <c r="G20" s="2" t="s">
        <v>776</v>
      </c>
      <c r="H20" s="2" t="s">
        <v>27</v>
      </c>
      <c r="I20" s="2" t="s">
        <v>27</v>
      </c>
      <c r="J20" s="1"/>
      <c r="K20" s="1"/>
      <c r="M20" s="2" t="s">
        <v>27</v>
      </c>
      <c r="N20" s="2" t="s">
        <v>27</v>
      </c>
      <c r="O20" s="2" t="s">
        <v>27</v>
      </c>
      <c r="P20" s="2" t="s">
        <v>27</v>
      </c>
      <c r="Q20" s="2" t="s">
        <v>27</v>
      </c>
      <c r="R20" s="2" t="s">
        <v>27</v>
      </c>
      <c r="S20" s="2" t="s">
        <v>27</v>
      </c>
      <c r="T20" s="2" t="s">
        <v>27</v>
      </c>
      <c r="U20" s="2" t="s">
        <v>27</v>
      </c>
      <c r="V20" s="2" t="s">
        <v>27</v>
      </c>
      <c r="AM20">
        <f>--ISNUMBER(IFERROR(SEARCH('Formulaire recherche'!$E$18,C20,1),""))</f>
        <v>1</v>
      </c>
      <c r="AN20">
        <f>IF(AM20=1,COUNTIF($AM$2:AM20,1),"")</f>
        <v>19</v>
      </c>
      <c r="AO20" t="str">
        <f>IFERROR(INDEX($C$2:$C$637,MATCH(ROWS($AN$2:AN20),position,0)),"")</f>
        <v>215-Machines</v>
      </c>
    </row>
    <row r="21" spans="1:41" x14ac:dyDescent="0.25">
      <c r="A21">
        <v>252</v>
      </c>
      <c r="B21">
        <v>216</v>
      </c>
      <c r="C21" s="2" t="s">
        <v>893</v>
      </c>
      <c r="D21" s="2" t="s">
        <v>894</v>
      </c>
      <c r="E21" s="2" t="s">
        <v>715</v>
      </c>
      <c r="F21" s="2" t="s">
        <v>24</v>
      </c>
      <c r="G21" s="2" t="s">
        <v>776</v>
      </c>
      <c r="H21" s="2" t="s">
        <v>27</v>
      </c>
      <c r="I21" s="2" t="s">
        <v>27</v>
      </c>
      <c r="J21" s="1"/>
      <c r="K21" s="1"/>
      <c r="M21" s="2" t="s">
        <v>27</v>
      </c>
      <c r="N21" s="2" t="s">
        <v>27</v>
      </c>
      <c r="O21" s="2" t="s">
        <v>27</v>
      </c>
      <c r="P21" s="2" t="s">
        <v>27</v>
      </c>
      <c r="Q21" s="2" t="s">
        <v>27</v>
      </c>
      <c r="R21" s="2" t="s">
        <v>27</v>
      </c>
      <c r="S21" s="2" t="s">
        <v>27</v>
      </c>
      <c r="T21" s="2" t="s">
        <v>27</v>
      </c>
      <c r="U21" s="2" t="s">
        <v>27</v>
      </c>
      <c r="V21" s="2" t="s">
        <v>27</v>
      </c>
      <c r="AM21">
        <f>--ISNUMBER(IFERROR(SEARCH('Formulaire recherche'!$E$18,C21,1),""))</f>
        <v>1</v>
      </c>
      <c r="AN21">
        <f>IF(AM21=1,COUNTIF($AM$2:AM21,1),"")</f>
        <v>20</v>
      </c>
      <c r="AO21" t="str">
        <f>IFERROR(INDEX($C$2:$C$637,MATCH(ROWS($AN$2:AN21),position,0)),"")</f>
        <v>216-Containers</v>
      </c>
    </row>
    <row r="22" spans="1:41" x14ac:dyDescent="0.25">
      <c r="A22">
        <v>253</v>
      </c>
      <c r="B22">
        <v>220</v>
      </c>
      <c r="C22" s="2" t="s">
        <v>895</v>
      </c>
      <c r="D22" s="2" t="s">
        <v>896</v>
      </c>
      <c r="E22" s="2" t="s">
        <v>715</v>
      </c>
      <c r="F22" s="2" t="s">
        <v>24</v>
      </c>
      <c r="G22" s="2" t="s">
        <v>776</v>
      </c>
      <c r="H22" s="2" t="s">
        <v>27</v>
      </c>
      <c r="I22" s="2" t="s">
        <v>27</v>
      </c>
      <c r="J22" s="1"/>
      <c r="K22" s="1"/>
      <c r="M22" s="2" t="s">
        <v>27</v>
      </c>
      <c r="N22" s="2" t="s">
        <v>27</v>
      </c>
      <c r="O22" s="2" t="s">
        <v>27</v>
      </c>
      <c r="P22" s="2" t="s">
        <v>27</v>
      </c>
      <c r="Q22" s="2" t="s">
        <v>27</v>
      </c>
      <c r="R22" s="2" t="s">
        <v>27</v>
      </c>
      <c r="S22" s="2" t="s">
        <v>27</v>
      </c>
      <c r="T22" s="2" t="s">
        <v>27</v>
      </c>
      <c r="U22" s="2" t="s">
        <v>27</v>
      </c>
      <c r="V22" s="2" t="s">
        <v>27</v>
      </c>
      <c r="AM22">
        <f>--ISNUMBER(IFERROR(SEARCH('Formulaire recherche'!$E$18,C22,1),""))</f>
        <v>1</v>
      </c>
      <c r="AN22">
        <f>IF(AM22=1,COUNTIF($AM$2:AM22,1),"")</f>
        <v>21</v>
      </c>
      <c r="AO22" t="str">
        <f>IFERROR(INDEX($C$2:$C$637,MATCH(ROWS($AN$2:AN22),position,0)),"")</f>
        <v>220-Menuiserie</v>
      </c>
    </row>
    <row r="23" spans="1:41" x14ac:dyDescent="0.25">
      <c r="A23">
        <v>254</v>
      </c>
      <c r="B23">
        <v>225</v>
      </c>
      <c r="C23" s="2" t="s">
        <v>897</v>
      </c>
      <c r="D23" s="2" t="s">
        <v>898</v>
      </c>
      <c r="E23" s="2" t="s">
        <v>715</v>
      </c>
      <c r="F23" s="2" t="s">
        <v>24</v>
      </c>
      <c r="G23" s="2" t="s">
        <v>776</v>
      </c>
      <c r="H23" s="2" t="s">
        <v>27</v>
      </c>
      <c r="I23" s="2" t="s">
        <v>27</v>
      </c>
      <c r="J23" s="1"/>
      <c r="K23" s="1"/>
      <c r="M23" s="2" t="s">
        <v>27</v>
      </c>
      <c r="N23" s="2" t="s">
        <v>27</v>
      </c>
      <c r="O23" s="2" t="s">
        <v>27</v>
      </c>
      <c r="P23" s="2" t="s">
        <v>27</v>
      </c>
      <c r="Q23" s="2" t="s">
        <v>27</v>
      </c>
      <c r="R23" s="2" t="s">
        <v>27</v>
      </c>
      <c r="S23" s="2" t="s">
        <v>27</v>
      </c>
      <c r="T23" s="2" t="s">
        <v>27</v>
      </c>
      <c r="U23" s="2" t="s">
        <v>27</v>
      </c>
      <c r="V23" s="2" t="s">
        <v>27</v>
      </c>
      <c r="AM23">
        <f>--ISNUMBER(IFERROR(SEARCH('Formulaire recherche'!$E$18,C23,1),""))</f>
        <v>1</v>
      </c>
      <c r="AN23">
        <f>IF(AM23=1,COUNTIF($AM$2:AM23,1),"")</f>
        <v>22</v>
      </c>
      <c r="AO23" t="str">
        <f>IFERROR(INDEX($C$2:$C$637,MATCH(ROWS($AN$2:AN23),position,0)),"")</f>
        <v>225-Transports</v>
      </c>
    </row>
    <row r="24" spans="1:41" x14ac:dyDescent="0.25">
      <c r="A24">
        <v>255</v>
      </c>
      <c r="B24">
        <v>230</v>
      </c>
      <c r="C24" s="2" t="s">
        <v>899</v>
      </c>
      <c r="D24" s="2" t="s">
        <v>900</v>
      </c>
      <c r="E24" s="2" t="s">
        <v>715</v>
      </c>
      <c r="F24" s="2" t="s">
        <v>24</v>
      </c>
      <c r="G24" s="2" t="s">
        <v>776</v>
      </c>
      <c r="H24" s="2" t="s">
        <v>27</v>
      </c>
      <c r="I24" s="2" t="s">
        <v>27</v>
      </c>
      <c r="J24" s="1"/>
      <c r="K24" s="1"/>
      <c r="M24" s="2" t="s">
        <v>27</v>
      </c>
      <c r="N24" s="2" t="s">
        <v>27</v>
      </c>
      <c r="O24" s="2" t="s">
        <v>27</v>
      </c>
      <c r="P24" s="2" t="s">
        <v>27</v>
      </c>
      <c r="Q24" s="2" t="s">
        <v>27</v>
      </c>
      <c r="R24" s="2" t="s">
        <v>27</v>
      </c>
      <c r="S24" s="2" t="s">
        <v>27</v>
      </c>
      <c r="T24" s="2" t="s">
        <v>27</v>
      </c>
      <c r="U24" s="2" t="s">
        <v>27</v>
      </c>
      <c r="V24" s="2" t="s">
        <v>27</v>
      </c>
      <c r="AM24">
        <f>--ISNUMBER(IFERROR(SEARCH('Formulaire recherche'!$E$18,C24,1),""))</f>
        <v>1</v>
      </c>
      <c r="AN24">
        <f>IF(AM24=1,COUNTIF($AM$2:AM24,1),"")</f>
        <v>23</v>
      </c>
      <c r="AO24" t="str">
        <f>IFERROR(INDEX($C$2:$C$637,MATCH(ROWS($AN$2:AN24),position,0)),"")</f>
        <v>230-Approvisionnements</v>
      </c>
    </row>
    <row r="25" spans="1:41" x14ac:dyDescent="0.25">
      <c r="A25">
        <v>256</v>
      </c>
      <c r="B25">
        <v>235</v>
      </c>
      <c r="C25" s="2" t="s">
        <v>901</v>
      </c>
      <c r="D25" s="2" t="s">
        <v>902</v>
      </c>
      <c r="E25" s="2" t="s">
        <v>715</v>
      </c>
      <c r="F25" s="2" t="s">
        <v>24</v>
      </c>
      <c r="G25" s="2" t="s">
        <v>776</v>
      </c>
      <c r="H25" s="2" t="s">
        <v>27</v>
      </c>
      <c r="I25" s="2" t="s">
        <v>27</v>
      </c>
      <c r="J25" s="1"/>
      <c r="K25" s="1"/>
      <c r="M25" s="2" t="s">
        <v>27</v>
      </c>
      <c r="N25" s="2" t="s">
        <v>27</v>
      </c>
      <c r="O25" s="2" t="s">
        <v>27</v>
      </c>
      <c r="P25" s="2" t="s">
        <v>27</v>
      </c>
      <c r="Q25" s="2" t="s">
        <v>27</v>
      </c>
      <c r="R25" s="2" t="s">
        <v>27</v>
      </c>
      <c r="S25" s="2" t="s">
        <v>27</v>
      </c>
      <c r="T25" s="2" t="s">
        <v>27</v>
      </c>
      <c r="U25" s="2" t="s">
        <v>27</v>
      </c>
      <c r="V25" s="2" t="s">
        <v>27</v>
      </c>
      <c r="AM25">
        <f>--ISNUMBER(IFERROR(SEARCH('Formulaire recherche'!$E$18,C25,1),""))</f>
        <v>1</v>
      </c>
      <c r="AN25">
        <f>IF(AM25=1,COUNTIF($AM$2:AM25,1),"")</f>
        <v>24</v>
      </c>
      <c r="AO25" t="str">
        <f>IFERROR(INDEX($C$2:$C$637,MATCH(ROWS($AN$2:AN25),position,0)),"")</f>
        <v>235-Equipement personnel</v>
      </c>
    </row>
    <row r="26" spans="1:41" x14ac:dyDescent="0.25">
      <c r="A26">
        <v>257</v>
      </c>
      <c r="B26">
        <v>290</v>
      </c>
      <c r="C26" s="2" t="s">
        <v>903</v>
      </c>
      <c r="D26" s="2" t="s">
        <v>904</v>
      </c>
      <c r="E26" s="2" t="s">
        <v>715</v>
      </c>
      <c r="F26" s="2" t="s">
        <v>24</v>
      </c>
      <c r="G26" s="2" t="s">
        <v>776</v>
      </c>
      <c r="H26" s="2" t="s">
        <v>27</v>
      </c>
      <c r="I26" s="2" t="s">
        <v>27</v>
      </c>
      <c r="J26" s="1"/>
      <c r="K26" s="1"/>
      <c r="M26" s="2" t="s">
        <v>27</v>
      </c>
      <c r="N26" s="2" t="s">
        <v>27</v>
      </c>
      <c r="O26" s="2" t="s">
        <v>27</v>
      </c>
      <c r="P26" s="2" t="s">
        <v>27</v>
      </c>
      <c r="Q26" s="2" t="s">
        <v>27</v>
      </c>
      <c r="R26" s="2" t="s">
        <v>27</v>
      </c>
      <c r="S26" s="2" t="s">
        <v>27</v>
      </c>
      <c r="T26" s="2" t="s">
        <v>27</v>
      </c>
      <c r="U26" s="2" t="s">
        <v>27</v>
      </c>
      <c r="V26" s="2" t="s">
        <v>27</v>
      </c>
      <c r="AM26">
        <f>--ISNUMBER(IFERROR(SEARCH('Formulaire recherche'!$E$18,C26,1),""))</f>
        <v>1</v>
      </c>
      <c r="AN26">
        <f>IF(AM26=1,COUNTIF($AM$2:AM26,1),"")</f>
        <v>25</v>
      </c>
      <c r="AO26" t="str">
        <f>IFERROR(INDEX($C$2:$C$637,MATCH(ROWS($AN$2:AN26),position,0)),"")</f>
        <v>290-Entretien du dépôt</v>
      </c>
    </row>
    <row r="27" spans="1:41" x14ac:dyDescent="0.25">
      <c r="A27">
        <v>258</v>
      </c>
      <c r="B27">
        <v>295</v>
      </c>
      <c r="C27" s="2" t="s">
        <v>905</v>
      </c>
      <c r="D27" s="2" t="s">
        <v>906</v>
      </c>
      <c r="E27" s="2" t="s">
        <v>715</v>
      </c>
      <c r="F27" s="2" t="s">
        <v>24</v>
      </c>
      <c r="G27" s="2" t="s">
        <v>776</v>
      </c>
      <c r="H27" s="2" t="s">
        <v>27</v>
      </c>
      <c r="I27" s="2" t="s">
        <v>27</v>
      </c>
      <c r="J27" s="1"/>
      <c r="K27" s="1"/>
      <c r="M27" s="2" t="s">
        <v>27</v>
      </c>
      <c r="N27" s="2" t="s">
        <v>27</v>
      </c>
      <c r="O27" s="2" t="s">
        <v>27</v>
      </c>
      <c r="P27" s="2" t="s">
        <v>27</v>
      </c>
      <c r="Q27" s="2" t="s">
        <v>27</v>
      </c>
      <c r="R27" s="2" t="s">
        <v>27</v>
      </c>
      <c r="S27" s="2" t="s">
        <v>27</v>
      </c>
      <c r="T27" s="2" t="s">
        <v>27</v>
      </c>
      <c r="U27" s="2" t="s">
        <v>27</v>
      </c>
      <c r="V27" s="2" t="s">
        <v>27</v>
      </c>
      <c r="AM27">
        <f>--ISNUMBER(IFERROR(SEARCH('Formulaire recherche'!$E$18,C27,1),""))</f>
        <v>1</v>
      </c>
      <c r="AN27">
        <f>IF(AM27=1,COUNTIF($AM$2:AM27,1),"")</f>
        <v>26</v>
      </c>
      <c r="AO27" t="str">
        <f>IFERROR(INDEX($C$2:$C$637,MATCH(ROWS($AN$2:AN27),position,0)),"")</f>
        <v>295-Administration du dépôt</v>
      </c>
    </row>
    <row r="28" spans="1:41" x14ac:dyDescent="0.25">
      <c r="A28">
        <v>240</v>
      </c>
      <c r="B28">
        <v>430</v>
      </c>
      <c r="C28" s="2" t="s">
        <v>867</v>
      </c>
      <c r="D28" s="2" t="s">
        <v>868</v>
      </c>
      <c r="E28" s="2" t="s">
        <v>715</v>
      </c>
      <c r="F28" s="2" t="s">
        <v>24</v>
      </c>
      <c r="G28" s="2" t="s">
        <v>776</v>
      </c>
      <c r="H28" s="2" t="s">
        <v>27</v>
      </c>
      <c r="I28" s="2" t="s">
        <v>27</v>
      </c>
      <c r="J28" s="1"/>
      <c r="K28" s="1"/>
      <c r="M28" s="2" t="s">
        <v>27</v>
      </c>
      <c r="N28" s="2" t="s">
        <v>27</v>
      </c>
      <c r="O28" s="2" t="s">
        <v>27</v>
      </c>
      <c r="P28" s="2" t="s">
        <v>869</v>
      </c>
      <c r="Q28" s="2" t="s">
        <v>27</v>
      </c>
      <c r="R28" s="2" t="s">
        <v>27</v>
      </c>
      <c r="S28" s="2" t="s">
        <v>27</v>
      </c>
      <c r="T28" s="2" t="s">
        <v>27</v>
      </c>
      <c r="U28" s="2" t="s">
        <v>27</v>
      </c>
      <c r="V28" s="2" t="s">
        <v>27</v>
      </c>
      <c r="AM28">
        <f>--ISNUMBER(IFERROR(SEARCH('Formulaire recherche'!$E$18,C28,1),""))</f>
        <v>1</v>
      </c>
      <c r="AN28">
        <f>IF(AM28=1,COUNTIF($AM$2:AM28,1),"")</f>
        <v>27</v>
      </c>
      <c r="AO28" t="str">
        <f>IFERROR(INDEX($C$2:$C$637,MATCH(ROWS($AN$2:AN28),position,0)),"")</f>
        <v>430-Achats</v>
      </c>
    </row>
    <row r="29" spans="1:41" x14ac:dyDescent="0.25">
      <c r="A29">
        <v>241</v>
      </c>
      <c r="B29">
        <v>440</v>
      </c>
      <c r="C29" s="2" t="s">
        <v>870</v>
      </c>
      <c r="D29" s="2" t="s">
        <v>871</v>
      </c>
      <c r="E29" s="2" t="s">
        <v>715</v>
      </c>
      <c r="F29" s="2" t="s">
        <v>24</v>
      </c>
      <c r="G29" s="2" t="s">
        <v>776</v>
      </c>
      <c r="H29" s="2" t="s">
        <v>27</v>
      </c>
      <c r="I29" s="2" t="s">
        <v>27</v>
      </c>
      <c r="J29" s="1"/>
      <c r="K29" s="1"/>
      <c r="M29" s="2" t="s">
        <v>27</v>
      </c>
      <c r="N29" s="2" t="s">
        <v>27</v>
      </c>
      <c r="O29" s="2" t="s">
        <v>27</v>
      </c>
      <c r="P29" s="2" t="s">
        <v>872</v>
      </c>
      <c r="Q29" s="2" t="s">
        <v>27</v>
      </c>
      <c r="R29" s="2" t="s">
        <v>27</v>
      </c>
      <c r="S29" s="2" t="s">
        <v>27</v>
      </c>
      <c r="T29" s="2" t="s">
        <v>27</v>
      </c>
      <c r="U29" s="2" t="s">
        <v>27</v>
      </c>
      <c r="V29" s="2" t="s">
        <v>27</v>
      </c>
      <c r="AM29">
        <f>--ISNUMBER(IFERROR(SEARCH('Formulaire recherche'!$E$18,C29,1),""))</f>
        <v>1</v>
      </c>
      <c r="AN29">
        <f>IF(AM29=1,COUNTIF($AM$2:AM29,1),"")</f>
        <v>28</v>
      </c>
      <c r="AO29" t="str">
        <f>IFERROR(INDEX($C$2:$C$637,MATCH(ROWS($AN$2:AN29),position,0)),"")</f>
        <v>440-Sécurité/Santé</v>
      </c>
    </row>
    <row r="30" spans="1:41" x14ac:dyDescent="0.25">
      <c r="A30">
        <v>242</v>
      </c>
      <c r="B30">
        <v>450</v>
      </c>
      <c r="C30" s="2" t="s">
        <v>873</v>
      </c>
      <c r="D30" s="2" t="s">
        <v>874</v>
      </c>
      <c r="E30" s="2" t="s">
        <v>715</v>
      </c>
      <c r="F30" s="2" t="s">
        <v>24</v>
      </c>
      <c r="G30" s="2" t="s">
        <v>776</v>
      </c>
      <c r="H30" s="2" t="s">
        <v>27</v>
      </c>
      <c r="I30" s="2" t="s">
        <v>27</v>
      </c>
      <c r="J30" s="1"/>
      <c r="K30" s="1"/>
      <c r="M30" s="2" t="s">
        <v>27</v>
      </c>
      <c r="N30" s="2" t="s">
        <v>27</v>
      </c>
      <c r="O30" s="2" t="s">
        <v>27</v>
      </c>
      <c r="P30" s="2" t="s">
        <v>872</v>
      </c>
      <c r="Q30" s="2" t="s">
        <v>27</v>
      </c>
      <c r="R30" s="2" t="s">
        <v>27</v>
      </c>
      <c r="S30" s="2" t="s">
        <v>27</v>
      </c>
      <c r="T30" s="2" t="s">
        <v>27</v>
      </c>
      <c r="U30" s="2" t="s">
        <v>27</v>
      </c>
      <c r="V30" s="2" t="s">
        <v>27</v>
      </c>
      <c r="AM30">
        <f>--ISNUMBER(IFERROR(SEARCH('Formulaire recherche'!$E$18,C30,1),""))</f>
        <v>1</v>
      </c>
      <c r="AN30">
        <f>IF(AM30=1,COUNTIF($AM$2:AM30,1),"")</f>
        <v>29</v>
      </c>
      <c r="AO30" t="str">
        <f>IFERROR(INDEX($C$2:$C$637,MATCH(ROWS($AN$2:AN30),position,0)),"")</f>
        <v>450-Système de Qualité</v>
      </c>
    </row>
    <row r="31" spans="1:41" x14ac:dyDescent="0.25">
      <c r="A31">
        <v>367</v>
      </c>
      <c r="B31">
        <v>1000</v>
      </c>
      <c r="C31" s="2" t="s">
        <v>1135</v>
      </c>
      <c r="D31" s="2" t="s">
        <v>1136</v>
      </c>
      <c r="E31" s="2" t="s">
        <v>715</v>
      </c>
      <c r="F31" s="2" t="s">
        <v>24</v>
      </c>
      <c r="G31" s="2" t="s">
        <v>776</v>
      </c>
      <c r="H31" s="2" t="s">
        <v>27</v>
      </c>
      <c r="I31" s="2" t="s">
        <v>27</v>
      </c>
      <c r="J31" s="1"/>
      <c r="K31" s="1"/>
      <c r="M31" s="2" t="s">
        <v>27</v>
      </c>
      <c r="N31" s="2" t="s">
        <v>27</v>
      </c>
      <c r="O31" s="2" t="s">
        <v>27</v>
      </c>
      <c r="P31" s="2" t="s">
        <v>477</v>
      </c>
      <c r="Q31" s="2" t="s">
        <v>27</v>
      </c>
      <c r="R31" s="2" t="s">
        <v>27</v>
      </c>
      <c r="S31" s="2" t="s">
        <v>27</v>
      </c>
      <c r="T31" s="2" t="s">
        <v>27</v>
      </c>
      <c r="U31" s="2" t="s">
        <v>27</v>
      </c>
      <c r="V31" s="2" t="s">
        <v>27</v>
      </c>
      <c r="AM31">
        <f>--ISNUMBER(IFERROR(SEARCH('Formulaire recherche'!$E$18,C31,1),""))</f>
        <v>1</v>
      </c>
      <c r="AN31">
        <f>IF(AM31=1,COUNTIF($AM$2:AM31,1),"")</f>
        <v>30</v>
      </c>
      <c r="AO31" t="str">
        <f>IFERROR(INDEX($C$2:$C$637,MATCH(ROWS($AN$2:AN31),position,0)),"")</f>
        <v>1000-Direction Bâtiment</v>
      </c>
    </row>
    <row r="32" spans="1:41" x14ac:dyDescent="0.25">
      <c r="A32">
        <v>368</v>
      </c>
      <c r="B32">
        <v>1001</v>
      </c>
      <c r="C32" s="2" t="s">
        <v>1137</v>
      </c>
      <c r="D32" s="2" t="s">
        <v>1138</v>
      </c>
      <c r="E32" s="2" t="s">
        <v>715</v>
      </c>
      <c r="F32" s="2" t="s">
        <v>24</v>
      </c>
      <c r="G32" s="2" t="s">
        <v>776</v>
      </c>
      <c r="H32" s="2" t="s">
        <v>27</v>
      </c>
      <c r="I32" s="2" t="s">
        <v>27</v>
      </c>
      <c r="J32" s="1"/>
      <c r="K32" s="1"/>
      <c r="M32" s="2" t="s">
        <v>27</v>
      </c>
      <c r="N32" s="2" t="s">
        <v>27</v>
      </c>
      <c r="O32" s="2" t="s">
        <v>27</v>
      </c>
      <c r="P32" s="2" t="s">
        <v>477</v>
      </c>
      <c r="Q32" s="2" t="s">
        <v>27</v>
      </c>
      <c r="R32" s="2" t="s">
        <v>27</v>
      </c>
      <c r="S32" s="2" t="s">
        <v>27</v>
      </c>
      <c r="T32" s="2" t="s">
        <v>27</v>
      </c>
      <c r="U32" s="2" t="s">
        <v>27</v>
      </c>
      <c r="V32" s="2" t="s">
        <v>27</v>
      </c>
      <c r="AM32">
        <f>--ISNUMBER(IFERROR(SEARCH('Formulaire recherche'!$E$18,C32,1),""))</f>
        <v>1</v>
      </c>
      <c r="AN32">
        <f>IF(AM32=1,COUNTIF($AM$2:AM32,1),"")</f>
        <v>31</v>
      </c>
      <c r="AO32" t="str">
        <f>IFERROR(INDEX($C$2:$C$637,MATCH(ROWS($AN$2:AN32),position,0)),"")</f>
        <v>1001-Etudes Bâtiment</v>
      </c>
    </row>
    <row r="33" spans="1:41" x14ac:dyDescent="0.25">
      <c r="A33">
        <v>259</v>
      </c>
      <c r="B33">
        <v>3000</v>
      </c>
      <c r="C33" s="2" t="s">
        <v>907</v>
      </c>
      <c r="D33" s="2" t="s">
        <v>908</v>
      </c>
      <c r="E33" s="2" t="s">
        <v>715</v>
      </c>
      <c r="F33" s="2" t="s">
        <v>24</v>
      </c>
      <c r="G33" s="2" t="s">
        <v>776</v>
      </c>
      <c r="H33" s="2" t="s">
        <v>27</v>
      </c>
      <c r="I33" s="2" t="s">
        <v>27</v>
      </c>
      <c r="J33" s="1"/>
      <c r="K33" s="1"/>
      <c r="M33" s="2" t="s">
        <v>27</v>
      </c>
      <c r="N33" s="2" t="s">
        <v>27</v>
      </c>
      <c r="O33" s="2" t="s">
        <v>27</v>
      </c>
      <c r="P33" s="2" t="s">
        <v>498</v>
      </c>
      <c r="Q33" s="2" t="s">
        <v>27</v>
      </c>
      <c r="R33" s="2" t="s">
        <v>27</v>
      </c>
      <c r="S33" s="2" t="s">
        <v>27</v>
      </c>
      <c r="T33" s="2" t="s">
        <v>27</v>
      </c>
      <c r="U33" s="2" t="s">
        <v>27</v>
      </c>
      <c r="V33" s="2" t="s">
        <v>27</v>
      </c>
      <c r="AM33">
        <f>--ISNUMBER(IFERROR(SEARCH('Formulaire recherche'!$E$18,C33,1),""))</f>
        <v>1</v>
      </c>
      <c r="AN33">
        <f>IF(AM33=1,COUNTIF($AM$2:AM33,1),"")</f>
        <v>32</v>
      </c>
      <c r="AO33" t="str">
        <f>IFERROR(INDEX($C$2:$C$637,MATCH(ROWS($AN$2:AN33),position,0)),"")</f>
        <v>3000-Direction Génie-Civil GE</v>
      </c>
    </row>
    <row r="34" spans="1:41" x14ac:dyDescent="0.25">
      <c r="A34">
        <v>260</v>
      </c>
      <c r="B34">
        <v>3001</v>
      </c>
      <c r="C34" s="2" t="s">
        <v>909</v>
      </c>
      <c r="D34" s="2" t="s">
        <v>910</v>
      </c>
      <c r="E34" s="2" t="s">
        <v>715</v>
      </c>
      <c r="F34" s="2" t="s">
        <v>24</v>
      </c>
      <c r="G34" s="2" t="s">
        <v>776</v>
      </c>
      <c r="H34" s="2" t="s">
        <v>27</v>
      </c>
      <c r="I34" s="2" t="s">
        <v>27</v>
      </c>
      <c r="J34" s="1"/>
      <c r="K34" s="1"/>
      <c r="M34" s="2" t="s">
        <v>27</v>
      </c>
      <c r="N34" s="2" t="s">
        <v>27</v>
      </c>
      <c r="O34" s="2" t="s">
        <v>27</v>
      </c>
      <c r="P34" s="2" t="s">
        <v>911</v>
      </c>
      <c r="Q34" s="2" t="s">
        <v>27</v>
      </c>
      <c r="R34" s="2" t="s">
        <v>27</v>
      </c>
      <c r="S34" s="2" t="s">
        <v>27</v>
      </c>
      <c r="T34" s="2" t="s">
        <v>27</v>
      </c>
      <c r="U34" s="2" t="s">
        <v>27</v>
      </c>
      <c r="V34" s="2" t="s">
        <v>27</v>
      </c>
      <c r="AM34">
        <f>--ISNUMBER(IFERROR(SEARCH('Formulaire recherche'!$E$18,C34,1),""))</f>
        <v>1</v>
      </c>
      <c r="AN34">
        <f>IF(AM34=1,COUNTIF($AM$2:AM34,1),"")</f>
        <v>33</v>
      </c>
      <c r="AO34" t="str">
        <f>IFERROR(INDEX($C$2:$C$637,MATCH(ROWS($AN$2:AN34),position,0)),"")</f>
        <v>3001-Etudes Génie-Civil GE</v>
      </c>
    </row>
    <row r="35" spans="1:41" x14ac:dyDescent="0.25">
      <c r="A35">
        <v>265</v>
      </c>
      <c r="B35">
        <v>4000</v>
      </c>
      <c r="C35" s="2" t="s">
        <v>922</v>
      </c>
      <c r="D35" s="2" t="s">
        <v>923</v>
      </c>
      <c r="E35" s="2" t="s">
        <v>715</v>
      </c>
      <c r="F35" s="2" t="s">
        <v>79</v>
      </c>
      <c r="G35" s="2" t="s">
        <v>716</v>
      </c>
      <c r="H35" s="2" t="s">
        <v>27</v>
      </c>
      <c r="I35" s="2" t="s">
        <v>27</v>
      </c>
      <c r="J35" s="1"/>
      <c r="K35" s="1"/>
      <c r="M35" s="2" t="s">
        <v>27</v>
      </c>
      <c r="N35" s="2" t="s">
        <v>27</v>
      </c>
      <c r="O35" s="2" t="s">
        <v>27</v>
      </c>
      <c r="P35" s="2" t="s">
        <v>924</v>
      </c>
      <c r="Q35" s="2" t="s">
        <v>27</v>
      </c>
      <c r="R35" s="2" t="s">
        <v>27</v>
      </c>
      <c r="S35" s="2" t="s">
        <v>27</v>
      </c>
      <c r="T35" s="2" t="s">
        <v>27</v>
      </c>
      <c r="U35" s="2" t="s">
        <v>27</v>
      </c>
      <c r="V35" s="2" t="s">
        <v>27</v>
      </c>
      <c r="AM35">
        <f>--ISNUMBER(IFERROR(SEARCH('Formulaire recherche'!$E$18,C35,1),""))</f>
        <v>1</v>
      </c>
      <c r="AN35">
        <f>IF(AM35=1,COUNTIF($AM$2:AM35,1),"")</f>
        <v>34</v>
      </c>
      <c r="AO35" t="str">
        <f>IFERROR(INDEX($C$2:$C$637,MATCH(ROWS($AN$2:AN35),position,0)),"")</f>
        <v>4000-Direction Entreprise Générale VD</v>
      </c>
    </row>
    <row r="36" spans="1:41" x14ac:dyDescent="0.25">
      <c r="A36">
        <v>266</v>
      </c>
      <c r="B36">
        <v>4001</v>
      </c>
      <c r="C36" s="2" t="s">
        <v>925</v>
      </c>
      <c r="D36" s="2" t="s">
        <v>926</v>
      </c>
      <c r="E36" s="2" t="s">
        <v>715</v>
      </c>
      <c r="F36" s="2" t="s">
        <v>79</v>
      </c>
      <c r="G36" s="2" t="s">
        <v>716</v>
      </c>
      <c r="H36" s="2" t="s">
        <v>27</v>
      </c>
      <c r="I36" s="2" t="s">
        <v>27</v>
      </c>
      <c r="J36" s="1"/>
      <c r="K36" s="1"/>
      <c r="M36" s="2" t="s">
        <v>27</v>
      </c>
      <c r="N36" s="2" t="s">
        <v>27</v>
      </c>
      <c r="O36" s="2" t="s">
        <v>27</v>
      </c>
      <c r="P36" s="2" t="s">
        <v>927</v>
      </c>
      <c r="Q36" s="2" t="s">
        <v>27</v>
      </c>
      <c r="R36" s="2" t="s">
        <v>27</v>
      </c>
      <c r="S36" s="2" t="s">
        <v>27</v>
      </c>
      <c r="T36" s="2" t="s">
        <v>27</v>
      </c>
      <c r="U36" s="2" t="s">
        <v>27</v>
      </c>
      <c r="V36" s="2" t="s">
        <v>27</v>
      </c>
      <c r="AM36">
        <f>--ISNUMBER(IFERROR(SEARCH('Formulaire recherche'!$E$18,C36,1),""))</f>
        <v>1</v>
      </c>
      <c r="AN36">
        <f>IF(AM36=1,COUNTIF($AM$2:AM36,1),"")</f>
        <v>35</v>
      </c>
      <c r="AO36" t="str">
        <f>IFERROR(INDEX($C$2:$C$637,MATCH(ROWS($AN$2:AN36),position,0)),"")</f>
        <v>4001-Etudes - Entreprise Générale VD</v>
      </c>
    </row>
    <row r="37" spans="1:41" x14ac:dyDescent="0.25">
      <c r="A37">
        <v>262</v>
      </c>
      <c r="B37">
        <v>5000</v>
      </c>
      <c r="C37" s="2" t="s">
        <v>914</v>
      </c>
      <c r="D37" s="2" t="s">
        <v>915</v>
      </c>
      <c r="E37" s="2" t="s">
        <v>715</v>
      </c>
      <c r="F37" s="2" t="s">
        <v>24</v>
      </c>
      <c r="G37" s="2" t="s">
        <v>776</v>
      </c>
      <c r="H37" s="2" t="s">
        <v>27</v>
      </c>
      <c r="I37" s="2" t="s">
        <v>27</v>
      </c>
      <c r="J37" s="1"/>
      <c r="K37" s="1"/>
      <c r="M37" s="2" t="s">
        <v>27</v>
      </c>
      <c r="N37" s="2" t="s">
        <v>27</v>
      </c>
      <c r="O37" s="2" t="s">
        <v>27</v>
      </c>
      <c r="P37" s="2" t="s">
        <v>916</v>
      </c>
      <c r="Q37" s="2" t="s">
        <v>27</v>
      </c>
      <c r="R37" s="2" t="s">
        <v>27</v>
      </c>
      <c r="S37" s="2" t="s">
        <v>27</v>
      </c>
      <c r="T37" s="2" t="s">
        <v>27</v>
      </c>
      <c r="U37" s="2" t="s">
        <v>27</v>
      </c>
      <c r="V37" s="2" t="s">
        <v>27</v>
      </c>
      <c r="AM37">
        <f>--ISNUMBER(IFERROR(SEARCH('Formulaire recherche'!$E$18,C37,1),""))</f>
        <v>1</v>
      </c>
      <c r="AN37">
        <f>IF(AM37=1,COUNTIF($AM$2:AM37,1),"")</f>
        <v>36</v>
      </c>
      <c r="AO37" t="str">
        <f>IFERROR(INDEX($C$2:$C$637,MATCH(ROWS($AN$2:AN37),position,0)),"")</f>
        <v>5000-Direction Entreprise Générale GE</v>
      </c>
    </row>
    <row r="38" spans="1:41" x14ac:dyDescent="0.25">
      <c r="A38">
        <v>263</v>
      </c>
      <c r="B38">
        <v>5001</v>
      </c>
      <c r="C38" s="2" t="s">
        <v>917</v>
      </c>
      <c r="D38" s="2" t="s">
        <v>918</v>
      </c>
      <c r="E38" s="2" t="s">
        <v>715</v>
      </c>
      <c r="F38" s="2" t="s">
        <v>24</v>
      </c>
      <c r="G38" s="2" t="s">
        <v>776</v>
      </c>
      <c r="H38" s="2" t="s">
        <v>27</v>
      </c>
      <c r="I38" s="2" t="s">
        <v>27</v>
      </c>
      <c r="J38" s="1"/>
      <c r="K38" s="1"/>
      <c r="M38" s="2" t="s">
        <v>27</v>
      </c>
      <c r="N38" s="2" t="s">
        <v>27</v>
      </c>
      <c r="O38" s="2" t="s">
        <v>27</v>
      </c>
      <c r="P38" s="2" t="s">
        <v>919</v>
      </c>
      <c r="Q38" s="2" t="s">
        <v>27</v>
      </c>
      <c r="R38" s="2" t="s">
        <v>27</v>
      </c>
      <c r="S38" s="2" t="s">
        <v>27</v>
      </c>
      <c r="T38" s="2" t="s">
        <v>27</v>
      </c>
      <c r="U38" s="2" t="s">
        <v>27</v>
      </c>
      <c r="V38" s="2" t="s">
        <v>27</v>
      </c>
      <c r="AM38">
        <f>--ISNUMBER(IFERROR(SEARCH('Formulaire recherche'!$E$18,C38,1),""))</f>
        <v>1</v>
      </c>
      <c r="AN38">
        <f>IF(AM38=1,COUNTIF($AM$2:AM38,1),"")</f>
        <v>37</v>
      </c>
      <c r="AO38" t="str">
        <f>IFERROR(INDEX($C$2:$C$637,MATCH(ROWS($AN$2:AN38),position,0)),"")</f>
        <v>5001-Etudes - Entreprise Générale GE</v>
      </c>
    </row>
    <row r="39" spans="1:41" x14ac:dyDescent="0.25">
      <c r="A39">
        <v>197</v>
      </c>
      <c r="B39">
        <v>6000</v>
      </c>
      <c r="C39" s="2" t="s">
        <v>713</v>
      </c>
      <c r="D39" s="2" t="s">
        <v>714</v>
      </c>
      <c r="E39" s="2" t="s">
        <v>715</v>
      </c>
      <c r="F39" s="2" t="s">
        <v>79</v>
      </c>
      <c r="G39" s="2" t="s">
        <v>716</v>
      </c>
      <c r="H39" s="2" t="s">
        <v>27</v>
      </c>
      <c r="I39" s="2" t="s">
        <v>27</v>
      </c>
      <c r="J39" s="1"/>
      <c r="K39" s="1"/>
      <c r="M39" s="2" t="s">
        <v>27</v>
      </c>
      <c r="N39" s="2" t="s">
        <v>27</v>
      </c>
      <c r="O39" s="2" t="s">
        <v>27</v>
      </c>
      <c r="P39" s="2" t="s">
        <v>717</v>
      </c>
      <c r="Q39" s="2" t="s">
        <v>27</v>
      </c>
      <c r="R39" s="2" t="s">
        <v>27</v>
      </c>
      <c r="S39" s="2" t="s">
        <v>27</v>
      </c>
      <c r="T39" s="2" t="s">
        <v>27</v>
      </c>
      <c r="U39" s="2" t="s">
        <v>27</v>
      </c>
      <c r="V39" s="2" t="s">
        <v>27</v>
      </c>
      <c r="AM39">
        <f>--ISNUMBER(IFERROR(SEARCH('Formulaire recherche'!$E$18,C39,1),""))</f>
        <v>1</v>
      </c>
      <c r="AN39">
        <f>IF(AM39=1,COUNTIF($AM$2:AM39,1),"")</f>
        <v>38</v>
      </c>
      <c r="AO39" t="str">
        <f>IFERROR(INDEX($C$2:$C$637,MATCH(ROWS($AN$2:AN39),position,0)),"")</f>
        <v>6000-Direction et Administration Vaud</v>
      </c>
    </row>
    <row r="40" spans="1:41" x14ac:dyDescent="0.25">
      <c r="A40">
        <v>261</v>
      </c>
      <c r="B40">
        <v>6001</v>
      </c>
      <c r="C40" s="2" t="s">
        <v>912</v>
      </c>
      <c r="D40" s="2" t="s">
        <v>913</v>
      </c>
      <c r="E40" s="2" t="s">
        <v>715</v>
      </c>
      <c r="F40" s="2" t="s">
        <v>79</v>
      </c>
      <c r="G40" s="2" t="s">
        <v>716</v>
      </c>
      <c r="H40" s="2" t="s">
        <v>27</v>
      </c>
      <c r="I40" s="2" t="s">
        <v>27</v>
      </c>
      <c r="J40" s="1"/>
      <c r="K40" s="1"/>
      <c r="M40" s="2" t="s">
        <v>27</v>
      </c>
      <c r="N40" s="2" t="s">
        <v>27</v>
      </c>
      <c r="O40" s="2" t="s">
        <v>27</v>
      </c>
      <c r="P40" s="2" t="s">
        <v>717</v>
      </c>
      <c r="Q40" s="2" t="s">
        <v>27</v>
      </c>
      <c r="R40" s="2" t="s">
        <v>27</v>
      </c>
      <c r="S40" s="2" t="s">
        <v>27</v>
      </c>
      <c r="T40" s="2" t="s">
        <v>27</v>
      </c>
      <c r="U40" s="2" t="s">
        <v>27</v>
      </c>
      <c r="V40" s="2" t="s">
        <v>27</v>
      </c>
      <c r="AM40">
        <f>--ISNUMBER(IFERROR(SEARCH('Formulaire recherche'!$E$18,C40,1),""))</f>
        <v>1</v>
      </c>
      <c r="AN40">
        <f>IF(AM40=1,COUNTIF($AM$2:AM40,1),"")</f>
        <v>39</v>
      </c>
      <c r="AO40" t="str">
        <f>IFERROR(INDEX($C$2:$C$637,MATCH(ROWS($AN$2:AN40),position,0)),"")</f>
        <v>6001-Etudes Bâtiment VD</v>
      </c>
    </row>
    <row r="41" spans="1:41" x14ac:dyDescent="0.25">
      <c r="A41">
        <v>201</v>
      </c>
      <c r="B41">
        <v>7000</v>
      </c>
      <c r="C41" s="2" t="s">
        <v>733</v>
      </c>
      <c r="D41" s="2" t="s">
        <v>734</v>
      </c>
      <c r="E41" s="2" t="s">
        <v>715</v>
      </c>
      <c r="F41" s="2" t="s">
        <v>257</v>
      </c>
      <c r="G41" s="2" t="s">
        <v>735</v>
      </c>
      <c r="H41" s="2" t="s">
        <v>27</v>
      </c>
      <c r="I41" s="2" t="s">
        <v>27</v>
      </c>
      <c r="J41" s="1"/>
      <c r="K41" s="1"/>
      <c r="M41" s="2" t="s">
        <v>27</v>
      </c>
      <c r="N41" s="2" t="s">
        <v>27</v>
      </c>
      <c r="O41" s="2" t="s">
        <v>27</v>
      </c>
      <c r="P41" s="2" t="s">
        <v>736</v>
      </c>
      <c r="Q41" s="2" t="s">
        <v>27</v>
      </c>
      <c r="R41" s="2" t="s">
        <v>27</v>
      </c>
      <c r="S41" s="2" t="s">
        <v>27</v>
      </c>
      <c r="T41" s="2" t="s">
        <v>27</v>
      </c>
      <c r="U41" s="2" t="s">
        <v>27</v>
      </c>
      <c r="V41" s="2" t="s">
        <v>27</v>
      </c>
      <c r="AM41">
        <f>--ISNUMBER(IFERROR(SEARCH('Formulaire recherche'!$E$18,C41,1),""))</f>
        <v>1</v>
      </c>
      <c r="AN41">
        <f>IF(AM41=1,COUNTIF($AM$2:AM41,1),"")</f>
        <v>40</v>
      </c>
      <c r="AO41" t="str">
        <f>IFERROR(INDEX($C$2:$C$637,MATCH(ROWS($AN$2:AN41),position,0)),"")</f>
        <v>7000-Direction et Administration EG VS</v>
      </c>
    </row>
    <row r="42" spans="1:41" x14ac:dyDescent="0.25">
      <c r="A42">
        <v>264</v>
      </c>
      <c r="B42">
        <v>7001</v>
      </c>
      <c r="C42" s="2" t="s">
        <v>920</v>
      </c>
      <c r="D42" s="2" t="s">
        <v>921</v>
      </c>
      <c r="E42" s="2" t="s">
        <v>715</v>
      </c>
      <c r="F42" s="2" t="s">
        <v>257</v>
      </c>
      <c r="G42" s="2" t="s">
        <v>735</v>
      </c>
      <c r="H42" s="2" t="s">
        <v>27</v>
      </c>
      <c r="I42" s="2" t="s">
        <v>27</v>
      </c>
      <c r="J42" s="1"/>
      <c r="K42" s="1"/>
      <c r="M42" s="2" t="s">
        <v>27</v>
      </c>
      <c r="N42" s="2" t="s">
        <v>27</v>
      </c>
      <c r="O42" s="2" t="s">
        <v>27</v>
      </c>
      <c r="P42" s="2" t="s">
        <v>736</v>
      </c>
      <c r="Q42" s="2" t="s">
        <v>27</v>
      </c>
      <c r="R42" s="2" t="s">
        <v>27</v>
      </c>
      <c r="S42" s="2" t="s">
        <v>27</v>
      </c>
      <c r="T42" s="2" t="s">
        <v>27</v>
      </c>
      <c r="U42" s="2" t="s">
        <v>27</v>
      </c>
      <c r="V42" s="2" t="s">
        <v>27</v>
      </c>
      <c r="AM42">
        <f>--ISNUMBER(IFERROR(SEARCH('Formulaire recherche'!$E$18,C42,1),""))</f>
        <v>1</v>
      </c>
      <c r="AN42">
        <f>IF(AM42=1,COUNTIF($AM$2:AM42,1),"")</f>
        <v>41</v>
      </c>
      <c r="AO42" t="str">
        <f>IFERROR(INDEX($C$2:$C$637,MATCH(ROWS($AN$2:AN42),position,0)),"")</f>
        <v>7001-Etudes - Entreprise Générale VS</v>
      </c>
    </row>
    <row r="43" spans="1:41" x14ac:dyDescent="0.25">
      <c r="A43">
        <v>1</v>
      </c>
      <c r="B43">
        <v>10608</v>
      </c>
      <c r="C43" s="2" t="s">
        <v>1313</v>
      </c>
      <c r="D43" s="2" t="s">
        <v>22</v>
      </c>
      <c r="E43" s="2" t="s">
        <v>23</v>
      </c>
      <c r="F43" s="2" t="s">
        <v>24</v>
      </c>
      <c r="G43" s="2" t="s">
        <v>25</v>
      </c>
      <c r="H43" s="2" t="s">
        <v>26</v>
      </c>
      <c r="I43" s="2" t="s">
        <v>27</v>
      </c>
      <c r="J43" s="1"/>
      <c r="K43" s="1"/>
      <c r="L43">
        <v>0</v>
      </c>
      <c r="M43" s="2" t="s">
        <v>27</v>
      </c>
      <c r="N43" s="2" t="s">
        <v>27</v>
      </c>
      <c r="O43" s="2" t="s">
        <v>27</v>
      </c>
      <c r="P43" s="2" t="s">
        <v>28</v>
      </c>
      <c r="Q43" s="2" t="s">
        <v>27</v>
      </c>
      <c r="R43" s="2" t="s">
        <v>27</v>
      </c>
      <c r="S43" s="2" t="s">
        <v>27</v>
      </c>
      <c r="T43" s="2" t="s">
        <v>27</v>
      </c>
      <c r="U43" s="2" t="s">
        <v>27</v>
      </c>
      <c r="V43" s="2" t="s">
        <v>29</v>
      </c>
      <c r="AM43">
        <f>--ISNUMBER(IFERROR(SEARCH('Formulaire recherche'!$E$18,C43,1),""))</f>
        <v>1</v>
      </c>
      <c r="AN43">
        <f>IF(AM43=1,COUNTIF($AM$2:AM43,1),"")</f>
        <v>42</v>
      </c>
      <c r="AO43" t="str">
        <f>IFERROR(INDEX($C$2:$C$637,MATCH(ROWS($AN$2:AN43),position,0)),"")</f>
        <v>10608-HUG</v>
      </c>
    </row>
    <row r="44" spans="1:41" x14ac:dyDescent="0.25">
      <c r="A44">
        <v>89</v>
      </c>
      <c r="B44">
        <v>10803</v>
      </c>
      <c r="C44" s="2" t="s">
        <v>326</v>
      </c>
      <c r="D44" s="2" t="s">
        <v>327</v>
      </c>
      <c r="E44" s="2" t="s">
        <v>23</v>
      </c>
      <c r="F44" s="2" t="s">
        <v>24</v>
      </c>
      <c r="G44" s="2" t="s">
        <v>25</v>
      </c>
      <c r="H44" s="2" t="s">
        <v>26</v>
      </c>
      <c r="I44" s="2" t="s">
        <v>27</v>
      </c>
      <c r="J44" s="1"/>
      <c r="K44" s="1"/>
      <c r="L44">
        <v>0</v>
      </c>
      <c r="M44" s="2" t="s">
        <v>27</v>
      </c>
      <c r="N44" s="2" t="s">
        <v>27</v>
      </c>
      <c r="O44" s="2" t="s">
        <v>27</v>
      </c>
      <c r="P44" s="2" t="s">
        <v>67</v>
      </c>
      <c r="Q44" s="2" t="s">
        <v>27</v>
      </c>
      <c r="R44" s="2" t="s">
        <v>27</v>
      </c>
      <c r="S44" s="2" t="s">
        <v>27</v>
      </c>
      <c r="T44" s="2" t="s">
        <v>27</v>
      </c>
      <c r="U44" s="2" t="s">
        <v>27</v>
      </c>
      <c r="V44" s="2" t="s">
        <v>29</v>
      </c>
      <c r="AM44">
        <f>--ISNUMBER(IFERROR(SEARCH('Formulaire recherche'!$E$18,C44,1),""))</f>
        <v>1</v>
      </c>
      <c r="AN44">
        <f>IF(AM44=1,COUNTIF($AM$2:AM44,1),"")</f>
        <v>43</v>
      </c>
      <c r="AO44" t="str">
        <f>IFERROR(INDEX($C$2:$C$637,MATCH(ROWS($AN$2:AN44),position,0)),"")</f>
        <v>10803-Chantiers divers - CAPRI</v>
      </c>
    </row>
    <row r="45" spans="1:41" x14ac:dyDescent="0.25">
      <c r="A45">
        <v>100</v>
      </c>
      <c r="B45">
        <v>10908</v>
      </c>
      <c r="C45" s="2" t="s">
        <v>359</v>
      </c>
      <c r="D45" s="2" t="s">
        <v>360</v>
      </c>
      <c r="E45" s="2" t="s">
        <v>23</v>
      </c>
      <c r="F45" s="2" t="s">
        <v>24</v>
      </c>
      <c r="G45" s="2" t="s">
        <v>25</v>
      </c>
      <c r="H45" s="2" t="s">
        <v>26</v>
      </c>
      <c r="I45" s="2" t="s">
        <v>27</v>
      </c>
      <c r="J45" s="1"/>
      <c r="K45" s="1"/>
      <c r="M45" s="2" t="s">
        <v>27</v>
      </c>
      <c r="N45" s="2" t="s">
        <v>27</v>
      </c>
      <c r="O45" s="2" t="s">
        <v>27</v>
      </c>
      <c r="P45" s="2" t="s">
        <v>67</v>
      </c>
      <c r="Q45" s="2" t="s">
        <v>27</v>
      </c>
      <c r="R45" s="2" t="s">
        <v>27</v>
      </c>
      <c r="S45" s="2" t="s">
        <v>27</v>
      </c>
      <c r="T45" s="2" t="s">
        <v>27</v>
      </c>
      <c r="U45" s="2" t="s">
        <v>27</v>
      </c>
      <c r="V45" s="2" t="s">
        <v>29</v>
      </c>
      <c r="AM45">
        <f>--ISNUMBER(IFERROR(SEARCH('Formulaire recherche'!$E$18,C45,1),""))</f>
        <v>1</v>
      </c>
      <c r="AN45">
        <f>IF(AM45=1,COUNTIF($AM$2:AM45,1),"")</f>
        <v>44</v>
      </c>
      <c r="AO45" t="str">
        <f>IFERROR(INDEX($C$2:$C$637,MATCH(ROWS($AN$2:AN45),position,0)),"")</f>
        <v>10908-Firmenich Satigny</v>
      </c>
    </row>
    <row r="46" spans="1:41" x14ac:dyDescent="0.25">
      <c r="A46">
        <v>111</v>
      </c>
      <c r="B46">
        <v>10981</v>
      </c>
      <c r="C46" s="2" t="s">
        <v>409</v>
      </c>
      <c r="D46" s="2" t="s">
        <v>410</v>
      </c>
      <c r="E46" s="2" t="s">
        <v>23</v>
      </c>
      <c r="F46" s="2" t="s">
        <v>24</v>
      </c>
      <c r="G46" s="2" t="s">
        <v>25</v>
      </c>
      <c r="H46" s="2" t="s">
        <v>26</v>
      </c>
      <c r="I46" s="2" t="s">
        <v>27</v>
      </c>
      <c r="J46" s="1"/>
      <c r="K46" s="1"/>
      <c r="M46" s="2" t="s">
        <v>27</v>
      </c>
      <c r="N46" s="2" t="s">
        <v>27</v>
      </c>
      <c r="O46" s="2" t="s">
        <v>27</v>
      </c>
      <c r="P46" s="2" t="s">
        <v>411</v>
      </c>
      <c r="Q46" s="2" t="s">
        <v>27</v>
      </c>
      <c r="R46" s="2" t="s">
        <v>27</v>
      </c>
      <c r="S46" s="2" t="s">
        <v>27</v>
      </c>
      <c r="T46" s="2" t="s">
        <v>27</v>
      </c>
      <c r="U46" s="2" t="s">
        <v>27</v>
      </c>
      <c r="V46" s="2" t="s">
        <v>27</v>
      </c>
      <c r="AM46">
        <f>--ISNUMBER(IFERROR(SEARCH('Formulaire recherche'!$E$18,C46,1),""))</f>
        <v>1</v>
      </c>
      <c r="AN46">
        <f>IF(AM46=1,COUNTIF($AM$2:AM46,1),"")</f>
        <v>45</v>
      </c>
      <c r="AO46" t="str">
        <f>IFERROR(INDEX($C$2:$C$637,MATCH(ROWS($AN$2:AN46),position,0)),"")</f>
        <v>10981-Forages &amp; Sciages</v>
      </c>
    </row>
    <row r="47" spans="1:41" x14ac:dyDescent="0.25">
      <c r="A47">
        <v>122</v>
      </c>
      <c r="B47">
        <v>10983</v>
      </c>
      <c r="C47" s="2" t="s">
        <v>450</v>
      </c>
      <c r="D47" s="2" t="s">
        <v>451</v>
      </c>
      <c r="E47" s="2" t="s">
        <v>23</v>
      </c>
      <c r="F47" s="2" t="s">
        <v>24</v>
      </c>
      <c r="G47" s="2" t="s">
        <v>25</v>
      </c>
      <c r="H47" s="2" t="s">
        <v>26</v>
      </c>
      <c r="I47" s="2" t="s">
        <v>27</v>
      </c>
      <c r="J47" s="1"/>
      <c r="K47" s="1"/>
      <c r="M47" s="2" t="s">
        <v>27</v>
      </c>
      <c r="N47" s="2" t="s">
        <v>27</v>
      </c>
      <c r="O47" s="2" t="s">
        <v>27</v>
      </c>
      <c r="P47" s="2" t="s">
        <v>452</v>
      </c>
      <c r="Q47" s="2" t="s">
        <v>27</v>
      </c>
      <c r="R47" s="2" t="s">
        <v>27</v>
      </c>
      <c r="S47" s="2" t="s">
        <v>27</v>
      </c>
      <c r="T47" s="2" t="s">
        <v>27</v>
      </c>
      <c r="U47" s="2" t="s">
        <v>27</v>
      </c>
      <c r="V47" s="2" t="s">
        <v>27</v>
      </c>
      <c r="AM47">
        <f>--ISNUMBER(IFERROR(SEARCH('Formulaire recherche'!$E$18,C47,1),""))</f>
        <v>1</v>
      </c>
      <c r="AN47">
        <f>IF(AM47=1,COUNTIF($AM$2:AM47,1),"")</f>
        <v>46</v>
      </c>
      <c r="AO47" t="str">
        <f>IFERROR(INDEX($C$2:$C$637,MATCH(ROWS($AN$2:AN47),position,0)),"")</f>
        <v>10983-Coffrages</v>
      </c>
    </row>
    <row r="48" spans="1:41" x14ac:dyDescent="0.25">
      <c r="A48">
        <v>127</v>
      </c>
      <c r="B48">
        <v>10999</v>
      </c>
      <c r="C48" s="2" t="s">
        <v>475</v>
      </c>
      <c r="D48" s="2" t="s">
        <v>476</v>
      </c>
      <c r="E48" s="2" t="s">
        <v>23</v>
      </c>
      <c r="F48" s="2" t="s">
        <v>24</v>
      </c>
      <c r="G48" s="2" t="s">
        <v>25</v>
      </c>
      <c r="H48" s="2" t="s">
        <v>26</v>
      </c>
      <c r="I48" s="2" t="s">
        <v>27</v>
      </c>
      <c r="J48" s="1"/>
      <c r="K48" s="1"/>
      <c r="M48" s="2" t="s">
        <v>27</v>
      </c>
      <c r="N48" s="2" t="s">
        <v>27</v>
      </c>
      <c r="O48" s="2" t="s">
        <v>27</v>
      </c>
      <c r="P48" s="2" t="s">
        <v>477</v>
      </c>
      <c r="Q48" s="2" t="s">
        <v>27</v>
      </c>
      <c r="R48" s="2" t="s">
        <v>27</v>
      </c>
      <c r="S48" s="2" t="s">
        <v>27</v>
      </c>
      <c r="T48" s="2" t="s">
        <v>27</v>
      </c>
      <c r="U48" s="2" t="s">
        <v>27</v>
      </c>
      <c r="V48" s="2" t="s">
        <v>27</v>
      </c>
      <c r="AM48">
        <f>--ISNUMBER(IFERROR(SEARCH('Formulaire recherche'!$E$18,C48,1),""))</f>
        <v>1</v>
      </c>
      <c r="AN48">
        <f>IF(AM48=1,COUNTIF($AM$2:AM48,1),"")</f>
        <v>47</v>
      </c>
      <c r="AO48" t="str">
        <f>IFERROR(INDEX($C$2:$C$637,MATCH(ROWS($AN$2:AN48),position,0)),"")</f>
        <v>10999-Travaux de garanties</v>
      </c>
    </row>
    <row r="49" spans="1:41" x14ac:dyDescent="0.25">
      <c r="A49">
        <v>147</v>
      </c>
      <c r="B49">
        <v>11009</v>
      </c>
      <c r="C49" s="2" t="s">
        <v>544</v>
      </c>
      <c r="D49" s="2" t="s">
        <v>545</v>
      </c>
      <c r="E49" s="2" t="s">
        <v>23</v>
      </c>
      <c r="F49" s="2" t="s">
        <v>24</v>
      </c>
      <c r="G49" s="2" t="s">
        <v>25</v>
      </c>
      <c r="H49" s="2" t="s">
        <v>26</v>
      </c>
      <c r="I49" s="2" t="s">
        <v>27</v>
      </c>
      <c r="J49" s="1">
        <v>40330</v>
      </c>
      <c r="K49" s="1">
        <v>40878</v>
      </c>
      <c r="L49">
        <v>12955000</v>
      </c>
      <c r="M49" s="2" t="s">
        <v>27</v>
      </c>
      <c r="N49" s="2" t="s">
        <v>546</v>
      </c>
      <c r="O49" s="2" t="s">
        <v>27</v>
      </c>
      <c r="P49" s="2" t="s">
        <v>357</v>
      </c>
      <c r="Q49" s="2" t="s">
        <v>547</v>
      </c>
      <c r="R49" s="2" t="s">
        <v>27</v>
      </c>
      <c r="S49" s="2" t="s">
        <v>27</v>
      </c>
      <c r="T49" s="2" t="s">
        <v>27</v>
      </c>
      <c r="U49" s="2" t="s">
        <v>548</v>
      </c>
      <c r="V49" s="2" t="s">
        <v>29</v>
      </c>
      <c r="AM49">
        <f>--ISNUMBER(IFERROR(SEARCH('Formulaire recherche'!$E$18,C49,1),""))</f>
        <v>1</v>
      </c>
      <c r="AN49">
        <f>IF(AM49=1,COUNTIF($AM$2:AM49,1),"")</f>
        <v>48</v>
      </c>
      <c r="AO49" t="str">
        <f>IFERROR(INDEX($C$2:$C$637,MATCH(ROWS($AN$2:AN49),position,0)),"")</f>
        <v>11009-CMU</v>
      </c>
    </row>
    <row r="50" spans="1:41" x14ac:dyDescent="0.25">
      <c r="A50">
        <v>12</v>
      </c>
      <c r="B50">
        <v>11203</v>
      </c>
      <c r="C50" s="2" t="s">
        <v>1332</v>
      </c>
      <c r="D50" s="2" t="s">
        <v>1333</v>
      </c>
      <c r="E50" s="2" t="s">
        <v>23</v>
      </c>
      <c r="F50" s="2" t="s">
        <v>24</v>
      </c>
      <c r="G50" s="2" t="s">
        <v>25</v>
      </c>
      <c r="H50" s="2" t="s">
        <v>26</v>
      </c>
      <c r="I50" s="2" t="s">
        <v>27</v>
      </c>
      <c r="J50" s="1"/>
      <c r="K50" s="1"/>
      <c r="M50" s="2" t="s">
        <v>27</v>
      </c>
      <c r="N50" s="2" t="s">
        <v>27</v>
      </c>
      <c r="O50" s="2" t="s">
        <v>27</v>
      </c>
      <c r="P50" s="2" t="s">
        <v>67</v>
      </c>
      <c r="Q50" s="2" t="s">
        <v>27</v>
      </c>
      <c r="R50" s="2" t="s">
        <v>27</v>
      </c>
      <c r="S50" s="2" t="s">
        <v>27</v>
      </c>
      <c r="T50" s="2" t="s">
        <v>27</v>
      </c>
      <c r="U50" s="2" t="s">
        <v>27</v>
      </c>
      <c r="V50" s="2" t="s">
        <v>27</v>
      </c>
      <c r="AM50">
        <f>--ISNUMBER(IFERROR(SEARCH('Formulaire recherche'!$E$18,C50,1),""))</f>
        <v>1</v>
      </c>
      <c r="AN50">
        <f>IF(AM50=1,COUNTIF($AM$2:AM50,1),"")</f>
        <v>49</v>
      </c>
      <c r="AO50" t="str">
        <f>IFERROR(INDEX($C$2:$C$637,MATCH(ROWS($AN$2:AN50),position,0)),"")</f>
        <v>11203-Chantier divers - Y. Leone</v>
      </c>
    </row>
    <row r="51" spans="1:41" x14ac:dyDescent="0.25">
      <c r="A51">
        <v>43</v>
      </c>
      <c r="B51">
        <v>11410</v>
      </c>
      <c r="C51" s="2" t="s">
        <v>119</v>
      </c>
      <c r="D51" s="2" t="s">
        <v>120</v>
      </c>
      <c r="E51" s="2" t="s">
        <v>23</v>
      </c>
      <c r="F51" s="2" t="s">
        <v>24</v>
      </c>
      <c r="G51" s="2" t="s">
        <v>25</v>
      </c>
      <c r="H51" s="2" t="s">
        <v>83</v>
      </c>
      <c r="I51" s="2" t="s">
        <v>27</v>
      </c>
      <c r="J51" s="1"/>
      <c r="K51" s="1"/>
      <c r="M51" s="2" t="s">
        <v>27</v>
      </c>
      <c r="N51" s="2" t="s">
        <v>27</v>
      </c>
      <c r="O51" s="2" t="s">
        <v>27</v>
      </c>
      <c r="P51" s="2" t="s">
        <v>27</v>
      </c>
      <c r="Q51" s="2" t="s">
        <v>27</v>
      </c>
      <c r="R51" s="2" t="s">
        <v>27</v>
      </c>
      <c r="S51" s="2" t="s">
        <v>27</v>
      </c>
      <c r="T51" s="2" t="s">
        <v>27</v>
      </c>
      <c r="U51" s="2" t="s">
        <v>27</v>
      </c>
      <c r="V51" s="2" t="s">
        <v>27</v>
      </c>
      <c r="AM51">
        <f>--ISNUMBER(IFERROR(SEARCH('Formulaire recherche'!$E$18,C51,1),""))</f>
        <v>1</v>
      </c>
      <c r="AN51">
        <f>IF(AM51=1,COUNTIF($AM$2:AM51,1),"")</f>
        <v>50</v>
      </c>
      <c r="AO51" t="str">
        <f>IFERROR(INDEX($C$2:$C$637,MATCH(ROWS($AN$2:AN51),position,0)),"")</f>
        <v>11410-Dépôts patrimoniaux</v>
      </c>
    </row>
    <row r="52" spans="1:41" x14ac:dyDescent="0.25">
      <c r="A52">
        <v>54</v>
      </c>
      <c r="B52">
        <v>11413</v>
      </c>
      <c r="C52" s="2" t="s">
        <v>166</v>
      </c>
      <c r="D52" s="2" t="s">
        <v>167</v>
      </c>
      <c r="E52" s="2" t="s">
        <v>23</v>
      </c>
      <c r="F52" s="2" t="s">
        <v>24</v>
      </c>
      <c r="G52" s="2" t="s">
        <v>25</v>
      </c>
      <c r="H52" s="2" t="s">
        <v>83</v>
      </c>
      <c r="I52" s="2" t="s">
        <v>27</v>
      </c>
      <c r="J52" s="1"/>
      <c r="K52" s="1"/>
      <c r="M52" s="2" t="s">
        <v>27</v>
      </c>
      <c r="N52" s="2" t="s">
        <v>27</v>
      </c>
      <c r="O52" s="2" t="s">
        <v>27</v>
      </c>
      <c r="P52" s="2" t="s">
        <v>27</v>
      </c>
      <c r="Q52" s="2" t="s">
        <v>27</v>
      </c>
      <c r="R52" s="2" t="s">
        <v>27</v>
      </c>
      <c r="S52" s="2" t="s">
        <v>27</v>
      </c>
      <c r="T52" s="2" t="s">
        <v>27</v>
      </c>
      <c r="U52" s="2" t="s">
        <v>27</v>
      </c>
      <c r="V52" s="2" t="s">
        <v>27</v>
      </c>
      <c r="AM52">
        <f>--ISNUMBER(IFERROR(SEARCH('Formulaire recherche'!$E$18,C52,1),""))</f>
        <v>1</v>
      </c>
      <c r="AN52">
        <f>IF(AM52=1,COUNTIF($AM$2:AM52,1),"")</f>
        <v>51</v>
      </c>
      <c r="AO52" t="str">
        <f>IFERROR(INDEX($C$2:$C$637,MATCH(ROWS($AN$2:AN52),position,0)),"")</f>
        <v>11413-Hôtel Beau-Rivage</v>
      </c>
    </row>
    <row r="53" spans="1:41" x14ac:dyDescent="0.25">
      <c r="A53">
        <v>65</v>
      </c>
      <c r="B53">
        <v>11415</v>
      </c>
      <c r="C53" s="2" t="s">
        <v>217</v>
      </c>
      <c r="D53" s="2" t="s">
        <v>218</v>
      </c>
      <c r="E53" s="2" t="s">
        <v>23</v>
      </c>
      <c r="F53" s="2" t="s">
        <v>24</v>
      </c>
      <c r="G53" s="2" t="s">
        <v>25</v>
      </c>
      <c r="H53" s="2" t="s">
        <v>26</v>
      </c>
      <c r="I53" s="2" t="s">
        <v>27</v>
      </c>
      <c r="J53" s="1">
        <v>42016</v>
      </c>
      <c r="K53" s="1">
        <v>42735</v>
      </c>
      <c r="L53">
        <v>7627000</v>
      </c>
      <c r="M53" s="2" t="s">
        <v>41</v>
      </c>
      <c r="N53" s="2" t="s">
        <v>219</v>
      </c>
      <c r="O53" s="2" t="s">
        <v>27</v>
      </c>
      <c r="P53" s="2" t="s">
        <v>220</v>
      </c>
      <c r="Q53" s="2" t="s">
        <v>221</v>
      </c>
      <c r="R53" s="2" t="s">
        <v>221</v>
      </c>
      <c r="S53" s="2" t="s">
        <v>27</v>
      </c>
      <c r="T53" s="2" t="s">
        <v>222</v>
      </c>
      <c r="U53" s="2" t="s">
        <v>223</v>
      </c>
      <c r="V53" s="2" t="s">
        <v>27</v>
      </c>
      <c r="AM53">
        <f>--ISNUMBER(IFERROR(SEARCH('Formulaire recherche'!$E$18,C53,1),""))</f>
        <v>1</v>
      </c>
      <c r="AN53">
        <f>IF(AM53=1,COUNTIF($AM$2:AM53,1),"")</f>
        <v>52</v>
      </c>
      <c r="AO53" t="str">
        <f>IFERROR(INDEX($C$2:$C$637,MATCH(ROWS($AN$2:AN53),position,0)),"")</f>
        <v>11415-Gd-Salève - Etape 2</v>
      </c>
    </row>
    <row r="54" spans="1:41" x14ac:dyDescent="0.25">
      <c r="A54">
        <v>211</v>
      </c>
      <c r="B54">
        <v>11415</v>
      </c>
      <c r="C54" s="2" t="s">
        <v>768</v>
      </c>
      <c r="D54" s="2" t="s">
        <v>769</v>
      </c>
      <c r="E54" s="2" t="s">
        <v>23</v>
      </c>
      <c r="F54" s="2" t="s">
        <v>24</v>
      </c>
      <c r="G54" s="2" t="s">
        <v>25</v>
      </c>
      <c r="H54" s="2" t="s">
        <v>26</v>
      </c>
      <c r="I54" s="2" t="s">
        <v>27</v>
      </c>
      <c r="J54" s="1"/>
      <c r="K54" s="1"/>
      <c r="M54" s="2" t="s">
        <v>27</v>
      </c>
      <c r="N54" s="2" t="s">
        <v>27</v>
      </c>
      <c r="O54" s="2" t="s">
        <v>27</v>
      </c>
      <c r="P54" s="2" t="s">
        <v>220</v>
      </c>
      <c r="Q54" s="2" t="s">
        <v>27</v>
      </c>
      <c r="R54" s="2" t="s">
        <v>27</v>
      </c>
      <c r="S54" s="2" t="s">
        <v>27</v>
      </c>
      <c r="T54" s="2" t="s">
        <v>27</v>
      </c>
      <c r="U54" s="2" t="s">
        <v>27</v>
      </c>
      <c r="V54" s="2" t="s">
        <v>27</v>
      </c>
      <c r="AM54">
        <f>--ISNUMBER(IFERROR(SEARCH('Formulaire recherche'!$E$18,C54,1),""))</f>
        <v>1</v>
      </c>
      <c r="AN54">
        <f>IF(AM54=1,COUNTIF($AM$2:AM54,1),"")</f>
        <v>53</v>
      </c>
      <c r="AO54" t="str">
        <f>IFERROR(INDEX($C$2:$C$637,MATCH(ROWS($AN$2:AN54),position,0)),"")</f>
        <v>11415.1-Gd-Salève - Bât. E_CLIN</v>
      </c>
    </row>
    <row r="55" spans="1:41" x14ac:dyDescent="0.25">
      <c r="A55">
        <v>76</v>
      </c>
      <c r="B55">
        <v>11509</v>
      </c>
      <c r="C55" s="2" t="s">
        <v>269</v>
      </c>
      <c r="D55" s="2" t="s">
        <v>270</v>
      </c>
      <c r="E55" s="2" t="s">
        <v>23</v>
      </c>
      <c r="F55" s="2" t="s">
        <v>24</v>
      </c>
      <c r="G55" s="2" t="s">
        <v>25</v>
      </c>
      <c r="H55" s="2" t="s">
        <v>26</v>
      </c>
      <c r="I55" s="2" t="s">
        <v>27</v>
      </c>
      <c r="J55" s="1">
        <v>42248</v>
      </c>
      <c r="K55" s="1">
        <v>42614</v>
      </c>
      <c r="L55">
        <v>2323000</v>
      </c>
      <c r="M55" s="2" t="s">
        <v>41</v>
      </c>
      <c r="N55" s="2" t="s">
        <v>271</v>
      </c>
      <c r="O55" s="2" t="s">
        <v>27</v>
      </c>
      <c r="P55" s="2" t="s">
        <v>220</v>
      </c>
      <c r="Q55" s="2" t="s">
        <v>27</v>
      </c>
      <c r="R55" s="2" t="s">
        <v>27</v>
      </c>
      <c r="S55" s="2" t="s">
        <v>27</v>
      </c>
      <c r="T55" s="2" t="s">
        <v>222</v>
      </c>
      <c r="U55" s="2" t="s">
        <v>272</v>
      </c>
      <c r="V55" s="2" t="s">
        <v>29</v>
      </c>
      <c r="AM55">
        <f>--ISNUMBER(IFERROR(SEARCH('Formulaire recherche'!$E$18,C55,1),""))</f>
        <v>1</v>
      </c>
      <c r="AN55">
        <f>IF(AM55=1,COUNTIF($AM$2:AM55,1),"")</f>
        <v>54</v>
      </c>
      <c r="AO55" t="str">
        <f>IFERROR(INDEX($C$2:$C$637,MATCH(ROWS($AN$2:AN55),position,0)),"")</f>
        <v>11509-Poste de transformation</v>
      </c>
    </row>
    <row r="56" spans="1:41" x14ac:dyDescent="0.25">
      <c r="A56">
        <v>87</v>
      </c>
      <c r="B56">
        <v>11518</v>
      </c>
      <c r="C56" s="2" t="s">
        <v>320</v>
      </c>
      <c r="D56" s="2" t="s">
        <v>321</v>
      </c>
      <c r="E56" s="2" t="s">
        <v>23</v>
      </c>
      <c r="F56" s="2" t="s">
        <v>24</v>
      </c>
      <c r="G56" s="2" t="s">
        <v>25</v>
      </c>
      <c r="H56" s="2" t="s">
        <v>26</v>
      </c>
      <c r="I56" s="2" t="s">
        <v>27</v>
      </c>
      <c r="J56" s="1">
        <v>42327</v>
      </c>
      <c r="K56" s="1">
        <v>42735</v>
      </c>
      <c r="L56">
        <v>2390000</v>
      </c>
      <c r="M56" s="2" t="s">
        <v>32</v>
      </c>
      <c r="N56" s="2" t="s">
        <v>322</v>
      </c>
      <c r="O56" s="2" t="s">
        <v>27</v>
      </c>
      <c r="P56" s="2" t="s">
        <v>220</v>
      </c>
      <c r="Q56" s="2" t="s">
        <v>27</v>
      </c>
      <c r="R56" s="2" t="s">
        <v>27</v>
      </c>
      <c r="S56" s="2" t="s">
        <v>27</v>
      </c>
      <c r="T56" s="2" t="s">
        <v>27</v>
      </c>
      <c r="U56" s="2" t="s">
        <v>323</v>
      </c>
      <c r="V56" s="2" t="s">
        <v>29</v>
      </c>
      <c r="AM56">
        <f>--ISNUMBER(IFERROR(SEARCH('Formulaire recherche'!$E$18,C56,1),""))</f>
        <v>1</v>
      </c>
      <c r="AN56">
        <f>IF(AM56=1,COUNTIF($AM$2:AM56,1),"")</f>
        <v>55</v>
      </c>
      <c r="AO56" t="str">
        <f>IFERROR(INDEX($C$2:$C$637,MATCH(ROWS($AN$2:AN56),position,0)),"")</f>
        <v>11518-Quai Wilson 37</v>
      </c>
    </row>
    <row r="57" spans="1:41" x14ac:dyDescent="0.25">
      <c r="A57">
        <v>209</v>
      </c>
      <c r="B57">
        <v>11518</v>
      </c>
      <c r="C57" s="2" t="s">
        <v>764</v>
      </c>
      <c r="D57" s="2" t="s">
        <v>765</v>
      </c>
      <c r="E57" s="2" t="s">
        <v>23</v>
      </c>
      <c r="F57" s="2" t="s">
        <v>24</v>
      </c>
      <c r="G57" s="2" t="s">
        <v>25</v>
      </c>
      <c r="H57" s="2" t="s">
        <v>26</v>
      </c>
      <c r="I57" s="2" t="s">
        <v>27</v>
      </c>
      <c r="J57" s="1"/>
      <c r="K57" s="1"/>
      <c r="M57" s="2" t="s">
        <v>27</v>
      </c>
      <c r="N57" s="2" t="s">
        <v>322</v>
      </c>
      <c r="O57" s="2" t="s">
        <v>27</v>
      </c>
      <c r="P57" s="2" t="s">
        <v>220</v>
      </c>
      <c r="Q57" s="2" t="s">
        <v>27</v>
      </c>
      <c r="R57" s="2" t="s">
        <v>27</v>
      </c>
      <c r="S57" s="2" t="s">
        <v>27</v>
      </c>
      <c r="T57" s="2" t="s">
        <v>27</v>
      </c>
      <c r="U57" s="2" t="s">
        <v>323</v>
      </c>
      <c r="V57" s="2" t="s">
        <v>29</v>
      </c>
      <c r="AM57">
        <f>--ISNUMBER(IFERROR(SEARCH('Formulaire recherche'!$E$18,C57,1),""))</f>
        <v>1</v>
      </c>
      <c r="AN57">
        <f>IF(AM57=1,COUNTIF($AM$2:AM57,1),"")</f>
        <v>56</v>
      </c>
      <c r="AO57" t="str">
        <f>IFERROR(INDEX($C$2:$C$637,MATCH(ROWS($AN$2:AN57),position,0)),"")</f>
        <v>11518.1-QW 37 - Ancien Port 4</v>
      </c>
    </row>
    <row r="58" spans="1:41" x14ac:dyDescent="0.25">
      <c r="A58">
        <v>88</v>
      </c>
      <c r="B58">
        <v>11602</v>
      </c>
      <c r="C58" s="2" t="s">
        <v>324</v>
      </c>
      <c r="D58" s="2" t="s">
        <v>325</v>
      </c>
      <c r="E58" s="2" t="s">
        <v>23</v>
      </c>
      <c r="F58" s="2" t="s">
        <v>24</v>
      </c>
      <c r="G58" s="2" t="s">
        <v>25</v>
      </c>
      <c r="H58" s="2" t="s">
        <v>83</v>
      </c>
      <c r="I58" s="2" t="s">
        <v>27</v>
      </c>
      <c r="J58" s="1"/>
      <c r="K58" s="1"/>
      <c r="M58" s="2" t="s">
        <v>27</v>
      </c>
      <c r="N58" s="2" t="s">
        <v>27</v>
      </c>
      <c r="O58" s="2" t="s">
        <v>27</v>
      </c>
      <c r="P58" s="2" t="s">
        <v>27</v>
      </c>
      <c r="Q58" s="2" t="s">
        <v>27</v>
      </c>
      <c r="R58" s="2" t="s">
        <v>27</v>
      </c>
      <c r="S58" s="2" t="s">
        <v>27</v>
      </c>
      <c r="T58" s="2" t="s">
        <v>27</v>
      </c>
      <c r="U58" s="2" t="s">
        <v>27</v>
      </c>
      <c r="V58" s="2" t="s">
        <v>27</v>
      </c>
      <c r="AM58">
        <f>--ISNUMBER(IFERROR(SEARCH('Formulaire recherche'!$E$18,C58,1),""))</f>
        <v>1</v>
      </c>
      <c r="AN58">
        <f>IF(AM58=1,COUNTIF($AM$2:AM58,1),"")</f>
        <v>57</v>
      </c>
      <c r="AO58" t="str">
        <f>IFERROR(INDEX($C$2:$C$637,MATCH(ROWS($AN$2:AN58),position,0)),"")</f>
        <v>11602-Tour C3 Les Vergers</v>
      </c>
    </row>
    <row r="59" spans="1:41" x14ac:dyDescent="0.25">
      <c r="A59">
        <v>90</v>
      </c>
      <c r="B59">
        <v>11603</v>
      </c>
      <c r="C59" s="2" t="s">
        <v>328</v>
      </c>
      <c r="D59" s="2" t="s">
        <v>329</v>
      </c>
      <c r="E59" s="2" t="s">
        <v>23</v>
      </c>
      <c r="F59" s="2" t="s">
        <v>24</v>
      </c>
      <c r="G59" s="2" t="s">
        <v>25</v>
      </c>
      <c r="H59" s="2" t="s">
        <v>83</v>
      </c>
      <c r="I59" s="2" t="s">
        <v>27</v>
      </c>
      <c r="J59" s="1"/>
      <c r="K59" s="1"/>
      <c r="M59" s="2" t="s">
        <v>27</v>
      </c>
      <c r="N59" s="2" t="s">
        <v>27</v>
      </c>
      <c r="O59" s="2" t="s">
        <v>27</v>
      </c>
      <c r="P59" s="2" t="s">
        <v>27</v>
      </c>
      <c r="Q59" s="2" t="s">
        <v>27</v>
      </c>
      <c r="R59" s="2" t="s">
        <v>27</v>
      </c>
      <c r="S59" s="2" t="s">
        <v>27</v>
      </c>
      <c r="T59" s="2" t="s">
        <v>27</v>
      </c>
      <c r="U59" s="2" t="s">
        <v>27</v>
      </c>
      <c r="V59" s="2" t="s">
        <v>27</v>
      </c>
      <c r="AM59">
        <f>--ISNUMBER(IFERROR(SEARCH('Formulaire recherche'!$E$18,C59,1),""))</f>
        <v>1</v>
      </c>
      <c r="AN59">
        <f>IF(AM59=1,COUNTIF($AM$2:AM59,1),"")</f>
        <v>58</v>
      </c>
      <c r="AO59" t="str">
        <f>IFERROR(INDEX($C$2:$C$637,MATCH(ROWS($AN$2:AN59),position,0)),"")</f>
        <v>11603-Vermont 8</v>
      </c>
    </row>
    <row r="60" spans="1:41" x14ac:dyDescent="0.25">
      <c r="A60">
        <v>91</v>
      </c>
      <c r="B60">
        <v>11604</v>
      </c>
      <c r="C60" s="2" t="s">
        <v>330</v>
      </c>
      <c r="D60" s="2" t="s">
        <v>331</v>
      </c>
      <c r="E60" s="2" t="s">
        <v>23</v>
      </c>
      <c r="F60" s="2" t="s">
        <v>24</v>
      </c>
      <c r="G60" s="2" t="s">
        <v>25</v>
      </c>
      <c r="H60" s="2" t="s">
        <v>83</v>
      </c>
      <c r="I60" s="2" t="s">
        <v>27</v>
      </c>
      <c r="J60" s="1"/>
      <c r="K60" s="1"/>
      <c r="M60" s="2" t="s">
        <v>27</v>
      </c>
      <c r="N60" s="2" t="s">
        <v>27</v>
      </c>
      <c r="O60" s="2" t="s">
        <v>27</v>
      </c>
      <c r="P60" s="2" t="s">
        <v>27</v>
      </c>
      <c r="Q60" s="2" t="s">
        <v>27</v>
      </c>
      <c r="R60" s="2" t="s">
        <v>27</v>
      </c>
      <c r="S60" s="2" t="s">
        <v>27</v>
      </c>
      <c r="T60" s="2" t="s">
        <v>27</v>
      </c>
      <c r="U60" s="2" t="s">
        <v>27</v>
      </c>
      <c r="V60" s="2" t="s">
        <v>27</v>
      </c>
      <c r="AM60">
        <f>--ISNUMBER(IFERROR(SEARCH('Formulaire recherche'!$E$18,C60,1),""))</f>
        <v>1</v>
      </c>
      <c r="AN60">
        <f>IF(AM60=1,COUNTIF($AM$2:AM60,1),"")</f>
        <v>59</v>
      </c>
      <c r="AO60" t="str">
        <f>IFERROR(INDEX($C$2:$C$637,MATCH(ROWS($AN$2:AN60),position,0)),"")</f>
        <v>11604-Graphis</v>
      </c>
    </row>
    <row r="61" spans="1:41" x14ac:dyDescent="0.25">
      <c r="A61">
        <v>92</v>
      </c>
      <c r="B61">
        <v>11614</v>
      </c>
      <c r="C61" s="2" t="s">
        <v>332</v>
      </c>
      <c r="D61" s="2" t="s">
        <v>333</v>
      </c>
      <c r="E61" s="2" t="s">
        <v>23</v>
      </c>
      <c r="F61" s="2" t="s">
        <v>24</v>
      </c>
      <c r="G61" s="2" t="s">
        <v>25</v>
      </c>
      <c r="H61" s="2" t="s">
        <v>83</v>
      </c>
      <c r="I61" s="2" t="s">
        <v>27</v>
      </c>
      <c r="J61" s="1"/>
      <c r="K61" s="1"/>
      <c r="M61" s="2" t="s">
        <v>27</v>
      </c>
      <c r="N61" s="2" t="s">
        <v>27</v>
      </c>
      <c r="O61" s="2" t="s">
        <v>27</v>
      </c>
      <c r="P61" s="2" t="s">
        <v>27</v>
      </c>
      <c r="Q61" s="2" t="s">
        <v>27</v>
      </c>
      <c r="R61" s="2" t="s">
        <v>27</v>
      </c>
      <c r="S61" s="2" t="s">
        <v>27</v>
      </c>
      <c r="T61" s="2" t="s">
        <v>27</v>
      </c>
      <c r="U61" s="2" t="s">
        <v>27</v>
      </c>
      <c r="V61" s="2" t="s">
        <v>27</v>
      </c>
      <c r="AM61">
        <f>--ISNUMBER(IFERROR(SEARCH('Formulaire recherche'!$E$18,C61,1),""))</f>
        <v>1</v>
      </c>
      <c r="AN61">
        <f>IF(AM61=1,COUNTIF($AM$2:AM61,1),"")</f>
        <v>60</v>
      </c>
      <c r="AO61" t="str">
        <f>IFERROR(INDEX($C$2:$C$637,MATCH(ROWS($AN$2:AN61),position,0)),"")</f>
        <v>11614-Gevray</v>
      </c>
    </row>
    <row r="62" spans="1:41" x14ac:dyDescent="0.25">
      <c r="A62">
        <v>93</v>
      </c>
      <c r="B62">
        <v>11615</v>
      </c>
      <c r="C62" s="2" t="s">
        <v>334</v>
      </c>
      <c r="D62" s="2" t="s">
        <v>335</v>
      </c>
      <c r="E62" s="2" t="s">
        <v>23</v>
      </c>
      <c r="F62" s="2" t="s">
        <v>24</v>
      </c>
      <c r="G62" s="2" t="s">
        <v>25</v>
      </c>
      <c r="H62" s="2" t="s">
        <v>83</v>
      </c>
      <c r="I62" s="2" t="s">
        <v>27</v>
      </c>
      <c r="J62" s="1"/>
      <c r="K62" s="1"/>
      <c r="M62" s="2" t="s">
        <v>27</v>
      </c>
      <c r="N62" s="2" t="s">
        <v>27</v>
      </c>
      <c r="O62" s="2" t="s">
        <v>27</v>
      </c>
      <c r="P62" s="2" t="s">
        <v>27</v>
      </c>
      <c r="Q62" s="2" t="s">
        <v>27</v>
      </c>
      <c r="R62" s="2" t="s">
        <v>27</v>
      </c>
      <c r="S62" s="2" t="s">
        <v>27</v>
      </c>
      <c r="T62" s="2" t="s">
        <v>27</v>
      </c>
      <c r="U62" s="2" t="s">
        <v>27</v>
      </c>
      <c r="V62" s="2" t="s">
        <v>27</v>
      </c>
      <c r="AM62">
        <f>--ISNUMBER(IFERROR(SEARCH('Formulaire recherche'!$E$18,C62,1),""))</f>
        <v>1</v>
      </c>
      <c r="AN62">
        <f>IF(AM62=1,COUNTIF($AM$2:AM62,1),"")</f>
        <v>61</v>
      </c>
      <c r="AO62" t="str">
        <f>IFERROR(INDEX($C$2:$C$637,MATCH(ROWS($AN$2:AN62),position,0)),"")</f>
        <v>11615-Riantbosson</v>
      </c>
    </row>
    <row r="63" spans="1:41" x14ac:dyDescent="0.25">
      <c r="A63">
        <v>94</v>
      </c>
      <c r="B63">
        <v>11618</v>
      </c>
      <c r="C63" s="2" t="s">
        <v>336</v>
      </c>
      <c r="D63" s="2" t="s">
        <v>337</v>
      </c>
      <c r="E63" s="2" t="s">
        <v>23</v>
      </c>
      <c r="F63" s="2" t="s">
        <v>24</v>
      </c>
      <c r="G63" s="2" t="s">
        <v>25</v>
      </c>
      <c r="H63" s="2" t="s">
        <v>83</v>
      </c>
      <c r="I63" s="2" t="s">
        <v>27</v>
      </c>
      <c r="J63" s="1"/>
      <c r="K63" s="1"/>
      <c r="M63" s="2" t="s">
        <v>27</v>
      </c>
      <c r="N63" s="2" t="s">
        <v>27</v>
      </c>
      <c r="O63" s="2" t="s">
        <v>27</v>
      </c>
      <c r="P63" s="2" t="s">
        <v>27</v>
      </c>
      <c r="Q63" s="2" t="s">
        <v>27</v>
      </c>
      <c r="R63" s="2" t="s">
        <v>27</v>
      </c>
      <c r="S63" s="2" t="s">
        <v>27</v>
      </c>
      <c r="T63" s="2" t="s">
        <v>27</v>
      </c>
      <c r="U63" s="2" t="s">
        <v>27</v>
      </c>
      <c r="V63" s="2" t="s">
        <v>27</v>
      </c>
      <c r="AM63">
        <f>--ISNUMBER(IFERROR(SEARCH('Formulaire recherche'!$E$18,C63,1),""))</f>
        <v>1</v>
      </c>
      <c r="AN63">
        <f>IF(AM63=1,COUNTIF($AM$2:AM63,1),"")</f>
        <v>62</v>
      </c>
      <c r="AO63" t="str">
        <f>IFERROR(INDEX($C$2:$C$637,MATCH(ROWS($AN$2:AN63),position,0)),"")</f>
        <v>11618-Pré-Bois 14</v>
      </c>
    </row>
    <row r="64" spans="1:41" x14ac:dyDescent="0.25">
      <c r="A64">
        <v>95</v>
      </c>
      <c r="B64">
        <v>11619</v>
      </c>
      <c r="C64" s="2" t="s">
        <v>338</v>
      </c>
      <c r="D64" s="2" t="s">
        <v>339</v>
      </c>
      <c r="E64" s="2" t="s">
        <v>23</v>
      </c>
      <c r="F64" s="2" t="s">
        <v>24</v>
      </c>
      <c r="G64" s="2" t="s">
        <v>25</v>
      </c>
      <c r="H64" s="2" t="s">
        <v>26</v>
      </c>
      <c r="I64" s="2" t="s">
        <v>27</v>
      </c>
      <c r="J64" s="1">
        <v>42688</v>
      </c>
      <c r="K64" s="1">
        <v>43100</v>
      </c>
      <c r="L64">
        <v>5908000</v>
      </c>
      <c r="M64" s="2" t="s">
        <v>41</v>
      </c>
      <c r="N64" s="2" t="s">
        <v>340</v>
      </c>
      <c r="O64" s="2" t="s">
        <v>27</v>
      </c>
      <c r="P64" s="2" t="s">
        <v>220</v>
      </c>
      <c r="Q64" s="2" t="s">
        <v>341</v>
      </c>
      <c r="R64" s="2" t="s">
        <v>341</v>
      </c>
      <c r="S64" s="2" t="s">
        <v>27</v>
      </c>
      <c r="T64" s="2" t="s">
        <v>342</v>
      </c>
      <c r="U64" s="2" t="s">
        <v>343</v>
      </c>
      <c r="V64" s="2" t="s">
        <v>29</v>
      </c>
      <c r="AM64">
        <f>--ISNUMBER(IFERROR(SEARCH('Formulaire recherche'!$E$18,C64,1),""))</f>
        <v>1</v>
      </c>
      <c r="AN64">
        <f>IF(AM64=1,COUNTIF($AM$2:AM64,1),"")</f>
        <v>63</v>
      </c>
      <c r="AO64" t="str">
        <f>IFERROR(INDEX($C$2:$C$637,MATCH(ROWS($AN$2:AN64),position,0)),"")</f>
        <v>11619-Les Quibières</v>
      </c>
    </row>
    <row r="65" spans="1:41" x14ac:dyDescent="0.25">
      <c r="A65">
        <v>96</v>
      </c>
      <c r="B65">
        <v>11701</v>
      </c>
      <c r="C65" s="2" t="s">
        <v>344</v>
      </c>
      <c r="D65" s="2" t="s">
        <v>345</v>
      </c>
      <c r="E65" s="2" t="s">
        <v>23</v>
      </c>
      <c r="F65" s="2" t="s">
        <v>24</v>
      </c>
      <c r="G65" s="2" t="s">
        <v>25</v>
      </c>
      <c r="H65" s="2" t="s">
        <v>26</v>
      </c>
      <c r="I65" s="2" t="s">
        <v>27</v>
      </c>
      <c r="J65" s="1"/>
      <c r="K65" s="1"/>
      <c r="M65" s="2" t="s">
        <v>27</v>
      </c>
      <c r="N65" s="2" t="s">
        <v>27</v>
      </c>
      <c r="O65" s="2" t="s">
        <v>27</v>
      </c>
      <c r="P65" s="2" t="s">
        <v>346</v>
      </c>
      <c r="Q65" s="2" t="s">
        <v>27</v>
      </c>
      <c r="R65" s="2" t="s">
        <v>27</v>
      </c>
      <c r="S65" s="2" t="s">
        <v>27</v>
      </c>
      <c r="T65" s="2" t="s">
        <v>27</v>
      </c>
      <c r="U65" s="2" t="s">
        <v>27</v>
      </c>
      <c r="V65" s="2" t="s">
        <v>27</v>
      </c>
      <c r="AM65">
        <f>--ISNUMBER(IFERROR(SEARCH('Formulaire recherche'!$E$18,C65,1),""))</f>
        <v>1</v>
      </c>
      <c r="AN65">
        <f>IF(AM65=1,COUNTIF($AM$2:AM65,1),"")</f>
        <v>64</v>
      </c>
      <c r="AO65" t="str">
        <f>IFERROR(INDEX($C$2:$C$637,MATCH(ROWS($AN$2:AN65),position,0)),"")</f>
        <v>11701-Chantiers divers - Fantinato</v>
      </c>
    </row>
    <row r="66" spans="1:41" x14ac:dyDescent="0.25">
      <c r="A66">
        <v>97</v>
      </c>
      <c r="B66">
        <v>11702</v>
      </c>
      <c r="C66" s="2" t="s">
        <v>347</v>
      </c>
      <c r="D66" s="2" t="s">
        <v>348</v>
      </c>
      <c r="E66" s="2" t="s">
        <v>23</v>
      </c>
      <c r="F66" s="2" t="s">
        <v>24</v>
      </c>
      <c r="G66" s="2" t="s">
        <v>25</v>
      </c>
      <c r="H66" s="2" t="s">
        <v>83</v>
      </c>
      <c r="I66" s="2" t="s">
        <v>27</v>
      </c>
      <c r="J66" s="1"/>
      <c r="K66" s="1"/>
      <c r="M66" s="2" t="s">
        <v>27</v>
      </c>
      <c r="N66" s="2" t="s">
        <v>27</v>
      </c>
      <c r="O66" s="2" t="s">
        <v>27</v>
      </c>
      <c r="P66" s="2" t="s">
        <v>27</v>
      </c>
      <c r="Q66" s="2" t="s">
        <v>27</v>
      </c>
      <c r="R66" s="2" t="s">
        <v>27</v>
      </c>
      <c r="S66" s="2" t="s">
        <v>27</v>
      </c>
      <c r="T66" s="2" t="s">
        <v>27</v>
      </c>
      <c r="U66" s="2" t="s">
        <v>27</v>
      </c>
      <c r="V66" s="2" t="s">
        <v>27</v>
      </c>
      <c r="AM66">
        <f>--ISNUMBER(IFERROR(SEARCH('Formulaire recherche'!$E$18,C66,1),""))</f>
        <v>1</v>
      </c>
      <c r="AN66">
        <f>IF(AM66=1,COUNTIF($AM$2:AM66,1),"")</f>
        <v>65</v>
      </c>
      <c r="AO66" t="str">
        <f>IFERROR(INDEX($C$2:$C$637,MATCH(ROWS($AN$2:AN66),position,0)),"")</f>
        <v>11702-Tressy-Cordy</v>
      </c>
    </row>
    <row r="67" spans="1:41" x14ac:dyDescent="0.25">
      <c r="A67">
        <v>98</v>
      </c>
      <c r="B67">
        <v>11704</v>
      </c>
      <c r="C67" s="2" t="s">
        <v>349</v>
      </c>
      <c r="D67" s="2" t="s">
        <v>350</v>
      </c>
      <c r="E67" s="2" t="s">
        <v>23</v>
      </c>
      <c r="F67" s="2" t="s">
        <v>24</v>
      </c>
      <c r="G67" s="2" t="s">
        <v>25</v>
      </c>
      <c r="H67" s="2" t="s">
        <v>26</v>
      </c>
      <c r="I67" s="2" t="s">
        <v>27</v>
      </c>
      <c r="J67" s="1">
        <v>42843</v>
      </c>
      <c r="K67" s="1">
        <v>43100</v>
      </c>
      <c r="L67">
        <v>680000</v>
      </c>
      <c r="M67" s="2" t="s">
        <v>32</v>
      </c>
      <c r="N67" s="2" t="s">
        <v>351</v>
      </c>
      <c r="O67" s="2" t="s">
        <v>27</v>
      </c>
      <c r="P67" s="2" t="s">
        <v>352</v>
      </c>
      <c r="Q67" s="2" t="s">
        <v>27</v>
      </c>
      <c r="R67" s="2" t="s">
        <v>27</v>
      </c>
      <c r="S67" s="2" t="s">
        <v>27</v>
      </c>
      <c r="T67" s="2" t="s">
        <v>27</v>
      </c>
      <c r="U67" s="2" t="s">
        <v>353</v>
      </c>
      <c r="V67" s="2" t="s">
        <v>29</v>
      </c>
      <c r="AM67">
        <f>--ISNUMBER(IFERROR(SEARCH('Formulaire recherche'!$E$18,C67,1),""))</f>
        <v>1</v>
      </c>
      <c r="AN67">
        <f>IF(AM67=1,COUNTIF($AM$2:AM67,1),"")</f>
        <v>66</v>
      </c>
      <c r="AO67" t="str">
        <f>IFERROR(INDEX($C$2:$C$637,MATCH(ROWS($AN$2:AN67),position,0)),"")</f>
        <v>11704-Route de Lausanne</v>
      </c>
    </row>
    <row r="68" spans="1:41" x14ac:dyDescent="0.25">
      <c r="A68">
        <v>99</v>
      </c>
      <c r="B68">
        <v>11705</v>
      </c>
      <c r="C68" s="2" t="s">
        <v>354</v>
      </c>
      <c r="D68" s="2" t="s">
        <v>355</v>
      </c>
      <c r="E68" s="2" t="s">
        <v>23</v>
      </c>
      <c r="F68" s="2" t="s">
        <v>24</v>
      </c>
      <c r="G68" s="2" t="s">
        <v>25</v>
      </c>
      <c r="H68" s="2" t="s">
        <v>26</v>
      </c>
      <c r="I68" s="2" t="s">
        <v>27</v>
      </c>
      <c r="J68" s="1">
        <v>42919</v>
      </c>
      <c r="K68" s="1">
        <v>43465</v>
      </c>
      <c r="L68">
        <v>10625000</v>
      </c>
      <c r="M68" s="2" t="s">
        <v>41</v>
      </c>
      <c r="N68" s="2" t="s">
        <v>356</v>
      </c>
      <c r="O68" s="2" t="s">
        <v>27</v>
      </c>
      <c r="P68" s="2" t="s">
        <v>357</v>
      </c>
      <c r="Q68" s="2" t="s">
        <v>27</v>
      </c>
      <c r="R68" s="2" t="s">
        <v>86</v>
      </c>
      <c r="S68" s="2" t="s">
        <v>27</v>
      </c>
      <c r="T68" s="2" t="s">
        <v>43</v>
      </c>
      <c r="U68" s="2" t="s">
        <v>358</v>
      </c>
      <c r="V68" s="2" t="s">
        <v>29</v>
      </c>
      <c r="AM68">
        <f>--ISNUMBER(IFERROR(SEARCH('Formulaire recherche'!$E$18,C68,1),""))</f>
        <v>1</v>
      </c>
      <c r="AN68">
        <f>IF(AM68=1,COUNTIF($AM$2:AM68,1),"")</f>
        <v>67</v>
      </c>
      <c r="AO68" t="str">
        <f>IFERROR(INDEX($C$2:$C$637,MATCH(ROWS($AN$2:AN68),position,0)),"")</f>
        <v>11705-Les Genêts</v>
      </c>
    </row>
    <row r="69" spans="1:41" x14ac:dyDescent="0.25">
      <c r="A69">
        <v>101</v>
      </c>
      <c r="B69">
        <v>11706</v>
      </c>
      <c r="C69" s="2" t="s">
        <v>361</v>
      </c>
      <c r="D69" s="2" t="s">
        <v>362</v>
      </c>
      <c r="E69" s="2" t="s">
        <v>23</v>
      </c>
      <c r="F69" s="2" t="s">
        <v>24</v>
      </c>
      <c r="G69" s="2" t="s">
        <v>25</v>
      </c>
      <c r="H69" s="2" t="s">
        <v>83</v>
      </c>
      <c r="I69" s="2" t="s">
        <v>27</v>
      </c>
      <c r="J69" s="1"/>
      <c r="K69" s="1"/>
      <c r="M69" s="2" t="s">
        <v>27</v>
      </c>
      <c r="N69" s="2" t="s">
        <v>27</v>
      </c>
      <c r="O69" s="2" t="s">
        <v>27</v>
      </c>
      <c r="P69" s="2" t="s">
        <v>27</v>
      </c>
      <c r="Q69" s="2" t="s">
        <v>27</v>
      </c>
      <c r="R69" s="2" t="s">
        <v>27</v>
      </c>
      <c r="S69" s="2" t="s">
        <v>27</v>
      </c>
      <c r="T69" s="2" t="s">
        <v>27</v>
      </c>
      <c r="U69" s="2" t="s">
        <v>27</v>
      </c>
      <c r="V69" s="2" t="s">
        <v>27</v>
      </c>
      <c r="AM69">
        <f>--ISNUMBER(IFERROR(SEARCH('Formulaire recherche'!$E$18,C69,1),""))</f>
        <v>1</v>
      </c>
      <c r="AN69">
        <f>IF(AM69=1,COUNTIF($AM$2:AM69,1),"")</f>
        <v>68</v>
      </c>
      <c r="AO69" t="str">
        <f>IFERROR(INDEX($C$2:$C$637,MATCH(ROWS($AN$2:AN69),position,0)),"")</f>
        <v>11706-Miléant 3-5</v>
      </c>
    </row>
    <row r="70" spans="1:41" x14ac:dyDescent="0.25">
      <c r="A70">
        <v>102</v>
      </c>
      <c r="B70">
        <v>11707</v>
      </c>
      <c r="C70" s="2" t="s">
        <v>363</v>
      </c>
      <c r="D70" s="2" t="s">
        <v>364</v>
      </c>
      <c r="E70" s="2" t="s">
        <v>23</v>
      </c>
      <c r="F70" s="2" t="s">
        <v>24</v>
      </c>
      <c r="G70" s="2" t="s">
        <v>25</v>
      </c>
      <c r="H70" s="2" t="s">
        <v>26</v>
      </c>
      <c r="I70" s="2" t="s">
        <v>27</v>
      </c>
      <c r="J70" s="1">
        <v>42919</v>
      </c>
      <c r="K70" s="1">
        <v>43677</v>
      </c>
      <c r="L70">
        <v>1293000</v>
      </c>
      <c r="M70" s="2" t="s">
        <v>27</v>
      </c>
      <c r="N70" s="2" t="s">
        <v>365</v>
      </c>
      <c r="O70" s="2" t="s">
        <v>27</v>
      </c>
      <c r="P70" s="2" t="s">
        <v>346</v>
      </c>
      <c r="Q70" s="2" t="s">
        <v>366</v>
      </c>
      <c r="R70" s="2" t="s">
        <v>366</v>
      </c>
      <c r="S70" s="2" t="s">
        <v>27</v>
      </c>
      <c r="T70" s="2" t="s">
        <v>367</v>
      </c>
      <c r="U70" s="2" t="s">
        <v>368</v>
      </c>
      <c r="V70" s="2" t="s">
        <v>29</v>
      </c>
      <c r="AM70">
        <f>--ISNUMBER(IFERROR(SEARCH('Formulaire recherche'!$E$18,C70,1),""))</f>
        <v>1</v>
      </c>
      <c r="AN70">
        <f>IF(AM70=1,COUNTIF($AM$2:AM70,1),"")</f>
        <v>69</v>
      </c>
      <c r="AO70" t="str">
        <f>IFERROR(INDEX($C$2:$C$637,MATCH(ROWS($AN$2:AN70),position,0)),"")</f>
        <v>11707-Ecole Pâquis centre</v>
      </c>
    </row>
    <row r="71" spans="1:41" x14ac:dyDescent="0.25">
      <c r="A71">
        <v>103</v>
      </c>
      <c r="B71">
        <v>11708</v>
      </c>
      <c r="C71" s="2" t="s">
        <v>369</v>
      </c>
      <c r="D71" s="2" t="s">
        <v>370</v>
      </c>
      <c r="E71" s="2" t="s">
        <v>23</v>
      </c>
      <c r="F71" s="2" t="s">
        <v>24</v>
      </c>
      <c r="G71" s="2" t="s">
        <v>25</v>
      </c>
      <c r="H71" s="2" t="s">
        <v>26</v>
      </c>
      <c r="I71" s="2" t="s">
        <v>27</v>
      </c>
      <c r="J71" s="1">
        <v>42870</v>
      </c>
      <c r="K71" s="1">
        <v>43465</v>
      </c>
      <c r="L71">
        <v>4500000</v>
      </c>
      <c r="M71" s="2" t="s">
        <v>41</v>
      </c>
      <c r="N71" s="2" t="s">
        <v>371</v>
      </c>
      <c r="O71" s="2" t="s">
        <v>27</v>
      </c>
      <c r="P71" s="2" t="s">
        <v>372</v>
      </c>
      <c r="Q71" s="2" t="s">
        <v>373</v>
      </c>
      <c r="R71" s="2" t="s">
        <v>27</v>
      </c>
      <c r="S71" s="2" t="s">
        <v>27</v>
      </c>
      <c r="T71" s="2" t="s">
        <v>374</v>
      </c>
      <c r="U71" s="2" t="s">
        <v>375</v>
      </c>
      <c r="V71" s="2" t="s">
        <v>29</v>
      </c>
      <c r="AM71">
        <f>--ISNUMBER(IFERROR(SEARCH('Formulaire recherche'!$E$18,C71,1),""))</f>
        <v>1</v>
      </c>
      <c r="AN71">
        <f>IF(AM71=1,COUNTIF($AM$2:AM71,1),"")</f>
        <v>70</v>
      </c>
      <c r="AO71" t="str">
        <f>IFERROR(INDEX($C$2:$C$637,MATCH(ROWS($AN$2:AN71),position,0)),"")</f>
        <v>11708-Fondation ECK</v>
      </c>
    </row>
    <row r="72" spans="1:41" x14ac:dyDescent="0.25">
      <c r="A72">
        <v>104</v>
      </c>
      <c r="B72">
        <v>11709</v>
      </c>
      <c r="C72" s="2" t="s">
        <v>376</v>
      </c>
      <c r="D72" s="2" t="s">
        <v>377</v>
      </c>
      <c r="E72" s="2" t="s">
        <v>23</v>
      </c>
      <c r="F72" s="2" t="s">
        <v>24</v>
      </c>
      <c r="G72" s="2" t="s">
        <v>25</v>
      </c>
      <c r="H72" s="2" t="s">
        <v>26</v>
      </c>
      <c r="I72" s="2" t="s">
        <v>27</v>
      </c>
      <c r="J72" s="1">
        <v>43009</v>
      </c>
      <c r="K72" s="1">
        <v>43646</v>
      </c>
      <c r="L72">
        <v>16613000</v>
      </c>
      <c r="M72" s="2" t="s">
        <v>41</v>
      </c>
      <c r="N72" s="2" t="s">
        <v>378</v>
      </c>
      <c r="O72" s="2" t="s">
        <v>27</v>
      </c>
      <c r="P72" s="2" t="s">
        <v>379</v>
      </c>
      <c r="Q72" s="2" t="s">
        <v>27</v>
      </c>
      <c r="R72" s="2" t="s">
        <v>380</v>
      </c>
      <c r="S72" s="2" t="s">
        <v>27</v>
      </c>
      <c r="T72" s="2" t="s">
        <v>106</v>
      </c>
      <c r="U72" s="2" t="s">
        <v>381</v>
      </c>
      <c r="V72" s="2" t="s">
        <v>29</v>
      </c>
      <c r="AM72">
        <f>--ISNUMBER(IFERROR(SEARCH('Formulaire recherche'!$E$18,C72,1),""))</f>
        <v>1</v>
      </c>
      <c r="AN72">
        <f>IF(AM72=1,COUNTIF($AM$2:AM72,1),"")</f>
        <v>71</v>
      </c>
      <c r="AO72" t="str">
        <f>IFERROR(INDEX($C$2:$C$637,MATCH(ROWS($AN$2:AN72),position,0)),"")</f>
        <v>11709-La Bergère</v>
      </c>
    </row>
    <row r="73" spans="1:41" x14ac:dyDescent="0.25">
      <c r="A73">
        <v>105</v>
      </c>
      <c r="B73">
        <v>11711</v>
      </c>
      <c r="C73" s="2" t="s">
        <v>382</v>
      </c>
      <c r="D73" s="2" t="s">
        <v>383</v>
      </c>
      <c r="E73" s="2" t="s">
        <v>23</v>
      </c>
      <c r="F73" s="2" t="s">
        <v>24</v>
      </c>
      <c r="G73" s="2" t="s">
        <v>25</v>
      </c>
      <c r="H73" s="2" t="s">
        <v>26</v>
      </c>
      <c r="I73" s="2" t="s">
        <v>27</v>
      </c>
      <c r="J73" s="1">
        <v>42905</v>
      </c>
      <c r="K73" s="1">
        <v>43465</v>
      </c>
      <c r="L73">
        <v>6867000</v>
      </c>
      <c r="M73" s="2" t="s">
        <v>41</v>
      </c>
      <c r="N73" s="2" t="s">
        <v>384</v>
      </c>
      <c r="O73" s="2" t="s">
        <v>27</v>
      </c>
      <c r="P73" s="2" t="s">
        <v>220</v>
      </c>
      <c r="Q73" s="2" t="s">
        <v>27</v>
      </c>
      <c r="R73" s="2" t="s">
        <v>385</v>
      </c>
      <c r="S73" s="2" t="s">
        <v>27</v>
      </c>
      <c r="T73" s="2" t="s">
        <v>43</v>
      </c>
      <c r="U73" s="2" t="s">
        <v>386</v>
      </c>
      <c r="V73" s="2" t="s">
        <v>29</v>
      </c>
      <c r="AM73">
        <f>--ISNUMBER(IFERROR(SEARCH('Formulaire recherche'!$E$18,C73,1),""))</f>
        <v>1</v>
      </c>
      <c r="AN73">
        <f>IF(AM73=1,COUNTIF($AM$2:AM73,1),"")</f>
        <v>72</v>
      </c>
      <c r="AO73" t="str">
        <f>IFERROR(INDEX($C$2:$C$637,MATCH(ROWS($AN$2:AN73),position,0)),"")</f>
        <v>11711-Jardins de la Gradelle</v>
      </c>
    </row>
    <row r="74" spans="1:41" x14ac:dyDescent="0.25">
      <c r="A74">
        <v>106</v>
      </c>
      <c r="B74">
        <v>11713</v>
      </c>
      <c r="C74" s="2" t="s">
        <v>387</v>
      </c>
      <c r="D74" s="2" t="s">
        <v>388</v>
      </c>
      <c r="E74" s="2" t="s">
        <v>23</v>
      </c>
      <c r="F74" s="2" t="s">
        <v>24</v>
      </c>
      <c r="G74" s="2" t="s">
        <v>25</v>
      </c>
      <c r="H74" s="2" t="s">
        <v>83</v>
      </c>
      <c r="I74" s="2" t="s">
        <v>27</v>
      </c>
      <c r="J74" s="1"/>
      <c r="K74" s="1"/>
      <c r="M74" s="2" t="s">
        <v>27</v>
      </c>
      <c r="N74" s="2" t="s">
        <v>27</v>
      </c>
      <c r="O74" s="2" t="s">
        <v>27</v>
      </c>
      <c r="P74" s="2" t="s">
        <v>27</v>
      </c>
      <c r="Q74" s="2" t="s">
        <v>27</v>
      </c>
      <c r="R74" s="2" t="s">
        <v>27</v>
      </c>
      <c r="S74" s="2" t="s">
        <v>27</v>
      </c>
      <c r="T74" s="2" t="s">
        <v>27</v>
      </c>
      <c r="U74" s="2" t="s">
        <v>27</v>
      </c>
      <c r="V74" s="2" t="s">
        <v>27</v>
      </c>
      <c r="AM74">
        <f>--ISNUMBER(IFERROR(SEARCH('Formulaire recherche'!$E$18,C74,1),""))</f>
        <v>1</v>
      </c>
      <c r="AN74">
        <f>IF(AM74=1,COUNTIF($AM$2:AM74,1),"")</f>
        <v>73</v>
      </c>
      <c r="AO74" t="str">
        <f>IFERROR(INDEX($C$2:$C$637,MATCH(ROWS($AN$2:AN74),position,0)),"")</f>
        <v>11713-Frontenex 122-130</v>
      </c>
    </row>
    <row r="75" spans="1:41" x14ac:dyDescent="0.25">
      <c r="A75">
        <v>107</v>
      </c>
      <c r="B75">
        <v>11715</v>
      </c>
      <c r="C75" s="2" t="s">
        <v>389</v>
      </c>
      <c r="D75" s="2" t="s">
        <v>390</v>
      </c>
      <c r="E75" s="2" t="s">
        <v>23</v>
      </c>
      <c r="F75" s="2" t="s">
        <v>24</v>
      </c>
      <c r="G75" s="2" t="s">
        <v>25</v>
      </c>
      <c r="H75" s="2" t="s">
        <v>26</v>
      </c>
      <c r="I75" s="2" t="s">
        <v>27</v>
      </c>
      <c r="J75" s="1">
        <v>42919</v>
      </c>
      <c r="K75" s="1">
        <v>43404</v>
      </c>
      <c r="L75">
        <v>10235000</v>
      </c>
      <c r="M75" s="2" t="s">
        <v>41</v>
      </c>
      <c r="N75" s="2" t="s">
        <v>391</v>
      </c>
      <c r="O75" s="2" t="s">
        <v>27</v>
      </c>
      <c r="P75" s="2" t="s">
        <v>392</v>
      </c>
      <c r="Q75" s="2" t="s">
        <v>393</v>
      </c>
      <c r="R75" s="2" t="s">
        <v>394</v>
      </c>
      <c r="S75" s="2" t="s">
        <v>27</v>
      </c>
      <c r="T75" s="2" t="s">
        <v>395</v>
      </c>
      <c r="U75" s="2" t="s">
        <v>396</v>
      </c>
      <c r="V75" s="2" t="s">
        <v>29</v>
      </c>
      <c r="AM75">
        <f>--ISNUMBER(IFERROR(SEARCH('Formulaire recherche'!$E$18,C75,1),""))</f>
        <v>1</v>
      </c>
      <c r="AN75">
        <f>IF(AM75=1,COUNTIF($AM$2:AM75,1),"")</f>
        <v>74</v>
      </c>
      <c r="AO75" t="str">
        <f>IFERROR(INDEX($C$2:$C$637,MATCH(ROWS($AN$2:AN75),position,0)),"")</f>
        <v>11715-O'Vives</v>
      </c>
    </row>
    <row r="76" spans="1:41" x14ac:dyDescent="0.25">
      <c r="A76">
        <v>108</v>
      </c>
      <c r="B76">
        <v>11717</v>
      </c>
      <c r="C76" s="2" t="s">
        <v>397</v>
      </c>
      <c r="D76" s="2" t="s">
        <v>398</v>
      </c>
      <c r="E76" s="2" t="s">
        <v>23</v>
      </c>
      <c r="F76" s="2" t="s">
        <v>24</v>
      </c>
      <c r="G76" s="2" t="s">
        <v>25</v>
      </c>
      <c r="H76" s="2" t="s">
        <v>26</v>
      </c>
      <c r="I76" s="2" t="s">
        <v>27</v>
      </c>
      <c r="J76" s="1">
        <v>42996</v>
      </c>
      <c r="K76" s="1">
        <v>43343</v>
      </c>
      <c r="L76">
        <v>2000000</v>
      </c>
      <c r="M76" s="2" t="s">
        <v>41</v>
      </c>
      <c r="N76" s="2" t="s">
        <v>399</v>
      </c>
      <c r="O76" s="2" t="s">
        <v>27</v>
      </c>
      <c r="P76" s="2" t="s">
        <v>67</v>
      </c>
      <c r="Q76" s="2" t="s">
        <v>27</v>
      </c>
      <c r="R76" s="2" t="s">
        <v>27</v>
      </c>
      <c r="S76" s="2" t="s">
        <v>27</v>
      </c>
      <c r="T76" s="2" t="s">
        <v>27</v>
      </c>
      <c r="U76" s="2" t="s">
        <v>400</v>
      </c>
      <c r="V76" s="2" t="s">
        <v>29</v>
      </c>
      <c r="AM76">
        <f>--ISNUMBER(IFERROR(SEARCH('Formulaire recherche'!$E$18,C76,1),""))</f>
        <v>1</v>
      </c>
      <c r="AN76">
        <f>IF(AM76=1,COUNTIF($AM$2:AM76,1),"")</f>
        <v>75</v>
      </c>
      <c r="AO76" t="str">
        <f>IFERROR(INDEX($C$2:$C$637,MATCH(ROWS($AN$2:AN76),position,0)),"")</f>
        <v>11717-Semailles 9</v>
      </c>
    </row>
    <row r="77" spans="1:41" x14ac:dyDescent="0.25">
      <c r="A77">
        <v>109</v>
      </c>
      <c r="B77">
        <v>11718</v>
      </c>
      <c r="C77" s="2" t="s">
        <v>401</v>
      </c>
      <c r="D77" s="2" t="s">
        <v>402</v>
      </c>
      <c r="E77" s="2" t="s">
        <v>23</v>
      </c>
      <c r="F77" s="2" t="s">
        <v>24</v>
      </c>
      <c r="G77" s="2" t="s">
        <v>25</v>
      </c>
      <c r="H77" s="2" t="s">
        <v>26</v>
      </c>
      <c r="I77" s="2" t="s">
        <v>27</v>
      </c>
      <c r="J77" s="1">
        <v>42982</v>
      </c>
      <c r="K77" s="1">
        <v>43465</v>
      </c>
      <c r="L77">
        <v>3450000</v>
      </c>
      <c r="M77" s="2" t="s">
        <v>41</v>
      </c>
      <c r="N77" s="2" t="s">
        <v>403</v>
      </c>
      <c r="O77" s="2" t="s">
        <v>27</v>
      </c>
      <c r="P77" s="2" t="s">
        <v>352</v>
      </c>
      <c r="Q77" s="2" t="s">
        <v>27</v>
      </c>
      <c r="R77" s="2" t="s">
        <v>86</v>
      </c>
      <c r="S77" s="2" t="s">
        <v>27</v>
      </c>
      <c r="T77" s="2" t="s">
        <v>374</v>
      </c>
      <c r="U77" s="2" t="s">
        <v>404</v>
      </c>
      <c r="V77" s="2" t="s">
        <v>29</v>
      </c>
      <c r="AM77">
        <f>--ISNUMBER(IFERROR(SEARCH('Formulaire recherche'!$E$18,C77,1),""))</f>
        <v>1</v>
      </c>
      <c r="AN77">
        <f>IF(AM77=1,COUNTIF($AM$2:AM77,1),"")</f>
        <v>76</v>
      </c>
      <c r="AO77" t="str">
        <f>IFERROR(INDEX($C$2:$C$637,MATCH(ROWS($AN$2:AN77),position,0)),"")</f>
        <v>11718-Chemin de la Montagne</v>
      </c>
    </row>
    <row r="78" spans="1:41" x14ac:dyDescent="0.25">
      <c r="A78">
        <v>110</v>
      </c>
      <c r="B78">
        <v>11719</v>
      </c>
      <c r="C78" s="2" t="s">
        <v>405</v>
      </c>
      <c r="D78" s="2" t="s">
        <v>406</v>
      </c>
      <c r="E78" s="2" t="s">
        <v>23</v>
      </c>
      <c r="F78" s="2" t="s">
        <v>24</v>
      </c>
      <c r="G78" s="2" t="s">
        <v>25</v>
      </c>
      <c r="H78" s="2" t="s">
        <v>26</v>
      </c>
      <c r="I78" s="2" t="s">
        <v>27</v>
      </c>
      <c r="J78" s="1">
        <v>43122</v>
      </c>
      <c r="K78" s="1">
        <v>43312</v>
      </c>
      <c r="L78">
        <v>740000</v>
      </c>
      <c r="M78" s="2" t="s">
        <v>32</v>
      </c>
      <c r="N78" s="2" t="s">
        <v>407</v>
      </c>
      <c r="O78" s="2" t="s">
        <v>27</v>
      </c>
      <c r="P78" s="2" t="s">
        <v>346</v>
      </c>
      <c r="Q78" s="2" t="s">
        <v>27</v>
      </c>
      <c r="R78" s="2" t="s">
        <v>27</v>
      </c>
      <c r="S78" s="2" t="s">
        <v>27</v>
      </c>
      <c r="T78" s="2" t="s">
        <v>27</v>
      </c>
      <c r="U78" s="2" t="s">
        <v>408</v>
      </c>
      <c r="V78" s="2" t="s">
        <v>29</v>
      </c>
      <c r="AM78">
        <f>--ISNUMBER(IFERROR(SEARCH('Formulaire recherche'!$E$18,C78,1),""))</f>
        <v>1</v>
      </c>
      <c r="AN78">
        <f>IF(AM78=1,COUNTIF($AM$2:AM78,1),"")</f>
        <v>77</v>
      </c>
      <c r="AO78" t="str">
        <f>IFERROR(INDEX($C$2:$C$637,MATCH(ROWS($AN$2:AN78),position,0)),"")</f>
        <v>11719-Albert Gos 5</v>
      </c>
    </row>
    <row r="79" spans="1:41" x14ac:dyDescent="0.25">
      <c r="A79">
        <v>210</v>
      </c>
      <c r="B79">
        <v>11719</v>
      </c>
      <c r="C79" s="2" t="s">
        <v>766</v>
      </c>
      <c r="D79" s="2" t="s">
        <v>767</v>
      </c>
      <c r="E79" s="2" t="s">
        <v>23</v>
      </c>
      <c r="F79" s="2" t="s">
        <v>24</v>
      </c>
      <c r="G79" s="2" t="s">
        <v>25</v>
      </c>
      <c r="H79" s="2" t="s">
        <v>26</v>
      </c>
      <c r="I79" s="2" t="s">
        <v>27</v>
      </c>
      <c r="J79" s="1"/>
      <c r="K79" s="1"/>
      <c r="M79" s="2" t="s">
        <v>27</v>
      </c>
      <c r="N79" s="2" t="s">
        <v>27</v>
      </c>
      <c r="O79" s="2" t="s">
        <v>27</v>
      </c>
      <c r="P79" s="2" t="s">
        <v>27</v>
      </c>
      <c r="Q79" s="2" t="s">
        <v>27</v>
      </c>
      <c r="R79" s="2" t="s">
        <v>27</v>
      </c>
      <c r="S79" s="2" t="s">
        <v>27</v>
      </c>
      <c r="T79" s="2" t="s">
        <v>27</v>
      </c>
      <c r="U79" s="2" t="s">
        <v>27</v>
      </c>
      <c r="V79" s="2" t="s">
        <v>27</v>
      </c>
      <c r="AM79">
        <f>--ISNUMBER(IFERROR(SEARCH('Formulaire recherche'!$E$18,C79,1),""))</f>
        <v>1</v>
      </c>
      <c r="AN79">
        <f>IF(AM79=1,COUNTIF($AM$2:AM79,1),"")</f>
        <v>78</v>
      </c>
      <c r="AO79" t="str">
        <f>IFERROR(INDEX($C$2:$C$637,MATCH(ROWS($AN$2:AN79),position,0)),"")</f>
        <v>11719.1-Albert Gos 7</v>
      </c>
    </row>
    <row r="80" spans="1:41" x14ac:dyDescent="0.25">
      <c r="A80">
        <v>112</v>
      </c>
      <c r="B80">
        <v>11720</v>
      </c>
      <c r="C80" s="2" t="s">
        <v>412</v>
      </c>
      <c r="D80" s="2" t="s">
        <v>413</v>
      </c>
      <c r="E80" s="2" t="s">
        <v>23</v>
      </c>
      <c r="F80" s="2" t="s">
        <v>24</v>
      </c>
      <c r="G80" s="2" t="s">
        <v>25</v>
      </c>
      <c r="H80" s="2" t="s">
        <v>26</v>
      </c>
      <c r="I80" s="2" t="s">
        <v>27</v>
      </c>
      <c r="J80" s="1">
        <v>43066</v>
      </c>
      <c r="K80" s="1">
        <v>43281</v>
      </c>
      <c r="L80">
        <v>1090000</v>
      </c>
      <c r="M80" s="2" t="s">
        <v>32</v>
      </c>
      <c r="N80" s="2" t="s">
        <v>403</v>
      </c>
      <c r="O80" s="2" t="s">
        <v>27</v>
      </c>
      <c r="P80" s="2" t="s">
        <v>28</v>
      </c>
      <c r="Q80" s="2" t="s">
        <v>414</v>
      </c>
      <c r="R80" s="2" t="s">
        <v>414</v>
      </c>
      <c r="S80" s="2" t="s">
        <v>27</v>
      </c>
      <c r="T80" s="2" t="s">
        <v>374</v>
      </c>
      <c r="U80" s="2" t="s">
        <v>415</v>
      </c>
      <c r="V80" s="2" t="s">
        <v>29</v>
      </c>
      <c r="AM80">
        <f>--ISNUMBER(IFERROR(SEARCH('Formulaire recherche'!$E$18,C80,1),""))</f>
        <v>1</v>
      </c>
      <c r="AN80">
        <f>IF(AM80=1,COUNTIF($AM$2:AM80,1),"")</f>
        <v>79</v>
      </c>
      <c r="AO80" t="str">
        <f>IFERROR(INDEX($C$2:$C$637,MATCH(ROWS($AN$2:AN80),position,0)),"")</f>
        <v>11720-Hiag</v>
      </c>
    </row>
    <row r="81" spans="1:41" x14ac:dyDescent="0.25">
      <c r="A81">
        <v>113</v>
      </c>
      <c r="B81">
        <v>11801</v>
      </c>
      <c r="C81" s="2" t="s">
        <v>416</v>
      </c>
      <c r="D81" s="2" t="s">
        <v>417</v>
      </c>
      <c r="E81" s="2" t="s">
        <v>23</v>
      </c>
      <c r="F81" s="2" t="s">
        <v>24</v>
      </c>
      <c r="G81" s="2" t="s">
        <v>25</v>
      </c>
      <c r="H81" s="2" t="s">
        <v>26</v>
      </c>
      <c r="I81" s="2" t="s">
        <v>27</v>
      </c>
      <c r="J81" s="1">
        <v>43193</v>
      </c>
      <c r="K81" s="1">
        <v>43555</v>
      </c>
      <c r="L81">
        <v>6200000</v>
      </c>
      <c r="M81" s="2" t="s">
        <v>41</v>
      </c>
      <c r="N81" s="2" t="s">
        <v>63</v>
      </c>
      <c r="O81" s="2" t="s">
        <v>27</v>
      </c>
      <c r="P81" s="2" t="s">
        <v>352</v>
      </c>
      <c r="Q81" s="2" t="s">
        <v>27</v>
      </c>
      <c r="R81" s="2" t="s">
        <v>27</v>
      </c>
      <c r="S81" s="2" t="s">
        <v>27</v>
      </c>
      <c r="T81" s="2" t="s">
        <v>57</v>
      </c>
      <c r="U81" s="2" t="s">
        <v>58</v>
      </c>
      <c r="V81" s="2" t="s">
        <v>29</v>
      </c>
      <c r="AM81">
        <f>--ISNUMBER(IFERROR(SEARCH('Formulaire recherche'!$E$18,C81,1),""))</f>
        <v>1</v>
      </c>
      <c r="AN81">
        <f>IF(AM81=1,COUNTIF($AM$2:AM81,1),"")</f>
        <v>80</v>
      </c>
      <c r="AO81" t="str">
        <f>IFERROR(INDEX($C$2:$C$637,MATCH(ROWS($AN$2:AN81),position,0)),"")</f>
        <v>11801-Val Praxis</v>
      </c>
    </row>
    <row r="82" spans="1:41" x14ac:dyDescent="0.25">
      <c r="A82">
        <v>114</v>
      </c>
      <c r="B82">
        <v>11802</v>
      </c>
      <c r="C82" s="2" t="s">
        <v>418</v>
      </c>
      <c r="D82" s="2" t="s">
        <v>419</v>
      </c>
      <c r="E82" s="2" t="s">
        <v>23</v>
      </c>
      <c r="F82" s="2" t="s">
        <v>24</v>
      </c>
      <c r="G82" s="2" t="s">
        <v>25</v>
      </c>
      <c r="H82" s="2" t="s">
        <v>83</v>
      </c>
      <c r="I82" s="2" t="s">
        <v>27</v>
      </c>
      <c r="J82" s="1"/>
      <c r="K82" s="1"/>
      <c r="M82" s="2" t="s">
        <v>27</v>
      </c>
      <c r="N82" s="2" t="s">
        <v>27</v>
      </c>
      <c r="O82" s="2" t="s">
        <v>27</v>
      </c>
      <c r="P82" s="2" t="s">
        <v>27</v>
      </c>
      <c r="Q82" s="2" t="s">
        <v>27</v>
      </c>
      <c r="R82" s="2" t="s">
        <v>27</v>
      </c>
      <c r="S82" s="2" t="s">
        <v>27</v>
      </c>
      <c r="T82" s="2" t="s">
        <v>27</v>
      </c>
      <c r="U82" s="2" t="s">
        <v>27</v>
      </c>
      <c r="V82" s="2" t="s">
        <v>27</v>
      </c>
      <c r="AM82">
        <f>--ISNUMBER(IFERROR(SEARCH('Formulaire recherche'!$E$18,C82,1),""))</f>
        <v>1</v>
      </c>
      <c r="AN82">
        <f>IF(AM82=1,COUNTIF($AM$2:AM82,1),"")</f>
        <v>81</v>
      </c>
      <c r="AO82" t="str">
        <f>IFERROR(INDEX($C$2:$C$637,MATCH(ROWS($AN$2:AN82),position,0)),"")</f>
        <v>11802-Rue du Mont-Blanc 24</v>
      </c>
    </row>
    <row r="83" spans="1:41" x14ac:dyDescent="0.25">
      <c r="A83">
        <v>115</v>
      </c>
      <c r="B83">
        <v>11803</v>
      </c>
      <c r="C83" s="2" t="s">
        <v>420</v>
      </c>
      <c r="D83" s="2" t="s">
        <v>421</v>
      </c>
      <c r="E83" s="2" t="s">
        <v>23</v>
      </c>
      <c r="F83" s="2" t="s">
        <v>24</v>
      </c>
      <c r="G83" s="2" t="s">
        <v>25</v>
      </c>
      <c r="H83" s="2" t="s">
        <v>26</v>
      </c>
      <c r="I83" s="2" t="s">
        <v>27</v>
      </c>
      <c r="J83" s="1">
        <v>43269</v>
      </c>
      <c r="K83" s="1">
        <v>43738</v>
      </c>
      <c r="L83">
        <v>9550000</v>
      </c>
      <c r="M83" s="2" t="s">
        <v>41</v>
      </c>
      <c r="N83" s="2" t="s">
        <v>422</v>
      </c>
      <c r="O83" s="2" t="s">
        <v>27</v>
      </c>
      <c r="P83" s="2" t="s">
        <v>357</v>
      </c>
      <c r="Q83" s="2" t="s">
        <v>60</v>
      </c>
      <c r="R83" s="2" t="s">
        <v>27</v>
      </c>
      <c r="S83" s="2" t="s">
        <v>27</v>
      </c>
      <c r="T83" s="2" t="s">
        <v>423</v>
      </c>
      <c r="U83" s="2" t="s">
        <v>424</v>
      </c>
      <c r="V83" s="2" t="s">
        <v>29</v>
      </c>
      <c r="AM83">
        <f>--ISNUMBER(IFERROR(SEARCH('Formulaire recherche'!$E$18,C83,1),""))</f>
        <v>1</v>
      </c>
      <c r="AN83">
        <f>IF(AM83=1,COUNTIF($AM$2:AM83,1),"")</f>
        <v>82</v>
      </c>
      <c r="AO83" t="str">
        <f>IFERROR(INDEX($C$2:$C$637,MATCH(ROWS($AN$2:AN83),position,0)),"")</f>
        <v>11803-Mouille-Galand / West Park</v>
      </c>
    </row>
    <row r="84" spans="1:41" x14ac:dyDescent="0.25">
      <c r="A84">
        <v>116</v>
      </c>
      <c r="B84">
        <v>11804</v>
      </c>
      <c r="C84" s="2" t="s">
        <v>425</v>
      </c>
      <c r="D84" s="2" t="s">
        <v>76</v>
      </c>
      <c r="E84" s="2" t="s">
        <v>23</v>
      </c>
      <c r="F84" s="2" t="s">
        <v>24</v>
      </c>
      <c r="G84" s="2" t="s">
        <v>25</v>
      </c>
      <c r="H84" s="2" t="s">
        <v>26</v>
      </c>
      <c r="I84" s="2" t="s">
        <v>27</v>
      </c>
      <c r="J84" s="1">
        <v>43297</v>
      </c>
      <c r="K84" s="1">
        <v>43496</v>
      </c>
      <c r="L84">
        <v>550000</v>
      </c>
      <c r="M84" s="2" t="s">
        <v>27</v>
      </c>
      <c r="N84" s="2" t="s">
        <v>426</v>
      </c>
      <c r="O84" s="2" t="s">
        <v>27</v>
      </c>
      <c r="P84" s="2" t="s">
        <v>352</v>
      </c>
      <c r="Q84" s="2" t="s">
        <v>27</v>
      </c>
      <c r="R84" s="2" t="s">
        <v>27</v>
      </c>
      <c r="S84" s="2" t="s">
        <v>27</v>
      </c>
      <c r="T84" s="2" t="s">
        <v>52</v>
      </c>
      <c r="U84" s="2" t="s">
        <v>78</v>
      </c>
      <c r="V84" s="2" t="s">
        <v>29</v>
      </c>
      <c r="AM84">
        <f>--ISNUMBER(IFERROR(SEARCH('Formulaire recherche'!$E$18,C84,1),""))</f>
        <v>1</v>
      </c>
      <c r="AN84">
        <f>IF(AM84=1,COUNTIF($AM$2:AM84,1),"")</f>
        <v>83</v>
      </c>
      <c r="AO84" t="str">
        <f>IFERROR(INDEX($C$2:$C$637,MATCH(ROWS($AN$2:AN84),position,0)),"")</f>
        <v>11804-Villa Rosset</v>
      </c>
    </row>
    <row r="85" spans="1:41" x14ac:dyDescent="0.25">
      <c r="A85">
        <v>117</v>
      </c>
      <c r="B85">
        <v>11805</v>
      </c>
      <c r="C85" s="2" t="s">
        <v>427</v>
      </c>
      <c r="D85" s="2" t="s">
        <v>428</v>
      </c>
      <c r="E85" s="2" t="s">
        <v>23</v>
      </c>
      <c r="F85" s="2" t="s">
        <v>24</v>
      </c>
      <c r="G85" s="2" t="s">
        <v>25</v>
      </c>
      <c r="H85" s="2" t="s">
        <v>26</v>
      </c>
      <c r="I85" s="2" t="s">
        <v>27</v>
      </c>
      <c r="J85" s="1">
        <v>43374</v>
      </c>
      <c r="K85" s="1">
        <v>43830</v>
      </c>
      <c r="L85">
        <v>8674000</v>
      </c>
      <c r="M85" s="2" t="s">
        <v>41</v>
      </c>
      <c r="N85" s="2" t="s">
        <v>429</v>
      </c>
      <c r="O85" s="2" t="s">
        <v>430</v>
      </c>
      <c r="P85" s="2" t="s">
        <v>220</v>
      </c>
      <c r="Q85" s="2" t="s">
        <v>27</v>
      </c>
      <c r="R85" s="2" t="s">
        <v>27</v>
      </c>
      <c r="S85" s="2" t="s">
        <v>27</v>
      </c>
      <c r="T85" s="2" t="s">
        <v>431</v>
      </c>
      <c r="U85" s="2" t="s">
        <v>432</v>
      </c>
      <c r="V85" s="2" t="s">
        <v>29</v>
      </c>
      <c r="AM85">
        <f>--ISNUMBER(IFERROR(SEARCH('Formulaire recherche'!$E$18,C85,1),""))</f>
        <v>1</v>
      </c>
      <c r="AN85">
        <f>IF(AM85=1,COUNTIF($AM$2:AM85,1),"")</f>
        <v>84</v>
      </c>
      <c r="AO85" t="str">
        <f>IFERROR(INDEX($C$2:$C$637,MATCH(ROWS($AN$2:AN85),position,0)),"")</f>
        <v>11805-MICA Groupe scolaire</v>
      </c>
    </row>
    <row r="86" spans="1:41" x14ac:dyDescent="0.25">
      <c r="A86">
        <v>118</v>
      </c>
      <c r="B86">
        <v>11806</v>
      </c>
      <c r="C86" s="2" t="s">
        <v>433</v>
      </c>
      <c r="D86" s="2" t="s">
        <v>68</v>
      </c>
      <c r="E86" s="2" t="s">
        <v>23</v>
      </c>
      <c r="F86" s="2" t="s">
        <v>24</v>
      </c>
      <c r="G86" s="2" t="s">
        <v>25</v>
      </c>
      <c r="H86" s="2" t="s">
        <v>26</v>
      </c>
      <c r="I86" s="2" t="s">
        <v>27</v>
      </c>
      <c r="J86" s="1">
        <v>43405</v>
      </c>
      <c r="K86" s="1">
        <v>43830</v>
      </c>
      <c r="L86">
        <v>2062000</v>
      </c>
      <c r="M86" s="2" t="s">
        <v>41</v>
      </c>
      <c r="N86" s="2" t="s">
        <v>69</v>
      </c>
      <c r="O86" s="2" t="s">
        <v>434</v>
      </c>
      <c r="P86" s="2" t="s">
        <v>435</v>
      </c>
      <c r="Q86" s="2" t="s">
        <v>27</v>
      </c>
      <c r="R86" s="2" t="s">
        <v>27</v>
      </c>
      <c r="S86" s="2" t="s">
        <v>27</v>
      </c>
      <c r="T86" s="2" t="s">
        <v>106</v>
      </c>
      <c r="U86" s="2" t="s">
        <v>436</v>
      </c>
      <c r="V86" s="2" t="s">
        <v>29</v>
      </c>
      <c r="AM86">
        <f>--ISNUMBER(IFERROR(SEARCH('Formulaire recherche'!$E$18,C86,1),""))</f>
        <v>1</v>
      </c>
      <c r="AN86">
        <f>IF(AM86=1,COUNTIF($AM$2:AM86,1),"")</f>
        <v>85</v>
      </c>
      <c r="AO86" t="str">
        <f>IFERROR(INDEX($C$2:$C$637,MATCH(ROWS($AN$2:AN86),position,0)),"")</f>
        <v>11806-Moillebeau 53</v>
      </c>
    </row>
    <row r="87" spans="1:41" x14ac:dyDescent="0.25">
      <c r="A87">
        <v>119</v>
      </c>
      <c r="B87">
        <v>11807</v>
      </c>
      <c r="C87" s="2" t="s">
        <v>437</v>
      </c>
      <c r="D87" s="2" t="s">
        <v>438</v>
      </c>
      <c r="E87" s="2" t="s">
        <v>23</v>
      </c>
      <c r="F87" s="2" t="s">
        <v>24</v>
      </c>
      <c r="G87" s="2" t="s">
        <v>25</v>
      </c>
      <c r="H87" s="2" t="s">
        <v>26</v>
      </c>
      <c r="I87" s="2" t="s">
        <v>27</v>
      </c>
      <c r="J87" s="1">
        <v>43500</v>
      </c>
      <c r="K87" s="1">
        <v>43830</v>
      </c>
      <c r="L87">
        <v>1895000</v>
      </c>
      <c r="M87" s="2" t="s">
        <v>41</v>
      </c>
      <c r="N87" s="2" t="s">
        <v>439</v>
      </c>
      <c r="O87" s="2" t="s">
        <v>27</v>
      </c>
      <c r="P87" s="2" t="s">
        <v>352</v>
      </c>
      <c r="Q87" s="2" t="s">
        <v>27</v>
      </c>
      <c r="R87" s="2" t="s">
        <v>27</v>
      </c>
      <c r="S87" s="2" t="s">
        <v>27</v>
      </c>
      <c r="T87" s="2" t="s">
        <v>52</v>
      </c>
      <c r="U87" s="2" t="s">
        <v>440</v>
      </c>
      <c r="V87" s="2" t="s">
        <v>29</v>
      </c>
      <c r="AM87">
        <f>--ISNUMBER(IFERROR(SEARCH('Formulaire recherche'!$E$18,C87,1),""))</f>
        <v>1</v>
      </c>
      <c r="AN87">
        <f>IF(AM87=1,COUNTIF($AM$2:AM87,1),"")</f>
        <v>86</v>
      </c>
      <c r="AO87" t="str">
        <f>IFERROR(INDEX($C$2:$C$637,MATCH(ROWS($AN$2:AN87),position,0)),"")</f>
        <v>11807-Robert-de-Traz</v>
      </c>
    </row>
    <row r="88" spans="1:41" x14ac:dyDescent="0.25">
      <c r="A88">
        <v>120</v>
      </c>
      <c r="B88">
        <v>11808</v>
      </c>
      <c r="C88" s="2" t="s">
        <v>441</v>
      </c>
      <c r="D88" s="2" t="s">
        <v>442</v>
      </c>
      <c r="E88" s="2" t="s">
        <v>23</v>
      </c>
      <c r="F88" s="2" t="s">
        <v>24</v>
      </c>
      <c r="G88" s="2" t="s">
        <v>25</v>
      </c>
      <c r="H88" s="2" t="s">
        <v>26</v>
      </c>
      <c r="I88" s="2" t="s">
        <v>27</v>
      </c>
      <c r="J88" s="1">
        <v>43500</v>
      </c>
      <c r="K88" s="1">
        <v>43646</v>
      </c>
      <c r="L88">
        <v>171000</v>
      </c>
      <c r="M88" s="2" t="s">
        <v>32</v>
      </c>
      <c r="N88" s="2" t="s">
        <v>443</v>
      </c>
      <c r="O88" s="2" t="s">
        <v>27</v>
      </c>
      <c r="P88" s="2" t="s">
        <v>346</v>
      </c>
      <c r="Q88" s="2" t="s">
        <v>444</v>
      </c>
      <c r="R88" s="2" t="s">
        <v>444</v>
      </c>
      <c r="S88" s="2" t="s">
        <v>27</v>
      </c>
      <c r="T88" s="2" t="s">
        <v>423</v>
      </c>
      <c r="U88" s="2" t="s">
        <v>445</v>
      </c>
      <c r="V88" s="2" t="s">
        <v>29</v>
      </c>
      <c r="AM88">
        <f>--ISNUMBER(IFERROR(SEARCH('Formulaire recherche'!$E$18,C88,1),""))</f>
        <v>1</v>
      </c>
      <c r="AN88">
        <f>IF(AM88=1,COUNTIF($AM$2:AM88,1),"")</f>
        <v>87</v>
      </c>
      <c r="AO88" t="str">
        <f>IFERROR(INDEX($C$2:$C$637,MATCH(ROWS($AN$2:AN88),position,0)),"")</f>
        <v>11808-Pavillon Sicli</v>
      </c>
    </row>
    <row r="89" spans="1:41" x14ac:dyDescent="0.25">
      <c r="A89">
        <v>121</v>
      </c>
      <c r="B89">
        <v>11809</v>
      </c>
      <c r="C89" s="2" t="s">
        <v>446</v>
      </c>
      <c r="D89" s="2" t="s">
        <v>447</v>
      </c>
      <c r="E89" s="2" t="s">
        <v>23</v>
      </c>
      <c r="F89" s="2" t="s">
        <v>24</v>
      </c>
      <c r="G89" s="2" t="s">
        <v>25</v>
      </c>
      <c r="H89" s="2" t="s">
        <v>26</v>
      </c>
      <c r="I89" s="2" t="s">
        <v>27</v>
      </c>
      <c r="J89" s="1">
        <v>43395</v>
      </c>
      <c r="K89" s="1">
        <v>43738</v>
      </c>
      <c r="L89">
        <v>272000</v>
      </c>
      <c r="M89" s="2" t="s">
        <v>41</v>
      </c>
      <c r="N89" s="2" t="s">
        <v>448</v>
      </c>
      <c r="O89" s="2" t="s">
        <v>27</v>
      </c>
      <c r="P89" s="2" t="s">
        <v>346</v>
      </c>
      <c r="Q89" s="2" t="s">
        <v>27</v>
      </c>
      <c r="R89" s="2" t="s">
        <v>27</v>
      </c>
      <c r="S89" s="2" t="s">
        <v>27</v>
      </c>
      <c r="T89" s="2" t="s">
        <v>374</v>
      </c>
      <c r="U89" s="2" t="s">
        <v>449</v>
      </c>
      <c r="V89" s="2" t="s">
        <v>29</v>
      </c>
      <c r="AM89">
        <f>--ISNUMBER(IFERROR(SEARCH('Formulaire recherche'!$E$18,C89,1),""))</f>
        <v>1</v>
      </c>
      <c r="AN89">
        <f>IF(AM89=1,COUNTIF($AM$2:AM89,1),"")</f>
        <v>88</v>
      </c>
      <c r="AO89" t="str">
        <f>IFERROR(INDEX($C$2:$C$637,MATCH(ROWS($AN$2:AN89),position,0)),"")</f>
        <v>11809-Vergers 4 - Bedrock</v>
      </c>
    </row>
    <row r="90" spans="1:41" x14ac:dyDescent="0.25">
      <c r="A90">
        <v>123</v>
      </c>
      <c r="B90">
        <v>11810</v>
      </c>
      <c r="C90" s="2" t="s">
        <v>453</v>
      </c>
      <c r="D90" s="2" t="s">
        <v>454</v>
      </c>
      <c r="E90" s="2" t="s">
        <v>23</v>
      </c>
      <c r="F90" s="2" t="s">
        <v>24</v>
      </c>
      <c r="G90" s="2" t="s">
        <v>25</v>
      </c>
      <c r="H90" s="2" t="s">
        <v>26</v>
      </c>
      <c r="I90" s="2" t="s">
        <v>27</v>
      </c>
      <c r="J90" s="1">
        <v>43479</v>
      </c>
      <c r="K90" s="1">
        <v>43646</v>
      </c>
      <c r="L90">
        <v>1755000</v>
      </c>
      <c r="M90" s="2" t="s">
        <v>41</v>
      </c>
      <c r="N90" s="2" t="s">
        <v>455</v>
      </c>
      <c r="O90" s="2" t="s">
        <v>27</v>
      </c>
      <c r="P90" s="2" t="s">
        <v>67</v>
      </c>
      <c r="Q90" s="2" t="s">
        <v>456</v>
      </c>
      <c r="R90" s="2" t="s">
        <v>456</v>
      </c>
      <c r="S90" s="2" t="s">
        <v>27</v>
      </c>
      <c r="T90" s="2" t="s">
        <v>395</v>
      </c>
      <c r="U90" s="2" t="s">
        <v>457</v>
      </c>
      <c r="V90" s="2" t="s">
        <v>29</v>
      </c>
      <c r="AM90">
        <f>--ISNUMBER(IFERROR(SEARCH('Formulaire recherche'!$E$18,C90,1),""))</f>
        <v>1</v>
      </c>
      <c r="AN90">
        <f>IF(AM90=1,COUNTIF($AM$2:AM90,1),"")</f>
        <v>89</v>
      </c>
      <c r="AO90" t="str">
        <f>IFERROR(INDEX($C$2:$C$637,MATCH(ROWS($AN$2:AN90),position,0)),"")</f>
        <v>11810-Acacias 2</v>
      </c>
    </row>
    <row r="91" spans="1:41" x14ac:dyDescent="0.25">
      <c r="A91">
        <v>124</v>
      </c>
      <c r="B91">
        <v>11811</v>
      </c>
      <c r="C91" s="2" t="s">
        <v>458</v>
      </c>
      <c r="D91" s="2" t="s">
        <v>459</v>
      </c>
      <c r="E91" s="2" t="s">
        <v>23</v>
      </c>
      <c r="F91" s="2" t="s">
        <v>24</v>
      </c>
      <c r="G91" s="2" t="s">
        <v>25</v>
      </c>
      <c r="H91" s="2" t="s">
        <v>26</v>
      </c>
      <c r="I91" s="2" t="s">
        <v>27</v>
      </c>
      <c r="J91" s="1">
        <v>43479</v>
      </c>
      <c r="K91" s="1">
        <v>43830</v>
      </c>
      <c r="L91">
        <v>9100000</v>
      </c>
      <c r="M91" s="2" t="s">
        <v>41</v>
      </c>
      <c r="N91" s="2" t="s">
        <v>460</v>
      </c>
      <c r="O91" s="2" t="s">
        <v>461</v>
      </c>
      <c r="P91" s="2" t="s">
        <v>392</v>
      </c>
      <c r="Q91" s="2" t="s">
        <v>27</v>
      </c>
      <c r="R91" s="2" t="s">
        <v>27</v>
      </c>
      <c r="S91" s="2" t="s">
        <v>27</v>
      </c>
      <c r="T91" s="2" t="s">
        <v>74</v>
      </c>
      <c r="U91" s="2" t="s">
        <v>462</v>
      </c>
      <c r="V91" s="2" t="s">
        <v>29</v>
      </c>
      <c r="AM91">
        <f>--ISNUMBER(IFERROR(SEARCH('Formulaire recherche'!$E$18,C91,1),""))</f>
        <v>1</v>
      </c>
      <c r="AN91">
        <f>IF(AM91=1,COUNTIF($AM$2:AM91,1),"")</f>
        <v>90</v>
      </c>
      <c r="AO91" t="str">
        <f>IFERROR(INDEX($C$2:$C$637,MATCH(ROWS($AN$2:AN91),position,0)),"")</f>
        <v>11811-Bracco</v>
      </c>
    </row>
    <row r="92" spans="1:41" x14ac:dyDescent="0.25">
      <c r="A92">
        <v>125</v>
      </c>
      <c r="B92">
        <v>11812</v>
      </c>
      <c r="C92" s="2" t="s">
        <v>463</v>
      </c>
      <c r="D92" s="2" t="s">
        <v>464</v>
      </c>
      <c r="E92" s="2" t="s">
        <v>23</v>
      </c>
      <c r="F92" s="2" t="s">
        <v>24</v>
      </c>
      <c r="G92" s="2" t="s">
        <v>25</v>
      </c>
      <c r="H92" s="2" t="s">
        <v>26</v>
      </c>
      <c r="I92" s="2" t="s">
        <v>27</v>
      </c>
      <c r="J92" s="1">
        <v>43528</v>
      </c>
      <c r="K92" s="1">
        <v>43738</v>
      </c>
      <c r="L92">
        <v>1370000</v>
      </c>
      <c r="M92" s="2" t="s">
        <v>41</v>
      </c>
      <c r="N92" s="2" t="s">
        <v>465</v>
      </c>
      <c r="O92" s="2" t="s">
        <v>466</v>
      </c>
      <c r="P92" s="2" t="s">
        <v>435</v>
      </c>
      <c r="Q92" s="2" t="s">
        <v>467</v>
      </c>
      <c r="R92" s="2" t="s">
        <v>468</v>
      </c>
      <c r="S92" s="2" t="s">
        <v>27</v>
      </c>
      <c r="T92" s="2" t="s">
        <v>431</v>
      </c>
      <c r="U92" s="2" t="s">
        <v>469</v>
      </c>
      <c r="V92" s="2" t="s">
        <v>29</v>
      </c>
      <c r="AM92">
        <f>--ISNUMBER(IFERROR(SEARCH('Formulaire recherche'!$E$18,C92,1),""))</f>
        <v>1</v>
      </c>
      <c r="AN92">
        <f>IF(AM92=1,COUNTIF($AM$2:AM92,1),"")</f>
        <v>91</v>
      </c>
      <c r="AO92" t="str">
        <f>IFERROR(INDEX($C$2:$C$637,MATCH(ROWS($AN$2:AN92),position,0)),"")</f>
        <v>11812-Foron 17</v>
      </c>
    </row>
    <row r="93" spans="1:41" x14ac:dyDescent="0.25">
      <c r="A93">
        <v>126</v>
      </c>
      <c r="B93">
        <v>11813</v>
      </c>
      <c r="C93" s="2" t="s">
        <v>470</v>
      </c>
      <c r="D93" s="2" t="s">
        <v>471</v>
      </c>
      <c r="E93" s="2" t="s">
        <v>23</v>
      </c>
      <c r="F93" s="2" t="s">
        <v>24</v>
      </c>
      <c r="G93" s="2" t="s">
        <v>25</v>
      </c>
      <c r="H93" s="2" t="s">
        <v>26</v>
      </c>
      <c r="I93" s="2" t="s">
        <v>27</v>
      </c>
      <c r="J93" s="1">
        <v>43619</v>
      </c>
      <c r="K93" s="1">
        <v>44196</v>
      </c>
      <c r="L93">
        <v>10225000</v>
      </c>
      <c r="M93" s="2" t="s">
        <v>41</v>
      </c>
      <c r="N93" s="2" t="s">
        <v>472</v>
      </c>
      <c r="O93" s="2" t="s">
        <v>473</v>
      </c>
      <c r="P93" s="2" t="s">
        <v>357</v>
      </c>
      <c r="Q93" s="2" t="s">
        <v>27</v>
      </c>
      <c r="R93" s="2" t="s">
        <v>27</v>
      </c>
      <c r="S93" s="2" t="s">
        <v>27</v>
      </c>
      <c r="T93" s="2" t="s">
        <v>27</v>
      </c>
      <c r="U93" s="2" t="s">
        <v>474</v>
      </c>
      <c r="V93" s="2" t="s">
        <v>29</v>
      </c>
      <c r="AM93">
        <f>--ISNUMBER(IFERROR(SEARCH('Formulaire recherche'!$E$18,C93,1),""))</f>
        <v>1</v>
      </c>
      <c r="AN93">
        <f>IF(AM93=1,COUNTIF($AM$2:AM93,1),"")</f>
        <v>92</v>
      </c>
      <c r="AO93" t="str">
        <f>IFERROR(INDEX($C$2:$C$637,MATCH(ROWS($AN$2:AN93),position,0)),"")</f>
        <v>11813-Les Ouches</v>
      </c>
    </row>
    <row r="94" spans="1:41" x14ac:dyDescent="0.25">
      <c r="A94">
        <v>168</v>
      </c>
      <c r="B94">
        <v>11901</v>
      </c>
      <c r="C94" s="2" t="s">
        <v>614</v>
      </c>
      <c r="D94" s="2" t="s">
        <v>615</v>
      </c>
      <c r="E94" s="2" t="s">
        <v>23</v>
      </c>
      <c r="F94" s="2" t="s">
        <v>24</v>
      </c>
      <c r="G94" s="2" t="s">
        <v>25</v>
      </c>
      <c r="H94" s="2" t="s">
        <v>26</v>
      </c>
      <c r="I94" s="2" t="s">
        <v>27</v>
      </c>
      <c r="J94" s="1">
        <v>43481</v>
      </c>
      <c r="K94" s="1">
        <v>43555</v>
      </c>
      <c r="L94">
        <v>142000</v>
      </c>
      <c r="M94" s="2" t="s">
        <v>32</v>
      </c>
      <c r="N94" s="2" t="s">
        <v>616</v>
      </c>
      <c r="O94" s="2" t="s">
        <v>617</v>
      </c>
      <c r="P94" s="2" t="s">
        <v>28</v>
      </c>
      <c r="Q94" s="2" t="s">
        <v>618</v>
      </c>
      <c r="R94" s="2" t="s">
        <v>618</v>
      </c>
      <c r="S94" s="2" t="s">
        <v>27</v>
      </c>
      <c r="T94" s="2" t="s">
        <v>27</v>
      </c>
      <c r="U94" s="2" t="s">
        <v>619</v>
      </c>
      <c r="V94" s="2" t="s">
        <v>29</v>
      </c>
      <c r="AM94">
        <f>--ISNUMBER(IFERROR(SEARCH('Formulaire recherche'!$E$18,C94,1),""))</f>
        <v>1</v>
      </c>
      <c r="AN94">
        <f>IF(AM94=1,COUNTIF($AM$2:AM94,1),"")</f>
        <v>93</v>
      </c>
      <c r="AO94" t="str">
        <f>IFERROR(INDEX($C$2:$C$637,MATCH(ROWS($AN$2:AN94),position,0)),"")</f>
        <v>11901-Armand Dufaux</v>
      </c>
    </row>
    <row r="95" spans="1:41" x14ac:dyDescent="0.25">
      <c r="A95">
        <v>176</v>
      </c>
      <c r="B95">
        <v>11902</v>
      </c>
      <c r="C95" s="2" t="s">
        <v>653</v>
      </c>
      <c r="D95" s="2" t="s">
        <v>654</v>
      </c>
      <c r="E95" s="2" t="s">
        <v>23</v>
      </c>
      <c r="F95" s="2" t="s">
        <v>24</v>
      </c>
      <c r="G95" s="2" t="s">
        <v>25</v>
      </c>
      <c r="H95" s="2" t="s">
        <v>26</v>
      </c>
      <c r="I95" s="2" t="s">
        <v>27</v>
      </c>
      <c r="J95" s="1">
        <v>43496</v>
      </c>
      <c r="K95" s="1"/>
      <c r="L95">
        <v>200000</v>
      </c>
      <c r="M95" s="2" t="s">
        <v>32</v>
      </c>
      <c r="N95" s="2" t="s">
        <v>655</v>
      </c>
      <c r="O95" s="2" t="s">
        <v>27</v>
      </c>
      <c r="P95" s="2" t="s">
        <v>28</v>
      </c>
      <c r="Q95" s="2" t="s">
        <v>27</v>
      </c>
      <c r="R95" s="2" t="s">
        <v>27</v>
      </c>
      <c r="S95" s="2" t="s">
        <v>27</v>
      </c>
      <c r="T95" s="2" t="s">
        <v>27</v>
      </c>
      <c r="U95" s="2" t="s">
        <v>27</v>
      </c>
      <c r="V95" s="2" t="s">
        <v>29</v>
      </c>
      <c r="AM95">
        <f>--ISNUMBER(IFERROR(SEARCH('Formulaire recherche'!$E$18,C95,1),""))</f>
        <v>1</v>
      </c>
      <c r="AN95">
        <f>IF(AM95=1,COUNTIF($AM$2:AM95,1),"")</f>
        <v>94</v>
      </c>
      <c r="AO95" t="str">
        <f>IFERROR(INDEX($C$2:$C$637,MATCH(ROWS($AN$2:AN95),position,0)),"")</f>
        <v>11902-Divers chantiers - Baisin</v>
      </c>
    </row>
    <row r="96" spans="1:41" x14ac:dyDescent="0.25">
      <c r="A96">
        <v>179</v>
      </c>
      <c r="B96">
        <v>11903</v>
      </c>
      <c r="C96" s="2" t="s">
        <v>668</v>
      </c>
      <c r="D96" s="2" t="s">
        <v>669</v>
      </c>
      <c r="E96" s="2" t="s">
        <v>23</v>
      </c>
      <c r="F96" s="2" t="s">
        <v>24</v>
      </c>
      <c r="G96" s="2" t="s">
        <v>25</v>
      </c>
      <c r="H96" s="2" t="s">
        <v>26</v>
      </c>
      <c r="I96" s="2" t="s">
        <v>27</v>
      </c>
      <c r="J96" s="1">
        <v>43542</v>
      </c>
      <c r="K96" s="1">
        <v>43738</v>
      </c>
      <c r="L96">
        <v>595000</v>
      </c>
      <c r="M96" s="2" t="s">
        <v>32</v>
      </c>
      <c r="N96" s="2" t="s">
        <v>670</v>
      </c>
      <c r="O96" s="2" t="s">
        <v>671</v>
      </c>
      <c r="P96" s="2" t="s">
        <v>28</v>
      </c>
      <c r="Q96" s="2" t="s">
        <v>672</v>
      </c>
      <c r="R96" s="2" t="s">
        <v>672</v>
      </c>
      <c r="S96" s="2" t="s">
        <v>27</v>
      </c>
      <c r="T96" s="2" t="s">
        <v>27</v>
      </c>
      <c r="U96" s="2" t="s">
        <v>673</v>
      </c>
      <c r="V96" s="2" t="s">
        <v>29</v>
      </c>
      <c r="AM96">
        <f>--ISNUMBER(IFERROR(SEARCH('Formulaire recherche'!$E$18,C96,1),""))</f>
        <v>1</v>
      </c>
      <c r="AN96">
        <f>IF(AM96=1,COUNTIF($AM$2:AM96,1),"")</f>
        <v>95</v>
      </c>
      <c r="AO96" t="str">
        <f>IFERROR(INDEX($C$2:$C$637,MATCH(ROWS($AN$2:AN96),position,0)),"")</f>
        <v>11903-Palexpo</v>
      </c>
    </row>
    <row r="97" spans="1:41" x14ac:dyDescent="0.25">
      <c r="A97">
        <v>180</v>
      </c>
      <c r="B97">
        <v>11904</v>
      </c>
      <c r="C97" s="2" t="s">
        <v>674</v>
      </c>
      <c r="D97" s="2" t="s">
        <v>675</v>
      </c>
      <c r="E97" s="2" t="s">
        <v>23</v>
      </c>
      <c r="F97" s="2" t="s">
        <v>24</v>
      </c>
      <c r="G97" s="2" t="s">
        <v>25</v>
      </c>
      <c r="H97" s="2" t="s">
        <v>26</v>
      </c>
      <c r="I97" s="2" t="s">
        <v>27</v>
      </c>
      <c r="J97" s="1">
        <v>43570</v>
      </c>
      <c r="K97" s="1">
        <v>44196</v>
      </c>
      <c r="L97">
        <v>17400000</v>
      </c>
      <c r="M97" s="2" t="s">
        <v>41</v>
      </c>
      <c r="N97" s="2" t="s">
        <v>676</v>
      </c>
      <c r="O97" s="2" t="s">
        <v>677</v>
      </c>
      <c r="P97" s="2" t="s">
        <v>678</v>
      </c>
      <c r="Q97" s="2" t="s">
        <v>27</v>
      </c>
      <c r="R97" s="2" t="s">
        <v>394</v>
      </c>
      <c r="S97" s="2" t="s">
        <v>27</v>
      </c>
      <c r="T97" s="2" t="s">
        <v>679</v>
      </c>
      <c r="U97" s="2" t="s">
        <v>680</v>
      </c>
      <c r="V97" s="2" t="s">
        <v>29</v>
      </c>
      <c r="AM97">
        <f>--ISNUMBER(IFERROR(SEARCH('Formulaire recherche'!$E$18,C97,1),""))</f>
        <v>1</v>
      </c>
      <c r="AN97">
        <f>IF(AM97=1,COUNTIF($AM$2:AM97,1),"")</f>
        <v>96</v>
      </c>
      <c r="AO97" t="str">
        <f>IFERROR(INDEX($C$2:$C$637,MATCH(ROWS($AN$2:AN97),position,0)),"")</f>
        <v>11904-Quartier de l'Etang - Ilot C</v>
      </c>
    </row>
    <row r="98" spans="1:41" x14ac:dyDescent="0.25">
      <c r="A98">
        <v>208</v>
      </c>
      <c r="B98">
        <v>11904</v>
      </c>
      <c r="C98" s="2" t="s">
        <v>762</v>
      </c>
      <c r="D98" s="2" t="s">
        <v>763</v>
      </c>
      <c r="E98" s="2" t="s">
        <v>23</v>
      </c>
      <c r="F98" s="2" t="s">
        <v>24</v>
      </c>
      <c r="G98" s="2" t="s">
        <v>25</v>
      </c>
      <c r="H98" s="2" t="s">
        <v>26</v>
      </c>
      <c r="I98" s="2" t="s">
        <v>27</v>
      </c>
      <c r="J98" s="1"/>
      <c r="K98" s="1"/>
      <c r="M98" s="2" t="s">
        <v>27</v>
      </c>
      <c r="N98" s="2" t="s">
        <v>27</v>
      </c>
      <c r="O98" s="2" t="s">
        <v>677</v>
      </c>
      <c r="P98" s="2" t="s">
        <v>678</v>
      </c>
      <c r="Q98" s="2" t="s">
        <v>27</v>
      </c>
      <c r="R98" s="2" t="s">
        <v>27</v>
      </c>
      <c r="S98" s="2" t="s">
        <v>27</v>
      </c>
      <c r="T98" s="2" t="s">
        <v>27</v>
      </c>
      <c r="U98" s="2" t="s">
        <v>27</v>
      </c>
      <c r="V98" s="2" t="s">
        <v>27</v>
      </c>
      <c r="AM98">
        <f>--ISNUMBER(IFERROR(SEARCH('Formulaire recherche'!$E$18,C98,1),""))</f>
        <v>1</v>
      </c>
      <c r="AN98">
        <f>IF(AM98=1,COUNTIF($AM$2:AM98,1),"")</f>
        <v>97</v>
      </c>
      <c r="AO98" t="str">
        <f>IFERROR(INDEX($C$2:$C$637,MATCH(ROWS($AN$2:AN98),position,0)),"")</f>
        <v>11904.1-Quartier de l'Etang - Ilot B</v>
      </c>
    </row>
    <row r="99" spans="1:41" x14ac:dyDescent="0.25">
      <c r="A99">
        <v>199</v>
      </c>
      <c r="B99">
        <v>11905</v>
      </c>
      <c r="C99" s="2" t="s">
        <v>723</v>
      </c>
      <c r="D99" s="2" t="s">
        <v>724</v>
      </c>
      <c r="E99" s="2" t="s">
        <v>23</v>
      </c>
      <c r="F99" s="2" t="s">
        <v>24</v>
      </c>
      <c r="G99" s="2" t="s">
        <v>25</v>
      </c>
      <c r="H99" s="2" t="s">
        <v>26</v>
      </c>
      <c r="I99" s="2" t="s">
        <v>27</v>
      </c>
      <c r="J99" s="1">
        <v>43647</v>
      </c>
      <c r="K99" s="1">
        <v>43738</v>
      </c>
      <c r="L99">
        <v>198000</v>
      </c>
      <c r="M99" s="2" t="s">
        <v>32</v>
      </c>
      <c r="N99" s="2" t="s">
        <v>725</v>
      </c>
      <c r="O99" s="2" t="s">
        <v>27</v>
      </c>
      <c r="P99" s="2" t="s">
        <v>346</v>
      </c>
      <c r="Q99" s="2" t="s">
        <v>726</v>
      </c>
      <c r="R99" s="2" t="s">
        <v>726</v>
      </c>
      <c r="S99" s="2" t="s">
        <v>27</v>
      </c>
      <c r="T99" s="2" t="s">
        <v>27</v>
      </c>
      <c r="U99" s="2" t="s">
        <v>727</v>
      </c>
      <c r="V99" s="2" t="s">
        <v>29</v>
      </c>
      <c r="AM99">
        <f>--ISNUMBER(IFERROR(SEARCH('Formulaire recherche'!$E$18,C99,1),""))</f>
        <v>1</v>
      </c>
      <c r="AN99">
        <f>IF(AM99=1,COUNTIF($AM$2:AM99,1),"")</f>
        <v>98</v>
      </c>
      <c r="AO99" t="str">
        <f>IFERROR(INDEX($C$2:$C$637,MATCH(ROWS($AN$2:AN99),position,0)),"")</f>
        <v>11905-Hugo de Senger</v>
      </c>
    </row>
    <row r="100" spans="1:41" x14ac:dyDescent="0.25">
      <c r="A100">
        <v>198</v>
      </c>
      <c r="B100">
        <v>11906</v>
      </c>
      <c r="C100" s="2" t="s">
        <v>718</v>
      </c>
      <c r="D100" s="2" t="s">
        <v>719</v>
      </c>
      <c r="E100" s="2" t="s">
        <v>23</v>
      </c>
      <c r="F100" s="2" t="s">
        <v>24</v>
      </c>
      <c r="G100" s="2" t="s">
        <v>25</v>
      </c>
      <c r="H100" s="2" t="s">
        <v>26</v>
      </c>
      <c r="I100" s="2" t="s">
        <v>27</v>
      </c>
      <c r="J100" s="1">
        <v>43567</v>
      </c>
      <c r="K100" s="1">
        <v>43738</v>
      </c>
      <c r="L100">
        <v>414000</v>
      </c>
      <c r="M100" s="2" t="s">
        <v>32</v>
      </c>
      <c r="N100" s="2" t="s">
        <v>720</v>
      </c>
      <c r="O100" s="2" t="s">
        <v>27</v>
      </c>
      <c r="P100" s="2" t="s">
        <v>346</v>
      </c>
      <c r="Q100" s="2" t="s">
        <v>721</v>
      </c>
      <c r="R100" s="2" t="s">
        <v>721</v>
      </c>
      <c r="S100" s="2" t="s">
        <v>27</v>
      </c>
      <c r="T100" s="2" t="s">
        <v>431</v>
      </c>
      <c r="U100" s="2" t="s">
        <v>722</v>
      </c>
      <c r="V100" s="2" t="s">
        <v>29</v>
      </c>
      <c r="AM100">
        <f>--ISNUMBER(IFERROR(SEARCH('Formulaire recherche'!$E$18,C100,1),""))</f>
        <v>1</v>
      </c>
      <c r="AN100">
        <f>IF(AM100=1,COUNTIF($AM$2:AM100,1),"")</f>
        <v>99</v>
      </c>
      <c r="AO100" t="str">
        <f>IFERROR(INDEX($C$2:$C$637,MATCH(ROWS($AN$2:AN100),position,0)),"")</f>
        <v>11906-Armée du Salut</v>
      </c>
    </row>
    <row r="101" spans="1:41" x14ac:dyDescent="0.25">
      <c r="A101">
        <v>200</v>
      </c>
      <c r="B101">
        <v>11907</v>
      </c>
      <c r="C101" s="2" t="s">
        <v>728</v>
      </c>
      <c r="D101" s="2" t="s">
        <v>729</v>
      </c>
      <c r="E101" s="2" t="s">
        <v>23</v>
      </c>
      <c r="F101" s="2" t="s">
        <v>24</v>
      </c>
      <c r="G101" s="2" t="s">
        <v>25</v>
      </c>
      <c r="H101" s="2" t="s">
        <v>26</v>
      </c>
      <c r="I101" s="2" t="s">
        <v>27</v>
      </c>
      <c r="J101" s="1">
        <v>43578</v>
      </c>
      <c r="K101" s="1">
        <v>43616</v>
      </c>
      <c r="L101">
        <v>7880000</v>
      </c>
      <c r="M101" s="2" t="s">
        <v>32</v>
      </c>
      <c r="N101" s="2" t="s">
        <v>730</v>
      </c>
      <c r="O101" s="2" t="s">
        <v>484</v>
      </c>
      <c r="P101" s="2" t="s">
        <v>352</v>
      </c>
      <c r="Q101" s="2" t="s">
        <v>731</v>
      </c>
      <c r="R101" s="2" t="s">
        <v>731</v>
      </c>
      <c r="S101" s="2" t="s">
        <v>27</v>
      </c>
      <c r="T101" s="2" t="s">
        <v>27</v>
      </c>
      <c r="U101" s="2" t="s">
        <v>732</v>
      </c>
      <c r="V101" s="2" t="s">
        <v>29</v>
      </c>
      <c r="AM101">
        <f>--ISNUMBER(IFERROR(SEARCH('Formulaire recherche'!$E$18,C101,1),""))</f>
        <v>1</v>
      </c>
      <c r="AN101">
        <f>IF(AM101=1,COUNTIF($AM$2:AM101,1),"")</f>
        <v>100</v>
      </c>
      <c r="AO101" t="str">
        <f>IFERROR(INDEX($C$2:$C$637,MATCH(ROWS($AN$2:AN101),position,0)),"")</f>
        <v>11907-Ruth 24</v>
      </c>
    </row>
    <row r="102" spans="1:41" x14ac:dyDescent="0.25">
      <c r="A102">
        <v>206</v>
      </c>
      <c r="B102">
        <v>11908</v>
      </c>
      <c r="C102" s="2" t="s">
        <v>750</v>
      </c>
      <c r="D102" s="2" t="s">
        <v>751</v>
      </c>
      <c r="E102" s="2" t="s">
        <v>23</v>
      </c>
      <c r="F102" s="2" t="s">
        <v>24</v>
      </c>
      <c r="G102" s="2" t="s">
        <v>25</v>
      </c>
      <c r="H102" s="2" t="s">
        <v>26</v>
      </c>
      <c r="I102" s="2" t="s">
        <v>752</v>
      </c>
      <c r="J102" s="1">
        <v>43628</v>
      </c>
      <c r="K102" s="1">
        <v>43644</v>
      </c>
      <c r="L102">
        <v>152000</v>
      </c>
      <c r="M102" s="2" t="s">
        <v>32</v>
      </c>
      <c r="N102" s="2" t="s">
        <v>753</v>
      </c>
      <c r="O102" s="2" t="s">
        <v>27</v>
      </c>
      <c r="P102" s="2" t="s">
        <v>352</v>
      </c>
      <c r="Q102" s="2" t="s">
        <v>27</v>
      </c>
      <c r="R102" s="2" t="s">
        <v>27</v>
      </c>
      <c r="S102" s="2" t="s">
        <v>27</v>
      </c>
      <c r="T102" s="2" t="s">
        <v>754</v>
      </c>
      <c r="U102" s="2" t="s">
        <v>755</v>
      </c>
      <c r="V102" s="2" t="s">
        <v>29</v>
      </c>
      <c r="AM102">
        <f>--ISNUMBER(IFERROR(SEARCH('Formulaire recherche'!$E$18,C102,1),""))</f>
        <v>1</v>
      </c>
      <c r="AN102">
        <f>IF(AM102=1,COUNTIF($AM$2:AM102,1),"")</f>
        <v>101</v>
      </c>
      <c r="AO102" t="str">
        <f>IFERROR(INDEX($C$2:$C$637,MATCH(ROWS($AN$2:AN102),position,0)),"")</f>
        <v>11908-Frontenex 51</v>
      </c>
    </row>
    <row r="103" spans="1:41" x14ac:dyDescent="0.25">
      <c r="A103">
        <v>207</v>
      </c>
      <c r="B103">
        <v>11909</v>
      </c>
      <c r="C103" s="2" t="s">
        <v>756</v>
      </c>
      <c r="D103" s="2" t="s">
        <v>757</v>
      </c>
      <c r="E103" s="2" t="s">
        <v>23</v>
      </c>
      <c r="F103" s="2" t="s">
        <v>24</v>
      </c>
      <c r="G103" s="2" t="s">
        <v>25</v>
      </c>
      <c r="H103" s="2" t="s">
        <v>26</v>
      </c>
      <c r="I103" s="2" t="s">
        <v>758</v>
      </c>
      <c r="J103" s="1">
        <v>43891</v>
      </c>
      <c r="K103" s="1">
        <v>44377</v>
      </c>
      <c r="L103">
        <v>16770000</v>
      </c>
      <c r="M103" s="2" t="s">
        <v>32</v>
      </c>
      <c r="N103" s="2" t="s">
        <v>759</v>
      </c>
      <c r="O103" s="2" t="s">
        <v>461</v>
      </c>
      <c r="P103" s="2" t="s">
        <v>435</v>
      </c>
      <c r="Q103" s="2" t="s">
        <v>27</v>
      </c>
      <c r="R103" s="2" t="s">
        <v>760</v>
      </c>
      <c r="S103" s="2" t="s">
        <v>27</v>
      </c>
      <c r="T103" s="2" t="s">
        <v>431</v>
      </c>
      <c r="U103" s="2" t="s">
        <v>761</v>
      </c>
      <c r="V103" s="2" t="s">
        <v>29</v>
      </c>
      <c r="AM103">
        <f>--ISNUMBER(IFERROR(SEARCH('Formulaire recherche'!$E$18,C103,1),""))</f>
        <v>1</v>
      </c>
      <c r="AN103">
        <f>IF(AM103=1,COUNTIF($AM$2:AM103,1),"")</f>
        <v>102</v>
      </c>
      <c r="AO103" t="str">
        <f>IFERROR(INDEX($C$2:$C$637,MATCH(ROWS($AN$2:AN103),position,0)),"")</f>
        <v>11909-Les Adrets</v>
      </c>
    </row>
    <row r="104" spans="1:41" x14ac:dyDescent="0.25">
      <c r="A104">
        <v>214</v>
      </c>
      <c r="B104">
        <v>11910</v>
      </c>
      <c r="C104" s="2" t="s">
        <v>778</v>
      </c>
      <c r="D104" s="2" t="s">
        <v>779</v>
      </c>
      <c r="E104" s="2" t="s">
        <v>23</v>
      </c>
      <c r="F104" s="2" t="s">
        <v>24</v>
      </c>
      <c r="G104" s="2" t="s">
        <v>25</v>
      </c>
      <c r="H104" s="2" t="s">
        <v>26</v>
      </c>
      <c r="I104" s="2" t="s">
        <v>27</v>
      </c>
      <c r="J104" s="1">
        <v>43696</v>
      </c>
      <c r="K104" s="1">
        <v>44012</v>
      </c>
      <c r="L104">
        <v>6377000</v>
      </c>
      <c r="M104" s="2" t="s">
        <v>41</v>
      </c>
      <c r="N104" s="2" t="s">
        <v>69</v>
      </c>
      <c r="O104" s="2" t="s">
        <v>466</v>
      </c>
      <c r="P104" s="2" t="s">
        <v>220</v>
      </c>
      <c r="Q104" s="2" t="s">
        <v>27</v>
      </c>
      <c r="R104" s="2" t="s">
        <v>780</v>
      </c>
      <c r="S104" s="2" t="s">
        <v>27</v>
      </c>
      <c r="T104" s="2" t="s">
        <v>27</v>
      </c>
      <c r="U104" s="2" t="s">
        <v>781</v>
      </c>
      <c r="V104" s="2" t="s">
        <v>29</v>
      </c>
      <c r="AM104">
        <f>--ISNUMBER(IFERROR(SEARCH('Formulaire recherche'!$E$18,C104,1),""))</f>
        <v>1</v>
      </c>
      <c r="AN104">
        <f>IF(AM104=1,COUNTIF($AM$2:AM104,1),"")</f>
        <v>103</v>
      </c>
      <c r="AO104" t="str">
        <f>IFERROR(INDEX($C$2:$C$637,MATCH(ROWS($AN$2:AN104),position,0)),"")</f>
        <v>11910-Halte CEVA A2</v>
      </c>
    </row>
    <row r="105" spans="1:41" x14ac:dyDescent="0.25">
      <c r="A105">
        <v>217</v>
      </c>
      <c r="B105">
        <v>11911</v>
      </c>
      <c r="C105" s="2" t="s">
        <v>787</v>
      </c>
      <c r="D105" s="2" t="s">
        <v>788</v>
      </c>
      <c r="E105" s="2" t="s">
        <v>23</v>
      </c>
      <c r="F105" s="2" t="s">
        <v>24</v>
      </c>
      <c r="G105" s="2" t="s">
        <v>25</v>
      </c>
      <c r="H105" s="2" t="s">
        <v>26</v>
      </c>
      <c r="I105" s="2" t="s">
        <v>27</v>
      </c>
      <c r="J105" s="1">
        <v>43654</v>
      </c>
      <c r="K105" s="1">
        <v>43738</v>
      </c>
      <c r="L105">
        <v>137000</v>
      </c>
      <c r="M105" s="2" t="s">
        <v>32</v>
      </c>
      <c r="N105" s="2" t="s">
        <v>789</v>
      </c>
      <c r="O105" s="2" t="s">
        <v>27</v>
      </c>
      <c r="P105" s="2" t="s">
        <v>346</v>
      </c>
      <c r="Q105" s="2" t="s">
        <v>790</v>
      </c>
      <c r="R105" s="2" t="s">
        <v>790</v>
      </c>
      <c r="S105" s="2" t="s">
        <v>27</v>
      </c>
      <c r="T105" s="2" t="s">
        <v>374</v>
      </c>
      <c r="U105" s="2" t="s">
        <v>791</v>
      </c>
      <c r="V105" s="2" t="s">
        <v>29</v>
      </c>
      <c r="AM105">
        <f>--ISNUMBER(IFERROR(SEARCH('Formulaire recherche'!$E$18,C105,1),""))</f>
        <v>1</v>
      </c>
      <c r="AN105">
        <f>IF(AM105=1,COUNTIF($AM$2:AM105,1),"")</f>
        <v>104</v>
      </c>
      <c r="AO105" t="str">
        <f>IFERROR(INDEX($C$2:$C$637,MATCH(ROWS($AN$2:AN105),position,0)),"")</f>
        <v>11911-Hôtel des Bergues</v>
      </c>
    </row>
    <row r="106" spans="1:41" x14ac:dyDescent="0.25">
      <c r="A106">
        <v>219</v>
      </c>
      <c r="B106">
        <v>11912</v>
      </c>
      <c r="C106" s="2" t="s">
        <v>794</v>
      </c>
      <c r="D106" s="2" t="s">
        <v>795</v>
      </c>
      <c r="E106" s="2" t="s">
        <v>23</v>
      </c>
      <c r="F106" s="2" t="s">
        <v>24</v>
      </c>
      <c r="G106" s="2" t="s">
        <v>25</v>
      </c>
      <c r="H106" s="2" t="s">
        <v>26</v>
      </c>
      <c r="I106" s="2" t="s">
        <v>27</v>
      </c>
      <c r="J106" s="1">
        <v>43710</v>
      </c>
      <c r="K106" s="1">
        <v>44012</v>
      </c>
      <c r="L106">
        <v>2120000</v>
      </c>
      <c r="M106" s="2" t="s">
        <v>32</v>
      </c>
      <c r="N106" s="2" t="s">
        <v>796</v>
      </c>
      <c r="O106" s="2" t="s">
        <v>797</v>
      </c>
      <c r="P106" s="2" t="s">
        <v>346</v>
      </c>
      <c r="Q106" s="2" t="s">
        <v>798</v>
      </c>
      <c r="R106" s="2" t="s">
        <v>27</v>
      </c>
      <c r="S106" s="2" t="s">
        <v>27</v>
      </c>
      <c r="T106" s="2" t="s">
        <v>27</v>
      </c>
      <c r="U106" s="2" t="s">
        <v>799</v>
      </c>
      <c r="V106" s="2" t="s">
        <v>29</v>
      </c>
      <c r="AM106">
        <f>--ISNUMBER(IFERROR(SEARCH('Formulaire recherche'!$E$18,C106,1),""))</f>
        <v>1</v>
      </c>
      <c r="AN106">
        <f>IF(AM106=1,COUNTIF($AM$2:AM106,1),"")</f>
        <v>105</v>
      </c>
      <c r="AO106" t="str">
        <f>IFERROR(INDEX($C$2:$C$637,MATCH(ROWS($AN$2:AN106),position,0)),"")</f>
        <v>11912-Tir au Canon</v>
      </c>
    </row>
    <row r="107" spans="1:41" x14ac:dyDescent="0.25">
      <c r="A107">
        <v>223</v>
      </c>
      <c r="B107">
        <v>11913</v>
      </c>
      <c r="C107" s="2" t="s">
        <v>812</v>
      </c>
      <c r="D107" s="2" t="s">
        <v>813</v>
      </c>
      <c r="E107" s="2" t="s">
        <v>23</v>
      </c>
      <c r="F107" s="2" t="s">
        <v>24</v>
      </c>
      <c r="G107" s="2" t="s">
        <v>25</v>
      </c>
      <c r="H107" s="2" t="s">
        <v>26</v>
      </c>
      <c r="I107" s="2" t="s">
        <v>27</v>
      </c>
      <c r="J107" s="1">
        <v>43724</v>
      </c>
      <c r="K107" s="1">
        <v>44012</v>
      </c>
      <c r="L107">
        <v>2277000</v>
      </c>
      <c r="M107" s="2" t="s">
        <v>41</v>
      </c>
      <c r="N107" s="2" t="s">
        <v>814</v>
      </c>
      <c r="O107" s="2" t="s">
        <v>434</v>
      </c>
      <c r="P107" s="2" t="s">
        <v>220</v>
      </c>
      <c r="Q107" s="2" t="s">
        <v>815</v>
      </c>
      <c r="R107" s="2" t="s">
        <v>27</v>
      </c>
      <c r="S107" s="2" t="s">
        <v>27</v>
      </c>
      <c r="T107" s="2" t="s">
        <v>342</v>
      </c>
      <c r="U107" s="2" t="s">
        <v>816</v>
      </c>
      <c r="V107" s="2" t="s">
        <v>29</v>
      </c>
      <c r="AM107">
        <f>--ISNUMBER(IFERROR(SEARCH('Formulaire recherche'!$E$18,C107,1),""))</f>
        <v>1</v>
      </c>
      <c r="AN107">
        <f>IF(AM107=1,COUNTIF($AM$2:AM107,1),"")</f>
        <v>106</v>
      </c>
      <c r="AO107" t="str">
        <f>IFERROR(INDEX($C$2:$C$637,MATCH(ROWS($AN$2:AN107),position,0)),"")</f>
        <v>11913-Satigny</v>
      </c>
    </row>
    <row r="108" spans="1:41" x14ac:dyDescent="0.25">
      <c r="A108">
        <v>227</v>
      </c>
      <c r="B108">
        <v>11914</v>
      </c>
      <c r="C108" s="2" t="s">
        <v>828</v>
      </c>
      <c r="D108" s="2" t="s">
        <v>829</v>
      </c>
      <c r="E108" s="2" t="s">
        <v>23</v>
      </c>
      <c r="F108" s="2" t="s">
        <v>24</v>
      </c>
      <c r="G108" s="2" t="s">
        <v>25</v>
      </c>
      <c r="H108" s="2" t="s">
        <v>26</v>
      </c>
      <c r="I108" s="2" t="s">
        <v>27</v>
      </c>
      <c r="J108" s="1">
        <v>43724</v>
      </c>
      <c r="K108" s="1">
        <v>44196</v>
      </c>
      <c r="L108">
        <v>2440000</v>
      </c>
      <c r="M108" s="2" t="s">
        <v>32</v>
      </c>
      <c r="N108" s="2" t="s">
        <v>830</v>
      </c>
      <c r="O108" s="2" t="s">
        <v>484</v>
      </c>
      <c r="P108" s="2" t="s">
        <v>352</v>
      </c>
      <c r="Q108" s="2" t="s">
        <v>27</v>
      </c>
      <c r="R108" s="2" t="s">
        <v>27</v>
      </c>
      <c r="S108" s="2" t="s">
        <v>27</v>
      </c>
      <c r="T108" s="2" t="s">
        <v>27</v>
      </c>
      <c r="U108" s="2" t="s">
        <v>831</v>
      </c>
      <c r="V108" s="2" t="s">
        <v>29</v>
      </c>
      <c r="AM108">
        <f>--ISNUMBER(IFERROR(SEARCH('Formulaire recherche'!$E$18,C108,1),""))</f>
        <v>1</v>
      </c>
      <c r="AN108">
        <f>IF(AM108=1,COUNTIF($AM$2:AM108,1),"")</f>
        <v>107</v>
      </c>
      <c r="AO108" t="str">
        <f>IFERROR(INDEX($C$2:$C$637,MATCH(ROWS($AN$2:AN108),position,0)),"")</f>
        <v>11914-Servette 93</v>
      </c>
    </row>
    <row r="109" spans="1:41" x14ac:dyDescent="0.25">
      <c r="A109">
        <v>228</v>
      </c>
      <c r="B109">
        <v>11915</v>
      </c>
      <c r="C109" s="2" t="s">
        <v>832</v>
      </c>
      <c r="D109" s="2" t="s">
        <v>833</v>
      </c>
      <c r="E109" s="2" t="s">
        <v>23</v>
      </c>
      <c r="F109" s="2" t="s">
        <v>24</v>
      </c>
      <c r="G109" s="2" t="s">
        <v>25</v>
      </c>
      <c r="H109" s="2" t="s">
        <v>26</v>
      </c>
      <c r="I109" s="2" t="s">
        <v>27</v>
      </c>
      <c r="J109" s="1">
        <v>43710</v>
      </c>
      <c r="K109" s="1">
        <v>44012</v>
      </c>
      <c r="L109">
        <v>577000</v>
      </c>
      <c r="M109" s="2" t="s">
        <v>32</v>
      </c>
      <c r="N109" s="2" t="s">
        <v>834</v>
      </c>
      <c r="O109" s="2" t="s">
        <v>835</v>
      </c>
      <c r="P109" s="2" t="s">
        <v>67</v>
      </c>
      <c r="Q109" s="2" t="s">
        <v>27</v>
      </c>
      <c r="R109" s="2" t="s">
        <v>27</v>
      </c>
      <c r="S109" s="2" t="s">
        <v>27</v>
      </c>
      <c r="T109" s="2" t="s">
        <v>27</v>
      </c>
      <c r="U109" s="2" t="s">
        <v>836</v>
      </c>
      <c r="V109" s="2" t="s">
        <v>29</v>
      </c>
      <c r="AM109">
        <f>--ISNUMBER(IFERROR(SEARCH('Formulaire recherche'!$E$18,C109,1),""))</f>
        <v>1</v>
      </c>
      <c r="AN109">
        <f>IF(AM109=1,COUNTIF($AM$2:AM109,1),"")</f>
        <v>108</v>
      </c>
      <c r="AO109" t="str">
        <f>IFERROR(INDEX($C$2:$C$637,MATCH(ROWS($AN$2:AN109),position,0)),"")</f>
        <v>11915-Pré Jérôme 12</v>
      </c>
    </row>
    <row r="110" spans="1:41" x14ac:dyDescent="0.25">
      <c r="A110">
        <v>374</v>
      </c>
      <c r="B110">
        <v>12001</v>
      </c>
      <c r="C110" s="2" t="s">
        <v>1161</v>
      </c>
      <c r="D110" s="2" t="s">
        <v>1162</v>
      </c>
      <c r="E110" s="2" t="s">
        <v>23</v>
      </c>
      <c r="F110" s="2" t="s">
        <v>24</v>
      </c>
      <c r="G110" s="2" t="s">
        <v>25</v>
      </c>
      <c r="H110" s="2" t="s">
        <v>26</v>
      </c>
      <c r="I110" s="2" t="s">
        <v>27</v>
      </c>
      <c r="J110" s="1">
        <v>43843</v>
      </c>
      <c r="K110" s="1">
        <v>44926</v>
      </c>
      <c r="L110">
        <v>46000000</v>
      </c>
      <c r="M110" s="2" t="s">
        <v>41</v>
      </c>
      <c r="N110" s="2" t="s">
        <v>1163</v>
      </c>
      <c r="O110" s="2" t="s">
        <v>677</v>
      </c>
      <c r="P110" s="2" t="s">
        <v>1164</v>
      </c>
      <c r="Q110" s="2" t="s">
        <v>1165</v>
      </c>
      <c r="R110" s="2" t="s">
        <v>27</v>
      </c>
      <c r="S110" s="2" t="s">
        <v>27</v>
      </c>
      <c r="T110" s="2" t="s">
        <v>27</v>
      </c>
      <c r="U110" s="2" t="s">
        <v>1166</v>
      </c>
      <c r="V110" s="2" t="s">
        <v>29</v>
      </c>
      <c r="AM110">
        <f>--ISNUMBER(IFERROR(SEARCH('Formulaire recherche'!$E$18,C110,1),""))</f>
        <v>1</v>
      </c>
      <c r="AN110">
        <f>IF(AM110=1,COUNTIF($AM$2:AM110,1),"")</f>
        <v>109</v>
      </c>
      <c r="AO110" t="str">
        <f>IFERROR(INDEX($C$2:$C$637,MATCH(ROWS($AN$2:AN110),position,0)),"")</f>
        <v>12001-Quartier de l'étang - ilot A</v>
      </c>
    </row>
    <row r="111" spans="1:41" x14ac:dyDescent="0.25">
      <c r="A111">
        <v>377</v>
      </c>
      <c r="B111">
        <v>12002</v>
      </c>
      <c r="C111" s="2" t="s">
        <v>1172</v>
      </c>
      <c r="D111" s="2" t="s">
        <v>1173</v>
      </c>
      <c r="E111" s="2" t="s">
        <v>23</v>
      </c>
      <c r="F111" s="2" t="s">
        <v>24</v>
      </c>
      <c r="G111" s="2" t="s">
        <v>25</v>
      </c>
      <c r="H111" s="2" t="s">
        <v>26</v>
      </c>
      <c r="I111" s="2" t="s">
        <v>27</v>
      </c>
      <c r="J111" s="1">
        <v>43892</v>
      </c>
      <c r="K111" s="1">
        <v>44104</v>
      </c>
      <c r="L111">
        <v>825000</v>
      </c>
      <c r="M111" s="2" t="s">
        <v>32</v>
      </c>
      <c r="N111" s="2" t="s">
        <v>1174</v>
      </c>
      <c r="O111" s="2" t="s">
        <v>1175</v>
      </c>
      <c r="P111" s="2" t="s">
        <v>28</v>
      </c>
      <c r="Q111" s="2" t="s">
        <v>1176</v>
      </c>
      <c r="R111" s="2" t="s">
        <v>27</v>
      </c>
      <c r="S111" s="2" t="s">
        <v>27</v>
      </c>
      <c r="T111" s="2" t="s">
        <v>27</v>
      </c>
      <c r="U111" s="2" t="s">
        <v>1177</v>
      </c>
      <c r="V111" s="2" t="s">
        <v>29</v>
      </c>
      <c r="AM111">
        <f>--ISNUMBER(IFERROR(SEARCH('Formulaire recherche'!$E$18,C111,1),""))</f>
        <v>1</v>
      </c>
      <c r="AN111">
        <f>IF(AM111=1,COUNTIF($AM$2:AM111,1),"")</f>
        <v>110</v>
      </c>
      <c r="AO111" t="str">
        <f>IFERROR(INDEX($C$2:$C$637,MATCH(ROWS($AN$2:AN111),position,0)),"")</f>
        <v>12002-Panoramic</v>
      </c>
    </row>
    <row r="112" spans="1:41" x14ac:dyDescent="0.25">
      <c r="A112">
        <v>387</v>
      </c>
      <c r="B112">
        <v>12003</v>
      </c>
      <c r="C112" s="2" t="s">
        <v>1225</v>
      </c>
      <c r="D112" s="2" t="s">
        <v>1226</v>
      </c>
      <c r="E112" s="2" t="s">
        <v>23</v>
      </c>
      <c r="F112" s="2" t="s">
        <v>24</v>
      </c>
      <c r="G112" s="2" t="s">
        <v>25</v>
      </c>
      <c r="H112" s="2" t="s">
        <v>26</v>
      </c>
      <c r="I112" s="2" t="s">
        <v>27</v>
      </c>
      <c r="J112" s="1">
        <v>43878</v>
      </c>
      <c r="K112" s="1">
        <v>44043</v>
      </c>
      <c r="L112">
        <v>530000</v>
      </c>
      <c r="M112" s="2" t="s">
        <v>32</v>
      </c>
      <c r="N112" s="2" t="s">
        <v>1227</v>
      </c>
      <c r="O112" s="2" t="s">
        <v>27</v>
      </c>
      <c r="P112" s="2" t="s">
        <v>67</v>
      </c>
      <c r="Q112" s="2" t="s">
        <v>1228</v>
      </c>
      <c r="R112" s="2" t="s">
        <v>27</v>
      </c>
      <c r="S112" s="2" t="s">
        <v>27</v>
      </c>
      <c r="T112" s="2" t="s">
        <v>27</v>
      </c>
      <c r="U112" s="2" t="s">
        <v>1229</v>
      </c>
      <c r="V112" s="2" t="s">
        <v>29</v>
      </c>
      <c r="AM112">
        <f>--ISNUMBER(IFERROR(SEARCH('Formulaire recherche'!$E$18,C112,1),""))</f>
        <v>1</v>
      </c>
      <c r="AN112">
        <f>IF(AM112=1,COUNTIF($AM$2:AM112,1),"")</f>
        <v>111</v>
      </c>
      <c r="AO112" t="str">
        <f>IFERROR(INDEX($C$2:$C$637,MATCH(ROWS($AN$2:AN112),position,0)),"")</f>
        <v>12003-MIES</v>
      </c>
    </row>
    <row r="113" spans="1:41" x14ac:dyDescent="0.25">
      <c r="A113">
        <v>394</v>
      </c>
      <c r="B113">
        <v>12004</v>
      </c>
      <c r="C113" s="2" t="s">
        <v>1245</v>
      </c>
      <c r="D113" s="2" t="s">
        <v>1246</v>
      </c>
      <c r="E113" s="2" t="s">
        <v>23</v>
      </c>
      <c r="F113" s="2" t="s">
        <v>24</v>
      </c>
      <c r="G113" s="2" t="s">
        <v>25</v>
      </c>
      <c r="H113" s="2" t="s">
        <v>26</v>
      </c>
      <c r="I113" s="2" t="s">
        <v>27</v>
      </c>
      <c r="J113" s="1">
        <v>43955</v>
      </c>
      <c r="K113" s="1">
        <v>44377</v>
      </c>
      <c r="L113">
        <v>4440000</v>
      </c>
      <c r="M113" s="2" t="s">
        <v>41</v>
      </c>
      <c r="N113" s="2" t="s">
        <v>1247</v>
      </c>
      <c r="O113" s="2" t="s">
        <v>473</v>
      </c>
      <c r="P113" s="2" t="s">
        <v>357</v>
      </c>
      <c r="Q113" s="2" t="s">
        <v>414</v>
      </c>
      <c r="R113" s="2" t="s">
        <v>27</v>
      </c>
      <c r="S113" s="2" t="s">
        <v>27</v>
      </c>
      <c r="T113" s="2" t="s">
        <v>754</v>
      </c>
      <c r="U113" s="2" t="s">
        <v>1248</v>
      </c>
      <c r="V113" s="2" t="s">
        <v>29</v>
      </c>
      <c r="AM113">
        <f>--ISNUMBER(IFERROR(SEARCH('Formulaire recherche'!$E$18,C113,1),""))</f>
        <v>1</v>
      </c>
      <c r="AN113">
        <f>IF(AM113=1,COUNTIF($AM$2:AM113,1),"")</f>
        <v>112</v>
      </c>
      <c r="AO113" t="str">
        <f>IFERROR(INDEX($C$2:$C$637,MATCH(ROWS($AN$2:AN113),position,0)),"")</f>
        <v>12004-Hive 8</v>
      </c>
    </row>
    <row r="114" spans="1:41" x14ac:dyDescent="0.25">
      <c r="A114">
        <v>398</v>
      </c>
      <c r="B114">
        <v>12005</v>
      </c>
      <c r="C114" s="2" t="s">
        <v>1264</v>
      </c>
      <c r="D114" s="2" t="s">
        <v>1265</v>
      </c>
      <c r="E114" s="2" t="s">
        <v>23</v>
      </c>
      <c r="F114" s="2" t="s">
        <v>24</v>
      </c>
      <c r="G114" s="2" t="s">
        <v>25</v>
      </c>
      <c r="H114" s="2" t="s">
        <v>26</v>
      </c>
      <c r="I114" s="2" t="s">
        <v>27</v>
      </c>
      <c r="J114" s="1">
        <v>43983</v>
      </c>
      <c r="K114" s="1">
        <v>44135</v>
      </c>
      <c r="L114">
        <v>374000</v>
      </c>
      <c r="M114" s="2" t="s">
        <v>32</v>
      </c>
      <c r="N114" s="2" t="s">
        <v>1266</v>
      </c>
      <c r="O114" s="2" t="s">
        <v>27</v>
      </c>
      <c r="P114" s="2" t="s">
        <v>346</v>
      </c>
      <c r="Q114" s="2" t="s">
        <v>27</v>
      </c>
      <c r="R114" s="2" t="s">
        <v>1267</v>
      </c>
      <c r="S114" s="2" t="s">
        <v>27</v>
      </c>
      <c r="T114" s="2" t="s">
        <v>52</v>
      </c>
      <c r="U114" s="2" t="s">
        <v>1268</v>
      </c>
      <c r="V114" s="2" t="s">
        <v>29</v>
      </c>
      <c r="AM114">
        <f>--ISNUMBER(IFERROR(SEARCH('Formulaire recherche'!$E$18,C114,1),""))</f>
        <v>1</v>
      </c>
      <c r="AN114">
        <f>IF(AM114=1,COUNTIF($AM$2:AM114,1),"")</f>
        <v>113</v>
      </c>
      <c r="AO114" t="str">
        <f>IFERROR(INDEX($C$2:$C$637,MATCH(ROWS($AN$2:AN114),position,0)),"")</f>
        <v>12005-Boisserette 11</v>
      </c>
    </row>
    <row r="115" spans="1:41" x14ac:dyDescent="0.25">
      <c r="A115">
        <v>403</v>
      </c>
      <c r="B115">
        <v>12006</v>
      </c>
      <c r="C115" s="2" t="s">
        <v>1277</v>
      </c>
      <c r="D115" s="2" t="s">
        <v>1278</v>
      </c>
      <c r="E115" s="2" t="s">
        <v>23</v>
      </c>
      <c r="F115" s="2" t="s">
        <v>24</v>
      </c>
      <c r="G115" s="2" t="s">
        <v>25</v>
      </c>
      <c r="H115" s="2" t="s">
        <v>26</v>
      </c>
      <c r="I115" s="2" t="s">
        <v>27</v>
      </c>
      <c r="J115" s="1">
        <v>43997</v>
      </c>
      <c r="K115" s="1">
        <v>44377</v>
      </c>
      <c r="L115">
        <v>2420000</v>
      </c>
      <c r="M115" s="2" t="s">
        <v>41</v>
      </c>
      <c r="N115" s="2" t="s">
        <v>1279</v>
      </c>
      <c r="O115" s="2" t="s">
        <v>835</v>
      </c>
      <c r="P115" s="2" t="s">
        <v>67</v>
      </c>
      <c r="Q115" s="2" t="s">
        <v>1280</v>
      </c>
      <c r="R115" s="2" t="s">
        <v>1281</v>
      </c>
      <c r="S115" s="2" t="s">
        <v>27</v>
      </c>
      <c r="T115" s="2" t="s">
        <v>27</v>
      </c>
      <c r="U115" s="2" t="s">
        <v>27</v>
      </c>
      <c r="V115" s="2" t="s">
        <v>27</v>
      </c>
      <c r="AM115">
        <f>--ISNUMBER(IFERROR(SEARCH('Formulaire recherche'!$E$18,C115,1),""))</f>
        <v>1</v>
      </c>
      <c r="AN115">
        <f>IF(AM115=1,COUNTIF($AM$2:AM115,1),"")</f>
        <v>114</v>
      </c>
      <c r="AO115" t="str">
        <f>IFERROR(INDEX($C$2:$C$637,MATCH(ROWS($AN$2:AN115),position,0)),"")</f>
        <v>12006-Prulay</v>
      </c>
    </row>
    <row r="116" spans="1:41" x14ac:dyDescent="0.25">
      <c r="A116">
        <v>128</v>
      </c>
      <c r="B116">
        <v>15211</v>
      </c>
      <c r="C116" s="2" t="s">
        <v>478</v>
      </c>
      <c r="D116" s="2" t="s">
        <v>479</v>
      </c>
      <c r="E116" s="2" t="s">
        <v>23</v>
      </c>
      <c r="F116" s="2" t="s">
        <v>24</v>
      </c>
      <c r="G116" s="2" t="s">
        <v>25</v>
      </c>
      <c r="H116" s="2" t="s">
        <v>26</v>
      </c>
      <c r="I116" s="2" t="s">
        <v>27</v>
      </c>
      <c r="J116" s="1"/>
      <c r="K116" s="1"/>
      <c r="M116" s="2" t="s">
        <v>27</v>
      </c>
      <c r="N116" s="2" t="s">
        <v>27</v>
      </c>
      <c r="O116" s="2" t="s">
        <v>27</v>
      </c>
      <c r="P116" s="2" t="s">
        <v>477</v>
      </c>
      <c r="Q116" s="2" t="s">
        <v>27</v>
      </c>
      <c r="R116" s="2" t="s">
        <v>27</v>
      </c>
      <c r="S116" s="2" t="s">
        <v>27</v>
      </c>
      <c r="T116" s="2" t="s">
        <v>27</v>
      </c>
      <c r="U116" s="2" t="s">
        <v>27</v>
      </c>
      <c r="V116" s="2" t="s">
        <v>27</v>
      </c>
      <c r="AM116">
        <f>--ISNUMBER(IFERROR(SEARCH('Formulaire recherche'!$E$18,C116,1),""))</f>
        <v>1</v>
      </c>
      <c r="AN116">
        <f>IF(AM116=1,COUNTIF($AM$2:AM116,1),"")</f>
        <v>115</v>
      </c>
      <c r="AO116" t="str">
        <f>IFERROR(INDEX($C$2:$C$637,MATCH(ROWS($AN$2:AN116),position,0)),"")</f>
        <v>15211-Rue du Marché</v>
      </c>
    </row>
    <row r="117" spans="1:41" x14ac:dyDescent="0.25">
      <c r="A117">
        <v>129</v>
      </c>
      <c r="B117">
        <v>15407</v>
      </c>
      <c r="C117" s="2" t="s">
        <v>480</v>
      </c>
      <c r="D117" s="2" t="s">
        <v>481</v>
      </c>
      <c r="E117" s="2" t="s">
        <v>23</v>
      </c>
      <c r="F117" s="2" t="s">
        <v>24</v>
      </c>
      <c r="G117" s="2" t="s">
        <v>25</v>
      </c>
      <c r="H117" s="2" t="s">
        <v>26</v>
      </c>
      <c r="I117" s="2" t="s">
        <v>27</v>
      </c>
      <c r="J117" s="1"/>
      <c r="K117" s="1"/>
      <c r="M117" s="2" t="s">
        <v>27</v>
      </c>
      <c r="N117" s="2" t="s">
        <v>27</v>
      </c>
      <c r="O117" s="2" t="s">
        <v>27</v>
      </c>
      <c r="P117" s="2" t="s">
        <v>477</v>
      </c>
      <c r="Q117" s="2" t="s">
        <v>27</v>
      </c>
      <c r="R117" s="2" t="s">
        <v>27</v>
      </c>
      <c r="S117" s="2" t="s">
        <v>27</v>
      </c>
      <c r="T117" s="2" t="s">
        <v>27</v>
      </c>
      <c r="U117" s="2" t="s">
        <v>27</v>
      </c>
      <c r="V117" s="2" t="s">
        <v>27</v>
      </c>
      <c r="AM117">
        <f>--ISNUMBER(IFERROR(SEARCH('Formulaire recherche'!$E$18,C117,1),""))</f>
        <v>1</v>
      </c>
      <c r="AN117">
        <f>IF(AM117=1,COUNTIF($AM$2:AM117,1),"")</f>
        <v>116</v>
      </c>
      <c r="AO117" t="str">
        <f>IFERROR(INDEX($C$2:$C$637,MATCH(ROWS($AN$2:AN117),position,0)),"")</f>
        <v>15407-Gare des Eaux-Vives</v>
      </c>
    </row>
    <row r="118" spans="1:41" x14ac:dyDescent="0.25">
      <c r="A118">
        <v>130</v>
      </c>
      <c r="B118">
        <v>15513</v>
      </c>
      <c r="C118" s="2" t="s">
        <v>482</v>
      </c>
      <c r="D118" s="2" t="s">
        <v>483</v>
      </c>
      <c r="E118" s="2" t="s">
        <v>23</v>
      </c>
      <c r="F118" s="2" t="s">
        <v>24</v>
      </c>
      <c r="G118" s="2" t="s">
        <v>25</v>
      </c>
      <c r="H118" s="2" t="s">
        <v>26</v>
      </c>
      <c r="I118" s="2" t="s">
        <v>27</v>
      </c>
      <c r="J118" s="1"/>
      <c r="K118" s="1"/>
      <c r="M118" s="2" t="s">
        <v>27</v>
      </c>
      <c r="N118" s="2" t="s">
        <v>27</v>
      </c>
      <c r="O118" s="2" t="s">
        <v>484</v>
      </c>
      <c r="P118" s="2" t="s">
        <v>477</v>
      </c>
      <c r="Q118" s="2" t="s">
        <v>27</v>
      </c>
      <c r="R118" s="2" t="s">
        <v>27</v>
      </c>
      <c r="S118" s="2" t="s">
        <v>27</v>
      </c>
      <c r="T118" s="2" t="s">
        <v>27</v>
      </c>
      <c r="U118" s="2" t="s">
        <v>27</v>
      </c>
      <c r="V118" s="2" t="s">
        <v>27</v>
      </c>
      <c r="AM118">
        <f>--ISNUMBER(IFERROR(SEARCH('Formulaire recherche'!$E$18,C118,1),""))</f>
        <v>1</v>
      </c>
      <c r="AN118">
        <f>IF(AM118=1,COUNTIF($AM$2:AM118,1),"")</f>
        <v>117</v>
      </c>
      <c r="AO118" t="str">
        <f>IFERROR(INDEX($C$2:$C$637,MATCH(ROWS($AN$2:AN118),position,0)),"")</f>
        <v>15513-PP6</v>
      </c>
    </row>
    <row r="119" spans="1:41" x14ac:dyDescent="0.25">
      <c r="A119">
        <v>131</v>
      </c>
      <c r="B119">
        <v>15621</v>
      </c>
      <c r="C119" s="2" t="s">
        <v>485</v>
      </c>
      <c r="D119" s="2" t="s">
        <v>486</v>
      </c>
      <c r="E119" s="2" t="s">
        <v>23</v>
      </c>
      <c r="F119" s="2" t="s">
        <v>24</v>
      </c>
      <c r="G119" s="2" t="s">
        <v>25</v>
      </c>
      <c r="H119" s="2" t="s">
        <v>26</v>
      </c>
      <c r="I119" s="2" t="s">
        <v>27</v>
      </c>
      <c r="J119" s="1"/>
      <c r="K119" s="1"/>
      <c r="M119" s="2" t="s">
        <v>27</v>
      </c>
      <c r="N119" s="2" t="s">
        <v>27</v>
      </c>
      <c r="O119" s="2" t="s">
        <v>27</v>
      </c>
      <c r="P119" s="2" t="s">
        <v>477</v>
      </c>
      <c r="Q119" s="2" t="s">
        <v>27</v>
      </c>
      <c r="R119" s="2" t="s">
        <v>27</v>
      </c>
      <c r="S119" s="2" t="s">
        <v>27</v>
      </c>
      <c r="T119" s="2" t="s">
        <v>27</v>
      </c>
      <c r="U119" s="2" t="s">
        <v>27</v>
      </c>
      <c r="V119" s="2" t="s">
        <v>27</v>
      </c>
      <c r="AM119">
        <f>--ISNUMBER(IFERROR(SEARCH('Formulaire recherche'!$E$18,C119,1),""))</f>
        <v>1</v>
      </c>
      <c r="AN119">
        <f>IF(AM119=1,COUNTIF($AM$2:AM119,1),"")</f>
        <v>118</v>
      </c>
      <c r="AO119" t="str">
        <f>IFERROR(INDEX($C$2:$C$637,MATCH(ROWS($AN$2:AN119),position,0)),"")</f>
        <v>15621-Stellar 32</v>
      </c>
    </row>
    <row r="120" spans="1:41" x14ac:dyDescent="0.25">
      <c r="A120">
        <v>132</v>
      </c>
      <c r="B120">
        <v>30929</v>
      </c>
      <c r="C120" s="2" t="s">
        <v>487</v>
      </c>
      <c r="D120" s="2" t="s">
        <v>488</v>
      </c>
      <c r="E120" s="2" t="s">
        <v>489</v>
      </c>
      <c r="F120" s="2" t="s">
        <v>24</v>
      </c>
      <c r="G120" s="2" t="s">
        <v>490</v>
      </c>
      <c r="H120" s="2" t="s">
        <v>26</v>
      </c>
      <c r="I120" s="2" t="s">
        <v>27</v>
      </c>
      <c r="J120" s="1"/>
      <c r="K120" s="1"/>
      <c r="M120" s="2" t="s">
        <v>27</v>
      </c>
      <c r="N120" s="2" t="s">
        <v>27</v>
      </c>
      <c r="O120" s="2" t="s">
        <v>27</v>
      </c>
      <c r="P120" s="2" t="s">
        <v>491</v>
      </c>
      <c r="Q120" s="2" t="s">
        <v>27</v>
      </c>
      <c r="R120" s="2" t="s">
        <v>27</v>
      </c>
      <c r="S120" s="2" t="s">
        <v>27</v>
      </c>
      <c r="T120" s="2" t="s">
        <v>27</v>
      </c>
      <c r="U120" s="2" t="s">
        <v>27</v>
      </c>
      <c r="V120" s="2" t="s">
        <v>27</v>
      </c>
      <c r="AM120">
        <f>--ISNUMBER(IFERROR(SEARCH('Formulaire recherche'!$E$18,C120,1),""))</f>
        <v>1</v>
      </c>
      <c r="AN120">
        <f>IF(AM120=1,COUNTIF($AM$2:AM120,1),"")</f>
        <v>119</v>
      </c>
      <c r="AO120" t="str">
        <f>IFERROR(INDEX($C$2:$C$637,MATCH(ROWS($AN$2:AN120),position,0)),"")</f>
        <v>30929-Poteaux TPG</v>
      </c>
    </row>
    <row r="121" spans="1:41" x14ac:dyDescent="0.25">
      <c r="A121">
        <v>133</v>
      </c>
      <c r="B121">
        <v>30998</v>
      </c>
      <c r="C121" s="2" t="s">
        <v>492</v>
      </c>
      <c r="D121" s="2" t="s">
        <v>493</v>
      </c>
      <c r="E121" s="2" t="s">
        <v>489</v>
      </c>
      <c r="F121" s="2" t="s">
        <v>24</v>
      </c>
      <c r="G121" s="2" t="s">
        <v>490</v>
      </c>
      <c r="H121" s="2" t="s">
        <v>26</v>
      </c>
      <c r="I121" s="2" t="s">
        <v>27</v>
      </c>
      <c r="J121" s="1"/>
      <c r="K121" s="1"/>
      <c r="L121">
        <v>0</v>
      </c>
      <c r="M121" s="2" t="s">
        <v>27</v>
      </c>
      <c r="N121" s="2" t="s">
        <v>27</v>
      </c>
      <c r="O121" s="2" t="s">
        <v>27</v>
      </c>
      <c r="P121" s="2" t="s">
        <v>494</v>
      </c>
      <c r="Q121" s="2" t="s">
        <v>27</v>
      </c>
      <c r="R121" s="2" t="s">
        <v>27</v>
      </c>
      <c r="S121" s="2" t="s">
        <v>27</v>
      </c>
      <c r="T121" s="2" t="s">
        <v>27</v>
      </c>
      <c r="U121" s="2" t="s">
        <v>27</v>
      </c>
      <c r="V121" s="2" t="s">
        <v>495</v>
      </c>
      <c r="AM121">
        <f>--ISNUMBER(IFERROR(SEARCH('Formulaire recherche'!$E$18,C121,1),""))</f>
        <v>1</v>
      </c>
      <c r="AN121">
        <f>IF(AM121=1,COUNTIF($AM$2:AM121,1),"")</f>
        <v>120</v>
      </c>
      <c r="AO121" t="str">
        <f>IFERROR(INDEX($C$2:$C$637,MATCH(ROWS($AN$2:AN121),position,0)),"")</f>
        <v>30998-Blindages - Coffrages</v>
      </c>
    </row>
    <row r="122" spans="1:41" x14ac:dyDescent="0.25">
      <c r="A122">
        <v>134</v>
      </c>
      <c r="B122">
        <v>30999</v>
      </c>
      <c r="C122" s="2" t="s">
        <v>496</v>
      </c>
      <c r="D122" s="2" t="s">
        <v>497</v>
      </c>
      <c r="E122" s="2" t="s">
        <v>489</v>
      </c>
      <c r="F122" s="2" t="s">
        <v>24</v>
      </c>
      <c r="G122" s="2" t="s">
        <v>490</v>
      </c>
      <c r="H122" s="2" t="s">
        <v>26</v>
      </c>
      <c r="I122" s="2" t="s">
        <v>27</v>
      </c>
      <c r="J122" s="1"/>
      <c r="K122" s="1"/>
      <c r="M122" s="2" t="s">
        <v>27</v>
      </c>
      <c r="N122" s="2" t="s">
        <v>27</v>
      </c>
      <c r="O122" s="2" t="s">
        <v>27</v>
      </c>
      <c r="P122" s="2" t="s">
        <v>498</v>
      </c>
      <c r="Q122" s="2" t="s">
        <v>27</v>
      </c>
      <c r="R122" s="2" t="s">
        <v>27</v>
      </c>
      <c r="S122" s="2" t="s">
        <v>27</v>
      </c>
      <c r="T122" s="2" t="s">
        <v>27</v>
      </c>
      <c r="U122" s="2" t="s">
        <v>27</v>
      </c>
      <c r="V122" s="2" t="s">
        <v>27</v>
      </c>
      <c r="AM122">
        <f>--ISNUMBER(IFERROR(SEARCH('Formulaire recherche'!$E$18,C122,1),""))</f>
        <v>1</v>
      </c>
      <c r="AN122">
        <f>IF(AM122=1,COUNTIF($AM$2:AM122,1),"")</f>
        <v>121</v>
      </c>
      <c r="AO122" t="str">
        <f>IFERROR(INDEX($C$2:$C$637,MATCH(ROWS($AN$2:AN122),position,0)),"")</f>
        <v>30999-Travaux de Garanties (G.C.)</v>
      </c>
    </row>
    <row r="123" spans="1:41" x14ac:dyDescent="0.25">
      <c r="A123">
        <v>135</v>
      </c>
      <c r="B123">
        <v>31308</v>
      </c>
      <c r="C123" s="2" t="s">
        <v>499</v>
      </c>
      <c r="D123" s="2" t="s">
        <v>500</v>
      </c>
      <c r="E123" s="2" t="s">
        <v>489</v>
      </c>
      <c r="F123" s="2" t="s">
        <v>24</v>
      </c>
      <c r="G123" s="2" t="s">
        <v>490</v>
      </c>
      <c r="H123" s="2" t="s">
        <v>26</v>
      </c>
      <c r="I123" s="2" t="s">
        <v>27</v>
      </c>
      <c r="J123" s="1">
        <v>41640</v>
      </c>
      <c r="K123" s="1">
        <v>43800</v>
      </c>
      <c r="L123">
        <v>11610000</v>
      </c>
      <c r="M123" s="2" t="s">
        <v>41</v>
      </c>
      <c r="N123" s="2" t="s">
        <v>501</v>
      </c>
      <c r="O123" s="2" t="s">
        <v>502</v>
      </c>
      <c r="P123" s="2" t="s">
        <v>503</v>
      </c>
      <c r="Q123" s="2" t="s">
        <v>504</v>
      </c>
      <c r="R123" s="2" t="s">
        <v>504</v>
      </c>
      <c r="S123" s="2" t="s">
        <v>27</v>
      </c>
      <c r="T123" s="2" t="s">
        <v>27</v>
      </c>
      <c r="U123" s="2" t="s">
        <v>505</v>
      </c>
      <c r="V123" s="2" t="s">
        <v>495</v>
      </c>
      <c r="AM123">
        <f>--ISNUMBER(IFERROR(SEARCH('Formulaire recherche'!$E$18,C123,1),""))</f>
        <v>1</v>
      </c>
      <c r="AN123">
        <f>IF(AM123=1,COUNTIF($AM$2:AM123,1),"")</f>
        <v>122</v>
      </c>
      <c r="AO123" t="str">
        <f>IFERROR(INDEX($C$2:$C$637,MATCH(ROWS($AN$2:AN123),position,0)),"")</f>
        <v>31308-SARACO</v>
      </c>
    </row>
    <row r="124" spans="1:41" x14ac:dyDescent="0.25">
      <c r="A124">
        <v>136</v>
      </c>
      <c r="B124">
        <v>31404</v>
      </c>
      <c r="C124" s="2" t="s">
        <v>506</v>
      </c>
      <c r="D124" s="2" t="s">
        <v>507</v>
      </c>
      <c r="E124" s="2" t="s">
        <v>489</v>
      </c>
      <c r="F124" s="2" t="s">
        <v>24</v>
      </c>
      <c r="G124" s="2" t="s">
        <v>490</v>
      </c>
      <c r="H124" s="2" t="s">
        <v>26</v>
      </c>
      <c r="I124" s="2" t="s">
        <v>27</v>
      </c>
      <c r="J124" s="1">
        <v>41699</v>
      </c>
      <c r="K124" s="1">
        <v>42155</v>
      </c>
      <c r="L124">
        <v>1980000</v>
      </c>
      <c r="M124" s="2" t="s">
        <v>27</v>
      </c>
      <c r="N124" s="2" t="s">
        <v>27</v>
      </c>
      <c r="O124" s="2" t="s">
        <v>27</v>
      </c>
      <c r="P124" s="2" t="s">
        <v>508</v>
      </c>
      <c r="Q124" s="2" t="s">
        <v>27</v>
      </c>
      <c r="R124" s="2" t="s">
        <v>27</v>
      </c>
      <c r="S124" s="2" t="s">
        <v>27</v>
      </c>
      <c r="T124" s="2" t="s">
        <v>509</v>
      </c>
      <c r="U124" s="2" t="s">
        <v>510</v>
      </c>
      <c r="V124" s="2" t="s">
        <v>495</v>
      </c>
      <c r="AM124">
        <f>--ISNUMBER(IFERROR(SEARCH('Formulaire recherche'!$E$18,C124,1),""))</f>
        <v>1</v>
      </c>
      <c r="AN124">
        <f>IF(AM124=1,COUNTIF($AM$2:AM124,1),"")</f>
        <v>123</v>
      </c>
      <c r="AO124" t="str">
        <f>IFERROR(INDEX($C$2:$C$637,MATCH(ROWS($AN$2:AN124),position,0)),"")</f>
        <v>31404-CAD - ZIPLO</v>
      </c>
    </row>
    <row r="125" spans="1:41" x14ac:dyDescent="0.25">
      <c r="A125">
        <v>137</v>
      </c>
      <c r="B125">
        <v>31502</v>
      </c>
      <c r="C125" s="2" t="s">
        <v>511</v>
      </c>
      <c r="D125" s="2" t="s">
        <v>512</v>
      </c>
      <c r="E125" s="2" t="s">
        <v>489</v>
      </c>
      <c r="F125" s="2" t="s">
        <v>24</v>
      </c>
      <c r="G125" s="2" t="s">
        <v>490</v>
      </c>
      <c r="H125" s="2" t="s">
        <v>83</v>
      </c>
      <c r="I125" s="2" t="s">
        <v>27</v>
      </c>
      <c r="J125" s="1"/>
      <c r="K125" s="1"/>
      <c r="M125" s="2" t="s">
        <v>27</v>
      </c>
      <c r="N125" s="2" t="s">
        <v>27</v>
      </c>
      <c r="O125" s="2" t="s">
        <v>27</v>
      </c>
      <c r="P125" s="2" t="s">
        <v>27</v>
      </c>
      <c r="Q125" s="2" t="s">
        <v>27</v>
      </c>
      <c r="R125" s="2" t="s">
        <v>27</v>
      </c>
      <c r="S125" s="2" t="s">
        <v>27</v>
      </c>
      <c r="T125" s="2" t="s">
        <v>27</v>
      </c>
      <c r="U125" s="2" t="s">
        <v>27</v>
      </c>
      <c r="V125" s="2" t="s">
        <v>27</v>
      </c>
      <c r="AM125">
        <f>--ISNUMBER(IFERROR(SEARCH('Formulaire recherche'!$E$18,C125,1),""))</f>
        <v>1</v>
      </c>
      <c r="AN125">
        <f>IF(AM125=1,COUNTIF($AM$2:AM125,1),"")</f>
        <v>124</v>
      </c>
      <c r="AO125" t="str">
        <f>IFERROR(INDEX($C$2:$C$637,MATCH(ROWS($AN$2:AN125),position,0)),"")</f>
        <v>31502-Megaron</v>
      </c>
    </row>
    <row r="126" spans="1:41" x14ac:dyDescent="0.25">
      <c r="A126">
        <v>138</v>
      </c>
      <c r="B126">
        <v>31604</v>
      </c>
      <c r="C126" s="2" t="s">
        <v>513</v>
      </c>
      <c r="D126" s="2" t="s">
        <v>514</v>
      </c>
      <c r="E126" s="2" t="s">
        <v>489</v>
      </c>
      <c r="F126" s="2" t="s">
        <v>24</v>
      </c>
      <c r="G126" s="2" t="s">
        <v>490</v>
      </c>
      <c r="H126" s="2" t="s">
        <v>26</v>
      </c>
      <c r="I126" s="2" t="s">
        <v>27</v>
      </c>
      <c r="J126" s="1">
        <v>42491</v>
      </c>
      <c r="K126" s="1">
        <v>43465</v>
      </c>
      <c r="L126">
        <v>20979430</v>
      </c>
      <c r="M126" s="2" t="s">
        <v>41</v>
      </c>
      <c r="N126" s="2" t="s">
        <v>515</v>
      </c>
      <c r="O126" s="2" t="s">
        <v>27</v>
      </c>
      <c r="P126" s="2" t="s">
        <v>516</v>
      </c>
      <c r="Q126" s="2" t="s">
        <v>27</v>
      </c>
      <c r="R126" s="2" t="s">
        <v>27</v>
      </c>
      <c r="S126" s="2" t="s">
        <v>27</v>
      </c>
      <c r="T126" s="2" t="s">
        <v>509</v>
      </c>
      <c r="U126" s="2" t="s">
        <v>517</v>
      </c>
      <c r="V126" s="2" t="s">
        <v>495</v>
      </c>
      <c r="AM126">
        <f>--ISNUMBER(IFERROR(SEARCH('Formulaire recherche'!$E$18,C126,1),""))</f>
        <v>1</v>
      </c>
      <c r="AN126">
        <f>IF(AM126=1,COUNTIF($AM$2:AM126,1),"")</f>
        <v>125</v>
      </c>
      <c r="AO126" t="str">
        <f>IFERROR(INDEX($C$2:$C$637,MATCH(ROWS($AN$2:AN126),position,0)),"")</f>
        <v>31604-Vengeron - Lot 1 et 2</v>
      </c>
    </row>
    <row r="127" spans="1:41" x14ac:dyDescent="0.25">
      <c r="A127">
        <v>139</v>
      </c>
      <c r="B127">
        <v>31701</v>
      </c>
      <c r="C127" s="2" t="s">
        <v>518</v>
      </c>
      <c r="D127" s="2" t="s">
        <v>519</v>
      </c>
      <c r="E127" s="2" t="s">
        <v>489</v>
      </c>
      <c r="F127" s="2" t="s">
        <v>24</v>
      </c>
      <c r="G127" s="2" t="s">
        <v>490</v>
      </c>
      <c r="H127" s="2" t="s">
        <v>26</v>
      </c>
      <c r="I127" s="2" t="s">
        <v>27</v>
      </c>
      <c r="J127" s="1">
        <v>42826</v>
      </c>
      <c r="K127" s="1">
        <v>43555</v>
      </c>
      <c r="L127">
        <v>640190</v>
      </c>
      <c r="M127" s="2" t="s">
        <v>27</v>
      </c>
      <c r="N127" s="2" t="s">
        <v>520</v>
      </c>
      <c r="O127" s="2" t="s">
        <v>27</v>
      </c>
      <c r="P127" s="2" t="s">
        <v>508</v>
      </c>
      <c r="Q127" s="2" t="s">
        <v>27</v>
      </c>
      <c r="R127" s="2" t="s">
        <v>27</v>
      </c>
      <c r="S127" s="2" t="s">
        <v>27</v>
      </c>
      <c r="T127" s="2" t="s">
        <v>27</v>
      </c>
      <c r="U127" s="2" t="s">
        <v>521</v>
      </c>
      <c r="V127" s="2" t="s">
        <v>495</v>
      </c>
      <c r="AM127">
        <f>--ISNUMBER(IFERROR(SEARCH('Formulaire recherche'!$E$18,C127,1),""))</f>
        <v>1</v>
      </c>
      <c r="AN127">
        <f>IF(AM127=1,COUNTIF($AM$2:AM127,1),"")</f>
        <v>126</v>
      </c>
      <c r="AO127" t="str">
        <f>IFERROR(INDEX($C$2:$C$637,MATCH(ROWS($AN$2:AN127),position,0)),"")</f>
        <v>31701-EMS Belle Saison</v>
      </c>
    </row>
    <row r="128" spans="1:41" x14ac:dyDescent="0.25">
      <c r="A128">
        <v>218</v>
      </c>
      <c r="B128">
        <v>31701</v>
      </c>
      <c r="C128" s="2" t="s">
        <v>792</v>
      </c>
      <c r="D128" s="2" t="s">
        <v>793</v>
      </c>
      <c r="E128" s="2" t="s">
        <v>489</v>
      </c>
      <c r="F128" s="2" t="s">
        <v>24</v>
      </c>
      <c r="G128" s="2" t="s">
        <v>490</v>
      </c>
      <c r="H128" s="2" t="s">
        <v>26</v>
      </c>
      <c r="I128" s="2" t="s">
        <v>27</v>
      </c>
      <c r="J128" s="1"/>
      <c r="K128" s="1"/>
      <c r="M128" s="2" t="s">
        <v>27</v>
      </c>
      <c r="N128" s="2" t="s">
        <v>27</v>
      </c>
      <c r="O128" s="2" t="s">
        <v>27</v>
      </c>
      <c r="P128" s="2" t="s">
        <v>516</v>
      </c>
      <c r="Q128" s="2" t="s">
        <v>414</v>
      </c>
      <c r="R128" s="2" t="s">
        <v>27</v>
      </c>
      <c r="S128" s="2" t="s">
        <v>27</v>
      </c>
      <c r="T128" s="2" t="s">
        <v>27</v>
      </c>
      <c r="U128" s="2" t="s">
        <v>27</v>
      </c>
      <c r="V128" s="2" t="s">
        <v>27</v>
      </c>
      <c r="AM128">
        <f>--ISNUMBER(IFERROR(SEARCH('Formulaire recherche'!$E$18,C128,1),""))</f>
        <v>1</v>
      </c>
      <c r="AN128">
        <f>IF(AM128=1,COUNTIF($AM$2:AM128,1),"")</f>
        <v>127</v>
      </c>
      <c r="AO128" t="str">
        <f>IFERROR(INDEX($C$2:$C$637,MATCH(ROWS($AN$2:AN128),position,0)),"")</f>
        <v>31701.1-HIAG</v>
      </c>
    </row>
    <row r="129" spans="1:41" x14ac:dyDescent="0.25">
      <c r="A129">
        <v>140</v>
      </c>
      <c r="B129">
        <v>31703</v>
      </c>
      <c r="C129" s="2" t="s">
        <v>522</v>
      </c>
      <c r="D129" s="2" t="s">
        <v>523</v>
      </c>
      <c r="E129" s="2" t="s">
        <v>489</v>
      </c>
      <c r="F129" s="2" t="s">
        <v>24</v>
      </c>
      <c r="G129" s="2" t="s">
        <v>490</v>
      </c>
      <c r="H129" s="2" t="s">
        <v>26</v>
      </c>
      <c r="I129" s="2" t="s">
        <v>27</v>
      </c>
      <c r="J129" s="1">
        <v>42856</v>
      </c>
      <c r="K129" s="1">
        <v>43435</v>
      </c>
      <c r="L129">
        <v>2399000</v>
      </c>
      <c r="M129" s="2" t="s">
        <v>41</v>
      </c>
      <c r="N129" s="2" t="s">
        <v>524</v>
      </c>
      <c r="O129" s="2" t="s">
        <v>27</v>
      </c>
      <c r="P129" s="2" t="s">
        <v>508</v>
      </c>
      <c r="Q129" s="2" t="s">
        <v>366</v>
      </c>
      <c r="R129" s="2" t="s">
        <v>366</v>
      </c>
      <c r="S129" s="2" t="s">
        <v>27</v>
      </c>
      <c r="T129" s="2" t="s">
        <v>27</v>
      </c>
      <c r="U129" s="2" t="s">
        <v>525</v>
      </c>
      <c r="V129" s="2" t="s">
        <v>495</v>
      </c>
      <c r="AM129">
        <f>--ISNUMBER(IFERROR(SEARCH('Formulaire recherche'!$E$18,C129,1),""))</f>
        <v>1</v>
      </c>
      <c r="AN129">
        <f>IF(AM129=1,COUNTIF($AM$2:AM129,1),"")</f>
        <v>128</v>
      </c>
      <c r="AO129" t="str">
        <f>IFERROR(INDEX($C$2:$C$637,MATCH(ROWS($AN$2:AN129),position,0)),"")</f>
        <v>31703-Ecoquartier Jonction</v>
      </c>
    </row>
    <row r="130" spans="1:41" x14ac:dyDescent="0.25">
      <c r="A130">
        <v>215</v>
      </c>
      <c r="B130">
        <v>31703</v>
      </c>
      <c r="C130" s="2" t="s">
        <v>782</v>
      </c>
      <c r="D130" s="2" t="s">
        <v>783</v>
      </c>
      <c r="E130" s="2" t="s">
        <v>489</v>
      </c>
      <c r="F130" s="2" t="s">
        <v>24</v>
      </c>
      <c r="G130" s="2" t="s">
        <v>490</v>
      </c>
      <c r="H130" s="2" t="s">
        <v>26</v>
      </c>
      <c r="I130" s="2" t="s">
        <v>27</v>
      </c>
      <c r="J130" s="1"/>
      <c r="K130" s="1"/>
      <c r="M130" s="2" t="s">
        <v>27</v>
      </c>
      <c r="N130" s="2" t="s">
        <v>784</v>
      </c>
      <c r="O130" s="2" t="s">
        <v>27</v>
      </c>
      <c r="P130" s="2" t="s">
        <v>508</v>
      </c>
      <c r="Q130" s="2" t="s">
        <v>27</v>
      </c>
      <c r="R130" s="2" t="s">
        <v>27</v>
      </c>
      <c r="S130" s="2" t="s">
        <v>27</v>
      </c>
      <c r="T130" s="2" t="s">
        <v>27</v>
      </c>
      <c r="U130" s="2" t="s">
        <v>27</v>
      </c>
      <c r="V130" s="2" t="s">
        <v>27</v>
      </c>
      <c r="AM130">
        <f>--ISNUMBER(IFERROR(SEARCH('Formulaire recherche'!$E$18,C130,1),""))</f>
        <v>1</v>
      </c>
      <c r="AN130">
        <f>IF(AM130=1,COUNTIF($AM$2:AM130,1),"")</f>
        <v>129</v>
      </c>
      <c r="AO130" t="str">
        <f>IFERROR(INDEX($C$2:$C$637,MATCH(ROWS($AN$2:AN130),position,0)),"")</f>
        <v>31703.1-CEVA-CGEC</v>
      </c>
    </row>
    <row r="131" spans="1:41" x14ac:dyDescent="0.25">
      <c r="A131">
        <v>141</v>
      </c>
      <c r="B131">
        <v>31705</v>
      </c>
      <c r="C131" s="2" t="s">
        <v>526</v>
      </c>
      <c r="D131" s="2" t="s">
        <v>527</v>
      </c>
      <c r="E131" s="2" t="s">
        <v>489</v>
      </c>
      <c r="F131" s="2" t="s">
        <v>24</v>
      </c>
      <c r="G131" s="2" t="s">
        <v>490</v>
      </c>
      <c r="H131" s="2" t="s">
        <v>83</v>
      </c>
      <c r="I131" s="2" t="s">
        <v>27</v>
      </c>
      <c r="J131" s="1"/>
      <c r="K131" s="1"/>
      <c r="M131" s="2" t="s">
        <v>27</v>
      </c>
      <c r="N131" s="2" t="s">
        <v>27</v>
      </c>
      <c r="O131" s="2" t="s">
        <v>27</v>
      </c>
      <c r="P131" s="2" t="s">
        <v>27</v>
      </c>
      <c r="Q131" s="2" t="s">
        <v>27</v>
      </c>
      <c r="R131" s="2" t="s">
        <v>27</v>
      </c>
      <c r="S131" s="2" t="s">
        <v>27</v>
      </c>
      <c r="T131" s="2" t="s">
        <v>27</v>
      </c>
      <c r="U131" s="2" t="s">
        <v>27</v>
      </c>
      <c r="V131" s="2" t="s">
        <v>27</v>
      </c>
      <c r="AM131">
        <f>--ISNUMBER(IFERROR(SEARCH('Formulaire recherche'!$E$18,C131,1),""))</f>
        <v>1</v>
      </c>
      <c r="AN131">
        <f>IF(AM131=1,COUNTIF($AM$2:AM131,1),"")</f>
        <v>130</v>
      </c>
      <c r="AO131" t="str">
        <f>IFERROR(INDEX($C$2:$C$637,MATCH(ROWS($AN$2:AN131),position,0)),"")</f>
        <v>31705-Valpraxys</v>
      </c>
    </row>
    <row r="132" spans="1:41" x14ac:dyDescent="0.25">
      <c r="A132">
        <v>142</v>
      </c>
      <c r="B132">
        <v>31706</v>
      </c>
      <c r="C132" s="2" t="s">
        <v>528</v>
      </c>
      <c r="D132" s="2" t="s">
        <v>529</v>
      </c>
      <c r="E132" s="2" t="s">
        <v>489</v>
      </c>
      <c r="F132" s="2" t="s">
        <v>24</v>
      </c>
      <c r="G132" s="2" t="s">
        <v>490</v>
      </c>
      <c r="H132" s="2" t="s">
        <v>26</v>
      </c>
      <c r="I132" s="2" t="s">
        <v>27</v>
      </c>
      <c r="J132" s="1">
        <v>43082</v>
      </c>
      <c r="K132" s="1">
        <v>43465</v>
      </c>
      <c r="L132">
        <v>1384800</v>
      </c>
      <c r="M132" s="2" t="s">
        <v>41</v>
      </c>
      <c r="N132" s="2" t="s">
        <v>27</v>
      </c>
      <c r="O132" s="2" t="s">
        <v>27</v>
      </c>
      <c r="P132" s="2" t="s">
        <v>508</v>
      </c>
      <c r="Q132" s="2" t="s">
        <v>27</v>
      </c>
      <c r="R132" s="2" t="s">
        <v>27</v>
      </c>
      <c r="S132" s="2" t="s">
        <v>27</v>
      </c>
      <c r="T132" s="2" t="s">
        <v>27</v>
      </c>
      <c r="U132" s="2" t="s">
        <v>530</v>
      </c>
      <c r="V132" s="2" t="s">
        <v>495</v>
      </c>
      <c r="AM132">
        <f>--ISNUMBER(IFERROR(SEARCH('Formulaire recherche'!$E$18,C132,1),""))</f>
        <v>1</v>
      </c>
      <c r="AN132">
        <f>IF(AM132=1,COUNTIF($AM$2:AM132,1),"")</f>
        <v>131</v>
      </c>
      <c r="AO132" t="str">
        <f>IFERROR(INDEX($C$2:$C$637,MATCH(ROWS($AN$2:AN132),position,0)),"")</f>
        <v>31706-Fondation Eck Vandoeuvres</v>
      </c>
    </row>
    <row r="133" spans="1:41" x14ac:dyDescent="0.25">
      <c r="A133">
        <v>143</v>
      </c>
      <c r="B133">
        <v>31801</v>
      </c>
      <c r="C133" s="2" t="s">
        <v>531</v>
      </c>
      <c r="D133" s="2" t="s">
        <v>532</v>
      </c>
      <c r="E133" s="2" t="s">
        <v>489</v>
      </c>
      <c r="F133" s="2" t="s">
        <v>24</v>
      </c>
      <c r="G133" s="2" t="s">
        <v>490</v>
      </c>
      <c r="H133" s="2" t="s">
        <v>26</v>
      </c>
      <c r="I133" s="2" t="s">
        <v>27</v>
      </c>
      <c r="J133" s="1">
        <v>43101</v>
      </c>
      <c r="K133" s="1">
        <v>43800</v>
      </c>
      <c r="L133">
        <v>6095000</v>
      </c>
      <c r="M133" s="2" t="s">
        <v>41</v>
      </c>
      <c r="N133" s="2" t="s">
        <v>533</v>
      </c>
      <c r="O133" s="2" t="s">
        <v>27</v>
      </c>
      <c r="P133" s="2" t="s">
        <v>494</v>
      </c>
      <c r="Q133" s="2" t="s">
        <v>27</v>
      </c>
      <c r="R133" s="2" t="s">
        <v>27</v>
      </c>
      <c r="S133" s="2" t="s">
        <v>27</v>
      </c>
      <c r="T133" s="2" t="s">
        <v>27</v>
      </c>
      <c r="U133" s="2" t="s">
        <v>534</v>
      </c>
      <c r="V133" s="2" t="s">
        <v>495</v>
      </c>
      <c r="AM133">
        <f>--ISNUMBER(IFERROR(SEARCH('Formulaire recherche'!$E$18,C133,1),""))</f>
        <v>1</v>
      </c>
      <c r="AN133">
        <f>IF(AM133=1,COUNTIF($AM$2:AM133,1),"")</f>
        <v>132</v>
      </c>
      <c r="AO133" t="str">
        <f>IFERROR(INDEX($C$2:$C$637,MATCH(ROWS($AN$2:AN133),position,0)),"")</f>
        <v>31801-WESTPARK</v>
      </c>
    </row>
    <row r="134" spans="1:41" x14ac:dyDescent="0.25">
      <c r="A134">
        <v>144</v>
      </c>
      <c r="B134">
        <v>31803</v>
      </c>
      <c r="C134" s="2" t="s">
        <v>535</v>
      </c>
      <c r="D134" s="2" t="s">
        <v>62</v>
      </c>
      <c r="E134" s="2" t="s">
        <v>489</v>
      </c>
      <c r="F134" s="2" t="s">
        <v>24</v>
      </c>
      <c r="G134" s="2" t="s">
        <v>490</v>
      </c>
      <c r="H134" s="2" t="s">
        <v>83</v>
      </c>
      <c r="I134" s="2" t="s">
        <v>27</v>
      </c>
      <c r="J134" s="1"/>
      <c r="K134" s="1"/>
      <c r="M134" s="2" t="s">
        <v>27</v>
      </c>
      <c r="N134" s="2" t="s">
        <v>27</v>
      </c>
      <c r="O134" s="2" t="s">
        <v>27</v>
      </c>
      <c r="P134" s="2" t="s">
        <v>27</v>
      </c>
      <c r="Q134" s="2" t="s">
        <v>27</v>
      </c>
      <c r="R134" s="2" t="s">
        <v>27</v>
      </c>
      <c r="S134" s="2" t="s">
        <v>27</v>
      </c>
      <c r="T134" s="2" t="s">
        <v>27</v>
      </c>
      <c r="U134" s="2" t="s">
        <v>27</v>
      </c>
      <c r="V134" s="2" t="s">
        <v>27</v>
      </c>
      <c r="AM134">
        <f>--ISNUMBER(IFERROR(SEARCH('Formulaire recherche'!$E$18,C134,1),""))</f>
        <v>1</v>
      </c>
      <c r="AN134">
        <f>IF(AM134=1,COUNTIF($AM$2:AM134,1),"")</f>
        <v>133</v>
      </c>
      <c r="AO134" t="str">
        <f>IFERROR(INDEX($C$2:$C$637,MATCH(ROWS($AN$2:AN134),position,0)),"")</f>
        <v>31803-Terre Bonne</v>
      </c>
    </row>
    <row r="135" spans="1:41" x14ac:dyDescent="0.25">
      <c r="A135">
        <v>216</v>
      </c>
      <c r="B135">
        <v>31803</v>
      </c>
      <c r="C135" s="2" t="s">
        <v>785</v>
      </c>
      <c r="D135" s="2" t="s">
        <v>786</v>
      </c>
      <c r="E135" s="2" t="s">
        <v>489</v>
      </c>
      <c r="F135" s="2" t="s">
        <v>24</v>
      </c>
      <c r="G135" s="2" t="s">
        <v>490</v>
      </c>
      <c r="H135" s="2" t="s">
        <v>26</v>
      </c>
      <c r="I135" s="2" t="s">
        <v>27</v>
      </c>
      <c r="J135" s="1"/>
      <c r="K135" s="1"/>
      <c r="M135" s="2" t="s">
        <v>27</v>
      </c>
      <c r="N135" s="2" t="s">
        <v>27</v>
      </c>
      <c r="O135" s="2" t="s">
        <v>27</v>
      </c>
      <c r="P135" s="2" t="s">
        <v>508</v>
      </c>
      <c r="Q135" s="2" t="s">
        <v>27</v>
      </c>
      <c r="R135" s="2" t="s">
        <v>27</v>
      </c>
      <c r="S135" s="2" t="s">
        <v>27</v>
      </c>
      <c r="T135" s="2" t="s">
        <v>27</v>
      </c>
      <c r="U135" s="2" t="s">
        <v>27</v>
      </c>
      <c r="V135" s="2" t="s">
        <v>27</v>
      </c>
      <c r="AM135">
        <f>--ISNUMBER(IFERROR(SEARCH('Formulaire recherche'!$E$18,C135,1),""))</f>
        <v>1</v>
      </c>
      <c r="AN135">
        <f>IF(AM135=1,COUNTIF($AM$2:AM135,1),"")</f>
        <v>134</v>
      </c>
      <c r="AO135" t="str">
        <f>IFERROR(INDEX($C$2:$C$637,MATCH(ROWS($AN$2:AN135),position,0)),"")</f>
        <v>31803.1-TERRE BONNE AMEXT</v>
      </c>
    </row>
    <row r="136" spans="1:41" x14ac:dyDescent="0.25">
      <c r="A136">
        <v>145</v>
      </c>
      <c r="B136">
        <v>31806</v>
      </c>
      <c r="C136" s="2" t="s">
        <v>536</v>
      </c>
      <c r="D136" s="2" t="s">
        <v>537</v>
      </c>
      <c r="E136" s="2" t="s">
        <v>489</v>
      </c>
      <c r="F136" s="2" t="s">
        <v>24</v>
      </c>
      <c r="G136" s="2" t="s">
        <v>490</v>
      </c>
      <c r="H136" s="2" t="s">
        <v>83</v>
      </c>
      <c r="I136" s="2" t="s">
        <v>27</v>
      </c>
      <c r="J136" s="1"/>
      <c r="K136" s="1"/>
      <c r="M136" s="2" t="s">
        <v>27</v>
      </c>
      <c r="N136" s="2" t="s">
        <v>27</v>
      </c>
      <c r="O136" s="2" t="s">
        <v>27</v>
      </c>
      <c r="P136" s="2" t="s">
        <v>27</v>
      </c>
      <c r="Q136" s="2" t="s">
        <v>27</v>
      </c>
      <c r="R136" s="2" t="s">
        <v>27</v>
      </c>
      <c r="S136" s="2" t="s">
        <v>27</v>
      </c>
      <c r="T136" s="2" t="s">
        <v>27</v>
      </c>
      <c r="U136" s="2" t="s">
        <v>27</v>
      </c>
      <c r="V136" s="2" t="s">
        <v>27</v>
      </c>
      <c r="AM136">
        <f>--ISNUMBER(IFERROR(SEARCH('Formulaire recherche'!$E$18,C136,1),""))</f>
        <v>1</v>
      </c>
      <c r="AN136">
        <f>IF(AM136=1,COUNTIF($AM$2:AM136,1),"")</f>
        <v>135</v>
      </c>
      <c r="AO136" t="str">
        <f>IFERROR(INDEX($C$2:$C$637,MATCH(ROWS($AN$2:AN136),position,0)),"")</f>
        <v>31806-Mur antibruit Rte de St-Julien</v>
      </c>
    </row>
    <row r="137" spans="1:41" x14ac:dyDescent="0.25">
      <c r="A137">
        <v>169</v>
      </c>
      <c r="B137">
        <v>31810</v>
      </c>
      <c r="C137" s="2" t="s">
        <v>620</v>
      </c>
      <c r="D137" s="2" t="s">
        <v>621</v>
      </c>
      <c r="E137" s="2" t="s">
        <v>489</v>
      </c>
      <c r="F137" s="2" t="s">
        <v>24</v>
      </c>
      <c r="G137" s="2" t="s">
        <v>490</v>
      </c>
      <c r="H137" s="2" t="s">
        <v>26</v>
      </c>
      <c r="I137" s="2" t="s">
        <v>27</v>
      </c>
      <c r="J137" s="1">
        <v>43479</v>
      </c>
      <c r="K137" s="1">
        <v>43830</v>
      </c>
      <c r="L137">
        <v>2190000</v>
      </c>
      <c r="M137" s="2" t="s">
        <v>27</v>
      </c>
      <c r="N137" s="2" t="s">
        <v>622</v>
      </c>
      <c r="O137" s="2" t="s">
        <v>623</v>
      </c>
      <c r="P137" s="2" t="s">
        <v>494</v>
      </c>
      <c r="Q137" s="2" t="s">
        <v>27</v>
      </c>
      <c r="R137" s="2" t="s">
        <v>27</v>
      </c>
      <c r="S137" s="2" t="s">
        <v>27</v>
      </c>
      <c r="T137" s="2" t="s">
        <v>27</v>
      </c>
      <c r="U137" s="2" t="s">
        <v>624</v>
      </c>
      <c r="V137" s="2" t="s">
        <v>495</v>
      </c>
      <c r="AM137">
        <f>--ISNUMBER(IFERROR(SEARCH('Formulaire recherche'!$E$18,C137,1),""))</f>
        <v>1</v>
      </c>
      <c r="AN137">
        <f>IF(AM137=1,COUNTIF($AM$2:AM137,1),"")</f>
        <v>136</v>
      </c>
      <c r="AO137" t="str">
        <f>IFERROR(INDEX($C$2:$C$637,MATCH(ROWS($AN$2:AN137),position,0)),"")</f>
        <v>31810-EMS Chataigniers</v>
      </c>
    </row>
    <row r="138" spans="1:41" x14ac:dyDescent="0.25">
      <c r="A138">
        <v>173</v>
      </c>
      <c r="B138">
        <v>31901</v>
      </c>
      <c r="C138" s="2" t="s">
        <v>641</v>
      </c>
      <c r="D138" s="2" t="s">
        <v>642</v>
      </c>
      <c r="E138" s="2" t="s">
        <v>489</v>
      </c>
      <c r="F138" s="2" t="s">
        <v>24</v>
      </c>
      <c r="G138" s="2" t="s">
        <v>490</v>
      </c>
      <c r="H138" s="2" t="s">
        <v>26</v>
      </c>
      <c r="I138" s="2" t="s">
        <v>27</v>
      </c>
      <c r="J138" s="1">
        <v>43556</v>
      </c>
      <c r="K138" s="1">
        <v>44196</v>
      </c>
      <c r="L138">
        <v>6483500</v>
      </c>
      <c r="M138" s="2" t="s">
        <v>41</v>
      </c>
      <c r="N138" s="2" t="s">
        <v>643</v>
      </c>
      <c r="O138" s="2" t="s">
        <v>502</v>
      </c>
      <c r="P138" s="2" t="s">
        <v>644</v>
      </c>
      <c r="Q138" s="2" t="s">
        <v>27</v>
      </c>
      <c r="R138" s="2" t="s">
        <v>504</v>
      </c>
      <c r="S138" s="2" t="s">
        <v>27</v>
      </c>
      <c r="T138" s="2" t="s">
        <v>27</v>
      </c>
      <c r="U138" s="2" t="s">
        <v>505</v>
      </c>
      <c r="V138" s="2" t="s">
        <v>495</v>
      </c>
      <c r="AM138">
        <f>--ISNUMBER(IFERROR(SEARCH('Formulaire recherche'!$E$18,C138,1),""))</f>
        <v>1</v>
      </c>
      <c r="AN138">
        <f>IF(AM138=1,COUNTIF($AM$2:AM138,1),"")</f>
        <v>137</v>
      </c>
      <c r="AO138" t="str">
        <f>IFERROR(INDEX($C$2:$C$637,MATCH(ROWS($AN$2:AN138),position,0)),"")</f>
        <v>31901-Feeder Pipeline (saraco)</v>
      </c>
    </row>
    <row r="139" spans="1:41" x14ac:dyDescent="0.25">
      <c r="A139">
        <v>378</v>
      </c>
      <c r="B139">
        <v>32001</v>
      </c>
      <c r="C139" s="2" t="s">
        <v>1178</v>
      </c>
      <c r="D139" s="2" t="s">
        <v>1179</v>
      </c>
      <c r="E139" s="2" t="s">
        <v>489</v>
      </c>
      <c r="F139" s="2" t="s">
        <v>24</v>
      </c>
      <c r="G139" s="2" t="s">
        <v>490</v>
      </c>
      <c r="H139" s="2" t="s">
        <v>26</v>
      </c>
      <c r="I139" s="2" t="s">
        <v>27</v>
      </c>
      <c r="J139" s="1">
        <v>43838</v>
      </c>
      <c r="K139" s="1">
        <v>44185</v>
      </c>
      <c r="L139">
        <v>1994500</v>
      </c>
      <c r="M139" s="2" t="s">
        <v>32</v>
      </c>
      <c r="N139" s="2" t="s">
        <v>1180</v>
      </c>
      <c r="O139" s="2" t="s">
        <v>27</v>
      </c>
      <c r="P139" s="2" t="s">
        <v>554</v>
      </c>
      <c r="Q139" s="2" t="s">
        <v>22</v>
      </c>
      <c r="R139" s="2" t="s">
        <v>27</v>
      </c>
      <c r="S139" s="2" t="s">
        <v>27</v>
      </c>
      <c r="T139" s="2" t="s">
        <v>1181</v>
      </c>
      <c r="U139" s="2" t="s">
        <v>1182</v>
      </c>
      <c r="V139" s="2" t="s">
        <v>495</v>
      </c>
      <c r="AM139">
        <f>--ISNUMBER(IFERROR(SEARCH('Formulaire recherche'!$E$18,C139,1),""))</f>
        <v>1</v>
      </c>
      <c r="AN139">
        <f>IF(AM139=1,COUNTIF($AM$2:AM139,1),"")</f>
        <v>138</v>
      </c>
      <c r="AO139" t="str">
        <f>IFERROR(INDEX($C$2:$C$637,MATCH(ROWS($AN$2:AN139),position,0)),"")</f>
        <v>32001-HUG-MEA</v>
      </c>
    </row>
    <row r="140" spans="1:41" x14ac:dyDescent="0.25">
      <c r="A140">
        <v>379</v>
      </c>
      <c r="B140">
        <v>32002</v>
      </c>
      <c r="C140" s="2" t="s">
        <v>1183</v>
      </c>
      <c r="D140" s="2" t="s">
        <v>1184</v>
      </c>
      <c r="E140" s="2" t="s">
        <v>489</v>
      </c>
      <c r="F140" s="2" t="s">
        <v>24</v>
      </c>
      <c r="G140" s="2" t="s">
        <v>490</v>
      </c>
      <c r="H140" s="2" t="s">
        <v>26</v>
      </c>
      <c r="I140" s="2" t="s">
        <v>27</v>
      </c>
      <c r="J140" s="1">
        <v>43843</v>
      </c>
      <c r="K140" s="1">
        <v>44209</v>
      </c>
      <c r="L140">
        <v>1600000</v>
      </c>
      <c r="M140" s="2" t="s">
        <v>27</v>
      </c>
      <c r="N140" s="2" t="s">
        <v>1185</v>
      </c>
      <c r="O140" s="2" t="s">
        <v>1186</v>
      </c>
      <c r="P140" s="2" t="s">
        <v>508</v>
      </c>
      <c r="Q140" s="2" t="s">
        <v>1187</v>
      </c>
      <c r="R140" s="2" t="s">
        <v>1187</v>
      </c>
      <c r="S140" s="2" t="s">
        <v>27</v>
      </c>
      <c r="T140" s="2" t="s">
        <v>27</v>
      </c>
      <c r="U140" s="2" t="s">
        <v>1188</v>
      </c>
      <c r="V140" s="2" t="s">
        <v>495</v>
      </c>
      <c r="AM140">
        <f>--ISNUMBER(IFERROR(SEARCH('Formulaire recherche'!$E$18,C140,1),""))</f>
        <v>1</v>
      </c>
      <c r="AN140">
        <f>IF(AM140=1,COUNTIF($AM$2:AM140,1),"")</f>
        <v>139</v>
      </c>
      <c r="AO140" t="str">
        <f>IFERROR(INDEX($C$2:$C$637,MATCH(ROWS($AN$2:AN140),position,0)),"")</f>
        <v>32002-NEMACO Signy</v>
      </c>
    </row>
    <row r="141" spans="1:41" x14ac:dyDescent="0.25">
      <c r="A141">
        <v>386</v>
      </c>
      <c r="B141">
        <v>32005</v>
      </c>
      <c r="C141" s="2" t="s">
        <v>1219</v>
      </c>
      <c r="D141" s="2" t="s">
        <v>1220</v>
      </c>
      <c r="E141" s="2" t="s">
        <v>489</v>
      </c>
      <c r="F141" s="2" t="s">
        <v>24</v>
      </c>
      <c r="G141" s="2" t="s">
        <v>490</v>
      </c>
      <c r="H141" s="2" t="s">
        <v>26</v>
      </c>
      <c r="I141" s="2" t="s">
        <v>27</v>
      </c>
      <c r="J141" s="1">
        <v>43871</v>
      </c>
      <c r="K141" s="1">
        <v>44012</v>
      </c>
      <c r="L141">
        <v>1118000</v>
      </c>
      <c r="M141" s="2" t="s">
        <v>27</v>
      </c>
      <c r="N141" s="2" t="s">
        <v>1221</v>
      </c>
      <c r="O141" s="2" t="s">
        <v>1222</v>
      </c>
      <c r="P141" s="2" t="s">
        <v>508</v>
      </c>
      <c r="Q141" s="2" t="s">
        <v>1223</v>
      </c>
      <c r="R141" s="2" t="s">
        <v>27</v>
      </c>
      <c r="S141" s="2" t="s">
        <v>27</v>
      </c>
      <c r="T141" s="2" t="s">
        <v>374</v>
      </c>
      <c r="U141" s="2" t="s">
        <v>1224</v>
      </c>
      <c r="V141" s="2" t="s">
        <v>495</v>
      </c>
      <c r="AM141">
        <f>--ISNUMBER(IFERROR(SEARCH('Formulaire recherche'!$E$18,C141,1),""))</f>
        <v>1</v>
      </c>
      <c r="AN141">
        <f>IF(AM141=1,COUNTIF($AM$2:AM141,1),"")</f>
        <v>140</v>
      </c>
      <c r="AO141" t="str">
        <f>IFERROR(INDEX($C$2:$C$637,MATCH(ROWS($AN$2:AN141),position,0)),"")</f>
        <v>32005-Villa Dully</v>
      </c>
    </row>
    <row r="142" spans="1:41" x14ac:dyDescent="0.25">
      <c r="A142">
        <v>384</v>
      </c>
      <c r="B142">
        <v>35003</v>
      </c>
      <c r="C142" s="2" t="s">
        <v>1207</v>
      </c>
      <c r="D142" s="2" t="s">
        <v>1208</v>
      </c>
      <c r="E142" s="2" t="s">
        <v>489</v>
      </c>
      <c r="F142" s="2" t="s">
        <v>24</v>
      </c>
      <c r="G142" s="2" t="s">
        <v>490</v>
      </c>
      <c r="H142" s="2" t="s">
        <v>26</v>
      </c>
      <c r="I142" s="2" t="s">
        <v>27</v>
      </c>
      <c r="J142" s="1">
        <v>43876</v>
      </c>
      <c r="K142" s="1">
        <v>44301</v>
      </c>
      <c r="L142">
        <v>9057440</v>
      </c>
      <c r="M142" s="2" t="s">
        <v>27</v>
      </c>
      <c r="N142" s="2" t="s">
        <v>1209</v>
      </c>
      <c r="O142" s="2" t="s">
        <v>1210</v>
      </c>
      <c r="P142" s="2" t="s">
        <v>508</v>
      </c>
      <c r="Q142" s="2" t="s">
        <v>1211</v>
      </c>
      <c r="R142" s="2" t="s">
        <v>27</v>
      </c>
      <c r="S142" s="2" t="s">
        <v>27</v>
      </c>
      <c r="T142" s="2" t="s">
        <v>1212</v>
      </c>
      <c r="U142" s="2" t="s">
        <v>1213</v>
      </c>
      <c r="V142" s="2" t="s">
        <v>543</v>
      </c>
      <c r="AM142">
        <f>--ISNUMBER(IFERROR(SEARCH('Formulaire recherche'!$E$18,C142,1),""))</f>
        <v>1</v>
      </c>
      <c r="AN142">
        <f>IF(AM142=1,COUNTIF($AM$2:AM142,1),"")</f>
        <v>141</v>
      </c>
      <c r="AO142" t="str">
        <f>IFERROR(INDEX($C$2:$C$637,MATCH(ROWS($AN$2:AN142),position,0)),"")</f>
        <v>35003-GOBE</v>
      </c>
    </row>
    <row r="143" spans="1:41" x14ac:dyDescent="0.25">
      <c r="A143">
        <v>385</v>
      </c>
      <c r="B143">
        <v>35004</v>
      </c>
      <c r="C143" s="2" t="s">
        <v>1214</v>
      </c>
      <c r="D143" s="2" t="s">
        <v>1215</v>
      </c>
      <c r="E143" s="2" t="s">
        <v>489</v>
      </c>
      <c r="F143" s="2" t="s">
        <v>24</v>
      </c>
      <c r="G143" s="2" t="s">
        <v>490</v>
      </c>
      <c r="H143" s="2" t="s">
        <v>26</v>
      </c>
      <c r="I143" s="2" t="s">
        <v>27</v>
      </c>
      <c r="J143" s="1">
        <v>43864</v>
      </c>
      <c r="K143" s="1">
        <v>44561</v>
      </c>
      <c r="L143">
        <v>14657512</v>
      </c>
      <c r="M143" s="2" t="s">
        <v>27</v>
      </c>
      <c r="N143" s="2" t="s">
        <v>1216</v>
      </c>
      <c r="O143" s="2" t="s">
        <v>577</v>
      </c>
      <c r="P143" s="2" t="s">
        <v>554</v>
      </c>
      <c r="Q143" s="2" t="s">
        <v>1217</v>
      </c>
      <c r="R143" s="2" t="s">
        <v>27</v>
      </c>
      <c r="S143" s="2" t="s">
        <v>27</v>
      </c>
      <c r="T143" s="2" t="s">
        <v>164</v>
      </c>
      <c r="U143" s="2" t="s">
        <v>1218</v>
      </c>
      <c r="V143" s="2" t="s">
        <v>543</v>
      </c>
      <c r="AM143">
        <f>--ISNUMBER(IFERROR(SEARCH('Formulaire recherche'!$E$18,C143,1),""))</f>
        <v>1</v>
      </c>
      <c r="AN143">
        <f>IF(AM143=1,COUNTIF($AM$2:AM143,1),"")</f>
        <v>142</v>
      </c>
      <c r="AO143" t="str">
        <f>IFERROR(INDEX($C$2:$C$637,MATCH(ROWS($AN$2:AN143),position,0)),"")</f>
        <v>35004-ASR GENILAC</v>
      </c>
    </row>
    <row r="144" spans="1:41" x14ac:dyDescent="0.25">
      <c r="A144">
        <v>146</v>
      </c>
      <c r="B144">
        <v>35216</v>
      </c>
      <c r="C144" s="2" t="s">
        <v>538</v>
      </c>
      <c r="D144" s="2" t="s">
        <v>539</v>
      </c>
      <c r="E144" s="2" t="s">
        <v>489</v>
      </c>
      <c r="F144" s="2" t="s">
        <v>24</v>
      </c>
      <c r="G144" s="2" t="s">
        <v>490</v>
      </c>
      <c r="H144" s="2" t="s">
        <v>26</v>
      </c>
      <c r="I144" s="2" t="s">
        <v>27</v>
      </c>
      <c r="J144" s="1">
        <v>41183</v>
      </c>
      <c r="K144" s="1">
        <v>42004</v>
      </c>
      <c r="L144">
        <v>15200000</v>
      </c>
      <c r="M144" s="2" t="s">
        <v>27</v>
      </c>
      <c r="N144" s="2" t="s">
        <v>540</v>
      </c>
      <c r="O144" s="2" t="s">
        <v>27</v>
      </c>
      <c r="P144" s="2" t="s">
        <v>508</v>
      </c>
      <c r="Q144" s="2" t="s">
        <v>541</v>
      </c>
      <c r="R144" s="2" t="s">
        <v>541</v>
      </c>
      <c r="S144" s="2" t="s">
        <v>27</v>
      </c>
      <c r="T144" s="2" t="s">
        <v>27</v>
      </c>
      <c r="U144" s="2" t="s">
        <v>542</v>
      </c>
      <c r="V144" s="2" t="s">
        <v>543</v>
      </c>
      <c r="AM144">
        <f>--ISNUMBER(IFERROR(SEARCH('Formulaire recherche'!$E$18,C144,1),""))</f>
        <v>1</v>
      </c>
      <c r="AN144">
        <f>IF(AM144=1,COUNTIF($AM$2:AM144,1),"")</f>
        <v>143</v>
      </c>
      <c r="AO144" t="str">
        <f>IFERROR(INDEX($C$2:$C$637,MATCH(ROWS($AN$2:AN144),position,0)),"")</f>
        <v>35216-Aire - 3ème Etape</v>
      </c>
    </row>
    <row r="145" spans="1:41" x14ac:dyDescent="0.25">
      <c r="A145">
        <v>148</v>
      </c>
      <c r="B145">
        <v>35408</v>
      </c>
      <c r="C145" s="2" t="s">
        <v>549</v>
      </c>
      <c r="D145" s="2" t="s">
        <v>550</v>
      </c>
      <c r="E145" s="2" t="s">
        <v>489</v>
      </c>
      <c r="F145" s="2" t="s">
        <v>24</v>
      </c>
      <c r="G145" s="2" t="s">
        <v>490</v>
      </c>
      <c r="H145" s="2" t="s">
        <v>83</v>
      </c>
      <c r="I145" s="2" t="s">
        <v>27</v>
      </c>
      <c r="J145" s="1"/>
      <c r="K145" s="1"/>
      <c r="M145" s="2" t="s">
        <v>27</v>
      </c>
      <c r="N145" s="2" t="s">
        <v>27</v>
      </c>
      <c r="O145" s="2" t="s">
        <v>27</v>
      </c>
      <c r="P145" s="2" t="s">
        <v>27</v>
      </c>
      <c r="Q145" s="2" t="s">
        <v>27</v>
      </c>
      <c r="R145" s="2" t="s">
        <v>27</v>
      </c>
      <c r="S145" s="2" t="s">
        <v>27</v>
      </c>
      <c r="T145" s="2" t="s">
        <v>27</v>
      </c>
      <c r="U145" s="2" t="s">
        <v>27</v>
      </c>
      <c r="V145" s="2" t="s">
        <v>27</v>
      </c>
      <c r="AM145">
        <f>--ISNUMBER(IFERROR(SEARCH('Formulaire recherche'!$E$18,C145,1),""))</f>
        <v>1</v>
      </c>
      <c r="AN145">
        <f>IF(AM145=1,COUNTIF($AM$2:AM145,1),"")</f>
        <v>144</v>
      </c>
      <c r="AO145" t="str">
        <f>IFERROR(INDEX($C$2:$C$637,MATCH(ROWS($AN$2:AN145),position,0)),"")</f>
        <v>35408-Grand-Salève 2</v>
      </c>
    </row>
    <row r="146" spans="1:41" x14ac:dyDescent="0.25">
      <c r="A146">
        <v>149</v>
      </c>
      <c r="B146">
        <v>35506</v>
      </c>
      <c r="C146" s="2" t="s">
        <v>551</v>
      </c>
      <c r="D146" s="2" t="s">
        <v>552</v>
      </c>
      <c r="E146" s="2" t="s">
        <v>489</v>
      </c>
      <c r="F146" s="2" t="s">
        <v>24</v>
      </c>
      <c r="G146" s="2" t="s">
        <v>490</v>
      </c>
      <c r="H146" s="2" t="s">
        <v>26</v>
      </c>
      <c r="I146" s="2" t="s">
        <v>27</v>
      </c>
      <c r="J146" s="1">
        <v>42240</v>
      </c>
      <c r="K146" s="1">
        <v>43100</v>
      </c>
      <c r="L146">
        <v>5390428</v>
      </c>
      <c r="M146" s="2" t="s">
        <v>32</v>
      </c>
      <c r="N146" s="2" t="s">
        <v>553</v>
      </c>
      <c r="O146" s="2" t="s">
        <v>27</v>
      </c>
      <c r="P146" s="2" t="s">
        <v>554</v>
      </c>
      <c r="Q146" s="2" t="s">
        <v>27</v>
      </c>
      <c r="R146" s="2" t="s">
        <v>27</v>
      </c>
      <c r="S146" s="2" t="s">
        <v>27</v>
      </c>
      <c r="T146" s="2" t="s">
        <v>27</v>
      </c>
      <c r="U146" s="2" t="s">
        <v>555</v>
      </c>
      <c r="V146" s="2" t="s">
        <v>543</v>
      </c>
      <c r="AM146">
        <f>--ISNUMBER(IFERROR(SEARCH('Formulaire recherche'!$E$18,C146,1),""))</f>
        <v>1</v>
      </c>
      <c r="AN146">
        <f>IF(AM146=1,COUNTIF($AM$2:AM146,1),"")</f>
        <v>145</v>
      </c>
      <c r="AO146" t="str">
        <f>IFERROR(INDEX($C$2:$C$637,MATCH(ROWS($AN$2:AN146),position,0)),"")</f>
        <v>35506-PLQ Meyrin</v>
      </c>
    </row>
    <row r="147" spans="1:41" x14ac:dyDescent="0.25">
      <c r="A147">
        <v>150</v>
      </c>
      <c r="B147">
        <v>35507</v>
      </c>
      <c r="C147" s="2" t="s">
        <v>556</v>
      </c>
      <c r="D147" s="2" t="s">
        <v>557</v>
      </c>
      <c r="E147" s="2" t="s">
        <v>489</v>
      </c>
      <c r="F147" s="2" t="s">
        <v>24</v>
      </c>
      <c r="G147" s="2" t="s">
        <v>490</v>
      </c>
      <c r="H147" s="2" t="s">
        <v>26</v>
      </c>
      <c r="I147" s="2" t="s">
        <v>27</v>
      </c>
      <c r="J147" s="1">
        <v>42278</v>
      </c>
      <c r="K147" s="1">
        <v>43100</v>
      </c>
      <c r="L147">
        <v>9222780</v>
      </c>
      <c r="M147" s="2" t="s">
        <v>27</v>
      </c>
      <c r="N147" s="2" t="s">
        <v>533</v>
      </c>
      <c r="O147" s="2" t="s">
        <v>27</v>
      </c>
      <c r="P147" s="2" t="s">
        <v>503</v>
      </c>
      <c r="Q147" s="2" t="s">
        <v>27</v>
      </c>
      <c r="R147" s="2" t="s">
        <v>27</v>
      </c>
      <c r="S147" s="2" t="s">
        <v>27</v>
      </c>
      <c r="T147" s="2" t="s">
        <v>48</v>
      </c>
      <c r="U147" s="2" t="s">
        <v>558</v>
      </c>
      <c r="V147" s="2" t="s">
        <v>543</v>
      </c>
      <c r="AM147">
        <f>--ISNUMBER(IFERROR(SEARCH('Formulaire recherche'!$E$18,C147,1),""))</f>
        <v>1</v>
      </c>
      <c r="AN147">
        <f>IF(AM147=1,COUNTIF($AM$2:AM147,1),"")</f>
        <v>146</v>
      </c>
      <c r="AO147" t="str">
        <f>IFERROR(INDEX($C$2:$C$637,MATCH(ROWS($AN$2:AN147),position,0)),"")</f>
        <v>35507-Puits sorties de secours CEVA</v>
      </c>
    </row>
    <row r="148" spans="1:41" x14ac:dyDescent="0.25">
      <c r="A148">
        <v>151</v>
      </c>
      <c r="B148">
        <v>35601</v>
      </c>
      <c r="C148" s="2" t="s">
        <v>559</v>
      </c>
      <c r="D148" s="2" t="s">
        <v>560</v>
      </c>
      <c r="E148" s="2" t="s">
        <v>489</v>
      </c>
      <c r="F148" s="2" t="s">
        <v>24</v>
      </c>
      <c r="G148" s="2" t="s">
        <v>490</v>
      </c>
      <c r="H148" s="2" t="s">
        <v>26</v>
      </c>
      <c r="I148" s="2" t="s">
        <v>27</v>
      </c>
      <c r="J148" s="1">
        <v>42430</v>
      </c>
      <c r="K148" s="1">
        <v>43100</v>
      </c>
      <c r="L148">
        <v>24900000</v>
      </c>
      <c r="M148" s="2" t="s">
        <v>32</v>
      </c>
      <c r="N148" s="2" t="s">
        <v>561</v>
      </c>
      <c r="O148" s="2" t="s">
        <v>27</v>
      </c>
      <c r="P148" s="2" t="s">
        <v>494</v>
      </c>
      <c r="Q148" s="2" t="s">
        <v>504</v>
      </c>
      <c r="R148" s="2" t="s">
        <v>504</v>
      </c>
      <c r="S148" s="2" t="s">
        <v>27</v>
      </c>
      <c r="T148" s="2" t="s">
        <v>27</v>
      </c>
      <c r="U148" s="2" t="s">
        <v>562</v>
      </c>
      <c r="V148" s="2" t="s">
        <v>543</v>
      </c>
      <c r="AM148">
        <f>--ISNUMBER(IFERROR(SEARCH('Formulaire recherche'!$E$18,C148,1),""))</f>
        <v>1</v>
      </c>
      <c r="AN148">
        <f>IF(AM148=1,COUNTIF($AM$2:AM148,1),"")</f>
        <v>147</v>
      </c>
      <c r="AO148" t="str">
        <f>IFERROR(INDEX($C$2:$C$637,MATCH(ROWS($AN$2:AN148),position,0)),"")</f>
        <v>35601-AIG Ailes Est</v>
      </c>
    </row>
    <row r="149" spans="1:41" x14ac:dyDescent="0.25">
      <c r="A149">
        <v>152</v>
      </c>
      <c r="B149">
        <v>35602</v>
      </c>
      <c r="C149" s="2" t="s">
        <v>563</v>
      </c>
      <c r="D149" s="2" t="s">
        <v>564</v>
      </c>
      <c r="E149" s="2" t="s">
        <v>489</v>
      </c>
      <c r="F149" s="2" t="s">
        <v>24</v>
      </c>
      <c r="G149" s="2" t="s">
        <v>490</v>
      </c>
      <c r="H149" s="2" t="s">
        <v>83</v>
      </c>
      <c r="I149" s="2" t="s">
        <v>27</v>
      </c>
      <c r="J149" s="1"/>
      <c r="K149" s="1"/>
      <c r="M149" s="2" t="s">
        <v>27</v>
      </c>
      <c r="N149" s="2" t="s">
        <v>27</v>
      </c>
      <c r="O149" s="2" t="s">
        <v>27</v>
      </c>
      <c r="P149" s="2" t="s">
        <v>27</v>
      </c>
      <c r="Q149" s="2" t="s">
        <v>27</v>
      </c>
      <c r="R149" s="2" t="s">
        <v>27</v>
      </c>
      <c r="S149" s="2" t="s">
        <v>27</v>
      </c>
      <c r="T149" s="2" t="s">
        <v>27</v>
      </c>
      <c r="U149" s="2" t="s">
        <v>27</v>
      </c>
      <c r="V149" s="2" t="s">
        <v>27</v>
      </c>
      <c r="AM149">
        <f>--ISNUMBER(IFERROR(SEARCH('Formulaire recherche'!$E$18,C149,1),""))</f>
        <v>1</v>
      </c>
      <c r="AN149">
        <f>IF(AM149=1,COUNTIF($AM$2:AM149,1),"")</f>
        <v>148</v>
      </c>
      <c r="AO149" t="str">
        <f>IFERROR(INDEX($C$2:$C$637,MATCH(ROWS($AN$2:AN149),position,0)),"")</f>
        <v>35602-Renaturation du Nant d'Avril</v>
      </c>
    </row>
    <row r="150" spans="1:41" x14ac:dyDescent="0.25">
      <c r="A150">
        <v>153</v>
      </c>
      <c r="B150">
        <v>35603</v>
      </c>
      <c r="C150" s="2" t="s">
        <v>565</v>
      </c>
      <c r="D150" s="2" t="s">
        <v>566</v>
      </c>
      <c r="E150" s="2" t="s">
        <v>489</v>
      </c>
      <c r="F150" s="2" t="s">
        <v>24</v>
      </c>
      <c r="G150" s="2" t="s">
        <v>490</v>
      </c>
      <c r="H150" s="2" t="s">
        <v>83</v>
      </c>
      <c r="I150" s="2" t="s">
        <v>27</v>
      </c>
      <c r="J150" s="1"/>
      <c r="K150" s="1"/>
      <c r="M150" s="2" t="s">
        <v>27</v>
      </c>
      <c r="N150" s="2" t="s">
        <v>27</v>
      </c>
      <c r="O150" s="2" t="s">
        <v>27</v>
      </c>
      <c r="P150" s="2" t="s">
        <v>27</v>
      </c>
      <c r="Q150" s="2" t="s">
        <v>27</v>
      </c>
      <c r="R150" s="2" t="s">
        <v>27</v>
      </c>
      <c r="S150" s="2" t="s">
        <v>27</v>
      </c>
      <c r="T150" s="2" t="s">
        <v>27</v>
      </c>
      <c r="U150" s="2" t="s">
        <v>27</v>
      </c>
      <c r="V150" s="2" t="s">
        <v>27</v>
      </c>
      <c r="AM150">
        <f>--ISNUMBER(IFERROR(SEARCH('Formulaire recherche'!$E$18,C150,1),""))</f>
        <v>1</v>
      </c>
      <c r="AN150">
        <f>IF(AM150=1,COUNTIF($AM$2:AM150,1),"")</f>
        <v>149</v>
      </c>
      <c r="AO150" t="str">
        <f>IFERROR(INDEX($C$2:$C$637,MATCH(ROWS($AN$2:AN150),position,0)),"")</f>
        <v>35603-Position 50</v>
      </c>
    </row>
    <row r="151" spans="1:41" x14ac:dyDescent="0.25">
      <c r="A151">
        <v>154</v>
      </c>
      <c r="B151">
        <v>35605</v>
      </c>
      <c r="C151" s="2" t="s">
        <v>567</v>
      </c>
      <c r="D151" s="2" t="s">
        <v>568</v>
      </c>
      <c r="E151" s="2" t="s">
        <v>489</v>
      </c>
      <c r="F151" s="2" t="s">
        <v>24</v>
      </c>
      <c r="G151" s="2" t="s">
        <v>490</v>
      </c>
      <c r="H151" s="2" t="s">
        <v>83</v>
      </c>
      <c r="I151" s="2" t="s">
        <v>27</v>
      </c>
      <c r="J151" s="1"/>
      <c r="K151" s="1"/>
      <c r="M151" s="2" t="s">
        <v>27</v>
      </c>
      <c r="N151" s="2" t="s">
        <v>27</v>
      </c>
      <c r="O151" s="2" t="s">
        <v>27</v>
      </c>
      <c r="P151" s="2" t="s">
        <v>27</v>
      </c>
      <c r="Q151" s="2" t="s">
        <v>27</v>
      </c>
      <c r="R151" s="2" t="s">
        <v>27</v>
      </c>
      <c r="S151" s="2" t="s">
        <v>27</v>
      </c>
      <c r="T151" s="2" t="s">
        <v>27</v>
      </c>
      <c r="U151" s="2" t="s">
        <v>27</v>
      </c>
      <c r="V151" s="2" t="s">
        <v>27</v>
      </c>
      <c r="AM151">
        <f>--ISNUMBER(IFERROR(SEARCH('Formulaire recherche'!$E$18,C151,1),""))</f>
        <v>1</v>
      </c>
      <c r="AN151">
        <f>IF(AM151=1,COUNTIF($AM$2:AM151,1),"")</f>
        <v>150</v>
      </c>
      <c r="AO151" t="str">
        <f>IFERROR(INDEX($C$2:$C$637,MATCH(ROWS($AN$2:AN151),position,0)),"")</f>
        <v>35605-Renaturation La Plaine</v>
      </c>
    </row>
    <row r="152" spans="1:41" x14ac:dyDescent="0.25">
      <c r="A152">
        <v>155</v>
      </c>
      <c r="B152">
        <v>35702</v>
      </c>
      <c r="C152" s="2" t="s">
        <v>569</v>
      </c>
      <c r="D152" s="2" t="s">
        <v>570</v>
      </c>
      <c r="E152" s="2" t="s">
        <v>489</v>
      </c>
      <c r="F152" s="2" t="s">
        <v>24</v>
      </c>
      <c r="G152" s="2" t="s">
        <v>490</v>
      </c>
      <c r="H152" s="2" t="s">
        <v>26</v>
      </c>
      <c r="I152" s="2" t="s">
        <v>27</v>
      </c>
      <c r="J152" s="1">
        <v>42826</v>
      </c>
      <c r="K152" s="1">
        <v>43100</v>
      </c>
      <c r="L152">
        <v>19673000</v>
      </c>
      <c r="M152" s="2" t="s">
        <v>41</v>
      </c>
      <c r="N152" s="2" t="s">
        <v>571</v>
      </c>
      <c r="O152" s="2" t="s">
        <v>27</v>
      </c>
      <c r="P152" s="2" t="s">
        <v>503</v>
      </c>
      <c r="Q152" s="2" t="s">
        <v>572</v>
      </c>
      <c r="R152" s="2" t="s">
        <v>572</v>
      </c>
      <c r="S152" s="2" t="s">
        <v>27</v>
      </c>
      <c r="T152" s="2" t="s">
        <v>27</v>
      </c>
      <c r="U152" s="2" t="s">
        <v>573</v>
      </c>
      <c r="V152" s="2" t="s">
        <v>27</v>
      </c>
      <c r="AM152">
        <f>--ISNUMBER(IFERROR(SEARCH('Formulaire recherche'!$E$18,C152,1),""))</f>
        <v>1</v>
      </c>
      <c r="AN152">
        <f>IF(AM152=1,COUNTIF($AM$2:AM152,1),"")</f>
        <v>151</v>
      </c>
      <c r="AO152" t="str">
        <f>IFERROR(INDEX($C$2:$C$637,MATCH(ROWS($AN$2:AN152),position,0)),"")</f>
        <v>35702-RC 08 - Route de Suisse - Versoix</v>
      </c>
    </row>
    <row r="153" spans="1:41" x14ac:dyDescent="0.25">
      <c r="A153">
        <v>156</v>
      </c>
      <c r="B153">
        <v>35704</v>
      </c>
      <c r="C153" s="2" t="s">
        <v>574</v>
      </c>
      <c r="D153" s="2" t="s">
        <v>575</v>
      </c>
      <c r="E153" s="2" t="s">
        <v>489</v>
      </c>
      <c r="F153" s="2" t="s">
        <v>24</v>
      </c>
      <c r="G153" s="2" t="s">
        <v>490</v>
      </c>
      <c r="H153" s="2" t="s">
        <v>26</v>
      </c>
      <c r="I153" s="2" t="s">
        <v>27</v>
      </c>
      <c r="J153" s="1">
        <v>42905</v>
      </c>
      <c r="K153" s="1">
        <v>43830</v>
      </c>
      <c r="L153">
        <v>7306000</v>
      </c>
      <c r="M153" s="2" t="s">
        <v>41</v>
      </c>
      <c r="N153" s="2" t="s">
        <v>576</v>
      </c>
      <c r="O153" s="2" t="s">
        <v>577</v>
      </c>
      <c r="P153" s="2" t="s">
        <v>554</v>
      </c>
      <c r="Q153" s="2" t="s">
        <v>27</v>
      </c>
      <c r="R153" s="2" t="s">
        <v>27</v>
      </c>
      <c r="S153" s="2" t="s">
        <v>27</v>
      </c>
      <c r="T153" s="2" t="s">
        <v>106</v>
      </c>
      <c r="U153" s="2" t="s">
        <v>578</v>
      </c>
      <c r="V153" s="2" t="s">
        <v>543</v>
      </c>
      <c r="AM153">
        <f>--ISNUMBER(IFERROR(SEARCH('Formulaire recherche'!$E$18,C153,1),""))</f>
        <v>1</v>
      </c>
      <c r="AN153">
        <f>IF(AM153=1,COUNTIF($AM$2:AM153,1),"")</f>
        <v>152</v>
      </c>
      <c r="AO153" t="str">
        <f>IFERROR(INDEX($C$2:$C$637,MATCH(ROWS($AN$2:AN153),position,0)),"")</f>
        <v>35704-Genève Plage</v>
      </c>
    </row>
    <row r="154" spans="1:41" x14ac:dyDescent="0.25">
      <c r="A154">
        <v>157</v>
      </c>
      <c r="B154">
        <v>35802</v>
      </c>
      <c r="C154" s="2" t="s">
        <v>579</v>
      </c>
      <c r="D154" s="2" t="s">
        <v>580</v>
      </c>
      <c r="E154" s="2" t="s">
        <v>489</v>
      </c>
      <c r="F154" s="2" t="s">
        <v>24</v>
      </c>
      <c r="G154" s="2" t="s">
        <v>490</v>
      </c>
      <c r="H154" s="2" t="s">
        <v>26</v>
      </c>
      <c r="I154" s="2" t="s">
        <v>27</v>
      </c>
      <c r="J154" s="1">
        <v>43160</v>
      </c>
      <c r="K154" s="1">
        <v>43891</v>
      </c>
      <c r="L154">
        <v>2164000</v>
      </c>
      <c r="M154" s="2" t="s">
        <v>32</v>
      </c>
      <c r="N154" s="2" t="s">
        <v>581</v>
      </c>
      <c r="O154" s="2" t="s">
        <v>27</v>
      </c>
      <c r="P154" s="2" t="s">
        <v>498</v>
      </c>
      <c r="Q154" s="2" t="s">
        <v>572</v>
      </c>
      <c r="R154" s="2" t="s">
        <v>572</v>
      </c>
      <c r="S154" s="2" t="s">
        <v>27</v>
      </c>
      <c r="T154" s="2" t="s">
        <v>431</v>
      </c>
      <c r="U154" s="2" t="s">
        <v>582</v>
      </c>
      <c r="V154" s="2" t="s">
        <v>543</v>
      </c>
      <c r="AM154">
        <f>--ISNUMBER(IFERROR(SEARCH('Formulaire recherche'!$E$18,C154,1),""))</f>
        <v>1</v>
      </c>
      <c r="AN154">
        <f>IF(AM154=1,COUNTIF($AM$2:AM154,1),"")</f>
        <v>153</v>
      </c>
      <c r="AO154" t="str">
        <f>IFERROR(INDEX($C$2:$C$637,MATCH(ROWS($AN$2:AN154),position,0)),"")</f>
        <v>35802-Traversée de Satigny</v>
      </c>
    </row>
    <row r="155" spans="1:41" x14ac:dyDescent="0.25">
      <c r="A155">
        <v>158</v>
      </c>
      <c r="B155">
        <v>35804</v>
      </c>
      <c r="C155" s="2" t="s">
        <v>583</v>
      </c>
      <c r="D155" s="2" t="s">
        <v>584</v>
      </c>
      <c r="E155" s="2" t="s">
        <v>489</v>
      </c>
      <c r="F155" s="2" t="s">
        <v>24</v>
      </c>
      <c r="G155" s="2" t="s">
        <v>490</v>
      </c>
      <c r="H155" s="2" t="s">
        <v>26</v>
      </c>
      <c r="I155" s="2" t="s">
        <v>27</v>
      </c>
      <c r="J155" s="1">
        <v>43101</v>
      </c>
      <c r="K155" s="1">
        <v>43830</v>
      </c>
      <c r="L155">
        <v>10925000</v>
      </c>
      <c r="M155" s="2" t="s">
        <v>41</v>
      </c>
      <c r="N155" s="2" t="s">
        <v>585</v>
      </c>
      <c r="O155" s="2" t="s">
        <v>27</v>
      </c>
      <c r="P155" s="2" t="s">
        <v>498</v>
      </c>
      <c r="Q155" s="2" t="s">
        <v>504</v>
      </c>
      <c r="R155" s="2" t="s">
        <v>504</v>
      </c>
      <c r="S155" s="2" t="s">
        <v>27</v>
      </c>
      <c r="T155" s="2" t="s">
        <v>27</v>
      </c>
      <c r="U155" s="2" t="s">
        <v>586</v>
      </c>
      <c r="V155" s="2" t="s">
        <v>543</v>
      </c>
      <c r="AM155">
        <f>--ISNUMBER(IFERROR(SEARCH('Formulaire recherche'!$E$18,C155,1),""))</f>
        <v>1</v>
      </c>
      <c r="AN155">
        <f>IF(AM155=1,COUNTIF($AM$2:AM155,1),"")</f>
        <v>154</v>
      </c>
      <c r="AO155" t="str">
        <f>IFERROR(INDEX($C$2:$C$637,MATCH(ROWS($AN$2:AN155),position,0)),"")</f>
        <v>35804-Parking P48</v>
      </c>
    </row>
    <row r="156" spans="1:41" x14ac:dyDescent="0.25">
      <c r="A156">
        <v>159</v>
      </c>
      <c r="B156">
        <v>35805</v>
      </c>
      <c r="C156" s="2" t="s">
        <v>587</v>
      </c>
      <c r="D156" s="2" t="s">
        <v>481</v>
      </c>
      <c r="E156" s="2" t="s">
        <v>489</v>
      </c>
      <c r="F156" s="2" t="s">
        <v>24</v>
      </c>
      <c r="G156" s="2" t="s">
        <v>490</v>
      </c>
      <c r="H156" s="2" t="s">
        <v>26</v>
      </c>
      <c r="I156" s="2" t="s">
        <v>27</v>
      </c>
      <c r="J156" s="1">
        <v>43313</v>
      </c>
      <c r="K156" s="1">
        <v>45657</v>
      </c>
      <c r="L156">
        <v>24400000</v>
      </c>
      <c r="M156" s="2" t="s">
        <v>41</v>
      </c>
      <c r="N156" s="2" t="s">
        <v>588</v>
      </c>
      <c r="O156" s="2" t="s">
        <v>27</v>
      </c>
      <c r="P156" s="2" t="s">
        <v>589</v>
      </c>
      <c r="Q156" s="2" t="s">
        <v>27</v>
      </c>
      <c r="R156" s="2" t="s">
        <v>27</v>
      </c>
      <c r="S156" s="2" t="s">
        <v>27</v>
      </c>
      <c r="T156" s="2" t="s">
        <v>27</v>
      </c>
      <c r="U156" s="2" t="s">
        <v>481</v>
      </c>
      <c r="V156" s="2" t="s">
        <v>543</v>
      </c>
      <c r="AM156">
        <f>--ISNUMBER(IFERROR(SEARCH('Formulaire recherche'!$E$18,C156,1),""))</f>
        <v>1</v>
      </c>
      <c r="AN156">
        <f>IF(AM156=1,COUNTIF($AM$2:AM156,1),"")</f>
        <v>155</v>
      </c>
      <c r="AO156" t="str">
        <f>IFERROR(INDEX($C$2:$C$637,MATCH(ROWS($AN$2:AN156),position,0)),"")</f>
        <v>35805-Gare des Eaux-Vives</v>
      </c>
    </row>
    <row r="157" spans="1:41" x14ac:dyDescent="0.25">
      <c r="A157">
        <v>160</v>
      </c>
      <c r="B157">
        <v>35807</v>
      </c>
      <c r="C157" s="2" t="s">
        <v>590</v>
      </c>
      <c r="D157" s="2" t="s">
        <v>591</v>
      </c>
      <c r="E157" s="2" t="s">
        <v>489</v>
      </c>
      <c r="F157" s="2" t="s">
        <v>24</v>
      </c>
      <c r="G157" s="2" t="s">
        <v>490</v>
      </c>
      <c r="H157" s="2" t="s">
        <v>26</v>
      </c>
      <c r="I157" s="2" t="s">
        <v>27</v>
      </c>
      <c r="J157" s="1">
        <v>43374</v>
      </c>
      <c r="K157" s="1">
        <v>43646</v>
      </c>
      <c r="L157">
        <v>3695000</v>
      </c>
      <c r="M157" s="2" t="s">
        <v>41</v>
      </c>
      <c r="N157" s="2" t="s">
        <v>592</v>
      </c>
      <c r="O157" s="2" t="s">
        <v>27</v>
      </c>
      <c r="P157" s="2" t="s">
        <v>554</v>
      </c>
      <c r="Q157" s="2" t="s">
        <v>393</v>
      </c>
      <c r="R157" s="2" t="s">
        <v>393</v>
      </c>
      <c r="S157" s="2" t="s">
        <v>27</v>
      </c>
      <c r="T157" s="2" t="s">
        <v>27</v>
      </c>
      <c r="U157" s="2" t="s">
        <v>593</v>
      </c>
      <c r="V157" s="2" t="s">
        <v>543</v>
      </c>
      <c r="AM157">
        <f>--ISNUMBER(IFERROR(SEARCH('Formulaire recherche'!$E$18,C157,1),""))</f>
        <v>1</v>
      </c>
      <c r="AN157">
        <f>IF(AM157=1,COUNTIF($AM$2:AM157,1),"")</f>
        <v>156</v>
      </c>
      <c r="AO157" t="str">
        <f>IFERROR(INDEX($C$2:$C$637,MATCH(ROWS($AN$2:AN157),position,0)),"")</f>
        <v>35807-CFF Lignes 15kV lot 1</v>
      </c>
    </row>
    <row r="158" spans="1:41" x14ac:dyDescent="0.25">
      <c r="A158">
        <v>161</v>
      </c>
      <c r="B158">
        <v>35808</v>
      </c>
      <c r="C158" s="2" t="s">
        <v>594</v>
      </c>
      <c r="D158" s="2" t="s">
        <v>595</v>
      </c>
      <c r="E158" s="2" t="s">
        <v>489</v>
      </c>
      <c r="F158" s="2" t="s">
        <v>24</v>
      </c>
      <c r="G158" s="2" t="s">
        <v>490</v>
      </c>
      <c r="H158" s="2" t="s">
        <v>26</v>
      </c>
      <c r="I158" s="2" t="s">
        <v>27</v>
      </c>
      <c r="J158" s="1">
        <v>43405</v>
      </c>
      <c r="K158" s="1">
        <v>43830</v>
      </c>
      <c r="L158">
        <v>2870000</v>
      </c>
      <c r="M158" s="2" t="s">
        <v>41</v>
      </c>
      <c r="N158" s="2" t="s">
        <v>596</v>
      </c>
      <c r="O158" s="2" t="s">
        <v>27</v>
      </c>
      <c r="P158" s="2" t="s">
        <v>508</v>
      </c>
      <c r="Q158" s="2" t="s">
        <v>27</v>
      </c>
      <c r="R158" s="2" t="s">
        <v>27</v>
      </c>
      <c r="S158" s="2" t="s">
        <v>27</v>
      </c>
      <c r="T158" s="2" t="s">
        <v>27</v>
      </c>
      <c r="U158" s="2" t="s">
        <v>597</v>
      </c>
      <c r="V158" s="2" t="s">
        <v>543</v>
      </c>
      <c r="AM158">
        <f>--ISNUMBER(IFERROR(SEARCH('Formulaire recherche'!$E$18,C158,1),""))</f>
        <v>1</v>
      </c>
      <c r="AN158">
        <f>IF(AM158=1,COUNTIF($AM$2:AM158,1),"")</f>
        <v>157</v>
      </c>
      <c r="AO158" t="str">
        <f>IFERROR(INDEX($C$2:$C$637,MATCH(ROWS($AN$2:AN158),position,0)),"")</f>
        <v>35808-Renaturation Foron</v>
      </c>
    </row>
    <row r="159" spans="1:41" x14ac:dyDescent="0.25">
      <c r="A159">
        <v>171</v>
      </c>
      <c r="B159">
        <v>35809</v>
      </c>
      <c r="C159" s="2" t="s">
        <v>631</v>
      </c>
      <c r="D159" s="2" t="s">
        <v>632</v>
      </c>
      <c r="E159" s="2" t="s">
        <v>489</v>
      </c>
      <c r="F159" s="2" t="s">
        <v>24</v>
      </c>
      <c r="G159" s="2" t="s">
        <v>490</v>
      </c>
      <c r="H159" s="2" t="s">
        <v>26</v>
      </c>
      <c r="I159" s="2" t="s">
        <v>27</v>
      </c>
      <c r="J159" s="1">
        <v>43525</v>
      </c>
      <c r="K159" s="1">
        <v>43830</v>
      </c>
      <c r="L159">
        <v>2314000</v>
      </c>
      <c r="M159" s="2" t="s">
        <v>41</v>
      </c>
      <c r="N159" s="2" t="s">
        <v>633</v>
      </c>
      <c r="O159" s="2" t="s">
        <v>623</v>
      </c>
      <c r="P159" s="2" t="s">
        <v>498</v>
      </c>
      <c r="Q159" s="2" t="s">
        <v>634</v>
      </c>
      <c r="R159" s="2" t="s">
        <v>635</v>
      </c>
      <c r="S159" s="2" t="s">
        <v>27</v>
      </c>
      <c r="T159" s="2" t="s">
        <v>395</v>
      </c>
      <c r="U159" s="2" t="s">
        <v>636</v>
      </c>
      <c r="V159" s="2" t="s">
        <v>543</v>
      </c>
      <c r="AM159">
        <f>--ISNUMBER(IFERROR(SEARCH('Formulaire recherche'!$E$18,C159,1),""))</f>
        <v>1</v>
      </c>
      <c r="AN159">
        <f>IF(AM159=1,COUNTIF($AM$2:AM159,1),"")</f>
        <v>158</v>
      </c>
      <c r="AO159" t="str">
        <f>IFERROR(INDEX($C$2:$C$637,MATCH(ROWS($AN$2:AN159),position,0)),"")</f>
        <v>35809-Centre Epeisses  Induni - Scrasa</v>
      </c>
    </row>
    <row r="160" spans="1:41" x14ac:dyDescent="0.25">
      <c r="A160">
        <v>202</v>
      </c>
      <c r="B160">
        <v>35902</v>
      </c>
      <c r="C160" s="2" t="s">
        <v>737</v>
      </c>
      <c r="D160" s="2" t="s">
        <v>738</v>
      </c>
      <c r="E160" s="2" t="s">
        <v>489</v>
      </c>
      <c r="F160" s="2" t="s">
        <v>24</v>
      </c>
      <c r="G160" s="2" t="s">
        <v>490</v>
      </c>
      <c r="H160" s="2" t="s">
        <v>26</v>
      </c>
      <c r="I160" s="2" t="s">
        <v>27</v>
      </c>
      <c r="J160" s="1">
        <v>43586</v>
      </c>
      <c r="K160" s="1">
        <v>43769</v>
      </c>
      <c r="L160">
        <v>6470000</v>
      </c>
      <c r="M160" s="2" t="s">
        <v>27</v>
      </c>
      <c r="N160" s="2" t="s">
        <v>739</v>
      </c>
      <c r="O160" s="2" t="s">
        <v>577</v>
      </c>
      <c r="P160" s="2" t="s">
        <v>554</v>
      </c>
      <c r="Q160" s="2" t="s">
        <v>27</v>
      </c>
      <c r="R160" s="2" t="s">
        <v>27</v>
      </c>
      <c r="S160" s="2" t="s">
        <v>27</v>
      </c>
      <c r="T160" s="2" t="s">
        <v>286</v>
      </c>
      <c r="U160" s="2" t="s">
        <v>740</v>
      </c>
      <c r="V160" s="2" t="s">
        <v>543</v>
      </c>
      <c r="AM160">
        <f>--ISNUMBER(IFERROR(SEARCH('Formulaire recherche'!$E$18,C160,1),""))</f>
        <v>1</v>
      </c>
      <c r="AN160">
        <f>IF(AM160=1,COUNTIF($AM$2:AM160,1),"")</f>
        <v>159</v>
      </c>
      <c r="AO160" t="str">
        <f>IFERROR(INDEX($C$2:$C$637,MATCH(ROWS($AN$2:AN160),position,0)),"")</f>
        <v>35902-Tram Route de Chêne</v>
      </c>
    </row>
    <row r="161" spans="1:41" x14ac:dyDescent="0.25">
      <c r="A161">
        <v>162</v>
      </c>
      <c r="B161">
        <v>35930</v>
      </c>
      <c r="C161" s="2" t="s">
        <v>598</v>
      </c>
      <c r="D161" s="2" t="s">
        <v>599</v>
      </c>
      <c r="E161" s="2" t="s">
        <v>489</v>
      </c>
      <c r="F161" s="2" t="s">
        <v>24</v>
      </c>
      <c r="G161" s="2" t="s">
        <v>490</v>
      </c>
      <c r="H161" s="2" t="s">
        <v>26</v>
      </c>
      <c r="I161" s="2" t="s">
        <v>27</v>
      </c>
      <c r="J161" s="1"/>
      <c r="K161" s="1"/>
      <c r="M161" s="2" t="s">
        <v>27</v>
      </c>
      <c r="N161" s="2" t="s">
        <v>27</v>
      </c>
      <c r="O161" s="2" t="s">
        <v>27</v>
      </c>
      <c r="P161" s="2" t="s">
        <v>554</v>
      </c>
      <c r="Q161" s="2" t="s">
        <v>27</v>
      </c>
      <c r="R161" s="2" t="s">
        <v>27</v>
      </c>
      <c r="S161" s="2" t="s">
        <v>27</v>
      </c>
      <c r="T161" s="2" t="s">
        <v>27</v>
      </c>
      <c r="U161" s="2" t="s">
        <v>27</v>
      </c>
      <c r="V161" s="2" t="s">
        <v>543</v>
      </c>
      <c r="AM161">
        <f>--ISNUMBER(IFERROR(SEARCH('Formulaire recherche'!$E$18,C161,1),""))</f>
        <v>1</v>
      </c>
      <c r="AN161">
        <f>IF(AM161=1,COUNTIF($AM$2:AM161,1),"")</f>
        <v>160</v>
      </c>
      <c r="AO161" t="str">
        <f>IFERROR(INDEX($C$2:$C$637,MATCH(ROWS($AN$2:AN161),position,0)),"")</f>
        <v>35930-Plaine de Plainpalais</v>
      </c>
    </row>
    <row r="162" spans="1:41" x14ac:dyDescent="0.25">
      <c r="A162">
        <v>267</v>
      </c>
      <c r="B162">
        <v>40999</v>
      </c>
      <c r="C162" s="2" t="s">
        <v>928</v>
      </c>
      <c r="D162" s="2" t="s">
        <v>929</v>
      </c>
      <c r="E162" s="2" t="s">
        <v>30</v>
      </c>
      <c r="F162" s="2" t="s">
        <v>257</v>
      </c>
      <c r="G162" s="2" t="s">
        <v>258</v>
      </c>
      <c r="H162" s="2" t="s">
        <v>38</v>
      </c>
      <c r="I162" s="2" t="s">
        <v>27</v>
      </c>
      <c r="J162" s="1"/>
      <c r="K162" s="1"/>
      <c r="M162" s="2" t="s">
        <v>27</v>
      </c>
      <c r="N162" s="2" t="s">
        <v>27</v>
      </c>
      <c r="O162" s="2" t="s">
        <v>27</v>
      </c>
      <c r="P162" s="2" t="s">
        <v>27</v>
      </c>
      <c r="Q162" s="2" t="s">
        <v>27</v>
      </c>
      <c r="R162" s="2" t="s">
        <v>27</v>
      </c>
      <c r="S162" s="2" t="s">
        <v>27</v>
      </c>
      <c r="T162" s="2" t="s">
        <v>27</v>
      </c>
      <c r="U162" s="2" t="s">
        <v>27</v>
      </c>
      <c r="V162" s="2" t="s">
        <v>27</v>
      </c>
      <c r="AM162">
        <f>--ISNUMBER(IFERROR(SEARCH('Formulaire recherche'!$E$18,C162,1),""))</f>
        <v>1</v>
      </c>
      <c r="AN162">
        <f>IF(AM162=1,COUNTIF($AM$2:AM162,1),"")</f>
        <v>161</v>
      </c>
      <c r="AO162" t="str">
        <f>IFERROR(INDEX($C$2:$C$637,MATCH(ROWS($AN$2:AN162),position,0)),"")</f>
        <v>40999-Travaux de garantie EG VD</v>
      </c>
    </row>
    <row r="163" spans="1:41" x14ac:dyDescent="0.25">
      <c r="A163">
        <v>381</v>
      </c>
      <c r="B163">
        <v>42001</v>
      </c>
      <c r="C163" s="2" t="s">
        <v>1191</v>
      </c>
      <c r="D163" s="2" t="s">
        <v>1192</v>
      </c>
      <c r="E163" s="2" t="s">
        <v>30</v>
      </c>
      <c r="F163" s="2" t="s">
        <v>79</v>
      </c>
      <c r="G163" s="2" t="s">
        <v>1193</v>
      </c>
      <c r="H163" s="2" t="s">
        <v>26</v>
      </c>
      <c r="I163" s="2" t="s">
        <v>1194</v>
      </c>
      <c r="J163" s="1">
        <v>43831</v>
      </c>
      <c r="K163" s="1">
        <v>44713</v>
      </c>
      <c r="L163">
        <v>10000000</v>
      </c>
      <c r="M163" s="2" t="s">
        <v>27</v>
      </c>
      <c r="N163" s="2" t="s">
        <v>1195</v>
      </c>
      <c r="O163" s="2" t="s">
        <v>27</v>
      </c>
      <c r="P163" s="2" t="s">
        <v>27</v>
      </c>
      <c r="Q163" s="2" t="s">
        <v>27</v>
      </c>
      <c r="R163" s="2" t="s">
        <v>1196</v>
      </c>
      <c r="S163" s="2" t="s">
        <v>27</v>
      </c>
      <c r="T163" s="2" t="s">
        <v>754</v>
      </c>
      <c r="U163" s="2" t="s">
        <v>1197</v>
      </c>
      <c r="V163" s="2" t="s">
        <v>37</v>
      </c>
      <c r="AM163">
        <f>--ISNUMBER(IFERROR(SEARCH('Formulaire recherche'!$E$18,C163,1),""))</f>
        <v>1</v>
      </c>
      <c r="AN163">
        <f>IF(AM163=1,COUNTIF($AM$2:AM163,1),"")</f>
        <v>162</v>
      </c>
      <c r="AO163" t="str">
        <f>IFERROR(INDEX($C$2:$C$637,MATCH(ROWS($AN$2:AN163),position,0)),"")</f>
        <v>42001-Rénovation Swisslife</v>
      </c>
    </row>
    <row r="164" spans="1:41" x14ac:dyDescent="0.25">
      <c r="A164">
        <v>382</v>
      </c>
      <c r="B164">
        <v>42002</v>
      </c>
      <c r="C164" s="2" t="s">
        <v>1198</v>
      </c>
      <c r="D164" s="2" t="s">
        <v>1199</v>
      </c>
      <c r="E164" s="2" t="s">
        <v>30</v>
      </c>
      <c r="F164" s="2" t="s">
        <v>79</v>
      </c>
      <c r="G164" s="2" t="s">
        <v>1193</v>
      </c>
      <c r="H164" s="2" t="s">
        <v>26</v>
      </c>
      <c r="I164" s="2" t="s">
        <v>1200</v>
      </c>
      <c r="J164" s="1">
        <v>43862</v>
      </c>
      <c r="K164" s="1">
        <v>44561</v>
      </c>
      <c r="L164">
        <v>16560500</v>
      </c>
      <c r="M164" s="2" t="s">
        <v>27</v>
      </c>
      <c r="N164" s="2" t="s">
        <v>1201</v>
      </c>
      <c r="O164" s="2" t="s">
        <v>27</v>
      </c>
      <c r="P164" s="2" t="s">
        <v>27</v>
      </c>
      <c r="Q164" s="2" t="s">
        <v>27</v>
      </c>
      <c r="R164" s="2" t="s">
        <v>27</v>
      </c>
      <c r="S164" s="2" t="s">
        <v>27</v>
      </c>
      <c r="T164" s="2" t="s">
        <v>186</v>
      </c>
      <c r="U164" s="2" t="s">
        <v>1202</v>
      </c>
      <c r="V164" s="2" t="s">
        <v>37</v>
      </c>
      <c r="AM164">
        <f>--ISNUMBER(IFERROR(SEARCH('Formulaire recherche'!$E$18,C164,1),""))</f>
        <v>1</v>
      </c>
      <c r="AN164">
        <f>IF(AM164=1,COUNTIF($AM$2:AM164,1),"")</f>
        <v>163</v>
      </c>
      <c r="AO164" t="str">
        <f>IFERROR(INDEX($C$2:$C$637,MATCH(ROWS($AN$2:AN164),position,0)),"")</f>
        <v>42002-SIGNY-PARC</v>
      </c>
    </row>
    <row r="165" spans="1:41" x14ac:dyDescent="0.25">
      <c r="A165">
        <v>163</v>
      </c>
      <c r="B165">
        <v>50999</v>
      </c>
      <c r="C165" s="2" t="s">
        <v>600</v>
      </c>
      <c r="D165" s="2" t="s">
        <v>601</v>
      </c>
      <c r="E165" s="2" t="s">
        <v>30</v>
      </c>
      <c r="F165" s="2" t="s">
        <v>24</v>
      </c>
      <c r="G165" s="2" t="s">
        <v>31</v>
      </c>
      <c r="H165" s="2" t="s">
        <v>26</v>
      </c>
      <c r="I165" s="2" t="s">
        <v>27</v>
      </c>
      <c r="J165" s="1"/>
      <c r="K165" s="1"/>
      <c r="M165" s="2" t="s">
        <v>27</v>
      </c>
      <c r="N165" s="2" t="s">
        <v>27</v>
      </c>
      <c r="O165" s="2" t="s">
        <v>27</v>
      </c>
      <c r="P165" s="2" t="s">
        <v>27</v>
      </c>
      <c r="Q165" s="2" t="s">
        <v>27</v>
      </c>
      <c r="R165" s="2" t="s">
        <v>27</v>
      </c>
      <c r="S165" s="2" t="s">
        <v>27</v>
      </c>
      <c r="T165" s="2" t="s">
        <v>27</v>
      </c>
      <c r="U165" s="2" t="s">
        <v>27</v>
      </c>
      <c r="V165" s="2" t="s">
        <v>45</v>
      </c>
      <c r="AM165">
        <f>--ISNUMBER(IFERROR(SEARCH('Formulaire recherche'!$E$18,C165,1),""))</f>
        <v>1</v>
      </c>
      <c r="AN165">
        <f>IF(AM165=1,COUNTIF($AM$2:AM165,1),"")</f>
        <v>164</v>
      </c>
      <c r="AO165" t="str">
        <f>IFERROR(INDEX($C$2:$C$637,MATCH(ROWS($AN$2:AN165),position,0)),"")</f>
        <v>50999-Travaux de Garanties - E.G.-</v>
      </c>
    </row>
    <row r="166" spans="1:41" x14ac:dyDescent="0.25">
      <c r="A166">
        <v>184</v>
      </c>
      <c r="B166">
        <v>51003</v>
      </c>
      <c r="C166" s="2" t="s">
        <v>687</v>
      </c>
      <c r="D166" s="2" t="s">
        <v>688</v>
      </c>
      <c r="E166" s="2" t="s">
        <v>30</v>
      </c>
      <c r="F166" s="2" t="s">
        <v>24</v>
      </c>
      <c r="G166" s="2" t="s">
        <v>31</v>
      </c>
      <c r="H166" s="2" t="s">
        <v>38</v>
      </c>
      <c r="I166" s="2" t="s">
        <v>27</v>
      </c>
      <c r="J166" s="1"/>
      <c r="K166" s="1"/>
      <c r="M166" s="2" t="s">
        <v>27</v>
      </c>
      <c r="N166" s="2" t="s">
        <v>27</v>
      </c>
      <c r="O166" s="2" t="s">
        <v>27</v>
      </c>
      <c r="P166" s="2" t="s">
        <v>27</v>
      </c>
      <c r="Q166" s="2" t="s">
        <v>27</v>
      </c>
      <c r="R166" s="2" t="s">
        <v>27</v>
      </c>
      <c r="S166" s="2" t="s">
        <v>27</v>
      </c>
      <c r="T166" s="2" t="s">
        <v>27</v>
      </c>
      <c r="U166" s="2" t="s">
        <v>27</v>
      </c>
      <c r="V166" s="2" t="s">
        <v>27</v>
      </c>
      <c r="AM166">
        <f>--ISNUMBER(IFERROR(SEARCH('Formulaire recherche'!$E$18,C166,1),""))</f>
        <v>1</v>
      </c>
      <c r="AN166">
        <f>IF(AM166=1,COUNTIF($AM$2:AM166,1),"")</f>
        <v>165</v>
      </c>
      <c r="AO166" t="str">
        <f>IFERROR(INDEX($C$2:$C$637,MATCH(ROWS($AN$2:AN166),position,0)),"")</f>
        <v>51003-En Vignery</v>
      </c>
    </row>
    <row r="167" spans="1:41" x14ac:dyDescent="0.25">
      <c r="A167">
        <v>204</v>
      </c>
      <c r="B167">
        <v>51004</v>
      </c>
      <c r="C167" s="2" t="s">
        <v>746</v>
      </c>
      <c r="D167" s="2" t="s">
        <v>747</v>
      </c>
      <c r="E167" s="2" t="s">
        <v>30</v>
      </c>
      <c r="F167" s="2" t="s">
        <v>24</v>
      </c>
      <c r="G167" s="2" t="s">
        <v>31</v>
      </c>
      <c r="H167" s="2" t="s">
        <v>38</v>
      </c>
      <c r="I167" s="2" t="s">
        <v>27</v>
      </c>
      <c r="J167" s="1"/>
      <c r="K167" s="1"/>
      <c r="M167" s="2" t="s">
        <v>27</v>
      </c>
      <c r="N167" s="2" t="s">
        <v>27</v>
      </c>
      <c r="O167" s="2" t="s">
        <v>27</v>
      </c>
      <c r="P167" s="2" t="s">
        <v>27</v>
      </c>
      <c r="Q167" s="2" t="s">
        <v>27</v>
      </c>
      <c r="R167" s="2" t="s">
        <v>27</v>
      </c>
      <c r="S167" s="2" t="s">
        <v>27</v>
      </c>
      <c r="T167" s="2" t="s">
        <v>27</v>
      </c>
      <c r="U167" s="2" t="s">
        <v>27</v>
      </c>
      <c r="V167" s="2" t="s">
        <v>27</v>
      </c>
      <c r="AM167">
        <f>--ISNUMBER(IFERROR(SEARCH('Formulaire recherche'!$E$18,C167,1),""))</f>
        <v>1</v>
      </c>
      <c r="AN167">
        <f>IF(AM167=1,COUNTIF($AM$2:AM167,1),"")</f>
        <v>166</v>
      </c>
      <c r="AO167" t="str">
        <f>IFERROR(INDEX($C$2:$C$637,MATCH(ROWS($AN$2:AN167),position,0)),"")</f>
        <v>51004-Corsier</v>
      </c>
    </row>
    <row r="168" spans="1:41" x14ac:dyDescent="0.25">
      <c r="A168">
        <v>361</v>
      </c>
      <c r="B168">
        <v>51006</v>
      </c>
      <c r="C168" s="2" t="s">
        <v>1123</v>
      </c>
      <c r="D168" s="2" t="s">
        <v>1124</v>
      </c>
      <c r="E168" s="2" t="s">
        <v>30</v>
      </c>
      <c r="F168" s="2" t="s">
        <v>24</v>
      </c>
      <c r="G168" s="2" t="s">
        <v>31</v>
      </c>
      <c r="H168" s="2" t="s">
        <v>38</v>
      </c>
      <c r="I168" s="2" t="s">
        <v>27</v>
      </c>
      <c r="J168" s="1"/>
      <c r="K168" s="1"/>
      <c r="M168" s="2" t="s">
        <v>27</v>
      </c>
      <c r="N168" s="2" t="s">
        <v>27</v>
      </c>
      <c r="O168" s="2" t="s">
        <v>27</v>
      </c>
      <c r="P168" s="2" t="s">
        <v>27</v>
      </c>
      <c r="Q168" s="2" t="s">
        <v>27</v>
      </c>
      <c r="R168" s="2" t="s">
        <v>27</v>
      </c>
      <c r="S168" s="2" t="s">
        <v>27</v>
      </c>
      <c r="T168" s="2" t="s">
        <v>27</v>
      </c>
      <c r="U168" s="2" t="s">
        <v>27</v>
      </c>
      <c r="V168" s="2" t="s">
        <v>27</v>
      </c>
      <c r="AM168">
        <f>--ISNUMBER(IFERROR(SEARCH('Formulaire recherche'!$E$18,C168,1),""))</f>
        <v>1</v>
      </c>
      <c r="AN168">
        <f>IF(AM168=1,COUNTIF($AM$2:AM168,1),"")</f>
        <v>167</v>
      </c>
      <c r="AO168" t="str">
        <f>IFERROR(INDEX($C$2:$C$637,MATCH(ROWS($AN$2:AN168),position,0)),"")</f>
        <v>51006-Galaise 24 - PLAN-LESOUATES</v>
      </c>
    </row>
    <row r="169" spans="1:41" x14ac:dyDescent="0.25">
      <c r="A169">
        <v>181</v>
      </c>
      <c r="B169">
        <v>51101</v>
      </c>
      <c r="C169" s="2" t="s">
        <v>681</v>
      </c>
      <c r="D169" s="2" t="s">
        <v>682</v>
      </c>
      <c r="E169" s="2" t="s">
        <v>30</v>
      </c>
      <c r="F169" s="2" t="s">
        <v>24</v>
      </c>
      <c r="G169" s="2" t="s">
        <v>31</v>
      </c>
      <c r="H169" s="2" t="s">
        <v>38</v>
      </c>
      <c r="I169" s="2" t="s">
        <v>27</v>
      </c>
      <c r="J169" s="1"/>
      <c r="K169" s="1"/>
      <c r="M169" s="2" t="s">
        <v>27</v>
      </c>
      <c r="N169" s="2" t="s">
        <v>27</v>
      </c>
      <c r="O169" s="2" t="s">
        <v>27</v>
      </c>
      <c r="P169" s="2" t="s">
        <v>27</v>
      </c>
      <c r="Q169" s="2" t="s">
        <v>27</v>
      </c>
      <c r="R169" s="2" t="s">
        <v>27</v>
      </c>
      <c r="S169" s="2" t="s">
        <v>27</v>
      </c>
      <c r="T169" s="2" t="s">
        <v>27</v>
      </c>
      <c r="U169" s="2" t="s">
        <v>27</v>
      </c>
      <c r="V169" s="2" t="s">
        <v>27</v>
      </c>
      <c r="AM169">
        <f>--ISNUMBER(IFERROR(SEARCH('Formulaire recherche'!$E$18,C169,1),""))</f>
        <v>1</v>
      </c>
      <c r="AN169">
        <f>IF(AM169=1,COUNTIF($AM$2:AM169,1),"")</f>
        <v>168</v>
      </c>
      <c r="AO169" t="str">
        <f>IFERROR(INDEX($C$2:$C$637,MATCH(ROWS($AN$2:AN169),position,0)),"")</f>
        <v>51101-Saconnex-Parc</v>
      </c>
    </row>
    <row r="170" spans="1:41" x14ac:dyDescent="0.25">
      <c r="A170">
        <v>193</v>
      </c>
      <c r="B170">
        <v>51108</v>
      </c>
      <c r="C170" s="2" t="s">
        <v>705</v>
      </c>
      <c r="D170" s="2" t="s">
        <v>706</v>
      </c>
      <c r="E170" s="2" t="s">
        <v>30</v>
      </c>
      <c r="F170" s="2" t="s">
        <v>24</v>
      </c>
      <c r="G170" s="2" t="s">
        <v>31</v>
      </c>
      <c r="H170" s="2" t="s">
        <v>38</v>
      </c>
      <c r="I170" s="2" t="s">
        <v>27</v>
      </c>
      <c r="J170" s="1"/>
      <c r="K170" s="1"/>
      <c r="M170" s="2" t="s">
        <v>27</v>
      </c>
      <c r="N170" s="2" t="s">
        <v>27</v>
      </c>
      <c r="O170" s="2" t="s">
        <v>27</v>
      </c>
      <c r="P170" s="2" t="s">
        <v>27</v>
      </c>
      <c r="Q170" s="2" t="s">
        <v>27</v>
      </c>
      <c r="R170" s="2" t="s">
        <v>27</v>
      </c>
      <c r="S170" s="2" t="s">
        <v>27</v>
      </c>
      <c r="T170" s="2" t="s">
        <v>27</v>
      </c>
      <c r="U170" s="2" t="s">
        <v>27</v>
      </c>
      <c r="V170" s="2" t="s">
        <v>27</v>
      </c>
      <c r="AM170">
        <f>--ISNUMBER(IFERROR(SEARCH('Formulaire recherche'!$E$18,C170,1),""))</f>
        <v>1</v>
      </c>
      <c r="AN170">
        <f>IF(AM170=1,COUNTIF($AM$2:AM170,1),"")</f>
        <v>169</v>
      </c>
      <c r="AO170" t="str">
        <f>IFERROR(INDEX($C$2:$C$637,MATCH(ROWS($AN$2:AN170),position,0)),"")</f>
        <v>51108-Buchillon</v>
      </c>
    </row>
    <row r="171" spans="1:41" x14ac:dyDescent="0.25">
      <c r="A171">
        <v>188</v>
      </c>
      <c r="B171">
        <v>51109</v>
      </c>
      <c r="C171" s="2" t="s">
        <v>695</v>
      </c>
      <c r="D171" s="2" t="s">
        <v>696</v>
      </c>
      <c r="E171" s="2" t="s">
        <v>30</v>
      </c>
      <c r="F171" s="2" t="s">
        <v>24</v>
      </c>
      <c r="G171" s="2" t="s">
        <v>31</v>
      </c>
      <c r="H171" s="2" t="s">
        <v>38</v>
      </c>
      <c r="I171" s="2" t="s">
        <v>27</v>
      </c>
      <c r="J171" s="1"/>
      <c r="K171" s="1"/>
      <c r="M171" s="2" t="s">
        <v>27</v>
      </c>
      <c r="N171" s="2" t="s">
        <v>27</v>
      </c>
      <c r="O171" s="2" t="s">
        <v>27</v>
      </c>
      <c r="P171" s="2" t="s">
        <v>27</v>
      </c>
      <c r="Q171" s="2" t="s">
        <v>27</v>
      </c>
      <c r="R171" s="2" t="s">
        <v>27</v>
      </c>
      <c r="S171" s="2" t="s">
        <v>27</v>
      </c>
      <c r="T171" s="2" t="s">
        <v>27</v>
      </c>
      <c r="U171" s="2" t="s">
        <v>27</v>
      </c>
      <c r="V171" s="2" t="s">
        <v>27</v>
      </c>
      <c r="AM171">
        <f>--ISNUMBER(IFERROR(SEARCH('Formulaire recherche'!$E$18,C171,1),""))</f>
        <v>1</v>
      </c>
      <c r="AN171">
        <f>IF(AM171=1,COUNTIF($AM$2:AM171,1),"")</f>
        <v>170</v>
      </c>
      <c r="AO171" t="str">
        <f>IFERROR(INDEX($C$2:$C$637,MATCH(ROWS($AN$2:AN171),position,0)),"")</f>
        <v>51109-Pic Pic Transformation</v>
      </c>
    </row>
    <row r="172" spans="1:41" x14ac:dyDescent="0.25">
      <c r="A172">
        <v>182</v>
      </c>
      <c r="B172">
        <v>51203</v>
      </c>
      <c r="C172" s="2" t="s">
        <v>683</v>
      </c>
      <c r="D172" s="2" t="s">
        <v>684</v>
      </c>
      <c r="E172" s="2" t="s">
        <v>30</v>
      </c>
      <c r="F172" s="2" t="s">
        <v>24</v>
      </c>
      <c r="G172" s="2" t="s">
        <v>31</v>
      </c>
      <c r="H172" s="2" t="s">
        <v>38</v>
      </c>
      <c r="I172" s="2" t="s">
        <v>27</v>
      </c>
      <c r="J172" s="1"/>
      <c r="K172" s="1"/>
      <c r="M172" s="2" t="s">
        <v>27</v>
      </c>
      <c r="N172" s="2" t="s">
        <v>27</v>
      </c>
      <c r="O172" s="2" t="s">
        <v>27</v>
      </c>
      <c r="P172" s="2" t="s">
        <v>27</v>
      </c>
      <c r="Q172" s="2" t="s">
        <v>27</v>
      </c>
      <c r="R172" s="2" t="s">
        <v>27</v>
      </c>
      <c r="S172" s="2" t="s">
        <v>27</v>
      </c>
      <c r="T172" s="2" t="s">
        <v>27</v>
      </c>
      <c r="U172" s="2" t="s">
        <v>27</v>
      </c>
      <c r="V172" s="2" t="s">
        <v>27</v>
      </c>
      <c r="AM172">
        <f>--ISNUMBER(IFERROR(SEARCH('Formulaire recherche'!$E$18,C172,1),""))</f>
        <v>1</v>
      </c>
      <c r="AN172">
        <f>IF(AM172=1,COUNTIF($AM$2:AM172,1),"")</f>
        <v>171</v>
      </c>
      <c r="AO172" t="str">
        <f>IFERROR(INDEX($C$2:$C$637,MATCH(ROWS($AN$2:AN172),position,0)),"")</f>
        <v>51203-Pic Pic Extension</v>
      </c>
    </row>
    <row r="173" spans="1:41" x14ac:dyDescent="0.25">
      <c r="A173">
        <v>196</v>
      </c>
      <c r="B173">
        <v>51301</v>
      </c>
      <c r="C173" s="2" t="s">
        <v>711</v>
      </c>
      <c r="D173" s="2" t="s">
        <v>712</v>
      </c>
      <c r="E173" s="2" t="s">
        <v>30</v>
      </c>
      <c r="F173" s="2" t="s">
        <v>24</v>
      </c>
      <c r="G173" s="2" t="s">
        <v>31</v>
      </c>
      <c r="H173" s="2" t="s">
        <v>38</v>
      </c>
      <c r="I173" s="2" t="s">
        <v>27</v>
      </c>
      <c r="J173" s="1"/>
      <c r="K173" s="1"/>
      <c r="M173" s="2" t="s">
        <v>27</v>
      </c>
      <c r="N173" s="2" t="s">
        <v>27</v>
      </c>
      <c r="O173" s="2" t="s">
        <v>27</v>
      </c>
      <c r="P173" s="2" t="s">
        <v>27</v>
      </c>
      <c r="Q173" s="2" t="s">
        <v>27</v>
      </c>
      <c r="R173" s="2" t="s">
        <v>27</v>
      </c>
      <c r="S173" s="2" t="s">
        <v>27</v>
      </c>
      <c r="T173" s="2" t="s">
        <v>27</v>
      </c>
      <c r="U173" s="2" t="s">
        <v>27</v>
      </c>
      <c r="V173" s="2" t="s">
        <v>27</v>
      </c>
      <c r="AM173">
        <f>--ISNUMBER(IFERROR(SEARCH('Formulaire recherche'!$E$18,C173,1),""))</f>
        <v>1</v>
      </c>
      <c r="AN173">
        <f>IF(AM173=1,COUNTIF($AM$2:AM173,1),"")</f>
        <v>172</v>
      </c>
      <c r="AO173" t="str">
        <f>IFERROR(INDEX($C$2:$C$637,MATCH(ROWS($AN$2:AN173),position,0)),"")</f>
        <v>51301-SKYLAB</v>
      </c>
    </row>
    <row r="174" spans="1:41" x14ac:dyDescent="0.25">
      <c r="A174">
        <v>192</v>
      </c>
      <c r="B174">
        <v>51302</v>
      </c>
      <c r="C174" s="2" t="s">
        <v>703</v>
      </c>
      <c r="D174" s="2" t="s">
        <v>704</v>
      </c>
      <c r="E174" s="2" t="s">
        <v>30</v>
      </c>
      <c r="F174" s="2" t="s">
        <v>24</v>
      </c>
      <c r="G174" s="2" t="s">
        <v>31</v>
      </c>
      <c r="H174" s="2" t="s">
        <v>38</v>
      </c>
      <c r="I174" s="2" t="s">
        <v>27</v>
      </c>
      <c r="J174" s="1"/>
      <c r="K174" s="1"/>
      <c r="M174" s="2" t="s">
        <v>27</v>
      </c>
      <c r="N174" s="2" t="s">
        <v>27</v>
      </c>
      <c r="O174" s="2" t="s">
        <v>27</v>
      </c>
      <c r="P174" s="2" t="s">
        <v>27</v>
      </c>
      <c r="Q174" s="2" t="s">
        <v>27</v>
      </c>
      <c r="R174" s="2" t="s">
        <v>27</v>
      </c>
      <c r="S174" s="2" t="s">
        <v>27</v>
      </c>
      <c r="T174" s="2" t="s">
        <v>27</v>
      </c>
      <c r="U174" s="2" t="s">
        <v>27</v>
      </c>
      <c r="V174" s="2" t="s">
        <v>27</v>
      </c>
      <c r="AM174">
        <f>--ISNUMBER(IFERROR(SEARCH('Formulaire recherche'!$E$18,C174,1),""))</f>
        <v>1</v>
      </c>
      <c r="AN174">
        <f>IF(AM174=1,COUNTIF($AM$2:AM174,1),"")</f>
        <v>173</v>
      </c>
      <c r="AO174" t="str">
        <f>IFERROR(INDEX($C$2:$C$637,MATCH(ROWS($AN$2:AN174),position,0)),"")</f>
        <v>51302-La Scie</v>
      </c>
    </row>
    <row r="175" spans="1:41" x14ac:dyDescent="0.25">
      <c r="A175">
        <v>183</v>
      </c>
      <c r="B175">
        <v>51303</v>
      </c>
      <c r="C175" s="2" t="s">
        <v>685</v>
      </c>
      <c r="D175" s="2" t="s">
        <v>686</v>
      </c>
      <c r="E175" s="2" t="s">
        <v>30</v>
      </c>
      <c r="F175" s="2" t="s">
        <v>24</v>
      </c>
      <c r="G175" s="2" t="s">
        <v>31</v>
      </c>
      <c r="H175" s="2" t="s">
        <v>38</v>
      </c>
      <c r="I175" s="2" t="s">
        <v>27</v>
      </c>
      <c r="J175" s="1"/>
      <c r="K175" s="1"/>
      <c r="M175" s="2" t="s">
        <v>27</v>
      </c>
      <c r="N175" s="2" t="s">
        <v>27</v>
      </c>
      <c r="O175" s="2" t="s">
        <v>27</v>
      </c>
      <c r="P175" s="2" t="s">
        <v>27</v>
      </c>
      <c r="Q175" s="2" t="s">
        <v>27</v>
      </c>
      <c r="R175" s="2" t="s">
        <v>27</v>
      </c>
      <c r="S175" s="2" t="s">
        <v>27</v>
      </c>
      <c r="T175" s="2" t="s">
        <v>27</v>
      </c>
      <c r="U175" s="2" t="s">
        <v>27</v>
      </c>
      <c r="V175" s="2" t="s">
        <v>27</v>
      </c>
      <c r="AM175">
        <f>--ISNUMBER(IFERROR(SEARCH('Formulaire recherche'!$E$18,C175,1),""))</f>
        <v>1</v>
      </c>
      <c r="AN175">
        <f>IF(AM175=1,COUNTIF($AM$2:AM175,1),"")</f>
        <v>174</v>
      </c>
      <c r="AO175" t="str">
        <f>IFERROR(INDEX($C$2:$C$637,MATCH(ROWS($AN$2:AN175),position,0)),"")</f>
        <v>51303-Vinifera</v>
      </c>
    </row>
    <row r="176" spans="1:41" x14ac:dyDescent="0.25">
      <c r="A176">
        <v>185</v>
      </c>
      <c r="B176">
        <v>51401</v>
      </c>
      <c r="C176" s="2" t="s">
        <v>689</v>
      </c>
      <c r="D176" s="2" t="s">
        <v>690</v>
      </c>
      <c r="E176" s="2" t="s">
        <v>30</v>
      </c>
      <c r="F176" s="2" t="s">
        <v>24</v>
      </c>
      <c r="G176" s="2" t="s">
        <v>31</v>
      </c>
      <c r="H176" s="2" t="s">
        <v>38</v>
      </c>
      <c r="I176" s="2" t="s">
        <v>27</v>
      </c>
      <c r="J176" s="1"/>
      <c r="K176" s="1"/>
      <c r="M176" s="2" t="s">
        <v>27</v>
      </c>
      <c r="N176" s="2" t="s">
        <v>27</v>
      </c>
      <c r="O176" s="2" t="s">
        <v>27</v>
      </c>
      <c r="P176" s="2" t="s">
        <v>27</v>
      </c>
      <c r="Q176" s="2" t="s">
        <v>27</v>
      </c>
      <c r="R176" s="2" t="s">
        <v>27</v>
      </c>
      <c r="S176" s="2" t="s">
        <v>27</v>
      </c>
      <c r="T176" s="2" t="s">
        <v>27</v>
      </c>
      <c r="U176" s="2" t="s">
        <v>27</v>
      </c>
      <c r="V176" s="2" t="s">
        <v>27</v>
      </c>
      <c r="AM176">
        <f>--ISNUMBER(IFERROR(SEARCH('Formulaire recherche'!$E$18,C176,1),""))</f>
        <v>1</v>
      </c>
      <c r="AN176">
        <f>IF(AM176=1,COUNTIF($AM$2:AM176,1),"")</f>
        <v>175</v>
      </c>
      <c r="AO176" t="str">
        <f>IFERROR(INDEX($C$2:$C$637,MATCH(ROWS($AN$2:AN176),position,0)),"")</f>
        <v>51401-Bois Bochet</v>
      </c>
    </row>
    <row r="177" spans="1:41" x14ac:dyDescent="0.25">
      <c r="A177">
        <v>164</v>
      </c>
      <c r="B177">
        <v>51403</v>
      </c>
      <c r="C177" s="2" t="s">
        <v>602</v>
      </c>
      <c r="D177" s="2" t="s">
        <v>603</v>
      </c>
      <c r="E177" s="2" t="s">
        <v>30</v>
      </c>
      <c r="F177" s="2" t="s">
        <v>24</v>
      </c>
      <c r="G177" s="2" t="s">
        <v>31</v>
      </c>
      <c r="H177" s="2" t="s">
        <v>26</v>
      </c>
      <c r="I177" s="2" t="s">
        <v>27</v>
      </c>
      <c r="J177" s="1">
        <v>43080</v>
      </c>
      <c r="K177" s="1">
        <v>43749</v>
      </c>
      <c r="L177">
        <v>18888889</v>
      </c>
      <c r="M177" s="2" t="s">
        <v>41</v>
      </c>
      <c r="N177" s="2" t="s">
        <v>604</v>
      </c>
      <c r="O177" s="2" t="s">
        <v>27</v>
      </c>
      <c r="P177" s="2" t="s">
        <v>27</v>
      </c>
      <c r="Q177" s="2" t="s">
        <v>27</v>
      </c>
      <c r="R177" s="2" t="s">
        <v>373</v>
      </c>
      <c r="S177" s="2" t="s">
        <v>27</v>
      </c>
      <c r="T177" s="2" t="s">
        <v>374</v>
      </c>
      <c r="U177" s="2" t="s">
        <v>605</v>
      </c>
      <c r="V177" s="2" t="s">
        <v>45</v>
      </c>
      <c r="AM177">
        <f>--ISNUMBER(IFERROR(SEARCH('Formulaire recherche'!$E$18,C177,1),""))</f>
        <v>1</v>
      </c>
      <c r="AN177">
        <f>IF(AM177=1,COUNTIF($AM$2:AM177,1),"")</f>
        <v>176</v>
      </c>
      <c r="AO177" t="str">
        <f>IFERROR(INDEX($C$2:$C$637,MATCH(ROWS($AN$2:AN177),position,0)),"")</f>
        <v>51403-Fondation ECK - Vandoeuvres</v>
      </c>
    </row>
    <row r="178" spans="1:41" x14ac:dyDescent="0.25">
      <c r="A178">
        <v>189</v>
      </c>
      <c r="B178">
        <v>51404</v>
      </c>
      <c r="C178" s="2" t="s">
        <v>697</v>
      </c>
      <c r="D178" s="2" t="s">
        <v>698</v>
      </c>
      <c r="E178" s="2" t="s">
        <v>30</v>
      </c>
      <c r="F178" s="2" t="s">
        <v>24</v>
      </c>
      <c r="G178" s="2" t="s">
        <v>31</v>
      </c>
      <c r="H178" s="2" t="s">
        <v>38</v>
      </c>
      <c r="I178" s="2" t="s">
        <v>27</v>
      </c>
      <c r="J178" s="1"/>
      <c r="K178" s="1"/>
      <c r="M178" s="2" t="s">
        <v>27</v>
      </c>
      <c r="N178" s="2" t="s">
        <v>27</v>
      </c>
      <c r="O178" s="2" t="s">
        <v>27</v>
      </c>
      <c r="P178" s="2" t="s">
        <v>27</v>
      </c>
      <c r="Q178" s="2" t="s">
        <v>27</v>
      </c>
      <c r="R178" s="2" t="s">
        <v>27</v>
      </c>
      <c r="S178" s="2" t="s">
        <v>27</v>
      </c>
      <c r="T178" s="2" t="s">
        <v>27</v>
      </c>
      <c r="U178" s="2" t="s">
        <v>27</v>
      </c>
      <c r="V178" s="2" t="s">
        <v>27</v>
      </c>
      <c r="AM178">
        <f>--ISNUMBER(IFERROR(SEARCH('Formulaire recherche'!$E$18,C178,1),""))</f>
        <v>1</v>
      </c>
      <c r="AN178">
        <f>IF(AM178=1,COUNTIF($AM$2:AM178,1),"")</f>
        <v>177</v>
      </c>
      <c r="AO178" t="str">
        <f>IFERROR(INDEX($C$2:$C$637,MATCH(ROWS($AN$2:AN178),position,0)),"")</f>
        <v>51404-Lignolet</v>
      </c>
    </row>
    <row r="179" spans="1:41" x14ac:dyDescent="0.25">
      <c r="A179">
        <v>165</v>
      </c>
      <c r="B179">
        <v>51405</v>
      </c>
      <c r="C179" s="2" t="s">
        <v>606</v>
      </c>
      <c r="D179" s="2" t="s">
        <v>607</v>
      </c>
      <c r="E179" s="2" t="s">
        <v>30</v>
      </c>
      <c r="F179" s="2" t="s">
        <v>24</v>
      </c>
      <c r="G179" s="2" t="s">
        <v>31</v>
      </c>
      <c r="H179" s="2" t="s">
        <v>83</v>
      </c>
      <c r="I179" s="2" t="s">
        <v>27</v>
      </c>
      <c r="J179" s="1"/>
      <c r="K179" s="1"/>
      <c r="M179" s="2" t="s">
        <v>27</v>
      </c>
      <c r="N179" s="2" t="s">
        <v>27</v>
      </c>
      <c r="O179" s="2" t="s">
        <v>27</v>
      </c>
      <c r="P179" s="2" t="s">
        <v>27</v>
      </c>
      <c r="Q179" s="2" t="s">
        <v>27</v>
      </c>
      <c r="R179" s="2" t="s">
        <v>27</v>
      </c>
      <c r="S179" s="2" t="s">
        <v>27</v>
      </c>
      <c r="T179" s="2" t="s">
        <v>27</v>
      </c>
      <c r="U179" s="2" t="s">
        <v>27</v>
      </c>
      <c r="V179" s="2" t="s">
        <v>27</v>
      </c>
      <c r="AM179">
        <f>--ISNUMBER(IFERROR(SEARCH('Formulaire recherche'!$E$18,C179,1),""))</f>
        <v>1</v>
      </c>
      <c r="AN179">
        <f>IF(AM179=1,COUNTIF($AM$2:AM179,1),"")</f>
        <v>178</v>
      </c>
      <c r="AO179" t="str">
        <f>IFERROR(INDEX($C$2:$C$637,MATCH(ROWS($AN$2:AN179),position,0)),"")</f>
        <v>51405-Rénov. dépôts</v>
      </c>
    </row>
    <row r="180" spans="1:41" x14ac:dyDescent="0.25">
      <c r="A180">
        <v>362</v>
      </c>
      <c r="B180">
        <v>51501</v>
      </c>
      <c r="C180" s="2" t="s">
        <v>1125</v>
      </c>
      <c r="D180" s="2" t="s">
        <v>1126</v>
      </c>
      <c r="E180" s="2" t="s">
        <v>30</v>
      </c>
      <c r="F180" s="2" t="s">
        <v>24</v>
      </c>
      <c r="G180" s="2" t="s">
        <v>31</v>
      </c>
      <c r="H180" s="2" t="s">
        <v>38</v>
      </c>
      <c r="I180" s="2" t="s">
        <v>27</v>
      </c>
      <c r="J180" s="1"/>
      <c r="K180" s="1"/>
      <c r="M180" s="2" t="s">
        <v>27</v>
      </c>
      <c r="N180" s="2" t="s">
        <v>27</v>
      </c>
      <c r="O180" s="2" t="s">
        <v>27</v>
      </c>
      <c r="P180" s="2" t="s">
        <v>27</v>
      </c>
      <c r="Q180" s="2" t="s">
        <v>27</v>
      </c>
      <c r="R180" s="2" t="s">
        <v>27</v>
      </c>
      <c r="S180" s="2" t="s">
        <v>27</v>
      </c>
      <c r="T180" s="2" t="s">
        <v>27</v>
      </c>
      <c r="U180" s="2" t="s">
        <v>27</v>
      </c>
      <c r="V180" s="2" t="s">
        <v>27</v>
      </c>
      <c r="AM180">
        <f>--ISNUMBER(IFERROR(SEARCH('Formulaire recherche'!$E$18,C180,1),""))</f>
        <v>1</v>
      </c>
      <c r="AN180">
        <f>IF(AM180=1,COUNTIF($AM$2:AM180,1),"")</f>
        <v>179</v>
      </c>
      <c r="AO180" t="str">
        <f>IFERROR(INDEX($C$2:$C$637,MATCH(ROWS($AN$2:AN180),position,0)),"")</f>
        <v>51501-Bella Roca</v>
      </c>
    </row>
    <row r="181" spans="1:41" x14ac:dyDescent="0.25">
      <c r="A181">
        <v>166</v>
      </c>
      <c r="B181">
        <v>51502</v>
      </c>
      <c r="C181" s="2" t="s">
        <v>608</v>
      </c>
      <c r="D181" s="2" t="s">
        <v>609</v>
      </c>
      <c r="E181" s="2" t="s">
        <v>30</v>
      </c>
      <c r="F181" s="2" t="s">
        <v>24</v>
      </c>
      <c r="G181" s="2" t="s">
        <v>31</v>
      </c>
      <c r="H181" s="2" t="s">
        <v>26</v>
      </c>
      <c r="I181" s="2" t="s">
        <v>27</v>
      </c>
      <c r="J181" s="1">
        <v>42104</v>
      </c>
      <c r="K181" s="1">
        <v>42369</v>
      </c>
      <c r="L181">
        <v>1020000</v>
      </c>
      <c r="M181" s="2" t="s">
        <v>27</v>
      </c>
      <c r="N181" s="2" t="s">
        <v>610</v>
      </c>
      <c r="O181" s="2" t="s">
        <v>27</v>
      </c>
      <c r="P181" s="2" t="s">
        <v>27</v>
      </c>
      <c r="Q181" s="2" t="s">
        <v>27</v>
      </c>
      <c r="R181" s="2" t="s">
        <v>611</v>
      </c>
      <c r="S181" s="2" t="s">
        <v>27</v>
      </c>
      <c r="T181" s="2" t="s">
        <v>74</v>
      </c>
      <c r="U181" s="2" t="s">
        <v>612</v>
      </c>
      <c r="V181" s="2" t="s">
        <v>45</v>
      </c>
      <c r="AM181">
        <f>--ISNUMBER(IFERROR(SEARCH('Formulaire recherche'!$E$18,C181,1),""))</f>
        <v>1</v>
      </c>
      <c r="AN181">
        <f>IF(AM181=1,COUNTIF($AM$2:AM181,1),"")</f>
        <v>180</v>
      </c>
      <c r="AO181" t="str">
        <f>IFERROR(INDEX($C$2:$C$637,MATCH(ROWS($AN$2:AN181),position,0)),"")</f>
        <v>51502-Aménagements Skylab</v>
      </c>
    </row>
    <row r="182" spans="1:41" x14ac:dyDescent="0.25">
      <c r="A182">
        <v>187</v>
      </c>
      <c r="B182">
        <v>51503</v>
      </c>
      <c r="C182" s="2" t="s">
        <v>693</v>
      </c>
      <c r="D182" s="2" t="s">
        <v>694</v>
      </c>
      <c r="E182" s="2" t="s">
        <v>30</v>
      </c>
      <c r="F182" s="2" t="s">
        <v>24</v>
      </c>
      <c r="G182" s="2" t="s">
        <v>31</v>
      </c>
      <c r="H182" s="2" t="s">
        <v>38</v>
      </c>
      <c r="I182" s="2" t="s">
        <v>27</v>
      </c>
      <c r="J182" s="1"/>
      <c r="K182" s="1"/>
      <c r="M182" s="2" t="s">
        <v>27</v>
      </c>
      <c r="N182" s="2" t="s">
        <v>27</v>
      </c>
      <c r="O182" s="2" t="s">
        <v>27</v>
      </c>
      <c r="P182" s="2" t="s">
        <v>27</v>
      </c>
      <c r="Q182" s="2" t="s">
        <v>27</v>
      </c>
      <c r="R182" s="2" t="s">
        <v>27</v>
      </c>
      <c r="S182" s="2" t="s">
        <v>27</v>
      </c>
      <c r="T182" s="2" t="s">
        <v>27</v>
      </c>
      <c r="U182" s="2" t="s">
        <v>27</v>
      </c>
      <c r="V182" s="2" t="s">
        <v>27</v>
      </c>
      <c r="AM182">
        <f>--ISNUMBER(IFERROR(SEARCH('Formulaire recherche'!$E$18,C182,1),""))</f>
        <v>1</v>
      </c>
      <c r="AN182">
        <f>IF(AM182=1,COUNTIF($AM$2:AM182,1),"")</f>
        <v>181</v>
      </c>
      <c r="AO182" t="str">
        <f>IFERROR(INDEX($C$2:$C$637,MATCH(ROWS($AN$2:AN182),position,0)),"")</f>
        <v>51503-Hôtel de Berne</v>
      </c>
    </row>
    <row r="183" spans="1:41" x14ac:dyDescent="0.25">
      <c r="A183">
        <v>167</v>
      </c>
      <c r="B183">
        <v>51601</v>
      </c>
      <c r="C183" s="2" t="s">
        <v>613</v>
      </c>
      <c r="D183" s="2" t="s">
        <v>89</v>
      </c>
      <c r="E183" s="2" t="s">
        <v>30</v>
      </c>
      <c r="F183" s="2" t="s">
        <v>24</v>
      </c>
      <c r="G183" s="2" t="s">
        <v>31</v>
      </c>
      <c r="H183" s="2" t="s">
        <v>38</v>
      </c>
      <c r="I183" s="2" t="s">
        <v>27</v>
      </c>
      <c r="J183" s="1"/>
      <c r="K183" s="1"/>
      <c r="M183" s="2" t="s">
        <v>27</v>
      </c>
      <c r="N183" s="2" t="s">
        <v>27</v>
      </c>
      <c r="O183" s="2" t="s">
        <v>27</v>
      </c>
      <c r="P183" s="2" t="s">
        <v>27</v>
      </c>
      <c r="Q183" s="2" t="s">
        <v>27</v>
      </c>
      <c r="R183" s="2" t="s">
        <v>27</v>
      </c>
      <c r="S183" s="2" t="s">
        <v>27</v>
      </c>
      <c r="T183" s="2" t="s">
        <v>27</v>
      </c>
      <c r="U183" s="2" t="s">
        <v>27</v>
      </c>
      <c r="V183" s="2" t="s">
        <v>27</v>
      </c>
      <c r="AM183">
        <f>--ISNUMBER(IFERROR(SEARCH('Formulaire recherche'!$E$18,C183,1),""))</f>
        <v>1</v>
      </c>
      <c r="AN183">
        <f>IF(AM183=1,COUNTIF($AM$2:AM183,1),"")</f>
        <v>182</v>
      </c>
      <c r="AO183" t="str">
        <f>IFERROR(INDEX($C$2:$C$637,MATCH(ROWS($AN$2:AN183),position,0)),"")</f>
        <v>51601-Résidence Dominos</v>
      </c>
    </row>
    <row r="184" spans="1:41" x14ac:dyDescent="0.25">
      <c r="A184">
        <v>2</v>
      </c>
      <c r="B184">
        <v>51604</v>
      </c>
      <c r="C184" s="2" t="s">
        <v>1314</v>
      </c>
      <c r="D184" s="2" t="s">
        <v>1315</v>
      </c>
      <c r="E184" s="2" t="s">
        <v>30</v>
      </c>
      <c r="F184" s="2" t="s">
        <v>24</v>
      </c>
      <c r="G184" s="2" t="s">
        <v>31</v>
      </c>
      <c r="H184" s="2" t="s">
        <v>26</v>
      </c>
      <c r="I184" s="2" t="s">
        <v>27</v>
      </c>
      <c r="J184" s="1">
        <v>42443</v>
      </c>
      <c r="K184" s="1">
        <v>43676</v>
      </c>
      <c r="L184">
        <v>27314815</v>
      </c>
      <c r="M184" s="2" t="s">
        <v>32</v>
      </c>
      <c r="N184" s="2" t="s">
        <v>33</v>
      </c>
      <c r="O184" s="2" t="s">
        <v>27</v>
      </c>
      <c r="P184" s="2" t="s">
        <v>27</v>
      </c>
      <c r="Q184" s="2" t="s">
        <v>27</v>
      </c>
      <c r="R184" s="2" t="s">
        <v>34</v>
      </c>
      <c r="S184" s="2" t="s">
        <v>27</v>
      </c>
      <c r="T184" s="2" t="s">
        <v>35</v>
      </c>
      <c r="U184" s="2" t="s">
        <v>36</v>
      </c>
      <c r="V184" s="2" t="s">
        <v>37</v>
      </c>
      <c r="AM184">
        <f>--ISNUMBER(IFERROR(SEARCH('Formulaire recherche'!$E$18,C184,1),""))</f>
        <v>1</v>
      </c>
      <c r="AN184">
        <f>IF(AM184=1,COUNTIF($AM$2:AM184,1),"")</f>
        <v>183</v>
      </c>
      <c r="AO184" t="str">
        <f>IFERROR(INDEX($C$2:$C$637,MATCH(ROWS($AN$2:AN184),position,0)),"")</f>
        <v>51604-MORACHE 8</v>
      </c>
    </row>
    <row r="185" spans="1:41" x14ac:dyDescent="0.25">
      <c r="A185">
        <v>3</v>
      </c>
      <c r="B185">
        <v>51605</v>
      </c>
      <c r="C185" s="2" t="s">
        <v>1316</v>
      </c>
      <c r="D185" s="2" t="s">
        <v>1317</v>
      </c>
      <c r="E185" s="2" t="s">
        <v>30</v>
      </c>
      <c r="F185" s="2" t="s">
        <v>24</v>
      </c>
      <c r="G185" s="2" t="s">
        <v>31</v>
      </c>
      <c r="H185" s="2" t="s">
        <v>38</v>
      </c>
      <c r="I185" s="2" t="s">
        <v>27</v>
      </c>
      <c r="J185" s="1"/>
      <c r="K185" s="1"/>
      <c r="M185" s="2" t="s">
        <v>27</v>
      </c>
      <c r="N185" s="2" t="s">
        <v>27</v>
      </c>
      <c r="O185" s="2" t="s">
        <v>27</v>
      </c>
      <c r="P185" s="2" t="s">
        <v>27</v>
      </c>
      <c r="Q185" s="2" t="s">
        <v>27</v>
      </c>
      <c r="R185" s="2" t="s">
        <v>27</v>
      </c>
      <c r="S185" s="2" t="s">
        <v>27</v>
      </c>
      <c r="T185" s="2" t="s">
        <v>27</v>
      </c>
      <c r="U185" s="2" t="s">
        <v>27</v>
      </c>
      <c r="V185" s="2" t="s">
        <v>27</v>
      </c>
      <c r="AM185">
        <f>--ISNUMBER(IFERROR(SEARCH('Formulaire recherche'!$E$18,C185,1),""))</f>
        <v>1</v>
      </c>
      <c r="AN185">
        <f>IF(AM185=1,COUNTIF($AM$2:AM185,1),"")</f>
        <v>184</v>
      </c>
      <c r="AO185" t="str">
        <f>IFERROR(INDEX($C$2:$C$637,MATCH(ROWS($AN$2:AN185),position,0)),"")</f>
        <v>51605-Certoux 86</v>
      </c>
    </row>
    <row r="186" spans="1:41" x14ac:dyDescent="0.25">
      <c r="A186">
        <v>190</v>
      </c>
      <c r="B186">
        <v>51606</v>
      </c>
      <c r="C186" s="2" t="s">
        <v>699</v>
      </c>
      <c r="D186" s="2" t="s">
        <v>700</v>
      </c>
      <c r="E186" s="2" t="s">
        <v>30</v>
      </c>
      <c r="F186" s="2" t="s">
        <v>24</v>
      </c>
      <c r="G186" s="2" t="s">
        <v>31</v>
      </c>
      <c r="H186" s="2" t="s">
        <v>38</v>
      </c>
      <c r="I186" s="2" t="s">
        <v>27</v>
      </c>
      <c r="J186" s="1"/>
      <c r="K186" s="1"/>
      <c r="M186" s="2" t="s">
        <v>27</v>
      </c>
      <c r="N186" s="2" t="s">
        <v>27</v>
      </c>
      <c r="O186" s="2" t="s">
        <v>27</v>
      </c>
      <c r="P186" s="2" t="s">
        <v>27</v>
      </c>
      <c r="Q186" s="2" t="s">
        <v>27</v>
      </c>
      <c r="R186" s="2" t="s">
        <v>27</v>
      </c>
      <c r="S186" s="2" t="s">
        <v>27</v>
      </c>
      <c r="T186" s="2" t="s">
        <v>27</v>
      </c>
      <c r="U186" s="2" t="s">
        <v>27</v>
      </c>
      <c r="V186" s="2" t="s">
        <v>27</v>
      </c>
      <c r="AM186">
        <f>--ISNUMBER(IFERROR(SEARCH('Formulaire recherche'!$E$18,C186,1),""))</f>
        <v>1</v>
      </c>
      <c r="AN186">
        <f>IF(AM186=1,COUNTIF($AM$2:AM186,1),"")</f>
        <v>185</v>
      </c>
      <c r="AO186" t="str">
        <f>IFERROR(INDEX($C$2:$C$637,MATCH(ROWS($AN$2:AN186),position,0)),"")</f>
        <v>51606-Ypsilon</v>
      </c>
    </row>
    <row r="187" spans="1:41" x14ac:dyDescent="0.25">
      <c r="A187">
        <v>4</v>
      </c>
      <c r="B187">
        <v>51608</v>
      </c>
      <c r="C187" s="2" t="s">
        <v>1318</v>
      </c>
      <c r="D187" s="2" t="s">
        <v>1319</v>
      </c>
      <c r="E187" s="2" t="s">
        <v>30</v>
      </c>
      <c r="F187" s="2" t="s">
        <v>24</v>
      </c>
      <c r="G187" s="2" t="s">
        <v>31</v>
      </c>
      <c r="H187" s="2" t="s">
        <v>26</v>
      </c>
      <c r="I187" s="2" t="s">
        <v>27</v>
      </c>
      <c r="J187" s="1">
        <v>42795</v>
      </c>
      <c r="K187" s="1">
        <v>42948</v>
      </c>
      <c r="L187">
        <v>996104.35</v>
      </c>
      <c r="M187" s="2" t="s">
        <v>27</v>
      </c>
      <c r="N187" s="2" t="s">
        <v>39</v>
      </c>
      <c r="O187" s="2" t="s">
        <v>27</v>
      </c>
      <c r="P187" s="2" t="s">
        <v>27</v>
      </c>
      <c r="Q187" s="2" t="s">
        <v>27</v>
      </c>
      <c r="R187" s="2" t="s">
        <v>27</v>
      </c>
      <c r="S187" s="2" t="s">
        <v>27</v>
      </c>
      <c r="T187" s="2" t="s">
        <v>27</v>
      </c>
      <c r="U187" s="2" t="s">
        <v>40</v>
      </c>
      <c r="V187" s="2" t="s">
        <v>37</v>
      </c>
      <c r="AM187">
        <f>--ISNUMBER(IFERROR(SEARCH('Formulaire recherche'!$E$18,C187,1),""))</f>
        <v>1</v>
      </c>
      <c r="AN187">
        <f>IF(AM187=1,COUNTIF($AM$2:AM187,1),"")</f>
        <v>186</v>
      </c>
      <c r="AO187" t="str">
        <f>IFERROR(INDEX($C$2:$C$637,MATCH(ROWS($AN$2:AN187),position,0)),"")</f>
        <v>51608-Aménagements Morâche 8</v>
      </c>
    </row>
    <row r="188" spans="1:41" x14ac:dyDescent="0.25">
      <c r="A188">
        <v>5</v>
      </c>
      <c r="B188">
        <v>51611</v>
      </c>
      <c r="C188" s="2" t="s">
        <v>1320</v>
      </c>
      <c r="D188" s="2" t="s">
        <v>1321</v>
      </c>
      <c r="E188" s="2" t="s">
        <v>30</v>
      </c>
      <c r="F188" s="2" t="s">
        <v>24</v>
      </c>
      <c r="G188" s="2" t="s">
        <v>31</v>
      </c>
      <c r="H188" s="2" t="s">
        <v>26</v>
      </c>
      <c r="I188" s="2" t="s">
        <v>27</v>
      </c>
      <c r="J188" s="1">
        <v>42688</v>
      </c>
      <c r="K188" s="1">
        <v>43281</v>
      </c>
      <c r="L188">
        <v>10564954</v>
      </c>
      <c r="M188" s="2" t="s">
        <v>41</v>
      </c>
      <c r="N188" s="2" t="s">
        <v>42</v>
      </c>
      <c r="O188" s="2" t="s">
        <v>27</v>
      </c>
      <c r="P188" s="2" t="s">
        <v>27</v>
      </c>
      <c r="Q188" s="2" t="s">
        <v>27</v>
      </c>
      <c r="R188" s="2" t="s">
        <v>27</v>
      </c>
      <c r="S188" s="2" t="s">
        <v>27</v>
      </c>
      <c r="T188" s="2" t="s">
        <v>43</v>
      </c>
      <c r="U188" s="2" t="s">
        <v>44</v>
      </c>
      <c r="V188" s="2" t="s">
        <v>45</v>
      </c>
      <c r="AM188">
        <f>--ISNUMBER(IFERROR(SEARCH('Formulaire recherche'!$E$18,C188,1),""))</f>
        <v>1</v>
      </c>
      <c r="AN188">
        <f>IF(AM188=1,COUNTIF($AM$2:AM188,1),"")</f>
        <v>187</v>
      </c>
      <c r="AO188" t="str">
        <f>IFERROR(INDEX($C$2:$C$637,MATCH(ROWS($AN$2:AN188),position,0)),"")</f>
        <v>51611-GENEVA BUSINESS TERMINAL</v>
      </c>
    </row>
    <row r="189" spans="1:41" x14ac:dyDescent="0.25">
      <c r="A189">
        <v>6</v>
      </c>
      <c r="B189">
        <v>51701</v>
      </c>
      <c r="C189" s="2" t="s">
        <v>1322</v>
      </c>
      <c r="D189" s="2" t="s">
        <v>46</v>
      </c>
      <c r="E189" s="2" t="s">
        <v>30</v>
      </c>
      <c r="F189" s="2" t="s">
        <v>24</v>
      </c>
      <c r="G189" s="2" t="s">
        <v>31</v>
      </c>
      <c r="H189" s="2" t="s">
        <v>38</v>
      </c>
      <c r="I189" s="2" t="s">
        <v>27</v>
      </c>
      <c r="J189" s="1">
        <v>42856</v>
      </c>
      <c r="K189" s="1">
        <v>43465</v>
      </c>
      <c r="L189">
        <v>14829554</v>
      </c>
      <c r="M189" s="2" t="s">
        <v>27</v>
      </c>
      <c r="N189" s="2" t="s">
        <v>47</v>
      </c>
      <c r="O189" s="2" t="s">
        <v>27</v>
      </c>
      <c r="P189" s="2" t="s">
        <v>27</v>
      </c>
      <c r="Q189" s="2" t="s">
        <v>27</v>
      </c>
      <c r="R189" s="2" t="s">
        <v>27</v>
      </c>
      <c r="S189" s="2" t="s">
        <v>27</v>
      </c>
      <c r="T189" s="2" t="s">
        <v>48</v>
      </c>
      <c r="U189" s="2" t="s">
        <v>49</v>
      </c>
      <c r="V189" s="2" t="s">
        <v>37</v>
      </c>
      <c r="AM189">
        <f>--ISNUMBER(IFERROR(SEARCH('Formulaire recherche'!$E$18,C189,1),""))</f>
        <v>1</v>
      </c>
      <c r="AN189">
        <f>IF(AM189=1,COUNTIF($AM$2:AM189,1),"")</f>
        <v>188</v>
      </c>
      <c r="AO189" t="str">
        <f>IFERROR(INDEX($C$2:$C$637,MATCH(ROWS($AN$2:AN189),position,0)),"")</f>
        <v>51701-Les Tuileries de Grandson</v>
      </c>
    </row>
    <row r="190" spans="1:41" x14ac:dyDescent="0.25">
      <c r="A190">
        <v>7</v>
      </c>
      <c r="B190">
        <v>51702</v>
      </c>
      <c r="C190" s="2" t="s">
        <v>1323</v>
      </c>
      <c r="D190" s="2" t="s">
        <v>1324</v>
      </c>
      <c r="E190" s="2" t="s">
        <v>30</v>
      </c>
      <c r="F190" s="2" t="s">
        <v>24</v>
      </c>
      <c r="G190" s="2" t="s">
        <v>31</v>
      </c>
      <c r="H190" s="2" t="s">
        <v>38</v>
      </c>
      <c r="I190" s="2" t="s">
        <v>27</v>
      </c>
      <c r="J190" s="1"/>
      <c r="K190" s="1"/>
      <c r="M190" s="2" t="s">
        <v>27</v>
      </c>
      <c r="N190" s="2" t="s">
        <v>27</v>
      </c>
      <c r="O190" s="2" t="s">
        <v>27</v>
      </c>
      <c r="P190" s="2" t="s">
        <v>27</v>
      </c>
      <c r="Q190" s="2" t="s">
        <v>27</v>
      </c>
      <c r="R190" s="2" t="s">
        <v>27</v>
      </c>
      <c r="S190" s="2" t="s">
        <v>27</v>
      </c>
      <c r="T190" s="2" t="s">
        <v>27</v>
      </c>
      <c r="U190" s="2" t="s">
        <v>27</v>
      </c>
      <c r="V190" s="2" t="s">
        <v>27</v>
      </c>
      <c r="AM190">
        <f>--ISNUMBER(IFERROR(SEARCH('Formulaire recherche'!$E$18,C190,1),""))</f>
        <v>1</v>
      </c>
      <c r="AN190">
        <f>IF(AM190=1,COUNTIF($AM$2:AM190,1),"")</f>
        <v>189</v>
      </c>
      <c r="AO190" t="str">
        <f>IFERROR(INDEX($C$2:$C$637,MATCH(ROWS($AN$2:AN190),position,0)),"")</f>
        <v>51702-Bureaux L'OREAL</v>
      </c>
    </row>
    <row r="191" spans="1:41" x14ac:dyDescent="0.25">
      <c r="A191">
        <v>8</v>
      </c>
      <c r="B191">
        <v>51703</v>
      </c>
      <c r="C191" s="2" t="s">
        <v>1325</v>
      </c>
      <c r="D191" s="2" t="s">
        <v>1326</v>
      </c>
      <c r="E191" s="2" t="s">
        <v>30</v>
      </c>
      <c r="F191" s="2" t="s">
        <v>24</v>
      </c>
      <c r="G191" s="2" t="s">
        <v>31</v>
      </c>
      <c r="H191" s="2" t="s">
        <v>26</v>
      </c>
      <c r="I191" s="2" t="s">
        <v>27</v>
      </c>
      <c r="J191" s="1">
        <v>42871</v>
      </c>
      <c r="K191" s="1"/>
      <c r="L191">
        <v>5685185</v>
      </c>
      <c r="M191" s="2" t="s">
        <v>27</v>
      </c>
      <c r="N191" s="2" t="s">
        <v>50</v>
      </c>
      <c r="O191" s="2" t="s">
        <v>27</v>
      </c>
      <c r="P191" s="2" t="s">
        <v>27</v>
      </c>
      <c r="Q191" s="2" t="s">
        <v>27</v>
      </c>
      <c r="R191" s="2" t="s">
        <v>51</v>
      </c>
      <c r="S191" s="2" t="s">
        <v>27</v>
      </c>
      <c r="T191" s="2" t="s">
        <v>52</v>
      </c>
      <c r="U191" s="2" t="s">
        <v>53</v>
      </c>
      <c r="V191" s="2" t="s">
        <v>45</v>
      </c>
      <c r="AM191">
        <f>--ISNUMBER(IFERROR(SEARCH('Formulaire recherche'!$E$18,C191,1),""))</f>
        <v>1</v>
      </c>
      <c r="AN191">
        <f>IF(AM191=1,COUNTIF($AM$2:AM191,1),"")</f>
        <v>190</v>
      </c>
      <c r="AO191" t="str">
        <f>IFERROR(INDEX($C$2:$C$637,MATCH(ROWS($AN$2:AN191),position,0)),"")</f>
        <v>51703-Les Terrasses de Champel</v>
      </c>
    </row>
    <row r="192" spans="1:41" x14ac:dyDescent="0.25">
      <c r="A192">
        <v>9</v>
      </c>
      <c r="B192">
        <v>51704</v>
      </c>
      <c r="C192" s="2" t="s">
        <v>1327</v>
      </c>
      <c r="D192" s="2" t="s">
        <v>1328</v>
      </c>
      <c r="E192" s="2" t="s">
        <v>30</v>
      </c>
      <c r="F192" s="2" t="s">
        <v>24</v>
      </c>
      <c r="G192" s="2" t="s">
        <v>31</v>
      </c>
      <c r="H192" s="2" t="s">
        <v>26</v>
      </c>
      <c r="I192" s="2" t="s">
        <v>54</v>
      </c>
      <c r="J192" s="1">
        <v>42736</v>
      </c>
      <c r="K192" s="1">
        <v>43525</v>
      </c>
      <c r="L192">
        <v>35840650</v>
      </c>
      <c r="M192" s="2" t="s">
        <v>27</v>
      </c>
      <c r="N192" s="2" t="s">
        <v>55</v>
      </c>
      <c r="O192" s="2" t="s">
        <v>27</v>
      </c>
      <c r="P192" s="2" t="s">
        <v>27</v>
      </c>
      <c r="Q192" s="2" t="s">
        <v>27</v>
      </c>
      <c r="R192" s="2" t="s">
        <v>56</v>
      </c>
      <c r="S192" s="2" t="s">
        <v>27</v>
      </c>
      <c r="T192" s="2" t="s">
        <v>57</v>
      </c>
      <c r="U192" s="2" t="s">
        <v>58</v>
      </c>
      <c r="V192" s="2" t="s">
        <v>45</v>
      </c>
      <c r="AM192">
        <f>--ISNUMBER(IFERROR(SEARCH('Formulaire recherche'!$E$18,C192,1),""))</f>
        <v>1</v>
      </c>
      <c r="AN192">
        <f>IF(AM192=1,COUNTIF($AM$2:AM192,1),"")</f>
        <v>191</v>
      </c>
      <c r="AO192" t="str">
        <f>IFERROR(INDEX($C$2:$C$637,MATCH(ROWS($AN$2:AN192),position,0)),"")</f>
        <v>51704-R3</v>
      </c>
    </row>
    <row r="193" spans="1:41" x14ac:dyDescent="0.25">
      <c r="A193">
        <v>10</v>
      </c>
      <c r="B193">
        <v>51801</v>
      </c>
      <c r="C193" s="2" t="s">
        <v>1329</v>
      </c>
      <c r="D193" s="2" t="s">
        <v>1330</v>
      </c>
      <c r="E193" s="2" t="s">
        <v>30</v>
      </c>
      <c r="F193" s="2" t="s">
        <v>24</v>
      </c>
      <c r="G193" s="2" t="s">
        <v>31</v>
      </c>
      <c r="H193" s="2" t="s">
        <v>26</v>
      </c>
      <c r="I193" s="2" t="s">
        <v>27</v>
      </c>
      <c r="J193" s="1">
        <v>43313</v>
      </c>
      <c r="K193" s="1">
        <v>43920</v>
      </c>
      <c r="L193">
        <v>42000000</v>
      </c>
      <c r="M193" s="2" t="s">
        <v>41</v>
      </c>
      <c r="N193" s="2" t="s">
        <v>59</v>
      </c>
      <c r="O193" s="2" t="s">
        <v>27</v>
      </c>
      <c r="P193" s="2" t="s">
        <v>27</v>
      </c>
      <c r="Q193" s="2" t="s">
        <v>27</v>
      </c>
      <c r="R193" s="2" t="s">
        <v>60</v>
      </c>
      <c r="S193" s="2" t="s">
        <v>27</v>
      </c>
      <c r="T193" s="2" t="s">
        <v>57</v>
      </c>
      <c r="U193" s="2" t="s">
        <v>61</v>
      </c>
      <c r="V193" s="2" t="s">
        <v>45</v>
      </c>
      <c r="AM193">
        <f>--ISNUMBER(IFERROR(SEARCH('Formulaire recherche'!$E$18,C193,1),""))</f>
        <v>1</v>
      </c>
      <c r="AN193">
        <f>IF(AM193=1,COUNTIF($AM$2:AM193,1),"")</f>
        <v>192</v>
      </c>
      <c r="AO193" t="str">
        <f>IFERROR(INDEX($C$2:$C$637,MATCH(ROWS($AN$2:AN193),position,0)),"")</f>
        <v>51801-WPG Vernier</v>
      </c>
    </row>
    <row r="194" spans="1:41" x14ac:dyDescent="0.25">
      <c r="A194">
        <v>11</v>
      </c>
      <c r="B194">
        <v>51802</v>
      </c>
      <c r="C194" s="2" t="s">
        <v>1331</v>
      </c>
      <c r="D194" s="2" t="s">
        <v>62</v>
      </c>
      <c r="E194" s="2" t="s">
        <v>30</v>
      </c>
      <c r="F194" s="2" t="s">
        <v>24</v>
      </c>
      <c r="G194" s="2" t="s">
        <v>31</v>
      </c>
      <c r="H194" s="2" t="s">
        <v>26</v>
      </c>
      <c r="I194" s="2" t="s">
        <v>27</v>
      </c>
      <c r="J194" s="1">
        <v>43199</v>
      </c>
      <c r="K194" s="1">
        <v>43677</v>
      </c>
      <c r="L194">
        <v>16936140</v>
      </c>
      <c r="M194" s="2" t="s">
        <v>27</v>
      </c>
      <c r="N194" s="2" t="s">
        <v>63</v>
      </c>
      <c r="O194" s="2" t="s">
        <v>27</v>
      </c>
      <c r="P194" s="2" t="s">
        <v>27</v>
      </c>
      <c r="Q194" s="2" t="s">
        <v>27</v>
      </c>
      <c r="R194" s="2" t="s">
        <v>64</v>
      </c>
      <c r="S194" s="2" t="s">
        <v>27</v>
      </c>
      <c r="T194" s="2" t="s">
        <v>65</v>
      </c>
      <c r="U194" s="2" t="s">
        <v>66</v>
      </c>
      <c r="V194" s="2" t="s">
        <v>37</v>
      </c>
      <c r="AM194">
        <f>--ISNUMBER(IFERROR(SEARCH('Formulaire recherche'!$E$18,C194,1),""))</f>
        <v>1</v>
      </c>
      <c r="AN194">
        <f>IF(AM194=1,COUNTIF($AM$2:AM194,1),"")</f>
        <v>193</v>
      </c>
      <c r="AO194" t="str">
        <f>IFERROR(INDEX($C$2:$C$637,MATCH(ROWS($AN$2:AN194),position,0)),"")</f>
        <v>51802-Terre Bonne</v>
      </c>
    </row>
    <row r="195" spans="1:41" x14ac:dyDescent="0.25">
      <c r="A195">
        <v>13</v>
      </c>
      <c r="B195">
        <v>51803</v>
      </c>
      <c r="C195" s="2" t="s">
        <v>1334</v>
      </c>
      <c r="D195" s="2" t="s">
        <v>68</v>
      </c>
      <c r="E195" s="2" t="s">
        <v>30</v>
      </c>
      <c r="F195" s="2" t="s">
        <v>24</v>
      </c>
      <c r="G195" s="2" t="s">
        <v>31</v>
      </c>
      <c r="H195" s="2" t="s">
        <v>26</v>
      </c>
      <c r="I195" s="2" t="s">
        <v>27</v>
      </c>
      <c r="J195" s="1">
        <v>43296</v>
      </c>
      <c r="K195" s="1">
        <v>43921</v>
      </c>
      <c r="L195">
        <v>9470720</v>
      </c>
      <c r="M195" s="2" t="s">
        <v>27</v>
      </c>
      <c r="N195" s="2" t="s">
        <v>69</v>
      </c>
      <c r="O195" s="2" t="s">
        <v>27</v>
      </c>
      <c r="P195" s="2" t="s">
        <v>27</v>
      </c>
      <c r="Q195" s="2" t="s">
        <v>27</v>
      </c>
      <c r="R195" s="2" t="s">
        <v>27</v>
      </c>
      <c r="S195" s="2" t="s">
        <v>27</v>
      </c>
      <c r="T195" s="2" t="s">
        <v>27</v>
      </c>
      <c r="U195" s="2" t="s">
        <v>70</v>
      </c>
      <c r="V195" s="2" t="s">
        <v>45</v>
      </c>
      <c r="AM195">
        <f>--ISNUMBER(IFERROR(SEARCH('Formulaire recherche'!$E$18,C195,1),""))</f>
        <v>1</v>
      </c>
      <c r="AN195">
        <f>IF(AM195=1,COUNTIF($AM$2:AM195,1),"")</f>
        <v>194</v>
      </c>
      <c r="AO195" t="str">
        <f>IFERROR(INDEX($C$2:$C$637,MATCH(ROWS($AN$2:AN195),position,0)),"")</f>
        <v>51803-Moillebeau 53</v>
      </c>
    </row>
    <row r="196" spans="1:41" x14ac:dyDescent="0.25">
      <c r="A196">
        <v>14</v>
      </c>
      <c r="B196">
        <v>51804</v>
      </c>
      <c r="C196" s="2" t="s">
        <v>1335</v>
      </c>
      <c r="D196" s="2" t="s">
        <v>1336</v>
      </c>
      <c r="E196" s="2" t="s">
        <v>30</v>
      </c>
      <c r="F196" s="2" t="s">
        <v>24</v>
      </c>
      <c r="G196" s="2" t="s">
        <v>31</v>
      </c>
      <c r="H196" s="2" t="s">
        <v>26</v>
      </c>
      <c r="I196" s="2" t="s">
        <v>71</v>
      </c>
      <c r="J196" s="1">
        <v>43301</v>
      </c>
      <c r="K196" s="1">
        <v>44104</v>
      </c>
      <c r="L196">
        <v>60500000</v>
      </c>
      <c r="M196" s="2" t="s">
        <v>41</v>
      </c>
      <c r="N196" s="2" t="s">
        <v>72</v>
      </c>
      <c r="O196" s="2" t="s">
        <v>27</v>
      </c>
      <c r="P196" s="2" t="s">
        <v>27</v>
      </c>
      <c r="Q196" s="2" t="s">
        <v>27</v>
      </c>
      <c r="R196" s="2" t="s">
        <v>73</v>
      </c>
      <c r="S196" s="2" t="s">
        <v>27</v>
      </c>
      <c r="T196" s="2" t="s">
        <v>74</v>
      </c>
      <c r="U196" s="2" t="s">
        <v>75</v>
      </c>
      <c r="V196" s="2" t="s">
        <v>37</v>
      </c>
      <c r="AM196">
        <f>--ISNUMBER(IFERROR(SEARCH('Formulaire recherche'!$E$18,C196,1),""))</f>
        <v>1</v>
      </c>
      <c r="AN196">
        <f>IF(AM196=1,COUNTIF($AM$2:AM196,1),"")</f>
        <v>195</v>
      </c>
      <c r="AO196" t="str">
        <f>IFERROR(INDEX($C$2:$C$637,MATCH(ROWS($AN$2:AN196),position,0)),"")</f>
        <v>51804-Orbe - En Gruvatiez</v>
      </c>
    </row>
    <row r="197" spans="1:41" x14ac:dyDescent="0.25">
      <c r="A197">
        <v>15</v>
      </c>
      <c r="B197">
        <v>51805</v>
      </c>
      <c r="C197" s="2" t="s">
        <v>1337</v>
      </c>
      <c r="D197" s="2" t="s">
        <v>76</v>
      </c>
      <c r="E197" s="2" t="s">
        <v>30</v>
      </c>
      <c r="F197" s="2" t="s">
        <v>24</v>
      </c>
      <c r="G197" s="2" t="s">
        <v>31</v>
      </c>
      <c r="H197" s="2" t="s">
        <v>26</v>
      </c>
      <c r="I197" s="2" t="s">
        <v>27</v>
      </c>
      <c r="J197" s="1">
        <v>43297</v>
      </c>
      <c r="K197" s="1">
        <v>43830</v>
      </c>
      <c r="L197">
        <v>2367688</v>
      </c>
      <c r="M197" s="2" t="s">
        <v>32</v>
      </c>
      <c r="N197" s="2" t="s">
        <v>77</v>
      </c>
      <c r="O197" s="2" t="s">
        <v>27</v>
      </c>
      <c r="P197" s="2" t="s">
        <v>27</v>
      </c>
      <c r="Q197" s="2" t="s">
        <v>27</v>
      </c>
      <c r="R197" s="2" t="s">
        <v>27</v>
      </c>
      <c r="S197" s="2" t="s">
        <v>27</v>
      </c>
      <c r="T197" s="2" t="s">
        <v>52</v>
      </c>
      <c r="U197" s="2" t="s">
        <v>78</v>
      </c>
      <c r="V197" s="2" t="s">
        <v>45</v>
      </c>
      <c r="AM197">
        <f>--ISNUMBER(IFERROR(SEARCH('Formulaire recherche'!$E$18,C197,1),""))</f>
        <v>1</v>
      </c>
      <c r="AN197">
        <f>IF(AM197=1,COUNTIF($AM$2:AM197,1),"")</f>
        <v>196</v>
      </c>
      <c r="AO197" t="str">
        <f>IFERROR(INDEX($C$2:$C$637,MATCH(ROWS($AN$2:AN197),position,0)),"")</f>
        <v>51805-Villa Rosset</v>
      </c>
    </row>
    <row r="198" spans="1:41" x14ac:dyDescent="0.25">
      <c r="A198">
        <v>212</v>
      </c>
      <c r="B198">
        <v>51901</v>
      </c>
      <c r="C198" s="2" t="s">
        <v>770</v>
      </c>
      <c r="D198" s="2" t="s">
        <v>771</v>
      </c>
      <c r="E198" s="2" t="s">
        <v>30</v>
      </c>
      <c r="F198" s="2" t="s">
        <v>24</v>
      </c>
      <c r="G198" s="2" t="s">
        <v>31</v>
      </c>
      <c r="H198" s="2" t="s">
        <v>26</v>
      </c>
      <c r="I198" s="2" t="s">
        <v>27</v>
      </c>
      <c r="J198" s="1">
        <v>43634</v>
      </c>
      <c r="K198" s="1">
        <v>43738</v>
      </c>
      <c r="M198" s="2" t="s">
        <v>32</v>
      </c>
      <c r="N198" s="2" t="s">
        <v>772</v>
      </c>
      <c r="O198" s="2" t="s">
        <v>27</v>
      </c>
      <c r="P198" s="2" t="s">
        <v>27</v>
      </c>
      <c r="Q198" s="2" t="s">
        <v>27</v>
      </c>
      <c r="R198" s="2" t="s">
        <v>27</v>
      </c>
      <c r="S198" s="2" t="s">
        <v>27</v>
      </c>
      <c r="T198" s="2" t="s">
        <v>27</v>
      </c>
      <c r="U198" s="2" t="s">
        <v>773</v>
      </c>
      <c r="V198" s="2" t="s">
        <v>45</v>
      </c>
      <c r="AM198">
        <f>--ISNUMBER(IFERROR(SEARCH('Formulaire recherche'!$E$18,C198,1),""))</f>
        <v>1</v>
      </c>
      <c r="AN198">
        <f>IF(AM198=1,COUNTIF($AM$2:AM198,1),"")</f>
        <v>197</v>
      </c>
      <c r="AO198" t="str">
        <f>IFERROR(INDEX($C$2:$C$637,MATCH(ROWS($AN$2:AN198),position,0)),"")</f>
        <v>51901-Cafétéria 6ème étage</v>
      </c>
    </row>
    <row r="199" spans="1:41" x14ac:dyDescent="0.25">
      <c r="A199">
        <v>230</v>
      </c>
      <c r="B199">
        <v>51902</v>
      </c>
      <c r="C199" s="2" t="s">
        <v>839</v>
      </c>
      <c r="D199" s="2" t="s">
        <v>840</v>
      </c>
      <c r="E199" s="2" t="s">
        <v>30</v>
      </c>
      <c r="F199" s="2" t="s">
        <v>24</v>
      </c>
      <c r="G199" s="2" t="s">
        <v>31</v>
      </c>
      <c r="H199" s="2" t="s">
        <v>26</v>
      </c>
      <c r="I199" s="2" t="s">
        <v>841</v>
      </c>
      <c r="J199" s="1">
        <v>43728</v>
      </c>
      <c r="K199" s="1">
        <v>44015</v>
      </c>
      <c r="L199">
        <v>3935098</v>
      </c>
      <c r="M199" s="2" t="s">
        <v>41</v>
      </c>
      <c r="N199" s="2" t="s">
        <v>842</v>
      </c>
      <c r="O199" s="2" t="s">
        <v>27</v>
      </c>
      <c r="P199" s="2" t="s">
        <v>27</v>
      </c>
      <c r="Q199" s="2" t="s">
        <v>27</v>
      </c>
      <c r="R199" s="2" t="s">
        <v>27</v>
      </c>
      <c r="S199" s="2" t="s">
        <v>27</v>
      </c>
      <c r="T199" s="2" t="s">
        <v>27</v>
      </c>
      <c r="U199" s="2" t="s">
        <v>843</v>
      </c>
      <c r="V199" s="2" t="s">
        <v>45</v>
      </c>
      <c r="AM199">
        <f>--ISNUMBER(IFERROR(SEARCH('Formulaire recherche'!$E$18,C199,1),""))</f>
        <v>1</v>
      </c>
      <c r="AN199">
        <f>IF(AM199=1,COUNTIF($AM$2:AM199,1),"")</f>
        <v>198</v>
      </c>
      <c r="AO199" t="str">
        <f>IFERROR(INDEX($C$2:$C$637,MATCH(ROWS($AN$2:AN199),position,0)),"")</f>
        <v>51902-BRACCO - Hexagon</v>
      </c>
    </row>
    <row r="200" spans="1:41" x14ac:dyDescent="0.25">
      <c r="A200">
        <v>363</v>
      </c>
      <c r="B200">
        <v>53006</v>
      </c>
      <c r="C200" s="2" t="s">
        <v>1127</v>
      </c>
      <c r="D200" s="2" t="s">
        <v>1128</v>
      </c>
      <c r="E200" s="2" t="s">
        <v>30</v>
      </c>
      <c r="F200" s="2" t="s">
        <v>24</v>
      </c>
      <c r="G200" s="2" t="s">
        <v>31</v>
      </c>
      <c r="H200" s="2" t="s">
        <v>38</v>
      </c>
      <c r="I200" s="2" t="s">
        <v>27</v>
      </c>
      <c r="J200" s="1"/>
      <c r="K200" s="1"/>
      <c r="M200" s="2" t="s">
        <v>27</v>
      </c>
      <c r="N200" s="2" t="s">
        <v>27</v>
      </c>
      <c r="O200" s="2" t="s">
        <v>27</v>
      </c>
      <c r="P200" s="2" t="s">
        <v>27</v>
      </c>
      <c r="Q200" s="2" t="s">
        <v>27</v>
      </c>
      <c r="R200" s="2" t="s">
        <v>27</v>
      </c>
      <c r="S200" s="2" t="s">
        <v>27</v>
      </c>
      <c r="T200" s="2" t="s">
        <v>27</v>
      </c>
      <c r="U200" s="2" t="s">
        <v>27</v>
      </c>
      <c r="V200" s="2" t="s">
        <v>27</v>
      </c>
      <c r="AM200">
        <f>--ISNUMBER(IFERROR(SEARCH('Formulaire recherche'!$E$18,C200,1),""))</f>
        <v>1</v>
      </c>
      <c r="AN200">
        <f>IF(AM200=1,COUNTIF($AM$2:AM200,1),"")</f>
        <v>199</v>
      </c>
      <c r="AO200" t="str">
        <f>IFERROR(INDEX($C$2:$C$637,MATCH(ROWS($AN$2:AN200),position,0)),"")</f>
        <v>53006-Blandonnet</v>
      </c>
    </row>
    <row r="201" spans="1:41" x14ac:dyDescent="0.25">
      <c r="A201">
        <v>364</v>
      </c>
      <c r="B201">
        <v>54005</v>
      </c>
      <c r="C201" s="2" t="s">
        <v>1129</v>
      </c>
      <c r="D201" s="2" t="s">
        <v>1130</v>
      </c>
      <c r="E201" s="2" t="s">
        <v>30</v>
      </c>
      <c r="F201" s="2" t="s">
        <v>24</v>
      </c>
      <c r="G201" s="2" t="s">
        <v>31</v>
      </c>
      <c r="H201" s="2" t="s">
        <v>38</v>
      </c>
      <c r="I201" s="2" t="s">
        <v>27</v>
      </c>
      <c r="J201" s="1"/>
      <c r="K201" s="1"/>
      <c r="M201" s="2" t="s">
        <v>27</v>
      </c>
      <c r="N201" s="2" t="s">
        <v>27</v>
      </c>
      <c r="O201" s="2" t="s">
        <v>27</v>
      </c>
      <c r="P201" s="2" t="s">
        <v>27</v>
      </c>
      <c r="Q201" s="2" t="s">
        <v>27</v>
      </c>
      <c r="R201" s="2" t="s">
        <v>27</v>
      </c>
      <c r="S201" s="2" t="s">
        <v>27</v>
      </c>
      <c r="T201" s="2" t="s">
        <v>27</v>
      </c>
      <c r="U201" s="2" t="s">
        <v>27</v>
      </c>
      <c r="V201" s="2" t="s">
        <v>27</v>
      </c>
      <c r="AM201">
        <f>--ISNUMBER(IFERROR(SEARCH('Formulaire recherche'!$E$18,C201,1),""))</f>
        <v>1</v>
      </c>
      <c r="AN201">
        <f>IF(AM201=1,COUNTIF($AM$2:AM201,1),"")</f>
        <v>200</v>
      </c>
      <c r="AO201" t="str">
        <f>IFERROR(INDEX($C$2:$C$637,MATCH(ROWS($AN$2:AN201),position,0)),"")</f>
        <v>54005-Les Cret de Pregny</v>
      </c>
    </row>
    <row r="202" spans="1:41" x14ac:dyDescent="0.25">
      <c r="A202">
        <v>205</v>
      </c>
      <c r="B202">
        <v>56005</v>
      </c>
      <c r="C202" s="2" t="s">
        <v>748</v>
      </c>
      <c r="D202" s="2" t="s">
        <v>749</v>
      </c>
      <c r="E202" s="2" t="s">
        <v>30</v>
      </c>
      <c r="F202" s="2" t="s">
        <v>24</v>
      </c>
      <c r="G202" s="2" t="s">
        <v>31</v>
      </c>
      <c r="H202" s="2" t="s">
        <v>38</v>
      </c>
      <c r="I202" s="2" t="s">
        <v>27</v>
      </c>
      <c r="J202" s="1"/>
      <c r="K202" s="1"/>
      <c r="M202" s="2" t="s">
        <v>27</v>
      </c>
      <c r="N202" s="2" t="s">
        <v>27</v>
      </c>
      <c r="O202" s="2" t="s">
        <v>27</v>
      </c>
      <c r="P202" s="2" t="s">
        <v>27</v>
      </c>
      <c r="Q202" s="2" t="s">
        <v>27</v>
      </c>
      <c r="R202" s="2" t="s">
        <v>27</v>
      </c>
      <c r="S202" s="2" t="s">
        <v>27</v>
      </c>
      <c r="T202" s="2" t="s">
        <v>27</v>
      </c>
      <c r="U202" s="2" t="s">
        <v>27</v>
      </c>
      <c r="V202" s="2" t="s">
        <v>27</v>
      </c>
      <c r="AM202">
        <f>--ISNUMBER(IFERROR(SEARCH('Formulaire recherche'!$E$18,C202,1),""))</f>
        <v>1</v>
      </c>
      <c r="AN202">
        <f>IF(AM202=1,COUNTIF($AM$2:AM202,1),"")</f>
        <v>201</v>
      </c>
      <c r="AO202" t="str">
        <f>IFERROR(INDEX($C$2:$C$637,MATCH(ROWS($AN$2:AN202),position,0)),"")</f>
        <v>56005-Mélèzes</v>
      </c>
    </row>
    <row r="203" spans="1:41" x14ac:dyDescent="0.25">
      <c r="A203">
        <v>365</v>
      </c>
      <c r="B203">
        <v>58006</v>
      </c>
      <c r="C203" s="2" t="s">
        <v>1131</v>
      </c>
      <c r="D203" s="2" t="s">
        <v>1132</v>
      </c>
      <c r="E203" s="2" t="s">
        <v>30</v>
      </c>
      <c r="F203" s="2" t="s">
        <v>24</v>
      </c>
      <c r="G203" s="2" t="s">
        <v>31</v>
      </c>
      <c r="H203" s="2" t="s">
        <v>38</v>
      </c>
      <c r="I203" s="2" t="s">
        <v>27</v>
      </c>
      <c r="J203" s="1"/>
      <c r="K203" s="1"/>
      <c r="M203" s="2" t="s">
        <v>27</v>
      </c>
      <c r="N203" s="2" t="s">
        <v>27</v>
      </c>
      <c r="O203" s="2" t="s">
        <v>27</v>
      </c>
      <c r="P203" s="2" t="s">
        <v>27</v>
      </c>
      <c r="Q203" s="2" t="s">
        <v>27</v>
      </c>
      <c r="R203" s="2" t="s">
        <v>27</v>
      </c>
      <c r="S203" s="2" t="s">
        <v>27</v>
      </c>
      <c r="T203" s="2" t="s">
        <v>27</v>
      </c>
      <c r="U203" s="2" t="s">
        <v>27</v>
      </c>
      <c r="V203" s="2" t="s">
        <v>27</v>
      </c>
      <c r="AM203">
        <f>--ISNUMBER(IFERROR(SEARCH('Formulaire recherche'!$E$18,C203,1),""))</f>
        <v>1</v>
      </c>
      <c r="AN203">
        <f>IF(AM203=1,COUNTIF($AM$2:AM203,1),"")</f>
        <v>202</v>
      </c>
      <c r="AO203" t="str">
        <f>IFERROR(INDEX($C$2:$C$637,MATCH(ROWS($AN$2:AN203),position,0)),"")</f>
        <v>58006-Blue Box</v>
      </c>
    </row>
    <row r="204" spans="1:41" x14ac:dyDescent="0.25">
      <c r="A204">
        <v>366</v>
      </c>
      <c r="B204">
        <v>59001</v>
      </c>
      <c r="C204" s="2" t="s">
        <v>1133</v>
      </c>
      <c r="D204" s="2" t="s">
        <v>1134</v>
      </c>
      <c r="E204" s="2" t="s">
        <v>30</v>
      </c>
      <c r="F204" s="2" t="s">
        <v>24</v>
      </c>
      <c r="G204" s="2" t="s">
        <v>31</v>
      </c>
      <c r="H204" s="2" t="s">
        <v>38</v>
      </c>
      <c r="I204" s="2" t="s">
        <v>27</v>
      </c>
      <c r="J204" s="1"/>
      <c r="K204" s="1"/>
      <c r="M204" s="2" t="s">
        <v>27</v>
      </c>
      <c r="N204" s="2" t="s">
        <v>27</v>
      </c>
      <c r="O204" s="2" t="s">
        <v>27</v>
      </c>
      <c r="P204" s="2" t="s">
        <v>27</v>
      </c>
      <c r="Q204" s="2" t="s">
        <v>27</v>
      </c>
      <c r="R204" s="2" t="s">
        <v>27</v>
      </c>
      <c r="S204" s="2" t="s">
        <v>27</v>
      </c>
      <c r="T204" s="2" t="s">
        <v>27</v>
      </c>
      <c r="U204" s="2" t="s">
        <v>27</v>
      </c>
      <c r="V204" s="2" t="s">
        <v>27</v>
      </c>
      <c r="AM204">
        <f>--ISNUMBER(IFERROR(SEARCH('Formulaire recherche'!$E$18,C204,1),""))</f>
        <v>1</v>
      </c>
      <c r="AN204">
        <f>IF(AM204=1,COUNTIF($AM$2:AM204,1),"")</f>
        <v>203</v>
      </c>
      <c r="AO204" t="str">
        <f>IFERROR(INDEX($C$2:$C$637,MATCH(ROWS($AN$2:AN204),position,0)),"")</f>
        <v>59001-HSBC</v>
      </c>
    </row>
    <row r="205" spans="1:41" x14ac:dyDescent="0.25">
      <c r="A205">
        <v>16</v>
      </c>
      <c r="B205">
        <v>60990</v>
      </c>
      <c r="C205" s="2" t="s">
        <v>1338</v>
      </c>
      <c r="D205" s="2" t="s">
        <v>1339</v>
      </c>
      <c r="E205" s="2" t="s">
        <v>23</v>
      </c>
      <c r="F205" s="2" t="s">
        <v>79</v>
      </c>
      <c r="G205" s="2" t="s">
        <v>80</v>
      </c>
      <c r="H205" s="2" t="s">
        <v>26</v>
      </c>
      <c r="I205" s="2" t="s">
        <v>27</v>
      </c>
      <c r="J205" s="1"/>
      <c r="K205" s="1"/>
      <c r="M205" s="2" t="s">
        <v>27</v>
      </c>
      <c r="N205" s="2" t="s">
        <v>27</v>
      </c>
      <c r="O205" s="2" t="s">
        <v>27</v>
      </c>
      <c r="P205" s="2" t="s">
        <v>81</v>
      </c>
      <c r="Q205" s="2" t="s">
        <v>27</v>
      </c>
      <c r="R205" s="2" t="s">
        <v>27</v>
      </c>
      <c r="S205" s="2" t="s">
        <v>27</v>
      </c>
      <c r="T205" s="2" t="s">
        <v>27</v>
      </c>
      <c r="U205" s="2" t="s">
        <v>27</v>
      </c>
      <c r="V205" s="2" t="s">
        <v>27</v>
      </c>
      <c r="AM205">
        <f>--ISNUMBER(IFERROR(SEARCH('Formulaire recherche'!$E$18,C205,1),""))</f>
        <v>1</v>
      </c>
      <c r="AN205">
        <f>IF(AM205=1,COUNTIF($AM$2:AM205,1),"")</f>
        <v>204</v>
      </c>
      <c r="AO205" t="str">
        <f>IFERROR(INDEX($C$2:$C$637,MATCH(ROWS($AN$2:AN205),position,0)),"")</f>
        <v>60990-Prestation de Main d'oeuvre (div.)</v>
      </c>
    </row>
    <row r="206" spans="1:41" x14ac:dyDescent="0.25">
      <c r="A206">
        <v>17</v>
      </c>
      <c r="B206">
        <v>60992</v>
      </c>
      <c r="C206" s="2" t="s">
        <v>1340</v>
      </c>
      <c r="D206" s="2" t="s">
        <v>1341</v>
      </c>
      <c r="E206" s="2" t="s">
        <v>23</v>
      </c>
      <c r="F206" s="2" t="s">
        <v>79</v>
      </c>
      <c r="G206" s="2" t="s">
        <v>80</v>
      </c>
      <c r="H206" s="2" t="s">
        <v>26</v>
      </c>
      <c r="I206" s="2" t="s">
        <v>27</v>
      </c>
      <c r="J206" s="1"/>
      <c r="K206" s="1"/>
      <c r="M206" s="2" t="s">
        <v>27</v>
      </c>
      <c r="N206" s="2" t="s">
        <v>27</v>
      </c>
      <c r="O206" s="2" t="s">
        <v>27</v>
      </c>
      <c r="P206" s="2" t="s">
        <v>82</v>
      </c>
      <c r="Q206" s="2" t="s">
        <v>27</v>
      </c>
      <c r="R206" s="2" t="s">
        <v>27</v>
      </c>
      <c r="S206" s="2" t="s">
        <v>27</v>
      </c>
      <c r="T206" s="2" t="s">
        <v>27</v>
      </c>
      <c r="U206" s="2" t="s">
        <v>27</v>
      </c>
      <c r="V206" s="2" t="s">
        <v>27</v>
      </c>
      <c r="AM206">
        <f>--ISNUMBER(IFERROR(SEARCH('Formulaire recherche'!$E$18,C206,1),""))</f>
        <v>1</v>
      </c>
      <c r="AN206">
        <f>IF(AM206=1,COUNTIF($AM$2:AM206,1),"")</f>
        <v>205</v>
      </c>
      <c r="AO206" t="str">
        <f>IFERROR(INDEX($C$2:$C$637,MATCH(ROWS($AN$2:AN206),position,0)),"")</f>
        <v>60992-Chantiers divers - P. Gamba</v>
      </c>
    </row>
    <row r="207" spans="1:41" x14ac:dyDescent="0.25">
      <c r="A207">
        <v>356</v>
      </c>
      <c r="B207">
        <v>60992</v>
      </c>
      <c r="C207" s="2" t="s">
        <v>1107</v>
      </c>
      <c r="D207" s="2" t="s">
        <v>1108</v>
      </c>
      <c r="E207" s="2" t="s">
        <v>23</v>
      </c>
      <c r="F207" s="2" t="s">
        <v>79</v>
      </c>
      <c r="G207" s="2" t="s">
        <v>80</v>
      </c>
      <c r="H207" s="2" t="s">
        <v>26</v>
      </c>
      <c r="I207" s="2" t="s">
        <v>1109</v>
      </c>
      <c r="J207" s="1">
        <v>43739</v>
      </c>
      <c r="K207" s="1">
        <v>44105</v>
      </c>
      <c r="L207">
        <v>268000</v>
      </c>
      <c r="M207" s="2" t="s">
        <v>32</v>
      </c>
      <c r="N207" s="2" t="s">
        <v>209</v>
      </c>
      <c r="O207" s="2" t="s">
        <v>825</v>
      </c>
      <c r="P207" s="2" t="s">
        <v>82</v>
      </c>
      <c r="Q207" s="2" t="s">
        <v>27</v>
      </c>
      <c r="R207" s="2" t="s">
        <v>27</v>
      </c>
      <c r="S207" s="2" t="s">
        <v>27</v>
      </c>
      <c r="T207" s="2" t="s">
        <v>1110</v>
      </c>
      <c r="U207" s="2" t="s">
        <v>1111</v>
      </c>
      <c r="V207" s="2" t="s">
        <v>27</v>
      </c>
      <c r="AM207">
        <f>--ISNUMBER(IFERROR(SEARCH('Formulaire recherche'!$E$18,C207,1),""))</f>
        <v>1</v>
      </c>
      <c r="AN207">
        <f>IF(AM207=1,COUNTIF($AM$2:AM207,1),"")</f>
        <v>206</v>
      </c>
      <c r="AO207" t="str">
        <f>IFERROR(INDEX($C$2:$C$637,MATCH(ROWS($AN$2:AN207),position,0)),"")</f>
        <v>60992.1-Villa Bibos</v>
      </c>
    </row>
    <row r="208" spans="1:41" x14ac:dyDescent="0.25">
      <c r="A208">
        <v>358</v>
      </c>
      <c r="B208">
        <v>60992</v>
      </c>
      <c r="C208" s="2" t="s">
        <v>1114</v>
      </c>
      <c r="D208" s="2" t="s">
        <v>1115</v>
      </c>
      <c r="E208" s="2" t="s">
        <v>23</v>
      </c>
      <c r="F208" s="2" t="s">
        <v>79</v>
      </c>
      <c r="G208" s="2" t="s">
        <v>80</v>
      </c>
      <c r="H208" s="2" t="s">
        <v>26</v>
      </c>
      <c r="I208" s="2" t="s">
        <v>1116</v>
      </c>
      <c r="J208" s="1">
        <v>43739</v>
      </c>
      <c r="K208" s="1">
        <v>44196</v>
      </c>
      <c r="L208">
        <v>268303.59999999998</v>
      </c>
      <c r="M208" s="2" t="s">
        <v>27</v>
      </c>
      <c r="N208" s="2" t="s">
        <v>1117</v>
      </c>
      <c r="O208" s="2" t="s">
        <v>825</v>
      </c>
      <c r="P208" s="2" t="s">
        <v>82</v>
      </c>
      <c r="Q208" s="2" t="s">
        <v>27</v>
      </c>
      <c r="R208" s="2" t="s">
        <v>27</v>
      </c>
      <c r="S208" s="2" t="s">
        <v>27</v>
      </c>
      <c r="T208" s="2" t="s">
        <v>1110</v>
      </c>
      <c r="U208" s="2" t="s">
        <v>27</v>
      </c>
      <c r="V208" s="2" t="s">
        <v>27</v>
      </c>
      <c r="AM208">
        <f>--ISNUMBER(IFERROR(SEARCH('Formulaire recherche'!$E$18,C208,1),""))</f>
        <v>1</v>
      </c>
      <c r="AN208">
        <f>IF(AM208=1,COUNTIF($AM$2:AM208,1),"")</f>
        <v>207</v>
      </c>
      <c r="AO208" t="str">
        <f>IFERROR(INDEX($C$2:$C$637,MATCH(ROWS($AN$2:AN208),position,0)),"")</f>
        <v>60992.2-UAPE Gingins</v>
      </c>
    </row>
    <row r="209" spans="1:41" x14ac:dyDescent="0.25">
      <c r="A209">
        <v>359</v>
      </c>
      <c r="B209">
        <v>60992</v>
      </c>
      <c r="C209" s="2" t="s">
        <v>1118</v>
      </c>
      <c r="D209" s="2" t="s">
        <v>1119</v>
      </c>
      <c r="E209" s="2" t="s">
        <v>23</v>
      </c>
      <c r="F209" s="2" t="s">
        <v>79</v>
      </c>
      <c r="G209" s="2" t="s">
        <v>80</v>
      </c>
      <c r="H209" s="2" t="s">
        <v>26</v>
      </c>
      <c r="I209" s="2" t="s">
        <v>27</v>
      </c>
      <c r="J209" s="1">
        <v>43739</v>
      </c>
      <c r="K209" s="1">
        <v>44196</v>
      </c>
      <c r="L209">
        <v>59000</v>
      </c>
      <c r="M209" s="2" t="s">
        <v>27</v>
      </c>
      <c r="N209" s="2" t="s">
        <v>27</v>
      </c>
      <c r="O209" s="2" t="s">
        <v>825</v>
      </c>
      <c r="P209" s="2" t="s">
        <v>82</v>
      </c>
      <c r="Q209" s="2" t="s">
        <v>27</v>
      </c>
      <c r="R209" s="2" t="s">
        <v>27</v>
      </c>
      <c r="S209" s="2" t="s">
        <v>27</v>
      </c>
      <c r="T209" s="2" t="s">
        <v>27</v>
      </c>
      <c r="U209" s="2" t="s">
        <v>27</v>
      </c>
      <c r="V209" s="2" t="s">
        <v>27</v>
      </c>
      <c r="AM209">
        <f>--ISNUMBER(IFERROR(SEARCH('Formulaire recherche'!$E$18,C209,1),""))</f>
        <v>1</v>
      </c>
      <c r="AN209">
        <f>IF(AM209=1,COUNTIF($AM$2:AM209,1),"")</f>
        <v>208</v>
      </c>
      <c r="AO209" t="str">
        <f>IFERROR(INDEX($C$2:$C$637,MATCH(ROWS($AN$2:AN209),position,0)),"")</f>
        <v>60992.3-MABO</v>
      </c>
    </row>
    <row r="210" spans="1:41" x14ac:dyDescent="0.25">
      <c r="A210">
        <v>360</v>
      </c>
      <c r="B210">
        <v>60992</v>
      </c>
      <c r="C210" s="2" t="s">
        <v>1120</v>
      </c>
      <c r="D210" s="2" t="s">
        <v>1121</v>
      </c>
      <c r="E210" s="2" t="s">
        <v>23</v>
      </c>
      <c r="F210" s="2" t="s">
        <v>79</v>
      </c>
      <c r="G210" s="2" t="s">
        <v>80</v>
      </c>
      <c r="H210" s="2" t="s">
        <v>26</v>
      </c>
      <c r="I210" s="2" t="s">
        <v>27</v>
      </c>
      <c r="J210" s="1"/>
      <c r="K210" s="1"/>
      <c r="M210" s="2" t="s">
        <v>27</v>
      </c>
      <c r="N210" s="2" t="s">
        <v>27</v>
      </c>
      <c r="O210" s="2" t="s">
        <v>825</v>
      </c>
      <c r="P210" s="2" t="s">
        <v>82</v>
      </c>
      <c r="Q210" s="2" t="s">
        <v>27</v>
      </c>
      <c r="R210" s="2" t="s">
        <v>1122</v>
      </c>
      <c r="S210" s="2" t="s">
        <v>27</v>
      </c>
      <c r="T210" s="2" t="s">
        <v>27</v>
      </c>
      <c r="U210" s="2" t="s">
        <v>27</v>
      </c>
      <c r="V210" s="2" t="s">
        <v>27</v>
      </c>
      <c r="AM210">
        <f>--ISNUMBER(IFERROR(SEARCH('Formulaire recherche'!$E$18,C210,1),""))</f>
        <v>1</v>
      </c>
      <c r="AN210">
        <f>IF(AM210=1,COUNTIF($AM$2:AM210,1),"")</f>
        <v>209</v>
      </c>
      <c r="AO210" t="str">
        <f>IFERROR(INDEX($C$2:$C$637,MATCH(ROWS($AN$2:AN210),position,0)),"")</f>
        <v>60992.4-STAP Morges</v>
      </c>
    </row>
    <row r="211" spans="1:41" x14ac:dyDescent="0.25">
      <c r="A211">
        <v>18</v>
      </c>
      <c r="B211">
        <v>60999</v>
      </c>
      <c r="C211" s="2" t="s">
        <v>1342</v>
      </c>
      <c r="D211" s="2" t="s">
        <v>1343</v>
      </c>
      <c r="E211" s="2" t="s">
        <v>23</v>
      </c>
      <c r="F211" s="2" t="s">
        <v>79</v>
      </c>
      <c r="G211" s="2" t="s">
        <v>80</v>
      </c>
      <c r="H211" s="2" t="s">
        <v>38</v>
      </c>
      <c r="I211" s="2" t="s">
        <v>27</v>
      </c>
      <c r="J211" s="1"/>
      <c r="K211" s="1"/>
      <c r="M211" s="2" t="s">
        <v>27</v>
      </c>
      <c r="N211" s="2" t="s">
        <v>27</v>
      </c>
      <c r="O211" s="2" t="s">
        <v>27</v>
      </c>
      <c r="P211" s="2" t="s">
        <v>81</v>
      </c>
      <c r="Q211" s="2" t="s">
        <v>27</v>
      </c>
      <c r="R211" s="2" t="s">
        <v>27</v>
      </c>
      <c r="S211" s="2" t="s">
        <v>27</v>
      </c>
      <c r="T211" s="2" t="s">
        <v>27</v>
      </c>
      <c r="U211" s="2" t="s">
        <v>27</v>
      </c>
      <c r="V211" s="2" t="s">
        <v>27</v>
      </c>
      <c r="AM211">
        <f>--ISNUMBER(IFERROR(SEARCH('Formulaire recherche'!$E$18,C211,1),""))</f>
        <v>1</v>
      </c>
      <c r="AN211">
        <f>IF(AM211=1,COUNTIF($AM$2:AM211,1),"")</f>
        <v>210</v>
      </c>
      <c r="AO211" t="str">
        <f>IFERROR(INDEX($C$2:$C$637,MATCH(ROWS($AN$2:AN211),position,0)),"")</f>
        <v>60999-Travaux de Garanties (Nyon)</v>
      </c>
    </row>
    <row r="212" spans="1:41" x14ac:dyDescent="0.25">
      <c r="A212">
        <v>231</v>
      </c>
      <c r="B212">
        <v>61319</v>
      </c>
      <c r="C212" s="2" t="s">
        <v>844</v>
      </c>
      <c r="D212" s="2" t="s">
        <v>845</v>
      </c>
      <c r="E212" s="2" t="s">
        <v>23</v>
      </c>
      <c r="F212" s="2" t="s">
        <v>79</v>
      </c>
      <c r="G212" s="2" t="s">
        <v>80</v>
      </c>
      <c r="H212" s="2" t="s">
        <v>83</v>
      </c>
      <c r="I212" s="2" t="s">
        <v>27</v>
      </c>
      <c r="J212" s="1"/>
      <c r="K212" s="1"/>
      <c r="M212" s="2" t="s">
        <v>27</v>
      </c>
      <c r="N212" s="2" t="s">
        <v>27</v>
      </c>
      <c r="O212" s="2" t="s">
        <v>27</v>
      </c>
      <c r="P212" s="2" t="s">
        <v>27</v>
      </c>
      <c r="Q212" s="2" t="s">
        <v>27</v>
      </c>
      <c r="R212" s="2" t="s">
        <v>27</v>
      </c>
      <c r="S212" s="2" t="s">
        <v>27</v>
      </c>
      <c r="T212" s="2" t="s">
        <v>27</v>
      </c>
      <c r="U212" s="2" t="s">
        <v>27</v>
      </c>
      <c r="V212" s="2" t="s">
        <v>27</v>
      </c>
      <c r="AM212">
        <f>--ISNUMBER(IFERROR(SEARCH('Formulaire recherche'!$E$18,C212,1),""))</f>
        <v>1</v>
      </c>
      <c r="AN212">
        <f>IF(AM212=1,COUNTIF($AM$2:AM212,1),"")</f>
        <v>211</v>
      </c>
      <c r="AO212" t="str">
        <f>IFERROR(INDEX($C$2:$C$637,MATCH(ROWS($AN$2:AN212),position,0)),"")</f>
        <v>61319-Collège du Martinet</v>
      </c>
    </row>
    <row r="213" spans="1:41" x14ac:dyDescent="0.25">
      <c r="A213">
        <v>19</v>
      </c>
      <c r="B213">
        <v>61322</v>
      </c>
      <c r="C213" s="2" t="s">
        <v>1344</v>
      </c>
      <c r="D213" s="2" t="s">
        <v>1345</v>
      </c>
      <c r="E213" s="2" t="s">
        <v>23</v>
      </c>
      <c r="F213" s="2" t="s">
        <v>79</v>
      </c>
      <c r="G213" s="2" t="s">
        <v>80</v>
      </c>
      <c r="H213" s="2" t="s">
        <v>83</v>
      </c>
      <c r="I213" s="2" t="s">
        <v>27</v>
      </c>
      <c r="J213" s="1"/>
      <c r="K213" s="1"/>
      <c r="M213" s="2" t="s">
        <v>27</v>
      </c>
      <c r="N213" s="2" t="s">
        <v>27</v>
      </c>
      <c r="O213" s="2" t="s">
        <v>27</v>
      </c>
      <c r="P213" s="2" t="s">
        <v>27</v>
      </c>
      <c r="Q213" s="2" t="s">
        <v>27</v>
      </c>
      <c r="R213" s="2" t="s">
        <v>27</v>
      </c>
      <c r="S213" s="2" t="s">
        <v>27</v>
      </c>
      <c r="T213" s="2" t="s">
        <v>27</v>
      </c>
      <c r="U213" s="2" t="s">
        <v>27</v>
      </c>
      <c r="V213" s="2" t="s">
        <v>27</v>
      </c>
      <c r="AM213">
        <f>--ISNUMBER(IFERROR(SEARCH('Formulaire recherche'!$E$18,C213,1),""))</f>
        <v>1</v>
      </c>
      <c r="AN213">
        <f>IF(AM213=1,COUNTIF($AM$2:AM213,1),"")</f>
        <v>212</v>
      </c>
      <c r="AO213" t="str">
        <f>IFERROR(INDEX($C$2:$C$637,MATCH(ROWS($AN$2:AN213),position,0)),"")</f>
        <v>61322-La Petite Corniche</v>
      </c>
    </row>
    <row r="214" spans="1:41" x14ac:dyDescent="0.25">
      <c r="A214">
        <v>225</v>
      </c>
      <c r="B214">
        <v>61406</v>
      </c>
      <c r="C214" s="2" t="s">
        <v>819</v>
      </c>
      <c r="D214" s="2" t="s">
        <v>820</v>
      </c>
      <c r="E214" s="2" t="s">
        <v>23</v>
      </c>
      <c r="F214" s="2" t="s">
        <v>79</v>
      </c>
      <c r="G214" s="2" t="s">
        <v>80</v>
      </c>
      <c r="H214" s="2" t="s">
        <v>83</v>
      </c>
      <c r="I214" s="2" t="s">
        <v>27</v>
      </c>
      <c r="J214" s="1"/>
      <c r="K214" s="1"/>
      <c r="M214" s="2" t="s">
        <v>27</v>
      </c>
      <c r="N214" s="2" t="s">
        <v>27</v>
      </c>
      <c r="O214" s="2" t="s">
        <v>27</v>
      </c>
      <c r="P214" s="2" t="s">
        <v>27</v>
      </c>
      <c r="Q214" s="2" t="s">
        <v>27</v>
      </c>
      <c r="R214" s="2" t="s">
        <v>27</v>
      </c>
      <c r="S214" s="2" t="s">
        <v>27</v>
      </c>
      <c r="T214" s="2" t="s">
        <v>27</v>
      </c>
      <c r="U214" s="2" t="s">
        <v>27</v>
      </c>
      <c r="V214" s="2" t="s">
        <v>27</v>
      </c>
      <c r="AM214">
        <f>--ISNUMBER(IFERROR(SEARCH('Formulaire recherche'!$E$18,C214,1),""))</f>
        <v>1</v>
      </c>
      <c r="AN214">
        <f>IF(AM214=1,COUNTIF($AM$2:AM214,1),"")</f>
        <v>213</v>
      </c>
      <c r="AO214" t="str">
        <f>IFERROR(INDEX($C$2:$C$637,MATCH(ROWS($AN$2:AN214),position,0)),"")</f>
        <v>61406-Immolife</v>
      </c>
    </row>
    <row r="215" spans="1:41" x14ac:dyDescent="0.25">
      <c r="A215">
        <v>20</v>
      </c>
      <c r="B215">
        <v>61408</v>
      </c>
      <c r="C215" s="2" t="s">
        <v>1282</v>
      </c>
      <c r="D215" s="2" t="s">
        <v>1283</v>
      </c>
      <c r="E215" s="2" t="s">
        <v>23</v>
      </c>
      <c r="F215" s="2" t="s">
        <v>79</v>
      </c>
      <c r="G215" s="2" t="s">
        <v>80</v>
      </c>
      <c r="H215" s="2" t="s">
        <v>83</v>
      </c>
      <c r="I215" s="2" t="s">
        <v>27</v>
      </c>
      <c r="J215" s="1"/>
      <c r="K215" s="1"/>
      <c r="M215" s="2" t="s">
        <v>27</v>
      </c>
      <c r="N215" s="2" t="s">
        <v>27</v>
      </c>
      <c r="O215" s="2" t="s">
        <v>27</v>
      </c>
      <c r="P215" s="2" t="s">
        <v>27</v>
      </c>
      <c r="Q215" s="2" t="s">
        <v>27</v>
      </c>
      <c r="R215" s="2" t="s">
        <v>27</v>
      </c>
      <c r="S215" s="2" t="s">
        <v>27</v>
      </c>
      <c r="T215" s="2" t="s">
        <v>27</v>
      </c>
      <c r="U215" s="2" t="s">
        <v>27</v>
      </c>
      <c r="V215" s="2" t="s">
        <v>27</v>
      </c>
      <c r="AM215">
        <f>--ISNUMBER(IFERROR(SEARCH('Formulaire recherche'!$E$18,C215,1),""))</f>
        <v>1</v>
      </c>
      <c r="AN215">
        <f>IF(AM215=1,COUNTIF($AM$2:AM215,1),"")</f>
        <v>214</v>
      </c>
      <c r="AO215" t="str">
        <f>IFERROR(INDEX($C$2:$C$637,MATCH(ROWS($AN$2:AN215),position,0)),"")</f>
        <v>61408-Domaine de Chamblandes</v>
      </c>
    </row>
    <row r="216" spans="1:41" x14ac:dyDescent="0.25">
      <c r="A216">
        <v>21</v>
      </c>
      <c r="B216">
        <v>61410</v>
      </c>
      <c r="C216" s="2" t="s">
        <v>1284</v>
      </c>
      <c r="D216" s="2" t="s">
        <v>1285</v>
      </c>
      <c r="E216" s="2" t="s">
        <v>23</v>
      </c>
      <c r="F216" s="2" t="s">
        <v>79</v>
      </c>
      <c r="G216" s="2" t="s">
        <v>80</v>
      </c>
      <c r="H216" s="2" t="s">
        <v>83</v>
      </c>
      <c r="I216" s="2" t="s">
        <v>27</v>
      </c>
      <c r="J216" s="1"/>
      <c r="K216" s="1"/>
      <c r="M216" s="2" t="s">
        <v>27</v>
      </c>
      <c r="N216" s="2" t="s">
        <v>27</v>
      </c>
      <c r="O216" s="2" t="s">
        <v>27</v>
      </c>
      <c r="P216" s="2" t="s">
        <v>27</v>
      </c>
      <c r="Q216" s="2" t="s">
        <v>27</v>
      </c>
      <c r="R216" s="2" t="s">
        <v>27</v>
      </c>
      <c r="S216" s="2" t="s">
        <v>27</v>
      </c>
      <c r="T216" s="2" t="s">
        <v>27</v>
      </c>
      <c r="U216" s="2" t="s">
        <v>27</v>
      </c>
      <c r="V216" s="2" t="s">
        <v>27</v>
      </c>
      <c r="AM216">
        <f>--ISNUMBER(IFERROR(SEARCH('Formulaire recherche'!$E$18,C216,1),""))</f>
        <v>1</v>
      </c>
      <c r="AN216">
        <f>IF(AM216=1,COUNTIF($AM$2:AM216,1),"")</f>
        <v>215</v>
      </c>
      <c r="AO216" t="str">
        <f>IFERROR(INDEX($C$2:$C$637,MATCH(ROWS($AN$2:AN216),position,0)),"")</f>
        <v>61410-SAFE HOST</v>
      </c>
    </row>
    <row r="217" spans="1:41" x14ac:dyDescent="0.25">
      <c r="A217">
        <v>22</v>
      </c>
      <c r="B217">
        <v>61512</v>
      </c>
      <c r="C217" s="2" t="s">
        <v>1286</v>
      </c>
      <c r="D217" s="2" t="s">
        <v>1287</v>
      </c>
      <c r="E217" s="2" t="s">
        <v>23</v>
      </c>
      <c r="F217" s="2" t="s">
        <v>79</v>
      </c>
      <c r="G217" s="2" t="s">
        <v>80</v>
      </c>
      <c r="H217" s="2" t="s">
        <v>83</v>
      </c>
      <c r="I217" s="2" t="s">
        <v>27</v>
      </c>
      <c r="J217" s="1"/>
      <c r="K217" s="1"/>
      <c r="M217" s="2" t="s">
        <v>27</v>
      </c>
      <c r="N217" s="2" t="s">
        <v>27</v>
      </c>
      <c r="O217" s="2" t="s">
        <v>27</v>
      </c>
      <c r="P217" s="2" t="s">
        <v>27</v>
      </c>
      <c r="Q217" s="2" t="s">
        <v>27</v>
      </c>
      <c r="R217" s="2" t="s">
        <v>27</v>
      </c>
      <c r="S217" s="2" t="s">
        <v>27</v>
      </c>
      <c r="T217" s="2" t="s">
        <v>27</v>
      </c>
      <c r="U217" s="2" t="s">
        <v>27</v>
      </c>
      <c r="V217" s="2" t="s">
        <v>27</v>
      </c>
      <c r="AM217">
        <f>--ISNUMBER(IFERROR(SEARCH('Formulaire recherche'!$E$18,C217,1),""))</f>
        <v>1</v>
      </c>
      <c r="AN217">
        <f>IF(AM217=1,COUNTIF($AM$2:AM217,1),"")</f>
        <v>216</v>
      </c>
      <c r="AO217" t="str">
        <f>IFERROR(INDEX($C$2:$C$637,MATCH(ROWS($AN$2:AN217),position,0)),"")</f>
        <v>61512-Immeuble Rentimmo Gland</v>
      </c>
    </row>
    <row r="218" spans="1:41" x14ac:dyDescent="0.25">
      <c r="A218">
        <v>23</v>
      </c>
      <c r="B218">
        <v>61513</v>
      </c>
      <c r="C218" s="2" t="s">
        <v>1288</v>
      </c>
      <c r="D218" s="2" t="s">
        <v>1289</v>
      </c>
      <c r="E218" s="2" t="s">
        <v>23</v>
      </c>
      <c r="F218" s="2" t="s">
        <v>79</v>
      </c>
      <c r="G218" s="2" t="s">
        <v>80</v>
      </c>
      <c r="H218" s="2" t="s">
        <v>83</v>
      </c>
      <c r="I218" s="2" t="s">
        <v>27</v>
      </c>
      <c r="J218" s="1"/>
      <c r="K218" s="1"/>
      <c r="M218" s="2" t="s">
        <v>27</v>
      </c>
      <c r="N218" s="2" t="s">
        <v>27</v>
      </c>
      <c r="O218" s="2" t="s">
        <v>27</v>
      </c>
      <c r="P218" s="2" t="s">
        <v>27</v>
      </c>
      <c r="Q218" s="2" t="s">
        <v>27</v>
      </c>
      <c r="R218" s="2" t="s">
        <v>27</v>
      </c>
      <c r="S218" s="2" t="s">
        <v>27</v>
      </c>
      <c r="T218" s="2" t="s">
        <v>27</v>
      </c>
      <c r="U218" s="2" t="s">
        <v>27</v>
      </c>
      <c r="V218" s="2" t="s">
        <v>27</v>
      </c>
      <c r="AM218">
        <f>--ISNUMBER(IFERROR(SEARCH('Formulaire recherche'!$E$18,C218,1),""))</f>
        <v>1</v>
      </c>
      <c r="AN218">
        <f>IF(AM218=1,COUNTIF($AM$2:AM218,1),"")</f>
        <v>217</v>
      </c>
      <c r="AO218" t="str">
        <f>IFERROR(INDEX($C$2:$C$637,MATCH(ROWS($AN$2:AN218),position,0)),"")</f>
        <v>61513-En Jonchet Bussigny</v>
      </c>
    </row>
    <row r="219" spans="1:41" x14ac:dyDescent="0.25">
      <c r="A219">
        <v>24</v>
      </c>
      <c r="B219">
        <v>61601</v>
      </c>
      <c r="C219" s="2" t="s">
        <v>1290</v>
      </c>
      <c r="D219" s="2" t="s">
        <v>1291</v>
      </c>
      <c r="E219" s="2" t="s">
        <v>23</v>
      </c>
      <c r="F219" s="2" t="s">
        <v>79</v>
      </c>
      <c r="G219" s="2" t="s">
        <v>80</v>
      </c>
      <c r="H219" s="2" t="s">
        <v>83</v>
      </c>
      <c r="I219" s="2" t="s">
        <v>27</v>
      </c>
      <c r="J219" s="1"/>
      <c r="K219" s="1"/>
      <c r="M219" s="2" t="s">
        <v>27</v>
      </c>
      <c r="N219" s="2" t="s">
        <v>27</v>
      </c>
      <c r="O219" s="2" t="s">
        <v>27</v>
      </c>
      <c r="P219" s="2" t="s">
        <v>27</v>
      </c>
      <c r="Q219" s="2" t="s">
        <v>27</v>
      </c>
      <c r="R219" s="2" t="s">
        <v>27</v>
      </c>
      <c r="S219" s="2" t="s">
        <v>27</v>
      </c>
      <c r="T219" s="2" t="s">
        <v>27</v>
      </c>
      <c r="U219" s="2" t="s">
        <v>27</v>
      </c>
      <c r="V219" s="2" t="s">
        <v>27</v>
      </c>
      <c r="AM219">
        <f>--ISNUMBER(IFERROR(SEARCH('Formulaire recherche'!$E$18,C219,1),""))</f>
        <v>1</v>
      </c>
      <c r="AN219">
        <f>IF(AM219=1,COUNTIF($AM$2:AM219,1),"")</f>
        <v>218</v>
      </c>
      <c r="AO219" t="str">
        <f>IFERROR(INDEX($C$2:$C$637,MATCH(ROWS($AN$2:AN219),position,0)),"")</f>
        <v>61601-Corminjoz - Les Logis de Prilly</v>
      </c>
    </row>
    <row r="220" spans="1:41" x14ac:dyDescent="0.25">
      <c r="A220">
        <v>25</v>
      </c>
      <c r="B220">
        <v>61602</v>
      </c>
      <c r="C220" s="2" t="s">
        <v>1292</v>
      </c>
      <c r="D220" s="2" t="s">
        <v>1293</v>
      </c>
      <c r="E220" s="2" t="s">
        <v>23</v>
      </c>
      <c r="F220" s="2" t="s">
        <v>79</v>
      </c>
      <c r="G220" s="2" t="s">
        <v>80</v>
      </c>
      <c r="H220" s="2" t="s">
        <v>26</v>
      </c>
      <c r="I220" s="2" t="s">
        <v>27</v>
      </c>
      <c r="J220" s="1">
        <v>42478</v>
      </c>
      <c r="K220" s="1">
        <v>42735</v>
      </c>
      <c r="L220">
        <v>1560000</v>
      </c>
      <c r="M220" s="2" t="s">
        <v>27</v>
      </c>
      <c r="N220" s="2" t="s">
        <v>84</v>
      </c>
      <c r="O220" s="2" t="s">
        <v>27</v>
      </c>
      <c r="P220" s="2" t="s">
        <v>85</v>
      </c>
      <c r="Q220" s="2" t="s">
        <v>27</v>
      </c>
      <c r="R220" s="2" t="s">
        <v>86</v>
      </c>
      <c r="S220" s="2" t="s">
        <v>27</v>
      </c>
      <c r="T220" s="2" t="s">
        <v>27</v>
      </c>
      <c r="U220" s="2" t="s">
        <v>87</v>
      </c>
      <c r="V220" s="2" t="s">
        <v>88</v>
      </c>
      <c r="AM220">
        <f>--ISNUMBER(IFERROR(SEARCH('Formulaire recherche'!$E$18,C220,1),""))</f>
        <v>1</v>
      </c>
      <c r="AN220">
        <f>IF(AM220=1,COUNTIF($AM$2:AM220,1),"")</f>
        <v>219</v>
      </c>
      <c r="AO220" t="str">
        <f>IFERROR(INDEX($C$2:$C$637,MATCH(ROWS($AN$2:AN220),position,0)),"")</f>
        <v>61602-AGROSCOPE II</v>
      </c>
    </row>
    <row r="221" spans="1:41" x14ac:dyDescent="0.25">
      <c r="A221">
        <v>26</v>
      </c>
      <c r="B221">
        <v>61603</v>
      </c>
      <c r="C221" s="2" t="s">
        <v>1294</v>
      </c>
      <c r="D221" s="2" t="s">
        <v>1295</v>
      </c>
      <c r="E221" s="2" t="s">
        <v>23</v>
      </c>
      <c r="F221" s="2" t="s">
        <v>79</v>
      </c>
      <c r="G221" s="2" t="s">
        <v>80</v>
      </c>
      <c r="H221" s="2" t="s">
        <v>83</v>
      </c>
      <c r="I221" s="2" t="s">
        <v>27</v>
      </c>
      <c r="J221" s="1"/>
      <c r="K221" s="1"/>
      <c r="M221" s="2" t="s">
        <v>27</v>
      </c>
      <c r="N221" s="2" t="s">
        <v>27</v>
      </c>
      <c r="O221" s="2" t="s">
        <v>27</v>
      </c>
      <c r="P221" s="2" t="s">
        <v>27</v>
      </c>
      <c r="Q221" s="2" t="s">
        <v>27</v>
      </c>
      <c r="R221" s="2" t="s">
        <v>27</v>
      </c>
      <c r="S221" s="2" t="s">
        <v>27</v>
      </c>
      <c r="T221" s="2" t="s">
        <v>27</v>
      </c>
      <c r="U221" s="2" t="s">
        <v>27</v>
      </c>
      <c r="V221" s="2" t="s">
        <v>27</v>
      </c>
      <c r="AM221">
        <f>--ISNUMBER(IFERROR(SEARCH('Formulaire recherche'!$E$18,C221,1),""))</f>
        <v>1</v>
      </c>
      <c r="AN221">
        <f>IF(AM221=1,COUNTIF($AM$2:AM221,1),"")</f>
        <v>220</v>
      </c>
      <c r="AO221" t="str">
        <f>IFERROR(INDEX($C$2:$C$637,MATCH(ROWS($AN$2:AN221),position,0)),"")</f>
        <v>61603-Les Clos des Tilleuls</v>
      </c>
    </row>
    <row r="222" spans="1:41" x14ac:dyDescent="0.25">
      <c r="A222">
        <v>27</v>
      </c>
      <c r="B222">
        <v>61604</v>
      </c>
      <c r="C222" s="2" t="s">
        <v>1296</v>
      </c>
      <c r="D222" s="2" t="s">
        <v>1297</v>
      </c>
      <c r="E222" s="2" t="s">
        <v>23</v>
      </c>
      <c r="F222" s="2" t="s">
        <v>79</v>
      </c>
      <c r="G222" s="2" t="s">
        <v>80</v>
      </c>
      <c r="H222" s="2" t="s">
        <v>83</v>
      </c>
      <c r="I222" s="2" t="s">
        <v>27</v>
      </c>
      <c r="J222" s="1"/>
      <c r="K222" s="1"/>
      <c r="M222" s="2" t="s">
        <v>27</v>
      </c>
      <c r="N222" s="2" t="s">
        <v>27</v>
      </c>
      <c r="O222" s="2" t="s">
        <v>27</v>
      </c>
      <c r="P222" s="2" t="s">
        <v>27</v>
      </c>
      <c r="Q222" s="2" t="s">
        <v>27</v>
      </c>
      <c r="R222" s="2" t="s">
        <v>27</v>
      </c>
      <c r="S222" s="2" t="s">
        <v>27</v>
      </c>
      <c r="T222" s="2" t="s">
        <v>27</v>
      </c>
      <c r="U222" s="2" t="s">
        <v>27</v>
      </c>
      <c r="V222" s="2" t="s">
        <v>27</v>
      </c>
      <c r="AM222">
        <f>--ISNUMBER(IFERROR(SEARCH('Formulaire recherche'!$E$18,C222,1),""))</f>
        <v>1</v>
      </c>
      <c r="AN222">
        <f>IF(AM222=1,COUNTIF($AM$2:AM222,1),"")</f>
        <v>221</v>
      </c>
      <c r="AO222" t="str">
        <f>IFERROR(INDEX($C$2:$C$637,MATCH(ROWS($AN$2:AN222),position,0)),"")</f>
        <v>61604-Les Pâquis Morges</v>
      </c>
    </row>
    <row r="223" spans="1:41" x14ac:dyDescent="0.25">
      <c r="A223">
        <v>28</v>
      </c>
      <c r="B223">
        <v>61605</v>
      </c>
      <c r="C223" s="2" t="s">
        <v>1298</v>
      </c>
      <c r="D223" s="2" t="s">
        <v>1299</v>
      </c>
      <c r="E223" s="2" t="s">
        <v>23</v>
      </c>
      <c r="F223" s="2" t="s">
        <v>79</v>
      </c>
      <c r="G223" s="2" t="s">
        <v>80</v>
      </c>
      <c r="H223" s="2" t="s">
        <v>83</v>
      </c>
      <c r="I223" s="2" t="s">
        <v>27</v>
      </c>
      <c r="J223" s="1"/>
      <c r="K223" s="1"/>
      <c r="M223" s="2" t="s">
        <v>27</v>
      </c>
      <c r="N223" s="2" t="s">
        <v>27</v>
      </c>
      <c r="O223" s="2" t="s">
        <v>27</v>
      </c>
      <c r="P223" s="2" t="s">
        <v>27</v>
      </c>
      <c r="Q223" s="2" t="s">
        <v>27</v>
      </c>
      <c r="R223" s="2" t="s">
        <v>27</v>
      </c>
      <c r="S223" s="2" t="s">
        <v>27</v>
      </c>
      <c r="T223" s="2" t="s">
        <v>27</v>
      </c>
      <c r="U223" s="2" t="s">
        <v>27</v>
      </c>
      <c r="V223" s="2" t="s">
        <v>27</v>
      </c>
      <c r="AM223">
        <f>--ISNUMBER(IFERROR(SEARCH('Formulaire recherche'!$E$18,C223,1),""))</f>
        <v>1</v>
      </c>
      <c r="AN223">
        <f>IF(AM223=1,COUNTIF($AM$2:AM223,1),"")</f>
        <v>222</v>
      </c>
      <c r="AO223" t="str">
        <f>IFERROR(INDEX($C$2:$C$637,MATCH(ROWS($AN$2:AN223),position,0)),"")</f>
        <v>61605-Rue des Creuses - Gilly</v>
      </c>
    </row>
    <row r="224" spans="1:41" x14ac:dyDescent="0.25">
      <c r="A224">
        <v>29</v>
      </c>
      <c r="B224">
        <v>61606</v>
      </c>
      <c r="C224" s="2" t="s">
        <v>1300</v>
      </c>
      <c r="D224" s="2" t="s">
        <v>89</v>
      </c>
      <c r="E224" s="2" t="s">
        <v>23</v>
      </c>
      <c r="F224" s="2" t="s">
        <v>79</v>
      </c>
      <c r="G224" s="2" t="s">
        <v>80</v>
      </c>
      <c r="H224" s="2" t="s">
        <v>83</v>
      </c>
      <c r="I224" s="2" t="s">
        <v>27</v>
      </c>
      <c r="J224" s="1"/>
      <c r="K224" s="1"/>
      <c r="M224" s="2" t="s">
        <v>27</v>
      </c>
      <c r="N224" s="2" t="s">
        <v>27</v>
      </c>
      <c r="O224" s="2" t="s">
        <v>27</v>
      </c>
      <c r="P224" s="2" t="s">
        <v>27</v>
      </c>
      <c r="Q224" s="2" t="s">
        <v>27</v>
      </c>
      <c r="R224" s="2" t="s">
        <v>27</v>
      </c>
      <c r="S224" s="2" t="s">
        <v>27</v>
      </c>
      <c r="T224" s="2" t="s">
        <v>27</v>
      </c>
      <c r="U224" s="2" t="s">
        <v>27</v>
      </c>
      <c r="V224" s="2" t="s">
        <v>27</v>
      </c>
      <c r="AM224">
        <f>--ISNUMBER(IFERROR(SEARCH('Formulaire recherche'!$E$18,C224,1),""))</f>
        <v>1</v>
      </c>
      <c r="AN224">
        <f>IF(AM224=1,COUNTIF($AM$2:AM224,1),"")</f>
        <v>223</v>
      </c>
      <c r="AO224" t="str">
        <f>IFERROR(INDEX($C$2:$C$637,MATCH(ROWS($AN$2:AN224),position,0)),"")</f>
        <v>61606-Résidence Dominos</v>
      </c>
    </row>
    <row r="225" spans="1:41" x14ac:dyDescent="0.25">
      <c r="A225">
        <v>30</v>
      </c>
      <c r="B225">
        <v>61607</v>
      </c>
      <c r="C225" s="2" t="s">
        <v>1301</v>
      </c>
      <c r="D225" s="2" t="s">
        <v>1302</v>
      </c>
      <c r="E225" s="2" t="s">
        <v>23</v>
      </c>
      <c r="F225" s="2" t="s">
        <v>79</v>
      </c>
      <c r="G225" s="2" t="s">
        <v>80</v>
      </c>
      <c r="H225" s="2" t="s">
        <v>83</v>
      </c>
      <c r="I225" s="2" t="s">
        <v>27</v>
      </c>
      <c r="J225" s="1"/>
      <c r="K225" s="1"/>
      <c r="M225" s="2" t="s">
        <v>27</v>
      </c>
      <c r="N225" s="2" t="s">
        <v>27</v>
      </c>
      <c r="O225" s="2" t="s">
        <v>27</v>
      </c>
      <c r="P225" s="2" t="s">
        <v>27</v>
      </c>
      <c r="Q225" s="2" t="s">
        <v>27</v>
      </c>
      <c r="R225" s="2" t="s">
        <v>27</v>
      </c>
      <c r="S225" s="2" t="s">
        <v>27</v>
      </c>
      <c r="T225" s="2" t="s">
        <v>27</v>
      </c>
      <c r="U225" s="2" t="s">
        <v>27</v>
      </c>
      <c r="V225" s="2" t="s">
        <v>27</v>
      </c>
      <c r="AM225">
        <f>--ISNUMBER(IFERROR(SEARCH('Formulaire recherche'!$E$18,C225,1),""))</f>
        <v>1</v>
      </c>
      <c r="AN225">
        <f>IF(AM225=1,COUNTIF($AM$2:AM225,1),"")</f>
        <v>224</v>
      </c>
      <c r="AO225" t="str">
        <f>IFERROR(INDEX($C$2:$C$637,MATCH(ROWS($AN$2:AN225),position,0)),"")</f>
        <v>61607-Swisshaus</v>
      </c>
    </row>
    <row r="226" spans="1:41" x14ac:dyDescent="0.25">
      <c r="A226">
        <v>31</v>
      </c>
      <c r="B226">
        <v>61608</v>
      </c>
      <c r="C226" s="2" t="s">
        <v>1303</v>
      </c>
      <c r="D226" s="2" t="s">
        <v>1304</v>
      </c>
      <c r="E226" s="2" t="s">
        <v>23</v>
      </c>
      <c r="F226" s="2" t="s">
        <v>79</v>
      </c>
      <c r="G226" s="2" t="s">
        <v>80</v>
      </c>
      <c r="H226" s="2" t="s">
        <v>83</v>
      </c>
      <c r="I226" s="2" t="s">
        <v>27</v>
      </c>
      <c r="J226" s="1"/>
      <c r="K226" s="1"/>
      <c r="M226" s="2" t="s">
        <v>27</v>
      </c>
      <c r="N226" s="2" t="s">
        <v>27</v>
      </c>
      <c r="O226" s="2" t="s">
        <v>27</v>
      </c>
      <c r="P226" s="2" t="s">
        <v>27</v>
      </c>
      <c r="Q226" s="2" t="s">
        <v>27</v>
      </c>
      <c r="R226" s="2" t="s">
        <v>27</v>
      </c>
      <c r="S226" s="2" t="s">
        <v>27</v>
      </c>
      <c r="T226" s="2" t="s">
        <v>27</v>
      </c>
      <c r="U226" s="2" t="s">
        <v>27</v>
      </c>
      <c r="V226" s="2" t="s">
        <v>27</v>
      </c>
      <c r="AM226">
        <f>--ISNUMBER(IFERROR(SEARCH('Formulaire recherche'!$E$18,C226,1),""))</f>
        <v>1</v>
      </c>
      <c r="AN226">
        <f>IF(AM226=1,COUNTIF($AM$2:AM226,1),"")</f>
        <v>225</v>
      </c>
      <c r="AO226" t="str">
        <f>IFERROR(INDEX($C$2:$C$637,MATCH(ROWS($AN$2:AN226),position,0)),"")</f>
        <v>61608-Lutry Plaisance</v>
      </c>
    </row>
    <row r="227" spans="1:41" x14ac:dyDescent="0.25">
      <c r="A227">
        <v>32</v>
      </c>
      <c r="B227">
        <v>61609</v>
      </c>
      <c r="C227" s="2" t="s">
        <v>1305</v>
      </c>
      <c r="D227" s="2" t="s">
        <v>1306</v>
      </c>
      <c r="E227" s="2" t="s">
        <v>23</v>
      </c>
      <c r="F227" s="2" t="s">
        <v>79</v>
      </c>
      <c r="G227" s="2" t="s">
        <v>80</v>
      </c>
      <c r="H227" s="2" t="s">
        <v>26</v>
      </c>
      <c r="I227" s="2" t="s">
        <v>27</v>
      </c>
      <c r="J227" s="1">
        <v>42491</v>
      </c>
      <c r="K227" s="1">
        <v>43100</v>
      </c>
      <c r="L227">
        <v>13000000</v>
      </c>
      <c r="M227" s="2" t="s">
        <v>41</v>
      </c>
      <c r="N227" s="2" t="s">
        <v>90</v>
      </c>
      <c r="O227" s="2" t="s">
        <v>27</v>
      </c>
      <c r="P227" s="2" t="s">
        <v>91</v>
      </c>
      <c r="Q227" s="2" t="s">
        <v>27</v>
      </c>
      <c r="R227" s="2" t="s">
        <v>86</v>
      </c>
      <c r="S227" s="2" t="s">
        <v>27</v>
      </c>
      <c r="T227" s="2" t="s">
        <v>92</v>
      </c>
      <c r="U227" s="2" t="s">
        <v>93</v>
      </c>
      <c r="V227" s="2" t="s">
        <v>88</v>
      </c>
      <c r="AM227">
        <f>--ISNUMBER(IFERROR(SEARCH('Formulaire recherche'!$E$18,C227,1),""))</f>
        <v>1</v>
      </c>
      <c r="AN227">
        <f>IF(AM227=1,COUNTIF($AM$2:AM227,1),"")</f>
        <v>226</v>
      </c>
      <c r="AO227" t="str">
        <f>IFERROR(INDEX($C$2:$C$637,MATCH(ROWS($AN$2:AN227),position,0)),"")</f>
        <v>61609-Hôpital Riviera Chablais</v>
      </c>
    </row>
    <row r="228" spans="1:41" x14ac:dyDescent="0.25">
      <c r="A228">
        <v>33</v>
      </c>
      <c r="B228">
        <v>61610</v>
      </c>
      <c r="C228" s="2" t="s">
        <v>1307</v>
      </c>
      <c r="D228" s="2" t="s">
        <v>1308</v>
      </c>
      <c r="E228" s="2" t="s">
        <v>23</v>
      </c>
      <c r="F228" s="2" t="s">
        <v>79</v>
      </c>
      <c r="G228" s="2" t="s">
        <v>80</v>
      </c>
      <c r="H228" s="2" t="s">
        <v>83</v>
      </c>
      <c r="I228" s="2" t="s">
        <v>27</v>
      </c>
      <c r="J228" s="1"/>
      <c r="K228" s="1"/>
      <c r="M228" s="2" t="s">
        <v>27</v>
      </c>
      <c r="N228" s="2" t="s">
        <v>27</v>
      </c>
      <c r="O228" s="2" t="s">
        <v>27</v>
      </c>
      <c r="P228" s="2" t="s">
        <v>27</v>
      </c>
      <c r="Q228" s="2" t="s">
        <v>27</v>
      </c>
      <c r="R228" s="2" t="s">
        <v>27</v>
      </c>
      <c r="S228" s="2" t="s">
        <v>27</v>
      </c>
      <c r="T228" s="2" t="s">
        <v>27</v>
      </c>
      <c r="U228" s="2" t="s">
        <v>27</v>
      </c>
      <c r="V228" s="2" t="s">
        <v>27</v>
      </c>
      <c r="AM228">
        <f>--ISNUMBER(IFERROR(SEARCH('Formulaire recherche'!$E$18,C228,1),""))</f>
        <v>1</v>
      </c>
      <c r="AN228">
        <f>IF(AM228=1,COUNTIF($AM$2:AM228,1),"")</f>
        <v>227</v>
      </c>
      <c r="AO228" t="str">
        <f>IFERROR(INDEX($C$2:$C$637,MATCH(ROWS($AN$2:AN228),position,0)),"")</f>
        <v>61610-Villa Grufo</v>
      </c>
    </row>
    <row r="229" spans="1:41" x14ac:dyDescent="0.25">
      <c r="A229">
        <v>34</v>
      </c>
      <c r="B229">
        <v>61611</v>
      </c>
      <c r="C229" s="2" t="s">
        <v>1309</v>
      </c>
      <c r="D229" s="2" t="s">
        <v>1310</v>
      </c>
      <c r="E229" s="2" t="s">
        <v>23</v>
      </c>
      <c r="F229" s="2" t="s">
        <v>79</v>
      </c>
      <c r="G229" s="2" t="s">
        <v>80</v>
      </c>
      <c r="H229" s="2" t="s">
        <v>83</v>
      </c>
      <c r="I229" s="2" t="s">
        <v>27</v>
      </c>
      <c r="J229" s="1"/>
      <c r="K229" s="1"/>
      <c r="M229" s="2" t="s">
        <v>27</v>
      </c>
      <c r="N229" s="2" t="s">
        <v>27</v>
      </c>
      <c r="O229" s="2" t="s">
        <v>27</v>
      </c>
      <c r="P229" s="2" t="s">
        <v>27</v>
      </c>
      <c r="Q229" s="2" t="s">
        <v>27</v>
      </c>
      <c r="R229" s="2" t="s">
        <v>27</v>
      </c>
      <c r="S229" s="2" t="s">
        <v>27</v>
      </c>
      <c r="T229" s="2" t="s">
        <v>27</v>
      </c>
      <c r="U229" s="2" t="s">
        <v>27</v>
      </c>
      <c r="V229" s="2" t="s">
        <v>27</v>
      </c>
      <c r="AM229">
        <f>--ISNUMBER(IFERROR(SEARCH('Formulaire recherche'!$E$18,C229,1),""))</f>
        <v>1</v>
      </c>
      <c r="AN229">
        <f>IF(AM229=1,COUNTIF($AM$2:AM229,1),"")</f>
        <v>228</v>
      </c>
      <c r="AO229" t="str">
        <f>IFERROR(INDEX($C$2:$C$637,MATCH(ROWS($AN$2:AN229),position,0)),"")</f>
        <v>61611-Bâtiment Thury</v>
      </c>
    </row>
    <row r="230" spans="1:41" x14ac:dyDescent="0.25">
      <c r="A230">
        <v>35</v>
      </c>
      <c r="B230">
        <v>61612</v>
      </c>
      <c r="C230" s="2" t="s">
        <v>1311</v>
      </c>
      <c r="D230" s="2" t="s">
        <v>1312</v>
      </c>
      <c r="E230" s="2" t="s">
        <v>23</v>
      </c>
      <c r="F230" s="2" t="s">
        <v>79</v>
      </c>
      <c r="G230" s="2" t="s">
        <v>80</v>
      </c>
      <c r="H230" s="2" t="s">
        <v>83</v>
      </c>
      <c r="I230" s="2" t="s">
        <v>27</v>
      </c>
      <c r="J230" s="1"/>
      <c r="K230" s="1"/>
      <c r="M230" s="2" t="s">
        <v>27</v>
      </c>
      <c r="N230" s="2" t="s">
        <v>27</v>
      </c>
      <c r="O230" s="2" t="s">
        <v>27</v>
      </c>
      <c r="P230" s="2" t="s">
        <v>27</v>
      </c>
      <c r="Q230" s="2" t="s">
        <v>27</v>
      </c>
      <c r="R230" s="2" t="s">
        <v>27</v>
      </c>
      <c r="S230" s="2" t="s">
        <v>27</v>
      </c>
      <c r="T230" s="2" t="s">
        <v>27</v>
      </c>
      <c r="U230" s="2" t="s">
        <v>27</v>
      </c>
      <c r="V230" s="2" t="s">
        <v>27</v>
      </c>
      <c r="AM230">
        <f>--ISNUMBER(IFERROR(SEARCH('Formulaire recherche'!$E$18,C230,1),""))</f>
        <v>1</v>
      </c>
      <c r="AN230">
        <f>IF(AM230=1,COUNTIF($AM$2:AM230,1),"")</f>
        <v>229</v>
      </c>
      <c r="AO230" t="str">
        <f>IFERROR(INDEX($C$2:$C$637,MATCH(ROWS($AN$2:AN230),position,0)),"")</f>
        <v>61612-Musée Audemars Piguet</v>
      </c>
    </row>
    <row r="231" spans="1:41" x14ac:dyDescent="0.25">
      <c r="A231">
        <v>36</v>
      </c>
      <c r="B231">
        <v>61701</v>
      </c>
      <c r="C231" s="2" t="s">
        <v>94</v>
      </c>
      <c r="D231" s="2" t="s">
        <v>95</v>
      </c>
      <c r="E231" s="2" t="s">
        <v>23</v>
      </c>
      <c r="F231" s="2" t="s">
        <v>79</v>
      </c>
      <c r="G231" s="2" t="s">
        <v>80</v>
      </c>
      <c r="H231" s="2" t="s">
        <v>83</v>
      </c>
      <c r="I231" s="2" t="s">
        <v>27</v>
      </c>
      <c r="J231" s="1"/>
      <c r="K231" s="1"/>
      <c r="M231" s="2" t="s">
        <v>27</v>
      </c>
      <c r="N231" s="2" t="s">
        <v>27</v>
      </c>
      <c r="O231" s="2" t="s">
        <v>27</v>
      </c>
      <c r="P231" s="2" t="s">
        <v>27</v>
      </c>
      <c r="Q231" s="2" t="s">
        <v>27</v>
      </c>
      <c r="R231" s="2" t="s">
        <v>27</v>
      </c>
      <c r="S231" s="2" t="s">
        <v>27</v>
      </c>
      <c r="T231" s="2" t="s">
        <v>27</v>
      </c>
      <c r="U231" s="2" t="s">
        <v>27</v>
      </c>
      <c r="V231" s="2" t="s">
        <v>27</v>
      </c>
      <c r="AM231">
        <f>--ISNUMBER(IFERROR(SEARCH('Formulaire recherche'!$E$18,C231,1),""))</f>
        <v>1</v>
      </c>
      <c r="AN231">
        <f>IF(AM231=1,COUNTIF($AM$2:AM231,1),"")</f>
        <v>230</v>
      </c>
      <c r="AO231" t="str">
        <f>IFERROR(INDEX($C$2:$C$637,MATCH(ROWS($AN$2:AN231),position,0)),"")</f>
        <v>61701-Les Saules à Borex</v>
      </c>
    </row>
    <row r="232" spans="1:41" x14ac:dyDescent="0.25">
      <c r="A232">
        <v>37</v>
      </c>
      <c r="B232">
        <v>61702</v>
      </c>
      <c r="C232" s="2" t="s">
        <v>96</v>
      </c>
      <c r="D232" s="2" t="s">
        <v>97</v>
      </c>
      <c r="E232" s="2" t="s">
        <v>23</v>
      </c>
      <c r="F232" s="2" t="s">
        <v>79</v>
      </c>
      <c r="G232" s="2" t="s">
        <v>80</v>
      </c>
      <c r="H232" s="2" t="s">
        <v>83</v>
      </c>
      <c r="I232" s="2" t="s">
        <v>27</v>
      </c>
      <c r="J232" s="1"/>
      <c r="K232" s="1"/>
      <c r="M232" s="2" t="s">
        <v>27</v>
      </c>
      <c r="N232" s="2" t="s">
        <v>27</v>
      </c>
      <c r="O232" s="2" t="s">
        <v>27</v>
      </c>
      <c r="P232" s="2" t="s">
        <v>27</v>
      </c>
      <c r="Q232" s="2" t="s">
        <v>27</v>
      </c>
      <c r="R232" s="2" t="s">
        <v>27</v>
      </c>
      <c r="S232" s="2" t="s">
        <v>27</v>
      </c>
      <c r="T232" s="2" t="s">
        <v>27</v>
      </c>
      <c r="U232" s="2" t="s">
        <v>27</v>
      </c>
      <c r="V232" s="2" t="s">
        <v>27</v>
      </c>
      <c r="AM232">
        <f>--ISNUMBER(IFERROR(SEARCH('Formulaire recherche'!$E$18,C232,1),""))</f>
        <v>1</v>
      </c>
      <c r="AN232">
        <f>IF(AM232=1,COUNTIF($AM$2:AM232,1),"")</f>
        <v>231</v>
      </c>
      <c r="AO232" t="str">
        <f>IFERROR(INDEX($C$2:$C$637,MATCH(ROWS($AN$2:AN232),position,0)),"")</f>
        <v>61702-Crêche de Chavannes-des-Bois</v>
      </c>
    </row>
    <row r="233" spans="1:41" x14ac:dyDescent="0.25">
      <c r="A233">
        <v>38</v>
      </c>
      <c r="B233">
        <v>61703</v>
      </c>
      <c r="C233" s="2" t="s">
        <v>98</v>
      </c>
      <c r="D233" s="2" t="s">
        <v>99</v>
      </c>
      <c r="E233" s="2" t="s">
        <v>23</v>
      </c>
      <c r="F233" s="2" t="s">
        <v>79</v>
      </c>
      <c r="G233" s="2" t="s">
        <v>80</v>
      </c>
      <c r="H233" s="2" t="s">
        <v>83</v>
      </c>
      <c r="I233" s="2" t="s">
        <v>27</v>
      </c>
      <c r="J233" s="1"/>
      <c r="K233" s="1"/>
      <c r="M233" s="2" t="s">
        <v>27</v>
      </c>
      <c r="N233" s="2" t="s">
        <v>27</v>
      </c>
      <c r="O233" s="2" t="s">
        <v>27</v>
      </c>
      <c r="P233" s="2" t="s">
        <v>27</v>
      </c>
      <c r="Q233" s="2" t="s">
        <v>27</v>
      </c>
      <c r="R233" s="2" t="s">
        <v>27</v>
      </c>
      <c r="S233" s="2" t="s">
        <v>27</v>
      </c>
      <c r="T233" s="2" t="s">
        <v>27</v>
      </c>
      <c r="U233" s="2" t="s">
        <v>27</v>
      </c>
      <c r="V233" s="2" t="s">
        <v>27</v>
      </c>
      <c r="AM233">
        <f>--ISNUMBER(IFERROR(SEARCH('Formulaire recherche'!$E$18,C233,1),""))</f>
        <v>1</v>
      </c>
      <c r="AN233">
        <f>IF(AM233=1,COUNTIF($AM$2:AM233,1),"")</f>
        <v>232</v>
      </c>
      <c r="AO233" t="str">
        <f>IFERROR(INDEX($C$2:$C$637,MATCH(ROWS($AN$2:AN233),position,0)),"")</f>
        <v>61703-Les Perles du Lac</v>
      </c>
    </row>
    <row r="234" spans="1:41" x14ac:dyDescent="0.25">
      <c r="A234">
        <v>39</v>
      </c>
      <c r="B234">
        <v>61704</v>
      </c>
      <c r="C234" s="2" t="s">
        <v>100</v>
      </c>
      <c r="D234" s="2" t="s">
        <v>101</v>
      </c>
      <c r="E234" s="2" t="s">
        <v>23</v>
      </c>
      <c r="F234" s="2" t="s">
        <v>79</v>
      </c>
      <c r="G234" s="2" t="s">
        <v>80</v>
      </c>
      <c r="H234" s="2" t="s">
        <v>83</v>
      </c>
      <c r="I234" s="2" t="s">
        <v>27</v>
      </c>
      <c r="J234" s="1"/>
      <c r="K234" s="1"/>
      <c r="M234" s="2" t="s">
        <v>27</v>
      </c>
      <c r="N234" s="2" t="s">
        <v>27</v>
      </c>
      <c r="O234" s="2" t="s">
        <v>27</v>
      </c>
      <c r="P234" s="2" t="s">
        <v>27</v>
      </c>
      <c r="Q234" s="2" t="s">
        <v>27</v>
      </c>
      <c r="R234" s="2" t="s">
        <v>27</v>
      </c>
      <c r="S234" s="2" t="s">
        <v>27</v>
      </c>
      <c r="T234" s="2" t="s">
        <v>27</v>
      </c>
      <c r="U234" s="2" t="s">
        <v>27</v>
      </c>
      <c r="V234" s="2" t="s">
        <v>27</v>
      </c>
      <c r="AM234">
        <f>--ISNUMBER(IFERROR(SEARCH('Formulaire recherche'!$E$18,C234,1),""))</f>
        <v>1</v>
      </c>
      <c r="AN234">
        <f>IF(AM234=1,COUNTIF($AM$2:AM234,1),"")</f>
        <v>233</v>
      </c>
      <c r="AO234" t="str">
        <f>IFERROR(INDEX($C$2:$C$637,MATCH(ROWS($AN$2:AN234),position,0)),"")</f>
        <v>61704-Bourgogne</v>
      </c>
    </row>
    <row r="235" spans="1:41" x14ac:dyDescent="0.25">
      <c r="A235">
        <v>40</v>
      </c>
      <c r="B235">
        <v>61705</v>
      </c>
      <c r="C235" s="2" t="s">
        <v>102</v>
      </c>
      <c r="D235" s="2" t="s">
        <v>103</v>
      </c>
      <c r="E235" s="2" t="s">
        <v>23</v>
      </c>
      <c r="F235" s="2" t="s">
        <v>79</v>
      </c>
      <c r="G235" s="2" t="s">
        <v>80</v>
      </c>
      <c r="H235" s="2" t="s">
        <v>26</v>
      </c>
      <c r="I235" s="2" t="s">
        <v>27</v>
      </c>
      <c r="J235" s="1">
        <v>42828</v>
      </c>
      <c r="K235" s="1">
        <v>43830</v>
      </c>
      <c r="L235">
        <v>22000000</v>
      </c>
      <c r="M235" s="2" t="s">
        <v>41</v>
      </c>
      <c r="N235" s="2" t="s">
        <v>104</v>
      </c>
      <c r="O235" s="2" t="s">
        <v>27</v>
      </c>
      <c r="P235" s="2" t="s">
        <v>105</v>
      </c>
      <c r="Q235" s="2" t="s">
        <v>27</v>
      </c>
      <c r="R235" s="2" t="s">
        <v>86</v>
      </c>
      <c r="S235" s="2" t="s">
        <v>27</v>
      </c>
      <c r="T235" s="2" t="s">
        <v>106</v>
      </c>
      <c r="U235" s="2" t="s">
        <v>107</v>
      </c>
      <c r="V235" s="2" t="s">
        <v>88</v>
      </c>
      <c r="AM235">
        <f>--ISNUMBER(IFERROR(SEARCH('Formulaire recherche'!$E$18,C235,1),""))</f>
        <v>1</v>
      </c>
      <c r="AN235">
        <f>IF(AM235=1,COUNTIF($AM$2:AM235,1),"")</f>
        <v>234</v>
      </c>
      <c r="AO235" t="str">
        <f>IFERROR(INDEX($C$2:$C$637,MATCH(ROWS($AN$2:AN235),position,0)),"")</f>
        <v>61705-Centre sportif de Malley</v>
      </c>
    </row>
    <row r="236" spans="1:41" x14ac:dyDescent="0.25">
      <c r="A236">
        <v>41</v>
      </c>
      <c r="B236">
        <v>61706</v>
      </c>
      <c r="C236" s="2" t="s">
        <v>108</v>
      </c>
      <c r="D236" s="2" t="s">
        <v>109</v>
      </c>
      <c r="E236" s="2" t="s">
        <v>23</v>
      </c>
      <c r="F236" s="2" t="s">
        <v>79</v>
      </c>
      <c r="G236" s="2" t="s">
        <v>80</v>
      </c>
      <c r="H236" s="2" t="s">
        <v>26</v>
      </c>
      <c r="I236" s="2" t="s">
        <v>27</v>
      </c>
      <c r="J236" s="1">
        <v>42840</v>
      </c>
      <c r="K236" s="1">
        <v>43343</v>
      </c>
      <c r="L236">
        <v>6500000</v>
      </c>
      <c r="M236" s="2" t="s">
        <v>41</v>
      </c>
      <c r="N236" s="2" t="s">
        <v>110</v>
      </c>
      <c r="O236" s="2" t="s">
        <v>27</v>
      </c>
      <c r="P236" s="2" t="s">
        <v>91</v>
      </c>
      <c r="Q236" s="2" t="s">
        <v>27</v>
      </c>
      <c r="R236" s="2" t="s">
        <v>111</v>
      </c>
      <c r="S236" s="2" t="s">
        <v>27</v>
      </c>
      <c r="T236" s="2" t="s">
        <v>112</v>
      </c>
      <c r="U236" s="2" t="s">
        <v>113</v>
      </c>
      <c r="V236" s="2" t="s">
        <v>88</v>
      </c>
      <c r="AM236">
        <f>--ISNUMBER(IFERROR(SEARCH('Formulaire recherche'!$E$18,C236,1),""))</f>
        <v>1</v>
      </c>
      <c r="AN236">
        <f>IF(AM236=1,COUNTIF($AM$2:AM236,1),"")</f>
        <v>235</v>
      </c>
      <c r="AO236" t="str">
        <f>IFERROR(INDEX($C$2:$C$637,MATCH(ROWS($AN$2:AN236),position,0)),"")</f>
        <v>61706-Croset Parc</v>
      </c>
    </row>
    <row r="237" spans="1:41" x14ac:dyDescent="0.25">
      <c r="A237">
        <v>42</v>
      </c>
      <c r="B237">
        <v>61707</v>
      </c>
      <c r="C237" s="2" t="s">
        <v>114</v>
      </c>
      <c r="D237" s="2" t="s">
        <v>115</v>
      </c>
      <c r="E237" s="2" t="s">
        <v>23</v>
      </c>
      <c r="F237" s="2" t="s">
        <v>79</v>
      </c>
      <c r="G237" s="2" t="s">
        <v>80</v>
      </c>
      <c r="H237" s="2" t="s">
        <v>26</v>
      </c>
      <c r="I237" s="2" t="s">
        <v>27</v>
      </c>
      <c r="J237" s="1">
        <v>42821</v>
      </c>
      <c r="K237" s="1">
        <v>43100</v>
      </c>
      <c r="L237">
        <v>2200000</v>
      </c>
      <c r="M237" s="2" t="s">
        <v>41</v>
      </c>
      <c r="N237" s="2" t="s">
        <v>116</v>
      </c>
      <c r="O237" s="2" t="s">
        <v>27</v>
      </c>
      <c r="P237" s="2" t="s">
        <v>117</v>
      </c>
      <c r="Q237" s="2" t="s">
        <v>27</v>
      </c>
      <c r="R237" s="2" t="s">
        <v>27</v>
      </c>
      <c r="S237" s="2" t="s">
        <v>27</v>
      </c>
      <c r="T237" s="2" t="s">
        <v>27</v>
      </c>
      <c r="U237" s="2" t="s">
        <v>118</v>
      </c>
      <c r="V237" s="2" t="s">
        <v>88</v>
      </c>
      <c r="AM237">
        <f>--ISNUMBER(IFERROR(SEARCH('Formulaire recherche'!$E$18,C237,1),""))</f>
        <v>1</v>
      </c>
      <c r="AN237">
        <f>IF(AM237=1,COUNTIF($AM$2:AM237,1),"")</f>
        <v>236</v>
      </c>
      <c r="AO237" t="str">
        <f>IFERROR(INDEX($C$2:$C$637,MATCH(ROWS($AN$2:AN237),position,0)),"")</f>
        <v>61707-Eysins</v>
      </c>
    </row>
    <row r="238" spans="1:41" x14ac:dyDescent="0.25">
      <c r="A238">
        <v>44</v>
      </c>
      <c r="B238">
        <v>61708</v>
      </c>
      <c r="C238" s="2" t="s">
        <v>121</v>
      </c>
      <c r="D238" s="2" t="s">
        <v>122</v>
      </c>
      <c r="E238" s="2" t="s">
        <v>23</v>
      </c>
      <c r="F238" s="2" t="s">
        <v>79</v>
      </c>
      <c r="G238" s="2" t="s">
        <v>80</v>
      </c>
      <c r="H238" s="2" t="s">
        <v>26</v>
      </c>
      <c r="I238" s="2" t="s">
        <v>27</v>
      </c>
      <c r="J238" s="1">
        <v>42998</v>
      </c>
      <c r="K238" s="1">
        <v>42855</v>
      </c>
      <c r="L238">
        <v>945000</v>
      </c>
      <c r="M238" s="2" t="s">
        <v>27</v>
      </c>
      <c r="N238" s="2" t="s">
        <v>123</v>
      </c>
      <c r="O238" s="2" t="s">
        <v>27</v>
      </c>
      <c r="P238" s="2" t="s">
        <v>82</v>
      </c>
      <c r="Q238" s="2" t="s">
        <v>27</v>
      </c>
      <c r="R238" s="2" t="s">
        <v>27</v>
      </c>
      <c r="S238" s="2" t="s">
        <v>27</v>
      </c>
      <c r="T238" s="2" t="s">
        <v>106</v>
      </c>
      <c r="U238" s="2" t="s">
        <v>124</v>
      </c>
      <c r="V238" s="2" t="s">
        <v>88</v>
      </c>
      <c r="AM238">
        <f>--ISNUMBER(IFERROR(SEARCH('Formulaire recherche'!$E$18,C238,1),""))</f>
        <v>1</v>
      </c>
      <c r="AN238">
        <f>IF(AM238=1,COUNTIF($AM$2:AM238,1),"")</f>
        <v>237</v>
      </c>
      <c r="AO238" t="str">
        <f>IFERROR(INDEX($C$2:$C$637,MATCH(ROWS($AN$2:AN238),position,0)),"")</f>
        <v>61708-Chemin des Plantaz</v>
      </c>
    </row>
    <row r="239" spans="1:41" x14ac:dyDescent="0.25">
      <c r="A239">
        <v>45</v>
      </c>
      <c r="B239">
        <v>61709</v>
      </c>
      <c r="C239" s="2" t="s">
        <v>125</v>
      </c>
      <c r="D239" s="2" t="s">
        <v>126</v>
      </c>
      <c r="E239" s="2" t="s">
        <v>23</v>
      </c>
      <c r="F239" s="2" t="s">
        <v>79</v>
      </c>
      <c r="G239" s="2" t="s">
        <v>80</v>
      </c>
      <c r="H239" s="2" t="s">
        <v>83</v>
      </c>
      <c r="I239" s="2" t="s">
        <v>27</v>
      </c>
      <c r="J239" s="1"/>
      <c r="K239" s="1"/>
      <c r="M239" s="2" t="s">
        <v>27</v>
      </c>
      <c r="N239" s="2" t="s">
        <v>27</v>
      </c>
      <c r="O239" s="2" t="s">
        <v>27</v>
      </c>
      <c r="P239" s="2" t="s">
        <v>27</v>
      </c>
      <c r="Q239" s="2" t="s">
        <v>27</v>
      </c>
      <c r="R239" s="2" t="s">
        <v>27</v>
      </c>
      <c r="S239" s="2" t="s">
        <v>27</v>
      </c>
      <c r="T239" s="2" t="s">
        <v>27</v>
      </c>
      <c r="U239" s="2" t="s">
        <v>27</v>
      </c>
      <c r="V239" s="2" t="s">
        <v>27</v>
      </c>
      <c r="AM239">
        <f>--ISNUMBER(IFERROR(SEARCH('Formulaire recherche'!$E$18,C239,1),""))</f>
        <v>1</v>
      </c>
      <c r="AN239">
        <f>IF(AM239=1,COUNTIF($AM$2:AM239,1),"")</f>
        <v>238</v>
      </c>
      <c r="AO239" t="str">
        <f>IFERROR(INDEX($C$2:$C$637,MATCH(ROWS($AN$2:AN239),position,0)),"")</f>
        <v>61709-La Petite Forge</v>
      </c>
    </row>
    <row r="240" spans="1:41" x14ac:dyDescent="0.25">
      <c r="A240">
        <v>46</v>
      </c>
      <c r="B240">
        <v>61710</v>
      </c>
      <c r="C240" s="2" t="s">
        <v>127</v>
      </c>
      <c r="D240" s="2" t="s">
        <v>128</v>
      </c>
      <c r="E240" s="2" t="s">
        <v>23</v>
      </c>
      <c r="F240" s="2" t="s">
        <v>79</v>
      </c>
      <c r="G240" s="2" t="s">
        <v>80</v>
      </c>
      <c r="H240" s="2" t="s">
        <v>26</v>
      </c>
      <c r="I240" s="2" t="s">
        <v>27</v>
      </c>
      <c r="J240" s="1">
        <v>43024</v>
      </c>
      <c r="K240" s="1">
        <v>43251</v>
      </c>
      <c r="L240">
        <v>835000</v>
      </c>
      <c r="M240" s="2" t="s">
        <v>32</v>
      </c>
      <c r="N240" s="2" t="s">
        <v>129</v>
      </c>
      <c r="O240" s="2" t="s">
        <v>27</v>
      </c>
      <c r="P240" s="2" t="s">
        <v>85</v>
      </c>
      <c r="Q240" s="2" t="s">
        <v>27</v>
      </c>
      <c r="R240" s="2" t="s">
        <v>130</v>
      </c>
      <c r="S240" s="2" t="s">
        <v>27</v>
      </c>
      <c r="T240" s="2" t="s">
        <v>74</v>
      </c>
      <c r="U240" s="2" t="s">
        <v>131</v>
      </c>
      <c r="V240" s="2" t="s">
        <v>88</v>
      </c>
      <c r="AM240">
        <f>--ISNUMBER(IFERROR(SEARCH('Formulaire recherche'!$E$18,C240,1),""))</f>
        <v>1</v>
      </c>
      <c r="AN240">
        <f>IF(AM240=1,COUNTIF($AM$2:AM240,1),"")</f>
        <v>239</v>
      </c>
      <c r="AO240" t="str">
        <f>IFERROR(INDEX($C$2:$C$637,MATCH(ROWS($AN$2:AN240),position,0)),"")</f>
        <v>61710-Chemin du Levant</v>
      </c>
    </row>
    <row r="241" spans="1:41" x14ac:dyDescent="0.25">
      <c r="A241">
        <v>47</v>
      </c>
      <c r="B241">
        <v>61711</v>
      </c>
      <c r="C241" s="2" t="s">
        <v>132</v>
      </c>
      <c r="D241" s="2" t="s">
        <v>133</v>
      </c>
      <c r="E241" s="2" t="s">
        <v>23</v>
      </c>
      <c r="F241" s="2" t="s">
        <v>79</v>
      </c>
      <c r="G241" s="2" t="s">
        <v>80</v>
      </c>
      <c r="H241" s="2" t="s">
        <v>26</v>
      </c>
      <c r="I241" s="2" t="s">
        <v>27</v>
      </c>
      <c r="J241" s="1">
        <v>43009</v>
      </c>
      <c r="K241" s="1">
        <v>43281</v>
      </c>
      <c r="L241">
        <v>250000</v>
      </c>
      <c r="M241" s="2" t="s">
        <v>32</v>
      </c>
      <c r="N241" s="2" t="s">
        <v>134</v>
      </c>
      <c r="O241" s="2" t="s">
        <v>27</v>
      </c>
      <c r="P241" s="2" t="s">
        <v>82</v>
      </c>
      <c r="Q241" s="2" t="s">
        <v>135</v>
      </c>
      <c r="R241" s="2" t="s">
        <v>27</v>
      </c>
      <c r="S241" s="2" t="s">
        <v>27</v>
      </c>
      <c r="T241" s="2" t="s">
        <v>27</v>
      </c>
      <c r="U241" s="2" t="s">
        <v>136</v>
      </c>
      <c r="V241" s="2" t="s">
        <v>88</v>
      </c>
      <c r="AM241">
        <f>--ISNUMBER(IFERROR(SEARCH('Formulaire recherche'!$E$18,C241,1),""))</f>
        <v>1</v>
      </c>
      <c r="AN241">
        <f>IF(AM241=1,COUNTIF($AM$2:AM241,1),"")</f>
        <v>240</v>
      </c>
      <c r="AO241" t="str">
        <f>IFERROR(INDEX($C$2:$C$637,MATCH(ROWS($AN$2:AN241),position,0)),"")</f>
        <v>61711-La Petite Bassire</v>
      </c>
    </row>
    <row r="242" spans="1:41" x14ac:dyDescent="0.25">
      <c r="A242">
        <v>48</v>
      </c>
      <c r="B242">
        <v>61712</v>
      </c>
      <c r="C242" s="2" t="s">
        <v>137</v>
      </c>
      <c r="D242" s="2" t="s">
        <v>46</v>
      </c>
      <c r="E242" s="2" t="s">
        <v>23</v>
      </c>
      <c r="F242" s="2" t="s">
        <v>79</v>
      </c>
      <c r="G242" s="2" t="s">
        <v>80</v>
      </c>
      <c r="H242" s="2" t="s">
        <v>26</v>
      </c>
      <c r="I242" s="2" t="s">
        <v>27</v>
      </c>
      <c r="J242" s="1">
        <v>43040</v>
      </c>
      <c r="K242" s="1">
        <v>43465</v>
      </c>
      <c r="L242">
        <v>3000000</v>
      </c>
      <c r="M242" s="2" t="s">
        <v>41</v>
      </c>
      <c r="N242" s="2" t="s">
        <v>47</v>
      </c>
      <c r="O242" s="2" t="s">
        <v>27</v>
      </c>
      <c r="P242" s="2" t="s">
        <v>117</v>
      </c>
      <c r="Q242" s="2" t="s">
        <v>27</v>
      </c>
      <c r="R242" s="2" t="s">
        <v>27</v>
      </c>
      <c r="S242" s="2" t="s">
        <v>27</v>
      </c>
      <c r="T242" s="2" t="s">
        <v>48</v>
      </c>
      <c r="U242" s="2" t="s">
        <v>138</v>
      </c>
      <c r="V242" s="2" t="s">
        <v>88</v>
      </c>
      <c r="AM242">
        <f>--ISNUMBER(IFERROR(SEARCH('Formulaire recherche'!$E$18,C242,1),""))</f>
        <v>1</v>
      </c>
      <c r="AN242">
        <f>IF(AM242=1,COUNTIF($AM$2:AM242,1),"")</f>
        <v>241</v>
      </c>
      <c r="AO242" t="str">
        <f>IFERROR(INDEX($C$2:$C$637,MATCH(ROWS($AN$2:AN242),position,0)),"")</f>
        <v>61712-Les Tuileries de Grandson</v>
      </c>
    </row>
    <row r="243" spans="1:41" x14ac:dyDescent="0.25">
      <c r="A243">
        <v>49</v>
      </c>
      <c r="B243">
        <v>61713</v>
      </c>
      <c r="C243" s="2" t="s">
        <v>139</v>
      </c>
      <c r="D243" s="2" t="s">
        <v>140</v>
      </c>
      <c r="E243" s="2" t="s">
        <v>23</v>
      </c>
      <c r="F243" s="2" t="s">
        <v>79</v>
      </c>
      <c r="G243" s="2" t="s">
        <v>80</v>
      </c>
      <c r="H243" s="2" t="s">
        <v>26</v>
      </c>
      <c r="I243" s="2" t="s">
        <v>27</v>
      </c>
      <c r="J243" s="1">
        <v>43023</v>
      </c>
      <c r="K243" s="1">
        <v>43281</v>
      </c>
      <c r="L243">
        <v>860000</v>
      </c>
      <c r="M243" s="2" t="s">
        <v>41</v>
      </c>
      <c r="N243" s="2" t="s">
        <v>141</v>
      </c>
      <c r="O243" s="2" t="s">
        <v>27</v>
      </c>
      <c r="P243" s="2" t="s">
        <v>82</v>
      </c>
      <c r="Q243" s="2" t="s">
        <v>27</v>
      </c>
      <c r="R243" s="2" t="s">
        <v>27</v>
      </c>
      <c r="S243" s="2" t="s">
        <v>27</v>
      </c>
      <c r="T243" s="2" t="s">
        <v>27</v>
      </c>
      <c r="U243" s="2" t="s">
        <v>142</v>
      </c>
      <c r="V243" s="2" t="s">
        <v>88</v>
      </c>
      <c r="AM243">
        <f>--ISNUMBER(IFERROR(SEARCH('Formulaire recherche'!$E$18,C243,1),""))</f>
        <v>1</v>
      </c>
      <c r="AN243">
        <f>IF(AM243=1,COUNTIF($AM$2:AM243,1),"")</f>
        <v>242</v>
      </c>
      <c r="AO243" t="str">
        <f>IFERROR(INDEX($C$2:$C$637,MATCH(ROWS($AN$2:AN243),position,0)),"")</f>
        <v>61713-Villa Orbemont 6 - Nyon</v>
      </c>
    </row>
    <row r="244" spans="1:41" x14ac:dyDescent="0.25">
      <c r="A244">
        <v>50</v>
      </c>
      <c r="B244">
        <v>61714</v>
      </c>
      <c r="C244" s="2" t="s">
        <v>143</v>
      </c>
      <c r="D244" s="2" t="s">
        <v>144</v>
      </c>
      <c r="E244" s="2" t="s">
        <v>23</v>
      </c>
      <c r="F244" s="2" t="s">
        <v>79</v>
      </c>
      <c r="G244" s="2" t="s">
        <v>80</v>
      </c>
      <c r="H244" s="2" t="s">
        <v>26</v>
      </c>
      <c r="I244" s="2" t="s">
        <v>27</v>
      </c>
      <c r="J244" s="1">
        <v>43060</v>
      </c>
      <c r="K244" s="1">
        <v>43465</v>
      </c>
      <c r="L244">
        <v>2610000</v>
      </c>
      <c r="M244" s="2" t="s">
        <v>41</v>
      </c>
      <c r="N244" s="2" t="s">
        <v>145</v>
      </c>
      <c r="O244" s="2" t="s">
        <v>27</v>
      </c>
      <c r="P244" s="2" t="s">
        <v>82</v>
      </c>
      <c r="Q244" s="2" t="s">
        <v>27</v>
      </c>
      <c r="R244" s="2" t="s">
        <v>27</v>
      </c>
      <c r="S244" s="2" t="s">
        <v>27</v>
      </c>
      <c r="T244" s="2" t="s">
        <v>146</v>
      </c>
      <c r="U244" s="2" t="s">
        <v>147</v>
      </c>
      <c r="V244" s="2" t="s">
        <v>88</v>
      </c>
      <c r="AM244">
        <f>--ISNUMBER(IFERROR(SEARCH('Formulaire recherche'!$E$18,C244,1),""))</f>
        <v>1</v>
      </c>
      <c r="AN244">
        <f>IF(AM244=1,COUNTIF($AM$2:AM244,1),"")</f>
        <v>243</v>
      </c>
      <c r="AO244" t="str">
        <f>IFERROR(INDEX($C$2:$C$637,MATCH(ROWS($AN$2:AN244),position,0)),"")</f>
        <v>61714-Le Maupas Rolle</v>
      </c>
    </row>
    <row r="245" spans="1:41" x14ac:dyDescent="0.25">
      <c r="A245">
        <v>51</v>
      </c>
      <c r="B245">
        <v>61715</v>
      </c>
      <c r="C245" s="2" t="s">
        <v>148</v>
      </c>
      <c r="D245" s="2" t="s">
        <v>149</v>
      </c>
      <c r="E245" s="2" t="s">
        <v>23</v>
      </c>
      <c r="F245" s="2" t="s">
        <v>79</v>
      </c>
      <c r="G245" s="2" t="s">
        <v>80</v>
      </c>
      <c r="H245" s="2" t="s">
        <v>26</v>
      </c>
      <c r="I245" s="2" t="s">
        <v>27</v>
      </c>
      <c r="J245" s="1">
        <v>43062</v>
      </c>
      <c r="K245" s="1">
        <v>43343</v>
      </c>
      <c r="L245">
        <v>2200000</v>
      </c>
      <c r="M245" s="2" t="s">
        <v>41</v>
      </c>
      <c r="N245" s="2" t="s">
        <v>150</v>
      </c>
      <c r="O245" s="2" t="s">
        <v>27</v>
      </c>
      <c r="P245" s="2" t="s">
        <v>117</v>
      </c>
      <c r="Q245" s="2" t="s">
        <v>27</v>
      </c>
      <c r="R245" s="2" t="s">
        <v>27</v>
      </c>
      <c r="S245" s="2" t="s">
        <v>27</v>
      </c>
      <c r="T245" s="2" t="s">
        <v>27</v>
      </c>
      <c r="U245" s="2" t="s">
        <v>151</v>
      </c>
      <c r="V245" s="2" t="s">
        <v>88</v>
      </c>
      <c r="AM245">
        <f>--ISNUMBER(IFERROR(SEARCH('Formulaire recherche'!$E$18,C245,1),""))</f>
        <v>1</v>
      </c>
      <c r="AN245">
        <f>IF(AM245=1,COUNTIF($AM$2:AM245,1),"")</f>
        <v>244</v>
      </c>
      <c r="AO245" t="str">
        <f>IFERROR(INDEX($C$2:$C$637,MATCH(ROWS($AN$2:AN245),position,0)),"")</f>
        <v>61715-All Suites</v>
      </c>
    </row>
    <row r="246" spans="1:41" x14ac:dyDescent="0.25">
      <c r="A246">
        <v>174</v>
      </c>
      <c r="B246">
        <v>61716</v>
      </c>
      <c r="C246" s="2" t="s">
        <v>645</v>
      </c>
      <c r="D246" s="2" t="s">
        <v>646</v>
      </c>
      <c r="E246" s="2" t="s">
        <v>23</v>
      </c>
      <c r="F246" s="2" t="s">
        <v>79</v>
      </c>
      <c r="G246" s="2" t="s">
        <v>80</v>
      </c>
      <c r="H246" s="2" t="s">
        <v>26</v>
      </c>
      <c r="I246" s="2" t="s">
        <v>27</v>
      </c>
      <c r="J246" s="1"/>
      <c r="K246" s="1"/>
      <c r="M246" s="2" t="s">
        <v>27</v>
      </c>
      <c r="N246" s="2" t="s">
        <v>27</v>
      </c>
      <c r="O246" s="2" t="s">
        <v>27</v>
      </c>
      <c r="P246" s="2" t="s">
        <v>27</v>
      </c>
      <c r="Q246" s="2" t="s">
        <v>27</v>
      </c>
      <c r="R246" s="2" t="s">
        <v>27</v>
      </c>
      <c r="S246" s="2" t="s">
        <v>27</v>
      </c>
      <c r="T246" s="2" t="s">
        <v>27</v>
      </c>
      <c r="U246" s="2" t="s">
        <v>27</v>
      </c>
      <c r="V246" s="2" t="s">
        <v>27</v>
      </c>
      <c r="AM246">
        <f>--ISNUMBER(IFERROR(SEARCH('Formulaire recherche'!$E$18,C246,1),""))</f>
        <v>1</v>
      </c>
      <c r="AN246">
        <f>IF(AM246=1,COUNTIF($AM$2:AM246,1),"")</f>
        <v>245</v>
      </c>
      <c r="AO246" t="str">
        <f>IFERROR(INDEX($C$2:$C$637,MATCH(ROWS($AN$2:AN246),position,0)),"")</f>
        <v>61716-Test</v>
      </c>
    </row>
    <row r="247" spans="1:41" x14ac:dyDescent="0.25">
      <c r="A247">
        <v>52</v>
      </c>
      <c r="B247">
        <v>61801</v>
      </c>
      <c r="C247" s="2" t="s">
        <v>152</v>
      </c>
      <c r="D247" s="2" t="s">
        <v>153</v>
      </c>
      <c r="E247" s="2" t="s">
        <v>23</v>
      </c>
      <c r="F247" s="2" t="s">
        <v>79</v>
      </c>
      <c r="G247" s="2" t="s">
        <v>80</v>
      </c>
      <c r="H247" s="2" t="s">
        <v>26</v>
      </c>
      <c r="I247" s="2" t="s">
        <v>27</v>
      </c>
      <c r="J247" s="1">
        <v>43252</v>
      </c>
      <c r="K247" s="1">
        <v>43799</v>
      </c>
      <c r="L247">
        <v>12850000</v>
      </c>
      <c r="M247" s="2" t="s">
        <v>41</v>
      </c>
      <c r="N247" s="2" t="s">
        <v>154</v>
      </c>
      <c r="O247" s="2" t="s">
        <v>155</v>
      </c>
      <c r="P247" s="2" t="s">
        <v>156</v>
      </c>
      <c r="Q247" s="2" t="s">
        <v>27</v>
      </c>
      <c r="R247" s="2" t="s">
        <v>157</v>
      </c>
      <c r="S247" s="2" t="s">
        <v>27</v>
      </c>
      <c r="T247" s="2" t="s">
        <v>27</v>
      </c>
      <c r="U247" s="2" t="s">
        <v>158</v>
      </c>
      <c r="V247" s="2" t="s">
        <v>88</v>
      </c>
      <c r="AM247">
        <f>--ISNUMBER(IFERROR(SEARCH('Formulaire recherche'!$E$18,C247,1),""))</f>
        <v>1</v>
      </c>
      <c r="AN247">
        <f>IF(AM247=1,COUNTIF($AM$2:AM247,1),"")</f>
        <v>246</v>
      </c>
      <c r="AO247" t="str">
        <f>IFERROR(INDEX($C$2:$C$637,MATCH(ROWS($AN$2:AN247),position,0)),"")</f>
        <v>61801-ECAVENIR (ECA)</v>
      </c>
    </row>
    <row r="248" spans="1:41" x14ac:dyDescent="0.25">
      <c r="A248">
        <v>53</v>
      </c>
      <c r="B248">
        <v>61802</v>
      </c>
      <c r="C248" s="2" t="s">
        <v>159</v>
      </c>
      <c r="D248" s="2" t="s">
        <v>160</v>
      </c>
      <c r="E248" s="2" t="s">
        <v>23</v>
      </c>
      <c r="F248" s="2" t="s">
        <v>79</v>
      </c>
      <c r="G248" s="2" t="s">
        <v>80</v>
      </c>
      <c r="H248" s="2" t="s">
        <v>26</v>
      </c>
      <c r="I248" s="2" t="s">
        <v>27</v>
      </c>
      <c r="J248" s="1">
        <v>43191</v>
      </c>
      <c r="K248" s="1">
        <v>43983</v>
      </c>
      <c r="L248">
        <v>25240000</v>
      </c>
      <c r="M248" s="2" t="s">
        <v>41</v>
      </c>
      <c r="N248" s="2" t="s">
        <v>161</v>
      </c>
      <c r="O248" s="2" t="s">
        <v>162</v>
      </c>
      <c r="P248" s="2" t="s">
        <v>163</v>
      </c>
      <c r="Q248" s="2" t="s">
        <v>27</v>
      </c>
      <c r="R248" s="2" t="s">
        <v>111</v>
      </c>
      <c r="S248" s="2" t="s">
        <v>27</v>
      </c>
      <c r="T248" s="2" t="s">
        <v>164</v>
      </c>
      <c r="U248" s="2" t="s">
        <v>165</v>
      </c>
      <c r="V248" s="2" t="s">
        <v>88</v>
      </c>
      <c r="AM248">
        <f>--ISNUMBER(IFERROR(SEARCH('Formulaire recherche'!$E$18,C248,1),""))</f>
        <v>1</v>
      </c>
      <c r="AN248">
        <f>IF(AM248=1,COUNTIF($AM$2:AM248,1),"")</f>
        <v>247</v>
      </c>
      <c r="AO248" t="str">
        <f>IFERROR(INDEX($C$2:$C$637,MATCH(ROWS($AN$2:AN248),position,0)),"")</f>
        <v>61802-Quartier des Halles</v>
      </c>
    </row>
    <row r="249" spans="1:41" x14ac:dyDescent="0.25">
      <c r="A249">
        <v>55</v>
      </c>
      <c r="B249">
        <v>61803</v>
      </c>
      <c r="C249" s="2" t="s">
        <v>168</v>
      </c>
      <c r="D249" s="2" t="s">
        <v>169</v>
      </c>
      <c r="E249" s="2" t="s">
        <v>23</v>
      </c>
      <c r="F249" s="2" t="s">
        <v>79</v>
      </c>
      <c r="G249" s="2" t="s">
        <v>80</v>
      </c>
      <c r="H249" s="2" t="s">
        <v>26</v>
      </c>
      <c r="I249" s="2" t="s">
        <v>27</v>
      </c>
      <c r="J249" s="1">
        <v>43191</v>
      </c>
      <c r="K249" s="1">
        <v>43465</v>
      </c>
      <c r="L249">
        <v>400000</v>
      </c>
      <c r="M249" s="2" t="s">
        <v>32</v>
      </c>
      <c r="N249" s="2" t="s">
        <v>170</v>
      </c>
      <c r="O249" s="2" t="s">
        <v>27</v>
      </c>
      <c r="P249" s="2" t="s">
        <v>82</v>
      </c>
      <c r="Q249" s="2" t="s">
        <v>27</v>
      </c>
      <c r="R249" s="2" t="s">
        <v>27</v>
      </c>
      <c r="S249" s="2" t="s">
        <v>27</v>
      </c>
      <c r="T249" s="2" t="s">
        <v>27</v>
      </c>
      <c r="U249" s="2" t="s">
        <v>171</v>
      </c>
      <c r="V249" s="2" t="s">
        <v>88</v>
      </c>
      <c r="AM249">
        <f>--ISNUMBER(IFERROR(SEARCH('Formulaire recherche'!$E$18,C249,1),""))</f>
        <v>1</v>
      </c>
      <c r="AN249">
        <f>IF(AM249=1,COUNTIF($AM$2:AM249,1),"")</f>
        <v>248</v>
      </c>
      <c r="AO249" t="str">
        <f>IFERROR(INDEX($C$2:$C$637,MATCH(ROWS($AN$2:AN249),position,0)),"")</f>
        <v>61803-Villa Gilliéron</v>
      </c>
    </row>
    <row r="250" spans="1:41" x14ac:dyDescent="0.25">
      <c r="A250">
        <v>56</v>
      </c>
      <c r="B250">
        <v>61804</v>
      </c>
      <c r="C250" s="2" t="s">
        <v>172</v>
      </c>
      <c r="D250" s="2" t="s">
        <v>173</v>
      </c>
      <c r="E250" s="2" t="s">
        <v>23</v>
      </c>
      <c r="F250" s="2" t="s">
        <v>79</v>
      </c>
      <c r="G250" s="2" t="s">
        <v>80</v>
      </c>
      <c r="H250" s="2" t="s">
        <v>26</v>
      </c>
      <c r="I250" s="2" t="s">
        <v>27</v>
      </c>
      <c r="J250" s="1">
        <v>43191</v>
      </c>
      <c r="K250" s="1">
        <v>44561</v>
      </c>
      <c r="L250">
        <v>2100000</v>
      </c>
      <c r="M250" s="2" t="s">
        <v>32</v>
      </c>
      <c r="N250" s="2" t="s">
        <v>174</v>
      </c>
      <c r="O250" s="2" t="s">
        <v>27</v>
      </c>
      <c r="P250" s="2" t="s">
        <v>175</v>
      </c>
      <c r="Q250" s="2" t="s">
        <v>176</v>
      </c>
      <c r="R250" s="2" t="s">
        <v>176</v>
      </c>
      <c r="S250" s="2" t="s">
        <v>27</v>
      </c>
      <c r="T250" s="2" t="s">
        <v>177</v>
      </c>
      <c r="U250" s="2" t="s">
        <v>178</v>
      </c>
      <c r="V250" s="2" t="s">
        <v>88</v>
      </c>
      <c r="AM250">
        <f>--ISNUMBER(IFERROR(SEARCH('Formulaire recherche'!$E$18,C250,1),""))</f>
        <v>1</v>
      </c>
      <c r="AN250">
        <f>IF(AM250=1,COUNTIF($AM$2:AM250,1),"")</f>
        <v>249</v>
      </c>
      <c r="AO250" t="str">
        <f>IFERROR(INDEX($C$2:$C$637,MATCH(ROWS($AN$2:AN250),position,0)),"")</f>
        <v>61804-Transfo Romande Energie</v>
      </c>
    </row>
    <row r="251" spans="1:41" x14ac:dyDescent="0.25">
      <c r="A251">
        <v>57</v>
      </c>
      <c r="B251">
        <v>61805</v>
      </c>
      <c r="C251" s="2" t="s">
        <v>179</v>
      </c>
      <c r="D251" s="2" t="s">
        <v>180</v>
      </c>
      <c r="E251" s="2" t="s">
        <v>23</v>
      </c>
      <c r="F251" s="2" t="s">
        <v>79</v>
      </c>
      <c r="G251" s="2" t="s">
        <v>80</v>
      </c>
      <c r="H251" s="2" t="s">
        <v>26</v>
      </c>
      <c r="I251" s="2" t="s">
        <v>27</v>
      </c>
      <c r="J251" s="1">
        <v>43191</v>
      </c>
      <c r="K251" s="1">
        <v>43465</v>
      </c>
      <c r="L251">
        <v>920000</v>
      </c>
      <c r="M251" s="2" t="s">
        <v>32</v>
      </c>
      <c r="N251" s="2" t="s">
        <v>181</v>
      </c>
      <c r="O251" s="2" t="s">
        <v>27</v>
      </c>
      <c r="P251" s="2" t="s">
        <v>82</v>
      </c>
      <c r="Q251" s="2" t="s">
        <v>182</v>
      </c>
      <c r="R251" s="2" t="s">
        <v>182</v>
      </c>
      <c r="S251" s="2" t="s">
        <v>27</v>
      </c>
      <c r="T251" s="2" t="s">
        <v>27</v>
      </c>
      <c r="U251" s="2" t="s">
        <v>183</v>
      </c>
      <c r="V251" s="2" t="s">
        <v>88</v>
      </c>
      <c r="AM251">
        <f>--ISNUMBER(IFERROR(SEARCH('Formulaire recherche'!$E$18,C251,1),""))</f>
        <v>1</v>
      </c>
      <c r="AN251">
        <f>IF(AM251=1,COUNTIF($AM$2:AM251,1),"")</f>
        <v>250</v>
      </c>
      <c r="AO251" t="str">
        <f>IFERROR(INDEX($C$2:$C$637,MATCH(ROWS($AN$2:AN251),position,0)),"")</f>
        <v>61805-Réservoir de la Chataigneraie</v>
      </c>
    </row>
    <row r="252" spans="1:41" x14ac:dyDescent="0.25">
      <c r="A252">
        <v>58</v>
      </c>
      <c r="B252">
        <v>61806</v>
      </c>
      <c r="C252" s="2" t="s">
        <v>184</v>
      </c>
      <c r="D252" s="2" t="s">
        <v>185</v>
      </c>
      <c r="E252" s="2" t="s">
        <v>23</v>
      </c>
      <c r="F252" s="2" t="s">
        <v>79</v>
      </c>
      <c r="G252" s="2" t="s">
        <v>80</v>
      </c>
      <c r="H252" s="2" t="s">
        <v>26</v>
      </c>
      <c r="I252" s="2" t="s">
        <v>27</v>
      </c>
      <c r="J252" s="1">
        <v>43221</v>
      </c>
      <c r="K252" s="1">
        <v>43555</v>
      </c>
      <c r="L252">
        <v>3200000</v>
      </c>
      <c r="M252" s="2" t="s">
        <v>41</v>
      </c>
      <c r="N252" s="2" t="s">
        <v>63</v>
      </c>
      <c r="O252" s="2" t="s">
        <v>27</v>
      </c>
      <c r="P252" s="2" t="s">
        <v>175</v>
      </c>
      <c r="Q252" s="2" t="s">
        <v>27</v>
      </c>
      <c r="R252" s="2" t="s">
        <v>27</v>
      </c>
      <c r="S252" s="2" t="s">
        <v>27</v>
      </c>
      <c r="T252" s="2" t="s">
        <v>186</v>
      </c>
      <c r="U252" s="2" t="s">
        <v>187</v>
      </c>
      <c r="V252" s="2" t="s">
        <v>88</v>
      </c>
      <c r="AM252">
        <f>--ISNUMBER(IFERROR(SEARCH('Formulaire recherche'!$E$18,C252,1),""))</f>
        <v>1</v>
      </c>
      <c r="AN252">
        <f>IF(AM252=1,COUNTIF($AM$2:AM252,1),"")</f>
        <v>251</v>
      </c>
      <c r="AO252" t="str">
        <f>IFERROR(INDEX($C$2:$C$637,MATCH(ROWS($AN$2:AN252),position,0)),"")</f>
        <v>61806-NEMACO - Terre-Bonne - Z0</v>
      </c>
    </row>
    <row r="253" spans="1:41" x14ac:dyDescent="0.25">
      <c r="A253">
        <v>59</v>
      </c>
      <c r="B253">
        <v>61807</v>
      </c>
      <c r="C253" s="2" t="s">
        <v>188</v>
      </c>
      <c r="D253" s="2" t="s">
        <v>189</v>
      </c>
      <c r="E253" s="2" t="s">
        <v>23</v>
      </c>
      <c r="F253" s="2" t="s">
        <v>79</v>
      </c>
      <c r="G253" s="2" t="s">
        <v>80</v>
      </c>
      <c r="H253" s="2" t="s">
        <v>26</v>
      </c>
      <c r="I253" s="2" t="s">
        <v>27</v>
      </c>
      <c r="J253" s="1">
        <v>43221</v>
      </c>
      <c r="K253" s="1">
        <v>43586</v>
      </c>
      <c r="L253">
        <v>3250000</v>
      </c>
      <c r="M253" s="2" t="s">
        <v>32</v>
      </c>
      <c r="N253" s="2" t="s">
        <v>190</v>
      </c>
      <c r="O253" s="2" t="s">
        <v>27</v>
      </c>
      <c r="P253" s="2" t="s">
        <v>85</v>
      </c>
      <c r="Q253" s="2" t="s">
        <v>27</v>
      </c>
      <c r="R253" s="2" t="s">
        <v>86</v>
      </c>
      <c r="S253" s="2" t="s">
        <v>27</v>
      </c>
      <c r="T253" s="2" t="s">
        <v>191</v>
      </c>
      <c r="U253" s="2" t="s">
        <v>192</v>
      </c>
      <c r="V253" s="2" t="s">
        <v>88</v>
      </c>
      <c r="AM253">
        <f>--ISNUMBER(IFERROR(SEARCH('Formulaire recherche'!$E$18,C253,1),""))</f>
        <v>1</v>
      </c>
      <c r="AN253">
        <f>IF(AM253=1,COUNTIF($AM$2:AM253,1),"")</f>
        <v>252</v>
      </c>
      <c r="AO253" t="str">
        <f>IFERROR(INDEX($C$2:$C$637,MATCH(ROWS($AN$2:AN253),position,0)),"")</f>
        <v>61807-Saint-Germain Nord</v>
      </c>
    </row>
    <row r="254" spans="1:41" x14ac:dyDescent="0.25">
      <c r="A254">
        <v>60</v>
      </c>
      <c r="B254">
        <v>61808</v>
      </c>
      <c r="C254" s="2" t="s">
        <v>193</v>
      </c>
      <c r="D254" s="2" t="s">
        <v>194</v>
      </c>
      <c r="E254" s="2" t="s">
        <v>23</v>
      </c>
      <c r="F254" s="2" t="s">
        <v>79</v>
      </c>
      <c r="G254" s="2" t="s">
        <v>80</v>
      </c>
      <c r="H254" s="2" t="s">
        <v>26</v>
      </c>
      <c r="I254" s="2" t="s">
        <v>27</v>
      </c>
      <c r="J254" s="1">
        <v>43221</v>
      </c>
      <c r="K254" s="1">
        <v>43465</v>
      </c>
      <c r="L254">
        <v>527000</v>
      </c>
      <c r="M254" s="2" t="s">
        <v>41</v>
      </c>
      <c r="N254" s="2" t="s">
        <v>195</v>
      </c>
      <c r="O254" s="2" t="s">
        <v>27</v>
      </c>
      <c r="P254" s="2" t="s">
        <v>82</v>
      </c>
      <c r="Q254" s="2" t="s">
        <v>27</v>
      </c>
      <c r="R254" s="2" t="s">
        <v>27</v>
      </c>
      <c r="S254" s="2" t="s">
        <v>27</v>
      </c>
      <c r="T254" s="2" t="s">
        <v>196</v>
      </c>
      <c r="U254" s="2" t="s">
        <v>197</v>
      </c>
      <c r="V254" s="2" t="s">
        <v>88</v>
      </c>
      <c r="AM254">
        <f>--ISNUMBER(IFERROR(SEARCH('Formulaire recherche'!$E$18,C254,1),""))</f>
        <v>1</v>
      </c>
      <c r="AN254">
        <f>IF(AM254=1,COUNTIF($AM$2:AM254,1),"")</f>
        <v>253</v>
      </c>
      <c r="AO254" t="str">
        <f>IFERROR(INDEX($C$2:$C$637,MATCH(ROWS($AN$2:AN254),position,0)),"")</f>
        <v>61808-Villa ASD</v>
      </c>
    </row>
    <row r="255" spans="1:41" x14ac:dyDescent="0.25">
      <c r="A255">
        <v>61</v>
      </c>
      <c r="B255">
        <v>61809</v>
      </c>
      <c r="C255" s="2" t="s">
        <v>198</v>
      </c>
      <c r="D255" s="2" t="s">
        <v>199</v>
      </c>
      <c r="E255" s="2" t="s">
        <v>23</v>
      </c>
      <c r="F255" s="2" t="s">
        <v>79</v>
      </c>
      <c r="G255" s="2" t="s">
        <v>80</v>
      </c>
      <c r="H255" s="2" t="s">
        <v>26</v>
      </c>
      <c r="I255" s="2" t="s">
        <v>27</v>
      </c>
      <c r="J255" s="1">
        <v>43221</v>
      </c>
      <c r="K255" s="1">
        <v>43465</v>
      </c>
      <c r="L255">
        <v>560000</v>
      </c>
      <c r="M255" s="2" t="s">
        <v>41</v>
      </c>
      <c r="N255" s="2" t="s">
        <v>200</v>
      </c>
      <c r="O255" s="2" t="s">
        <v>27</v>
      </c>
      <c r="P255" s="2" t="s">
        <v>82</v>
      </c>
      <c r="Q255" s="2" t="s">
        <v>27</v>
      </c>
      <c r="R255" s="2" t="s">
        <v>27</v>
      </c>
      <c r="S255" s="2" t="s">
        <v>27</v>
      </c>
      <c r="T255" s="2" t="s">
        <v>27</v>
      </c>
      <c r="U255" s="2" t="s">
        <v>201</v>
      </c>
      <c r="V255" s="2" t="s">
        <v>88</v>
      </c>
      <c r="AM255">
        <f>--ISNUMBER(IFERROR(SEARCH('Formulaire recherche'!$E$18,C255,1),""))</f>
        <v>1</v>
      </c>
      <c r="AN255">
        <f>IF(AM255=1,COUNTIF($AM$2:AM255,1),"")</f>
        <v>254</v>
      </c>
      <c r="AO255" t="str">
        <f>IFERROR(INDEX($C$2:$C$637,MATCH(ROWS($AN$2:AN255),position,0)),"")</f>
        <v>61809-Petite Fontaine</v>
      </c>
    </row>
    <row r="256" spans="1:41" x14ac:dyDescent="0.25">
      <c r="A256">
        <v>62</v>
      </c>
      <c r="B256">
        <v>61810</v>
      </c>
      <c r="C256" s="2" t="s">
        <v>202</v>
      </c>
      <c r="D256" s="2" t="s">
        <v>203</v>
      </c>
      <c r="E256" s="2" t="s">
        <v>23</v>
      </c>
      <c r="F256" s="2" t="s">
        <v>79</v>
      </c>
      <c r="G256" s="2" t="s">
        <v>80</v>
      </c>
      <c r="H256" s="2" t="s">
        <v>26</v>
      </c>
      <c r="I256" s="2" t="s">
        <v>27</v>
      </c>
      <c r="J256" s="1">
        <v>43221</v>
      </c>
      <c r="K256" s="1">
        <v>43465</v>
      </c>
      <c r="L256">
        <v>1260000</v>
      </c>
      <c r="M256" s="2" t="s">
        <v>41</v>
      </c>
      <c r="N256" s="2" t="s">
        <v>204</v>
      </c>
      <c r="O256" s="2" t="s">
        <v>27</v>
      </c>
      <c r="P256" s="2" t="s">
        <v>82</v>
      </c>
      <c r="Q256" s="2" t="s">
        <v>205</v>
      </c>
      <c r="R256" s="2" t="s">
        <v>205</v>
      </c>
      <c r="S256" s="2" t="s">
        <v>27</v>
      </c>
      <c r="T256" s="2" t="s">
        <v>27</v>
      </c>
      <c r="U256" s="2" t="s">
        <v>206</v>
      </c>
      <c r="V256" s="2" t="s">
        <v>88</v>
      </c>
      <c r="AM256">
        <f>--ISNUMBER(IFERROR(SEARCH('Formulaire recherche'!$E$18,C256,1),""))</f>
        <v>1</v>
      </c>
      <c r="AN256">
        <f>IF(AM256=1,COUNTIF($AM$2:AM256,1),"")</f>
        <v>255</v>
      </c>
      <c r="AO256" t="str">
        <f>IFERROR(INDEX($C$2:$C$637,MATCH(ROWS($AN$2:AN256),position,0)),"")</f>
        <v>61810-Emil Frey</v>
      </c>
    </row>
    <row r="257" spans="1:41" x14ac:dyDescent="0.25">
      <c r="A257">
        <v>63</v>
      </c>
      <c r="B257">
        <v>61811</v>
      </c>
      <c r="C257" s="2" t="s">
        <v>207</v>
      </c>
      <c r="D257" s="2" t="s">
        <v>208</v>
      </c>
      <c r="E257" s="2" t="s">
        <v>23</v>
      </c>
      <c r="F257" s="2" t="s">
        <v>79</v>
      </c>
      <c r="G257" s="2" t="s">
        <v>80</v>
      </c>
      <c r="H257" s="2" t="s">
        <v>26</v>
      </c>
      <c r="I257" s="2" t="s">
        <v>27</v>
      </c>
      <c r="J257" s="1">
        <v>43283</v>
      </c>
      <c r="K257" s="1">
        <v>43646</v>
      </c>
      <c r="L257">
        <v>870000</v>
      </c>
      <c r="M257" s="2" t="s">
        <v>27</v>
      </c>
      <c r="N257" s="2" t="s">
        <v>209</v>
      </c>
      <c r="O257" s="2" t="s">
        <v>27</v>
      </c>
      <c r="P257" s="2" t="s">
        <v>82</v>
      </c>
      <c r="Q257" s="2" t="s">
        <v>210</v>
      </c>
      <c r="R257" s="2" t="s">
        <v>27</v>
      </c>
      <c r="S257" s="2" t="s">
        <v>27</v>
      </c>
      <c r="T257" s="2" t="s">
        <v>146</v>
      </c>
      <c r="U257" s="2" t="s">
        <v>211</v>
      </c>
      <c r="V257" s="2" t="s">
        <v>88</v>
      </c>
      <c r="AM257">
        <f>--ISNUMBER(IFERROR(SEARCH('Formulaire recherche'!$E$18,C257,1),""))</f>
        <v>1</v>
      </c>
      <c r="AN257">
        <f>IF(AM257=1,COUNTIF($AM$2:AM257,1),"")</f>
        <v>256</v>
      </c>
      <c r="AO257" t="str">
        <f>IFERROR(INDEX($C$2:$C$637,MATCH(ROWS($AN$2:AN257),position,0)),"")</f>
        <v>61811-Villa Macherettes</v>
      </c>
    </row>
    <row r="258" spans="1:41" x14ac:dyDescent="0.25">
      <c r="A258">
        <v>64</v>
      </c>
      <c r="B258">
        <v>61812</v>
      </c>
      <c r="C258" s="2" t="s">
        <v>212</v>
      </c>
      <c r="D258" s="2" t="s">
        <v>213</v>
      </c>
      <c r="E258" s="2" t="s">
        <v>23</v>
      </c>
      <c r="F258" s="2" t="s">
        <v>79</v>
      </c>
      <c r="G258" s="2" t="s">
        <v>80</v>
      </c>
      <c r="H258" s="2" t="s">
        <v>26</v>
      </c>
      <c r="I258" s="2" t="s">
        <v>27</v>
      </c>
      <c r="J258" s="1">
        <v>43283</v>
      </c>
      <c r="K258" s="1">
        <v>43830</v>
      </c>
      <c r="L258">
        <v>1825000</v>
      </c>
      <c r="M258" s="2" t="s">
        <v>27</v>
      </c>
      <c r="N258" s="2" t="s">
        <v>214</v>
      </c>
      <c r="O258" s="2" t="s">
        <v>27</v>
      </c>
      <c r="P258" s="2" t="s">
        <v>82</v>
      </c>
      <c r="Q258" s="2" t="s">
        <v>215</v>
      </c>
      <c r="R258" s="2" t="s">
        <v>215</v>
      </c>
      <c r="S258" s="2" t="s">
        <v>27</v>
      </c>
      <c r="T258" s="2" t="s">
        <v>146</v>
      </c>
      <c r="U258" s="2" t="s">
        <v>216</v>
      </c>
      <c r="V258" s="2" t="s">
        <v>88</v>
      </c>
      <c r="AM258">
        <f>--ISNUMBER(IFERROR(SEARCH('Formulaire recherche'!$E$18,C258,1),""))</f>
        <v>1</v>
      </c>
      <c r="AN258">
        <f>IF(AM258=1,COUNTIF($AM$2:AM258,1),"")</f>
        <v>257</v>
      </c>
      <c r="AO258" t="str">
        <f>IFERROR(INDEX($C$2:$C$637,MATCH(ROWS($AN$2:AN258),position,0)),"")</f>
        <v>61812-Shenouda</v>
      </c>
    </row>
    <row r="259" spans="1:41" x14ac:dyDescent="0.25">
      <c r="A259">
        <v>66</v>
      </c>
      <c r="B259">
        <v>61813</v>
      </c>
      <c r="C259" s="2" t="s">
        <v>224</v>
      </c>
      <c r="D259" s="2" t="s">
        <v>225</v>
      </c>
      <c r="E259" s="2" t="s">
        <v>23</v>
      </c>
      <c r="F259" s="2" t="s">
        <v>79</v>
      </c>
      <c r="G259" s="2" t="s">
        <v>80</v>
      </c>
      <c r="H259" s="2" t="s">
        <v>26</v>
      </c>
      <c r="I259" s="2" t="s">
        <v>27</v>
      </c>
      <c r="J259" s="1">
        <v>43374</v>
      </c>
      <c r="K259" s="1">
        <v>43465</v>
      </c>
      <c r="L259">
        <v>6150000</v>
      </c>
      <c r="M259" s="2" t="s">
        <v>32</v>
      </c>
      <c r="N259" s="2" t="s">
        <v>226</v>
      </c>
      <c r="O259" s="2" t="s">
        <v>227</v>
      </c>
      <c r="P259" s="2" t="s">
        <v>175</v>
      </c>
      <c r="Q259" s="2" t="s">
        <v>27</v>
      </c>
      <c r="R259" s="2" t="s">
        <v>130</v>
      </c>
      <c r="S259" s="2" t="s">
        <v>27</v>
      </c>
      <c r="T259" s="2" t="s">
        <v>27</v>
      </c>
      <c r="U259" s="2" t="s">
        <v>228</v>
      </c>
      <c r="V259" s="2" t="s">
        <v>88</v>
      </c>
      <c r="AM259">
        <f>--ISNUMBER(IFERROR(SEARCH('Formulaire recherche'!$E$18,C259,1),""))</f>
        <v>1</v>
      </c>
      <c r="AN259">
        <f>IF(AM259=1,COUNTIF($AM$2:AM259,1),"")</f>
        <v>258</v>
      </c>
      <c r="AO259" t="str">
        <f>IFERROR(INDEX($C$2:$C$637,MATCH(ROWS($AN$2:AN259),position,0)),"")</f>
        <v>61813-Quai Ouest</v>
      </c>
    </row>
    <row r="260" spans="1:41" x14ac:dyDescent="0.25">
      <c r="A260">
        <v>67</v>
      </c>
      <c r="B260">
        <v>61814</v>
      </c>
      <c r="C260" s="2" t="s">
        <v>229</v>
      </c>
      <c r="D260" s="2" t="s">
        <v>230</v>
      </c>
      <c r="E260" s="2" t="s">
        <v>23</v>
      </c>
      <c r="F260" s="2" t="s">
        <v>79</v>
      </c>
      <c r="G260" s="2" t="s">
        <v>80</v>
      </c>
      <c r="H260" s="2" t="s">
        <v>26</v>
      </c>
      <c r="I260" s="2" t="s">
        <v>27</v>
      </c>
      <c r="J260" s="1">
        <v>43391</v>
      </c>
      <c r="K260" s="1">
        <v>43831</v>
      </c>
      <c r="L260">
        <v>16500000</v>
      </c>
      <c r="M260" s="2" t="s">
        <v>41</v>
      </c>
      <c r="N260" s="2" t="s">
        <v>72</v>
      </c>
      <c r="O260" s="2" t="s">
        <v>231</v>
      </c>
      <c r="P260" s="2" t="s">
        <v>117</v>
      </c>
      <c r="Q260" s="2" t="s">
        <v>27</v>
      </c>
      <c r="R260" s="2" t="s">
        <v>27</v>
      </c>
      <c r="S260" s="2" t="s">
        <v>27</v>
      </c>
      <c r="T260" s="2" t="s">
        <v>74</v>
      </c>
      <c r="U260" s="2" t="s">
        <v>232</v>
      </c>
      <c r="V260" s="2" t="s">
        <v>88</v>
      </c>
      <c r="AM260">
        <f>--ISNUMBER(IFERROR(SEARCH('Formulaire recherche'!$E$18,C260,1),""))</f>
        <v>1</v>
      </c>
      <c r="AN260">
        <f>IF(AM260=1,COUNTIF($AM$2:AM260,1),"")</f>
        <v>259</v>
      </c>
      <c r="AO260" t="str">
        <f>IFERROR(INDEX($C$2:$C$637,MATCH(ROWS($AN$2:AN260),position,0)),"")</f>
        <v>61814-En Gruvatiez - Orbe</v>
      </c>
    </row>
    <row r="261" spans="1:41" x14ac:dyDescent="0.25">
      <c r="A261">
        <v>68</v>
      </c>
      <c r="B261">
        <v>61815</v>
      </c>
      <c r="C261" s="2" t="s">
        <v>233</v>
      </c>
      <c r="D261" s="2" t="s">
        <v>234</v>
      </c>
      <c r="E261" s="2" t="s">
        <v>23</v>
      </c>
      <c r="F261" s="2" t="s">
        <v>79</v>
      </c>
      <c r="G261" s="2" t="s">
        <v>80</v>
      </c>
      <c r="H261" s="2" t="s">
        <v>26</v>
      </c>
      <c r="I261" s="2" t="s">
        <v>27</v>
      </c>
      <c r="J261" s="1">
        <v>43367</v>
      </c>
      <c r="K261" s="1">
        <v>43585</v>
      </c>
      <c r="L261">
        <v>1068000</v>
      </c>
      <c r="M261" s="2" t="s">
        <v>32</v>
      </c>
      <c r="N261" s="2" t="s">
        <v>235</v>
      </c>
      <c r="O261" s="2" t="s">
        <v>27</v>
      </c>
      <c r="P261" s="2" t="s">
        <v>117</v>
      </c>
      <c r="Q261" s="2" t="s">
        <v>27</v>
      </c>
      <c r="R261" s="2" t="s">
        <v>236</v>
      </c>
      <c r="S261" s="2" t="s">
        <v>27</v>
      </c>
      <c r="T261" s="2" t="s">
        <v>27</v>
      </c>
      <c r="U261" s="2" t="s">
        <v>237</v>
      </c>
      <c r="V261" s="2" t="s">
        <v>88</v>
      </c>
      <c r="AM261">
        <f>--ISNUMBER(IFERROR(SEARCH('Formulaire recherche'!$E$18,C261,1),""))</f>
        <v>1</v>
      </c>
      <c r="AN261">
        <f>IF(AM261=1,COUNTIF($AM$2:AM261,1),"")</f>
        <v>260</v>
      </c>
      <c r="AO261" t="str">
        <f>IFERROR(INDEX($C$2:$C$637,MATCH(ROWS($AN$2:AN261),position,0)),"")</f>
        <v>61815-LIDL</v>
      </c>
    </row>
    <row r="262" spans="1:41" x14ac:dyDescent="0.25">
      <c r="A262">
        <v>69</v>
      </c>
      <c r="B262">
        <v>61816</v>
      </c>
      <c r="C262" s="2" t="s">
        <v>238</v>
      </c>
      <c r="D262" s="2" t="s">
        <v>239</v>
      </c>
      <c r="E262" s="2" t="s">
        <v>23</v>
      </c>
      <c r="F262" s="2" t="s">
        <v>79</v>
      </c>
      <c r="G262" s="2" t="s">
        <v>80</v>
      </c>
      <c r="H262" s="2" t="s">
        <v>26</v>
      </c>
      <c r="I262" s="2" t="s">
        <v>27</v>
      </c>
      <c r="J262" s="1">
        <v>43405</v>
      </c>
      <c r="K262" s="1">
        <v>43707</v>
      </c>
      <c r="L262">
        <v>640668</v>
      </c>
      <c r="M262" s="2" t="s">
        <v>27</v>
      </c>
      <c r="N262" s="2" t="s">
        <v>240</v>
      </c>
      <c r="O262" s="2" t="s">
        <v>27</v>
      </c>
      <c r="P262" s="2" t="s">
        <v>82</v>
      </c>
      <c r="Q262" s="2" t="s">
        <v>27</v>
      </c>
      <c r="R262" s="2" t="s">
        <v>27</v>
      </c>
      <c r="S262" s="2" t="s">
        <v>27</v>
      </c>
      <c r="T262" s="2" t="s">
        <v>146</v>
      </c>
      <c r="U262" s="2" t="s">
        <v>241</v>
      </c>
      <c r="V262" s="2" t="s">
        <v>88</v>
      </c>
      <c r="AM262">
        <f>--ISNUMBER(IFERROR(SEARCH('Formulaire recherche'!$E$18,C262,1),""))</f>
        <v>1</v>
      </c>
      <c r="AN262">
        <f>IF(AM262=1,COUNTIF($AM$2:AM262,1),"")</f>
        <v>261</v>
      </c>
      <c r="AO262" t="str">
        <f>IFERROR(INDEX($C$2:$C$637,MATCH(ROWS($AN$2:AN262),position,0)),"")</f>
        <v>61816-Vy Marguerite</v>
      </c>
    </row>
    <row r="263" spans="1:41" x14ac:dyDescent="0.25">
      <c r="A263">
        <v>70</v>
      </c>
      <c r="B263">
        <v>61817</v>
      </c>
      <c r="C263" s="2" t="s">
        <v>242</v>
      </c>
      <c r="D263" s="2" t="s">
        <v>243</v>
      </c>
      <c r="E263" s="2" t="s">
        <v>23</v>
      </c>
      <c r="F263" s="2" t="s">
        <v>79</v>
      </c>
      <c r="G263" s="2" t="s">
        <v>80</v>
      </c>
      <c r="H263" s="2" t="s">
        <v>26</v>
      </c>
      <c r="I263" s="2" t="s">
        <v>27</v>
      </c>
      <c r="J263" s="1">
        <v>43435</v>
      </c>
      <c r="K263" s="1">
        <v>43709</v>
      </c>
      <c r="L263">
        <v>2700000</v>
      </c>
      <c r="M263" s="2" t="s">
        <v>41</v>
      </c>
      <c r="N263" s="2" t="s">
        <v>244</v>
      </c>
      <c r="O263" s="2" t="s">
        <v>27</v>
      </c>
      <c r="P263" s="2" t="s">
        <v>91</v>
      </c>
      <c r="Q263" s="2" t="s">
        <v>27</v>
      </c>
      <c r="R263" s="2" t="s">
        <v>27</v>
      </c>
      <c r="S263" s="2" t="s">
        <v>27</v>
      </c>
      <c r="T263" s="2" t="s">
        <v>48</v>
      </c>
      <c r="U263" s="2" t="s">
        <v>245</v>
      </c>
      <c r="V263" s="2" t="s">
        <v>27</v>
      </c>
      <c r="AM263">
        <f>--ISNUMBER(IFERROR(SEARCH('Formulaire recherche'!$E$18,C263,1),""))</f>
        <v>1</v>
      </c>
      <c r="AN263">
        <f>IF(AM263=1,COUNTIF($AM$2:AM263,1),"")</f>
        <v>262</v>
      </c>
      <c r="AO263" t="str">
        <f>IFERROR(INDEX($C$2:$C$637,MATCH(ROWS($AN$2:AN263),position,0)),"")</f>
        <v>61817-Kharites</v>
      </c>
    </row>
    <row r="264" spans="1:41" x14ac:dyDescent="0.25">
      <c r="A264">
        <v>71</v>
      </c>
      <c r="B264">
        <v>61818</v>
      </c>
      <c r="C264" s="2" t="s">
        <v>246</v>
      </c>
      <c r="D264" s="2" t="s">
        <v>247</v>
      </c>
      <c r="E264" s="2" t="s">
        <v>23</v>
      </c>
      <c r="F264" s="2" t="s">
        <v>79</v>
      </c>
      <c r="G264" s="2" t="s">
        <v>80</v>
      </c>
      <c r="H264" s="2" t="s">
        <v>26</v>
      </c>
      <c r="I264" s="2" t="s">
        <v>248</v>
      </c>
      <c r="J264" s="1">
        <v>43405</v>
      </c>
      <c r="K264" s="1">
        <v>43800</v>
      </c>
      <c r="L264">
        <v>3300000</v>
      </c>
      <c r="M264" s="2" t="s">
        <v>41</v>
      </c>
      <c r="N264" s="2" t="s">
        <v>249</v>
      </c>
      <c r="O264" s="2" t="s">
        <v>27</v>
      </c>
      <c r="P264" s="2" t="s">
        <v>163</v>
      </c>
      <c r="Q264" s="2" t="s">
        <v>250</v>
      </c>
      <c r="R264" s="2" t="s">
        <v>27</v>
      </c>
      <c r="S264" s="2" t="s">
        <v>27</v>
      </c>
      <c r="T264" s="2" t="s">
        <v>27</v>
      </c>
      <c r="U264" s="2" t="s">
        <v>251</v>
      </c>
      <c r="V264" s="2" t="s">
        <v>88</v>
      </c>
      <c r="AM264">
        <f>--ISNUMBER(IFERROR(SEARCH('Formulaire recherche'!$E$18,C264,1),""))</f>
        <v>1</v>
      </c>
      <c r="AN264">
        <f>IF(AM264=1,COUNTIF($AM$2:AM264,1),"")</f>
        <v>263</v>
      </c>
      <c r="AO264" t="str">
        <f>IFERROR(INDEX($C$2:$C$637,MATCH(ROWS($AN$2:AN264),position,0)),"")</f>
        <v>61818-PASTA GALA</v>
      </c>
    </row>
    <row r="265" spans="1:41" x14ac:dyDescent="0.25">
      <c r="A265">
        <v>72</v>
      </c>
      <c r="B265">
        <v>61819</v>
      </c>
      <c r="C265" s="2" t="s">
        <v>252</v>
      </c>
      <c r="D265" s="2" t="s">
        <v>253</v>
      </c>
      <c r="E265" s="2" t="s">
        <v>23</v>
      </c>
      <c r="F265" s="2" t="s">
        <v>79</v>
      </c>
      <c r="G265" s="2" t="s">
        <v>80</v>
      </c>
      <c r="H265" s="2" t="s">
        <v>26</v>
      </c>
      <c r="I265" s="2" t="s">
        <v>27</v>
      </c>
      <c r="J265" s="1">
        <v>42522</v>
      </c>
      <c r="K265" s="1">
        <v>43830</v>
      </c>
      <c r="L265">
        <v>3300000</v>
      </c>
      <c r="M265" s="2" t="s">
        <v>32</v>
      </c>
      <c r="N265" s="2" t="s">
        <v>254</v>
      </c>
      <c r="O265" s="2" t="s">
        <v>27</v>
      </c>
      <c r="P265" s="2" t="s">
        <v>82</v>
      </c>
      <c r="Q265" s="2" t="s">
        <v>34</v>
      </c>
      <c r="R265" s="2" t="s">
        <v>27</v>
      </c>
      <c r="S265" s="2" t="s">
        <v>27</v>
      </c>
      <c r="T265" s="2" t="s">
        <v>35</v>
      </c>
      <c r="U265" s="2" t="s">
        <v>40</v>
      </c>
      <c r="V265" s="2" t="s">
        <v>88</v>
      </c>
      <c r="AM265">
        <f>--ISNUMBER(IFERROR(SEARCH('Formulaire recherche'!$E$18,C265,1),""))</f>
        <v>1</v>
      </c>
      <c r="AN265">
        <f>IF(AM265=1,COUNTIF($AM$2:AM265,1),"")</f>
        <v>264</v>
      </c>
      <c r="AO265" t="str">
        <f>IFERROR(INDEX($C$2:$C$637,MATCH(ROWS($AN$2:AN265),position,0)),"")</f>
        <v>61819-Swisshaus Phase 2</v>
      </c>
    </row>
    <row r="266" spans="1:41" x14ac:dyDescent="0.25">
      <c r="A266">
        <v>172</v>
      </c>
      <c r="B266">
        <v>61901</v>
      </c>
      <c r="C266" s="2" t="s">
        <v>637</v>
      </c>
      <c r="D266" s="2" t="s">
        <v>638</v>
      </c>
      <c r="E266" s="2" t="s">
        <v>23</v>
      </c>
      <c r="F266" s="2" t="s">
        <v>79</v>
      </c>
      <c r="G266" s="2" t="s">
        <v>80</v>
      </c>
      <c r="H266" s="2" t="s">
        <v>26</v>
      </c>
      <c r="I266" s="2" t="s">
        <v>27</v>
      </c>
      <c r="J266" s="1">
        <v>43497</v>
      </c>
      <c r="K266" s="1">
        <v>43830</v>
      </c>
      <c r="L266">
        <v>641000</v>
      </c>
      <c r="M266" s="2" t="s">
        <v>27</v>
      </c>
      <c r="N266" s="2" t="s">
        <v>639</v>
      </c>
      <c r="O266" s="2" t="s">
        <v>27</v>
      </c>
      <c r="P266" s="2" t="s">
        <v>82</v>
      </c>
      <c r="Q266" s="2" t="s">
        <v>393</v>
      </c>
      <c r="R266" s="2" t="s">
        <v>27</v>
      </c>
      <c r="S266" s="2" t="s">
        <v>27</v>
      </c>
      <c r="T266" s="2" t="s">
        <v>27</v>
      </c>
      <c r="U266" s="2" t="s">
        <v>640</v>
      </c>
      <c r="V266" s="2" t="s">
        <v>88</v>
      </c>
      <c r="AM266">
        <f>--ISNUMBER(IFERROR(SEARCH('Formulaire recherche'!$E$18,C266,1),""))</f>
        <v>1</v>
      </c>
      <c r="AN266">
        <f>IF(AM266=1,COUNTIF($AM$2:AM266,1),"")</f>
        <v>265</v>
      </c>
      <c r="AO266" t="str">
        <f>IFERROR(INDEX($C$2:$C$637,MATCH(ROWS($AN$2:AN266),position,0)),"")</f>
        <v>61901-CFF - ABB - Foretaille - Genève</v>
      </c>
    </row>
    <row r="267" spans="1:41" x14ac:dyDescent="0.25">
      <c r="A267">
        <v>175</v>
      </c>
      <c r="B267">
        <v>61902</v>
      </c>
      <c r="C267" s="2" t="s">
        <v>647</v>
      </c>
      <c r="D267" s="2" t="s">
        <v>648</v>
      </c>
      <c r="E267" s="2" t="s">
        <v>23</v>
      </c>
      <c r="F267" s="2" t="s">
        <v>79</v>
      </c>
      <c r="G267" s="2" t="s">
        <v>80</v>
      </c>
      <c r="H267" s="2" t="s">
        <v>26</v>
      </c>
      <c r="I267" s="2" t="s">
        <v>27</v>
      </c>
      <c r="J267" s="1">
        <v>43497</v>
      </c>
      <c r="K267" s="1">
        <v>43830</v>
      </c>
      <c r="L267">
        <v>1723200</v>
      </c>
      <c r="M267" s="2" t="s">
        <v>27</v>
      </c>
      <c r="N267" s="2" t="s">
        <v>649</v>
      </c>
      <c r="O267" s="2" t="s">
        <v>650</v>
      </c>
      <c r="P267" s="2" t="s">
        <v>82</v>
      </c>
      <c r="Q267" s="2" t="s">
        <v>27</v>
      </c>
      <c r="R267" s="2" t="s">
        <v>651</v>
      </c>
      <c r="S267" s="2" t="s">
        <v>27</v>
      </c>
      <c r="T267" s="2" t="s">
        <v>92</v>
      </c>
      <c r="U267" s="2" t="s">
        <v>652</v>
      </c>
      <c r="V267" s="2" t="s">
        <v>88</v>
      </c>
      <c r="AM267">
        <f>--ISNUMBER(IFERROR(SEARCH('Formulaire recherche'!$E$18,C267,1),""))</f>
        <v>1</v>
      </c>
      <c r="AN267">
        <f>IF(AM267=1,COUNTIF($AM$2:AM267,1),"")</f>
        <v>266</v>
      </c>
      <c r="AO267" t="str">
        <f>IFERROR(INDEX($C$2:$C$637,MATCH(ROWS($AN$2:AN267),position,0)),"")</f>
        <v>61902-Square Bellefontaine</v>
      </c>
    </row>
    <row r="268" spans="1:41" x14ac:dyDescent="0.25">
      <c r="A268">
        <v>178</v>
      </c>
      <c r="B268">
        <v>61903</v>
      </c>
      <c r="C268" s="2" t="s">
        <v>661</v>
      </c>
      <c r="D268" s="2" t="s">
        <v>662</v>
      </c>
      <c r="E268" s="2" t="s">
        <v>23</v>
      </c>
      <c r="F268" s="2" t="s">
        <v>79</v>
      </c>
      <c r="G268" s="2" t="s">
        <v>80</v>
      </c>
      <c r="H268" s="2" t="s">
        <v>26</v>
      </c>
      <c r="I268" s="2" t="s">
        <v>663</v>
      </c>
      <c r="J268" s="1">
        <v>43525</v>
      </c>
      <c r="K268" s="1">
        <v>43921</v>
      </c>
      <c r="L268">
        <v>6100000</v>
      </c>
      <c r="M268" s="2" t="s">
        <v>41</v>
      </c>
      <c r="N268" s="2" t="s">
        <v>664</v>
      </c>
      <c r="O268" s="2" t="s">
        <v>665</v>
      </c>
      <c r="P268" s="2" t="s">
        <v>117</v>
      </c>
      <c r="Q268" s="2" t="s">
        <v>27</v>
      </c>
      <c r="R268" s="2" t="s">
        <v>27</v>
      </c>
      <c r="S268" s="2" t="s">
        <v>27</v>
      </c>
      <c r="T268" s="2" t="s">
        <v>666</v>
      </c>
      <c r="U268" s="2" t="s">
        <v>667</v>
      </c>
      <c r="V268" s="2" t="s">
        <v>88</v>
      </c>
      <c r="AM268">
        <f>--ISNUMBER(IFERROR(SEARCH('Formulaire recherche'!$E$18,C268,1),""))</f>
        <v>1</v>
      </c>
      <c r="AN268">
        <f>IF(AM268=1,COUNTIF($AM$2:AM268,1),"")</f>
        <v>267</v>
      </c>
      <c r="AO268" t="str">
        <f>IFERROR(INDEX($C$2:$C$637,MATCH(ROWS($AN$2:AN268),position,0)),"")</f>
        <v>61903-EMS Lonay</v>
      </c>
    </row>
    <row r="269" spans="1:41" x14ac:dyDescent="0.25">
      <c r="A269">
        <v>221</v>
      </c>
      <c r="B269">
        <v>61904</v>
      </c>
      <c r="C269" s="2" t="s">
        <v>805</v>
      </c>
      <c r="D269" s="2" t="s">
        <v>806</v>
      </c>
      <c r="E269" s="2" t="s">
        <v>23</v>
      </c>
      <c r="F269" s="2" t="s">
        <v>79</v>
      </c>
      <c r="G269" s="2" t="s">
        <v>80</v>
      </c>
      <c r="H269" s="2" t="s">
        <v>26</v>
      </c>
      <c r="I269" s="2" t="s">
        <v>807</v>
      </c>
      <c r="J269" s="1">
        <v>43678</v>
      </c>
      <c r="K269" s="1">
        <v>44190</v>
      </c>
      <c r="L269">
        <v>10575000</v>
      </c>
      <c r="M269" s="2" t="s">
        <v>41</v>
      </c>
      <c r="N269" s="2" t="s">
        <v>808</v>
      </c>
      <c r="O269" s="2" t="s">
        <v>155</v>
      </c>
      <c r="P269" s="2" t="s">
        <v>156</v>
      </c>
      <c r="Q269" s="2" t="s">
        <v>27</v>
      </c>
      <c r="R269" s="2" t="s">
        <v>27</v>
      </c>
      <c r="S269" s="2" t="s">
        <v>27</v>
      </c>
      <c r="T269" s="2" t="s">
        <v>27</v>
      </c>
      <c r="U269" s="2" t="s">
        <v>809</v>
      </c>
      <c r="V269" s="2" t="s">
        <v>88</v>
      </c>
      <c r="AM269">
        <f>--ISNUMBER(IFERROR(SEARCH('Formulaire recherche'!$E$18,C269,1),""))</f>
        <v>1</v>
      </c>
      <c r="AN269">
        <f>IF(AM269=1,COUNTIF($AM$2:AM269,1),"")</f>
        <v>268</v>
      </c>
      <c r="AO269" t="str">
        <f>IFERROR(INDEX($C$2:$C$637,MATCH(ROWS($AN$2:AN269),position,0)),"")</f>
        <v>61904-Aile Sud Beaulieu</v>
      </c>
    </row>
    <row r="270" spans="1:41" x14ac:dyDescent="0.25">
      <c r="A270">
        <v>226</v>
      </c>
      <c r="B270">
        <v>61905</v>
      </c>
      <c r="C270" s="2" t="s">
        <v>821</v>
      </c>
      <c r="D270" s="2" t="s">
        <v>822</v>
      </c>
      <c r="E270" s="2" t="s">
        <v>23</v>
      </c>
      <c r="F270" s="2" t="s">
        <v>79</v>
      </c>
      <c r="G270" s="2" t="s">
        <v>80</v>
      </c>
      <c r="H270" s="2" t="s">
        <v>26</v>
      </c>
      <c r="I270" s="2" t="s">
        <v>823</v>
      </c>
      <c r="J270" s="1">
        <v>43696</v>
      </c>
      <c r="K270" s="1">
        <v>44196</v>
      </c>
      <c r="L270">
        <v>960000</v>
      </c>
      <c r="M270" s="2" t="s">
        <v>32</v>
      </c>
      <c r="N270" s="2" t="s">
        <v>824</v>
      </c>
      <c r="O270" s="2" t="s">
        <v>825</v>
      </c>
      <c r="P270" s="2" t="s">
        <v>826</v>
      </c>
      <c r="Q270" s="2" t="s">
        <v>135</v>
      </c>
      <c r="R270" s="2" t="s">
        <v>135</v>
      </c>
      <c r="S270" s="2" t="s">
        <v>27</v>
      </c>
      <c r="T270" s="2" t="s">
        <v>146</v>
      </c>
      <c r="U270" s="2" t="s">
        <v>827</v>
      </c>
      <c r="V270" s="2" t="s">
        <v>88</v>
      </c>
      <c r="AM270">
        <f>--ISNUMBER(IFERROR(SEARCH('Formulaire recherche'!$E$18,C270,1),""))</f>
        <v>1</v>
      </c>
      <c r="AN270">
        <f>IF(AM270=1,COUNTIF($AM$2:AM270,1),"")</f>
        <v>269</v>
      </c>
      <c r="AO270" t="str">
        <f>IFERROR(INDEX($C$2:$C$637,MATCH(ROWS($AN$2:AN270),position,0)),"")</f>
        <v>61905-Résidence du Greny</v>
      </c>
    </row>
    <row r="271" spans="1:41" x14ac:dyDescent="0.25">
      <c r="A271">
        <v>370</v>
      </c>
      <c r="B271">
        <v>61906</v>
      </c>
      <c r="C271" s="2" t="s">
        <v>1145</v>
      </c>
      <c r="D271" s="2" t="s">
        <v>1146</v>
      </c>
      <c r="E271" s="2" t="s">
        <v>23</v>
      </c>
      <c r="F271" s="2" t="s">
        <v>79</v>
      </c>
      <c r="G271" s="2" t="s">
        <v>80</v>
      </c>
      <c r="H271" s="2" t="s">
        <v>26</v>
      </c>
      <c r="I271" s="2" t="s">
        <v>1147</v>
      </c>
      <c r="J271" s="1">
        <v>43800</v>
      </c>
      <c r="K271" s="1">
        <v>44197</v>
      </c>
      <c r="L271">
        <v>8750000</v>
      </c>
      <c r="M271" s="2" t="s">
        <v>41</v>
      </c>
      <c r="N271" s="2" t="s">
        <v>1148</v>
      </c>
      <c r="O271" s="2" t="s">
        <v>227</v>
      </c>
      <c r="P271" s="2" t="s">
        <v>392</v>
      </c>
      <c r="Q271" s="2" t="s">
        <v>27</v>
      </c>
      <c r="R271" s="2" t="s">
        <v>27</v>
      </c>
      <c r="S271" s="2" t="s">
        <v>27</v>
      </c>
      <c r="T271" s="2" t="s">
        <v>374</v>
      </c>
      <c r="U271" s="2" t="s">
        <v>1149</v>
      </c>
      <c r="V271" s="2" t="s">
        <v>88</v>
      </c>
      <c r="AM271">
        <f>--ISNUMBER(IFERROR(SEARCH('Formulaire recherche'!$E$18,C271,1),""))</f>
        <v>1</v>
      </c>
      <c r="AN271">
        <f>IF(AM271=1,COUNTIF($AM$2:AM271,1),"")</f>
        <v>270</v>
      </c>
      <c r="AO271" t="str">
        <f>IFERROR(INDEX($C$2:$C$637,MATCH(ROWS($AN$2:AN271),position,0)),"")</f>
        <v>61906-HGC FOUNEX</v>
      </c>
    </row>
    <row r="272" spans="1:41" x14ac:dyDescent="0.25">
      <c r="A272">
        <v>369</v>
      </c>
      <c r="B272">
        <v>61907</v>
      </c>
      <c r="C272" s="2" t="s">
        <v>1139</v>
      </c>
      <c r="D272" s="2" t="s">
        <v>1140</v>
      </c>
      <c r="E272" s="2" t="s">
        <v>23</v>
      </c>
      <c r="F272" s="2" t="s">
        <v>79</v>
      </c>
      <c r="G272" s="2" t="s">
        <v>80</v>
      </c>
      <c r="H272" s="2" t="s">
        <v>26</v>
      </c>
      <c r="I272" s="2" t="s">
        <v>1141</v>
      </c>
      <c r="J272" s="1">
        <v>43770</v>
      </c>
      <c r="K272" s="1">
        <v>44196</v>
      </c>
      <c r="L272">
        <v>1350000</v>
      </c>
      <c r="M272" s="2" t="s">
        <v>32</v>
      </c>
      <c r="N272" s="2" t="s">
        <v>1142</v>
      </c>
      <c r="O272" s="2" t="s">
        <v>825</v>
      </c>
      <c r="P272" s="2" t="s">
        <v>826</v>
      </c>
      <c r="Q272" s="2" t="s">
        <v>1143</v>
      </c>
      <c r="R272" s="2" t="s">
        <v>27</v>
      </c>
      <c r="S272" s="2" t="s">
        <v>27</v>
      </c>
      <c r="T272" s="2" t="s">
        <v>27</v>
      </c>
      <c r="U272" s="2" t="s">
        <v>1144</v>
      </c>
      <c r="V272" s="2" t="s">
        <v>88</v>
      </c>
      <c r="AM272">
        <f>--ISNUMBER(IFERROR(SEARCH('Formulaire recherche'!$E$18,C272,1),""))</f>
        <v>1</v>
      </c>
      <c r="AN272">
        <f>IF(AM272=1,COUNTIF($AM$2:AM272,1),"")</f>
        <v>271</v>
      </c>
      <c r="AO272" t="str">
        <f>IFERROR(INDEX($C$2:$C$637,MATCH(ROWS($AN$2:AN272),position,0)),"")</f>
        <v>61907-Les Hauts-de-Cossy</v>
      </c>
    </row>
    <row r="273" spans="1:41" x14ac:dyDescent="0.25">
      <c r="A273">
        <v>373</v>
      </c>
      <c r="B273">
        <v>61908</v>
      </c>
      <c r="C273" s="2" t="s">
        <v>1154</v>
      </c>
      <c r="D273" s="2" t="s">
        <v>1155</v>
      </c>
      <c r="E273" s="2" t="s">
        <v>23</v>
      </c>
      <c r="F273" s="2" t="s">
        <v>79</v>
      </c>
      <c r="G273" s="2" t="s">
        <v>80</v>
      </c>
      <c r="H273" s="2" t="s">
        <v>26</v>
      </c>
      <c r="I273" s="2" t="s">
        <v>1156</v>
      </c>
      <c r="J273" s="1">
        <v>43809</v>
      </c>
      <c r="K273" s="1">
        <v>44196</v>
      </c>
      <c r="L273">
        <v>2830000</v>
      </c>
      <c r="M273" s="2" t="s">
        <v>32</v>
      </c>
      <c r="N273" s="2" t="s">
        <v>1157</v>
      </c>
      <c r="O273" s="2" t="s">
        <v>27</v>
      </c>
      <c r="P273" s="2" t="s">
        <v>175</v>
      </c>
      <c r="Q273" s="2" t="s">
        <v>1158</v>
      </c>
      <c r="R273" s="2" t="s">
        <v>27</v>
      </c>
      <c r="S273" s="2" t="s">
        <v>27</v>
      </c>
      <c r="T273" s="2" t="s">
        <v>1159</v>
      </c>
      <c r="U273" s="2" t="s">
        <v>1160</v>
      </c>
      <c r="V273" s="2" t="s">
        <v>88</v>
      </c>
      <c r="AM273">
        <f>--ISNUMBER(IFERROR(SEARCH('Formulaire recherche'!$E$18,C273,1),""))</f>
        <v>1</v>
      </c>
      <c r="AN273">
        <f>IF(AM273=1,COUNTIF($AM$2:AM273,1),"")</f>
        <v>272</v>
      </c>
      <c r="AO273" t="str">
        <f>IFERROR(INDEX($C$2:$C$637,MATCH(ROWS($AN$2:AN273),position,0)),"")</f>
        <v>61908-UNIMED</v>
      </c>
    </row>
    <row r="274" spans="1:41" x14ac:dyDescent="0.25">
      <c r="A274">
        <v>383</v>
      </c>
      <c r="B274">
        <v>62001</v>
      </c>
      <c r="C274" s="2" t="s">
        <v>1203</v>
      </c>
      <c r="D274" s="2" t="s">
        <v>1204</v>
      </c>
      <c r="E274" s="2" t="s">
        <v>23</v>
      </c>
      <c r="F274" s="2" t="s">
        <v>79</v>
      </c>
      <c r="G274" s="2" t="s">
        <v>80</v>
      </c>
      <c r="H274" s="2" t="s">
        <v>26</v>
      </c>
      <c r="I274" s="2" t="s">
        <v>1205</v>
      </c>
      <c r="J274" s="1">
        <v>43862</v>
      </c>
      <c r="K274" s="1">
        <v>44227</v>
      </c>
      <c r="L274">
        <v>4900000</v>
      </c>
      <c r="M274" s="2" t="s">
        <v>27</v>
      </c>
      <c r="N274" s="2" t="s">
        <v>384</v>
      </c>
      <c r="O274" s="2" t="s">
        <v>27</v>
      </c>
      <c r="P274" s="2" t="s">
        <v>105</v>
      </c>
      <c r="Q274" s="2" t="s">
        <v>1143</v>
      </c>
      <c r="R274" s="2" t="s">
        <v>27</v>
      </c>
      <c r="S274" s="2" t="s">
        <v>27</v>
      </c>
      <c r="T274" s="2" t="s">
        <v>27</v>
      </c>
      <c r="U274" s="2" t="s">
        <v>1206</v>
      </c>
      <c r="V274" s="2" t="s">
        <v>88</v>
      </c>
      <c r="AM274">
        <f>--ISNUMBER(IFERROR(SEARCH('Formulaire recherche'!$E$18,C274,1),""))</f>
        <v>1</v>
      </c>
      <c r="AN274">
        <f>IF(AM274=1,COUNTIF($AM$2:AM274,1),"")</f>
        <v>273</v>
      </c>
      <c r="AO274" t="str">
        <f>IFERROR(INDEX($C$2:$C$637,MATCH(ROWS($AN$2:AN274),position,0)),"")</f>
        <v>62001-Alta Vista</v>
      </c>
    </row>
    <row r="275" spans="1:41" x14ac:dyDescent="0.25">
      <c r="A275">
        <v>396</v>
      </c>
      <c r="B275">
        <v>62002</v>
      </c>
      <c r="C275" s="2" t="s">
        <v>1251</v>
      </c>
      <c r="D275" s="2" t="s">
        <v>1252</v>
      </c>
      <c r="E275" s="2" t="s">
        <v>23</v>
      </c>
      <c r="F275" s="2" t="s">
        <v>79</v>
      </c>
      <c r="G275" s="2" t="s">
        <v>80</v>
      </c>
      <c r="H275" s="2" t="s">
        <v>26</v>
      </c>
      <c r="I275" s="2" t="s">
        <v>1253</v>
      </c>
      <c r="J275" s="1">
        <v>43952</v>
      </c>
      <c r="K275" s="1">
        <v>44317</v>
      </c>
      <c r="L275">
        <v>2800000</v>
      </c>
      <c r="M275" s="2" t="s">
        <v>41</v>
      </c>
      <c r="N275" s="2" t="s">
        <v>1254</v>
      </c>
      <c r="O275" s="2" t="s">
        <v>665</v>
      </c>
      <c r="P275" s="2" t="s">
        <v>117</v>
      </c>
      <c r="Q275" s="2" t="s">
        <v>1255</v>
      </c>
      <c r="R275" s="2" t="s">
        <v>27</v>
      </c>
      <c r="S275" s="2" t="s">
        <v>27</v>
      </c>
      <c r="T275" s="2" t="s">
        <v>374</v>
      </c>
      <c r="U275" s="2" t="s">
        <v>1256</v>
      </c>
      <c r="V275" s="2" t="s">
        <v>88</v>
      </c>
      <c r="AM275">
        <f>--ISNUMBER(IFERROR(SEARCH('Formulaire recherche'!$E$18,C275,1),""))</f>
        <v>1</v>
      </c>
      <c r="AN275">
        <f>IF(AM275=1,COUNTIF($AM$2:AM275,1),"")</f>
        <v>274</v>
      </c>
      <c r="AO275" t="str">
        <f>IFERROR(INDEX($C$2:$C$637,MATCH(ROWS($AN$2:AN275),position,0)),"")</f>
        <v>62002-Parking Brassus Gare</v>
      </c>
    </row>
    <row r="276" spans="1:41" x14ac:dyDescent="0.25">
      <c r="A276">
        <v>397</v>
      </c>
      <c r="B276">
        <v>62003</v>
      </c>
      <c r="C276" s="2" t="s">
        <v>1257</v>
      </c>
      <c r="D276" s="2" t="s">
        <v>1258</v>
      </c>
      <c r="E276" s="2" t="s">
        <v>23</v>
      </c>
      <c r="F276" s="2" t="s">
        <v>79</v>
      </c>
      <c r="G276" s="2" t="s">
        <v>80</v>
      </c>
      <c r="H276" s="2" t="s">
        <v>26</v>
      </c>
      <c r="I276" s="2" t="s">
        <v>1259</v>
      </c>
      <c r="J276" s="1">
        <v>43922</v>
      </c>
      <c r="K276" s="1">
        <v>44287</v>
      </c>
      <c r="L276">
        <v>552331</v>
      </c>
      <c r="M276" s="2" t="s">
        <v>32</v>
      </c>
      <c r="N276" s="2" t="s">
        <v>1260</v>
      </c>
      <c r="O276" s="2" t="s">
        <v>1261</v>
      </c>
      <c r="P276" s="2" t="s">
        <v>163</v>
      </c>
      <c r="Q276" s="2" t="s">
        <v>1262</v>
      </c>
      <c r="R276" s="2" t="s">
        <v>27</v>
      </c>
      <c r="S276" s="2" t="s">
        <v>27</v>
      </c>
      <c r="T276" s="2" t="s">
        <v>1159</v>
      </c>
      <c r="U276" s="2" t="s">
        <v>1263</v>
      </c>
      <c r="V276" s="2" t="s">
        <v>88</v>
      </c>
      <c r="AM276">
        <f>--ISNUMBER(IFERROR(SEARCH('Formulaire recherche'!$E$18,C276,1),""))</f>
        <v>1</v>
      </c>
      <c r="AN276">
        <f>IF(AM276=1,COUNTIF($AM$2:AM276,1),"")</f>
        <v>275</v>
      </c>
      <c r="AO276" t="str">
        <f>IFERROR(INDEX($C$2:$C$637,MATCH(ROWS($AN$2:AN276),position,0)),"")</f>
        <v>62003-Campus RTS - Travaux préparatoires</v>
      </c>
    </row>
    <row r="277" spans="1:41" x14ac:dyDescent="0.25">
      <c r="A277">
        <v>73</v>
      </c>
      <c r="B277">
        <v>70999</v>
      </c>
      <c r="C277" s="2" t="s">
        <v>255</v>
      </c>
      <c r="D277" s="2" t="s">
        <v>256</v>
      </c>
      <c r="E277" s="2" t="s">
        <v>30</v>
      </c>
      <c r="F277" s="2" t="s">
        <v>257</v>
      </c>
      <c r="G277" s="2" t="s">
        <v>258</v>
      </c>
      <c r="H277" s="2" t="s">
        <v>26</v>
      </c>
      <c r="I277" s="2" t="s">
        <v>27</v>
      </c>
      <c r="J277" s="1"/>
      <c r="K277" s="1"/>
      <c r="M277" s="2" t="s">
        <v>27</v>
      </c>
      <c r="N277" s="2" t="s">
        <v>27</v>
      </c>
      <c r="O277" s="2" t="s">
        <v>27</v>
      </c>
      <c r="P277" s="2" t="s">
        <v>27</v>
      </c>
      <c r="Q277" s="2" t="s">
        <v>27</v>
      </c>
      <c r="R277" s="2" t="s">
        <v>27</v>
      </c>
      <c r="S277" s="2" t="s">
        <v>27</v>
      </c>
      <c r="T277" s="2" t="s">
        <v>27</v>
      </c>
      <c r="U277" s="2" t="s">
        <v>27</v>
      </c>
      <c r="V277" s="2" t="s">
        <v>27</v>
      </c>
      <c r="AM277">
        <f>--ISNUMBER(IFERROR(SEARCH('Formulaire recherche'!$E$18,C277,1),""))</f>
        <v>1</v>
      </c>
      <c r="AN277">
        <f>IF(AM277=1,COUNTIF($AM$2:AM277,1),"")</f>
        <v>276</v>
      </c>
      <c r="AO277" t="str">
        <f>IFERROR(INDEX($C$2:$C$637,MATCH(ROWS($AN$2:AN277),position,0)),"")</f>
        <v>70999-Travaux de Garanties SION</v>
      </c>
    </row>
    <row r="278" spans="1:41" x14ac:dyDescent="0.25">
      <c r="A278">
        <v>222</v>
      </c>
      <c r="B278">
        <v>71010</v>
      </c>
      <c r="C278" s="2" t="s">
        <v>810</v>
      </c>
      <c r="D278" s="2" t="s">
        <v>811</v>
      </c>
      <c r="E278" s="2" t="s">
        <v>30</v>
      </c>
      <c r="F278" s="2" t="s">
        <v>257</v>
      </c>
      <c r="G278" s="2" t="s">
        <v>258</v>
      </c>
      <c r="H278" s="2" t="s">
        <v>38</v>
      </c>
      <c r="I278" s="2" t="s">
        <v>27</v>
      </c>
      <c r="J278" s="1"/>
      <c r="K278" s="1"/>
      <c r="M278" s="2" t="s">
        <v>27</v>
      </c>
      <c r="N278" s="2" t="s">
        <v>27</v>
      </c>
      <c r="O278" s="2" t="s">
        <v>27</v>
      </c>
      <c r="P278" s="2" t="s">
        <v>27</v>
      </c>
      <c r="Q278" s="2" t="s">
        <v>27</v>
      </c>
      <c r="R278" s="2" t="s">
        <v>27</v>
      </c>
      <c r="S278" s="2" t="s">
        <v>27</v>
      </c>
      <c r="T278" s="2" t="s">
        <v>27</v>
      </c>
      <c r="U278" s="2" t="s">
        <v>27</v>
      </c>
      <c r="V278" s="2" t="s">
        <v>27</v>
      </c>
      <c r="AM278">
        <f>--ISNUMBER(IFERROR(SEARCH('Formulaire recherche'!$E$18,C278,1),""))</f>
        <v>1</v>
      </c>
      <c r="AN278">
        <f>IF(AM278=1,COUNTIF($AM$2:AM278,1),"")</f>
        <v>277</v>
      </c>
      <c r="AO278" t="str">
        <f>IFERROR(INDEX($C$2:$C$637,MATCH(ROWS($AN$2:AN278),position,0)),"")</f>
        <v>71010-Clos Galant Bouveret</v>
      </c>
    </row>
    <row r="279" spans="1:41" x14ac:dyDescent="0.25">
      <c r="A279">
        <v>380</v>
      </c>
      <c r="B279">
        <v>71101</v>
      </c>
      <c r="C279" s="2" t="s">
        <v>1189</v>
      </c>
      <c r="D279" s="2" t="s">
        <v>1190</v>
      </c>
      <c r="E279" s="2" t="s">
        <v>30</v>
      </c>
      <c r="F279" s="2" t="s">
        <v>257</v>
      </c>
      <c r="G279" s="2" t="s">
        <v>258</v>
      </c>
      <c r="H279" s="2" t="s">
        <v>38</v>
      </c>
      <c r="I279" s="2" t="s">
        <v>27</v>
      </c>
      <c r="J279" s="1"/>
      <c r="K279" s="1"/>
      <c r="M279" s="2" t="s">
        <v>27</v>
      </c>
      <c r="N279" s="2" t="s">
        <v>27</v>
      </c>
      <c r="O279" s="2" t="s">
        <v>27</v>
      </c>
      <c r="P279" s="2" t="s">
        <v>27</v>
      </c>
      <c r="Q279" s="2" t="s">
        <v>27</v>
      </c>
      <c r="R279" s="2" t="s">
        <v>27</v>
      </c>
      <c r="S279" s="2" t="s">
        <v>27</v>
      </c>
      <c r="T279" s="2" t="s">
        <v>27</v>
      </c>
      <c r="U279" s="2" t="s">
        <v>27</v>
      </c>
      <c r="V279" s="2" t="s">
        <v>27</v>
      </c>
      <c r="AM279">
        <f>--ISNUMBER(IFERROR(SEARCH('Formulaire recherche'!$E$18,C279,1),""))</f>
        <v>1</v>
      </c>
      <c r="AN279">
        <f>IF(AM279=1,COUNTIF($AM$2:AM279,1),"")</f>
        <v>278</v>
      </c>
      <c r="AO279" t="str">
        <f>IFERROR(INDEX($C$2:$C$637,MATCH(ROWS($AN$2:AN279),position,0)),"")</f>
        <v>71101-Dayre Savièse</v>
      </c>
    </row>
    <row r="280" spans="1:41" x14ac:dyDescent="0.25">
      <c r="A280">
        <v>74</v>
      </c>
      <c r="B280">
        <v>71102</v>
      </c>
      <c r="C280" s="2" t="s">
        <v>259</v>
      </c>
      <c r="D280" s="2" t="s">
        <v>260</v>
      </c>
      <c r="E280" s="2" t="s">
        <v>30</v>
      </c>
      <c r="F280" s="2" t="s">
        <v>257</v>
      </c>
      <c r="G280" s="2" t="s">
        <v>258</v>
      </c>
      <c r="H280" s="2" t="s">
        <v>26</v>
      </c>
      <c r="I280" s="2" t="s">
        <v>27</v>
      </c>
      <c r="J280" s="1"/>
      <c r="K280" s="1"/>
      <c r="M280" s="2" t="s">
        <v>41</v>
      </c>
      <c r="N280" s="2" t="s">
        <v>27</v>
      </c>
      <c r="O280" s="2" t="s">
        <v>27</v>
      </c>
      <c r="P280" s="2" t="s">
        <v>27</v>
      </c>
      <c r="Q280" s="2" t="s">
        <v>27</v>
      </c>
      <c r="R280" s="2" t="s">
        <v>261</v>
      </c>
      <c r="S280" s="2" t="s">
        <v>27</v>
      </c>
      <c r="T280" s="2" t="s">
        <v>27</v>
      </c>
      <c r="U280" s="2" t="s">
        <v>27</v>
      </c>
      <c r="V280" s="2" t="s">
        <v>27</v>
      </c>
      <c r="AM280">
        <f>--ISNUMBER(IFERROR(SEARCH('Formulaire recherche'!$E$18,C280,1),""))</f>
        <v>1</v>
      </c>
      <c r="AN280">
        <f>IF(AM280=1,COUNTIF($AM$2:AM280,1),"")</f>
        <v>279</v>
      </c>
      <c r="AO280" t="str">
        <f>IFERROR(INDEX($C$2:$C$637,MATCH(ROWS($AN$2:AN280),position,0)),"")</f>
        <v>71102-Les 2 Tsars - Crans-Montana</v>
      </c>
    </row>
    <row r="281" spans="1:41" x14ac:dyDescent="0.25">
      <c r="A281">
        <v>194</v>
      </c>
      <c r="B281">
        <v>71201</v>
      </c>
      <c r="C281" s="2" t="s">
        <v>707</v>
      </c>
      <c r="D281" s="2" t="s">
        <v>708</v>
      </c>
      <c r="E281" s="2" t="s">
        <v>30</v>
      </c>
      <c r="F281" s="2" t="s">
        <v>257</v>
      </c>
      <c r="G281" s="2" t="s">
        <v>258</v>
      </c>
      <c r="H281" s="2" t="s">
        <v>38</v>
      </c>
      <c r="I281" s="2" t="s">
        <v>27</v>
      </c>
      <c r="J281" s="1"/>
      <c r="K281" s="1"/>
      <c r="M281" s="2" t="s">
        <v>27</v>
      </c>
      <c r="N281" s="2" t="s">
        <v>27</v>
      </c>
      <c r="O281" s="2" t="s">
        <v>27</v>
      </c>
      <c r="P281" s="2" t="s">
        <v>27</v>
      </c>
      <c r="Q281" s="2" t="s">
        <v>27</v>
      </c>
      <c r="R281" s="2" t="s">
        <v>27</v>
      </c>
      <c r="S281" s="2" t="s">
        <v>27</v>
      </c>
      <c r="T281" s="2" t="s">
        <v>27</v>
      </c>
      <c r="U281" s="2" t="s">
        <v>27</v>
      </c>
      <c r="V281" s="2" t="s">
        <v>27</v>
      </c>
      <c r="AM281">
        <f>--ISNUMBER(IFERROR(SEARCH('Formulaire recherche'!$E$18,C281,1),""))</f>
        <v>1</v>
      </c>
      <c r="AN281">
        <f>IF(AM281=1,COUNTIF($AM$2:AM281,1),"")</f>
        <v>280</v>
      </c>
      <c r="AO281" t="str">
        <f>IFERROR(INDEX($C$2:$C$637,MATCH(ROWS($AN$2:AN281),position,0)),"")</f>
        <v>71201-Terrasses du Lac</v>
      </c>
    </row>
    <row r="282" spans="1:41" x14ac:dyDescent="0.25">
      <c r="A282">
        <v>75</v>
      </c>
      <c r="B282">
        <v>71202</v>
      </c>
      <c r="C282" s="2" t="s">
        <v>262</v>
      </c>
      <c r="D282" s="2" t="s">
        <v>263</v>
      </c>
      <c r="E282" s="2" t="s">
        <v>30</v>
      </c>
      <c r="F282" s="2" t="s">
        <v>257</v>
      </c>
      <c r="G282" s="2" t="s">
        <v>258</v>
      </c>
      <c r="H282" s="2" t="s">
        <v>38</v>
      </c>
      <c r="I282" s="2" t="s">
        <v>27</v>
      </c>
      <c r="J282" s="1">
        <v>41075</v>
      </c>
      <c r="K282" s="1">
        <v>41623</v>
      </c>
      <c r="L282">
        <v>13475000</v>
      </c>
      <c r="M282" s="2" t="s">
        <v>27</v>
      </c>
      <c r="N282" s="2" t="s">
        <v>264</v>
      </c>
      <c r="O282" s="2" t="s">
        <v>27</v>
      </c>
      <c r="P282" s="2" t="s">
        <v>27</v>
      </c>
      <c r="Q282" s="2" t="s">
        <v>27</v>
      </c>
      <c r="R282" s="2" t="s">
        <v>265</v>
      </c>
      <c r="S282" s="2" t="s">
        <v>27</v>
      </c>
      <c r="T282" s="2" t="s">
        <v>266</v>
      </c>
      <c r="U282" s="2" t="s">
        <v>267</v>
      </c>
      <c r="V282" s="2" t="s">
        <v>268</v>
      </c>
      <c r="AM282">
        <f>--ISNUMBER(IFERROR(SEARCH('Formulaire recherche'!$E$18,C282,1),""))</f>
        <v>1</v>
      </c>
      <c r="AN282">
        <f>IF(AM282=1,COUNTIF($AM$2:AM282,1),"")</f>
        <v>281</v>
      </c>
      <c r="AO282" t="str">
        <f>IFERROR(INDEX($C$2:$C$637,MATCH(ROWS($AN$2:AN282),position,0)),"")</f>
        <v>71202-Résidences Baumaroches</v>
      </c>
    </row>
    <row r="283" spans="1:41" x14ac:dyDescent="0.25">
      <c r="A283">
        <v>77</v>
      </c>
      <c r="B283">
        <v>71204</v>
      </c>
      <c r="C283" s="2" t="s">
        <v>273</v>
      </c>
      <c r="D283" s="2" t="s">
        <v>274</v>
      </c>
      <c r="E283" s="2" t="s">
        <v>30</v>
      </c>
      <c r="F283" s="2" t="s">
        <v>257</v>
      </c>
      <c r="G283" s="2" t="s">
        <v>258</v>
      </c>
      <c r="H283" s="2" t="s">
        <v>26</v>
      </c>
      <c r="I283" s="2" t="s">
        <v>27</v>
      </c>
      <c r="J283" s="1">
        <v>41183</v>
      </c>
      <c r="K283" s="1">
        <v>41913</v>
      </c>
      <c r="L283">
        <v>9000000</v>
      </c>
      <c r="M283" s="2" t="s">
        <v>27</v>
      </c>
      <c r="N283" s="2" t="s">
        <v>275</v>
      </c>
      <c r="O283" s="2" t="s">
        <v>27</v>
      </c>
      <c r="P283" s="2" t="s">
        <v>27</v>
      </c>
      <c r="Q283" s="2" t="s">
        <v>27</v>
      </c>
      <c r="R283" s="2" t="s">
        <v>27</v>
      </c>
      <c r="S283" s="2" t="s">
        <v>27</v>
      </c>
      <c r="T283" s="2" t="s">
        <v>27</v>
      </c>
      <c r="U283" s="2" t="s">
        <v>276</v>
      </c>
      <c r="V283" s="2" t="s">
        <v>268</v>
      </c>
      <c r="AM283">
        <f>--ISNUMBER(IFERROR(SEARCH('Formulaire recherche'!$E$18,C283,1),""))</f>
        <v>1</v>
      </c>
      <c r="AN283">
        <f>IF(AM283=1,COUNTIF($AM$2:AM283,1),"")</f>
        <v>282</v>
      </c>
      <c r="AO283" t="str">
        <f>IFERROR(INDEX($C$2:$C$637,MATCH(ROWS($AN$2:AN283),position,0)),"")</f>
        <v>71204-Les Terrasses du Caro (Ancien)</v>
      </c>
    </row>
    <row r="284" spans="1:41" x14ac:dyDescent="0.25">
      <c r="A284">
        <v>186</v>
      </c>
      <c r="B284">
        <v>71205</v>
      </c>
      <c r="C284" s="2" t="s">
        <v>691</v>
      </c>
      <c r="D284" s="2" t="s">
        <v>692</v>
      </c>
      <c r="E284" s="2" t="s">
        <v>30</v>
      </c>
      <c r="F284" s="2" t="s">
        <v>257</v>
      </c>
      <c r="G284" s="2" t="s">
        <v>258</v>
      </c>
      <c r="H284" s="2" t="s">
        <v>38</v>
      </c>
      <c r="I284" s="2" t="s">
        <v>27</v>
      </c>
      <c r="J284" s="1"/>
      <c r="K284" s="1"/>
      <c r="M284" s="2" t="s">
        <v>27</v>
      </c>
      <c r="N284" s="2" t="s">
        <v>27</v>
      </c>
      <c r="O284" s="2" t="s">
        <v>27</v>
      </c>
      <c r="P284" s="2" t="s">
        <v>27</v>
      </c>
      <c r="Q284" s="2" t="s">
        <v>27</v>
      </c>
      <c r="R284" s="2" t="s">
        <v>27</v>
      </c>
      <c r="S284" s="2" t="s">
        <v>27</v>
      </c>
      <c r="T284" s="2" t="s">
        <v>27</v>
      </c>
      <c r="U284" s="2" t="s">
        <v>27</v>
      </c>
      <c r="V284" s="2" t="s">
        <v>27</v>
      </c>
      <c r="AM284">
        <f>--ISNUMBER(IFERROR(SEARCH('Formulaire recherche'!$E$18,C284,1),""))</f>
        <v>1</v>
      </c>
      <c r="AN284">
        <f>IF(AM284=1,COUNTIF($AM$2:AM284,1),"")</f>
        <v>283</v>
      </c>
      <c r="AO284" t="str">
        <f>IFERROR(INDEX($C$2:$C$637,MATCH(ROWS($AN$2:AN284),position,0)),"")</f>
        <v>71205-L'Ecrin</v>
      </c>
    </row>
    <row r="285" spans="1:41" x14ac:dyDescent="0.25">
      <c r="A285">
        <v>224</v>
      </c>
      <c r="B285">
        <v>71401</v>
      </c>
      <c r="C285" s="2" t="s">
        <v>817</v>
      </c>
      <c r="D285" s="2" t="s">
        <v>818</v>
      </c>
      <c r="E285" s="2" t="s">
        <v>30</v>
      </c>
      <c r="F285" s="2" t="s">
        <v>257</v>
      </c>
      <c r="G285" s="2" t="s">
        <v>258</v>
      </c>
      <c r="H285" s="2" t="s">
        <v>38</v>
      </c>
      <c r="I285" s="2" t="s">
        <v>27</v>
      </c>
      <c r="J285" s="1"/>
      <c r="K285" s="1"/>
      <c r="M285" s="2" t="s">
        <v>27</v>
      </c>
      <c r="N285" s="2" t="s">
        <v>27</v>
      </c>
      <c r="O285" s="2" t="s">
        <v>27</v>
      </c>
      <c r="P285" s="2" t="s">
        <v>27</v>
      </c>
      <c r="Q285" s="2" t="s">
        <v>27</v>
      </c>
      <c r="R285" s="2" t="s">
        <v>27</v>
      </c>
      <c r="S285" s="2" t="s">
        <v>27</v>
      </c>
      <c r="T285" s="2" t="s">
        <v>27</v>
      </c>
      <c r="U285" s="2" t="s">
        <v>27</v>
      </c>
      <c r="V285" s="2" t="s">
        <v>27</v>
      </c>
      <c r="AM285">
        <f>--ISNUMBER(IFERROR(SEARCH('Formulaire recherche'!$E$18,C285,1),""))</f>
        <v>1</v>
      </c>
      <c r="AN285">
        <f>IF(AM285=1,COUNTIF($AM$2:AM285,1),"")</f>
        <v>284</v>
      </c>
      <c r="AO285" t="str">
        <f>IFERROR(INDEX($C$2:$C$637,MATCH(ROWS($AN$2:AN285),position,0)),"")</f>
        <v>71401-Chaba Champlan</v>
      </c>
    </row>
    <row r="286" spans="1:41" x14ac:dyDescent="0.25">
      <c r="A286">
        <v>191</v>
      </c>
      <c r="B286">
        <v>71403</v>
      </c>
      <c r="C286" s="2" t="s">
        <v>701</v>
      </c>
      <c r="D286" s="2" t="s">
        <v>702</v>
      </c>
      <c r="E286" s="2" t="s">
        <v>30</v>
      </c>
      <c r="F286" s="2" t="s">
        <v>257</v>
      </c>
      <c r="G286" s="2" t="s">
        <v>258</v>
      </c>
      <c r="H286" s="2" t="s">
        <v>38</v>
      </c>
      <c r="I286" s="2" t="s">
        <v>27</v>
      </c>
      <c r="J286" s="1"/>
      <c r="K286" s="1"/>
      <c r="M286" s="2" t="s">
        <v>27</v>
      </c>
      <c r="N286" s="2" t="s">
        <v>27</v>
      </c>
      <c r="O286" s="2" t="s">
        <v>27</v>
      </c>
      <c r="P286" s="2" t="s">
        <v>27</v>
      </c>
      <c r="Q286" s="2" t="s">
        <v>27</v>
      </c>
      <c r="R286" s="2" t="s">
        <v>27</v>
      </c>
      <c r="S286" s="2" t="s">
        <v>27</v>
      </c>
      <c r="T286" s="2" t="s">
        <v>27</v>
      </c>
      <c r="U286" s="2" t="s">
        <v>27</v>
      </c>
      <c r="V286" s="2" t="s">
        <v>27</v>
      </c>
      <c r="AM286">
        <f>--ISNUMBER(IFERROR(SEARCH('Formulaire recherche'!$E$18,C286,1),""))</f>
        <v>1</v>
      </c>
      <c r="AN286">
        <f>IF(AM286=1,COUNTIF($AM$2:AM286,1),"")</f>
        <v>285</v>
      </c>
      <c r="AO286" t="str">
        <f>IFERROR(INDEX($C$2:$C$637,MATCH(ROWS($AN$2:AN286),position,0)),"")</f>
        <v>71403-Les Mistelles Randogne</v>
      </c>
    </row>
    <row r="287" spans="1:41" x14ac:dyDescent="0.25">
      <c r="A287">
        <v>78</v>
      </c>
      <c r="B287">
        <v>71404</v>
      </c>
      <c r="C287" s="2" t="s">
        <v>277</v>
      </c>
      <c r="D287" s="2" t="s">
        <v>278</v>
      </c>
      <c r="E287" s="2" t="s">
        <v>30</v>
      </c>
      <c r="F287" s="2" t="s">
        <v>257</v>
      </c>
      <c r="G287" s="2" t="s">
        <v>258</v>
      </c>
      <c r="H287" s="2" t="s">
        <v>26</v>
      </c>
      <c r="I287" s="2" t="s">
        <v>27</v>
      </c>
      <c r="J287" s="1">
        <v>41975</v>
      </c>
      <c r="K287" s="1">
        <v>42674</v>
      </c>
      <c r="L287">
        <v>37000000</v>
      </c>
      <c r="M287" s="2" t="s">
        <v>41</v>
      </c>
      <c r="N287" s="2" t="s">
        <v>279</v>
      </c>
      <c r="O287" s="2" t="s">
        <v>27</v>
      </c>
      <c r="P287" s="2" t="s">
        <v>27</v>
      </c>
      <c r="Q287" s="2" t="s">
        <v>27</v>
      </c>
      <c r="R287" s="2" t="s">
        <v>280</v>
      </c>
      <c r="S287" s="2" t="s">
        <v>27</v>
      </c>
      <c r="T287" s="2" t="s">
        <v>27</v>
      </c>
      <c r="U287" s="2" t="s">
        <v>281</v>
      </c>
      <c r="V287" s="2" t="s">
        <v>268</v>
      </c>
      <c r="AM287">
        <f>--ISNUMBER(IFERROR(SEARCH('Formulaire recherche'!$E$18,C287,1),""))</f>
        <v>1</v>
      </c>
      <c r="AN287">
        <f>IF(AM287=1,COUNTIF($AM$2:AM287,1),"")</f>
        <v>286</v>
      </c>
      <c r="AO287" t="str">
        <f>IFERROR(INDEX($C$2:$C$637,MATCH(ROWS($AN$2:AN287),position,0)),"")</f>
        <v>71404-EMS - Aproz/Nendaz</v>
      </c>
    </row>
    <row r="288" spans="1:41" x14ac:dyDescent="0.25">
      <c r="A288">
        <v>79</v>
      </c>
      <c r="B288">
        <v>71501</v>
      </c>
      <c r="C288" s="2" t="s">
        <v>282</v>
      </c>
      <c r="D288" s="2" t="s">
        <v>283</v>
      </c>
      <c r="E288" s="2" t="s">
        <v>30</v>
      </c>
      <c r="F288" s="2" t="s">
        <v>257</v>
      </c>
      <c r="G288" s="2" t="s">
        <v>258</v>
      </c>
      <c r="H288" s="2" t="s">
        <v>38</v>
      </c>
      <c r="I288" s="2" t="s">
        <v>27</v>
      </c>
      <c r="J288" s="1">
        <v>42248</v>
      </c>
      <c r="K288" s="1">
        <v>42735</v>
      </c>
      <c r="L288">
        <v>1200000</v>
      </c>
      <c r="M288" s="2" t="s">
        <v>32</v>
      </c>
      <c r="N288" s="2" t="s">
        <v>284</v>
      </c>
      <c r="O288" s="2" t="s">
        <v>27</v>
      </c>
      <c r="P288" s="2" t="s">
        <v>27</v>
      </c>
      <c r="Q288" s="2" t="s">
        <v>27</v>
      </c>
      <c r="R288" s="2" t="s">
        <v>285</v>
      </c>
      <c r="S288" s="2" t="s">
        <v>27</v>
      </c>
      <c r="T288" s="2" t="s">
        <v>286</v>
      </c>
      <c r="U288" s="2" t="s">
        <v>287</v>
      </c>
      <c r="V288" s="2" t="s">
        <v>268</v>
      </c>
      <c r="AM288">
        <f>--ISNUMBER(IFERROR(SEARCH('Formulaire recherche'!$E$18,C288,1),""))</f>
        <v>1</v>
      </c>
      <c r="AN288">
        <f>IF(AM288=1,COUNTIF($AM$2:AM288,1),"")</f>
        <v>287</v>
      </c>
      <c r="AO288" t="str">
        <f>IFERROR(INDEX($C$2:$C$637,MATCH(ROWS($AN$2:AN288),position,0)),"")</f>
        <v>71501-En Toutes Saisons - Les Collons</v>
      </c>
    </row>
    <row r="289" spans="1:41" x14ac:dyDescent="0.25">
      <c r="A289">
        <v>80</v>
      </c>
      <c r="B289">
        <v>71601</v>
      </c>
      <c r="C289" s="2" t="s">
        <v>288</v>
      </c>
      <c r="D289" s="2" t="s">
        <v>289</v>
      </c>
      <c r="E289" s="2" t="s">
        <v>30</v>
      </c>
      <c r="F289" s="2" t="s">
        <v>257</v>
      </c>
      <c r="G289" s="2" t="s">
        <v>258</v>
      </c>
      <c r="H289" s="2" t="s">
        <v>26</v>
      </c>
      <c r="I289" s="2" t="s">
        <v>27</v>
      </c>
      <c r="J289" s="1">
        <v>42374</v>
      </c>
      <c r="K289" s="1">
        <v>42735</v>
      </c>
      <c r="L289">
        <v>1900000</v>
      </c>
      <c r="M289" s="2" t="s">
        <v>32</v>
      </c>
      <c r="N289" s="2" t="s">
        <v>290</v>
      </c>
      <c r="O289" s="2" t="s">
        <v>27</v>
      </c>
      <c r="P289" s="2" t="s">
        <v>27</v>
      </c>
      <c r="Q289" s="2" t="s">
        <v>27</v>
      </c>
      <c r="R289" s="2" t="s">
        <v>280</v>
      </c>
      <c r="S289" s="2" t="s">
        <v>27</v>
      </c>
      <c r="T289" s="2" t="s">
        <v>27</v>
      </c>
      <c r="U289" s="2" t="s">
        <v>291</v>
      </c>
      <c r="V289" s="2" t="s">
        <v>268</v>
      </c>
      <c r="AM289">
        <f>--ISNUMBER(IFERROR(SEARCH('Formulaire recherche'!$E$18,C289,1),""))</f>
        <v>1</v>
      </c>
      <c r="AN289">
        <f>IF(AM289=1,COUNTIF($AM$2:AM289,1),"")</f>
        <v>288</v>
      </c>
      <c r="AO289" t="str">
        <f>IFERROR(INDEX($C$2:$C$637,MATCH(ROWS($AN$2:AN289),position,0)),"")</f>
        <v>71601-Le Billionnaire B - Ardon</v>
      </c>
    </row>
    <row r="290" spans="1:41" x14ac:dyDescent="0.25">
      <c r="A290">
        <v>81</v>
      </c>
      <c r="B290">
        <v>71602</v>
      </c>
      <c r="C290" s="2" t="s">
        <v>292</v>
      </c>
      <c r="D290" s="2" t="s">
        <v>293</v>
      </c>
      <c r="E290" s="2" t="s">
        <v>30</v>
      </c>
      <c r="F290" s="2" t="s">
        <v>257</v>
      </c>
      <c r="G290" s="2" t="s">
        <v>258</v>
      </c>
      <c r="H290" s="2" t="s">
        <v>26</v>
      </c>
      <c r="I290" s="2" t="s">
        <v>27</v>
      </c>
      <c r="J290" s="1">
        <v>42507</v>
      </c>
      <c r="K290" s="1">
        <v>43220</v>
      </c>
      <c r="L290">
        <v>15000000</v>
      </c>
      <c r="M290" s="2" t="s">
        <v>41</v>
      </c>
      <c r="N290" s="2" t="s">
        <v>294</v>
      </c>
      <c r="O290" s="2" t="s">
        <v>27</v>
      </c>
      <c r="P290" s="2" t="s">
        <v>27</v>
      </c>
      <c r="Q290" s="2" t="s">
        <v>27</v>
      </c>
      <c r="R290" s="2" t="s">
        <v>295</v>
      </c>
      <c r="S290" s="2" t="s">
        <v>27</v>
      </c>
      <c r="T290" s="2" t="s">
        <v>286</v>
      </c>
      <c r="U290" s="2" t="s">
        <v>296</v>
      </c>
      <c r="V290" s="2" t="s">
        <v>268</v>
      </c>
      <c r="AM290">
        <f>--ISNUMBER(IFERROR(SEARCH('Formulaire recherche'!$E$18,C290,1),""))</f>
        <v>1</v>
      </c>
      <c r="AN290">
        <f>IF(AM290=1,COUNTIF($AM$2:AM290,1),"")</f>
        <v>289</v>
      </c>
      <c r="AO290" t="str">
        <f>IFERROR(INDEX($C$2:$C$637,MATCH(ROWS($AN$2:AN290),position,0)),"")</f>
        <v>71602-Le Vignoble - Ardon</v>
      </c>
    </row>
    <row r="291" spans="1:41" x14ac:dyDescent="0.25">
      <c r="A291">
        <v>82</v>
      </c>
      <c r="B291">
        <v>71603</v>
      </c>
      <c r="C291" s="2" t="s">
        <v>297</v>
      </c>
      <c r="D291" s="2" t="s">
        <v>298</v>
      </c>
      <c r="E291" s="2" t="s">
        <v>30</v>
      </c>
      <c r="F291" s="2" t="s">
        <v>257</v>
      </c>
      <c r="G291" s="2" t="s">
        <v>258</v>
      </c>
      <c r="H291" s="2" t="s">
        <v>38</v>
      </c>
      <c r="I291" s="2" t="s">
        <v>27</v>
      </c>
      <c r="J291" s="1">
        <v>42522</v>
      </c>
      <c r="K291" s="1">
        <v>43465</v>
      </c>
      <c r="L291">
        <v>11000000</v>
      </c>
      <c r="M291" s="2" t="s">
        <v>41</v>
      </c>
      <c r="N291" s="2" t="s">
        <v>299</v>
      </c>
      <c r="O291" s="2" t="s">
        <v>27</v>
      </c>
      <c r="P291" s="2" t="s">
        <v>27</v>
      </c>
      <c r="Q291" s="2" t="s">
        <v>27</v>
      </c>
      <c r="R291" s="2" t="s">
        <v>300</v>
      </c>
      <c r="S291" s="2" t="s">
        <v>27</v>
      </c>
      <c r="T291" s="2" t="s">
        <v>27</v>
      </c>
      <c r="U291" s="2" t="s">
        <v>301</v>
      </c>
      <c r="V291" s="2" t="s">
        <v>268</v>
      </c>
      <c r="AM291">
        <f>--ISNUMBER(IFERROR(SEARCH('Formulaire recherche'!$E$18,C291,1),""))</f>
        <v>1</v>
      </c>
      <c r="AN291">
        <f>IF(AM291=1,COUNTIF($AM$2:AM291,1),"")</f>
        <v>290</v>
      </c>
      <c r="AO291" t="str">
        <f>IFERROR(INDEX($C$2:$C$637,MATCH(ROWS($AN$2:AN291),position,0)),"")</f>
        <v>71603-La Pierre - Venthône</v>
      </c>
    </row>
    <row r="292" spans="1:41" x14ac:dyDescent="0.25">
      <c r="A292">
        <v>83</v>
      </c>
      <c r="B292">
        <v>71701</v>
      </c>
      <c r="C292" s="2" t="s">
        <v>302</v>
      </c>
      <c r="D292" s="2" t="s">
        <v>303</v>
      </c>
      <c r="E292" s="2" t="s">
        <v>30</v>
      </c>
      <c r="F292" s="2" t="s">
        <v>257</v>
      </c>
      <c r="G292" s="2" t="s">
        <v>258</v>
      </c>
      <c r="H292" s="2" t="s">
        <v>26</v>
      </c>
      <c r="I292" s="2" t="s">
        <v>27</v>
      </c>
      <c r="J292" s="1">
        <v>42795</v>
      </c>
      <c r="K292" s="1">
        <v>43465</v>
      </c>
      <c r="L292">
        <v>3050000</v>
      </c>
      <c r="M292" s="2" t="s">
        <v>41</v>
      </c>
      <c r="N292" s="2" t="s">
        <v>304</v>
      </c>
      <c r="O292" s="2" t="s">
        <v>27</v>
      </c>
      <c r="P292" s="2" t="s">
        <v>27</v>
      </c>
      <c r="Q292" s="2" t="s">
        <v>27</v>
      </c>
      <c r="R292" s="2" t="s">
        <v>305</v>
      </c>
      <c r="S292" s="2" t="s">
        <v>27</v>
      </c>
      <c r="T292" s="2" t="s">
        <v>27</v>
      </c>
      <c r="U292" s="2" t="s">
        <v>27</v>
      </c>
      <c r="V292" s="2" t="s">
        <v>268</v>
      </c>
      <c r="AM292">
        <f>--ISNUMBER(IFERROR(SEARCH('Formulaire recherche'!$E$18,C292,1),""))</f>
        <v>1</v>
      </c>
      <c r="AN292">
        <f>IF(AM292=1,COUNTIF($AM$2:AM292,1),"")</f>
        <v>291</v>
      </c>
      <c r="AO292" t="str">
        <f>IFERROR(INDEX($C$2:$C$637,MATCH(ROWS($AN$2:AN292),position,0)),"")</f>
        <v>71701-Les Ministelles - Sion</v>
      </c>
    </row>
    <row r="293" spans="1:41" x14ac:dyDescent="0.25">
      <c r="A293">
        <v>84</v>
      </c>
      <c r="B293">
        <v>71702</v>
      </c>
      <c r="C293" s="2" t="s">
        <v>306</v>
      </c>
      <c r="D293" s="2" t="s">
        <v>307</v>
      </c>
      <c r="E293" s="2" t="s">
        <v>30</v>
      </c>
      <c r="F293" s="2" t="s">
        <v>257</v>
      </c>
      <c r="G293" s="2" t="s">
        <v>258</v>
      </c>
      <c r="H293" s="2" t="s">
        <v>26</v>
      </c>
      <c r="I293" s="2" t="s">
        <v>308</v>
      </c>
      <c r="J293" s="1">
        <v>42948</v>
      </c>
      <c r="K293" s="1">
        <v>43465</v>
      </c>
      <c r="L293">
        <v>18408000</v>
      </c>
      <c r="M293" s="2" t="s">
        <v>41</v>
      </c>
      <c r="N293" s="2" t="s">
        <v>309</v>
      </c>
      <c r="O293" s="2" t="s">
        <v>27</v>
      </c>
      <c r="P293" s="2" t="s">
        <v>27</v>
      </c>
      <c r="Q293" s="2" t="s">
        <v>27</v>
      </c>
      <c r="R293" s="2" t="s">
        <v>310</v>
      </c>
      <c r="S293" s="2" t="s">
        <v>27</v>
      </c>
      <c r="T293" s="2" t="s">
        <v>311</v>
      </c>
      <c r="U293" s="2" t="s">
        <v>312</v>
      </c>
      <c r="V293" s="2" t="s">
        <v>268</v>
      </c>
      <c r="AM293">
        <f>--ISNUMBER(IFERROR(SEARCH('Formulaire recherche'!$E$18,C293,1),""))</f>
        <v>1</v>
      </c>
      <c r="AN293">
        <f>IF(AM293=1,COUNTIF($AM$2:AM293,1),"")</f>
        <v>292</v>
      </c>
      <c r="AO293" t="str">
        <f>IFERROR(INDEX($C$2:$C$637,MATCH(ROWS($AN$2:AN293),position,0)),"")</f>
        <v>71702-Les jardins de pierre - Martigny</v>
      </c>
    </row>
    <row r="294" spans="1:41" x14ac:dyDescent="0.25">
      <c r="A294">
        <v>85</v>
      </c>
      <c r="B294">
        <v>71801</v>
      </c>
      <c r="C294" s="2" t="s">
        <v>313</v>
      </c>
      <c r="D294" s="2" t="s">
        <v>314</v>
      </c>
      <c r="E294" s="2" t="s">
        <v>30</v>
      </c>
      <c r="F294" s="2" t="s">
        <v>257</v>
      </c>
      <c r="G294" s="2" t="s">
        <v>258</v>
      </c>
      <c r="H294" s="2" t="s">
        <v>26</v>
      </c>
      <c r="I294" s="2" t="s">
        <v>27</v>
      </c>
      <c r="J294" s="1">
        <v>43157</v>
      </c>
      <c r="K294" s="1">
        <v>43830</v>
      </c>
      <c r="L294">
        <v>11884865</v>
      </c>
      <c r="M294" s="2" t="s">
        <v>41</v>
      </c>
      <c r="N294" s="2" t="s">
        <v>315</v>
      </c>
      <c r="O294" s="2" t="s">
        <v>27</v>
      </c>
      <c r="P294" s="2" t="s">
        <v>27</v>
      </c>
      <c r="Q294" s="2" t="s">
        <v>27</v>
      </c>
      <c r="R294" s="2" t="s">
        <v>295</v>
      </c>
      <c r="S294" s="2" t="s">
        <v>27</v>
      </c>
      <c r="T294" s="2" t="s">
        <v>316</v>
      </c>
      <c r="U294" s="2" t="s">
        <v>317</v>
      </c>
      <c r="V294" s="2" t="s">
        <v>268</v>
      </c>
      <c r="AM294">
        <f>--ISNUMBER(IFERROR(SEARCH('Formulaire recherche'!$E$18,C294,1),""))</f>
        <v>1</v>
      </c>
      <c r="AN294">
        <f>IF(AM294=1,COUNTIF($AM$2:AM294,1),"")</f>
        <v>293</v>
      </c>
      <c r="AO294" t="str">
        <f>IFERROR(INDEX($C$2:$C$637,MATCH(ROWS($AN$2:AN294),position,0)),"")</f>
        <v>71801-Lorenzo 1 - Aproz/Sion</v>
      </c>
    </row>
    <row r="295" spans="1:41" x14ac:dyDescent="0.25">
      <c r="A295">
        <v>170</v>
      </c>
      <c r="B295">
        <v>71901</v>
      </c>
      <c r="C295" s="2" t="s">
        <v>625</v>
      </c>
      <c r="D295" s="2" t="s">
        <v>626</v>
      </c>
      <c r="E295" s="2" t="s">
        <v>30</v>
      </c>
      <c r="F295" s="2" t="s">
        <v>257</v>
      </c>
      <c r="G295" s="2" t="s">
        <v>258</v>
      </c>
      <c r="H295" s="2" t="s">
        <v>26</v>
      </c>
      <c r="I295" s="2" t="s">
        <v>627</v>
      </c>
      <c r="J295" s="1"/>
      <c r="K295" s="1"/>
      <c r="L295">
        <v>8000000</v>
      </c>
      <c r="M295" s="2" t="s">
        <v>41</v>
      </c>
      <c r="N295" s="2" t="s">
        <v>628</v>
      </c>
      <c r="O295" s="2" t="s">
        <v>27</v>
      </c>
      <c r="P295" s="2" t="s">
        <v>27</v>
      </c>
      <c r="Q295" s="2" t="s">
        <v>27</v>
      </c>
      <c r="R295" s="2" t="s">
        <v>27</v>
      </c>
      <c r="S295" s="2" t="s">
        <v>27</v>
      </c>
      <c r="T295" s="2" t="s">
        <v>629</v>
      </c>
      <c r="U295" s="2" t="s">
        <v>630</v>
      </c>
      <c r="V295" s="2" t="s">
        <v>268</v>
      </c>
      <c r="AM295">
        <f>--ISNUMBER(IFERROR(SEARCH('Formulaire recherche'!$E$18,C295,1),""))</f>
        <v>1</v>
      </c>
      <c r="AN295">
        <f>IF(AM295=1,COUNTIF($AM$2:AM295,1),"")</f>
        <v>294</v>
      </c>
      <c r="AO295" t="str">
        <f>IFERROR(INDEX($C$2:$C$637,MATCH(ROWS($AN$2:AN295),position,0)),"")</f>
        <v>71901-Le Caro - Savièse</v>
      </c>
    </row>
    <row r="296" spans="1:41" x14ac:dyDescent="0.25">
      <c r="A296">
        <v>177</v>
      </c>
      <c r="B296">
        <v>71902</v>
      </c>
      <c r="C296" s="2" t="s">
        <v>656</v>
      </c>
      <c r="D296" s="2" t="s">
        <v>657</v>
      </c>
      <c r="E296" s="2" t="s">
        <v>30</v>
      </c>
      <c r="F296" s="2" t="s">
        <v>257</v>
      </c>
      <c r="G296" s="2" t="s">
        <v>258</v>
      </c>
      <c r="H296" s="2" t="s">
        <v>26</v>
      </c>
      <c r="I296" s="2" t="s">
        <v>27</v>
      </c>
      <c r="J296" s="1">
        <v>43586</v>
      </c>
      <c r="K296" s="1"/>
      <c r="L296">
        <v>2555000</v>
      </c>
      <c r="M296" s="2" t="s">
        <v>32</v>
      </c>
      <c r="N296" s="2" t="s">
        <v>658</v>
      </c>
      <c r="O296" s="2" t="s">
        <v>27</v>
      </c>
      <c r="P296" s="2" t="s">
        <v>27</v>
      </c>
      <c r="Q296" s="2" t="s">
        <v>27</v>
      </c>
      <c r="R296" s="2" t="s">
        <v>659</v>
      </c>
      <c r="S296" s="2" t="s">
        <v>27</v>
      </c>
      <c r="T296" s="2" t="s">
        <v>27</v>
      </c>
      <c r="U296" s="2" t="s">
        <v>660</v>
      </c>
      <c r="V296" s="2" t="s">
        <v>268</v>
      </c>
      <c r="AM296">
        <f>--ISNUMBER(IFERROR(SEARCH('Formulaire recherche'!$E$18,C296,1),""))</f>
        <v>1</v>
      </c>
      <c r="AN296">
        <f>IF(AM296=1,COUNTIF($AM$2:AM296,1),"")</f>
        <v>295</v>
      </c>
      <c r="AO296" t="str">
        <f>IFERROR(INDEX($C$2:$C$637,MATCH(ROWS($AN$2:AN296),position,0)),"")</f>
        <v>71902-BCVs - Conthey</v>
      </c>
    </row>
    <row r="297" spans="1:41" x14ac:dyDescent="0.25">
      <c r="A297">
        <v>203</v>
      </c>
      <c r="B297">
        <v>71903</v>
      </c>
      <c r="C297" s="2" t="s">
        <v>741</v>
      </c>
      <c r="D297" s="2" t="s">
        <v>742</v>
      </c>
      <c r="E297" s="2" t="s">
        <v>30</v>
      </c>
      <c r="F297" s="2" t="s">
        <v>257</v>
      </c>
      <c r="G297" s="2" t="s">
        <v>258</v>
      </c>
      <c r="H297" s="2" t="s">
        <v>26</v>
      </c>
      <c r="I297" s="2" t="s">
        <v>743</v>
      </c>
      <c r="J297" s="1">
        <v>43586</v>
      </c>
      <c r="K297" s="1">
        <v>44531</v>
      </c>
      <c r="L297">
        <v>19000000</v>
      </c>
      <c r="M297" s="2" t="s">
        <v>41</v>
      </c>
      <c r="N297" s="2" t="s">
        <v>744</v>
      </c>
      <c r="O297" s="2" t="s">
        <v>27</v>
      </c>
      <c r="P297" s="2" t="s">
        <v>27</v>
      </c>
      <c r="Q297" s="2" t="s">
        <v>27</v>
      </c>
      <c r="R297" s="2" t="s">
        <v>295</v>
      </c>
      <c r="S297" s="2" t="s">
        <v>27</v>
      </c>
      <c r="T297" s="2" t="s">
        <v>311</v>
      </c>
      <c r="U297" s="2" t="s">
        <v>745</v>
      </c>
      <c r="V297" s="2" t="s">
        <v>268</v>
      </c>
      <c r="AM297">
        <f>--ISNUMBER(IFERROR(SEARCH('Formulaire recherche'!$E$18,C297,1),""))</f>
        <v>1</v>
      </c>
      <c r="AN297">
        <f>IF(AM297=1,COUNTIF($AM$2:AM297,1),"")</f>
        <v>296</v>
      </c>
      <c r="AO297" t="str">
        <f>IFERROR(INDEX($C$2:$C$637,MATCH(ROWS($AN$2:AN297),position,0)),"")</f>
        <v>71903-Pré d'Emoz - Aigle</v>
      </c>
    </row>
    <row r="298" spans="1:41" x14ac:dyDescent="0.25">
      <c r="A298">
        <v>220</v>
      </c>
      <c r="B298">
        <v>71904</v>
      </c>
      <c r="C298" s="2" t="s">
        <v>800</v>
      </c>
      <c r="D298" s="2" t="s">
        <v>801</v>
      </c>
      <c r="E298" s="2" t="s">
        <v>30</v>
      </c>
      <c r="F298" s="2" t="s">
        <v>257</v>
      </c>
      <c r="G298" s="2" t="s">
        <v>258</v>
      </c>
      <c r="H298" s="2" t="s">
        <v>26</v>
      </c>
      <c r="I298" s="2" t="s">
        <v>802</v>
      </c>
      <c r="J298" s="1">
        <v>43647</v>
      </c>
      <c r="K298" s="1">
        <v>44073</v>
      </c>
      <c r="L298">
        <v>4430000</v>
      </c>
      <c r="M298" s="2" t="s">
        <v>27</v>
      </c>
      <c r="N298" s="2" t="s">
        <v>803</v>
      </c>
      <c r="O298" s="2" t="s">
        <v>27</v>
      </c>
      <c r="P298" s="2" t="s">
        <v>27</v>
      </c>
      <c r="Q298" s="2" t="s">
        <v>27</v>
      </c>
      <c r="R298" s="2" t="s">
        <v>27</v>
      </c>
      <c r="S298" s="2" t="s">
        <v>27</v>
      </c>
      <c r="T298" s="2" t="s">
        <v>629</v>
      </c>
      <c r="U298" s="2" t="s">
        <v>804</v>
      </c>
      <c r="V298" s="2" t="s">
        <v>268</v>
      </c>
      <c r="AM298">
        <f>--ISNUMBER(IFERROR(SEARCH('Formulaire recherche'!$E$18,C298,1),""))</f>
        <v>1</v>
      </c>
      <c r="AN298">
        <f>IF(AM298=1,COUNTIF($AM$2:AM298,1),"")</f>
        <v>297</v>
      </c>
      <c r="AO298" t="str">
        <f>IFERROR(INDEX($C$2:$C$637,MATCH(ROWS($AN$2:AN298),position,0)),"")</f>
        <v>71904-Les Mayens de Saxon</v>
      </c>
    </row>
    <row r="299" spans="1:41" x14ac:dyDescent="0.25">
      <c r="A299">
        <v>388</v>
      </c>
      <c r="B299">
        <v>72001</v>
      </c>
      <c r="C299" s="2" t="s">
        <v>1230</v>
      </c>
      <c r="D299" s="2" t="s">
        <v>1231</v>
      </c>
      <c r="E299" s="2" t="s">
        <v>30</v>
      </c>
      <c r="F299" s="2" t="s">
        <v>257</v>
      </c>
      <c r="G299" s="2" t="s">
        <v>258</v>
      </c>
      <c r="H299" s="2" t="s">
        <v>26</v>
      </c>
      <c r="I299" s="2" t="s">
        <v>27</v>
      </c>
      <c r="J299" s="1">
        <v>43871</v>
      </c>
      <c r="K299" s="1">
        <v>43903</v>
      </c>
      <c r="L299">
        <v>285275</v>
      </c>
      <c r="M299" s="2" t="s">
        <v>27</v>
      </c>
      <c r="N299" s="2" t="s">
        <v>1232</v>
      </c>
      <c r="O299" s="2" t="s">
        <v>27</v>
      </c>
      <c r="P299" s="2" t="s">
        <v>27</v>
      </c>
      <c r="Q299" s="2" t="s">
        <v>27</v>
      </c>
      <c r="R299" s="2" t="s">
        <v>659</v>
      </c>
      <c r="S299" s="2" t="s">
        <v>27</v>
      </c>
      <c r="T299" s="2" t="s">
        <v>27</v>
      </c>
      <c r="U299" s="2" t="s">
        <v>27</v>
      </c>
      <c r="V299" s="2" t="s">
        <v>268</v>
      </c>
      <c r="AM299">
        <f>--ISNUMBER(IFERROR(SEARCH('Formulaire recherche'!$E$18,C299,1),""))</f>
        <v>1</v>
      </c>
      <c r="AN299">
        <f>IF(AM299=1,COUNTIF($AM$2:AM299,1),"")</f>
        <v>298</v>
      </c>
      <c r="AO299" t="str">
        <f>IFERROR(INDEX($C$2:$C$637,MATCH(ROWS($AN$2:AN299),position,0)),"")</f>
        <v>72001-BCVs Leytron-DAB</v>
      </c>
    </row>
    <row r="300" spans="1:41" x14ac:dyDescent="0.25">
      <c r="A300">
        <v>389</v>
      </c>
      <c r="B300">
        <v>72002</v>
      </c>
      <c r="C300" s="2" t="s">
        <v>1233</v>
      </c>
      <c r="D300" s="2" t="s">
        <v>1234</v>
      </c>
      <c r="E300" s="2" t="s">
        <v>30</v>
      </c>
      <c r="F300" s="2" t="s">
        <v>257</v>
      </c>
      <c r="G300" s="2" t="s">
        <v>258</v>
      </c>
      <c r="H300" s="2" t="s">
        <v>26</v>
      </c>
      <c r="I300" s="2" t="s">
        <v>27</v>
      </c>
      <c r="J300" s="1">
        <v>43889</v>
      </c>
      <c r="K300" s="1">
        <v>43924</v>
      </c>
      <c r="L300">
        <v>80100</v>
      </c>
      <c r="M300" s="2" t="s">
        <v>27</v>
      </c>
      <c r="N300" s="2" t="s">
        <v>1235</v>
      </c>
      <c r="O300" s="2" t="s">
        <v>27</v>
      </c>
      <c r="P300" s="2" t="s">
        <v>27</v>
      </c>
      <c r="Q300" s="2" t="s">
        <v>27</v>
      </c>
      <c r="R300" s="2" t="s">
        <v>659</v>
      </c>
      <c r="S300" s="2" t="s">
        <v>27</v>
      </c>
      <c r="T300" s="2" t="s">
        <v>27</v>
      </c>
      <c r="U300" s="2" t="s">
        <v>27</v>
      </c>
      <c r="V300" s="2" t="s">
        <v>268</v>
      </c>
      <c r="AM300">
        <f>--ISNUMBER(IFERROR(SEARCH('Formulaire recherche'!$E$18,C300,1),""))</f>
        <v>1</v>
      </c>
      <c r="AN300">
        <f>IF(AM300=1,COUNTIF($AM$2:AM300,1),"")</f>
        <v>299</v>
      </c>
      <c r="AO300" t="str">
        <f>IFERROR(INDEX($C$2:$C$637,MATCH(ROWS($AN$2:AN300),position,0)),"")</f>
        <v>72002-BCVs St-Maurice-Guichet</v>
      </c>
    </row>
    <row r="301" spans="1:41" x14ac:dyDescent="0.25">
      <c r="A301">
        <v>390</v>
      </c>
      <c r="B301">
        <v>72003</v>
      </c>
      <c r="C301" s="2" t="s">
        <v>1236</v>
      </c>
      <c r="D301" s="2" t="s">
        <v>1237</v>
      </c>
      <c r="E301" s="2" t="s">
        <v>30</v>
      </c>
      <c r="F301" s="2" t="s">
        <v>257</v>
      </c>
      <c r="G301" s="2" t="s">
        <v>258</v>
      </c>
      <c r="H301" s="2" t="s">
        <v>26</v>
      </c>
      <c r="I301" s="2" t="s">
        <v>27</v>
      </c>
      <c r="J301" s="1">
        <v>44013</v>
      </c>
      <c r="K301" s="1">
        <v>44104</v>
      </c>
      <c r="L301">
        <v>820000</v>
      </c>
      <c r="M301" s="2" t="s">
        <v>27</v>
      </c>
      <c r="N301" s="2" t="s">
        <v>1238</v>
      </c>
      <c r="O301" s="2" t="s">
        <v>27</v>
      </c>
      <c r="P301" s="2" t="s">
        <v>27</v>
      </c>
      <c r="Q301" s="2" t="s">
        <v>27</v>
      </c>
      <c r="R301" s="2" t="s">
        <v>659</v>
      </c>
      <c r="S301" s="2" t="s">
        <v>27</v>
      </c>
      <c r="T301" s="2" t="s">
        <v>27</v>
      </c>
      <c r="U301" s="2" t="s">
        <v>27</v>
      </c>
      <c r="V301" s="2" t="s">
        <v>268</v>
      </c>
      <c r="AM301">
        <f>--ISNUMBER(IFERROR(SEARCH('Formulaire recherche'!$E$18,C301,1),""))</f>
        <v>1</v>
      </c>
      <c r="AN301">
        <f>IF(AM301=1,COUNTIF($AM$2:AM301,1),"")</f>
        <v>300</v>
      </c>
      <c r="AO301" t="str">
        <f>IFERROR(INDEX($C$2:$C$637,MATCH(ROWS($AN$2:AN301),position,0)),"")</f>
        <v>72003-BCVs Sierre-Transformation</v>
      </c>
    </row>
    <row r="302" spans="1:41" x14ac:dyDescent="0.25">
      <c r="A302">
        <v>86</v>
      </c>
      <c r="B302">
        <v>75001</v>
      </c>
      <c r="C302" s="2" t="s">
        <v>318</v>
      </c>
      <c r="D302" s="2" t="s">
        <v>319</v>
      </c>
      <c r="E302" s="2" t="s">
        <v>30</v>
      </c>
      <c r="F302" s="2" t="s">
        <v>257</v>
      </c>
      <c r="G302" s="2" t="s">
        <v>258</v>
      </c>
      <c r="H302" s="2" t="s">
        <v>83</v>
      </c>
      <c r="I302" s="2" t="s">
        <v>27</v>
      </c>
      <c r="J302" s="1"/>
      <c r="K302" s="1"/>
      <c r="M302" s="2" t="s">
        <v>27</v>
      </c>
      <c r="N302" s="2" t="s">
        <v>27</v>
      </c>
      <c r="O302" s="2" t="s">
        <v>27</v>
      </c>
      <c r="P302" s="2" t="s">
        <v>27</v>
      </c>
      <c r="Q302" s="2" t="s">
        <v>27</v>
      </c>
      <c r="R302" s="2" t="s">
        <v>27</v>
      </c>
      <c r="S302" s="2" t="s">
        <v>27</v>
      </c>
      <c r="T302" s="2" t="s">
        <v>27</v>
      </c>
      <c r="U302" s="2" t="s">
        <v>27</v>
      </c>
      <c r="V302" s="2" t="s">
        <v>27</v>
      </c>
      <c r="AM302">
        <f>--ISNUMBER(IFERROR(SEARCH('Formulaire recherche'!$E$18,C302,1),""))</f>
        <v>1</v>
      </c>
      <c r="AN302">
        <f>IF(AM302=1,COUNTIF($AM$2:AM302,1),"")</f>
        <v>301</v>
      </c>
      <c r="AO302" t="str">
        <f>IFERROR(INDEX($C$2:$C$637,MATCH(ROWS($AN$2:AN302),position,0)),"")</f>
        <v>75001-Thermes - Parc</v>
      </c>
    </row>
    <row r="303" spans="1:41" x14ac:dyDescent="0.25">
      <c r="A303">
        <v>195</v>
      </c>
      <c r="B303">
        <v>77002</v>
      </c>
      <c r="C303" s="2" t="s">
        <v>709</v>
      </c>
      <c r="D303" s="2" t="s">
        <v>710</v>
      </c>
      <c r="E303" s="2" t="s">
        <v>30</v>
      </c>
      <c r="F303" s="2" t="s">
        <v>257</v>
      </c>
      <c r="G303" s="2" t="s">
        <v>258</v>
      </c>
      <c r="H303" s="2" t="s">
        <v>38</v>
      </c>
      <c r="I303" s="2" t="s">
        <v>27</v>
      </c>
      <c r="J303" s="1"/>
      <c r="K303" s="1"/>
      <c r="M303" s="2" t="s">
        <v>27</v>
      </c>
      <c r="N303" s="2" t="s">
        <v>27</v>
      </c>
      <c r="O303" s="2" t="s">
        <v>27</v>
      </c>
      <c r="P303" s="2" t="s">
        <v>27</v>
      </c>
      <c r="Q303" s="2" t="s">
        <v>27</v>
      </c>
      <c r="R303" s="2" t="s">
        <v>27</v>
      </c>
      <c r="S303" s="2" t="s">
        <v>27</v>
      </c>
      <c r="T303" s="2" t="s">
        <v>27</v>
      </c>
      <c r="U303" s="2" t="s">
        <v>27</v>
      </c>
      <c r="V303" s="2" t="s">
        <v>27</v>
      </c>
      <c r="AM303">
        <f>--ISNUMBER(IFERROR(SEARCH('Formulaire recherche'!$E$18,C303,1),""))</f>
        <v>1</v>
      </c>
      <c r="AN303">
        <f>IF(AM303=1,COUNTIF($AM$2:AM303,1),"")</f>
        <v>302</v>
      </c>
      <c r="AO303" t="str">
        <f>IFERROR(INDEX($C$2:$C$637,MATCH(ROWS($AN$2:AN303),position,0)),"")</f>
        <v>77002-La Jaquière</v>
      </c>
    </row>
    <row r="304" spans="1:41" x14ac:dyDescent="0.25">
      <c r="A304">
        <v>229</v>
      </c>
      <c r="B304">
        <v>78001</v>
      </c>
      <c r="C304" s="2" t="s">
        <v>837</v>
      </c>
      <c r="D304" s="2" t="s">
        <v>838</v>
      </c>
      <c r="E304" s="2" t="s">
        <v>30</v>
      </c>
      <c r="F304" s="2" t="s">
        <v>257</v>
      </c>
      <c r="G304" s="2" t="s">
        <v>258</v>
      </c>
      <c r="H304" s="2" t="s">
        <v>38</v>
      </c>
      <c r="I304" s="2" t="s">
        <v>27</v>
      </c>
      <c r="J304" s="1"/>
      <c r="K304" s="1"/>
      <c r="M304" s="2" t="s">
        <v>27</v>
      </c>
      <c r="N304" s="2" t="s">
        <v>27</v>
      </c>
      <c r="O304" s="2" t="s">
        <v>27</v>
      </c>
      <c r="P304" s="2" t="s">
        <v>27</v>
      </c>
      <c r="Q304" s="2" t="s">
        <v>27</v>
      </c>
      <c r="R304" s="2" t="s">
        <v>27</v>
      </c>
      <c r="S304" s="2" t="s">
        <v>27</v>
      </c>
      <c r="T304" s="2" t="s">
        <v>27</v>
      </c>
      <c r="U304" s="2" t="s">
        <v>27</v>
      </c>
      <c r="V304" s="2" t="s">
        <v>27</v>
      </c>
      <c r="AM304">
        <f>--ISNUMBER(IFERROR(SEARCH('Formulaire recherche'!$E$18,C304,1),""))</f>
        <v>1</v>
      </c>
      <c r="AN304">
        <f>IF(AM304=1,COUNTIF($AM$2:AM304,1),"")</f>
        <v>303</v>
      </c>
      <c r="AO304" t="str">
        <f>IFERROR(INDEX($C$2:$C$637,MATCH(ROWS($AN$2:AN304),position,0)),"")</f>
        <v>78001-Matin Calme - Chesières</v>
      </c>
    </row>
    <row r="305" spans="1:41" x14ac:dyDescent="0.25">
      <c r="A305">
        <v>393</v>
      </c>
      <c r="B305">
        <v>79001</v>
      </c>
      <c r="C305" s="2" t="s">
        <v>1243</v>
      </c>
      <c r="D305" s="2" t="s">
        <v>1244</v>
      </c>
      <c r="E305" s="2" t="s">
        <v>30</v>
      </c>
      <c r="F305" s="2" t="s">
        <v>257</v>
      </c>
      <c r="G305" s="2" t="s">
        <v>258</v>
      </c>
      <c r="H305" s="2" t="s">
        <v>38</v>
      </c>
      <c r="I305" s="2" t="s">
        <v>27</v>
      </c>
      <c r="J305" s="1"/>
      <c r="K305" s="1"/>
      <c r="M305" s="2" t="s">
        <v>27</v>
      </c>
      <c r="N305" s="2" t="s">
        <v>27</v>
      </c>
      <c r="O305" s="2" t="s">
        <v>27</v>
      </c>
      <c r="P305" s="2" t="s">
        <v>27</v>
      </c>
      <c r="Q305" s="2" t="s">
        <v>27</v>
      </c>
      <c r="R305" s="2" t="s">
        <v>27</v>
      </c>
      <c r="S305" s="2" t="s">
        <v>27</v>
      </c>
      <c r="T305" s="2" t="s">
        <v>27</v>
      </c>
      <c r="U305" s="2" t="s">
        <v>27</v>
      </c>
      <c r="V305" s="2" t="s">
        <v>27</v>
      </c>
      <c r="AM305">
        <f>--ISNUMBER(IFERROR(SEARCH('Formulaire recherche'!$E$18,C305,1),""))</f>
        <v>1</v>
      </c>
      <c r="AN305">
        <f>IF(AM305=1,COUNTIF($AM$2:AM305,1),"")</f>
        <v>304</v>
      </c>
      <c r="AO305" t="str">
        <f>IFERROR(INDEX($C$2:$C$637,MATCH(ROWS($AN$2:AN305),position,0)),"")</f>
        <v>79001-Les Mistelles Bramois</v>
      </c>
    </row>
    <row r="306" spans="1:41" x14ac:dyDescent="0.25">
      <c r="A306">
        <v>268</v>
      </c>
      <c r="B306">
        <v>100002</v>
      </c>
      <c r="C306" s="2" t="s">
        <v>930</v>
      </c>
      <c r="D306" s="2" t="s">
        <v>931</v>
      </c>
      <c r="E306" s="2" t="s">
        <v>715</v>
      </c>
      <c r="F306" s="2" t="s">
        <v>27</v>
      </c>
      <c r="G306" s="2" t="s">
        <v>27</v>
      </c>
      <c r="H306" s="2" t="s">
        <v>27</v>
      </c>
      <c r="I306" s="2" t="s">
        <v>27</v>
      </c>
      <c r="J306" s="1"/>
      <c r="K306" s="1"/>
      <c r="M306" s="2" t="s">
        <v>27</v>
      </c>
      <c r="N306" s="2" t="s">
        <v>27</v>
      </c>
      <c r="O306" s="2" t="s">
        <v>27</v>
      </c>
      <c r="P306" s="2" t="s">
        <v>932</v>
      </c>
      <c r="Q306" s="2" t="s">
        <v>27</v>
      </c>
      <c r="R306" s="2" t="s">
        <v>27</v>
      </c>
      <c r="S306" s="2" t="s">
        <v>27</v>
      </c>
      <c r="T306" s="2" t="s">
        <v>27</v>
      </c>
      <c r="U306" s="2" t="s">
        <v>27</v>
      </c>
      <c r="V306" s="2" t="s">
        <v>27</v>
      </c>
      <c r="AM306">
        <f>--ISNUMBER(IFERROR(SEARCH('Formulaire recherche'!$E$18,C306,1),""))</f>
        <v>1</v>
      </c>
      <c r="AN306">
        <f>IF(AM306=1,COUNTIF($AM$2:AM306,1),"")</f>
        <v>305</v>
      </c>
      <c r="AO306" t="str">
        <f>IFERROR(INDEX($C$2:$C$637,MATCH(ROWS($AN$2:AN306),position,0)),"")</f>
        <v>100002-INACTIF VD 594336 Land Rover RR sport 3.0SDV6 A. Pino</v>
      </c>
    </row>
    <row r="307" spans="1:41" x14ac:dyDescent="0.25">
      <c r="A307">
        <v>269</v>
      </c>
      <c r="B307">
        <v>100011</v>
      </c>
      <c r="C307" s="2" t="s">
        <v>933</v>
      </c>
      <c r="D307" s="2" t="s">
        <v>934</v>
      </c>
      <c r="E307" s="2" t="s">
        <v>715</v>
      </c>
      <c r="F307" s="2" t="s">
        <v>27</v>
      </c>
      <c r="G307" s="2" t="s">
        <v>27</v>
      </c>
      <c r="H307" s="2" t="s">
        <v>27</v>
      </c>
      <c r="I307" s="2" t="s">
        <v>27</v>
      </c>
      <c r="J307" s="1"/>
      <c r="K307" s="1"/>
      <c r="M307" s="2" t="s">
        <v>27</v>
      </c>
      <c r="N307" s="2" t="s">
        <v>27</v>
      </c>
      <c r="O307" s="2" t="s">
        <v>27</v>
      </c>
      <c r="P307" s="2" t="s">
        <v>932</v>
      </c>
      <c r="Q307" s="2" t="s">
        <v>27</v>
      </c>
      <c r="R307" s="2" t="s">
        <v>27</v>
      </c>
      <c r="S307" s="2" t="s">
        <v>27</v>
      </c>
      <c r="T307" s="2" t="s">
        <v>27</v>
      </c>
      <c r="U307" s="2" t="s">
        <v>27</v>
      </c>
      <c r="V307" s="2" t="s">
        <v>27</v>
      </c>
      <c r="AM307">
        <f>--ISNUMBER(IFERROR(SEARCH('Formulaire recherche'!$E$18,C307,1),""))</f>
        <v>1</v>
      </c>
      <c r="AN307">
        <f>IF(AM307=1,COUNTIF($AM$2:AM307,1),"")</f>
        <v>306</v>
      </c>
      <c r="AO307" t="str">
        <f>IFERROR(INDEX($C$2:$C$637,MATCH(ROWS($AN$2:AN307),position,0)),"")</f>
        <v>100011-INACTIF GE 640'105 Audi SQ5 3.0 TDI M. Yvonneau</v>
      </c>
    </row>
    <row r="308" spans="1:41" x14ac:dyDescent="0.25">
      <c r="A308">
        <v>270</v>
      </c>
      <c r="B308">
        <v>100012</v>
      </c>
      <c r="C308" s="2" t="s">
        <v>935</v>
      </c>
      <c r="D308" s="2" t="s">
        <v>936</v>
      </c>
      <c r="E308" s="2" t="s">
        <v>715</v>
      </c>
      <c r="F308" s="2" t="s">
        <v>27</v>
      </c>
      <c r="G308" s="2" t="s">
        <v>27</v>
      </c>
      <c r="H308" s="2" t="s">
        <v>27</v>
      </c>
      <c r="I308" s="2" t="s">
        <v>27</v>
      </c>
      <c r="J308" s="1"/>
      <c r="K308" s="1"/>
      <c r="M308" s="2" t="s">
        <v>27</v>
      </c>
      <c r="N308" s="2" t="s">
        <v>27</v>
      </c>
      <c r="O308" s="2" t="s">
        <v>27</v>
      </c>
      <c r="P308" s="2" t="s">
        <v>932</v>
      </c>
      <c r="Q308" s="2" t="s">
        <v>27</v>
      </c>
      <c r="R308" s="2" t="s">
        <v>27</v>
      </c>
      <c r="S308" s="2" t="s">
        <v>27</v>
      </c>
      <c r="T308" s="2" t="s">
        <v>27</v>
      </c>
      <c r="U308" s="2" t="s">
        <v>27</v>
      </c>
      <c r="V308" s="2" t="s">
        <v>27</v>
      </c>
      <c r="AM308">
        <f>--ISNUMBER(IFERROR(SEARCH('Formulaire recherche'!$E$18,C308,1),""))</f>
        <v>1</v>
      </c>
      <c r="AN308">
        <f>IF(AM308=1,COUNTIF($AM$2:AM308,1),"")</f>
        <v>307</v>
      </c>
      <c r="AO308" t="str">
        <f>IFERROR(INDEX($C$2:$C$637,MATCH(ROWS($AN$2:AN308),position,0)),"")</f>
        <v>100012-INACTIF GE 639'887 Peugeot 508 RXH 2.0 HDI Hybrid M. Gerber</v>
      </c>
    </row>
    <row r="309" spans="1:41" x14ac:dyDescent="0.25">
      <c r="A309">
        <v>271</v>
      </c>
      <c r="B309">
        <v>100016</v>
      </c>
      <c r="C309" s="2" t="s">
        <v>937</v>
      </c>
      <c r="D309" s="2" t="s">
        <v>938</v>
      </c>
      <c r="E309" s="2" t="s">
        <v>715</v>
      </c>
      <c r="F309" s="2" t="s">
        <v>27</v>
      </c>
      <c r="G309" s="2" t="s">
        <v>27</v>
      </c>
      <c r="H309" s="2" t="s">
        <v>27</v>
      </c>
      <c r="I309" s="2" t="s">
        <v>27</v>
      </c>
      <c r="J309" s="1"/>
      <c r="K309" s="1"/>
      <c r="M309" s="2" t="s">
        <v>27</v>
      </c>
      <c r="N309" s="2" t="s">
        <v>27</v>
      </c>
      <c r="O309" s="2" t="s">
        <v>27</v>
      </c>
      <c r="P309" s="2" t="s">
        <v>932</v>
      </c>
      <c r="Q309" s="2" t="s">
        <v>27</v>
      </c>
      <c r="R309" s="2" t="s">
        <v>27</v>
      </c>
      <c r="S309" s="2" t="s">
        <v>27</v>
      </c>
      <c r="T309" s="2" t="s">
        <v>27</v>
      </c>
      <c r="U309" s="2" t="s">
        <v>27</v>
      </c>
      <c r="V309" s="2" t="s">
        <v>27</v>
      </c>
      <c r="AM309">
        <f>--ISNUMBER(IFERROR(SEARCH('Formulaire recherche'!$E$18,C309,1),""))</f>
        <v>1</v>
      </c>
      <c r="AN309">
        <f>IF(AM309=1,COUNTIF($AM$2:AM309,1),"")</f>
        <v>308</v>
      </c>
      <c r="AO309" t="str">
        <f>IFERROR(INDEX($C$2:$C$637,MATCH(ROWS($AN$2:AN309),position,0)),"")</f>
        <v>100016-INACTIF GE 553'411 Land Rover RR sport 3.0SDV6  M.Rozier</v>
      </c>
    </row>
    <row r="310" spans="1:41" x14ac:dyDescent="0.25">
      <c r="A310">
        <v>272</v>
      </c>
      <c r="B310">
        <v>100022</v>
      </c>
      <c r="C310" s="2" t="s">
        <v>939</v>
      </c>
      <c r="D310" s="2" t="s">
        <v>940</v>
      </c>
      <c r="E310" s="2" t="s">
        <v>715</v>
      </c>
      <c r="F310" s="2" t="s">
        <v>27</v>
      </c>
      <c r="G310" s="2" t="s">
        <v>27</v>
      </c>
      <c r="H310" s="2" t="s">
        <v>27</v>
      </c>
      <c r="I310" s="2" t="s">
        <v>27</v>
      </c>
      <c r="J310" s="1"/>
      <c r="K310" s="1"/>
      <c r="M310" s="2" t="s">
        <v>27</v>
      </c>
      <c r="N310" s="2" t="s">
        <v>27</v>
      </c>
      <c r="O310" s="2" t="s">
        <v>27</v>
      </c>
      <c r="P310" s="2" t="s">
        <v>932</v>
      </c>
      <c r="Q310" s="2" t="s">
        <v>27</v>
      </c>
      <c r="R310" s="2" t="s">
        <v>27</v>
      </c>
      <c r="S310" s="2" t="s">
        <v>27</v>
      </c>
      <c r="T310" s="2" t="s">
        <v>27</v>
      </c>
      <c r="U310" s="2" t="s">
        <v>27</v>
      </c>
      <c r="V310" s="2" t="s">
        <v>27</v>
      </c>
      <c r="AM310">
        <f>--ISNUMBER(IFERROR(SEARCH('Formulaire recherche'!$E$18,C310,1),""))</f>
        <v>1</v>
      </c>
      <c r="AN310">
        <f>IF(AM310=1,COUNTIF($AM$2:AM310,1),"")</f>
        <v>309</v>
      </c>
      <c r="AO310" t="str">
        <f>IFERROR(INDEX($C$2:$C$637,MATCH(ROWS($AN$2:AN310),position,0)),"")</f>
        <v>100022-INACTIF VS 38318 Porsche Macan Turbo R. Briguet</v>
      </c>
    </row>
    <row r="311" spans="1:41" x14ac:dyDescent="0.25">
      <c r="A311">
        <v>273</v>
      </c>
      <c r="B311">
        <v>100023</v>
      </c>
      <c r="C311" s="2" t="s">
        <v>941</v>
      </c>
      <c r="D311" s="2" t="s">
        <v>942</v>
      </c>
      <c r="E311" s="2" t="s">
        <v>715</v>
      </c>
      <c r="F311" s="2" t="s">
        <v>27</v>
      </c>
      <c r="G311" s="2" t="s">
        <v>27</v>
      </c>
      <c r="H311" s="2" t="s">
        <v>27</v>
      </c>
      <c r="I311" s="2" t="s">
        <v>27</v>
      </c>
      <c r="J311" s="1"/>
      <c r="K311" s="1"/>
      <c r="M311" s="2" t="s">
        <v>27</v>
      </c>
      <c r="N311" s="2" t="s">
        <v>27</v>
      </c>
      <c r="O311" s="2" t="s">
        <v>27</v>
      </c>
      <c r="P311" s="2" t="s">
        <v>932</v>
      </c>
      <c r="Q311" s="2" t="s">
        <v>27</v>
      </c>
      <c r="R311" s="2" t="s">
        <v>27</v>
      </c>
      <c r="S311" s="2" t="s">
        <v>27</v>
      </c>
      <c r="T311" s="2" t="s">
        <v>27</v>
      </c>
      <c r="U311" s="2" t="s">
        <v>27</v>
      </c>
      <c r="V311" s="2" t="s">
        <v>27</v>
      </c>
      <c r="AM311">
        <f>--ISNUMBER(IFERROR(SEARCH('Formulaire recherche'!$E$18,C311,1),""))</f>
        <v>1</v>
      </c>
      <c r="AN311">
        <f>IF(AM311=1,COUNTIF($AM$2:AM311,1),"")</f>
        <v>310</v>
      </c>
      <c r="AO311" t="str">
        <f>IFERROR(INDEX($C$2:$C$637,MATCH(ROWS($AN$2:AN311),position,0)),"")</f>
        <v>100023-GE 707176 Jaguar F-Pace 2D Pure RWD Th. Banfi</v>
      </c>
    </row>
    <row r="312" spans="1:41" x14ac:dyDescent="0.25">
      <c r="A312">
        <v>274</v>
      </c>
      <c r="B312">
        <v>100024</v>
      </c>
      <c r="C312" s="2" t="s">
        <v>943</v>
      </c>
      <c r="D312" s="2" t="s">
        <v>944</v>
      </c>
      <c r="E312" s="2" t="s">
        <v>715</v>
      </c>
      <c r="F312" s="2" t="s">
        <v>27</v>
      </c>
      <c r="G312" s="2" t="s">
        <v>27</v>
      </c>
      <c r="H312" s="2" t="s">
        <v>27</v>
      </c>
      <c r="I312" s="2" t="s">
        <v>27</v>
      </c>
      <c r="J312" s="1"/>
      <c r="K312" s="1"/>
      <c r="M312" s="2" t="s">
        <v>27</v>
      </c>
      <c r="N312" s="2" t="s">
        <v>27</v>
      </c>
      <c r="O312" s="2" t="s">
        <v>27</v>
      </c>
      <c r="P312" s="2" t="s">
        <v>932</v>
      </c>
      <c r="Q312" s="2" t="s">
        <v>27</v>
      </c>
      <c r="R312" s="2" t="s">
        <v>27</v>
      </c>
      <c r="S312" s="2" t="s">
        <v>27</v>
      </c>
      <c r="T312" s="2" t="s">
        <v>27</v>
      </c>
      <c r="U312" s="2" t="s">
        <v>27</v>
      </c>
      <c r="V312" s="2" t="s">
        <v>27</v>
      </c>
      <c r="AM312">
        <f>--ISNUMBER(IFERROR(SEARCH('Formulaire recherche'!$E$18,C312,1),""))</f>
        <v>1</v>
      </c>
      <c r="AN312">
        <f>IF(AM312=1,COUNTIF($AM$2:AM312,1),"")</f>
        <v>311</v>
      </c>
      <c r="AO312" t="str">
        <f>IFERROR(INDEX($C$2:$C$637,MATCH(ROWS($AN$2:AN312),position,0)),"")</f>
        <v>100024-GE 625435 VW New Tiguan Highline J-D. Hussong</v>
      </c>
    </row>
    <row r="313" spans="1:41" x14ac:dyDescent="0.25">
      <c r="A313">
        <v>275</v>
      </c>
      <c r="B313">
        <v>100025</v>
      </c>
      <c r="C313" s="2" t="s">
        <v>945</v>
      </c>
      <c r="D313" s="2" t="s">
        <v>946</v>
      </c>
      <c r="E313" s="2" t="s">
        <v>715</v>
      </c>
      <c r="F313" s="2" t="s">
        <v>27</v>
      </c>
      <c r="G313" s="2" t="s">
        <v>27</v>
      </c>
      <c r="H313" s="2" t="s">
        <v>27</v>
      </c>
      <c r="I313" s="2" t="s">
        <v>27</v>
      </c>
      <c r="J313" s="1"/>
      <c r="K313" s="1"/>
      <c r="M313" s="2" t="s">
        <v>27</v>
      </c>
      <c r="N313" s="2" t="s">
        <v>27</v>
      </c>
      <c r="O313" s="2" t="s">
        <v>27</v>
      </c>
      <c r="P313" s="2" t="s">
        <v>932</v>
      </c>
      <c r="Q313" s="2" t="s">
        <v>27</v>
      </c>
      <c r="R313" s="2" t="s">
        <v>27</v>
      </c>
      <c r="S313" s="2" t="s">
        <v>27</v>
      </c>
      <c r="T313" s="2" t="s">
        <v>27</v>
      </c>
      <c r="U313" s="2" t="s">
        <v>27</v>
      </c>
      <c r="V313" s="2" t="s">
        <v>27</v>
      </c>
      <c r="AM313">
        <f>--ISNUMBER(IFERROR(SEARCH('Formulaire recherche'!$E$18,C313,1),""))</f>
        <v>1</v>
      </c>
      <c r="AN313">
        <f>IF(AM313=1,COUNTIF($AM$2:AM313,1),"")</f>
        <v>312</v>
      </c>
      <c r="AO313" t="str">
        <f>IFERROR(INDEX($C$2:$C$637,MATCH(ROWS($AN$2:AN313),position,0)),"")</f>
        <v>100025-VD 587683 BMW X1 sDrive 18d F. Borcard</v>
      </c>
    </row>
    <row r="314" spans="1:41" x14ac:dyDescent="0.25">
      <c r="A314">
        <v>276</v>
      </c>
      <c r="B314">
        <v>100026</v>
      </c>
      <c r="C314" s="2" t="s">
        <v>947</v>
      </c>
      <c r="D314" s="2" t="s">
        <v>948</v>
      </c>
      <c r="E314" s="2" t="s">
        <v>715</v>
      </c>
      <c r="F314" s="2" t="s">
        <v>24</v>
      </c>
      <c r="G314" s="2" t="s">
        <v>776</v>
      </c>
      <c r="H314" s="2" t="s">
        <v>27</v>
      </c>
      <c r="I314" s="2" t="s">
        <v>27</v>
      </c>
      <c r="J314" s="1"/>
      <c r="K314" s="1"/>
      <c r="M314" s="2" t="s">
        <v>27</v>
      </c>
      <c r="N314" s="2" t="s">
        <v>27</v>
      </c>
      <c r="O314" s="2" t="s">
        <v>27</v>
      </c>
      <c r="P314" s="2" t="s">
        <v>932</v>
      </c>
      <c r="Q314" s="2" t="s">
        <v>27</v>
      </c>
      <c r="R314" s="2" t="s">
        <v>27</v>
      </c>
      <c r="S314" s="2" t="s">
        <v>27</v>
      </c>
      <c r="T314" s="2" t="s">
        <v>27</v>
      </c>
      <c r="U314" s="2" t="s">
        <v>27</v>
      </c>
      <c r="V314" s="2" t="s">
        <v>27</v>
      </c>
      <c r="AM314">
        <f>--ISNUMBER(IFERROR(SEARCH('Formulaire recherche'!$E$18,C314,1),""))</f>
        <v>1</v>
      </c>
      <c r="AN314">
        <f>IF(AM314=1,COUNTIF($AM$2:AM314,1),"")</f>
        <v>313</v>
      </c>
      <c r="AO314" t="str">
        <f>IFERROR(INDEX($C$2:$C$637,MATCH(ROWS($AN$2:AN314),position,0)),"")</f>
        <v>100026-INACTIF GE 614080 VOLVO XC90 C. Vaezi</v>
      </c>
    </row>
    <row r="315" spans="1:41" x14ac:dyDescent="0.25">
      <c r="A315">
        <v>277</v>
      </c>
      <c r="B315">
        <v>100027</v>
      </c>
      <c r="C315" s="2" t="s">
        <v>949</v>
      </c>
      <c r="D315" s="2" t="s">
        <v>950</v>
      </c>
      <c r="E315" s="2" t="s">
        <v>715</v>
      </c>
      <c r="F315" s="2" t="s">
        <v>27</v>
      </c>
      <c r="G315" s="2" t="s">
        <v>27</v>
      </c>
      <c r="H315" s="2" t="s">
        <v>27</v>
      </c>
      <c r="I315" s="2" t="s">
        <v>27</v>
      </c>
      <c r="J315" s="1"/>
      <c r="K315" s="1"/>
      <c r="M315" s="2" t="s">
        <v>27</v>
      </c>
      <c r="N315" s="2" t="s">
        <v>27</v>
      </c>
      <c r="O315" s="2" t="s">
        <v>27</v>
      </c>
      <c r="P315" s="2" t="s">
        <v>932</v>
      </c>
      <c r="Q315" s="2" t="s">
        <v>27</v>
      </c>
      <c r="R315" s="2" t="s">
        <v>27</v>
      </c>
      <c r="S315" s="2" t="s">
        <v>27</v>
      </c>
      <c r="T315" s="2" t="s">
        <v>27</v>
      </c>
      <c r="U315" s="2" t="s">
        <v>27</v>
      </c>
      <c r="V315" s="2" t="s">
        <v>27</v>
      </c>
      <c r="AM315">
        <f>--ISNUMBER(IFERROR(SEARCH('Formulaire recherche'!$E$18,C315,1),""))</f>
        <v>1</v>
      </c>
      <c r="AN315">
        <f>IF(AM315=1,COUNTIF($AM$2:AM315,1),"")</f>
        <v>314</v>
      </c>
      <c r="AO315" t="str">
        <f>IFERROR(INDEX($C$2:$C$637,MATCH(ROWS($AN$2:AN315),position,0)),"")</f>
        <v>100027-GE 692361 Peugeot 3008 L. Chapuis</v>
      </c>
    </row>
    <row r="316" spans="1:41" x14ac:dyDescent="0.25">
      <c r="A316">
        <v>278</v>
      </c>
      <c r="B316">
        <v>100028</v>
      </c>
      <c r="C316" s="2" t="s">
        <v>951</v>
      </c>
      <c r="D316" s="2" t="s">
        <v>952</v>
      </c>
      <c r="E316" s="2" t="s">
        <v>715</v>
      </c>
      <c r="F316" s="2" t="s">
        <v>27</v>
      </c>
      <c r="G316" s="2" t="s">
        <v>27</v>
      </c>
      <c r="H316" s="2" t="s">
        <v>27</v>
      </c>
      <c r="I316" s="2" t="s">
        <v>27</v>
      </c>
      <c r="J316" s="1"/>
      <c r="K316" s="1"/>
      <c r="M316" s="2" t="s">
        <v>27</v>
      </c>
      <c r="N316" s="2" t="s">
        <v>27</v>
      </c>
      <c r="O316" s="2" t="s">
        <v>27</v>
      </c>
      <c r="P316" s="2" t="s">
        <v>932</v>
      </c>
      <c r="Q316" s="2" t="s">
        <v>27</v>
      </c>
      <c r="R316" s="2" t="s">
        <v>27</v>
      </c>
      <c r="S316" s="2" t="s">
        <v>27</v>
      </c>
      <c r="T316" s="2" t="s">
        <v>27</v>
      </c>
      <c r="U316" s="2" t="s">
        <v>27</v>
      </c>
      <c r="V316" s="2" t="s">
        <v>27</v>
      </c>
      <c r="AM316">
        <f>--ISNUMBER(IFERROR(SEARCH('Formulaire recherche'!$E$18,C316,1),""))</f>
        <v>1</v>
      </c>
      <c r="AN316">
        <f>IF(AM316=1,COUNTIF($AM$2:AM316,1),"")</f>
        <v>315</v>
      </c>
      <c r="AO316" t="str">
        <f>IFERROR(INDEX($C$2:$C$637,MATCH(ROWS($AN$2:AN316),position,0)),"")</f>
        <v>100028-GE 721194 BMW 216d S. Herminio</v>
      </c>
    </row>
    <row r="317" spans="1:41" x14ac:dyDescent="0.25">
      <c r="A317">
        <v>279</v>
      </c>
      <c r="B317">
        <v>100029</v>
      </c>
      <c r="C317" s="2" t="s">
        <v>953</v>
      </c>
      <c r="D317" s="2" t="s">
        <v>954</v>
      </c>
      <c r="E317" s="2" t="s">
        <v>715</v>
      </c>
      <c r="F317" s="2" t="s">
        <v>27</v>
      </c>
      <c r="G317" s="2" t="s">
        <v>27</v>
      </c>
      <c r="H317" s="2" t="s">
        <v>27</v>
      </c>
      <c r="I317" s="2" t="s">
        <v>27</v>
      </c>
      <c r="J317" s="1"/>
      <c r="K317" s="1"/>
      <c r="M317" s="2" t="s">
        <v>27</v>
      </c>
      <c r="N317" s="2" t="s">
        <v>27</v>
      </c>
      <c r="O317" s="2" t="s">
        <v>27</v>
      </c>
      <c r="P317" s="2" t="s">
        <v>932</v>
      </c>
      <c r="Q317" s="2" t="s">
        <v>27</v>
      </c>
      <c r="R317" s="2" t="s">
        <v>27</v>
      </c>
      <c r="S317" s="2" t="s">
        <v>27</v>
      </c>
      <c r="T317" s="2" t="s">
        <v>27</v>
      </c>
      <c r="U317" s="2" t="s">
        <v>27</v>
      </c>
      <c r="V317" s="2" t="s">
        <v>27</v>
      </c>
      <c r="AM317">
        <f>--ISNUMBER(IFERROR(SEARCH('Formulaire recherche'!$E$18,C317,1),""))</f>
        <v>1</v>
      </c>
      <c r="AN317">
        <f>IF(AM317=1,COUNTIF($AM$2:AM317,1),"")</f>
        <v>316</v>
      </c>
      <c r="AO317" t="str">
        <f>IFERROR(INDEX($C$2:$C$637,MATCH(ROWS($AN$2:AN317),position,0)),"")</f>
        <v>100029-GE 720983 BMW 216d C. Francisco</v>
      </c>
    </row>
    <row r="318" spans="1:41" x14ac:dyDescent="0.25">
      <c r="A318">
        <v>280</v>
      </c>
      <c r="B318">
        <v>100030</v>
      </c>
      <c r="C318" s="2" t="s">
        <v>955</v>
      </c>
      <c r="D318" s="2" t="s">
        <v>956</v>
      </c>
      <c r="E318" s="2" t="s">
        <v>715</v>
      </c>
      <c r="F318" s="2" t="s">
        <v>27</v>
      </c>
      <c r="G318" s="2" t="s">
        <v>27</v>
      </c>
      <c r="H318" s="2" t="s">
        <v>27</v>
      </c>
      <c r="I318" s="2" t="s">
        <v>27</v>
      </c>
      <c r="J318" s="1"/>
      <c r="K318" s="1"/>
      <c r="M318" s="2" t="s">
        <v>27</v>
      </c>
      <c r="N318" s="2" t="s">
        <v>27</v>
      </c>
      <c r="O318" s="2" t="s">
        <v>27</v>
      </c>
      <c r="P318" s="2" t="s">
        <v>932</v>
      </c>
      <c r="Q318" s="2" t="s">
        <v>27</v>
      </c>
      <c r="R318" s="2" t="s">
        <v>27</v>
      </c>
      <c r="S318" s="2" t="s">
        <v>27</v>
      </c>
      <c r="T318" s="2" t="s">
        <v>27</v>
      </c>
      <c r="U318" s="2" t="s">
        <v>27</v>
      </c>
      <c r="V318" s="2" t="s">
        <v>27</v>
      </c>
      <c r="AM318">
        <f>--ISNUMBER(IFERROR(SEARCH('Formulaire recherche'!$E$18,C318,1),""))</f>
        <v>1</v>
      </c>
      <c r="AN318">
        <f>IF(AM318=1,COUNTIF($AM$2:AM318,1),"")</f>
        <v>317</v>
      </c>
      <c r="AO318" t="str">
        <f>IFERROR(INDEX($C$2:$C$637,MATCH(ROWS($AN$2:AN318),position,0)),"")</f>
        <v>100030-VD 270291 Mercedes-Benz SL 350 Roadster Ch. Danz</v>
      </c>
    </row>
    <row r="319" spans="1:41" x14ac:dyDescent="0.25">
      <c r="A319">
        <v>281</v>
      </c>
      <c r="B319">
        <v>100031</v>
      </c>
      <c r="C319" s="2" t="s">
        <v>957</v>
      </c>
      <c r="D319" s="2" t="s">
        <v>958</v>
      </c>
      <c r="E319" s="2" t="s">
        <v>715</v>
      </c>
      <c r="F319" s="2" t="s">
        <v>27</v>
      </c>
      <c r="G319" s="2" t="s">
        <v>27</v>
      </c>
      <c r="H319" s="2" t="s">
        <v>27</v>
      </c>
      <c r="I319" s="2" t="s">
        <v>27</v>
      </c>
      <c r="J319" s="1"/>
      <c r="K319" s="1"/>
      <c r="M319" s="2" t="s">
        <v>27</v>
      </c>
      <c r="N319" s="2" t="s">
        <v>27</v>
      </c>
      <c r="O319" s="2" t="s">
        <v>27</v>
      </c>
      <c r="P319" s="2" t="s">
        <v>932</v>
      </c>
      <c r="Q319" s="2" t="s">
        <v>27</v>
      </c>
      <c r="R319" s="2" t="s">
        <v>27</v>
      </c>
      <c r="S319" s="2" t="s">
        <v>27</v>
      </c>
      <c r="T319" s="2" t="s">
        <v>27</v>
      </c>
      <c r="U319" s="2" t="s">
        <v>27</v>
      </c>
      <c r="V319" s="2" t="s">
        <v>27</v>
      </c>
      <c r="AM319">
        <f>--ISNUMBER(IFERROR(SEARCH('Formulaire recherche'!$E$18,C319,1),""))</f>
        <v>1</v>
      </c>
      <c r="AN319">
        <f>IF(AM319=1,COUNTIF($AM$2:AM319,1),"")</f>
        <v>318</v>
      </c>
      <c r="AO319" t="str">
        <f>IFERROR(INDEX($C$2:$C$637,MATCH(ROWS($AN$2:AN319),position,0)),"")</f>
        <v>100031-GE 721350 BMW 216d JC. Cadenat</v>
      </c>
    </row>
    <row r="320" spans="1:41" x14ac:dyDescent="0.25">
      <c r="A320">
        <v>282</v>
      </c>
      <c r="B320">
        <v>100032</v>
      </c>
      <c r="C320" s="2" t="s">
        <v>959</v>
      </c>
      <c r="D320" s="2" t="s">
        <v>960</v>
      </c>
      <c r="E320" s="2" t="s">
        <v>715</v>
      </c>
      <c r="F320" s="2" t="s">
        <v>27</v>
      </c>
      <c r="G320" s="2" t="s">
        <v>27</v>
      </c>
      <c r="H320" s="2" t="s">
        <v>27</v>
      </c>
      <c r="I320" s="2" t="s">
        <v>27</v>
      </c>
      <c r="J320" s="1"/>
      <c r="K320" s="1"/>
      <c r="M320" s="2" t="s">
        <v>27</v>
      </c>
      <c r="N320" s="2" t="s">
        <v>27</v>
      </c>
      <c r="O320" s="2" t="s">
        <v>27</v>
      </c>
      <c r="P320" s="2" t="s">
        <v>932</v>
      </c>
      <c r="Q320" s="2" t="s">
        <v>27</v>
      </c>
      <c r="R320" s="2" t="s">
        <v>27</v>
      </c>
      <c r="S320" s="2" t="s">
        <v>27</v>
      </c>
      <c r="T320" s="2" t="s">
        <v>27</v>
      </c>
      <c r="U320" s="2" t="s">
        <v>27</v>
      </c>
      <c r="V320" s="2" t="s">
        <v>27</v>
      </c>
      <c r="AM320">
        <f>--ISNUMBER(IFERROR(SEARCH('Formulaire recherche'!$E$18,C320,1),""))</f>
        <v>1</v>
      </c>
      <c r="AN320">
        <f>IF(AM320=1,COUNTIF($AM$2:AM320,1),"")</f>
        <v>319</v>
      </c>
      <c r="AO320" t="str">
        <f>IFERROR(INDEX($C$2:$C$637,MATCH(ROWS($AN$2:AN320),position,0)),"")</f>
        <v>100032-GE 782430 BMW X xDrive20d R. Zezza</v>
      </c>
    </row>
    <row r="321" spans="1:41" x14ac:dyDescent="0.25">
      <c r="A321">
        <v>283</v>
      </c>
      <c r="B321">
        <v>100033</v>
      </c>
      <c r="C321" s="2" t="s">
        <v>961</v>
      </c>
      <c r="D321" s="2" t="s">
        <v>962</v>
      </c>
      <c r="E321" s="2" t="s">
        <v>715</v>
      </c>
      <c r="F321" s="2" t="s">
        <v>27</v>
      </c>
      <c r="G321" s="2" t="s">
        <v>27</v>
      </c>
      <c r="H321" s="2" t="s">
        <v>27</v>
      </c>
      <c r="I321" s="2" t="s">
        <v>27</v>
      </c>
      <c r="J321" s="1"/>
      <c r="K321" s="1"/>
      <c r="M321" s="2" t="s">
        <v>27</v>
      </c>
      <c r="N321" s="2" t="s">
        <v>27</v>
      </c>
      <c r="O321" s="2" t="s">
        <v>27</v>
      </c>
      <c r="P321" s="2" t="s">
        <v>932</v>
      </c>
      <c r="Q321" s="2" t="s">
        <v>27</v>
      </c>
      <c r="R321" s="2" t="s">
        <v>27</v>
      </c>
      <c r="S321" s="2" t="s">
        <v>27</v>
      </c>
      <c r="T321" s="2" t="s">
        <v>27</v>
      </c>
      <c r="U321" s="2" t="s">
        <v>27</v>
      </c>
      <c r="V321" s="2" t="s">
        <v>27</v>
      </c>
      <c r="AM321">
        <f>--ISNUMBER(IFERROR(SEARCH('Formulaire recherche'!$E$18,C321,1),""))</f>
        <v>1</v>
      </c>
      <c r="AN321">
        <f>IF(AM321=1,COUNTIF($AM$2:AM321,1),"")</f>
        <v>320</v>
      </c>
      <c r="AO321" t="str">
        <f>IFERROR(INDEX($C$2:$C$637,MATCH(ROWS($AN$2:AN321),position,0)),"")</f>
        <v>100033-GE 721079 BMW 216d N. Legou</v>
      </c>
    </row>
    <row r="322" spans="1:41" x14ac:dyDescent="0.25">
      <c r="A322">
        <v>284</v>
      </c>
      <c r="B322">
        <v>100034</v>
      </c>
      <c r="C322" s="2" t="s">
        <v>963</v>
      </c>
      <c r="D322" s="2" t="s">
        <v>964</v>
      </c>
      <c r="E322" s="2" t="s">
        <v>715</v>
      </c>
      <c r="F322" s="2" t="s">
        <v>79</v>
      </c>
      <c r="G322" s="2" t="s">
        <v>716</v>
      </c>
      <c r="H322" s="2" t="s">
        <v>27</v>
      </c>
      <c r="I322" s="2" t="s">
        <v>27</v>
      </c>
      <c r="J322" s="1"/>
      <c r="K322" s="1"/>
      <c r="M322" s="2" t="s">
        <v>27</v>
      </c>
      <c r="N322" s="2" t="s">
        <v>27</v>
      </c>
      <c r="O322" s="2" t="s">
        <v>27</v>
      </c>
      <c r="P322" s="2" t="s">
        <v>932</v>
      </c>
      <c r="Q322" s="2" t="s">
        <v>27</v>
      </c>
      <c r="R322" s="2" t="s">
        <v>27</v>
      </c>
      <c r="S322" s="2" t="s">
        <v>27</v>
      </c>
      <c r="T322" s="2" t="s">
        <v>27</v>
      </c>
      <c r="U322" s="2" t="s">
        <v>27</v>
      </c>
      <c r="V322" s="2" t="s">
        <v>27</v>
      </c>
      <c r="AM322">
        <f>--ISNUMBER(IFERROR(SEARCH('Formulaire recherche'!$E$18,C322,1),""))</f>
        <v>1</v>
      </c>
      <c r="AN322">
        <f>IF(AM322=1,COUNTIF($AM$2:AM322,1),"")</f>
        <v>321</v>
      </c>
      <c r="AO322" t="str">
        <f>IFERROR(INDEX($C$2:$C$637,MATCH(ROWS($AN$2:AN322),position,0)),"")</f>
        <v>100034-VD 562424 BMW 216d A. Treguer</v>
      </c>
    </row>
    <row r="323" spans="1:41" x14ac:dyDescent="0.25">
      <c r="A323">
        <v>285</v>
      </c>
      <c r="B323">
        <v>100035</v>
      </c>
      <c r="C323" s="2" t="s">
        <v>965</v>
      </c>
      <c r="D323" s="2" t="s">
        <v>966</v>
      </c>
      <c r="E323" s="2" t="s">
        <v>715</v>
      </c>
      <c r="F323" s="2" t="s">
        <v>27</v>
      </c>
      <c r="G323" s="2" t="s">
        <v>27</v>
      </c>
      <c r="H323" s="2" t="s">
        <v>27</v>
      </c>
      <c r="I323" s="2" t="s">
        <v>27</v>
      </c>
      <c r="J323" s="1"/>
      <c r="K323" s="1"/>
      <c r="M323" s="2" t="s">
        <v>27</v>
      </c>
      <c r="N323" s="2" t="s">
        <v>27</v>
      </c>
      <c r="O323" s="2" t="s">
        <v>27</v>
      </c>
      <c r="P323" s="2" t="s">
        <v>932</v>
      </c>
      <c r="Q323" s="2" t="s">
        <v>27</v>
      </c>
      <c r="R323" s="2" t="s">
        <v>27</v>
      </c>
      <c r="S323" s="2" t="s">
        <v>27</v>
      </c>
      <c r="T323" s="2" t="s">
        <v>27</v>
      </c>
      <c r="U323" s="2" t="s">
        <v>27</v>
      </c>
      <c r="V323" s="2" t="s">
        <v>27</v>
      </c>
      <c r="AM323">
        <f>--ISNUMBER(IFERROR(SEARCH('Formulaire recherche'!$E$18,C323,1),""))</f>
        <v>1</v>
      </c>
      <c r="AN323">
        <f>IF(AM323=1,COUNTIF($AM$2:AM323,1),"")</f>
        <v>322</v>
      </c>
      <c r="AO323" t="str">
        <f>IFERROR(INDEX($C$2:$C$637,MATCH(ROWS($AN$2:AN323),position,0)),"")</f>
        <v>100035-GE 720984 Peugeot 5008 2.0 HDI STT A. Tessier</v>
      </c>
    </row>
    <row r="324" spans="1:41" x14ac:dyDescent="0.25">
      <c r="A324">
        <v>286</v>
      </c>
      <c r="B324">
        <v>100036</v>
      </c>
      <c r="C324" s="2" t="s">
        <v>967</v>
      </c>
      <c r="D324" s="2" t="s">
        <v>968</v>
      </c>
      <c r="E324" s="2" t="s">
        <v>715</v>
      </c>
      <c r="F324" s="2" t="s">
        <v>27</v>
      </c>
      <c r="G324" s="2" t="s">
        <v>27</v>
      </c>
      <c r="H324" s="2" t="s">
        <v>27</v>
      </c>
      <c r="I324" s="2" t="s">
        <v>27</v>
      </c>
      <c r="J324" s="1"/>
      <c r="K324" s="1"/>
      <c r="M324" s="2" t="s">
        <v>27</v>
      </c>
      <c r="N324" s="2" t="s">
        <v>27</v>
      </c>
      <c r="O324" s="2" t="s">
        <v>27</v>
      </c>
      <c r="P324" s="2" t="s">
        <v>932</v>
      </c>
      <c r="Q324" s="2" t="s">
        <v>27</v>
      </c>
      <c r="R324" s="2" t="s">
        <v>27</v>
      </c>
      <c r="S324" s="2" t="s">
        <v>27</v>
      </c>
      <c r="T324" s="2" t="s">
        <v>27</v>
      </c>
      <c r="U324" s="2" t="s">
        <v>27</v>
      </c>
      <c r="V324" s="2" t="s">
        <v>27</v>
      </c>
      <c r="AM324">
        <f>--ISNUMBER(IFERROR(SEARCH('Formulaire recherche'!$E$18,C324,1),""))</f>
        <v>1</v>
      </c>
      <c r="AN324">
        <f>IF(AM324=1,COUNTIF($AM$2:AM324,1),"")</f>
        <v>323</v>
      </c>
      <c r="AO324" t="str">
        <f>IFERROR(INDEX($C$2:$C$637,MATCH(ROWS($AN$2:AN324),position,0)),"")</f>
        <v>100036-GE 640863 Skoda Octavia Combi RS A. Monnier</v>
      </c>
    </row>
    <row r="325" spans="1:41" x14ac:dyDescent="0.25">
      <c r="A325">
        <v>287</v>
      </c>
      <c r="B325">
        <v>100037</v>
      </c>
      <c r="C325" s="2" t="s">
        <v>969</v>
      </c>
      <c r="D325" s="2" t="s">
        <v>970</v>
      </c>
      <c r="E325" s="2" t="s">
        <v>715</v>
      </c>
      <c r="F325" s="2" t="s">
        <v>27</v>
      </c>
      <c r="G325" s="2" t="s">
        <v>27</v>
      </c>
      <c r="H325" s="2" t="s">
        <v>27</v>
      </c>
      <c r="I325" s="2" t="s">
        <v>27</v>
      </c>
      <c r="J325" s="1"/>
      <c r="K325" s="1"/>
      <c r="M325" s="2" t="s">
        <v>27</v>
      </c>
      <c r="N325" s="2" t="s">
        <v>27</v>
      </c>
      <c r="O325" s="2" t="s">
        <v>27</v>
      </c>
      <c r="P325" s="2" t="s">
        <v>932</v>
      </c>
      <c r="Q325" s="2" t="s">
        <v>27</v>
      </c>
      <c r="R325" s="2" t="s">
        <v>27</v>
      </c>
      <c r="S325" s="2" t="s">
        <v>27</v>
      </c>
      <c r="T325" s="2" t="s">
        <v>27</v>
      </c>
      <c r="U325" s="2" t="s">
        <v>27</v>
      </c>
      <c r="V325" s="2" t="s">
        <v>27</v>
      </c>
      <c r="AM325">
        <f>--ISNUMBER(IFERROR(SEARCH('Formulaire recherche'!$E$18,C325,1),""))</f>
        <v>1</v>
      </c>
      <c r="AN325">
        <f>IF(AM325=1,COUNTIF($AM$2:AM325,1),"")</f>
        <v>324</v>
      </c>
      <c r="AO325" t="str">
        <f>IFERROR(INDEX($C$2:$C$637,MATCH(ROWS($AN$2:AN325),position,0)),"")</f>
        <v>100037-GE 762179 BMW 216d C. Oliveira</v>
      </c>
    </row>
    <row r="326" spans="1:41" x14ac:dyDescent="0.25">
      <c r="A326">
        <v>288</v>
      </c>
      <c r="B326">
        <v>100038</v>
      </c>
      <c r="C326" s="2" t="s">
        <v>971</v>
      </c>
      <c r="D326" s="2" t="s">
        <v>972</v>
      </c>
      <c r="E326" s="2" t="s">
        <v>715</v>
      </c>
      <c r="F326" s="2" t="s">
        <v>27</v>
      </c>
      <c r="G326" s="2" t="s">
        <v>27</v>
      </c>
      <c r="H326" s="2" t="s">
        <v>27</v>
      </c>
      <c r="I326" s="2" t="s">
        <v>27</v>
      </c>
      <c r="J326" s="1"/>
      <c r="K326" s="1"/>
      <c r="M326" s="2" t="s">
        <v>27</v>
      </c>
      <c r="N326" s="2" t="s">
        <v>27</v>
      </c>
      <c r="O326" s="2" t="s">
        <v>27</v>
      </c>
      <c r="P326" s="2" t="s">
        <v>932</v>
      </c>
      <c r="Q326" s="2" t="s">
        <v>27</v>
      </c>
      <c r="R326" s="2" t="s">
        <v>27</v>
      </c>
      <c r="S326" s="2" t="s">
        <v>27</v>
      </c>
      <c r="T326" s="2" t="s">
        <v>27</v>
      </c>
      <c r="U326" s="2" t="s">
        <v>27</v>
      </c>
      <c r="V326" s="2" t="s">
        <v>27</v>
      </c>
      <c r="AM326">
        <f>--ISNUMBER(IFERROR(SEARCH('Formulaire recherche'!$E$18,C326,1),""))</f>
        <v>1</v>
      </c>
      <c r="AN326">
        <f>IF(AM326=1,COUNTIF($AM$2:AM326,1),"")</f>
        <v>325</v>
      </c>
      <c r="AO326" t="str">
        <f>IFERROR(INDEX($C$2:$C$637,MATCH(ROWS($AN$2:AN326),position,0)),"")</f>
        <v>100038-GE 850277 MINI Countryman J. Paccot</v>
      </c>
    </row>
    <row r="327" spans="1:41" x14ac:dyDescent="0.25">
      <c r="A327">
        <v>289</v>
      </c>
      <c r="B327">
        <v>100039</v>
      </c>
      <c r="C327" s="2" t="s">
        <v>973</v>
      </c>
      <c r="D327" s="2" t="s">
        <v>974</v>
      </c>
      <c r="E327" s="2" t="s">
        <v>715</v>
      </c>
      <c r="F327" s="2" t="s">
        <v>27</v>
      </c>
      <c r="G327" s="2" t="s">
        <v>27</v>
      </c>
      <c r="H327" s="2" t="s">
        <v>27</v>
      </c>
      <c r="I327" s="2" t="s">
        <v>27</v>
      </c>
      <c r="J327" s="1"/>
      <c r="K327" s="1"/>
      <c r="M327" s="2" t="s">
        <v>27</v>
      </c>
      <c r="N327" s="2" t="s">
        <v>27</v>
      </c>
      <c r="O327" s="2" t="s">
        <v>27</v>
      </c>
      <c r="P327" s="2" t="s">
        <v>932</v>
      </c>
      <c r="Q327" s="2" t="s">
        <v>27</v>
      </c>
      <c r="R327" s="2" t="s">
        <v>27</v>
      </c>
      <c r="S327" s="2" t="s">
        <v>27</v>
      </c>
      <c r="T327" s="2" t="s">
        <v>27</v>
      </c>
      <c r="U327" s="2" t="s">
        <v>27</v>
      </c>
      <c r="V327" s="2" t="s">
        <v>27</v>
      </c>
      <c r="AM327">
        <f>--ISNUMBER(IFERROR(SEARCH('Formulaire recherche'!$E$18,C327,1),""))</f>
        <v>1</v>
      </c>
      <c r="AN327">
        <f>IF(AM327=1,COUNTIF($AM$2:AM327,1),"")</f>
        <v>326</v>
      </c>
      <c r="AO327" t="str">
        <f>IFERROR(INDEX($C$2:$C$637,MATCH(ROWS($AN$2:AN327),position,0)),"")</f>
        <v>100039-GE 850363 BMW 120d S. Franck</v>
      </c>
    </row>
    <row r="328" spans="1:41" x14ac:dyDescent="0.25">
      <c r="A328">
        <v>290</v>
      </c>
      <c r="B328">
        <v>100040</v>
      </c>
      <c r="C328" s="2" t="s">
        <v>975</v>
      </c>
      <c r="D328" s="2" t="s">
        <v>976</v>
      </c>
      <c r="E328" s="2" t="s">
        <v>715</v>
      </c>
      <c r="F328" s="2" t="s">
        <v>27</v>
      </c>
      <c r="G328" s="2" t="s">
        <v>27</v>
      </c>
      <c r="H328" s="2" t="s">
        <v>27</v>
      </c>
      <c r="I328" s="2" t="s">
        <v>27</v>
      </c>
      <c r="J328" s="1"/>
      <c r="K328" s="1"/>
      <c r="M328" s="2" t="s">
        <v>27</v>
      </c>
      <c r="N328" s="2" t="s">
        <v>27</v>
      </c>
      <c r="O328" s="2" t="s">
        <v>27</v>
      </c>
      <c r="P328" s="2" t="s">
        <v>932</v>
      </c>
      <c r="Q328" s="2" t="s">
        <v>27</v>
      </c>
      <c r="R328" s="2" t="s">
        <v>27</v>
      </c>
      <c r="S328" s="2" t="s">
        <v>27</v>
      </c>
      <c r="T328" s="2" t="s">
        <v>27</v>
      </c>
      <c r="U328" s="2" t="s">
        <v>27</v>
      </c>
      <c r="V328" s="2" t="s">
        <v>27</v>
      </c>
      <c r="AM328">
        <f>--ISNUMBER(IFERROR(SEARCH('Formulaire recherche'!$E$18,C328,1),""))</f>
        <v>1</v>
      </c>
      <c r="AN328">
        <f>IF(AM328=1,COUNTIF($AM$2:AM328,1),"")</f>
        <v>327</v>
      </c>
      <c r="AO328" t="str">
        <f>IFERROR(INDEX($C$2:$C$637,MATCH(ROWS($AN$2:AN328),position,0)),"")</f>
        <v>100040-GE 735780 BMW X3 xDrive20d  P. Tocaben</v>
      </c>
    </row>
    <row r="329" spans="1:41" x14ac:dyDescent="0.25">
      <c r="A329">
        <v>291</v>
      </c>
      <c r="B329">
        <v>100041</v>
      </c>
      <c r="C329" s="2" t="s">
        <v>977</v>
      </c>
      <c r="D329" s="2" t="s">
        <v>978</v>
      </c>
      <c r="E329" s="2" t="s">
        <v>715</v>
      </c>
      <c r="F329" s="2" t="s">
        <v>27</v>
      </c>
      <c r="G329" s="2" t="s">
        <v>27</v>
      </c>
      <c r="H329" s="2" t="s">
        <v>27</v>
      </c>
      <c r="I329" s="2" t="s">
        <v>27</v>
      </c>
      <c r="J329" s="1"/>
      <c r="K329" s="1"/>
      <c r="M329" s="2" t="s">
        <v>27</v>
      </c>
      <c r="N329" s="2" t="s">
        <v>27</v>
      </c>
      <c r="O329" s="2" t="s">
        <v>27</v>
      </c>
      <c r="P329" s="2" t="s">
        <v>932</v>
      </c>
      <c r="Q329" s="2" t="s">
        <v>27</v>
      </c>
      <c r="R329" s="2" t="s">
        <v>27</v>
      </c>
      <c r="S329" s="2" t="s">
        <v>27</v>
      </c>
      <c r="T329" s="2" t="s">
        <v>27</v>
      </c>
      <c r="U329" s="2" t="s">
        <v>27</v>
      </c>
      <c r="V329" s="2" t="s">
        <v>27</v>
      </c>
      <c r="AM329">
        <f>--ISNUMBER(IFERROR(SEARCH('Formulaire recherche'!$E$18,C329,1),""))</f>
        <v>1</v>
      </c>
      <c r="AN329">
        <f>IF(AM329=1,COUNTIF($AM$2:AM329,1),"")</f>
        <v>328</v>
      </c>
      <c r="AO329" t="str">
        <f>IFERROR(INDEX($C$2:$C$637,MATCH(ROWS($AN$2:AN329),position,0)),"")</f>
        <v>100041-GE 634298 BMW X6 M50d Th. Coignat</v>
      </c>
    </row>
    <row r="330" spans="1:41" x14ac:dyDescent="0.25">
      <c r="A330">
        <v>292</v>
      </c>
      <c r="B330">
        <v>100042</v>
      </c>
      <c r="C330" s="2" t="s">
        <v>979</v>
      </c>
      <c r="D330" s="2" t="s">
        <v>980</v>
      </c>
      <c r="E330" s="2" t="s">
        <v>715</v>
      </c>
      <c r="F330" s="2" t="s">
        <v>27</v>
      </c>
      <c r="G330" s="2" t="s">
        <v>27</v>
      </c>
      <c r="H330" s="2" t="s">
        <v>27</v>
      </c>
      <c r="I330" s="2" t="s">
        <v>27</v>
      </c>
      <c r="J330" s="1"/>
      <c r="K330" s="1"/>
      <c r="M330" s="2" t="s">
        <v>27</v>
      </c>
      <c r="N330" s="2" t="s">
        <v>27</v>
      </c>
      <c r="O330" s="2" t="s">
        <v>27</v>
      </c>
      <c r="P330" s="2" t="s">
        <v>932</v>
      </c>
      <c r="Q330" s="2" t="s">
        <v>27</v>
      </c>
      <c r="R330" s="2" t="s">
        <v>27</v>
      </c>
      <c r="S330" s="2" t="s">
        <v>27</v>
      </c>
      <c r="T330" s="2" t="s">
        <v>27</v>
      </c>
      <c r="U330" s="2" t="s">
        <v>27</v>
      </c>
      <c r="V330" s="2" t="s">
        <v>27</v>
      </c>
      <c r="AM330">
        <f>--ISNUMBER(IFERROR(SEARCH('Formulaire recherche'!$E$18,C330,1),""))</f>
        <v>1</v>
      </c>
      <c r="AN330">
        <f>IF(AM330=1,COUNTIF($AM$2:AM330,1),"")</f>
        <v>329</v>
      </c>
      <c r="AO330" t="str">
        <f>IFERROR(INDEX($C$2:$C$637,MATCH(ROWS($AN$2:AN330),position,0)),"")</f>
        <v>100042-GE 740511 NISSAN Y-Trail L. Caron</v>
      </c>
    </row>
    <row r="331" spans="1:41" x14ac:dyDescent="0.25">
      <c r="A331">
        <v>293</v>
      </c>
      <c r="B331">
        <v>100043</v>
      </c>
      <c r="C331" s="2" t="s">
        <v>981</v>
      </c>
      <c r="D331" s="2" t="s">
        <v>982</v>
      </c>
      <c r="E331" s="2" t="s">
        <v>715</v>
      </c>
      <c r="F331" s="2" t="s">
        <v>27</v>
      </c>
      <c r="G331" s="2" t="s">
        <v>27</v>
      </c>
      <c r="H331" s="2" t="s">
        <v>27</v>
      </c>
      <c r="I331" s="2" t="s">
        <v>27</v>
      </c>
      <c r="J331" s="1"/>
      <c r="K331" s="1"/>
      <c r="M331" s="2" t="s">
        <v>27</v>
      </c>
      <c r="N331" s="2" t="s">
        <v>27</v>
      </c>
      <c r="O331" s="2" t="s">
        <v>27</v>
      </c>
      <c r="P331" s="2" t="s">
        <v>932</v>
      </c>
      <c r="Q331" s="2" t="s">
        <v>27</v>
      </c>
      <c r="R331" s="2" t="s">
        <v>27</v>
      </c>
      <c r="S331" s="2" t="s">
        <v>27</v>
      </c>
      <c r="T331" s="2" t="s">
        <v>27</v>
      </c>
      <c r="U331" s="2" t="s">
        <v>27</v>
      </c>
      <c r="V331" s="2" t="s">
        <v>27</v>
      </c>
      <c r="AM331">
        <f>--ISNUMBER(IFERROR(SEARCH('Formulaire recherche'!$E$18,C331,1),""))</f>
        <v>1</v>
      </c>
      <c r="AN331">
        <f>IF(AM331=1,COUNTIF($AM$2:AM331,1),"")</f>
        <v>330</v>
      </c>
      <c r="AO331" t="str">
        <f>IFERROR(INDEX($C$2:$C$637,MATCH(ROWS($AN$2:AN331),position,0)),"")</f>
        <v>100043-GE 740941 Mercedes-Benz C250d 4m E. Perfetti</v>
      </c>
    </row>
    <row r="332" spans="1:41" x14ac:dyDescent="0.25">
      <c r="A332">
        <v>294</v>
      </c>
      <c r="B332">
        <v>100044</v>
      </c>
      <c r="C332" s="2" t="s">
        <v>983</v>
      </c>
      <c r="D332" s="2" t="s">
        <v>984</v>
      </c>
      <c r="E332" s="2" t="s">
        <v>715</v>
      </c>
      <c r="F332" s="2" t="s">
        <v>27</v>
      </c>
      <c r="G332" s="2" t="s">
        <v>27</v>
      </c>
      <c r="H332" s="2" t="s">
        <v>27</v>
      </c>
      <c r="I332" s="2" t="s">
        <v>27</v>
      </c>
      <c r="J332" s="1"/>
      <c r="K332" s="1"/>
      <c r="M332" s="2" t="s">
        <v>27</v>
      </c>
      <c r="N332" s="2" t="s">
        <v>27</v>
      </c>
      <c r="O332" s="2" t="s">
        <v>27</v>
      </c>
      <c r="P332" s="2" t="s">
        <v>932</v>
      </c>
      <c r="Q332" s="2" t="s">
        <v>27</v>
      </c>
      <c r="R332" s="2" t="s">
        <v>27</v>
      </c>
      <c r="S332" s="2" t="s">
        <v>27</v>
      </c>
      <c r="T332" s="2" t="s">
        <v>27</v>
      </c>
      <c r="U332" s="2" t="s">
        <v>27</v>
      </c>
      <c r="V332" s="2" t="s">
        <v>27</v>
      </c>
      <c r="AM332">
        <f>--ISNUMBER(IFERROR(SEARCH('Formulaire recherche'!$E$18,C332,1),""))</f>
        <v>1</v>
      </c>
      <c r="AN332">
        <f>IF(AM332=1,COUNTIF($AM$2:AM332,1),"")</f>
        <v>331</v>
      </c>
      <c r="AO332" t="str">
        <f>IFERROR(INDEX($C$2:$C$637,MATCH(ROWS($AN$2:AN332),position,0)),"")</f>
        <v>100044-GE 641048 BMW X4 xDrive20d JC. Monaco</v>
      </c>
    </row>
    <row r="333" spans="1:41" x14ac:dyDescent="0.25">
      <c r="A333">
        <v>295</v>
      </c>
      <c r="B333">
        <v>100045</v>
      </c>
      <c r="C333" s="2" t="s">
        <v>985</v>
      </c>
      <c r="D333" s="2" t="s">
        <v>986</v>
      </c>
      <c r="E333" s="2" t="s">
        <v>715</v>
      </c>
      <c r="F333" s="2" t="s">
        <v>27</v>
      </c>
      <c r="G333" s="2" t="s">
        <v>27</v>
      </c>
      <c r="H333" s="2" t="s">
        <v>27</v>
      </c>
      <c r="I333" s="2" t="s">
        <v>27</v>
      </c>
      <c r="J333" s="1"/>
      <c r="K333" s="1"/>
      <c r="M333" s="2" t="s">
        <v>27</v>
      </c>
      <c r="N333" s="2" t="s">
        <v>27</v>
      </c>
      <c r="O333" s="2" t="s">
        <v>27</v>
      </c>
      <c r="P333" s="2" t="s">
        <v>932</v>
      </c>
      <c r="Q333" s="2" t="s">
        <v>27</v>
      </c>
      <c r="R333" s="2" t="s">
        <v>27</v>
      </c>
      <c r="S333" s="2" t="s">
        <v>27</v>
      </c>
      <c r="T333" s="2" t="s">
        <v>27</v>
      </c>
      <c r="U333" s="2" t="s">
        <v>27</v>
      </c>
      <c r="V333" s="2" t="s">
        <v>27</v>
      </c>
      <c r="AM333">
        <f>--ISNUMBER(IFERROR(SEARCH('Formulaire recherche'!$E$18,C333,1),""))</f>
        <v>1</v>
      </c>
      <c r="AN333">
        <f>IF(AM333=1,COUNTIF($AM$2:AM333,1),"")</f>
        <v>332</v>
      </c>
      <c r="AO333" t="str">
        <f>IFERROR(INDEX($C$2:$C$637,MATCH(ROWS($AN$2:AN333),position,0)),"")</f>
        <v>100045-GE 856514 BMW X1 xDrive20i F. Von Buren</v>
      </c>
    </row>
    <row r="334" spans="1:41" x14ac:dyDescent="0.25">
      <c r="A334">
        <v>296</v>
      </c>
      <c r="B334">
        <v>100046</v>
      </c>
      <c r="C334" s="2" t="s">
        <v>987</v>
      </c>
      <c r="D334" s="2" t="s">
        <v>988</v>
      </c>
      <c r="E334" s="2" t="s">
        <v>715</v>
      </c>
      <c r="F334" s="2" t="s">
        <v>27</v>
      </c>
      <c r="G334" s="2" t="s">
        <v>27</v>
      </c>
      <c r="H334" s="2" t="s">
        <v>27</v>
      </c>
      <c r="I334" s="2" t="s">
        <v>27</v>
      </c>
      <c r="J334" s="1"/>
      <c r="K334" s="1"/>
      <c r="M334" s="2" t="s">
        <v>27</v>
      </c>
      <c r="N334" s="2" t="s">
        <v>27</v>
      </c>
      <c r="O334" s="2" t="s">
        <v>27</v>
      </c>
      <c r="P334" s="2" t="s">
        <v>932</v>
      </c>
      <c r="Q334" s="2" t="s">
        <v>27</v>
      </c>
      <c r="R334" s="2" t="s">
        <v>27</v>
      </c>
      <c r="S334" s="2" t="s">
        <v>27</v>
      </c>
      <c r="T334" s="2" t="s">
        <v>27</v>
      </c>
      <c r="U334" s="2" t="s">
        <v>27</v>
      </c>
      <c r="V334" s="2" t="s">
        <v>27</v>
      </c>
      <c r="AM334">
        <f>--ISNUMBER(IFERROR(SEARCH('Formulaire recherche'!$E$18,C334,1),""))</f>
        <v>1</v>
      </c>
      <c r="AN334">
        <f>IF(AM334=1,COUNTIF($AM$2:AM334,1),"")</f>
        <v>333</v>
      </c>
      <c r="AO334" t="str">
        <f>IFERROR(INDEX($C$2:$C$637,MATCH(ROWS($AN$2:AN334),position,0)),"")</f>
        <v>100046-GE 720651 Mercedes-Benz AMG E63 S R. Gallay</v>
      </c>
    </row>
    <row r="335" spans="1:41" x14ac:dyDescent="0.25">
      <c r="A335">
        <v>297</v>
      </c>
      <c r="B335">
        <v>100047</v>
      </c>
      <c r="C335" s="2" t="s">
        <v>989</v>
      </c>
      <c r="D335" s="2" t="s">
        <v>990</v>
      </c>
      <c r="E335" s="2" t="s">
        <v>715</v>
      </c>
      <c r="F335" s="2" t="s">
        <v>27</v>
      </c>
      <c r="G335" s="2" t="s">
        <v>27</v>
      </c>
      <c r="H335" s="2" t="s">
        <v>27</v>
      </c>
      <c r="I335" s="2" t="s">
        <v>27</v>
      </c>
      <c r="J335" s="1"/>
      <c r="K335" s="1"/>
      <c r="M335" s="2" t="s">
        <v>27</v>
      </c>
      <c r="N335" s="2" t="s">
        <v>27</v>
      </c>
      <c r="O335" s="2" t="s">
        <v>27</v>
      </c>
      <c r="P335" s="2" t="s">
        <v>932</v>
      </c>
      <c r="Q335" s="2" t="s">
        <v>27</v>
      </c>
      <c r="R335" s="2" t="s">
        <v>27</v>
      </c>
      <c r="S335" s="2" t="s">
        <v>27</v>
      </c>
      <c r="T335" s="2" t="s">
        <v>27</v>
      </c>
      <c r="U335" s="2" t="s">
        <v>27</v>
      </c>
      <c r="V335" s="2" t="s">
        <v>27</v>
      </c>
      <c r="AM335">
        <f>--ISNUMBER(IFERROR(SEARCH('Formulaire recherche'!$E$18,C335,1),""))</f>
        <v>1</v>
      </c>
      <c r="AN335">
        <f>IF(AM335=1,COUNTIF($AM$2:AM335,1),"")</f>
        <v>334</v>
      </c>
      <c r="AO335" t="str">
        <f>IFERROR(INDEX($C$2:$C$637,MATCH(ROWS($AN$2:AN335),position,0)),"")</f>
        <v>100047-GE 858385 BMW 216d Active Tourer A. Megevand</v>
      </c>
    </row>
    <row r="336" spans="1:41" x14ac:dyDescent="0.25">
      <c r="A336">
        <v>298</v>
      </c>
      <c r="B336">
        <v>100048</v>
      </c>
      <c r="C336" s="2" t="s">
        <v>991</v>
      </c>
      <c r="D336" s="2" t="s">
        <v>992</v>
      </c>
      <c r="E336" s="2" t="s">
        <v>715</v>
      </c>
      <c r="F336" s="2" t="s">
        <v>24</v>
      </c>
      <c r="G336" s="2" t="s">
        <v>776</v>
      </c>
      <c r="H336" s="2" t="s">
        <v>27</v>
      </c>
      <c r="I336" s="2" t="s">
        <v>27</v>
      </c>
      <c r="J336" s="1"/>
      <c r="K336" s="1"/>
      <c r="M336" s="2" t="s">
        <v>27</v>
      </c>
      <c r="N336" s="2" t="s">
        <v>27</v>
      </c>
      <c r="O336" s="2" t="s">
        <v>27</v>
      </c>
      <c r="P336" s="2" t="s">
        <v>932</v>
      </c>
      <c r="Q336" s="2" t="s">
        <v>27</v>
      </c>
      <c r="R336" s="2" t="s">
        <v>27</v>
      </c>
      <c r="S336" s="2" t="s">
        <v>27</v>
      </c>
      <c r="T336" s="2" t="s">
        <v>27</v>
      </c>
      <c r="U336" s="2" t="s">
        <v>27</v>
      </c>
      <c r="V336" s="2" t="s">
        <v>27</v>
      </c>
      <c r="AM336">
        <f>--ISNUMBER(IFERROR(SEARCH('Formulaire recherche'!$E$18,C336,1),""))</f>
        <v>1</v>
      </c>
      <c r="AN336">
        <f>IF(AM336=1,COUNTIF($AM$2:AM336,1),"")</f>
        <v>335</v>
      </c>
      <c r="AO336" t="str">
        <f>IFERROR(INDEX($C$2:$C$637,MATCH(ROWS($AN$2:AN336),position,0)),"")</f>
        <v>100048-INACTIF GE 858374 BMW X1 xDrive 18d G. Malet</v>
      </c>
    </row>
    <row r="337" spans="1:41" x14ac:dyDescent="0.25">
      <c r="A337">
        <v>299</v>
      </c>
      <c r="B337">
        <v>100049</v>
      </c>
      <c r="C337" s="2" t="s">
        <v>993</v>
      </c>
      <c r="D337" s="2" t="s">
        <v>994</v>
      </c>
      <c r="E337" s="2" t="s">
        <v>715</v>
      </c>
      <c r="F337" s="2" t="s">
        <v>27</v>
      </c>
      <c r="G337" s="2" t="s">
        <v>27</v>
      </c>
      <c r="H337" s="2" t="s">
        <v>27</v>
      </c>
      <c r="I337" s="2" t="s">
        <v>27</v>
      </c>
      <c r="J337" s="1"/>
      <c r="K337" s="1"/>
      <c r="M337" s="2" t="s">
        <v>27</v>
      </c>
      <c r="N337" s="2" t="s">
        <v>27</v>
      </c>
      <c r="O337" s="2" t="s">
        <v>27</v>
      </c>
      <c r="P337" s="2" t="s">
        <v>932</v>
      </c>
      <c r="Q337" s="2" t="s">
        <v>27</v>
      </c>
      <c r="R337" s="2" t="s">
        <v>27</v>
      </c>
      <c r="S337" s="2" t="s">
        <v>27</v>
      </c>
      <c r="T337" s="2" t="s">
        <v>27</v>
      </c>
      <c r="U337" s="2" t="s">
        <v>27</v>
      </c>
      <c r="V337" s="2" t="s">
        <v>27</v>
      </c>
      <c r="AM337">
        <f>--ISNUMBER(IFERROR(SEARCH('Formulaire recherche'!$E$18,C337,1),""))</f>
        <v>1</v>
      </c>
      <c r="AN337">
        <f>IF(AM337=1,COUNTIF($AM$2:AM337,1),"")</f>
        <v>336</v>
      </c>
      <c r="AO337" t="str">
        <f>IFERROR(INDEX($C$2:$C$637,MATCH(ROWS($AN$2:AN337),position,0)),"")</f>
        <v>100049-GE 858383 BMW 216d Active Tour. S. Scalet</v>
      </c>
    </row>
    <row r="338" spans="1:41" x14ac:dyDescent="0.25">
      <c r="A338">
        <v>300</v>
      </c>
      <c r="B338">
        <v>100050</v>
      </c>
      <c r="C338" s="2" t="s">
        <v>995</v>
      </c>
      <c r="D338" s="2" t="s">
        <v>996</v>
      </c>
      <c r="E338" s="2" t="s">
        <v>715</v>
      </c>
      <c r="F338" s="2" t="s">
        <v>27</v>
      </c>
      <c r="G338" s="2" t="s">
        <v>27</v>
      </c>
      <c r="H338" s="2" t="s">
        <v>27</v>
      </c>
      <c r="I338" s="2" t="s">
        <v>27</v>
      </c>
      <c r="J338" s="1"/>
      <c r="K338" s="1"/>
      <c r="M338" s="2" t="s">
        <v>27</v>
      </c>
      <c r="N338" s="2" t="s">
        <v>27</v>
      </c>
      <c r="O338" s="2" t="s">
        <v>27</v>
      </c>
      <c r="P338" s="2" t="s">
        <v>932</v>
      </c>
      <c r="Q338" s="2" t="s">
        <v>27</v>
      </c>
      <c r="R338" s="2" t="s">
        <v>27</v>
      </c>
      <c r="S338" s="2" t="s">
        <v>27</v>
      </c>
      <c r="T338" s="2" t="s">
        <v>27</v>
      </c>
      <c r="U338" s="2" t="s">
        <v>27</v>
      </c>
      <c r="V338" s="2" t="s">
        <v>27</v>
      </c>
      <c r="AM338">
        <f>--ISNUMBER(IFERROR(SEARCH('Formulaire recherche'!$E$18,C338,1),""))</f>
        <v>1</v>
      </c>
      <c r="AN338">
        <f>IF(AM338=1,COUNTIF($AM$2:AM338,1),"")</f>
        <v>337</v>
      </c>
      <c r="AO338" t="str">
        <f>IFERROR(INDEX($C$2:$C$637,MATCH(ROWS($AN$2:AN338),position,0)),"")</f>
        <v>100050-GE 757438 Mercedes-Benz C250 d 4Matic Ch. Ruisi</v>
      </c>
    </row>
    <row r="339" spans="1:41" x14ac:dyDescent="0.25">
      <c r="A339">
        <v>301</v>
      </c>
      <c r="B339">
        <v>100051</v>
      </c>
      <c r="C339" s="2" t="s">
        <v>997</v>
      </c>
      <c r="D339" s="2" t="s">
        <v>998</v>
      </c>
      <c r="E339" s="2" t="s">
        <v>715</v>
      </c>
      <c r="F339" s="2" t="s">
        <v>27</v>
      </c>
      <c r="G339" s="2" t="s">
        <v>27</v>
      </c>
      <c r="H339" s="2" t="s">
        <v>27</v>
      </c>
      <c r="I339" s="2" t="s">
        <v>27</v>
      </c>
      <c r="J339" s="1"/>
      <c r="K339" s="1"/>
      <c r="M339" s="2" t="s">
        <v>27</v>
      </c>
      <c r="N339" s="2" t="s">
        <v>27</v>
      </c>
      <c r="O339" s="2" t="s">
        <v>27</v>
      </c>
      <c r="P339" s="2" t="s">
        <v>932</v>
      </c>
      <c r="Q339" s="2" t="s">
        <v>27</v>
      </c>
      <c r="R339" s="2" t="s">
        <v>27</v>
      </c>
      <c r="S339" s="2" t="s">
        <v>27</v>
      </c>
      <c r="T339" s="2" t="s">
        <v>27</v>
      </c>
      <c r="U339" s="2" t="s">
        <v>27</v>
      </c>
      <c r="V339" s="2" t="s">
        <v>27</v>
      </c>
      <c r="AM339">
        <f>--ISNUMBER(IFERROR(SEARCH('Formulaire recherche'!$E$18,C339,1),""))</f>
        <v>1</v>
      </c>
      <c r="AN339">
        <f>IF(AM339=1,COUNTIF($AM$2:AM339,1),"")</f>
        <v>338</v>
      </c>
      <c r="AO339" t="str">
        <f>IFERROR(INDEX($C$2:$C$637,MATCH(ROWS($AN$2:AN339),position,0)),"")</f>
        <v>100051-GE 721195 BMW 216d A. Soares</v>
      </c>
    </row>
    <row r="340" spans="1:41" x14ac:dyDescent="0.25">
      <c r="A340">
        <v>302</v>
      </c>
      <c r="B340">
        <v>100052</v>
      </c>
      <c r="C340" s="2" t="s">
        <v>999</v>
      </c>
      <c r="D340" s="2" t="s">
        <v>1000</v>
      </c>
      <c r="E340" s="2" t="s">
        <v>715</v>
      </c>
      <c r="F340" s="2" t="s">
        <v>27</v>
      </c>
      <c r="G340" s="2" t="s">
        <v>27</v>
      </c>
      <c r="H340" s="2" t="s">
        <v>27</v>
      </c>
      <c r="I340" s="2" t="s">
        <v>27</v>
      </c>
      <c r="J340" s="1"/>
      <c r="K340" s="1"/>
      <c r="M340" s="2" t="s">
        <v>27</v>
      </c>
      <c r="N340" s="2" t="s">
        <v>27</v>
      </c>
      <c r="O340" s="2" t="s">
        <v>27</v>
      </c>
      <c r="P340" s="2" t="s">
        <v>932</v>
      </c>
      <c r="Q340" s="2" t="s">
        <v>27</v>
      </c>
      <c r="R340" s="2" t="s">
        <v>27</v>
      </c>
      <c r="S340" s="2" t="s">
        <v>27</v>
      </c>
      <c r="T340" s="2" t="s">
        <v>27</v>
      </c>
      <c r="U340" s="2" t="s">
        <v>27</v>
      </c>
      <c r="V340" s="2" t="s">
        <v>27</v>
      </c>
      <c r="AM340">
        <f>--ISNUMBER(IFERROR(SEARCH('Formulaire recherche'!$E$18,C340,1),""))</f>
        <v>1</v>
      </c>
      <c r="AN340">
        <f>IF(AM340=1,COUNTIF($AM$2:AM340,1),"")</f>
        <v>339</v>
      </c>
      <c r="AO340" t="str">
        <f>IFERROR(INDEX($C$2:$C$637,MATCH(ROWS($AN$2:AN340),position,0)),"")</f>
        <v>100052-GE 868603 BMW 216d D. Scaion</v>
      </c>
    </row>
    <row r="341" spans="1:41" x14ac:dyDescent="0.25">
      <c r="A341">
        <v>303</v>
      </c>
      <c r="B341">
        <v>100053</v>
      </c>
      <c r="C341" s="2" t="s">
        <v>1001</v>
      </c>
      <c r="D341" s="2" t="s">
        <v>1002</v>
      </c>
      <c r="E341" s="2" t="s">
        <v>715</v>
      </c>
      <c r="F341" s="2" t="s">
        <v>27</v>
      </c>
      <c r="G341" s="2" t="s">
        <v>27</v>
      </c>
      <c r="H341" s="2" t="s">
        <v>27</v>
      </c>
      <c r="I341" s="2" t="s">
        <v>27</v>
      </c>
      <c r="J341" s="1"/>
      <c r="K341" s="1"/>
      <c r="M341" s="2" t="s">
        <v>27</v>
      </c>
      <c r="N341" s="2" t="s">
        <v>27</v>
      </c>
      <c r="O341" s="2" t="s">
        <v>27</v>
      </c>
      <c r="P341" s="2" t="s">
        <v>932</v>
      </c>
      <c r="Q341" s="2" t="s">
        <v>27</v>
      </c>
      <c r="R341" s="2" t="s">
        <v>27</v>
      </c>
      <c r="S341" s="2" t="s">
        <v>27</v>
      </c>
      <c r="T341" s="2" t="s">
        <v>27</v>
      </c>
      <c r="U341" s="2" t="s">
        <v>27</v>
      </c>
      <c r="V341" s="2" t="s">
        <v>27</v>
      </c>
      <c r="AM341">
        <f>--ISNUMBER(IFERROR(SEARCH('Formulaire recherche'!$E$18,C341,1),""))</f>
        <v>1</v>
      </c>
      <c r="AN341">
        <f>IF(AM341=1,COUNTIF($AM$2:AM341,1),"")</f>
        <v>340</v>
      </c>
      <c r="AO341" t="str">
        <f>IFERROR(INDEX($C$2:$C$637,MATCH(ROWS($AN$2:AN341),position,0)),"")</f>
        <v>100053-GE 868604 BMW 216d T. Iannello</v>
      </c>
    </row>
    <row r="342" spans="1:41" x14ac:dyDescent="0.25">
      <c r="A342">
        <v>304</v>
      </c>
      <c r="B342">
        <v>100054</v>
      </c>
      <c r="C342" s="2" t="s">
        <v>1003</v>
      </c>
      <c r="D342" s="2" t="s">
        <v>1004</v>
      </c>
      <c r="E342" s="2" t="s">
        <v>715</v>
      </c>
      <c r="F342" s="2" t="s">
        <v>27</v>
      </c>
      <c r="G342" s="2" t="s">
        <v>27</v>
      </c>
      <c r="H342" s="2" t="s">
        <v>27</v>
      </c>
      <c r="I342" s="2" t="s">
        <v>27</v>
      </c>
      <c r="J342" s="1"/>
      <c r="K342" s="1"/>
      <c r="M342" s="2" t="s">
        <v>27</v>
      </c>
      <c r="N342" s="2" t="s">
        <v>27</v>
      </c>
      <c r="O342" s="2" t="s">
        <v>27</v>
      </c>
      <c r="P342" s="2" t="s">
        <v>932</v>
      </c>
      <c r="Q342" s="2" t="s">
        <v>27</v>
      </c>
      <c r="R342" s="2" t="s">
        <v>27</v>
      </c>
      <c r="S342" s="2" t="s">
        <v>27</v>
      </c>
      <c r="T342" s="2" t="s">
        <v>27</v>
      </c>
      <c r="U342" s="2" t="s">
        <v>27</v>
      </c>
      <c r="V342" s="2" t="s">
        <v>27</v>
      </c>
      <c r="AM342">
        <f>--ISNUMBER(IFERROR(SEARCH('Formulaire recherche'!$E$18,C342,1),""))</f>
        <v>1</v>
      </c>
      <c r="AN342">
        <f>IF(AM342=1,COUNTIF($AM$2:AM342,1),"")</f>
        <v>341</v>
      </c>
      <c r="AO342" t="str">
        <f>IFERROR(INDEX($C$2:$C$637,MATCH(ROWS($AN$2:AN342),position,0)),"")</f>
        <v>100054-GE 868438 BMW X4 xDrive20d A. Costil</v>
      </c>
    </row>
    <row r="343" spans="1:41" x14ac:dyDescent="0.25">
      <c r="A343">
        <v>305</v>
      </c>
      <c r="B343">
        <v>100055</v>
      </c>
      <c r="C343" s="2" t="s">
        <v>1005</v>
      </c>
      <c r="D343" s="2" t="s">
        <v>1006</v>
      </c>
      <c r="E343" s="2" t="s">
        <v>715</v>
      </c>
      <c r="F343" s="2" t="s">
        <v>27</v>
      </c>
      <c r="G343" s="2" t="s">
        <v>27</v>
      </c>
      <c r="H343" s="2" t="s">
        <v>27</v>
      </c>
      <c r="I343" s="2" t="s">
        <v>27</v>
      </c>
      <c r="J343" s="1"/>
      <c r="K343" s="1"/>
      <c r="M343" s="2" t="s">
        <v>27</v>
      </c>
      <c r="N343" s="2" t="s">
        <v>27</v>
      </c>
      <c r="O343" s="2" t="s">
        <v>27</v>
      </c>
      <c r="P343" s="2" t="s">
        <v>932</v>
      </c>
      <c r="Q343" s="2" t="s">
        <v>27</v>
      </c>
      <c r="R343" s="2" t="s">
        <v>27</v>
      </c>
      <c r="S343" s="2" t="s">
        <v>27</v>
      </c>
      <c r="T343" s="2" t="s">
        <v>27</v>
      </c>
      <c r="U343" s="2" t="s">
        <v>27</v>
      </c>
      <c r="V343" s="2" t="s">
        <v>27</v>
      </c>
      <c r="AM343">
        <f>--ISNUMBER(IFERROR(SEARCH('Formulaire recherche'!$E$18,C343,1),""))</f>
        <v>1</v>
      </c>
      <c r="AN343">
        <f>IF(AM343=1,COUNTIF($AM$2:AM343,1),"")</f>
        <v>342</v>
      </c>
      <c r="AO343" t="str">
        <f>IFERROR(INDEX($C$2:$C$637,MATCH(ROWS($AN$2:AN343),position,0)),"")</f>
        <v>100055-GE 877366 BMW X1 sDrive18d Y. Leone</v>
      </c>
    </row>
    <row r="344" spans="1:41" x14ac:dyDescent="0.25">
      <c r="A344">
        <v>306</v>
      </c>
      <c r="B344">
        <v>100056</v>
      </c>
      <c r="C344" s="2" t="s">
        <v>1007</v>
      </c>
      <c r="D344" s="2" t="s">
        <v>1008</v>
      </c>
      <c r="E344" s="2" t="s">
        <v>715</v>
      </c>
      <c r="F344" s="2" t="s">
        <v>27</v>
      </c>
      <c r="G344" s="2" t="s">
        <v>27</v>
      </c>
      <c r="H344" s="2" t="s">
        <v>27</v>
      </c>
      <c r="I344" s="2" t="s">
        <v>27</v>
      </c>
      <c r="J344" s="1"/>
      <c r="K344" s="1"/>
      <c r="M344" s="2" t="s">
        <v>27</v>
      </c>
      <c r="N344" s="2" t="s">
        <v>27</v>
      </c>
      <c r="O344" s="2" t="s">
        <v>27</v>
      </c>
      <c r="P344" s="2" t="s">
        <v>932</v>
      </c>
      <c r="Q344" s="2" t="s">
        <v>27</v>
      </c>
      <c r="R344" s="2" t="s">
        <v>27</v>
      </c>
      <c r="S344" s="2" t="s">
        <v>27</v>
      </c>
      <c r="T344" s="2" t="s">
        <v>27</v>
      </c>
      <c r="U344" s="2" t="s">
        <v>27</v>
      </c>
      <c r="V344" s="2" t="s">
        <v>27</v>
      </c>
      <c r="AM344">
        <f>--ISNUMBER(IFERROR(SEARCH('Formulaire recherche'!$E$18,C344,1),""))</f>
        <v>1</v>
      </c>
      <c r="AN344">
        <f>IF(AM344=1,COUNTIF($AM$2:AM344,1),"")</f>
        <v>343</v>
      </c>
      <c r="AO344" t="str">
        <f>IFERROR(INDEX($C$2:$C$637,MATCH(ROWS($AN$2:AN344),position,0)),"")</f>
        <v>100056-GE 880213 BMW i3</v>
      </c>
    </row>
    <row r="345" spans="1:41" x14ac:dyDescent="0.25">
      <c r="A345">
        <v>307</v>
      </c>
      <c r="B345">
        <v>100057</v>
      </c>
      <c r="C345" s="2" t="s">
        <v>1009</v>
      </c>
      <c r="D345" s="2" t="s">
        <v>1010</v>
      </c>
      <c r="E345" s="2" t="s">
        <v>715</v>
      </c>
      <c r="F345" s="2" t="s">
        <v>27</v>
      </c>
      <c r="G345" s="2" t="s">
        <v>27</v>
      </c>
      <c r="H345" s="2" t="s">
        <v>27</v>
      </c>
      <c r="I345" s="2" t="s">
        <v>27</v>
      </c>
      <c r="J345" s="1"/>
      <c r="K345" s="1"/>
      <c r="M345" s="2" t="s">
        <v>27</v>
      </c>
      <c r="N345" s="2" t="s">
        <v>27</v>
      </c>
      <c r="O345" s="2" t="s">
        <v>27</v>
      </c>
      <c r="P345" s="2" t="s">
        <v>932</v>
      </c>
      <c r="Q345" s="2" t="s">
        <v>27</v>
      </c>
      <c r="R345" s="2" t="s">
        <v>27</v>
      </c>
      <c r="S345" s="2" t="s">
        <v>27</v>
      </c>
      <c r="T345" s="2" t="s">
        <v>27</v>
      </c>
      <c r="U345" s="2" t="s">
        <v>27</v>
      </c>
      <c r="V345" s="2" t="s">
        <v>27</v>
      </c>
      <c r="AM345">
        <f>--ISNUMBER(IFERROR(SEARCH('Formulaire recherche'!$E$18,C345,1),""))</f>
        <v>1</v>
      </c>
      <c r="AN345">
        <f>IF(AM345=1,COUNTIF($AM$2:AM345,1),"")</f>
        <v>344</v>
      </c>
      <c r="AO345" t="str">
        <f>IFERROR(INDEX($C$2:$C$637,MATCH(ROWS($AN$2:AN345),position,0)),"")</f>
        <v>100057-GE 881051 BMW X1 xDrive18d S. Baisin</v>
      </c>
    </row>
    <row r="346" spans="1:41" x14ac:dyDescent="0.25">
      <c r="A346">
        <v>354</v>
      </c>
      <c r="B346">
        <v>100058</v>
      </c>
      <c r="C346" s="2" t="s">
        <v>1103</v>
      </c>
      <c r="D346" s="2" t="s">
        <v>1104</v>
      </c>
      <c r="E346" s="2" t="s">
        <v>715</v>
      </c>
      <c r="F346" s="2" t="s">
        <v>27</v>
      </c>
      <c r="G346" s="2" t="s">
        <v>27</v>
      </c>
      <c r="H346" s="2" t="s">
        <v>27</v>
      </c>
      <c r="I346" s="2" t="s">
        <v>27</v>
      </c>
      <c r="J346" s="1"/>
      <c r="K346" s="1"/>
      <c r="M346" s="2" t="s">
        <v>27</v>
      </c>
      <c r="N346" s="2" t="s">
        <v>27</v>
      </c>
      <c r="O346" s="2" t="s">
        <v>27</v>
      </c>
      <c r="P346" s="2" t="s">
        <v>932</v>
      </c>
      <c r="Q346" s="2" t="s">
        <v>27</v>
      </c>
      <c r="R346" s="2" t="s">
        <v>27</v>
      </c>
      <c r="S346" s="2" t="s">
        <v>27</v>
      </c>
      <c r="T346" s="2" t="s">
        <v>27</v>
      </c>
      <c r="U346" s="2" t="s">
        <v>27</v>
      </c>
      <c r="V346" s="2" t="s">
        <v>27</v>
      </c>
      <c r="AM346">
        <f>--ISNUMBER(IFERROR(SEARCH('Formulaire recherche'!$E$18,C346,1),""))</f>
        <v>1</v>
      </c>
      <c r="AN346">
        <f>IF(AM346=1,COUNTIF($AM$2:AM346,1),"")</f>
        <v>345</v>
      </c>
      <c r="AO346" t="str">
        <f>IFERROR(INDEX($C$2:$C$637,MATCH(ROWS($AN$2:AN346),position,0)),"")</f>
        <v>100058-GE 640105 Audi SQ5 B. Yvonneau</v>
      </c>
    </row>
    <row r="347" spans="1:41" x14ac:dyDescent="0.25">
      <c r="A347">
        <v>372</v>
      </c>
      <c r="B347">
        <v>100059</v>
      </c>
      <c r="C347" s="2" t="s">
        <v>1152</v>
      </c>
      <c r="D347" s="2" t="s">
        <v>1153</v>
      </c>
      <c r="E347" s="2" t="s">
        <v>715</v>
      </c>
      <c r="F347" s="2" t="s">
        <v>27</v>
      </c>
      <c r="G347" s="2" t="s">
        <v>27</v>
      </c>
      <c r="H347" s="2" t="s">
        <v>27</v>
      </c>
      <c r="I347" s="2" t="s">
        <v>27</v>
      </c>
      <c r="J347" s="1"/>
      <c r="K347" s="1"/>
      <c r="M347" s="2" t="s">
        <v>27</v>
      </c>
      <c r="N347" s="2" t="s">
        <v>27</v>
      </c>
      <c r="O347" s="2" t="s">
        <v>27</v>
      </c>
      <c r="P347" s="2" t="s">
        <v>932</v>
      </c>
      <c r="Q347" s="2" t="s">
        <v>27</v>
      </c>
      <c r="R347" s="2" t="s">
        <v>27</v>
      </c>
      <c r="S347" s="2" t="s">
        <v>27</v>
      </c>
      <c r="T347" s="2" t="s">
        <v>27</v>
      </c>
      <c r="U347" s="2" t="s">
        <v>27</v>
      </c>
      <c r="V347" s="2" t="s">
        <v>27</v>
      </c>
      <c r="AM347">
        <f>--ISNUMBER(IFERROR(SEARCH('Formulaire recherche'!$E$18,C347,1),""))</f>
        <v>1</v>
      </c>
      <c r="AN347">
        <f>IF(AM347=1,COUNTIF($AM$2:AM347,1),"")</f>
        <v>346</v>
      </c>
      <c r="AO347" t="str">
        <f>IFERROR(INDEX($C$2:$C$637,MATCH(ROWS($AN$2:AN347),position,0)),"")</f>
        <v>100059-GE 662203 BMW X5 A. Dondelet</v>
      </c>
    </row>
    <row r="348" spans="1:41" x14ac:dyDescent="0.25">
      <c r="A348">
        <v>376</v>
      </c>
      <c r="B348">
        <v>100060</v>
      </c>
      <c r="C348" s="2" t="s">
        <v>1170</v>
      </c>
      <c r="D348" s="2" t="s">
        <v>1171</v>
      </c>
      <c r="E348" s="2" t="s">
        <v>715</v>
      </c>
      <c r="F348" s="2" t="s">
        <v>27</v>
      </c>
      <c r="G348" s="2" t="s">
        <v>27</v>
      </c>
      <c r="H348" s="2" t="s">
        <v>27</v>
      </c>
      <c r="I348" s="2" t="s">
        <v>27</v>
      </c>
      <c r="J348" s="1"/>
      <c r="K348" s="1"/>
      <c r="M348" s="2" t="s">
        <v>27</v>
      </c>
      <c r="N348" s="2" t="s">
        <v>27</v>
      </c>
      <c r="O348" s="2" t="s">
        <v>27</v>
      </c>
      <c r="P348" s="2" t="s">
        <v>932</v>
      </c>
      <c r="Q348" s="2" t="s">
        <v>27</v>
      </c>
      <c r="R348" s="2" t="s">
        <v>27</v>
      </c>
      <c r="S348" s="2" t="s">
        <v>27</v>
      </c>
      <c r="T348" s="2" t="s">
        <v>27</v>
      </c>
      <c r="U348" s="2" t="s">
        <v>27</v>
      </c>
      <c r="V348" s="2" t="s">
        <v>27</v>
      </c>
      <c r="AM348">
        <f>--ISNUMBER(IFERROR(SEARCH('Formulaire recherche'!$E$18,C348,1),""))</f>
        <v>1</v>
      </c>
      <c r="AN348">
        <f>IF(AM348=1,COUNTIF($AM$2:AM348,1),"")</f>
        <v>347</v>
      </c>
      <c r="AO348" t="str">
        <f>IFERROR(INDEX($C$2:$C$637,MATCH(ROWS($AN$2:AN348),position,0)),"")</f>
        <v>100060-GE 730591 BMW X1 sDrive J-P. Bufalo</v>
      </c>
    </row>
    <row r="349" spans="1:41" x14ac:dyDescent="0.25">
      <c r="A349">
        <v>391</v>
      </c>
      <c r="B349">
        <v>100061</v>
      </c>
      <c r="C349" s="2" t="s">
        <v>1239</v>
      </c>
      <c r="D349" s="2" t="s">
        <v>1240</v>
      </c>
      <c r="E349" s="2" t="s">
        <v>715</v>
      </c>
      <c r="F349" s="2" t="s">
        <v>27</v>
      </c>
      <c r="G349" s="2" t="s">
        <v>27</v>
      </c>
      <c r="H349" s="2" t="s">
        <v>27</v>
      </c>
      <c r="I349" s="2" t="s">
        <v>27</v>
      </c>
      <c r="J349" s="1"/>
      <c r="K349" s="1"/>
      <c r="M349" s="2" t="s">
        <v>27</v>
      </c>
      <c r="N349" s="2" t="s">
        <v>27</v>
      </c>
      <c r="O349" s="2" t="s">
        <v>27</v>
      </c>
      <c r="P349" s="2" t="s">
        <v>932</v>
      </c>
      <c r="Q349" s="2" t="s">
        <v>27</v>
      </c>
      <c r="R349" s="2" t="s">
        <v>27</v>
      </c>
      <c r="S349" s="2" t="s">
        <v>27</v>
      </c>
      <c r="T349" s="2" t="s">
        <v>27</v>
      </c>
      <c r="U349" s="2" t="s">
        <v>27</v>
      </c>
      <c r="V349" s="2" t="s">
        <v>27</v>
      </c>
      <c r="AM349">
        <f>--ISNUMBER(IFERROR(SEARCH('Formulaire recherche'!$E$18,C349,1),""))</f>
        <v>1</v>
      </c>
      <c r="AN349">
        <f>IF(AM349=1,COUNTIF($AM$2:AM349,1),"")</f>
        <v>348</v>
      </c>
      <c r="AO349" t="str">
        <f>IFERROR(INDEX($C$2:$C$637,MATCH(ROWS($AN$2:AN349),position,0)),"")</f>
        <v>100061-GE 639887 BMW X1 xDrive G. Gerber</v>
      </c>
    </row>
    <row r="350" spans="1:41" x14ac:dyDescent="0.25">
      <c r="A350">
        <v>395</v>
      </c>
      <c r="B350">
        <v>100062</v>
      </c>
      <c r="C350" s="2" t="s">
        <v>1249</v>
      </c>
      <c r="D350" s="2" t="s">
        <v>1250</v>
      </c>
      <c r="E350" s="2" t="s">
        <v>715</v>
      </c>
      <c r="F350" s="2" t="s">
        <v>24</v>
      </c>
      <c r="G350" s="2" t="s">
        <v>776</v>
      </c>
      <c r="H350" s="2" t="s">
        <v>27</v>
      </c>
      <c r="I350" s="2" t="s">
        <v>27</v>
      </c>
      <c r="J350" s="1"/>
      <c r="K350" s="1"/>
      <c r="M350" s="2" t="s">
        <v>27</v>
      </c>
      <c r="N350" s="2" t="s">
        <v>27</v>
      </c>
      <c r="O350" s="2" t="s">
        <v>27</v>
      </c>
      <c r="P350" s="2" t="s">
        <v>932</v>
      </c>
      <c r="Q350" s="2" t="s">
        <v>27</v>
      </c>
      <c r="R350" s="2" t="s">
        <v>27</v>
      </c>
      <c r="S350" s="2" t="s">
        <v>27</v>
      </c>
      <c r="T350" s="2" t="s">
        <v>27</v>
      </c>
      <c r="U350" s="2" t="s">
        <v>27</v>
      </c>
      <c r="V350" s="2" t="s">
        <v>27</v>
      </c>
      <c r="AM350">
        <f>--ISNUMBER(IFERROR(SEARCH('Formulaire recherche'!$E$18,C350,1),""))</f>
        <v>1</v>
      </c>
      <c r="AN350">
        <f>IF(AM350=1,COUNTIF($AM$2:AM350,1),"")</f>
        <v>349</v>
      </c>
      <c r="AO350" t="str">
        <f>IFERROR(INDEX($C$2:$C$637,MATCH(ROWS($AN$2:AN350),position,0)),"")</f>
        <v>100062-GE 692396 BMW X1 xDrive N. Debrosse</v>
      </c>
    </row>
    <row r="351" spans="1:41" x14ac:dyDescent="0.25">
      <c r="A351">
        <v>399</v>
      </c>
      <c r="B351">
        <v>100063</v>
      </c>
      <c r="C351" s="2" t="s">
        <v>1269</v>
      </c>
      <c r="D351" s="2" t="s">
        <v>1270</v>
      </c>
      <c r="E351" s="2" t="s">
        <v>715</v>
      </c>
      <c r="F351" s="2" t="s">
        <v>24</v>
      </c>
      <c r="G351" s="2" t="s">
        <v>776</v>
      </c>
      <c r="H351" s="2" t="s">
        <v>27</v>
      </c>
      <c r="I351" s="2" t="s">
        <v>27</v>
      </c>
      <c r="J351" s="1"/>
      <c r="K351" s="1"/>
      <c r="M351" s="2" t="s">
        <v>27</v>
      </c>
      <c r="N351" s="2" t="s">
        <v>27</v>
      </c>
      <c r="O351" s="2" t="s">
        <v>27</v>
      </c>
      <c r="P351" s="2" t="s">
        <v>932</v>
      </c>
      <c r="Q351" s="2" t="s">
        <v>27</v>
      </c>
      <c r="R351" s="2" t="s">
        <v>27</v>
      </c>
      <c r="S351" s="2" t="s">
        <v>27</v>
      </c>
      <c r="T351" s="2" t="s">
        <v>27</v>
      </c>
      <c r="U351" s="2" t="s">
        <v>27</v>
      </c>
      <c r="V351" s="2" t="s">
        <v>27</v>
      </c>
      <c r="AM351">
        <f>--ISNUMBER(IFERROR(SEARCH('Formulaire recherche'!$E$18,C351,1),""))</f>
        <v>1</v>
      </c>
      <c r="AN351">
        <f>IF(AM351=1,COUNTIF($AM$2:AM351,1),"")</f>
        <v>350</v>
      </c>
      <c r="AO351" t="str">
        <f>IFERROR(INDEX($C$2:$C$637,MATCH(ROWS($AN$2:AN351),position,0)),"")</f>
        <v>100063-GE 672276 BMW 220d N. Boisaubert</v>
      </c>
    </row>
    <row r="352" spans="1:41" x14ac:dyDescent="0.25">
      <c r="A352">
        <v>308</v>
      </c>
      <c r="B352">
        <v>150003</v>
      </c>
      <c r="C352" s="2" t="s">
        <v>1011</v>
      </c>
      <c r="D352" s="2" t="s">
        <v>1012</v>
      </c>
      <c r="E352" s="2" t="s">
        <v>715</v>
      </c>
      <c r="F352" s="2" t="s">
        <v>27</v>
      </c>
      <c r="G352" s="2" t="s">
        <v>27</v>
      </c>
      <c r="H352" s="2" t="s">
        <v>27</v>
      </c>
      <c r="I352" s="2" t="s">
        <v>27</v>
      </c>
      <c r="J352" s="1"/>
      <c r="K352" s="1"/>
      <c r="M352" s="2" t="s">
        <v>27</v>
      </c>
      <c r="N352" s="2" t="s">
        <v>27</v>
      </c>
      <c r="O352" s="2" t="s">
        <v>27</v>
      </c>
      <c r="P352" s="2" t="s">
        <v>932</v>
      </c>
      <c r="Q352" s="2" t="s">
        <v>27</v>
      </c>
      <c r="R352" s="2" t="s">
        <v>27</v>
      </c>
      <c r="S352" s="2" t="s">
        <v>27</v>
      </c>
      <c r="T352" s="2" t="s">
        <v>27</v>
      </c>
      <c r="U352" s="2" t="s">
        <v>27</v>
      </c>
      <c r="V352" s="2" t="s">
        <v>27</v>
      </c>
      <c r="AM352">
        <f>--ISNUMBER(IFERROR(SEARCH('Formulaire recherche'!$E$18,C352,1),""))</f>
        <v>1</v>
      </c>
      <c r="AN352">
        <f>IF(AM352=1,COUNTIF($AM$2:AM352,1),"")</f>
        <v>351</v>
      </c>
      <c r="AO352" t="str">
        <f>IFERROR(INDEX($C$2:$C$637,MATCH(ROWS($AN$2:AN352),position,0)),"")</f>
        <v>150003-VD 609166 Citroën DS4 B. Crespo</v>
      </c>
    </row>
    <row r="353" spans="1:41" x14ac:dyDescent="0.25">
      <c r="A353">
        <v>309</v>
      </c>
      <c r="B353">
        <v>150004</v>
      </c>
      <c r="C353" s="2" t="s">
        <v>1013</v>
      </c>
      <c r="D353" s="2" t="s">
        <v>1014</v>
      </c>
      <c r="E353" s="2" t="s">
        <v>715</v>
      </c>
      <c r="F353" s="2" t="s">
        <v>27</v>
      </c>
      <c r="G353" s="2" t="s">
        <v>27</v>
      </c>
      <c r="H353" s="2" t="s">
        <v>27</v>
      </c>
      <c r="I353" s="2" t="s">
        <v>27</v>
      </c>
      <c r="J353" s="1"/>
      <c r="K353" s="1"/>
      <c r="M353" s="2" t="s">
        <v>27</v>
      </c>
      <c r="N353" s="2" t="s">
        <v>27</v>
      </c>
      <c r="O353" s="2" t="s">
        <v>27</v>
      </c>
      <c r="P353" s="2" t="s">
        <v>932</v>
      </c>
      <c r="Q353" s="2" t="s">
        <v>27</v>
      </c>
      <c r="R353" s="2" t="s">
        <v>27</v>
      </c>
      <c r="S353" s="2" t="s">
        <v>27</v>
      </c>
      <c r="T353" s="2" t="s">
        <v>27</v>
      </c>
      <c r="U353" s="2" t="s">
        <v>27</v>
      </c>
      <c r="V353" s="2" t="s">
        <v>27</v>
      </c>
      <c r="AM353">
        <f>--ISNUMBER(IFERROR(SEARCH('Formulaire recherche'!$E$18,C353,1),""))</f>
        <v>1</v>
      </c>
      <c r="AN353">
        <f>IF(AM353=1,COUNTIF($AM$2:AM353,1),"")</f>
        <v>352</v>
      </c>
      <c r="AO353" t="str">
        <f>IFERROR(INDEX($C$2:$C$637,MATCH(ROWS($AN$2:AN353),position,0)),"")</f>
        <v>150004-VD 398310 BMW 216d N. Pais</v>
      </c>
    </row>
    <row r="354" spans="1:41" x14ac:dyDescent="0.25">
      <c r="A354">
        <v>310</v>
      </c>
      <c r="B354">
        <v>150005</v>
      </c>
      <c r="C354" s="2" t="s">
        <v>1015</v>
      </c>
      <c r="D354" s="2" t="s">
        <v>1016</v>
      </c>
      <c r="E354" s="2" t="s">
        <v>715</v>
      </c>
      <c r="F354" s="2" t="s">
        <v>27</v>
      </c>
      <c r="G354" s="2" t="s">
        <v>27</v>
      </c>
      <c r="H354" s="2" t="s">
        <v>27</v>
      </c>
      <c r="I354" s="2" t="s">
        <v>27</v>
      </c>
      <c r="J354" s="1"/>
      <c r="K354" s="1"/>
      <c r="M354" s="2" t="s">
        <v>27</v>
      </c>
      <c r="N354" s="2" t="s">
        <v>27</v>
      </c>
      <c r="O354" s="2" t="s">
        <v>27</v>
      </c>
      <c r="P354" s="2" t="s">
        <v>932</v>
      </c>
      <c r="Q354" s="2" t="s">
        <v>27</v>
      </c>
      <c r="R354" s="2" t="s">
        <v>27</v>
      </c>
      <c r="S354" s="2" t="s">
        <v>27</v>
      </c>
      <c r="T354" s="2" t="s">
        <v>27</v>
      </c>
      <c r="U354" s="2" t="s">
        <v>27</v>
      </c>
      <c r="V354" s="2" t="s">
        <v>27</v>
      </c>
      <c r="AM354">
        <f>--ISNUMBER(IFERROR(SEARCH('Formulaire recherche'!$E$18,C354,1),""))</f>
        <v>1</v>
      </c>
      <c r="AN354">
        <f>IF(AM354=1,COUNTIF($AM$2:AM354,1),"")</f>
        <v>353</v>
      </c>
      <c r="AO354" t="str">
        <f>IFERROR(INDEX($C$2:$C$637,MATCH(ROWS($AN$2:AN354),position,0)),"")</f>
        <v>150005-VD 277937 BMW 216d M. Goncalves</v>
      </c>
    </row>
    <row r="355" spans="1:41" x14ac:dyDescent="0.25">
      <c r="A355">
        <v>311</v>
      </c>
      <c r="B355">
        <v>150006</v>
      </c>
      <c r="C355" s="2" t="s">
        <v>1017</v>
      </c>
      <c r="D355" s="2" t="s">
        <v>1018</v>
      </c>
      <c r="E355" s="2" t="s">
        <v>715</v>
      </c>
      <c r="F355" s="2" t="s">
        <v>27</v>
      </c>
      <c r="G355" s="2" t="s">
        <v>27</v>
      </c>
      <c r="H355" s="2" t="s">
        <v>27</v>
      </c>
      <c r="I355" s="2" t="s">
        <v>27</v>
      </c>
      <c r="J355" s="1"/>
      <c r="K355" s="1"/>
      <c r="M355" s="2" t="s">
        <v>27</v>
      </c>
      <c r="N355" s="2" t="s">
        <v>27</v>
      </c>
      <c r="O355" s="2" t="s">
        <v>27</v>
      </c>
      <c r="P355" s="2" t="s">
        <v>932</v>
      </c>
      <c r="Q355" s="2" t="s">
        <v>27</v>
      </c>
      <c r="R355" s="2" t="s">
        <v>27</v>
      </c>
      <c r="S355" s="2" t="s">
        <v>27</v>
      </c>
      <c r="T355" s="2" t="s">
        <v>27</v>
      </c>
      <c r="U355" s="2" t="s">
        <v>27</v>
      </c>
      <c r="V355" s="2" t="s">
        <v>27</v>
      </c>
      <c r="AM355">
        <f>--ISNUMBER(IFERROR(SEARCH('Formulaire recherche'!$E$18,C355,1),""))</f>
        <v>1</v>
      </c>
      <c r="AN355">
        <f>IF(AM355=1,COUNTIF($AM$2:AM355,1),"")</f>
        <v>354</v>
      </c>
      <c r="AO355" t="str">
        <f>IFERROR(INDEX($C$2:$C$637,MATCH(ROWS($AN$2:AN355),position,0)),"")</f>
        <v>150006-VD 501711 BMW 216d F. Fernandez</v>
      </c>
    </row>
    <row r="356" spans="1:41" x14ac:dyDescent="0.25">
      <c r="A356">
        <v>312</v>
      </c>
      <c r="B356">
        <v>150007</v>
      </c>
      <c r="C356" s="2" t="s">
        <v>1019</v>
      </c>
      <c r="D356" s="2" t="s">
        <v>1020</v>
      </c>
      <c r="E356" s="2" t="s">
        <v>715</v>
      </c>
      <c r="F356" s="2" t="s">
        <v>27</v>
      </c>
      <c r="G356" s="2" t="s">
        <v>27</v>
      </c>
      <c r="H356" s="2" t="s">
        <v>27</v>
      </c>
      <c r="I356" s="2" t="s">
        <v>27</v>
      </c>
      <c r="J356" s="1"/>
      <c r="K356" s="1"/>
      <c r="M356" s="2" t="s">
        <v>27</v>
      </c>
      <c r="N356" s="2" t="s">
        <v>27</v>
      </c>
      <c r="O356" s="2" t="s">
        <v>27</v>
      </c>
      <c r="P356" s="2" t="s">
        <v>932</v>
      </c>
      <c r="Q356" s="2" t="s">
        <v>27</v>
      </c>
      <c r="R356" s="2" t="s">
        <v>27</v>
      </c>
      <c r="S356" s="2" t="s">
        <v>27</v>
      </c>
      <c r="T356" s="2" t="s">
        <v>27</v>
      </c>
      <c r="U356" s="2" t="s">
        <v>27</v>
      </c>
      <c r="V356" s="2" t="s">
        <v>27</v>
      </c>
      <c r="AM356">
        <f>--ISNUMBER(IFERROR(SEARCH('Formulaire recherche'!$E$18,C356,1),""))</f>
        <v>1</v>
      </c>
      <c r="AN356">
        <f>IF(AM356=1,COUNTIF($AM$2:AM356,1),"")</f>
        <v>355</v>
      </c>
      <c r="AO356" t="str">
        <f>IFERROR(INDEX($C$2:$C$637,MATCH(ROWS($AN$2:AN356),position,0)),"")</f>
        <v>150007-VD 398327 BMW 216d S. Morel</v>
      </c>
    </row>
    <row r="357" spans="1:41" x14ac:dyDescent="0.25">
      <c r="A357">
        <v>313</v>
      </c>
      <c r="B357">
        <v>150008</v>
      </c>
      <c r="C357" s="2" t="s">
        <v>1021</v>
      </c>
      <c r="D357" s="2" t="s">
        <v>1022</v>
      </c>
      <c r="E357" s="2" t="s">
        <v>715</v>
      </c>
      <c r="F357" s="2" t="s">
        <v>27</v>
      </c>
      <c r="G357" s="2" t="s">
        <v>27</v>
      </c>
      <c r="H357" s="2" t="s">
        <v>27</v>
      </c>
      <c r="I357" s="2" t="s">
        <v>27</v>
      </c>
      <c r="J357" s="1"/>
      <c r="K357" s="1"/>
      <c r="M357" s="2" t="s">
        <v>27</v>
      </c>
      <c r="N357" s="2" t="s">
        <v>27</v>
      </c>
      <c r="O357" s="2" t="s">
        <v>27</v>
      </c>
      <c r="P357" s="2" t="s">
        <v>932</v>
      </c>
      <c r="Q357" s="2" t="s">
        <v>27</v>
      </c>
      <c r="R357" s="2" t="s">
        <v>27</v>
      </c>
      <c r="S357" s="2" t="s">
        <v>27</v>
      </c>
      <c r="T357" s="2" t="s">
        <v>27</v>
      </c>
      <c r="U357" s="2" t="s">
        <v>27</v>
      </c>
      <c r="V357" s="2" t="s">
        <v>27</v>
      </c>
      <c r="AM357">
        <f>--ISNUMBER(IFERROR(SEARCH('Formulaire recherche'!$E$18,C357,1),""))</f>
        <v>1</v>
      </c>
      <c r="AN357">
        <f>IF(AM357=1,COUNTIF($AM$2:AM357,1),"")</f>
        <v>356</v>
      </c>
      <c r="AO357" t="str">
        <f>IFERROR(INDEX($C$2:$C$637,MATCH(ROWS($AN$2:AN357),position,0)),"")</f>
        <v>150008-VD 354125 BMW 216d J. DE PAIVA LAGES</v>
      </c>
    </row>
    <row r="358" spans="1:41" x14ac:dyDescent="0.25">
      <c r="A358">
        <v>314</v>
      </c>
      <c r="B358">
        <v>150009</v>
      </c>
      <c r="C358" s="2" t="s">
        <v>1023</v>
      </c>
      <c r="D358" s="2" t="s">
        <v>1024</v>
      </c>
      <c r="E358" s="2" t="s">
        <v>715</v>
      </c>
      <c r="F358" s="2" t="s">
        <v>27</v>
      </c>
      <c r="G358" s="2" t="s">
        <v>27</v>
      </c>
      <c r="H358" s="2" t="s">
        <v>27</v>
      </c>
      <c r="I358" s="2" t="s">
        <v>27</v>
      </c>
      <c r="J358" s="1"/>
      <c r="K358" s="1"/>
      <c r="M358" s="2" t="s">
        <v>27</v>
      </c>
      <c r="N358" s="2" t="s">
        <v>27</v>
      </c>
      <c r="O358" s="2" t="s">
        <v>27</v>
      </c>
      <c r="P358" s="2" t="s">
        <v>932</v>
      </c>
      <c r="Q358" s="2" t="s">
        <v>27</v>
      </c>
      <c r="R358" s="2" t="s">
        <v>27</v>
      </c>
      <c r="S358" s="2" t="s">
        <v>27</v>
      </c>
      <c r="T358" s="2" t="s">
        <v>27</v>
      </c>
      <c r="U358" s="2" t="s">
        <v>27</v>
      </c>
      <c r="V358" s="2" t="s">
        <v>27</v>
      </c>
      <c r="AM358">
        <f>--ISNUMBER(IFERROR(SEARCH('Formulaire recherche'!$E$18,C358,1),""))</f>
        <v>1</v>
      </c>
      <c r="AN358">
        <f>IF(AM358=1,COUNTIF($AM$2:AM358,1),"")</f>
        <v>357</v>
      </c>
      <c r="AO358" t="str">
        <f>IFERROR(INDEX($C$2:$C$637,MATCH(ROWS($AN$2:AN358),position,0)),"")</f>
        <v>150009-VD 398335 BMW 216d M. Castelli</v>
      </c>
    </row>
    <row r="359" spans="1:41" x14ac:dyDescent="0.25">
      <c r="A359">
        <v>315</v>
      </c>
      <c r="B359">
        <v>150011</v>
      </c>
      <c r="C359" s="2" t="s">
        <v>1025</v>
      </c>
      <c r="D359" s="2" t="s">
        <v>1026</v>
      </c>
      <c r="E359" s="2" t="s">
        <v>715</v>
      </c>
      <c r="F359" s="2" t="s">
        <v>27</v>
      </c>
      <c r="G359" s="2" t="s">
        <v>27</v>
      </c>
      <c r="H359" s="2" t="s">
        <v>27</v>
      </c>
      <c r="I359" s="2" t="s">
        <v>27</v>
      </c>
      <c r="J359" s="1"/>
      <c r="K359" s="1"/>
      <c r="M359" s="2" t="s">
        <v>27</v>
      </c>
      <c r="N359" s="2" t="s">
        <v>27</v>
      </c>
      <c r="O359" s="2" t="s">
        <v>27</v>
      </c>
      <c r="P359" s="2" t="s">
        <v>932</v>
      </c>
      <c r="Q359" s="2" t="s">
        <v>27</v>
      </c>
      <c r="R359" s="2" t="s">
        <v>27</v>
      </c>
      <c r="S359" s="2" t="s">
        <v>27</v>
      </c>
      <c r="T359" s="2" t="s">
        <v>27</v>
      </c>
      <c r="U359" s="2" t="s">
        <v>27</v>
      </c>
      <c r="V359" s="2" t="s">
        <v>27</v>
      </c>
      <c r="AM359">
        <f>--ISNUMBER(IFERROR(SEARCH('Formulaire recherche'!$E$18,C359,1),""))</f>
        <v>1</v>
      </c>
      <c r="AN359">
        <f>IF(AM359=1,COUNTIF($AM$2:AM359,1),"")</f>
        <v>358</v>
      </c>
      <c r="AO359" t="str">
        <f>IFERROR(INDEX($C$2:$C$637,MATCH(ROWS($AN$2:AN359),position,0)),"")</f>
        <v>150011-VD 278010 BMW 216d D. Gautier</v>
      </c>
    </row>
    <row r="360" spans="1:41" x14ac:dyDescent="0.25">
      <c r="A360">
        <v>316</v>
      </c>
      <c r="B360">
        <v>150012</v>
      </c>
      <c r="C360" s="2" t="s">
        <v>1027</v>
      </c>
      <c r="D360" s="2" t="s">
        <v>1028</v>
      </c>
      <c r="E360" s="2" t="s">
        <v>715</v>
      </c>
      <c r="F360" s="2" t="s">
        <v>27</v>
      </c>
      <c r="G360" s="2" t="s">
        <v>27</v>
      </c>
      <c r="H360" s="2" t="s">
        <v>27</v>
      </c>
      <c r="I360" s="2" t="s">
        <v>27</v>
      </c>
      <c r="J360" s="1"/>
      <c r="K360" s="1"/>
      <c r="M360" s="2" t="s">
        <v>27</v>
      </c>
      <c r="N360" s="2" t="s">
        <v>27</v>
      </c>
      <c r="O360" s="2" t="s">
        <v>27</v>
      </c>
      <c r="P360" s="2" t="s">
        <v>932</v>
      </c>
      <c r="Q360" s="2" t="s">
        <v>27</v>
      </c>
      <c r="R360" s="2" t="s">
        <v>27</v>
      </c>
      <c r="S360" s="2" t="s">
        <v>27</v>
      </c>
      <c r="T360" s="2" t="s">
        <v>27</v>
      </c>
      <c r="U360" s="2" t="s">
        <v>27</v>
      </c>
      <c r="V360" s="2" t="s">
        <v>27</v>
      </c>
      <c r="AM360">
        <f>--ISNUMBER(IFERROR(SEARCH('Formulaire recherche'!$E$18,C360,1),""))</f>
        <v>1</v>
      </c>
      <c r="AN360">
        <f>IF(AM360=1,COUNTIF($AM$2:AM360,1),"")</f>
        <v>359</v>
      </c>
      <c r="AO360" t="str">
        <f>IFERROR(INDEX($C$2:$C$637,MATCH(ROWS($AN$2:AN360),position,0)),"")</f>
        <v>150012-VD 144949 BMW X5 M50d F. Dion</v>
      </c>
    </row>
    <row r="361" spans="1:41" x14ac:dyDescent="0.25">
      <c r="A361">
        <v>317</v>
      </c>
      <c r="B361">
        <v>150013</v>
      </c>
      <c r="C361" s="2" t="s">
        <v>1029</v>
      </c>
      <c r="D361" s="2" t="s">
        <v>1030</v>
      </c>
      <c r="E361" s="2" t="s">
        <v>715</v>
      </c>
      <c r="F361" s="2" t="s">
        <v>27</v>
      </c>
      <c r="G361" s="2" t="s">
        <v>27</v>
      </c>
      <c r="H361" s="2" t="s">
        <v>27</v>
      </c>
      <c r="I361" s="2" t="s">
        <v>27</v>
      </c>
      <c r="J361" s="1"/>
      <c r="K361" s="1"/>
      <c r="M361" s="2" t="s">
        <v>27</v>
      </c>
      <c r="N361" s="2" t="s">
        <v>27</v>
      </c>
      <c r="O361" s="2" t="s">
        <v>27</v>
      </c>
      <c r="P361" s="2" t="s">
        <v>932</v>
      </c>
      <c r="Q361" s="2" t="s">
        <v>27</v>
      </c>
      <c r="R361" s="2" t="s">
        <v>27</v>
      </c>
      <c r="S361" s="2" t="s">
        <v>27</v>
      </c>
      <c r="T361" s="2" t="s">
        <v>27</v>
      </c>
      <c r="U361" s="2" t="s">
        <v>27</v>
      </c>
      <c r="V361" s="2" t="s">
        <v>27</v>
      </c>
      <c r="AM361">
        <f>--ISNUMBER(IFERROR(SEARCH('Formulaire recherche'!$E$18,C361,1),""))</f>
        <v>1</v>
      </c>
      <c r="AN361">
        <f>IF(AM361=1,COUNTIF($AM$2:AM361,1),"")</f>
        <v>360</v>
      </c>
      <c r="AO361" t="str">
        <f>IFERROR(INDEX($C$2:$C$637,MATCH(ROWS($AN$2:AN361),position,0)),"")</f>
        <v>150013-VD 571991 Land Rover Evoque 2.0 TD4 N. Pagola</v>
      </c>
    </row>
    <row r="362" spans="1:41" x14ac:dyDescent="0.25">
      <c r="A362">
        <v>318</v>
      </c>
      <c r="B362">
        <v>150014</v>
      </c>
      <c r="C362" s="2" t="s">
        <v>1031</v>
      </c>
      <c r="D362" s="2" t="s">
        <v>1032</v>
      </c>
      <c r="E362" s="2" t="s">
        <v>715</v>
      </c>
      <c r="F362" s="2" t="s">
        <v>27</v>
      </c>
      <c r="G362" s="2" t="s">
        <v>27</v>
      </c>
      <c r="H362" s="2" t="s">
        <v>27</v>
      </c>
      <c r="I362" s="2" t="s">
        <v>27</v>
      </c>
      <c r="J362" s="1"/>
      <c r="K362" s="1"/>
      <c r="M362" s="2" t="s">
        <v>27</v>
      </c>
      <c r="N362" s="2" t="s">
        <v>27</v>
      </c>
      <c r="O362" s="2" t="s">
        <v>27</v>
      </c>
      <c r="P362" s="2" t="s">
        <v>932</v>
      </c>
      <c r="Q362" s="2" t="s">
        <v>27</v>
      </c>
      <c r="R362" s="2" t="s">
        <v>27</v>
      </c>
      <c r="S362" s="2" t="s">
        <v>27</v>
      </c>
      <c r="T362" s="2" t="s">
        <v>27</v>
      </c>
      <c r="U362" s="2" t="s">
        <v>27</v>
      </c>
      <c r="V362" s="2" t="s">
        <v>27</v>
      </c>
      <c r="AM362">
        <f>--ISNUMBER(IFERROR(SEARCH('Formulaire recherche'!$E$18,C362,1),""))</f>
        <v>1</v>
      </c>
      <c r="AN362">
        <f>IF(AM362=1,COUNTIF($AM$2:AM362,1),"")</f>
        <v>361</v>
      </c>
      <c r="AO362" t="str">
        <f>IFERROR(INDEX($C$2:$C$637,MATCH(ROWS($AN$2:AN362),position,0)),"")</f>
        <v>150014-VD 574454 BMW 216d C. Teixeira</v>
      </c>
    </row>
    <row r="363" spans="1:41" x14ac:dyDescent="0.25">
      <c r="A363">
        <v>319</v>
      </c>
      <c r="B363">
        <v>150015</v>
      </c>
      <c r="C363" s="2" t="s">
        <v>1033</v>
      </c>
      <c r="D363" s="2" t="s">
        <v>1034</v>
      </c>
      <c r="E363" s="2" t="s">
        <v>715</v>
      </c>
      <c r="F363" s="2" t="s">
        <v>27</v>
      </c>
      <c r="G363" s="2" t="s">
        <v>27</v>
      </c>
      <c r="H363" s="2" t="s">
        <v>27</v>
      </c>
      <c r="I363" s="2" t="s">
        <v>27</v>
      </c>
      <c r="J363" s="1"/>
      <c r="K363" s="1"/>
      <c r="M363" s="2" t="s">
        <v>27</v>
      </c>
      <c r="N363" s="2" t="s">
        <v>27</v>
      </c>
      <c r="O363" s="2" t="s">
        <v>27</v>
      </c>
      <c r="P363" s="2" t="s">
        <v>932</v>
      </c>
      <c r="Q363" s="2" t="s">
        <v>27</v>
      </c>
      <c r="R363" s="2" t="s">
        <v>27</v>
      </c>
      <c r="S363" s="2" t="s">
        <v>27</v>
      </c>
      <c r="T363" s="2" t="s">
        <v>27</v>
      </c>
      <c r="U363" s="2" t="s">
        <v>27</v>
      </c>
      <c r="V363" s="2" t="s">
        <v>27</v>
      </c>
      <c r="AM363">
        <f>--ISNUMBER(IFERROR(SEARCH('Formulaire recherche'!$E$18,C363,1),""))</f>
        <v>1</v>
      </c>
      <c r="AN363">
        <f>IF(AM363=1,COUNTIF($AM$2:AM363,1),"")</f>
        <v>362</v>
      </c>
      <c r="AO363" t="str">
        <f>IFERROR(INDEX($C$2:$C$637,MATCH(ROWS($AN$2:AN363),position,0)),"")</f>
        <v>150015-VD 384135 BMW 216d V. Rival</v>
      </c>
    </row>
    <row r="364" spans="1:41" x14ac:dyDescent="0.25">
      <c r="A364">
        <v>320</v>
      </c>
      <c r="B364">
        <v>150016</v>
      </c>
      <c r="C364" s="2" t="s">
        <v>1035</v>
      </c>
      <c r="D364" s="2" t="s">
        <v>1036</v>
      </c>
      <c r="E364" s="2" t="s">
        <v>715</v>
      </c>
      <c r="F364" s="2" t="s">
        <v>27</v>
      </c>
      <c r="G364" s="2" t="s">
        <v>27</v>
      </c>
      <c r="H364" s="2" t="s">
        <v>27</v>
      </c>
      <c r="I364" s="2" t="s">
        <v>27</v>
      </c>
      <c r="J364" s="1"/>
      <c r="K364" s="1"/>
      <c r="M364" s="2" t="s">
        <v>27</v>
      </c>
      <c r="N364" s="2" t="s">
        <v>27</v>
      </c>
      <c r="O364" s="2" t="s">
        <v>27</v>
      </c>
      <c r="P364" s="2" t="s">
        <v>932</v>
      </c>
      <c r="Q364" s="2" t="s">
        <v>27</v>
      </c>
      <c r="R364" s="2" t="s">
        <v>27</v>
      </c>
      <c r="S364" s="2" t="s">
        <v>27</v>
      </c>
      <c r="T364" s="2" t="s">
        <v>27</v>
      </c>
      <c r="U364" s="2" t="s">
        <v>27</v>
      </c>
      <c r="V364" s="2" t="s">
        <v>27</v>
      </c>
      <c r="AM364">
        <f>--ISNUMBER(IFERROR(SEARCH('Formulaire recherche'!$E$18,C364,1),""))</f>
        <v>1</v>
      </c>
      <c r="AN364">
        <f>IF(AM364=1,COUNTIF($AM$2:AM364,1),"")</f>
        <v>363</v>
      </c>
      <c r="AO364" t="str">
        <f>IFERROR(INDEX($C$2:$C$637,MATCH(ROWS($AN$2:AN364),position,0)),"")</f>
        <v>150016-VD 584992 BMW 216d J. Deffradas</v>
      </c>
    </row>
    <row r="365" spans="1:41" x14ac:dyDescent="0.25">
      <c r="A365">
        <v>321</v>
      </c>
      <c r="B365">
        <v>150017</v>
      </c>
      <c r="C365" s="2" t="s">
        <v>1037</v>
      </c>
      <c r="D365" s="2" t="s">
        <v>1038</v>
      </c>
      <c r="E365" s="2" t="s">
        <v>715</v>
      </c>
      <c r="F365" s="2" t="s">
        <v>27</v>
      </c>
      <c r="G365" s="2" t="s">
        <v>27</v>
      </c>
      <c r="H365" s="2" t="s">
        <v>27</v>
      </c>
      <c r="I365" s="2" t="s">
        <v>27</v>
      </c>
      <c r="J365" s="1"/>
      <c r="K365" s="1"/>
      <c r="M365" s="2" t="s">
        <v>27</v>
      </c>
      <c r="N365" s="2" t="s">
        <v>27</v>
      </c>
      <c r="O365" s="2" t="s">
        <v>27</v>
      </c>
      <c r="P365" s="2" t="s">
        <v>932</v>
      </c>
      <c r="Q365" s="2" t="s">
        <v>27</v>
      </c>
      <c r="R365" s="2" t="s">
        <v>27</v>
      </c>
      <c r="S365" s="2" t="s">
        <v>27</v>
      </c>
      <c r="T365" s="2" t="s">
        <v>27</v>
      </c>
      <c r="U365" s="2" t="s">
        <v>27</v>
      </c>
      <c r="V365" s="2" t="s">
        <v>27</v>
      </c>
      <c r="AM365">
        <f>--ISNUMBER(IFERROR(SEARCH('Formulaire recherche'!$E$18,C365,1),""))</f>
        <v>1</v>
      </c>
      <c r="AN365">
        <f>IF(AM365=1,COUNTIF($AM$2:AM365,1),"")</f>
        <v>364</v>
      </c>
      <c r="AO365" t="str">
        <f>IFERROR(INDEX($C$2:$C$637,MATCH(ROWS($AN$2:AN365),position,0)),"")</f>
        <v>150017-VD 15679 Opel Insignia M. Danz</v>
      </c>
    </row>
    <row r="366" spans="1:41" x14ac:dyDescent="0.25">
      <c r="A366">
        <v>322</v>
      </c>
      <c r="B366">
        <v>150018</v>
      </c>
      <c r="C366" s="2" t="s">
        <v>1039</v>
      </c>
      <c r="D366" s="2" t="s">
        <v>1040</v>
      </c>
      <c r="E366" s="2" t="s">
        <v>715</v>
      </c>
      <c r="F366" s="2" t="s">
        <v>27</v>
      </c>
      <c r="G366" s="2" t="s">
        <v>27</v>
      </c>
      <c r="H366" s="2" t="s">
        <v>27</v>
      </c>
      <c r="I366" s="2" t="s">
        <v>27</v>
      </c>
      <c r="J366" s="1"/>
      <c r="K366" s="1"/>
      <c r="M366" s="2" t="s">
        <v>27</v>
      </c>
      <c r="N366" s="2" t="s">
        <v>27</v>
      </c>
      <c r="O366" s="2" t="s">
        <v>27</v>
      </c>
      <c r="P366" s="2" t="s">
        <v>932</v>
      </c>
      <c r="Q366" s="2" t="s">
        <v>27</v>
      </c>
      <c r="R366" s="2" t="s">
        <v>27</v>
      </c>
      <c r="S366" s="2" t="s">
        <v>27</v>
      </c>
      <c r="T366" s="2" t="s">
        <v>27</v>
      </c>
      <c r="U366" s="2" t="s">
        <v>27</v>
      </c>
      <c r="V366" s="2" t="s">
        <v>27</v>
      </c>
      <c r="AM366">
        <f>--ISNUMBER(IFERROR(SEARCH('Formulaire recherche'!$E$18,C366,1),""))</f>
        <v>1</v>
      </c>
      <c r="AN366">
        <f>IF(AM366=1,COUNTIF($AM$2:AM366,1),"")</f>
        <v>365</v>
      </c>
      <c r="AO366" t="str">
        <f>IFERROR(INDEX($C$2:$C$637,MATCH(ROWS($AN$2:AN366),position,0)),"")</f>
        <v>150018-VD 566083 VW T6 Kombi M. Gamba</v>
      </c>
    </row>
    <row r="367" spans="1:41" x14ac:dyDescent="0.25">
      <c r="A367">
        <v>323</v>
      </c>
      <c r="B367">
        <v>150019</v>
      </c>
      <c r="C367" s="2" t="s">
        <v>1041</v>
      </c>
      <c r="D367" s="2" t="s">
        <v>1042</v>
      </c>
      <c r="E367" s="2" t="s">
        <v>715</v>
      </c>
      <c r="F367" s="2" t="s">
        <v>27</v>
      </c>
      <c r="G367" s="2" t="s">
        <v>27</v>
      </c>
      <c r="H367" s="2" t="s">
        <v>27</v>
      </c>
      <c r="I367" s="2" t="s">
        <v>27</v>
      </c>
      <c r="J367" s="1"/>
      <c r="K367" s="1"/>
      <c r="M367" s="2" t="s">
        <v>27</v>
      </c>
      <c r="N367" s="2" t="s">
        <v>27</v>
      </c>
      <c r="O367" s="2" t="s">
        <v>27</v>
      </c>
      <c r="P367" s="2" t="s">
        <v>932</v>
      </c>
      <c r="Q367" s="2" t="s">
        <v>27</v>
      </c>
      <c r="R367" s="2" t="s">
        <v>27</v>
      </c>
      <c r="S367" s="2" t="s">
        <v>27</v>
      </c>
      <c r="T367" s="2" t="s">
        <v>27</v>
      </c>
      <c r="U367" s="2" t="s">
        <v>27</v>
      </c>
      <c r="V367" s="2" t="s">
        <v>27</v>
      </c>
      <c r="AM367">
        <f>--ISNUMBER(IFERROR(SEARCH('Formulaire recherche'!$E$18,C367,1),""))</f>
        <v>1</v>
      </c>
      <c r="AN367">
        <f>IF(AM367=1,COUNTIF($AM$2:AM367,1),"")</f>
        <v>366</v>
      </c>
      <c r="AO367" t="str">
        <f>IFERROR(INDEX($C$2:$C$637,MATCH(ROWS($AN$2:AN367),position,0)),"")</f>
        <v>150019-VD 285356 Mini Cooper S Cabriolet C. Danz</v>
      </c>
    </row>
    <row r="368" spans="1:41" x14ac:dyDescent="0.25">
      <c r="A368">
        <v>324</v>
      </c>
      <c r="B368">
        <v>150020</v>
      </c>
      <c r="C368" s="2" t="s">
        <v>1043</v>
      </c>
      <c r="D368" s="2" t="s">
        <v>1044</v>
      </c>
      <c r="E368" s="2" t="s">
        <v>715</v>
      </c>
      <c r="F368" s="2" t="s">
        <v>27</v>
      </c>
      <c r="G368" s="2" t="s">
        <v>27</v>
      </c>
      <c r="H368" s="2" t="s">
        <v>27</v>
      </c>
      <c r="I368" s="2" t="s">
        <v>27</v>
      </c>
      <c r="J368" s="1"/>
      <c r="K368" s="1"/>
      <c r="M368" s="2" t="s">
        <v>27</v>
      </c>
      <c r="N368" s="2" t="s">
        <v>27</v>
      </c>
      <c r="O368" s="2" t="s">
        <v>27</v>
      </c>
      <c r="P368" s="2" t="s">
        <v>932</v>
      </c>
      <c r="Q368" s="2" t="s">
        <v>27</v>
      </c>
      <c r="R368" s="2" t="s">
        <v>27</v>
      </c>
      <c r="S368" s="2" t="s">
        <v>27</v>
      </c>
      <c r="T368" s="2" t="s">
        <v>27</v>
      </c>
      <c r="U368" s="2" t="s">
        <v>27</v>
      </c>
      <c r="V368" s="2" t="s">
        <v>27</v>
      </c>
      <c r="AM368">
        <f>--ISNUMBER(IFERROR(SEARCH('Formulaire recherche'!$E$18,C368,1),""))</f>
        <v>1</v>
      </c>
      <c r="AN368">
        <f>IF(AM368=1,COUNTIF($AM$2:AM368,1),"")</f>
        <v>367</v>
      </c>
      <c r="AO368" t="str">
        <f>IFERROR(INDEX($C$2:$C$637,MATCH(ROWS($AN$2:AN368),position,0)),"")</f>
        <v>150020-VD 189338 BMW X5 xDrive E.Pusztaszeri</v>
      </c>
    </row>
    <row r="369" spans="1:41" x14ac:dyDescent="0.25">
      <c r="A369">
        <v>325</v>
      </c>
      <c r="B369">
        <v>150021</v>
      </c>
      <c r="C369" s="2" t="s">
        <v>1045</v>
      </c>
      <c r="D369" s="2" t="s">
        <v>1046</v>
      </c>
      <c r="E369" s="2" t="s">
        <v>715</v>
      </c>
      <c r="F369" s="2" t="s">
        <v>27</v>
      </c>
      <c r="G369" s="2" t="s">
        <v>27</v>
      </c>
      <c r="H369" s="2" t="s">
        <v>27</v>
      </c>
      <c r="I369" s="2" t="s">
        <v>27</v>
      </c>
      <c r="J369" s="1"/>
      <c r="K369" s="1"/>
      <c r="M369" s="2" t="s">
        <v>27</v>
      </c>
      <c r="N369" s="2" t="s">
        <v>27</v>
      </c>
      <c r="O369" s="2" t="s">
        <v>27</v>
      </c>
      <c r="P369" s="2" t="s">
        <v>932</v>
      </c>
      <c r="Q369" s="2" t="s">
        <v>27</v>
      </c>
      <c r="R369" s="2" t="s">
        <v>27</v>
      </c>
      <c r="S369" s="2" t="s">
        <v>27</v>
      </c>
      <c r="T369" s="2" t="s">
        <v>27</v>
      </c>
      <c r="U369" s="2" t="s">
        <v>27</v>
      </c>
      <c r="V369" s="2" t="s">
        <v>27</v>
      </c>
      <c r="AM369">
        <f>--ISNUMBER(IFERROR(SEARCH('Formulaire recherche'!$E$18,C369,1),""))</f>
        <v>1</v>
      </c>
      <c r="AN369">
        <f>IF(AM369=1,COUNTIF($AM$2:AM369,1),"")</f>
        <v>368</v>
      </c>
      <c r="AO369" t="str">
        <f>IFERROR(INDEX($C$2:$C$637,MATCH(ROWS($AN$2:AN369),position,0)),"")</f>
        <v>150021-VD 594336 Land-Rover RR A. Pino</v>
      </c>
    </row>
    <row r="370" spans="1:41" x14ac:dyDescent="0.25">
      <c r="A370">
        <v>357</v>
      </c>
      <c r="B370">
        <v>150022</v>
      </c>
      <c r="C370" s="2" t="s">
        <v>1112</v>
      </c>
      <c r="D370" s="2" t="s">
        <v>1113</v>
      </c>
      <c r="E370" s="2" t="s">
        <v>715</v>
      </c>
      <c r="F370" s="2" t="s">
        <v>27</v>
      </c>
      <c r="G370" s="2" t="s">
        <v>27</v>
      </c>
      <c r="H370" s="2" t="s">
        <v>27</v>
      </c>
      <c r="I370" s="2" t="s">
        <v>27</v>
      </c>
      <c r="J370" s="1"/>
      <c r="K370" s="1"/>
      <c r="M370" s="2" t="s">
        <v>27</v>
      </c>
      <c r="N370" s="2" t="s">
        <v>27</v>
      </c>
      <c r="O370" s="2" t="s">
        <v>27</v>
      </c>
      <c r="P370" s="2" t="s">
        <v>932</v>
      </c>
      <c r="Q370" s="2" t="s">
        <v>27</v>
      </c>
      <c r="R370" s="2" t="s">
        <v>27</v>
      </c>
      <c r="S370" s="2" t="s">
        <v>27</v>
      </c>
      <c r="T370" s="2" t="s">
        <v>27</v>
      </c>
      <c r="U370" s="2" t="s">
        <v>27</v>
      </c>
      <c r="V370" s="2" t="s">
        <v>27</v>
      </c>
      <c r="AM370">
        <f>--ISNUMBER(IFERROR(SEARCH('Formulaire recherche'!$E$18,C370,1),""))</f>
        <v>1</v>
      </c>
      <c r="AN370">
        <f>IF(AM370=1,COUNTIF($AM$2:AM370,1),"")</f>
        <v>369</v>
      </c>
      <c r="AO370" t="str">
        <f>IFERROR(INDEX($C$2:$C$637,MATCH(ROWS($AN$2:AN370),position,0)),"")</f>
        <v>150022-VD 8955 BMW 740d xDrive Ch. Danz</v>
      </c>
    </row>
    <row r="371" spans="1:41" x14ac:dyDescent="0.25">
      <c r="A371">
        <v>371</v>
      </c>
      <c r="B371">
        <v>150023</v>
      </c>
      <c r="C371" s="2" t="s">
        <v>1150</v>
      </c>
      <c r="D371" s="2" t="s">
        <v>1151</v>
      </c>
      <c r="E371" s="2" t="s">
        <v>715</v>
      </c>
      <c r="F371" s="2" t="s">
        <v>27</v>
      </c>
      <c r="G371" s="2" t="s">
        <v>27</v>
      </c>
      <c r="H371" s="2" t="s">
        <v>27</v>
      </c>
      <c r="I371" s="2" t="s">
        <v>27</v>
      </c>
      <c r="J371" s="1"/>
      <c r="K371" s="1"/>
      <c r="M371" s="2" t="s">
        <v>27</v>
      </c>
      <c r="N371" s="2" t="s">
        <v>27</v>
      </c>
      <c r="O371" s="2" t="s">
        <v>27</v>
      </c>
      <c r="P371" s="2" t="s">
        <v>932</v>
      </c>
      <c r="Q371" s="2" t="s">
        <v>27</v>
      </c>
      <c r="R371" s="2" t="s">
        <v>27</v>
      </c>
      <c r="S371" s="2" t="s">
        <v>27</v>
      </c>
      <c r="T371" s="2" t="s">
        <v>27</v>
      </c>
      <c r="U371" s="2" t="s">
        <v>27</v>
      </c>
      <c r="V371" s="2" t="s">
        <v>27</v>
      </c>
      <c r="AM371">
        <f>--ISNUMBER(IFERROR(SEARCH('Formulaire recherche'!$E$18,C371,1),""))</f>
        <v>1</v>
      </c>
      <c r="AN371">
        <f>IF(AM371=1,COUNTIF($AM$2:AM371,1),"")</f>
        <v>370</v>
      </c>
      <c r="AO371" t="str">
        <f>IFERROR(INDEX($C$2:$C$637,MATCH(ROWS($AN$2:AN371),position,0)),"")</f>
        <v>150023-VD 240197 BMW X1 A. Ferri</v>
      </c>
    </row>
    <row r="372" spans="1:41" x14ac:dyDescent="0.25">
      <c r="A372">
        <v>392</v>
      </c>
      <c r="B372">
        <v>150024</v>
      </c>
      <c r="C372" s="2" t="s">
        <v>1241</v>
      </c>
      <c r="D372" s="2" t="s">
        <v>1242</v>
      </c>
      <c r="E372" s="2" t="s">
        <v>715</v>
      </c>
      <c r="F372" s="2" t="s">
        <v>27</v>
      </c>
      <c r="G372" s="2" t="s">
        <v>27</v>
      </c>
      <c r="H372" s="2" t="s">
        <v>27</v>
      </c>
      <c r="I372" s="2" t="s">
        <v>27</v>
      </c>
      <c r="J372" s="1"/>
      <c r="K372" s="1"/>
      <c r="M372" s="2" t="s">
        <v>27</v>
      </c>
      <c r="N372" s="2" t="s">
        <v>27</v>
      </c>
      <c r="O372" s="2" t="s">
        <v>27</v>
      </c>
      <c r="P372" s="2" t="s">
        <v>932</v>
      </c>
      <c r="Q372" s="2" t="s">
        <v>27</v>
      </c>
      <c r="R372" s="2" t="s">
        <v>27</v>
      </c>
      <c r="S372" s="2" t="s">
        <v>27</v>
      </c>
      <c r="T372" s="2" t="s">
        <v>27</v>
      </c>
      <c r="U372" s="2" t="s">
        <v>27</v>
      </c>
      <c r="V372" s="2" t="s">
        <v>27</v>
      </c>
      <c r="AM372">
        <f>--ISNUMBER(IFERROR(SEARCH('Formulaire recherche'!$E$18,C372,1),""))</f>
        <v>1</v>
      </c>
      <c r="AN372">
        <f>IF(AM372=1,COUNTIF($AM$2:AM372,1),"")</f>
        <v>371</v>
      </c>
      <c r="AO372" t="str">
        <f>IFERROR(INDEX($C$2:$C$637,MATCH(ROWS($AN$2:AN372),position,0)),"")</f>
        <v>150024-VD 8307 BMW 330d xDrive P. Danz</v>
      </c>
    </row>
    <row r="373" spans="1:41" x14ac:dyDescent="0.25">
      <c r="A373">
        <v>400</v>
      </c>
      <c r="B373">
        <v>150025</v>
      </c>
      <c r="C373" s="2" t="s">
        <v>1271</v>
      </c>
      <c r="D373" s="2" t="s">
        <v>1272</v>
      </c>
      <c r="E373" s="2" t="s">
        <v>715</v>
      </c>
      <c r="F373" s="2" t="s">
        <v>79</v>
      </c>
      <c r="G373" s="2" t="s">
        <v>716</v>
      </c>
      <c r="H373" s="2" t="s">
        <v>27</v>
      </c>
      <c r="I373" s="2" t="s">
        <v>27</v>
      </c>
      <c r="J373" s="1"/>
      <c r="K373" s="1"/>
      <c r="M373" s="2" t="s">
        <v>27</v>
      </c>
      <c r="N373" s="2" t="s">
        <v>27</v>
      </c>
      <c r="O373" s="2" t="s">
        <v>27</v>
      </c>
      <c r="P373" s="2" t="s">
        <v>932</v>
      </c>
      <c r="Q373" s="2" t="s">
        <v>27</v>
      </c>
      <c r="R373" s="2" t="s">
        <v>27</v>
      </c>
      <c r="S373" s="2" t="s">
        <v>27</v>
      </c>
      <c r="T373" s="2" t="s">
        <v>27</v>
      </c>
      <c r="U373" s="2" t="s">
        <v>27</v>
      </c>
      <c r="V373" s="2" t="s">
        <v>27</v>
      </c>
      <c r="AM373">
        <f>--ISNUMBER(IFERROR(SEARCH('Formulaire recherche'!$E$18,C373,1),""))</f>
        <v>1</v>
      </c>
      <c r="AN373">
        <f>IF(AM373=1,COUNTIF($AM$2:AM373,1),"")</f>
        <v>372</v>
      </c>
      <c r="AO373" t="str">
        <f>IFERROR(INDEX($C$2:$C$637,MATCH(ROWS($AN$2:AN373),position,0)),"")</f>
        <v>150025-VD 375620 BMW X3 xDrive S. Ermini</v>
      </c>
    </row>
    <row r="374" spans="1:41" x14ac:dyDescent="0.25">
      <c r="A374">
        <v>401</v>
      </c>
      <c r="B374">
        <v>150026</v>
      </c>
      <c r="C374" s="2" t="s">
        <v>1273</v>
      </c>
      <c r="D374" s="2" t="s">
        <v>1274</v>
      </c>
      <c r="E374" s="2" t="s">
        <v>715</v>
      </c>
      <c r="F374" s="2" t="s">
        <v>79</v>
      </c>
      <c r="G374" s="2" t="s">
        <v>716</v>
      </c>
      <c r="H374" s="2" t="s">
        <v>27</v>
      </c>
      <c r="I374" s="2" t="s">
        <v>27</v>
      </c>
      <c r="J374" s="1"/>
      <c r="K374" s="1"/>
      <c r="M374" s="2" t="s">
        <v>27</v>
      </c>
      <c r="N374" s="2" t="s">
        <v>27</v>
      </c>
      <c r="O374" s="2" t="s">
        <v>27</v>
      </c>
      <c r="P374" s="2" t="s">
        <v>932</v>
      </c>
      <c r="Q374" s="2" t="s">
        <v>27</v>
      </c>
      <c r="R374" s="2" t="s">
        <v>27</v>
      </c>
      <c r="S374" s="2" t="s">
        <v>27</v>
      </c>
      <c r="T374" s="2" t="s">
        <v>27</v>
      </c>
      <c r="U374" s="2" t="s">
        <v>27</v>
      </c>
      <c r="V374" s="2" t="s">
        <v>27</v>
      </c>
      <c r="AM374">
        <f>--ISNUMBER(IFERROR(SEARCH('Formulaire recherche'!$E$18,C374,1),""))</f>
        <v>1</v>
      </c>
      <c r="AN374">
        <f>IF(AM374=1,COUNTIF($AM$2:AM374,1),"")</f>
        <v>373</v>
      </c>
      <c r="AO374" t="str">
        <f>IFERROR(INDEX($C$2:$C$637,MATCH(ROWS($AN$2:AN374),position,0)),"")</f>
        <v>150026-VD 366545 BMW X1 sDrive T. Froehlich</v>
      </c>
    </row>
    <row r="375" spans="1:41" x14ac:dyDescent="0.25">
      <c r="A375">
        <v>402</v>
      </c>
      <c r="B375">
        <v>150027</v>
      </c>
      <c r="C375" s="2" t="s">
        <v>1275</v>
      </c>
      <c r="D375" s="2" t="s">
        <v>1276</v>
      </c>
      <c r="E375" s="2" t="s">
        <v>715</v>
      </c>
      <c r="F375" s="2" t="s">
        <v>79</v>
      </c>
      <c r="G375" s="2" t="s">
        <v>716</v>
      </c>
      <c r="H375" s="2" t="s">
        <v>27</v>
      </c>
      <c r="I375" s="2" t="s">
        <v>27</v>
      </c>
      <c r="J375" s="1"/>
      <c r="K375" s="1"/>
      <c r="M375" s="2" t="s">
        <v>27</v>
      </c>
      <c r="N375" s="2" t="s">
        <v>27</v>
      </c>
      <c r="O375" s="2" t="s">
        <v>27</v>
      </c>
      <c r="P375" s="2" t="s">
        <v>932</v>
      </c>
      <c r="Q375" s="2" t="s">
        <v>27</v>
      </c>
      <c r="R375" s="2" t="s">
        <v>27</v>
      </c>
      <c r="S375" s="2" t="s">
        <v>27</v>
      </c>
      <c r="T375" s="2" t="s">
        <v>27</v>
      </c>
      <c r="U375" s="2" t="s">
        <v>27</v>
      </c>
      <c r="V375" s="2" t="s">
        <v>27</v>
      </c>
      <c r="AM375">
        <f>--ISNUMBER(IFERROR(SEARCH('Formulaire recherche'!$E$18,C375,1),""))</f>
        <v>1</v>
      </c>
      <c r="AN375">
        <f>IF(AM375=1,COUNTIF($AM$2:AM375,1),"")</f>
        <v>374</v>
      </c>
      <c r="AO375" t="str">
        <f>IFERROR(INDEX($C$2:$C$637,MATCH(ROWS($AN$2:AN375),position,0)),"")</f>
        <v>150027-VD BMW 216d L. Giroto Pinto</v>
      </c>
    </row>
    <row r="376" spans="1:41" x14ac:dyDescent="0.25">
      <c r="A376">
        <v>326</v>
      </c>
      <c r="B376">
        <v>175000</v>
      </c>
      <c r="C376" s="2" t="s">
        <v>1047</v>
      </c>
      <c r="D376" s="2" t="s">
        <v>1048</v>
      </c>
      <c r="E376" s="2" t="s">
        <v>715</v>
      </c>
      <c r="F376" s="2" t="s">
        <v>27</v>
      </c>
      <c r="G376" s="2" t="s">
        <v>27</v>
      </c>
      <c r="H376" s="2" t="s">
        <v>27</v>
      </c>
      <c r="I376" s="2" t="s">
        <v>27</v>
      </c>
      <c r="J376" s="1"/>
      <c r="K376" s="1"/>
      <c r="M376" s="2" t="s">
        <v>27</v>
      </c>
      <c r="N376" s="2" t="s">
        <v>27</v>
      </c>
      <c r="O376" s="2" t="s">
        <v>27</v>
      </c>
      <c r="P376" s="2" t="s">
        <v>932</v>
      </c>
      <c r="Q376" s="2" t="s">
        <v>27</v>
      </c>
      <c r="R376" s="2" t="s">
        <v>27</v>
      </c>
      <c r="S376" s="2" t="s">
        <v>27</v>
      </c>
      <c r="T376" s="2" t="s">
        <v>27</v>
      </c>
      <c r="U376" s="2" t="s">
        <v>27</v>
      </c>
      <c r="V376" s="2" t="s">
        <v>27</v>
      </c>
      <c r="AM376">
        <f>--ISNUMBER(IFERROR(SEARCH('Formulaire recherche'!$E$18,C376,1),""))</f>
        <v>1</v>
      </c>
      <c r="AN376">
        <f>IF(AM376=1,COUNTIF($AM$2:AM376,1),"")</f>
        <v>375</v>
      </c>
      <c r="AO376" t="str">
        <f>IFERROR(INDEX($C$2:$C$637,MATCH(ROWS($AN$2:AN376),position,0)),"")</f>
        <v>175000-INACTIF VD 8955 BMW 740d Ch. Danz</v>
      </c>
    </row>
    <row r="377" spans="1:41" x14ac:dyDescent="0.25">
      <c r="A377">
        <v>327</v>
      </c>
      <c r="B377">
        <v>180002</v>
      </c>
      <c r="C377" s="2" t="s">
        <v>1049</v>
      </c>
      <c r="D377" s="2" t="s">
        <v>1050</v>
      </c>
      <c r="E377" s="2" t="s">
        <v>715</v>
      </c>
      <c r="F377" s="2" t="s">
        <v>27</v>
      </c>
      <c r="G377" s="2" t="s">
        <v>27</v>
      </c>
      <c r="H377" s="2" t="s">
        <v>27</v>
      </c>
      <c r="I377" s="2" t="s">
        <v>27</v>
      </c>
      <c r="J377" s="1"/>
      <c r="K377" s="1"/>
      <c r="M377" s="2" t="s">
        <v>27</v>
      </c>
      <c r="N377" s="2" t="s">
        <v>27</v>
      </c>
      <c r="O377" s="2" t="s">
        <v>27</v>
      </c>
      <c r="P377" s="2" t="s">
        <v>932</v>
      </c>
      <c r="Q377" s="2" t="s">
        <v>27</v>
      </c>
      <c r="R377" s="2" t="s">
        <v>27</v>
      </c>
      <c r="S377" s="2" t="s">
        <v>27</v>
      </c>
      <c r="T377" s="2" t="s">
        <v>27</v>
      </c>
      <c r="U377" s="2" t="s">
        <v>27</v>
      </c>
      <c r="V377" s="2" t="s">
        <v>27</v>
      </c>
      <c r="AM377">
        <f>--ISNUMBER(IFERROR(SEARCH('Formulaire recherche'!$E$18,C377,1),""))</f>
        <v>1</v>
      </c>
      <c r="AN377">
        <f>IF(AM377=1,COUNTIF($AM$2:AM377,1),"")</f>
        <v>376</v>
      </c>
      <c r="AO377" t="str">
        <f>IFERROR(INDEX($C$2:$C$637,MATCH(ROWS($AN$2:AN377),position,0)),"")</f>
        <v>180002-VS 13'338 BMW X5 M50d M. Pralong</v>
      </c>
    </row>
    <row r="378" spans="1:41" x14ac:dyDescent="0.25">
      <c r="A378">
        <v>328</v>
      </c>
      <c r="B378">
        <v>180004</v>
      </c>
      <c r="C378" s="2" t="s">
        <v>1051</v>
      </c>
      <c r="D378" s="2" t="s">
        <v>1052</v>
      </c>
      <c r="E378" s="2" t="s">
        <v>715</v>
      </c>
      <c r="F378" s="2" t="s">
        <v>27</v>
      </c>
      <c r="G378" s="2" t="s">
        <v>27</v>
      </c>
      <c r="H378" s="2" t="s">
        <v>27</v>
      </c>
      <c r="I378" s="2" t="s">
        <v>27</v>
      </c>
      <c r="J378" s="1"/>
      <c r="K378" s="1"/>
      <c r="M378" s="2" t="s">
        <v>27</v>
      </c>
      <c r="N378" s="2" t="s">
        <v>27</v>
      </c>
      <c r="O378" s="2" t="s">
        <v>27</v>
      </c>
      <c r="P378" s="2" t="s">
        <v>932</v>
      </c>
      <c r="Q378" s="2" t="s">
        <v>27</v>
      </c>
      <c r="R378" s="2" t="s">
        <v>27</v>
      </c>
      <c r="S378" s="2" t="s">
        <v>27</v>
      </c>
      <c r="T378" s="2" t="s">
        <v>27</v>
      </c>
      <c r="U378" s="2" t="s">
        <v>27</v>
      </c>
      <c r="V378" s="2" t="s">
        <v>27</v>
      </c>
      <c r="AM378">
        <f>--ISNUMBER(IFERROR(SEARCH('Formulaire recherche'!$E$18,C378,1),""))</f>
        <v>1</v>
      </c>
      <c r="AN378">
        <f>IF(AM378=1,COUNTIF($AM$2:AM378,1),"")</f>
        <v>377</v>
      </c>
      <c r="AO378" t="str">
        <f>IFERROR(INDEX($C$2:$C$637,MATCH(ROWS($AN$2:AN378),position,0)),"")</f>
        <v>180004-INACTIF GE 662203 BMW X3 xDrive20d M. Dondelet</v>
      </c>
    </row>
    <row r="379" spans="1:41" x14ac:dyDescent="0.25">
      <c r="A379">
        <v>329</v>
      </c>
      <c r="B379">
        <v>180005</v>
      </c>
      <c r="C379" s="2" t="s">
        <v>1053</v>
      </c>
      <c r="D379" s="2" t="s">
        <v>1054</v>
      </c>
      <c r="E379" s="2" t="s">
        <v>715</v>
      </c>
      <c r="F379" s="2" t="s">
        <v>24</v>
      </c>
      <c r="G379" s="2" t="s">
        <v>776</v>
      </c>
      <c r="H379" s="2" t="s">
        <v>27</v>
      </c>
      <c r="I379" s="2" t="s">
        <v>27</v>
      </c>
      <c r="J379" s="1"/>
      <c r="K379" s="1"/>
      <c r="M379" s="2" t="s">
        <v>27</v>
      </c>
      <c r="N379" s="2" t="s">
        <v>27</v>
      </c>
      <c r="O379" s="2" t="s">
        <v>27</v>
      </c>
      <c r="P379" s="2" t="s">
        <v>932</v>
      </c>
      <c r="Q379" s="2" t="s">
        <v>27</v>
      </c>
      <c r="R379" s="2" t="s">
        <v>27</v>
      </c>
      <c r="S379" s="2" t="s">
        <v>27</v>
      </c>
      <c r="T379" s="2" t="s">
        <v>27</v>
      </c>
      <c r="U379" s="2" t="s">
        <v>27</v>
      </c>
      <c r="V379" s="2" t="s">
        <v>27</v>
      </c>
      <c r="AM379">
        <f>--ISNUMBER(IFERROR(SEARCH('Formulaire recherche'!$E$18,C379,1),""))</f>
        <v>1</v>
      </c>
      <c r="AN379">
        <f>IF(AM379=1,COUNTIF($AM$2:AM379,1),"")</f>
        <v>378</v>
      </c>
      <c r="AO379" t="str">
        <f>IFERROR(INDEX($C$2:$C$637,MATCH(ROWS($AN$2:AN379),position,0)),"")</f>
        <v>180005-INACTIF GE 672276 Mercedes-Benz CLA 220 CDI 4matic  N. Jambon</v>
      </c>
    </row>
    <row r="380" spans="1:41" x14ac:dyDescent="0.25">
      <c r="A380">
        <v>330</v>
      </c>
      <c r="B380">
        <v>180006</v>
      </c>
      <c r="C380" s="2" t="s">
        <v>1055</v>
      </c>
      <c r="D380" s="2" t="s">
        <v>1056</v>
      </c>
      <c r="E380" s="2" t="s">
        <v>715</v>
      </c>
      <c r="F380" s="2" t="s">
        <v>27</v>
      </c>
      <c r="G380" s="2" t="s">
        <v>27</v>
      </c>
      <c r="H380" s="2" t="s">
        <v>27</v>
      </c>
      <c r="I380" s="2" t="s">
        <v>27</v>
      </c>
      <c r="J380" s="1"/>
      <c r="K380" s="1"/>
      <c r="M380" s="2" t="s">
        <v>27</v>
      </c>
      <c r="N380" s="2" t="s">
        <v>27</v>
      </c>
      <c r="O380" s="2" t="s">
        <v>27</v>
      </c>
      <c r="P380" s="2" t="s">
        <v>932</v>
      </c>
      <c r="Q380" s="2" t="s">
        <v>27</v>
      </c>
      <c r="R380" s="2" t="s">
        <v>27</v>
      </c>
      <c r="S380" s="2" t="s">
        <v>27</v>
      </c>
      <c r="T380" s="2" t="s">
        <v>27</v>
      </c>
      <c r="U380" s="2" t="s">
        <v>27</v>
      </c>
      <c r="V380" s="2" t="s">
        <v>27</v>
      </c>
      <c r="AM380">
        <f>--ISNUMBER(IFERROR(SEARCH('Formulaire recherche'!$E$18,C380,1),""))</f>
        <v>1</v>
      </c>
      <c r="AN380">
        <f>IF(AM380=1,COUNTIF($AM$2:AM380,1),"")</f>
        <v>379</v>
      </c>
      <c r="AO380" t="str">
        <f>IFERROR(INDEX($C$2:$C$637,MATCH(ROWS($AN$2:AN380),position,0)),"")</f>
        <v>180006-INACTIF VD 205275 Seat Leon ST FR A. Brandt</v>
      </c>
    </row>
    <row r="381" spans="1:41" x14ac:dyDescent="0.25">
      <c r="A381">
        <v>331</v>
      </c>
      <c r="B381">
        <v>180008</v>
      </c>
      <c r="C381" s="2" t="s">
        <v>1057</v>
      </c>
      <c r="D381" s="2" t="s">
        <v>1058</v>
      </c>
      <c r="E381" s="2" t="s">
        <v>715</v>
      </c>
      <c r="F381" s="2" t="s">
        <v>79</v>
      </c>
      <c r="G381" s="2" t="s">
        <v>716</v>
      </c>
      <c r="H381" s="2" t="s">
        <v>27</v>
      </c>
      <c r="I381" s="2" t="s">
        <v>27</v>
      </c>
      <c r="J381" s="1"/>
      <c r="K381" s="1"/>
      <c r="M381" s="2" t="s">
        <v>27</v>
      </c>
      <c r="N381" s="2" t="s">
        <v>27</v>
      </c>
      <c r="O381" s="2" t="s">
        <v>27</v>
      </c>
      <c r="P381" s="2" t="s">
        <v>932</v>
      </c>
      <c r="Q381" s="2" t="s">
        <v>27</v>
      </c>
      <c r="R381" s="2" t="s">
        <v>27</v>
      </c>
      <c r="S381" s="2" t="s">
        <v>27</v>
      </c>
      <c r="T381" s="2" t="s">
        <v>27</v>
      </c>
      <c r="U381" s="2" t="s">
        <v>27</v>
      </c>
      <c r="V381" s="2" t="s">
        <v>27</v>
      </c>
      <c r="AM381">
        <f>--ISNUMBER(IFERROR(SEARCH('Formulaire recherche'!$E$18,C381,1),""))</f>
        <v>1</v>
      </c>
      <c r="AN381">
        <f>IF(AM381=1,COUNTIF($AM$2:AM381,1),"")</f>
        <v>380</v>
      </c>
      <c r="AO381" t="str">
        <f>IFERROR(INDEX($C$2:$C$637,MATCH(ROWS($AN$2:AN381),position,0)),"")</f>
        <v>180008-VD 543639 SEAT EXEO - T. Yvonneau</v>
      </c>
    </row>
    <row r="382" spans="1:41" x14ac:dyDescent="0.25">
      <c r="A382">
        <v>332</v>
      </c>
      <c r="B382">
        <v>180011</v>
      </c>
      <c r="C382" s="2" t="s">
        <v>1059</v>
      </c>
      <c r="D382" s="2" t="s">
        <v>1060</v>
      </c>
      <c r="E382" s="2" t="s">
        <v>715</v>
      </c>
      <c r="F382" s="2" t="s">
        <v>27</v>
      </c>
      <c r="G382" s="2" t="s">
        <v>27</v>
      </c>
      <c r="H382" s="2" t="s">
        <v>27</v>
      </c>
      <c r="I382" s="2" t="s">
        <v>27</v>
      </c>
      <c r="J382" s="1"/>
      <c r="K382" s="1"/>
      <c r="M382" s="2" t="s">
        <v>27</v>
      </c>
      <c r="N382" s="2" t="s">
        <v>27</v>
      </c>
      <c r="O382" s="2" t="s">
        <v>27</v>
      </c>
      <c r="P382" s="2" t="s">
        <v>932</v>
      </c>
      <c r="Q382" s="2" t="s">
        <v>27</v>
      </c>
      <c r="R382" s="2" t="s">
        <v>27</v>
      </c>
      <c r="S382" s="2" t="s">
        <v>27</v>
      </c>
      <c r="T382" s="2" t="s">
        <v>27</v>
      </c>
      <c r="U382" s="2" t="s">
        <v>27</v>
      </c>
      <c r="V382" s="2" t="s">
        <v>27</v>
      </c>
      <c r="AM382">
        <f>--ISNUMBER(IFERROR(SEARCH('Formulaire recherche'!$E$18,C382,1),""))</f>
        <v>1</v>
      </c>
      <c r="AN382">
        <f>IF(AM382=1,COUNTIF($AM$2:AM382,1),"")</f>
        <v>381</v>
      </c>
      <c r="AO382" t="str">
        <f>IFERROR(INDEX($C$2:$C$637,MATCH(ROWS($AN$2:AN382),position,0)),"")</f>
        <v>180011-GE 692'396 Opel Zafira 2.0 CDTi Cosmo N. Debrosse</v>
      </c>
    </row>
    <row r="383" spans="1:41" x14ac:dyDescent="0.25">
      <c r="A383">
        <v>333</v>
      </c>
      <c r="B383">
        <v>180014</v>
      </c>
      <c r="C383" s="2" t="s">
        <v>1061</v>
      </c>
      <c r="D383" s="2" t="s">
        <v>1062</v>
      </c>
      <c r="E383" s="2" t="s">
        <v>715</v>
      </c>
      <c r="F383" s="2" t="s">
        <v>27</v>
      </c>
      <c r="G383" s="2" t="s">
        <v>27</v>
      </c>
      <c r="H383" s="2" t="s">
        <v>27</v>
      </c>
      <c r="I383" s="2" t="s">
        <v>27</v>
      </c>
      <c r="J383" s="1"/>
      <c r="K383" s="1"/>
      <c r="M383" s="2" t="s">
        <v>27</v>
      </c>
      <c r="N383" s="2" t="s">
        <v>27</v>
      </c>
      <c r="O383" s="2" t="s">
        <v>27</v>
      </c>
      <c r="P383" s="2" t="s">
        <v>932</v>
      </c>
      <c r="Q383" s="2" t="s">
        <v>27</v>
      </c>
      <c r="R383" s="2" t="s">
        <v>27</v>
      </c>
      <c r="S383" s="2" t="s">
        <v>27</v>
      </c>
      <c r="T383" s="2" t="s">
        <v>27</v>
      </c>
      <c r="U383" s="2" t="s">
        <v>27</v>
      </c>
      <c r="V383" s="2" t="s">
        <v>27</v>
      </c>
      <c r="AM383">
        <f>--ISNUMBER(IFERROR(SEARCH('Formulaire recherche'!$E$18,C383,1),""))</f>
        <v>1</v>
      </c>
      <c r="AN383">
        <f>IF(AM383=1,COUNTIF($AM$2:AM383,1),"")</f>
        <v>382</v>
      </c>
      <c r="AO383" t="str">
        <f>IFERROR(INDEX($C$2:$C$637,MATCH(ROWS($AN$2:AN383),position,0)),"")</f>
        <v>180014-INACTIF GE 698073 BMW 330d X-Drive D. Geroudet</v>
      </c>
    </row>
    <row r="384" spans="1:41" x14ac:dyDescent="0.25">
      <c r="A384">
        <v>334</v>
      </c>
      <c r="B384">
        <v>180016</v>
      </c>
      <c r="C384" s="2" t="s">
        <v>1063</v>
      </c>
      <c r="D384" s="2" t="s">
        <v>1064</v>
      </c>
      <c r="E384" s="2" t="s">
        <v>715</v>
      </c>
      <c r="F384" s="2" t="s">
        <v>27</v>
      </c>
      <c r="G384" s="2" t="s">
        <v>27</v>
      </c>
      <c r="H384" s="2" t="s">
        <v>27</v>
      </c>
      <c r="I384" s="2" t="s">
        <v>27</v>
      </c>
      <c r="J384" s="1"/>
      <c r="K384" s="1"/>
      <c r="M384" s="2" t="s">
        <v>27</v>
      </c>
      <c r="N384" s="2" t="s">
        <v>27</v>
      </c>
      <c r="O384" s="2" t="s">
        <v>27</v>
      </c>
      <c r="P384" s="2" t="s">
        <v>932</v>
      </c>
      <c r="Q384" s="2" t="s">
        <v>27</v>
      </c>
      <c r="R384" s="2" t="s">
        <v>27</v>
      </c>
      <c r="S384" s="2" t="s">
        <v>27</v>
      </c>
      <c r="T384" s="2" t="s">
        <v>27</v>
      </c>
      <c r="U384" s="2" t="s">
        <v>27</v>
      </c>
      <c r="V384" s="2" t="s">
        <v>27</v>
      </c>
      <c r="AM384">
        <f>--ISNUMBER(IFERROR(SEARCH('Formulaire recherche'!$E$18,C384,1),""))</f>
        <v>1</v>
      </c>
      <c r="AN384">
        <f>IF(AM384=1,COUNTIF($AM$2:AM384,1),"")</f>
        <v>383</v>
      </c>
      <c r="AO384" t="str">
        <f>IFERROR(INDEX($C$2:$C$637,MATCH(ROWS($AN$2:AN384),position,0)),"")</f>
        <v>180016-INACTIF GE 698805 BMW 220d xDrive Coupé P. Naly</v>
      </c>
    </row>
    <row r="385" spans="1:41" x14ac:dyDescent="0.25">
      <c r="A385">
        <v>335</v>
      </c>
      <c r="B385">
        <v>180025</v>
      </c>
      <c r="C385" s="2" t="s">
        <v>1065</v>
      </c>
      <c r="D385" s="2" t="s">
        <v>1066</v>
      </c>
      <c r="E385" s="2" t="s">
        <v>715</v>
      </c>
      <c r="F385" s="2" t="s">
        <v>27</v>
      </c>
      <c r="G385" s="2" t="s">
        <v>27</v>
      </c>
      <c r="H385" s="2" t="s">
        <v>27</v>
      </c>
      <c r="I385" s="2" t="s">
        <v>27</v>
      </c>
      <c r="J385" s="1"/>
      <c r="K385" s="1"/>
      <c r="M385" s="2" t="s">
        <v>27</v>
      </c>
      <c r="N385" s="2" t="s">
        <v>27</v>
      </c>
      <c r="O385" s="2" t="s">
        <v>27</v>
      </c>
      <c r="P385" s="2" t="s">
        <v>932</v>
      </c>
      <c r="Q385" s="2" t="s">
        <v>27</v>
      </c>
      <c r="R385" s="2" t="s">
        <v>27</v>
      </c>
      <c r="S385" s="2" t="s">
        <v>27</v>
      </c>
      <c r="T385" s="2" t="s">
        <v>27</v>
      </c>
      <c r="U385" s="2" t="s">
        <v>27</v>
      </c>
      <c r="V385" s="2" t="s">
        <v>27</v>
      </c>
      <c r="AM385">
        <f>--ISNUMBER(IFERROR(SEARCH('Formulaire recherche'!$E$18,C385,1),""))</f>
        <v>1</v>
      </c>
      <c r="AN385">
        <f>IF(AM385=1,COUNTIF($AM$2:AM385,1),"")</f>
        <v>384</v>
      </c>
      <c r="AO385" t="str">
        <f>IFERROR(INDEX($C$2:$C$637,MATCH(ROWS($AN$2:AN385),position,0)),"")</f>
        <v>180025-GE 721352 CITROEN Berlingo Da Silva</v>
      </c>
    </row>
    <row r="386" spans="1:41" x14ac:dyDescent="0.25">
      <c r="A386">
        <v>336</v>
      </c>
      <c r="B386">
        <v>180028</v>
      </c>
      <c r="C386" s="2" t="s">
        <v>1067</v>
      </c>
      <c r="D386" s="2" t="s">
        <v>1068</v>
      </c>
      <c r="E386" s="2" t="s">
        <v>715</v>
      </c>
      <c r="F386" s="2" t="s">
        <v>27</v>
      </c>
      <c r="G386" s="2" t="s">
        <v>27</v>
      </c>
      <c r="H386" s="2" t="s">
        <v>27</v>
      </c>
      <c r="I386" s="2" t="s">
        <v>27</v>
      </c>
      <c r="J386" s="1"/>
      <c r="K386" s="1"/>
      <c r="M386" s="2" t="s">
        <v>27</v>
      </c>
      <c r="N386" s="2" t="s">
        <v>27</v>
      </c>
      <c r="O386" s="2" t="s">
        <v>27</v>
      </c>
      <c r="P386" s="2" t="s">
        <v>932</v>
      </c>
      <c r="Q386" s="2" t="s">
        <v>27</v>
      </c>
      <c r="R386" s="2" t="s">
        <v>27</v>
      </c>
      <c r="S386" s="2" t="s">
        <v>27</v>
      </c>
      <c r="T386" s="2" t="s">
        <v>27</v>
      </c>
      <c r="U386" s="2" t="s">
        <v>27</v>
      </c>
      <c r="V386" s="2" t="s">
        <v>27</v>
      </c>
      <c r="AM386">
        <f>--ISNUMBER(IFERROR(SEARCH('Formulaire recherche'!$E$18,C386,1),""))</f>
        <v>1</v>
      </c>
      <c r="AN386">
        <f>IF(AM386=1,COUNTIF($AM$2:AM386,1),"")</f>
        <v>385</v>
      </c>
      <c r="AO386" t="str">
        <f>IFERROR(INDEX($C$2:$C$637,MATCH(ROWS($AN$2:AN386),position,0)),"")</f>
        <v>180028-GE 721196 CITROEN Berlingo Journal</v>
      </c>
    </row>
    <row r="387" spans="1:41" x14ac:dyDescent="0.25">
      <c r="A387">
        <v>337</v>
      </c>
      <c r="B387">
        <v>180046</v>
      </c>
      <c r="C387" s="2" t="s">
        <v>1069</v>
      </c>
      <c r="D387" s="2" t="s">
        <v>1070</v>
      </c>
      <c r="E387" s="2" t="s">
        <v>715</v>
      </c>
      <c r="F387" s="2" t="s">
        <v>27</v>
      </c>
      <c r="G387" s="2" t="s">
        <v>27</v>
      </c>
      <c r="H387" s="2" t="s">
        <v>27</v>
      </c>
      <c r="I387" s="2" t="s">
        <v>27</v>
      </c>
      <c r="J387" s="1"/>
      <c r="K387" s="1"/>
      <c r="M387" s="2" t="s">
        <v>27</v>
      </c>
      <c r="N387" s="2" t="s">
        <v>27</v>
      </c>
      <c r="O387" s="2" t="s">
        <v>27</v>
      </c>
      <c r="P387" s="2" t="s">
        <v>932</v>
      </c>
      <c r="Q387" s="2" t="s">
        <v>27</v>
      </c>
      <c r="R387" s="2" t="s">
        <v>27</v>
      </c>
      <c r="S387" s="2" t="s">
        <v>27</v>
      </c>
      <c r="T387" s="2" t="s">
        <v>27</v>
      </c>
      <c r="U387" s="2" t="s">
        <v>27</v>
      </c>
      <c r="V387" s="2" t="s">
        <v>27</v>
      </c>
      <c r="AM387">
        <f>--ISNUMBER(IFERROR(SEARCH('Formulaire recherche'!$E$18,C387,1),""))</f>
        <v>1</v>
      </c>
      <c r="AN387">
        <f>IF(AM387=1,COUNTIF($AM$2:AM387,1),"")</f>
        <v>386</v>
      </c>
      <c r="AO387" t="str">
        <f>IFERROR(INDEX($C$2:$C$637,MATCH(ROWS($AN$2:AN387),position,0)),"")</f>
        <v>180046-VD 277971 CITROEN Berlingo Legret</v>
      </c>
    </row>
    <row r="388" spans="1:41" x14ac:dyDescent="0.25">
      <c r="A388">
        <v>338</v>
      </c>
      <c r="B388">
        <v>180057</v>
      </c>
      <c r="C388" s="2" t="s">
        <v>1071</v>
      </c>
      <c r="D388" s="2" t="s">
        <v>1072</v>
      </c>
      <c r="E388" s="2" t="s">
        <v>715</v>
      </c>
      <c r="F388" s="2" t="s">
        <v>27</v>
      </c>
      <c r="G388" s="2" t="s">
        <v>27</v>
      </c>
      <c r="H388" s="2" t="s">
        <v>27</v>
      </c>
      <c r="I388" s="2" t="s">
        <v>27</v>
      </c>
      <c r="J388" s="1"/>
      <c r="K388" s="1"/>
      <c r="M388" s="2" t="s">
        <v>27</v>
      </c>
      <c r="N388" s="2" t="s">
        <v>27</v>
      </c>
      <c r="O388" s="2" t="s">
        <v>27</v>
      </c>
      <c r="P388" s="2" t="s">
        <v>932</v>
      </c>
      <c r="Q388" s="2" t="s">
        <v>27</v>
      </c>
      <c r="R388" s="2" t="s">
        <v>27</v>
      </c>
      <c r="S388" s="2" t="s">
        <v>27</v>
      </c>
      <c r="T388" s="2" t="s">
        <v>27</v>
      </c>
      <c r="U388" s="2" t="s">
        <v>27</v>
      </c>
      <c r="V388" s="2" t="s">
        <v>27</v>
      </c>
      <c r="AM388">
        <f>--ISNUMBER(IFERROR(SEARCH('Formulaire recherche'!$E$18,C388,1),""))</f>
        <v>1</v>
      </c>
      <c r="AN388">
        <f>IF(AM388=1,COUNTIF($AM$2:AM388,1),"")</f>
        <v>387</v>
      </c>
      <c r="AO388" t="str">
        <f>IFERROR(INDEX($C$2:$C$637,MATCH(ROWS($AN$2:AN388),position,0)),"")</f>
        <v>180057-VD 577151 Citroën C4 Picasso P. Carrié</v>
      </c>
    </row>
    <row r="389" spans="1:41" x14ac:dyDescent="0.25">
      <c r="A389">
        <v>339</v>
      </c>
      <c r="B389">
        <v>180059</v>
      </c>
      <c r="C389" s="2" t="s">
        <v>1073</v>
      </c>
      <c r="D389" s="2" t="s">
        <v>1074</v>
      </c>
      <c r="E389" s="2" t="s">
        <v>715</v>
      </c>
      <c r="F389" s="2" t="s">
        <v>27</v>
      </c>
      <c r="G389" s="2" t="s">
        <v>27</v>
      </c>
      <c r="H389" s="2" t="s">
        <v>27</v>
      </c>
      <c r="I389" s="2" t="s">
        <v>27</v>
      </c>
      <c r="J389" s="1"/>
      <c r="K389" s="1"/>
      <c r="M389" s="2" t="s">
        <v>27</v>
      </c>
      <c r="N389" s="2" t="s">
        <v>27</v>
      </c>
      <c r="O389" s="2" t="s">
        <v>27</v>
      </c>
      <c r="P389" s="2" t="s">
        <v>932</v>
      </c>
      <c r="Q389" s="2" t="s">
        <v>27</v>
      </c>
      <c r="R389" s="2" t="s">
        <v>27</v>
      </c>
      <c r="S389" s="2" t="s">
        <v>27</v>
      </c>
      <c r="T389" s="2" t="s">
        <v>27</v>
      </c>
      <c r="U389" s="2" t="s">
        <v>27</v>
      </c>
      <c r="V389" s="2" t="s">
        <v>27</v>
      </c>
      <c r="AM389">
        <f>--ISNUMBER(IFERROR(SEARCH('Formulaire recherche'!$E$18,C389,1),""))</f>
        <v>1</v>
      </c>
      <c r="AN389">
        <f>IF(AM389=1,COUNTIF($AM$2:AM389,1),"")</f>
        <v>388</v>
      </c>
      <c r="AO389" t="str">
        <f>IFERROR(INDEX($C$2:$C$637,MATCH(ROWS($AN$2:AN389),position,0)),"")</f>
        <v>180059-INACTIF 2019 GE 776178 Citroën C4 Picasso R. Ailloud</v>
      </c>
    </row>
    <row r="390" spans="1:41" x14ac:dyDescent="0.25">
      <c r="A390">
        <v>340</v>
      </c>
      <c r="B390">
        <v>180061</v>
      </c>
      <c r="C390" s="2" t="s">
        <v>1075</v>
      </c>
      <c r="D390" s="2" t="s">
        <v>1076</v>
      </c>
      <c r="E390" s="2" t="s">
        <v>715</v>
      </c>
      <c r="F390" s="2" t="s">
        <v>27</v>
      </c>
      <c r="G390" s="2" t="s">
        <v>27</v>
      </c>
      <c r="H390" s="2" t="s">
        <v>27</v>
      </c>
      <c r="I390" s="2" t="s">
        <v>27</v>
      </c>
      <c r="J390" s="1"/>
      <c r="K390" s="1"/>
      <c r="M390" s="2" t="s">
        <v>27</v>
      </c>
      <c r="N390" s="2" t="s">
        <v>27</v>
      </c>
      <c r="O390" s="2" t="s">
        <v>27</v>
      </c>
      <c r="P390" s="2" t="s">
        <v>932</v>
      </c>
      <c r="Q390" s="2" t="s">
        <v>27</v>
      </c>
      <c r="R390" s="2" t="s">
        <v>27</v>
      </c>
      <c r="S390" s="2" t="s">
        <v>27</v>
      </c>
      <c r="T390" s="2" t="s">
        <v>27</v>
      </c>
      <c r="U390" s="2" t="s">
        <v>27</v>
      </c>
      <c r="V390" s="2" t="s">
        <v>27</v>
      </c>
      <c r="AM390">
        <f>--ISNUMBER(IFERROR(SEARCH('Formulaire recherche'!$E$18,C390,1),""))</f>
        <v>1</v>
      </c>
      <c r="AN390">
        <f>IF(AM390=1,COUNTIF($AM$2:AM390,1),"")</f>
        <v>389</v>
      </c>
      <c r="AO390" t="str">
        <f>IFERROR(INDEX($C$2:$C$637,MATCH(ROWS($AN$2:AN390),position,0)),"")</f>
        <v>180061-INACTIF VD 240197 Citroën C4 HDI A. Ferri</v>
      </c>
    </row>
    <row r="391" spans="1:41" x14ac:dyDescent="0.25">
      <c r="A391">
        <v>341</v>
      </c>
      <c r="B391">
        <v>180062</v>
      </c>
      <c r="C391" s="2" t="s">
        <v>1077</v>
      </c>
      <c r="D391" s="2" t="s">
        <v>1078</v>
      </c>
      <c r="E391" s="2" t="s">
        <v>715</v>
      </c>
      <c r="F391" s="2" t="s">
        <v>27</v>
      </c>
      <c r="G391" s="2" t="s">
        <v>27</v>
      </c>
      <c r="H391" s="2" t="s">
        <v>27</v>
      </c>
      <c r="I391" s="2" t="s">
        <v>27</v>
      </c>
      <c r="J391" s="1"/>
      <c r="K391" s="1"/>
      <c r="M391" s="2" t="s">
        <v>27</v>
      </c>
      <c r="N391" s="2" t="s">
        <v>27</v>
      </c>
      <c r="O391" s="2" t="s">
        <v>27</v>
      </c>
      <c r="P391" s="2" t="s">
        <v>932</v>
      </c>
      <c r="Q391" s="2" t="s">
        <v>27</v>
      </c>
      <c r="R391" s="2" t="s">
        <v>27</v>
      </c>
      <c r="S391" s="2" t="s">
        <v>27</v>
      </c>
      <c r="T391" s="2" t="s">
        <v>27</v>
      </c>
      <c r="U391" s="2" t="s">
        <v>27</v>
      </c>
      <c r="V391" s="2" t="s">
        <v>27</v>
      </c>
      <c r="AM391">
        <f>--ISNUMBER(IFERROR(SEARCH('Formulaire recherche'!$E$18,C391,1),""))</f>
        <v>1</v>
      </c>
      <c r="AN391">
        <f>IF(AM391=1,COUNTIF($AM$2:AM391,1),"")</f>
        <v>390</v>
      </c>
      <c r="AO391" t="str">
        <f>IFERROR(INDEX($C$2:$C$637,MATCH(ROWS($AN$2:AN391),position,0)),"")</f>
        <v>180062-VD 366545 Citroën DS4 1.6 BlueHDi So Chic T. Froehlich</v>
      </c>
    </row>
    <row r="392" spans="1:41" x14ac:dyDescent="0.25">
      <c r="A392">
        <v>342</v>
      </c>
      <c r="B392">
        <v>180063</v>
      </c>
      <c r="C392" s="2" t="s">
        <v>1079</v>
      </c>
      <c r="D392" s="2" t="s">
        <v>1080</v>
      </c>
      <c r="E392" s="2" t="s">
        <v>715</v>
      </c>
      <c r="F392" s="2" t="s">
        <v>27</v>
      </c>
      <c r="G392" s="2" t="s">
        <v>27</v>
      </c>
      <c r="H392" s="2" t="s">
        <v>27</v>
      </c>
      <c r="I392" s="2" t="s">
        <v>27</v>
      </c>
      <c r="J392" s="1"/>
      <c r="K392" s="1"/>
      <c r="M392" s="2" t="s">
        <v>27</v>
      </c>
      <c r="N392" s="2" t="s">
        <v>27</v>
      </c>
      <c r="O392" s="2" t="s">
        <v>27</v>
      </c>
      <c r="P392" s="2" t="s">
        <v>932</v>
      </c>
      <c r="Q392" s="2" t="s">
        <v>27</v>
      </c>
      <c r="R392" s="2" t="s">
        <v>27</v>
      </c>
      <c r="S392" s="2" t="s">
        <v>27</v>
      </c>
      <c r="T392" s="2" t="s">
        <v>27</v>
      </c>
      <c r="U392" s="2" t="s">
        <v>27</v>
      </c>
      <c r="V392" s="2" t="s">
        <v>27</v>
      </c>
      <c r="AM392">
        <f>--ISNUMBER(IFERROR(SEARCH('Formulaire recherche'!$E$18,C392,1),""))</f>
        <v>1</v>
      </c>
      <c r="AN392">
        <f>IF(AM392=1,COUNTIF($AM$2:AM392,1),"")</f>
        <v>391</v>
      </c>
      <c r="AO392" t="str">
        <f>IFERROR(INDEX($C$2:$C$637,MATCH(ROWS($AN$2:AN392),position,0)),"")</f>
        <v>180063-INACTIF GE 811005 Citroën C4 Picasso E. Baranski</v>
      </c>
    </row>
    <row r="393" spans="1:41" x14ac:dyDescent="0.25">
      <c r="A393">
        <v>343</v>
      </c>
      <c r="B393">
        <v>180064</v>
      </c>
      <c r="C393" s="2" t="s">
        <v>1081</v>
      </c>
      <c r="D393" s="2" t="s">
        <v>1082</v>
      </c>
      <c r="E393" s="2" t="s">
        <v>715</v>
      </c>
      <c r="F393" s="2" t="s">
        <v>27</v>
      </c>
      <c r="G393" s="2" t="s">
        <v>27</v>
      </c>
      <c r="H393" s="2" t="s">
        <v>27</v>
      </c>
      <c r="I393" s="2" t="s">
        <v>27</v>
      </c>
      <c r="J393" s="1"/>
      <c r="K393" s="1"/>
      <c r="M393" s="2" t="s">
        <v>27</v>
      </c>
      <c r="N393" s="2" t="s">
        <v>27</v>
      </c>
      <c r="O393" s="2" t="s">
        <v>27</v>
      </c>
      <c r="P393" s="2" t="s">
        <v>932</v>
      </c>
      <c r="Q393" s="2" t="s">
        <v>27</v>
      </c>
      <c r="R393" s="2" t="s">
        <v>27</v>
      </c>
      <c r="S393" s="2" t="s">
        <v>27</v>
      </c>
      <c r="T393" s="2" t="s">
        <v>27</v>
      </c>
      <c r="U393" s="2" t="s">
        <v>27</v>
      </c>
      <c r="V393" s="2" t="s">
        <v>27</v>
      </c>
      <c r="AM393">
        <f>--ISNUMBER(IFERROR(SEARCH('Formulaire recherche'!$E$18,C393,1),""))</f>
        <v>1</v>
      </c>
      <c r="AN393">
        <f>IF(AM393=1,COUNTIF($AM$2:AM393,1),"")</f>
        <v>392</v>
      </c>
      <c r="AO393" t="str">
        <f>IFERROR(INDEX($C$2:$C$637,MATCH(ROWS($AN$2:AN393),position,0)),"")</f>
        <v>180064-GE 811005 Skoda Octavi Combi Ambition T E. Baranski</v>
      </c>
    </row>
    <row r="394" spans="1:41" x14ac:dyDescent="0.25">
      <c r="A394">
        <v>344</v>
      </c>
      <c r="B394">
        <v>180065</v>
      </c>
      <c r="C394" s="2" t="s">
        <v>1083</v>
      </c>
      <c r="D394" s="2" t="s">
        <v>1084</v>
      </c>
      <c r="E394" s="2" t="s">
        <v>715</v>
      </c>
      <c r="F394" s="2" t="s">
        <v>27</v>
      </c>
      <c r="G394" s="2" t="s">
        <v>27</v>
      </c>
      <c r="H394" s="2" t="s">
        <v>27</v>
      </c>
      <c r="I394" s="2" t="s">
        <v>27</v>
      </c>
      <c r="J394" s="1"/>
      <c r="K394" s="1"/>
      <c r="M394" s="2" t="s">
        <v>27</v>
      </c>
      <c r="N394" s="2" t="s">
        <v>27</v>
      </c>
      <c r="O394" s="2" t="s">
        <v>27</v>
      </c>
      <c r="P394" s="2" t="s">
        <v>932</v>
      </c>
      <c r="Q394" s="2" t="s">
        <v>27</v>
      </c>
      <c r="R394" s="2" t="s">
        <v>27</v>
      </c>
      <c r="S394" s="2" t="s">
        <v>27</v>
      </c>
      <c r="T394" s="2" t="s">
        <v>27</v>
      </c>
      <c r="U394" s="2" t="s">
        <v>27</v>
      </c>
      <c r="V394" s="2" t="s">
        <v>27</v>
      </c>
      <c r="AM394">
        <f>--ISNUMBER(IFERROR(SEARCH('Formulaire recherche'!$E$18,C394,1),""))</f>
        <v>1</v>
      </c>
      <c r="AN394">
        <f>IF(AM394=1,COUNTIF($AM$2:AM394,1),"")</f>
        <v>393</v>
      </c>
      <c r="AO394" t="str">
        <f>IFERROR(INDEX($C$2:$C$637,MATCH(ROWS($AN$2:AN394),position,0)),"")</f>
        <v>180065-INACTIF GE 817181 Citroën C4 Blue HDI J. Casson</v>
      </c>
    </row>
    <row r="395" spans="1:41" x14ac:dyDescent="0.25">
      <c r="A395">
        <v>345</v>
      </c>
      <c r="B395">
        <v>180066</v>
      </c>
      <c r="C395" s="2" t="s">
        <v>1085</v>
      </c>
      <c r="D395" s="2" t="s">
        <v>1086</v>
      </c>
      <c r="E395" s="2" t="s">
        <v>715</v>
      </c>
      <c r="F395" s="2" t="s">
        <v>27</v>
      </c>
      <c r="G395" s="2" t="s">
        <v>27</v>
      </c>
      <c r="H395" s="2" t="s">
        <v>27</v>
      </c>
      <c r="I395" s="2" t="s">
        <v>27</v>
      </c>
      <c r="J395" s="1"/>
      <c r="K395" s="1"/>
      <c r="M395" s="2" t="s">
        <v>27</v>
      </c>
      <c r="N395" s="2" t="s">
        <v>27</v>
      </c>
      <c r="O395" s="2" t="s">
        <v>27</v>
      </c>
      <c r="P395" s="2" t="s">
        <v>932</v>
      </c>
      <c r="Q395" s="2" t="s">
        <v>27</v>
      </c>
      <c r="R395" s="2" t="s">
        <v>27</v>
      </c>
      <c r="S395" s="2" t="s">
        <v>27</v>
      </c>
      <c r="T395" s="2" t="s">
        <v>27</v>
      </c>
      <c r="U395" s="2" t="s">
        <v>27</v>
      </c>
      <c r="V395" s="2" t="s">
        <v>27</v>
      </c>
      <c r="AM395">
        <f>--ISNUMBER(IFERROR(SEARCH('Formulaire recherche'!$E$18,C395,1),""))</f>
        <v>1</v>
      </c>
      <c r="AN395">
        <f>IF(AM395=1,COUNTIF($AM$2:AM395,1),"")</f>
        <v>394</v>
      </c>
      <c r="AO395" t="str">
        <f>IFERROR(INDEX($C$2:$C$637,MATCH(ROWS($AN$2:AN395),position,0)),"")</f>
        <v>180066-GE 822507 Citroën New C4 Picasso L. Fantinato</v>
      </c>
    </row>
    <row r="396" spans="1:41" x14ac:dyDescent="0.25">
      <c r="A396">
        <v>346</v>
      </c>
      <c r="B396">
        <v>180067</v>
      </c>
      <c r="C396" s="2" t="s">
        <v>1087</v>
      </c>
      <c r="D396" s="2" t="s">
        <v>1088</v>
      </c>
      <c r="E396" s="2" t="s">
        <v>715</v>
      </c>
      <c r="F396" s="2" t="s">
        <v>27</v>
      </c>
      <c r="G396" s="2" t="s">
        <v>27</v>
      </c>
      <c r="H396" s="2" t="s">
        <v>27</v>
      </c>
      <c r="I396" s="2" t="s">
        <v>27</v>
      </c>
      <c r="J396" s="1"/>
      <c r="K396" s="1"/>
      <c r="M396" s="2" t="s">
        <v>27</v>
      </c>
      <c r="N396" s="2" t="s">
        <v>27</v>
      </c>
      <c r="O396" s="2" t="s">
        <v>27</v>
      </c>
      <c r="P396" s="2" t="s">
        <v>932</v>
      </c>
      <c r="Q396" s="2" t="s">
        <v>27</v>
      </c>
      <c r="R396" s="2" t="s">
        <v>27</v>
      </c>
      <c r="S396" s="2" t="s">
        <v>27</v>
      </c>
      <c r="T396" s="2" t="s">
        <v>27</v>
      </c>
      <c r="U396" s="2" t="s">
        <v>27</v>
      </c>
      <c r="V396" s="2" t="s">
        <v>27</v>
      </c>
      <c r="AM396">
        <f>--ISNUMBER(IFERROR(SEARCH('Formulaire recherche'!$E$18,C396,1),""))</f>
        <v>1</v>
      </c>
      <c r="AN396">
        <f>IF(AM396=1,COUNTIF($AM$2:AM396,1),"")</f>
        <v>395</v>
      </c>
      <c r="AO396" t="str">
        <f>IFERROR(INDEX($C$2:$C$637,MATCH(ROWS($AN$2:AN396),position,0)),"")</f>
        <v>180067-VS 64231 Audi Q3 2.0 TDI M. Davet</v>
      </c>
    </row>
    <row r="397" spans="1:41" x14ac:dyDescent="0.25">
      <c r="A397">
        <v>347</v>
      </c>
      <c r="B397">
        <v>180068</v>
      </c>
      <c r="C397" s="2" t="s">
        <v>1089</v>
      </c>
      <c r="D397" s="2" t="s">
        <v>1090</v>
      </c>
      <c r="E397" s="2" t="s">
        <v>715</v>
      </c>
      <c r="F397" s="2" t="s">
        <v>24</v>
      </c>
      <c r="G397" s="2" t="s">
        <v>776</v>
      </c>
      <c r="H397" s="2" t="s">
        <v>27</v>
      </c>
      <c r="I397" s="2" t="s">
        <v>27</v>
      </c>
      <c r="J397" s="1"/>
      <c r="K397" s="1"/>
      <c r="M397" s="2" t="s">
        <v>27</v>
      </c>
      <c r="N397" s="2" t="s">
        <v>27</v>
      </c>
      <c r="O397" s="2" t="s">
        <v>27</v>
      </c>
      <c r="P397" s="2" t="s">
        <v>932</v>
      </c>
      <c r="Q397" s="2" t="s">
        <v>27</v>
      </c>
      <c r="R397" s="2" t="s">
        <v>27</v>
      </c>
      <c r="S397" s="2" t="s">
        <v>27</v>
      </c>
      <c r="T397" s="2" t="s">
        <v>27</v>
      </c>
      <c r="U397" s="2" t="s">
        <v>27</v>
      </c>
      <c r="V397" s="2" t="s">
        <v>27</v>
      </c>
      <c r="AM397">
        <f>--ISNUMBER(IFERROR(SEARCH('Formulaire recherche'!$E$18,C397,1),""))</f>
        <v>1</v>
      </c>
      <c r="AN397">
        <f>IF(AM397=1,COUNTIF($AM$2:AM397,1),"")</f>
        <v>396</v>
      </c>
      <c r="AO397" t="str">
        <f>IFERROR(INDEX($C$2:$C$637,MATCH(ROWS($AN$2:AN397),position,0)),"")</f>
        <v>180068-INATCIF GE 824575 Citroën C4 BlueHDI 120 T. Yvonneau</v>
      </c>
    </row>
    <row r="398" spans="1:41" x14ac:dyDescent="0.25">
      <c r="A398">
        <v>348</v>
      </c>
      <c r="B398">
        <v>180069</v>
      </c>
      <c r="C398" s="2" t="s">
        <v>1091</v>
      </c>
      <c r="D398" s="2" t="s">
        <v>1092</v>
      </c>
      <c r="E398" s="2" t="s">
        <v>715</v>
      </c>
      <c r="F398" s="2" t="s">
        <v>27</v>
      </c>
      <c r="G398" s="2" t="s">
        <v>27</v>
      </c>
      <c r="H398" s="2" t="s">
        <v>27</v>
      </c>
      <c r="I398" s="2" t="s">
        <v>27</v>
      </c>
      <c r="J398" s="1"/>
      <c r="K398" s="1"/>
      <c r="M398" s="2" t="s">
        <v>27</v>
      </c>
      <c r="N398" s="2" t="s">
        <v>27</v>
      </c>
      <c r="O398" s="2" t="s">
        <v>27</v>
      </c>
      <c r="P398" s="2" t="s">
        <v>932</v>
      </c>
      <c r="Q398" s="2" t="s">
        <v>27</v>
      </c>
      <c r="R398" s="2" t="s">
        <v>27</v>
      </c>
      <c r="S398" s="2" t="s">
        <v>27</v>
      </c>
      <c r="T398" s="2" t="s">
        <v>27</v>
      </c>
      <c r="U398" s="2" t="s">
        <v>27</v>
      </c>
      <c r="V398" s="2" t="s">
        <v>27</v>
      </c>
      <c r="AM398">
        <f>--ISNUMBER(IFERROR(SEARCH('Formulaire recherche'!$E$18,C398,1),""))</f>
        <v>1</v>
      </c>
      <c r="AN398">
        <f>IF(AM398=1,COUNTIF($AM$2:AM398,1),"")</f>
        <v>397</v>
      </c>
      <c r="AO398" t="str">
        <f>IFERROR(INDEX($C$2:$C$637,MATCH(ROWS($AN$2:AN398),position,0)),"")</f>
        <v>180069-VD 258973 Citroën DS4 1.6 Hdi So Chic  B. Bisiaux</v>
      </c>
    </row>
    <row r="399" spans="1:41" x14ac:dyDescent="0.25">
      <c r="A399">
        <v>349</v>
      </c>
      <c r="B399">
        <v>180070</v>
      </c>
      <c r="C399" s="2" t="s">
        <v>1093</v>
      </c>
      <c r="D399" s="2" t="s">
        <v>1094</v>
      </c>
      <c r="E399" s="2" t="s">
        <v>715</v>
      </c>
      <c r="F399" s="2" t="s">
        <v>27</v>
      </c>
      <c r="G399" s="2" t="s">
        <v>27</v>
      </c>
      <c r="H399" s="2" t="s">
        <v>27</v>
      </c>
      <c r="I399" s="2" t="s">
        <v>27</v>
      </c>
      <c r="J399" s="1"/>
      <c r="K399" s="1"/>
      <c r="M399" s="2" t="s">
        <v>27</v>
      </c>
      <c r="N399" s="2" t="s">
        <v>27</v>
      </c>
      <c r="O399" s="2" t="s">
        <v>27</v>
      </c>
      <c r="P399" s="2" t="s">
        <v>932</v>
      </c>
      <c r="Q399" s="2" t="s">
        <v>27</v>
      </c>
      <c r="R399" s="2" t="s">
        <v>27</v>
      </c>
      <c r="S399" s="2" t="s">
        <v>27</v>
      </c>
      <c r="T399" s="2" t="s">
        <v>27</v>
      </c>
      <c r="U399" s="2" t="s">
        <v>27</v>
      </c>
      <c r="V399" s="2" t="s">
        <v>27</v>
      </c>
      <c r="AM399">
        <f>--ISNUMBER(IFERROR(SEARCH('Formulaire recherche'!$E$18,C399,1),""))</f>
        <v>1</v>
      </c>
      <c r="AN399">
        <f>IF(AM399=1,COUNTIF($AM$2:AM399,1),"")</f>
        <v>398</v>
      </c>
      <c r="AO399" t="str">
        <f>IFERROR(INDEX($C$2:$C$637,MATCH(ROWS($AN$2:AN399),position,0)),"")</f>
        <v>180070-INACTIF GE 828419 Citroën C4 2.0 Hdi Shine B. Jolly</v>
      </c>
    </row>
    <row r="400" spans="1:41" x14ac:dyDescent="0.25">
      <c r="A400">
        <v>350</v>
      </c>
      <c r="B400">
        <v>180071</v>
      </c>
      <c r="C400" s="2" t="s">
        <v>1095</v>
      </c>
      <c r="D400" s="2" t="s">
        <v>1096</v>
      </c>
      <c r="E400" s="2" t="s">
        <v>715</v>
      </c>
      <c r="F400" s="2" t="s">
        <v>27</v>
      </c>
      <c r="G400" s="2" t="s">
        <v>27</v>
      </c>
      <c r="H400" s="2" t="s">
        <v>27</v>
      </c>
      <c r="I400" s="2" t="s">
        <v>27</v>
      </c>
      <c r="J400" s="1"/>
      <c r="K400" s="1"/>
      <c r="M400" s="2" t="s">
        <v>27</v>
      </c>
      <c r="N400" s="2" t="s">
        <v>27</v>
      </c>
      <c r="O400" s="2" t="s">
        <v>27</v>
      </c>
      <c r="P400" s="2" t="s">
        <v>932</v>
      </c>
      <c r="Q400" s="2" t="s">
        <v>27</v>
      </c>
      <c r="R400" s="2" t="s">
        <v>27</v>
      </c>
      <c r="S400" s="2" t="s">
        <v>27</v>
      </c>
      <c r="T400" s="2" t="s">
        <v>27</v>
      </c>
      <c r="U400" s="2" t="s">
        <v>27</v>
      </c>
      <c r="V400" s="2" t="s">
        <v>27</v>
      </c>
      <c r="AM400">
        <f>--ISNUMBER(IFERROR(SEARCH('Formulaire recherche'!$E$18,C400,1),""))</f>
        <v>1</v>
      </c>
      <c r="AN400">
        <f>IF(AM400=1,COUNTIF($AM$2:AM400,1),"")</f>
        <v>399</v>
      </c>
      <c r="AO400" t="str">
        <f>IFERROR(INDEX($C$2:$C$637,MATCH(ROWS($AN$2:AN400),position,0)),"")</f>
        <v>180071-VD 604500 Seat Alhambra FR Line B. Fayot</v>
      </c>
    </row>
    <row r="401" spans="1:41" x14ac:dyDescent="0.25">
      <c r="A401">
        <v>351</v>
      </c>
      <c r="B401">
        <v>180072</v>
      </c>
      <c r="C401" s="2" t="s">
        <v>1097</v>
      </c>
      <c r="D401" s="2" t="s">
        <v>1098</v>
      </c>
      <c r="E401" s="2" t="s">
        <v>715</v>
      </c>
      <c r="F401" s="2" t="s">
        <v>27</v>
      </c>
      <c r="G401" s="2" t="s">
        <v>27</v>
      </c>
      <c r="H401" s="2" t="s">
        <v>27</v>
      </c>
      <c r="I401" s="2" t="s">
        <v>27</v>
      </c>
      <c r="J401" s="1"/>
      <c r="K401" s="1"/>
      <c r="M401" s="2" t="s">
        <v>27</v>
      </c>
      <c r="N401" s="2" t="s">
        <v>27</v>
      </c>
      <c r="O401" s="2" t="s">
        <v>27</v>
      </c>
      <c r="P401" s="2" t="s">
        <v>932</v>
      </c>
      <c r="Q401" s="2" t="s">
        <v>27</v>
      </c>
      <c r="R401" s="2" t="s">
        <v>27</v>
      </c>
      <c r="S401" s="2" t="s">
        <v>27</v>
      </c>
      <c r="T401" s="2" t="s">
        <v>27</v>
      </c>
      <c r="U401" s="2" t="s">
        <v>27</v>
      </c>
      <c r="V401" s="2" t="s">
        <v>27</v>
      </c>
      <c r="AM401">
        <f>--ISNUMBER(IFERROR(SEARCH('Formulaire recherche'!$E$18,C401,1),""))</f>
        <v>1</v>
      </c>
      <c r="AN401">
        <f>IF(AM401=1,COUNTIF($AM$2:AM401,1),"")</f>
        <v>400</v>
      </c>
      <c r="AO401" t="str">
        <f>IFERROR(INDEX($C$2:$C$637,MATCH(ROWS($AN$2:AN401),position,0)),"")</f>
        <v>180072-VS 15800 X3 xDrive20d F. Seydoux</v>
      </c>
    </row>
    <row r="402" spans="1:41" x14ac:dyDescent="0.25">
      <c r="A402">
        <v>352</v>
      </c>
      <c r="B402">
        <v>180073</v>
      </c>
      <c r="C402" s="2" t="s">
        <v>1099</v>
      </c>
      <c r="D402" s="2" t="s">
        <v>1100</v>
      </c>
      <c r="E402" s="2" t="s">
        <v>715</v>
      </c>
      <c r="F402" s="2" t="s">
        <v>27</v>
      </c>
      <c r="G402" s="2" t="s">
        <v>27</v>
      </c>
      <c r="H402" s="2" t="s">
        <v>27</v>
      </c>
      <c r="I402" s="2" t="s">
        <v>27</v>
      </c>
      <c r="J402" s="1"/>
      <c r="K402" s="1"/>
      <c r="M402" s="2" t="s">
        <v>27</v>
      </c>
      <c r="N402" s="2" t="s">
        <v>27</v>
      </c>
      <c r="O402" s="2" t="s">
        <v>27</v>
      </c>
      <c r="P402" s="2" t="s">
        <v>932</v>
      </c>
      <c r="Q402" s="2" t="s">
        <v>27</v>
      </c>
      <c r="R402" s="2" t="s">
        <v>27</v>
      </c>
      <c r="S402" s="2" t="s">
        <v>27</v>
      </c>
      <c r="T402" s="2" t="s">
        <v>27</v>
      </c>
      <c r="U402" s="2" t="s">
        <v>27</v>
      </c>
      <c r="V402" s="2" t="s">
        <v>27</v>
      </c>
      <c r="AM402">
        <f>--ISNUMBER(IFERROR(SEARCH('Formulaire recherche'!$E$18,C402,1),""))</f>
        <v>1</v>
      </c>
      <c r="AN402">
        <f>IF(AM402=1,COUNTIF($AM$2:AM402,1),"")</f>
        <v>401</v>
      </c>
      <c r="AO402" t="str">
        <f>IFERROR(INDEX($C$2:$C$637,MATCH(ROWS($AN$2:AN402),position,0)),"")</f>
        <v>180073-VS 243026 Infiniti QX30 M. Mottet</v>
      </c>
    </row>
    <row r="403" spans="1:41" x14ac:dyDescent="0.25">
      <c r="A403">
        <v>353</v>
      </c>
      <c r="B403">
        <v>180074</v>
      </c>
      <c r="C403" s="2" t="s">
        <v>1101</v>
      </c>
      <c r="D403" s="2" t="s">
        <v>1102</v>
      </c>
      <c r="E403" s="2" t="s">
        <v>715</v>
      </c>
      <c r="F403" s="2" t="s">
        <v>27</v>
      </c>
      <c r="G403" s="2" t="s">
        <v>27</v>
      </c>
      <c r="H403" s="2" t="s">
        <v>27</v>
      </c>
      <c r="I403" s="2" t="s">
        <v>27</v>
      </c>
      <c r="J403" s="1"/>
      <c r="K403" s="1"/>
      <c r="M403" s="2" t="s">
        <v>27</v>
      </c>
      <c r="N403" s="2" t="s">
        <v>27</v>
      </c>
      <c r="O403" s="2" t="s">
        <v>27</v>
      </c>
      <c r="P403" s="2" t="s">
        <v>932</v>
      </c>
      <c r="Q403" s="2" t="s">
        <v>27</v>
      </c>
      <c r="R403" s="2" t="s">
        <v>27</v>
      </c>
      <c r="S403" s="2" t="s">
        <v>27</v>
      </c>
      <c r="T403" s="2" t="s">
        <v>27</v>
      </c>
      <c r="U403" s="2" t="s">
        <v>27</v>
      </c>
      <c r="V403" s="2" t="s">
        <v>27</v>
      </c>
      <c r="AM403">
        <f>--ISNUMBER(IFERROR(SEARCH('Formulaire recherche'!$E$18,C403,1),""))</f>
        <v>1</v>
      </c>
      <c r="AN403">
        <f>IF(AM403=1,COUNTIF($AM$2:AM403,1),"")</f>
        <v>402</v>
      </c>
      <c r="AO403" t="str">
        <f>IFERROR(INDEX($C$2:$C$637,MATCH(ROWS($AN$2:AN403),position,0)),"")</f>
        <v>180074-VS 38318 Mercedes-Benz GLC 63 S R. Briguet</v>
      </c>
    </row>
    <row r="404" spans="1:41" x14ac:dyDescent="0.25">
      <c r="A404">
        <v>355</v>
      </c>
      <c r="B404">
        <v>199999</v>
      </c>
      <c r="C404" s="2" t="s">
        <v>1105</v>
      </c>
      <c r="D404" s="2" t="s">
        <v>1106</v>
      </c>
      <c r="E404" s="2" t="s">
        <v>715</v>
      </c>
      <c r="F404" s="2" t="s">
        <v>27</v>
      </c>
      <c r="G404" s="2" t="s">
        <v>27</v>
      </c>
      <c r="H404" s="2" t="s">
        <v>27</v>
      </c>
      <c r="I404" s="2" t="s">
        <v>27</v>
      </c>
      <c r="J404" s="1"/>
      <c r="K404" s="1"/>
      <c r="M404" s="2" t="s">
        <v>27</v>
      </c>
      <c r="N404" s="2" t="s">
        <v>27</v>
      </c>
      <c r="O404" s="2" t="s">
        <v>27</v>
      </c>
      <c r="P404" s="2" t="s">
        <v>932</v>
      </c>
      <c r="Q404" s="2" t="s">
        <v>27</v>
      </c>
      <c r="R404" s="2" t="s">
        <v>27</v>
      </c>
      <c r="S404" s="2" t="s">
        <v>27</v>
      </c>
      <c r="T404" s="2" t="s">
        <v>27</v>
      </c>
      <c r="U404" s="2" t="s">
        <v>27</v>
      </c>
      <c r="V404" s="2" t="s">
        <v>27</v>
      </c>
      <c r="AM404">
        <f>--ISNUMBER(IFERROR(SEARCH('Formulaire recherche'!$E$18,C404,1),""))</f>
        <v>1</v>
      </c>
      <c r="AN404">
        <f>IF(AM404=1,COUNTIF($AM$2:AM404,1),"")</f>
        <v>403</v>
      </c>
      <c r="AO404" t="str">
        <f>IFERROR(INDEX($C$2:$C$637,MATCH(ROWS($AN$2:AN404),position,0)),"")</f>
        <v>199999-Véhicules NON ANALYSE</v>
      </c>
    </row>
    <row r="405" spans="1:41" x14ac:dyDescent="0.25">
      <c r="AM405">
        <f>--ISNUMBER(IFERROR(SEARCH('Formulaire recherche'!$E$18,C405,1),""))</f>
        <v>0</v>
      </c>
      <c r="AN405" t="str">
        <f>IF(AM405=1,COUNTIF($AM$2:AM405,1),"")</f>
        <v/>
      </c>
      <c r="AO405" t="str">
        <f>IFERROR(INDEX($C$2:$C$637,MATCH(ROWS($AN$2:AN405),position,0)),"")</f>
        <v/>
      </c>
    </row>
    <row r="406" spans="1:41" x14ac:dyDescent="0.25">
      <c r="AM406">
        <f>--ISNUMBER(IFERROR(SEARCH('Formulaire recherche'!$E$18,C406,1),""))</f>
        <v>0</v>
      </c>
      <c r="AN406" t="str">
        <f>IF(AM406=1,COUNTIF($AM$2:AM406,1),"")</f>
        <v/>
      </c>
      <c r="AO406" t="str">
        <f>IFERROR(INDEX($C$2:$C$637,MATCH(ROWS($AN$2:AN406),position,0)),"")</f>
        <v/>
      </c>
    </row>
    <row r="407" spans="1:41" x14ac:dyDescent="0.25">
      <c r="AM407">
        <f>--ISNUMBER(IFERROR(SEARCH('Formulaire recherche'!$E$18,C407,1),""))</f>
        <v>0</v>
      </c>
      <c r="AN407" t="str">
        <f>IF(AM407=1,COUNTIF($AM$2:AM407,1),"")</f>
        <v/>
      </c>
      <c r="AO407" t="str">
        <f>IFERROR(INDEX($C$2:$C$637,MATCH(ROWS($AN$2:AN407),position,0)),"")</f>
        <v/>
      </c>
    </row>
    <row r="408" spans="1:41" x14ac:dyDescent="0.25">
      <c r="AM408">
        <f>--ISNUMBER(IFERROR(SEARCH('Formulaire recherche'!$E$18,C408,1),""))</f>
        <v>0</v>
      </c>
      <c r="AN408" t="str">
        <f>IF(AM408=1,COUNTIF($AM$2:AM408,1),"")</f>
        <v/>
      </c>
      <c r="AO408" t="str">
        <f>IFERROR(INDEX($C$2:$C$637,MATCH(ROWS($AN$2:AN408),position,0)),"")</f>
        <v/>
      </c>
    </row>
    <row r="409" spans="1:41" x14ac:dyDescent="0.25">
      <c r="AM409">
        <f>--ISNUMBER(IFERROR(SEARCH('Formulaire recherche'!$E$18,C409,1),""))</f>
        <v>0</v>
      </c>
      <c r="AN409" t="str">
        <f>IF(AM409=1,COUNTIF($AM$2:AM409,1),"")</f>
        <v/>
      </c>
      <c r="AO409" t="str">
        <f>IFERROR(INDEX($C$2:$C$637,MATCH(ROWS($AN$2:AN409),position,0)),"")</f>
        <v/>
      </c>
    </row>
    <row r="410" spans="1:41" x14ac:dyDescent="0.25">
      <c r="AM410">
        <f>--ISNUMBER(IFERROR(SEARCH('Formulaire recherche'!$E$18,C410,1),""))</f>
        <v>0</v>
      </c>
      <c r="AN410" t="str">
        <f>IF(AM410=1,COUNTIF($AM$2:AM410,1),"")</f>
        <v/>
      </c>
      <c r="AO410" t="str">
        <f>IFERROR(INDEX($C$2:$C$637,MATCH(ROWS($AN$2:AN410),position,0)),"")</f>
        <v/>
      </c>
    </row>
    <row r="411" spans="1:41" x14ac:dyDescent="0.25">
      <c r="AM411">
        <f>--ISNUMBER(IFERROR(SEARCH('Formulaire recherche'!$E$18,C411,1),""))</f>
        <v>0</v>
      </c>
      <c r="AN411" t="str">
        <f>IF(AM411=1,COUNTIF($AM$2:AM411,1),"")</f>
        <v/>
      </c>
      <c r="AO411" t="str">
        <f>IFERROR(INDEX($C$2:$C$637,MATCH(ROWS($AN$2:AN411),position,0)),"")</f>
        <v/>
      </c>
    </row>
    <row r="412" spans="1:41" x14ac:dyDescent="0.25">
      <c r="AM412">
        <f>--ISNUMBER(IFERROR(SEARCH('Formulaire recherche'!$E$18,C412,1),""))</f>
        <v>0</v>
      </c>
      <c r="AN412" t="str">
        <f>IF(AM412=1,COUNTIF($AM$2:AM412,1),"")</f>
        <v/>
      </c>
      <c r="AO412" t="str">
        <f>IFERROR(INDEX($C$2:$C$637,MATCH(ROWS($AN$2:AN412),position,0)),"")</f>
        <v/>
      </c>
    </row>
    <row r="413" spans="1:41" x14ac:dyDescent="0.25">
      <c r="AM413">
        <f>--ISNUMBER(IFERROR(SEARCH('Formulaire recherche'!$E$18,C413,1),""))</f>
        <v>0</v>
      </c>
      <c r="AN413" t="str">
        <f>IF(AM413=1,COUNTIF($AM$2:AM413,1),"")</f>
        <v/>
      </c>
      <c r="AO413" t="str">
        <f>IFERROR(INDEX($C$2:$C$637,MATCH(ROWS($AN$2:AN413),position,0)),"")</f>
        <v/>
      </c>
    </row>
    <row r="414" spans="1:41" x14ac:dyDescent="0.25">
      <c r="AM414">
        <f>--ISNUMBER(IFERROR(SEARCH('Formulaire recherche'!$E$18,C414,1),""))</f>
        <v>0</v>
      </c>
      <c r="AN414" t="str">
        <f>IF(AM414=1,COUNTIF($AM$2:AM414,1),"")</f>
        <v/>
      </c>
      <c r="AO414" t="str">
        <f>IFERROR(INDEX($C$2:$C$637,MATCH(ROWS($AN$2:AN414),position,0)),"")</f>
        <v/>
      </c>
    </row>
    <row r="415" spans="1:41" x14ac:dyDescent="0.25">
      <c r="AM415">
        <f>--ISNUMBER(IFERROR(SEARCH('Formulaire recherche'!$E$18,C415,1),""))</f>
        <v>0</v>
      </c>
      <c r="AN415" t="str">
        <f>IF(AM415=1,COUNTIF($AM$2:AM415,1),"")</f>
        <v/>
      </c>
      <c r="AO415" t="str">
        <f>IFERROR(INDEX($C$2:$C$637,MATCH(ROWS($AN$2:AN415),position,0)),"")</f>
        <v/>
      </c>
    </row>
    <row r="416" spans="1:41" x14ac:dyDescent="0.25">
      <c r="AM416">
        <f>--ISNUMBER(IFERROR(SEARCH('Formulaire recherche'!$E$18,C416,1),""))</f>
        <v>0</v>
      </c>
      <c r="AN416" t="str">
        <f>IF(AM416=1,COUNTIF($AM$2:AM416,1),"")</f>
        <v/>
      </c>
      <c r="AO416" t="str">
        <f>IFERROR(INDEX($C$2:$C$637,MATCH(ROWS($AN$2:AN416),position,0)),"")</f>
        <v/>
      </c>
    </row>
    <row r="417" spans="39:41" x14ac:dyDescent="0.25">
      <c r="AM417">
        <f>--ISNUMBER(IFERROR(SEARCH('Formulaire recherche'!$E$18,C417,1),""))</f>
        <v>0</v>
      </c>
      <c r="AN417" t="str">
        <f>IF(AM417=1,COUNTIF($AM$2:AM417,1),"")</f>
        <v/>
      </c>
      <c r="AO417" t="str">
        <f>IFERROR(INDEX($C$2:$C$637,MATCH(ROWS($AN$2:AN417),position,0)),"")</f>
        <v/>
      </c>
    </row>
    <row r="418" spans="39:41" x14ac:dyDescent="0.25">
      <c r="AM418">
        <f>--ISNUMBER(IFERROR(SEARCH('Formulaire recherche'!$E$18,C418,1),""))</f>
        <v>0</v>
      </c>
      <c r="AN418" t="str">
        <f>IF(AM418=1,COUNTIF($AM$2:AM418,1),"")</f>
        <v/>
      </c>
      <c r="AO418" t="str">
        <f>IFERROR(INDEX($C$2:$C$637,MATCH(ROWS($AN$2:AN418),position,0)),"")</f>
        <v/>
      </c>
    </row>
    <row r="419" spans="39:41" x14ac:dyDescent="0.25">
      <c r="AM419">
        <f>--ISNUMBER(IFERROR(SEARCH('Formulaire recherche'!$E$18,C419,1),""))</f>
        <v>0</v>
      </c>
      <c r="AN419" t="str">
        <f>IF(AM419=1,COUNTIF($AM$2:AM419,1),"")</f>
        <v/>
      </c>
      <c r="AO419" t="str">
        <f>IFERROR(INDEX($C$2:$C$637,MATCH(ROWS($AN$2:AN419),position,0)),"")</f>
        <v/>
      </c>
    </row>
    <row r="420" spans="39:41" x14ac:dyDescent="0.25">
      <c r="AM420">
        <f>--ISNUMBER(IFERROR(SEARCH('Formulaire recherche'!$E$18,C420,1),""))</f>
        <v>0</v>
      </c>
      <c r="AN420" t="str">
        <f>IF(AM420=1,COUNTIF($AM$2:AM420,1),"")</f>
        <v/>
      </c>
      <c r="AO420" t="str">
        <f>IFERROR(INDEX($C$2:$C$637,MATCH(ROWS($AN$2:AN420),position,0)),"")</f>
        <v/>
      </c>
    </row>
    <row r="421" spans="39:41" x14ac:dyDescent="0.25">
      <c r="AM421">
        <f>--ISNUMBER(IFERROR(SEARCH('Formulaire recherche'!$E$18,C421,1),""))</f>
        <v>0</v>
      </c>
      <c r="AN421" t="str">
        <f>IF(AM421=1,COUNTIF($AM$2:AM421,1),"")</f>
        <v/>
      </c>
      <c r="AO421" t="str">
        <f>IFERROR(INDEX($C$2:$C$637,MATCH(ROWS($AN$2:AN421),position,0)),"")</f>
        <v/>
      </c>
    </row>
    <row r="422" spans="39:41" x14ac:dyDescent="0.25">
      <c r="AM422">
        <f>--ISNUMBER(IFERROR(SEARCH('Formulaire recherche'!$E$18,C422,1),""))</f>
        <v>0</v>
      </c>
      <c r="AN422" t="str">
        <f>IF(AM422=1,COUNTIF($AM$2:AM422,1),"")</f>
        <v/>
      </c>
      <c r="AO422" t="str">
        <f>IFERROR(INDEX($C$2:$C$637,MATCH(ROWS($AN$2:AN422),position,0)),"")</f>
        <v/>
      </c>
    </row>
    <row r="423" spans="39:41" x14ac:dyDescent="0.25">
      <c r="AM423">
        <f>--ISNUMBER(IFERROR(SEARCH('Formulaire recherche'!$E$18,C423,1),""))</f>
        <v>0</v>
      </c>
      <c r="AN423" t="str">
        <f>IF(AM423=1,COUNTIF($AM$2:AM423,1),"")</f>
        <v/>
      </c>
      <c r="AO423" t="str">
        <f>IFERROR(INDEX($C$2:$C$637,MATCH(ROWS($AN$2:AN423),position,0)),"")</f>
        <v/>
      </c>
    </row>
    <row r="424" spans="39:41" x14ac:dyDescent="0.25">
      <c r="AM424">
        <f>--ISNUMBER(IFERROR(SEARCH('Formulaire recherche'!$E$18,C424,1),""))</f>
        <v>0</v>
      </c>
      <c r="AN424" t="str">
        <f>IF(AM424=1,COUNTIF($AM$2:AM424,1),"")</f>
        <v/>
      </c>
      <c r="AO424" t="str">
        <f>IFERROR(INDEX($C$2:$C$637,MATCH(ROWS($AN$2:AN424),position,0)),"")</f>
        <v/>
      </c>
    </row>
    <row r="425" spans="39:41" x14ac:dyDescent="0.25">
      <c r="AM425">
        <f>--ISNUMBER(IFERROR(SEARCH('Formulaire recherche'!$E$18,C425,1),""))</f>
        <v>0</v>
      </c>
      <c r="AN425" t="str">
        <f>IF(AM425=1,COUNTIF($AM$2:AM425,1),"")</f>
        <v/>
      </c>
      <c r="AO425" t="str">
        <f>IFERROR(INDEX($C$2:$C$637,MATCH(ROWS($AN$2:AN425),position,0)),"")</f>
        <v/>
      </c>
    </row>
    <row r="426" spans="39:41" x14ac:dyDescent="0.25">
      <c r="AM426">
        <f>--ISNUMBER(IFERROR(SEARCH('Formulaire recherche'!$E$18,C426,1),""))</f>
        <v>0</v>
      </c>
      <c r="AN426" t="str">
        <f>IF(AM426=1,COUNTIF($AM$2:AM426,1),"")</f>
        <v/>
      </c>
      <c r="AO426" t="str">
        <f>IFERROR(INDEX($C$2:$C$637,MATCH(ROWS($AN$2:AN426),position,0)),"")</f>
        <v/>
      </c>
    </row>
    <row r="427" spans="39:41" x14ac:dyDescent="0.25">
      <c r="AM427">
        <f>--ISNUMBER(IFERROR(SEARCH('Formulaire recherche'!$E$18,C427,1),""))</f>
        <v>0</v>
      </c>
      <c r="AN427" t="str">
        <f>IF(AM427=1,COUNTIF($AM$2:AM427,1),"")</f>
        <v/>
      </c>
      <c r="AO427" t="str">
        <f>IFERROR(INDEX($C$2:$C$637,MATCH(ROWS($AN$2:AN427),position,0)),"")</f>
        <v/>
      </c>
    </row>
    <row r="428" spans="39:41" x14ac:dyDescent="0.25">
      <c r="AM428">
        <f>--ISNUMBER(IFERROR(SEARCH('Formulaire recherche'!$E$18,C428,1),""))</f>
        <v>0</v>
      </c>
      <c r="AN428" t="str">
        <f>IF(AM428=1,COUNTIF($AM$2:AM428,1),"")</f>
        <v/>
      </c>
      <c r="AO428" t="str">
        <f>IFERROR(INDEX($C$2:$C$637,MATCH(ROWS($AN$2:AN428),position,0)),"")</f>
        <v/>
      </c>
    </row>
    <row r="429" spans="39:41" x14ac:dyDescent="0.25">
      <c r="AM429">
        <f>--ISNUMBER(IFERROR(SEARCH('Formulaire recherche'!$E$18,C429,1),""))</f>
        <v>0</v>
      </c>
      <c r="AN429" t="str">
        <f>IF(AM429=1,COUNTIF($AM$2:AM429,1),"")</f>
        <v/>
      </c>
      <c r="AO429" t="str">
        <f>IFERROR(INDEX($C$2:$C$637,MATCH(ROWS($AN$2:AN429),position,0)),"")</f>
        <v/>
      </c>
    </row>
    <row r="430" spans="39:41" x14ac:dyDescent="0.25">
      <c r="AM430">
        <f>--ISNUMBER(IFERROR(SEARCH('Formulaire recherche'!$E$18,C430,1),""))</f>
        <v>0</v>
      </c>
      <c r="AN430" t="str">
        <f>IF(AM430=1,COUNTIF($AM$2:AM430,1),"")</f>
        <v/>
      </c>
      <c r="AO430" t="str">
        <f>IFERROR(INDEX($C$2:$C$637,MATCH(ROWS($AN$2:AN430),position,0)),"")</f>
        <v/>
      </c>
    </row>
    <row r="431" spans="39:41" x14ac:dyDescent="0.25">
      <c r="AM431">
        <f>--ISNUMBER(IFERROR(SEARCH('Formulaire recherche'!$E$18,C431,1),""))</f>
        <v>0</v>
      </c>
      <c r="AN431" t="str">
        <f>IF(AM431=1,COUNTIF($AM$2:AM431,1),"")</f>
        <v/>
      </c>
      <c r="AO431" t="str">
        <f>IFERROR(INDEX($C$2:$C$637,MATCH(ROWS($AN$2:AN431),position,0)),"")</f>
        <v/>
      </c>
    </row>
    <row r="432" spans="39:41" x14ac:dyDescent="0.25">
      <c r="AM432">
        <f>--ISNUMBER(IFERROR(SEARCH('Formulaire recherche'!$E$18,C432,1),""))</f>
        <v>0</v>
      </c>
      <c r="AN432" t="str">
        <f>IF(AM432=1,COUNTIF($AM$2:AM432,1),"")</f>
        <v/>
      </c>
      <c r="AO432" t="str">
        <f>IFERROR(INDEX($C$2:$C$637,MATCH(ROWS($AN$2:AN432),position,0)),"")</f>
        <v/>
      </c>
    </row>
    <row r="433" spans="39:41" x14ac:dyDescent="0.25">
      <c r="AM433">
        <f>--ISNUMBER(IFERROR(SEARCH('Formulaire recherche'!$E$18,C433,1),""))</f>
        <v>0</v>
      </c>
      <c r="AN433" t="str">
        <f>IF(AM433=1,COUNTIF($AM$2:AM433,1),"")</f>
        <v/>
      </c>
      <c r="AO433" t="str">
        <f>IFERROR(INDEX($C$2:$C$637,MATCH(ROWS($AN$2:AN433),position,0)),"")</f>
        <v/>
      </c>
    </row>
    <row r="434" spans="39:41" x14ac:dyDescent="0.25">
      <c r="AM434">
        <f>--ISNUMBER(IFERROR(SEARCH('Formulaire recherche'!$E$18,C434,1),""))</f>
        <v>0</v>
      </c>
      <c r="AN434" t="str">
        <f>IF(AM434=1,COUNTIF($AM$2:AM434,1),"")</f>
        <v/>
      </c>
      <c r="AO434" t="str">
        <f>IFERROR(INDEX($C$2:$C$637,MATCH(ROWS($AN$2:AN434),position,0)),"")</f>
        <v/>
      </c>
    </row>
    <row r="435" spans="39:41" x14ac:dyDescent="0.25">
      <c r="AM435">
        <f>--ISNUMBER(IFERROR(SEARCH('Formulaire recherche'!$E$18,C435,1),""))</f>
        <v>0</v>
      </c>
      <c r="AN435" t="str">
        <f>IF(AM435=1,COUNTIF($AM$2:AM435,1),"")</f>
        <v/>
      </c>
      <c r="AO435" t="str">
        <f>IFERROR(INDEX($C$2:$C$637,MATCH(ROWS($AN$2:AN435),position,0)),"")</f>
        <v/>
      </c>
    </row>
    <row r="436" spans="39:41" x14ac:dyDescent="0.25">
      <c r="AM436">
        <f>--ISNUMBER(IFERROR(SEARCH('Formulaire recherche'!$E$18,C436,1),""))</f>
        <v>0</v>
      </c>
      <c r="AN436" t="str">
        <f>IF(AM436=1,COUNTIF($AM$2:AM436,1),"")</f>
        <v/>
      </c>
      <c r="AO436" t="str">
        <f>IFERROR(INDEX($C$2:$C$637,MATCH(ROWS($AN$2:AN436),position,0)),"")</f>
        <v/>
      </c>
    </row>
    <row r="437" spans="39:41" x14ac:dyDescent="0.25">
      <c r="AM437">
        <f>--ISNUMBER(IFERROR(SEARCH('Formulaire recherche'!$E$18,C437,1),""))</f>
        <v>0</v>
      </c>
      <c r="AN437" t="str">
        <f>IF(AM437=1,COUNTIF($AM$2:AM437,1),"")</f>
        <v/>
      </c>
      <c r="AO437" t="str">
        <f>IFERROR(INDEX($C$2:$C$637,MATCH(ROWS($AN$2:AN437),position,0)),"")</f>
        <v/>
      </c>
    </row>
    <row r="438" spans="39:41" x14ac:dyDescent="0.25">
      <c r="AM438">
        <f>--ISNUMBER(IFERROR(SEARCH('Formulaire recherche'!$E$18,C438,1),""))</f>
        <v>0</v>
      </c>
      <c r="AN438" t="str">
        <f>IF(AM438=1,COUNTIF($AM$2:AM438,1),"")</f>
        <v/>
      </c>
      <c r="AO438" t="str">
        <f>IFERROR(INDEX($C$2:$C$637,MATCH(ROWS($AN$2:AN438),position,0)),"")</f>
        <v/>
      </c>
    </row>
    <row r="439" spans="39:41" x14ac:dyDescent="0.25">
      <c r="AM439">
        <f>--ISNUMBER(IFERROR(SEARCH('Formulaire recherche'!$E$18,C439,1),""))</f>
        <v>0</v>
      </c>
      <c r="AN439" t="str">
        <f>IF(AM439=1,COUNTIF($AM$2:AM439,1),"")</f>
        <v/>
      </c>
      <c r="AO439" t="str">
        <f>IFERROR(INDEX($C$2:$C$637,MATCH(ROWS($AN$2:AN439),position,0)),"")</f>
        <v/>
      </c>
    </row>
    <row r="440" spans="39:41" x14ac:dyDescent="0.25">
      <c r="AM440">
        <f>--ISNUMBER(IFERROR(SEARCH('Formulaire recherche'!$E$18,C440,1),""))</f>
        <v>0</v>
      </c>
      <c r="AN440" t="str">
        <f>IF(AM440=1,COUNTIF($AM$2:AM440,1),"")</f>
        <v/>
      </c>
      <c r="AO440" t="str">
        <f>IFERROR(INDEX($C$2:$C$637,MATCH(ROWS($AN$2:AN440),position,0)),"")</f>
        <v/>
      </c>
    </row>
    <row r="441" spans="39:41" x14ac:dyDescent="0.25">
      <c r="AM441">
        <f>--ISNUMBER(IFERROR(SEARCH('Formulaire recherche'!$E$18,C441,1),""))</f>
        <v>0</v>
      </c>
      <c r="AN441" t="str">
        <f>IF(AM441=1,COUNTIF($AM$2:AM441,1),"")</f>
        <v/>
      </c>
      <c r="AO441" t="str">
        <f>IFERROR(INDEX($C$2:$C$637,MATCH(ROWS($AN$2:AN441),position,0)),"")</f>
        <v/>
      </c>
    </row>
    <row r="442" spans="39:41" x14ac:dyDescent="0.25">
      <c r="AM442">
        <f>--ISNUMBER(IFERROR(SEARCH('Formulaire recherche'!$E$18,C442,1),""))</f>
        <v>0</v>
      </c>
      <c r="AN442" t="str">
        <f>IF(AM442=1,COUNTIF($AM$2:AM442,1),"")</f>
        <v/>
      </c>
      <c r="AO442" t="str">
        <f>IFERROR(INDEX($C$2:$C$637,MATCH(ROWS($AN$2:AN442),position,0)),"")</f>
        <v/>
      </c>
    </row>
    <row r="443" spans="39:41" x14ac:dyDescent="0.25">
      <c r="AM443">
        <f>--ISNUMBER(IFERROR(SEARCH('Formulaire recherche'!$E$18,C443,1),""))</f>
        <v>0</v>
      </c>
      <c r="AN443" t="str">
        <f>IF(AM443=1,COUNTIF($AM$2:AM443,1),"")</f>
        <v/>
      </c>
      <c r="AO443" t="str">
        <f>IFERROR(INDEX($C$2:$C$637,MATCH(ROWS($AN$2:AN443),position,0)),"")</f>
        <v/>
      </c>
    </row>
    <row r="444" spans="39:41" x14ac:dyDescent="0.25">
      <c r="AM444">
        <f>--ISNUMBER(IFERROR(SEARCH('Formulaire recherche'!$E$18,C444,1),""))</f>
        <v>0</v>
      </c>
      <c r="AN444" t="str">
        <f>IF(AM444=1,COUNTIF($AM$2:AM444,1),"")</f>
        <v/>
      </c>
      <c r="AO444" t="str">
        <f>IFERROR(INDEX($C$2:$C$637,MATCH(ROWS($AN$2:AN444),position,0)),"")</f>
        <v/>
      </c>
    </row>
    <row r="445" spans="39:41" x14ac:dyDescent="0.25">
      <c r="AM445">
        <f>--ISNUMBER(IFERROR(SEARCH('Formulaire recherche'!$E$18,C445,1),""))</f>
        <v>0</v>
      </c>
      <c r="AN445" t="str">
        <f>IF(AM445=1,COUNTIF($AM$2:AM445,1),"")</f>
        <v/>
      </c>
      <c r="AO445" t="str">
        <f>IFERROR(INDEX($C$2:$C$637,MATCH(ROWS($AN$2:AN445),position,0)),"")</f>
        <v/>
      </c>
    </row>
    <row r="446" spans="39:41" x14ac:dyDescent="0.25">
      <c r="AM446">
        <f>--ISNUMBER(IFERROR(SEARCH('Formulaire recherche'!$E$18,C446,1),""))</f>
        <v>0</v>
      </c>
      <c r="AN446" t="str">
        <f>IF(AM446=1,COUNTIF($AM$2:AM446,1),"")</f>
        <v/>
      </c>
      <c r="AO446" t="str">
        <f>IFERROR(INDEX($C$2:$C$637,MATCH(ROWS($AN$2:AN446),position,0)),"")</f>
        <v/>
      </c>
    </row>
    <row r="447" spans="39:41" x14ac:dyDescent="0.25">
      <c r="AM447">
        <f>--ISNUMBER(IFERROR(SEARCH('Formulaire recherche'!$E$18,C447,1),""))</f>
        <v>0</v>
      </c>
      <c r="AN447" t="str">
        <f>IF(AM447=1,COUNTIF($AM$2:AM447,1),"")</f>
        <v/>
      </c>
      <c r="AO447" t="str">
        <f>IFERROR(INDEX($C$2:$C$637,MATCH(ROWS($AN$2:AN447),position,0)),"")</f>
        <v/>
      </c>
    </row>
    <row r="448" spans="39:41" x14ac:dyDescent="0.25">
      <c r="AM448">
        <f>--ISNUMBER(IFERROR(SEARCH('Formulaire recherche'!$E$18,C448,1),""))</f>
        <v>0</v>
      </c>
      <c r="AN448" t="str">
        <f>IF(AM448=1,COUNTIF($AM$2:AM448,1),"")</f>
        <v/>
      </c>
      <c r="AO448" t="str">
        <f>IFERROR(INDEX($C$2:$C$637,MATCH(ROWS($AN$2:AN448),position,0)),"")</f>
        <v/>
      </c>
    </row>
    <row r="449" spans="39:41" x14ac:dyDescent="0.25">
      <c r="AM449">
        <f>--ISNUMBER(IFERROR(SEARCH('Formulaire recherche'!$E$18,C449,1),""))</f>
        <v>0</v>
      </c>
      <c r="AN449" t="str">
        <f>IF(AM449=1,COUNTIF($AM$2:AM449,1),"")</f>
        <v/>
      </c>
      <c r="AO449" t="str">
        <f>IFERROR(INDEX($C$2:$C$637,MATCH(ROWS($AN$2:AN449),position,0)),"")</f>
        <v/>
      </c>
    </row>
    <row r="450" spans="39:41" x14ac:dyDescent="0.25">
      <c r="AM450">
        <f>--ISNUMBER(IFERROR(SEARCH('Formulaire recherche'!$E$18,C450,1),""))</f>
        <v>0</v>
      </c>
      <c r="AN450" t="str">
        <f>IF(AM450=1,COUNTIF($AM$2:AM450,1),"")</f>
        <v/>
      </c>
      <c r="AO450" t="str">
        <f>IFERROR(INDEX($C$2:$C$637,MATCH(ROWS($AN$2:AN450),position,0)),"")</f>
        <v/>
      </c>
    </row>
    <row r="451" spans="39:41" x14ac:dyDescent="0.25">
      <c r="AM451">
        <f>--ISNUMBER(IFERROR(SEARCH('Formulaire recherche'!$E$18,C451,1),""))</f>
        <v>0</v>
      </c>
      <c r="AN451" t="str">
        <f>IF(AM451=1,COUNTIF($AM$2:AM451,1),"")</f>
        <v/>
      </c>
      <c r="AO451" t="str">
        <f>IFERROR(INDEX($C$2:$C$637,MATCH(ROWS($AN$2:AN451),position,0)),"")</f>
        <v/>
      </c>
    </row>
    <row r="452" spans="39:41" x14ac:dyDescent="0.25">
      <c r="AM452">
        <f>--ISNUMBER(IFERROR(SEARCH('Formulaire recherche'!$E$18,C452,1),""))</f>
        <v>0</v>
      </c>
      <c r="AN452" t="str">
        <f>IF(AM452=1,COUNTIF($AM$2:AM452,1),"")</f>
        <v/>
      </c>
      <c r="AO452" t="str">
        <f>IFERROR(INDEX($C$2:$C$637,MATCH(ROWS($AN$2:AN452),position,0)),"")</f>
        <v/>
      </c>
    </row>
    <row r="453" spans="39:41" x14ac:dyDescent="0.25">
      <c r="AM453">
        <f>--ISNUMBER(IFERROR(SEARCH('Formulaire recherche'!$E$18,C453,1),""))</f>
        <v>0</v>
      </c>
      <c r="AN453" t="str">
        <f>IF(AM453=1,COUNTIF($AM$2:AM453,1),"")</f>
        <v/>
      </c>
      <c r="AO453" t="str">
        <f>IFERROR(INDEX($C$2:$C$637,MATCH(ROWS($AN$2:AN453),position,0)),"")</f>
        <v/>
      </c>
    </row>
    <row r="454" spans="39:41" x14ac:dyDescent="0.25">
      <c r="AM454">
        <f>--ISNUMBER(IFERROR(SEARCH('Formulaire recherche'!$E$18,C454,1),""))</f>
        <v>0</v>
      </c>
      <c r="AN454" t="str">
        <f>IF(AM454=1,COUNTIF($AM$2:AM454,1),"")</f>
        <v/>
      </c>
      <c r="AO454" t="str">
        <f>IFERROR(INDEX($C$2:$C$637,MATCH(ROWS($AN$2:AN454),position,0)),"")</f>
        <v/>
      </c>
    </row>
    <row r="455" spans="39:41" x14ac:dyDescent="0.25">
      <c r="AM455">
        <f>--ISNUMBER(IFERROR(SEARCH('Formulaire recherche'!$E$18,C455,1),""))</f>
        <v>0</v>
      </c>
      <c r="AN455" t="str">
        <f>IF(AM455=1,COUNTIF($AM$2:AM455,1),"")</f>
        <v/>
      </c>
      <c r="AO455" t="str">
        <f>IFERROR(INDEX($C$2:$C$637,MATCH(ROWS($AN$2:AN455),position,0)),"")</f>
        <v/>
      </c>
    </row>
    <row r="456" spans="39:41" x14ac:dyDescent="0.25">
      <c r="AM456">
        <f>--ISNUMBER(IFERROR(SEARCH('Formulaire recherche'!$E$18,C456,1),""))</f>
        <v>0</v>
      </c>
      <c r="AN456" t="str">
        <f>IF(AM456=1,COUNTIF($AM$2:AM456,1),"")</f>
        <v/>
      </c>
      <c r="AO456" t="str">
        <f>IFERROR(INDEX($C$2:$C$637,MATCH(ROWS($AN$2:AN456),position,0)),"")</f>
        <v/>
      </c>
    </row>
    <row r="457" spans="39:41" x14ac:dyDescent="0.25">
      <c r="AM457">
        <f>--ISNUMBER(IFERROR(SEARCH('Formulaire recherche'!$E$18,C457,1),""))</f>
        <v>0</v>
      </c>
      <c r="AN457" t="str">
        <f>IF(AM457=1,COUNTIF($AM$2:AM457,1),"")</f>
        <v/>
      </c>
      <c r="AO457" t="str">
        <f>IFERROR(INDEX($C$2:$C$637,MATCH(ROWS($AN$2:AN457),position,0)),"")</f>
        <v/>
      </c>
    </row>
    <row r="458" spans="39:41" x14ac:dyDescent="0.25">
      <c r="AM458">
        <f>--ISNUMBER(IFERROR(SEARCH('Formulaire recherche'!$E$18,C458,1),""))</f>
        <v>0</v>
      </c>
      <c r="AN458" t="str">
        <f>IF(AM458=1,COUNTIF($AM$2:AM458,1),"")</f>
        <v/>
      </c>
      <c r="AO458" t="str">
        <f>IFERROR(INDEX($C$2:$C$637,MATCH(ROWS($AN$2:AN458),position,0)),"")</f>
        <v/>
      </c>
    </row>
    <row r="459" spans="39:41" x14ac:dyDescent="0.25">
      <c r="AM459">
        <f>--ISNUMBER(IFERROR(SEARCH('Formulaire recherche'!$E$18,C459,1),""))</f>
        <v>0</v>
      </c>
      <c r="AN459" t="str">
        <f>IF(AM459=1,COUNTIF($AM$2:AM459,1),"")</f>
        <v/>
      </c>
      <c r="AO459" t="str">
        <f>IFERROR(INDEX($C$2:$C$637,MATCH(ROWS($AN$2:AN459),position,0)),"")</f>
        <v/>
      </c>
    </row>
    <row r="460" spans="39:41" x14ac:dyDescent="0.25">
      <c r="AM460">
        <f>--ISNUMBER(IFERROR(SEARCH('Formulaire recherche'!$E$18,C460,1),""))</f>
        <v>0</v>
      </c>
      <c r="AN460" t="str">
        <f>IF(AM460=1,COUNTIF($AM$2:AM460,1),"")</f>
        <v/>
      </c>
      <c r="AO460" t="str">
        <f>IFERROR(INDEX($C$2:$C$637,MATCH(ROWS($AN$2:AN460),position,0)),"")</f>
        <v/>
      </c>
    </row>
    <row r="461" spans="39:41" x14ac:dyDescent="0.25">
      <c r="AM461">
        <f>--ISNUMBER(IFERROR(SEARCH('Formulaire recherche'!$E$18,C461,1),""))</f>
        <v>0</v>
      </c>
      <c r="AN461" t="str">
        <f>IF(AM461=1,COUNTIF($AM$2:AM461,1),"")</f>
        <v/>
      </c>
      <c r="AO461" t="str">
        <f>IFERROR(INDEX($C$2:$C$637,MATCH(ROWS($AN$2:AN461),position,0)),"")</f>
        <v/>
      </c>
    </row>
    <row r="462" spans="39:41" x14ac:dyDescent="0.25">
      <c r="AM462">
        <f>--ISNUMBER(IFERROR(SEARCH('Formulaire recherche'!$E$18,C462,1),""))</f>
        <v>0</v>
      </c>
      <c r="AN462" t="str">
        <f>IF(AM462=1,COUNTIF($AM$2:AM462,1),"")</f>
        <v/>
      </c>
      <c r="AO462" t="str">
        <f>IFERROR(INDEX($C$2:$C$637,MATCH(ROWS($AN$2:AN462),position,0)),"")</f>
        <v/>
      </c>
    </row>
    <row r="463" spans="39:41" x14ac:dyDescent="0.25">
      <c r="AM463">
        <f>--ISNUMBER(IFERROR(SEARCH('Formulaire recherche'!$E$18,C463,1),""))</f>
        <v>0</v>
      </c>
      <c r="AN463" t="str">
        <f>IF(AM463=1,COUNTIF($AM$2:AM463,1),"")</f>
        <v/>
      </c>
      <c r="AO463" t="str">
        <f>IFERROR(INDEX($C$2:$C$637,MATCH(ROWS($AN$2:AN463),position,0)),"")</f>
        <v/>
      </c>
    </row>
    <row r="464" spans="39:41" x14ac:dyDescent="0.25">
      <c r="AM464">
        <f>--ISNUMBER(IFERROR(SEARCH('Formulaire recherche'!$E$18,C464,1),""))</f>
        <v>0</v>
      </c>
      <c r="AN464" t="str">
        <f>IF(AM464=1,COUNTIF($AM$2:AM464,1),"")</f>
        <v/>
      </c>
      <c r="AO464" t="str">
        <f>IFERROR(INDEX($C$2:$C$637,MATCH(ROWS($AN$2:AN464),position,0)),"")</f>
        <v/>
      </c>
    </row>
    <row r="465" spans="39:41" x14ac:dyDescent="0.25">
      <c r="AM465">
        <f>--ISNUMBER(IFERROR(SEARCH('Formulaire recherche'!$E$18,C465,1),""))</f>
        <v>0</v>
      </c>
      <c r="AN465" t="str">
        <f>IF(AM465=1,COUNTIF($AM$2:AM465,1),"")</f>
        <v/>
      </c>
      <c r="AO465" t="str">
        <f>IFERROR(INDEX($C$2:$C$637,MATCH(ROWS($AN$2:AN465),position,0)),"")</f>
        <v/>
      </c>
    </row>
    <row r="466" spans="39:41" x14ac:dyDescent="0.25">
      <c r="AM466">
        <f>--ISNUMBER(IFERROR(SEARCH('Formulaire recherche'!$E$18,C466,1),""))</f>
        <v>0</v>
      </c>
      <c r="AN466" t="str">
        <f>IF(AM466=1,COUNTIF($AM$2:AM466,1),"")</f>
        <v/>
      </c>
      <c r="AO466" t="str">
        <f>IFERROR(INDEX($C$2:$C$637,MATCH(ROWS($AN$2:AN466),position,0)),"")</f>
        <v/>
      </c>
    </row>
    <row r="467" spans="39:41" x14ac:dyDescent="0.25">
      <c r="AM467">
        <f>--ISNUMBER(IFERROR(SEARCH('Formulaire recherche'!$E$18,C467,1),""))</f>
        <v>0</v>
      </c>
      <c r="AN467" t="str">
        <f>IF(AM467=1,COUNTIF($AM$2:AM467,1),"")</f>
        <v/>
      </c>
      <c r="AO467" t="str">
        <f>IFERROR(INDEX($C$2:$C$637,MATCH(ROWS($AN$2:AN467),position,0)),"")</f>
        <v/>
      </c>
    </row>
    <row r="468" spans="39:41" x14ac:dyDescent="0.25">
      <c r="AM468">
        <f>--ISNUMBER(IFERROR(SEARCH('Formulaire recherche'!$E$18,C468,1),""))</f>
        <v>0</v>
      </c>
      <c r="AN468" t="str">
        <f>IF(AM468=1,COUNTIF($AM$2:AM468,1),"")</f>
        <v/>
      </c>
      <c r="AO468" t="str">
        <f>IFERROR(INDEX($C$2:$C$637,MATCH(ROWS($AN$2:AN468),position,0)),"")</f>
        <v/>
      </c>
    </row>
    <row r="469" spans="39:41" x14ac:dyDescent="0.25">
      <c r="AM469">
        <f>--ISNUMBER(IFERROR(SEARCH('Formulaire recherche'!$E$18,C469,1),""))</f>
        <v>0</v>
      </c>
      <c r="AN469" t="str">
        <f>IF(AM469=1,COUNTIF($AM$2:AM469,1),"")</f>
        <v/>
      </c>
      <c r="AO469" t="str">
        <f>IFERROR(INDEX($C$2:$C$637,MATCH(ROWS($AN$2:AN469),position,0)),"")</f>
        <v/>
      </c>
    </row>
    <row r="470" spans="39:41" x14ac:dyDescent="0.25">
      <c r="AM470">
        <f>--ISNUMBER(IFERROR(SEARCH('Formulaire recherche'!$E$18,C470,1),""))</f>
        <v>0</v>
      </c>
      <c r="AN470" t="str">
        <f>IF(AM470=1,COUNTIF($AM$2:AM470,1),"")</f>
        <v/>
      </c>
      <c r="AO470" t="str">
        <f>IFERROR(INDEX($C$2:$C$637,MATCH(ROWS($AN$2:AN470),position,0)),"")</f>
        <v/>
      </c>
    </row>
    <row r="471" spans="39:41" x14ac:dyDescent="0.25">
      <c r="AM471">
        <f>--ISNUMBER(IFERROR(SEARCH('Formulaire recherche'!$E$18,C471,1),""))</f>
        <v>0</v>
      </c>
      <c r="AN471" t="str">
        <f>IF(AM471=1,COUNTIF($AM$2:AM471,1),"")</f>
        <v/>
      </c>
      <c r="AO471" t="str">
        <f>IFERROR(INDEX($C$2:$C$637,MATCH(ROWS($AN$2:AN471),position,0)),"")</f>
        <v/>
      </c>
    </row>
    <row r="472" spans="39:41" x14ac:dyDescent="0.25">
      <c r="AM472">
        <f>--ISNUMBER(IFERROR(SEARCH('Formulaire recherche'!$E$18,C472,1),""))</f>
        <v>0</v>
      </c>
      <c r="AN472" t="str">
        <f>IF(AM472=1,COUNTIF($AM$2:AM472,1),"")</f>
        <v/>
      </c>
      <c r="AO472" t="str">
        <f>IFERROR(INDEX($C$2:$C$637,MATCH(ROWS($AN$2:AN472),position,0)),"")</f>
        <v/>
      </c>
    </row>
    <row r="473" spans="39:41" x14ac:dyDescent="0.25">
      <c r="AM473">
        <f>--ISNUMBER(IFERROR(SEARCH('Formulaire recherche'!$E$18,C473,1),""))</f>
        <v>0</v>
      </c>
      <c r="AN473" t="str">
        <f>IF(AM473=1,COUNTIF($AM$2:AM473,1),"")</f>
        <v/>
      </c>
      <c r="AO473" t="str">
        <f>IFERROR(INDEX($C$2:$C$637,MATCH(ROWS($AN$2:AN473),position,0)),"")</f>
        <v/>
      </c>
    </row>
    <row r="474" spans="39:41" x14ac:dyDescent="0.25">
      <c r="AM474">
        <f>--ISNUMBER(IFERROR(SEARCH('Formulaire recherche'!$E$18,C474,1),""))</f>
        <v>0</v>
      </c>
      <c r="AN474" t="str">
        <f>IF(AM474=1,COUNTIF($AM$2:AM474,1),"")</f>
        <v/>
      </c>
      <c r="AO474" t="str">
        <f>IFERROR(INDEX($C$2:$C$637,MATCH(ROWS($AN$2:AN474),position,0)),"")</f>
        <v/>
      </c>
    </row>
    <row r="475" spans="39:41" x14ac:dyDescent="0.25">
      <c r="AM475">
        <f>--ISNUMBER(IFERROR(SEARCH('Formulaire recherche'!$E$18,C475,1),""))</f>
        <v>0</v>
      </c>
      <c r="AN475" t="str">
        <f>IF(AM475=1,COUNTIF($AM$2:AM475,1),"")</f>
        <v/>
      </c>
      <c r="AO475" t="str">
        <f>IFERROR(INDEX($C$2:$C$637,MATCH(ROWS($AN$2:AN475),position,0)),"")</f>
        <v/>
      </c>
    </row>
    <row r="476" spans="39:41" x14ac:dyDescent="0.25">
      <c r="AM476">
        <f>--ISNUMBER(IFERROR(SEARCH('Formulaire recherche'!$E$18,C476,1),""))</f>
        <v>0</v>
      </c>
      <c r="AN476" t="str">
        <f>IF(AM476=1,COUNTIF($AM$2:AM476,1),"")</f>
        <v/>
      </c>
      <c r="AO476" t="str">
        <f>IFERROR(INDEX($C$2:$C$637,MATCH(ROWS($AN$2:AN476),position,0)),"")</f>
        <v/>
      </c>
    </row>
    <row r="477" spans="39:41" x14ac:dyDescent="0.25">
      <c r="AM477">
        <f>--ISNUMBER(IFERROR(SEARCH('Formulaire recherche'!$E$18,C477,1),""))</f>
        <v>0</v>
      </c>
      <c r="AN477" t="str">
        <f>IF(AM477=1,COUNTIF($AM$2:AM477,1),"")</f>
        <v/>
      </c>
      <c r="AO477" t="str">
        <f>IFERROR(INDEX($C$2:$C$637,MATCH(ROWS($AN$2:AN477),position,0)),"")</f>
        <v/>
      </c>
    </row>
    <row r="478" spans="39:41" x14ac:dyDescent="0.25">
      <c r="AM478">
        <f>--ISNUMBER(IFERROR(SEARCH('Formulaire recherche'!$E$18,C478,1),""))</f>
        <v>0</v>
      </c>
      <c r="AN478" t="str">
        <f>IF(AM478=1,COUNTIF($AM$2:AM478,1),"")</f>
        <v/>
      </c>
      <c r="AO478" t="str">
        <f>IFERROR(INDEX($C$2:$C$637,MATCH(ROWS($AN$2:AN478),position,0)),"")</f>
        <v/>
      </c>
    </row>
    <row r="479" spans="39:41" x14ac:dyDescent="0.25">
      <c r="AM479">
        <f>--ISNUMBER(IFERROR(SEARCH('Formulaire recherche'!$E$18,C479,1),""))</f>
        <v>0</v>
      </c>
      <c r="AN479" t="str">
        <f>IF(AM479=1,COUNTIF($AM$2:AM479,1),"")</f>
        <v/>
      </c>
      <c r="AO479" t="str">
        <f>IFERROR(INDEX($C$2:$C$637,MATCH(ROWS($AN$2:AN479),position,0)),"")</f>
        <v/>
      </c>
    </row>
    <row r="480" spans="39:41" x14ac:dyDescent="0.25">
      <c r="AM480">
        <f>--ISNUMBER(IFERROR(SEARCH('Formulaire recherche'!$E$18,C480,1),""))</f>
        <v>0</v>
      </c>
      <c r="AN480" t="str">
        <f>IF(AM480=1,COUNTIF($AM$2:AM480,1),"")</f>
        <v/>
      </c>
      <c r="AO480" t="str">
        <f>IFERROR(INDEX($C$2:$C$637,MATCH(ROWS($AN$2:AN480),position,0)),"")</f>
        <v/>
      </c>
    </row>
    <row r="481" spans="39:41" x14ac:dyDescent="0.25">
      <c r="AM481">
        <f>--ISNUMBER(IFERROR(SEARCH('Formulaire recherche'!$E$18,C481,1),""))</f>
        <v>0</v>
      </c>
      <c r="AN481" t="str">
        <f>IF(AM481=1,COUNTIF($AM$2:AM481,1),"")</f>
        <v/>
      </c>
      <c r="AO481" t="str">
        <f>IFERROR(INDEX($C$2:$C$637,MATCH(ROWS($AN$2:AN481),position,0)),"")</f>
        <v/>
      </c>
    </row>
    <row r="482" spans="39:41" x14ac:dyDescent="0.25">
      <c r="AM482">
        <f>--ISNUMBER(IFERROR(SEARCH('Formulaire recherche'!$E$18,C482,1),""))</f>
        <v>0</v>
      </c>
      <c r="AN482" t="str">
        <f>IF(AM482=1,COUNTIF($AM$2:AM482,1),"")</f>
        <v/>
      </c>
      <c r="AO482" t="str">
        <f>IFERROR(INDEX($C$2:$C$637,MATCH(ROWS($AN$2:AN482),position,0)),"")</f>
        <v/>
      </c>
    </row>
    <row r="483" spans="39:41" x14ac:dyDescent="0.25">
      <c r="AM483">
        <f>--ISNUMBER(IFERROR(SEARCH('Formulaire recherche'!$E$18,C483,1),""))</f>
        <v>0</v>
      </c>
      <c r="AN483" t="str">
        <f>IF(AM483=1,COUNTIF($AM$2:AM483,1),"")</f>
        <v/>
      </c>
      <c r="AO483" t="str">
        <f>IFERROR(INDEX($C$2:$C$637,MATCH(ROWS($AN$2:AN483),position,0)),"")</f>
        <v/>
      </c>
    </row>
    <row r="484" spans="39:41" x14ac:dyDescent="0.25">
      <c r="AM484">
        <f>--ISNUMBER(IFERROR(SEARCH('Formulaire recherche'!$E$18,C484,1),""))</f>
        <v>0</v>
      </c>
      <c r="AN484" t="str">
        <f>IF(AM484=1,COUNTIF($AM$2:AM484,1),"")</f>
        <v/>
      </c>
      <c r="AO484" t="str">
        <f>IFERROR(INDEX($C$2:$C$637,MATCH(ROWS($AN$2:AN484),position,0)),"")</f>
        <v/>
      </c>
    </row>
    <row r="485" spans="39:41" x14ac:dyDescent="0.25">
      <c r="AM485">
        <f>--ISNUMBER(IFERROR(SEARCH('Formulaire recherche'!$E$18,C485,1),""))</f>
        <v>0</v>
      </c>
      <c r="AN485" t="str">
        <f>IF(AM485=1,COUNTIF($AM$2:AM485,1),"")</f>
        <v/>
      </c>
      <c r="AO485" t="str">
        <f>IFERROR(INDEX($C$2:$C$637,MATCH(ROWS($AN$2:AN485),position,0)),"")</f>
        <v/>
      </c>
    </row>
    <row r="486" spans="39:41" x14ac:dyDescent="0.25">
      <c r="AM486">
        <f>--ISNUMBER(IFERROR(SEARCH('Formulaire recherche'!$E$18,C486,1),""))</f>
        <v>0</v>
      </c>
      <c r="AN486" t="str">
        <f>IF(AM486=1,COUNTIF($AM$2:AM486,1),"")</f>
        <v/>
      </c>
      <c r="AO486" t="str">
        <f>IFERROR(INDEX($C$2:$C$637,MATCH(ROWS($AN$2:AN486),position,0)),"")</f>
        <v/>
      </c>
    </row>
    <row r="487" spans="39:41" x14ac:dyDescent="0.25">
      <c r="AM487">
        <f>--ISNUMBER(IFERROR(SEARCH('Formulaire recherche'!$E$18,C487,1),""))</f>
        <v>0</v>
      </c>
      <c r="AN487" t="str">
        <f>IF(AM487=1,COUNTIF($AM$2:AM487,1),"")</f>
        <v/>
      </c>
      <c r="AO487" t="str">
        <f>IFERROR(INDEX($C$2:$C$637,MATCH(ROWS($AN$2:AN487),position,0)),"")</f>
        <v/>
      </c>
    </row>
    <row r="488" spans="39:41" x14ac:dyDescent="0.25">
      <c r="AM488">
        <f>--ISNUMBER(IFERROR(SEARCH('Formulaire recherche'!$E$18,C488,1),""))</f>
        <v>0</v>
      </c>
      <c r="AN488" t="str">
        <f>IF(AM488=1,COUNTIF($AM$2:AM488,1),"")</f>
        <v/>
      </c>
      <c r="AO488" t="str">
        <f>IFERROR(INDEX($C$2:$C$637,MATCH(ROWS($AN$2:AN488),position,0)),"")</f>
        <v/>
      </c>
    </row>
    <row r="489" spans="39:41" x14ac:dyDescent="0.25">
      <c r="AM489">
        <f>--ISNUMBER(IFERROR(SEARCH('Formulaire recherche'!$E$18,C489,1),""))</f>
        <v>0</v>
      </c>
      <c r="AN489" t="str">
        <f>IF(AM489=1,COUNTIF($AM$2:AM489,1),"")</f>
        <v/>
      </c>
      <c r="AO489" t="str">
        <f>IFERROR(INDEX($C$2:$C$637,MATCH(ROWS($AN$2:AN489),position,0)),"")</f>
        <v/>
      </c>
    </row>
    <row r="490" spans="39:41" x14ac:dyDescent="0.25">
      <c r="AM490">
        <f>--ISNUMBER(IFERROR(SEARCH('Formulaire recherche'!$E$18,C490,1),""))</f>
        <v>0</v>
      </c>
      <c r="AN490" t="str">
        <f>IF(AM490=1,COUNTIF($AM$2:AM490,1),"")</f>
        <v/>
      </c>
      <c r="AO490" t="str">
        <f>IFERROR(INDEX($C$2:$C$637,MATCH(ROWS($AN$2:AN490),position,0)),"")</f>
        <v/>
      </c>
    </row>
    <row r="491" spans="39:41" x14ac:dyDescent="0.25">
      <c r="AM491">
        <f>--ISNUMBER(IFERROR(SEARCH('Formulaire recherche'!$E$18,C491,1),""))</f>
        <v>0</v>
      </c>
      <c r="AN491" t="str">
        <f>IF(AM491=1,COUNTIF($AM$2:AM491,1),"")</f>
        <v/>
      </c>
      <c r="AO491" t="str">
        <f>IFERROR(INDEX($C$2:$C$637,MATCH(ROWS($AN$2:AN491),position,0)),"")</f>
        <v/>
      </c>
    </row>
    <row r="492" spans="39:41" x14ac:dyDescent="0.25">
      <c r="AM492">
        <f>--ISNUMBER(IFERROR(SEARCH('Formulaire recherche'!$E$18,C492,1),""))</f>
        <v>0</v>
      </c>
      <c r="AN492" t="str">
        <f>IF(AM492=1,COUNTIF($AM$2:AM492,1),"")</f>
        <v/>
      </c>
      <c r="AO492" t="str">
        <f>IFERROR(INDEX($C$2:$C$637,MATCH(ROWS($AN$2:AN492),position,0)),"")</f>
        <v/>
      </c>
    </row>
    <row r="493" spans="39:41" x14ac:dyDescent="0.25">
      <c r="AM493">
        <f>--ISNUMBER(IFERROR(SEARCH('Formulaire recherche'!$E$18,C493,1),""))</f>
        <v>0</v>
      </c>
      <c r="AN493" t="str">
        <f>IF(AM493=1,COUNTIF($AM$2:AM493,1),"")</f>
        <v/>
      </c>
      <c r="AO493" t="str">
        <f>IFERROR(INDEX($C$2:$C$637,MATCH(ROWS($AN$2:AN493),position,0)),"")</f>
        <v/>
      </c>
    </row>
    <row r="494" spans="39:41" x14ac:dyDescent="0.25">
      <c r="AM494">
        <f>--ISNUMBER(IFERROR(SEARCH('Formulaire recherche'!$E$18,C494,1),""))</f>
        <v>0</v>
      </c>
      <c r="AN494" t="str">
        <f>IF(AM494=1,COUNTIF($AM$2:AM494,1),"")</f>
        <v/>
      </c>
      <c r="AO494" t="str">
        <f>IFERROR(INDEX($C$2:$C$637,MATCH(ROWS($AN$2:AN494),position,0)),"")</f>
        <v/>
      </c>
    </row>
    <row r="495" spans="39:41" x14ac:dyDescent="0.25">
      <c r="AM495">
        <f>--ISNUMBER(IFERROR(SEARCH('Formulaire recherche'!$E$18,C495,1),""))</f>
        <v>0</v>
      </c>
      <c r="AN495" t="str">
        <f>IF(AM495=1,COUNTIF($AM$2:AM495,1),"")</f>
        <v/>
      </c>
      <c r="AO495" t="str">
        <f>IFERROR(INDEX($C$2:$C$637,MATCH(ROWS($AN$2:AN495),position,0)),"")</f>
        <v/>
      </c>
    </row>
    <row r="496" spans="39:41" x14ac:dyDescent="0.25">
      <c r="AM496">
        <f>--ISNUMBER(IFERROR(SEARCH('Formulaire recherche'!$E$18,C496,1),""))</f>
        <v>0</v>
      </c>
      <c r="AN496" t="str">
        <f>IF(AM496=1,COUNTIF($AM$2:AM496,1),"")</f>
        <v/>
      </c>
      <c r="AO496" t="str">
        <f>IFERROR(INDEX($C$2:$C$637,MATCH(ROWS($AN$2:AN496),position,0)),"")</f>
        <v/>
      </c>
    </row>
    <row r="497" spans="39:41" x14ac:dyDescent="0.25">
      <c r="AM497">
        <f>--ISNUMBER(IFERROR(SEARCH('Formulaire recherche'!$E$18,C497,1),""))</f>
        <v>0</v>
      </c>
      <c r="AN497" t="str">
        <f>IF(AM497=1,COUNTIF($AM$2:AM497,1),"")</f>
        <v/>
      </c>
      <c r="AO497" t="str">
        <f>IFERROR(INDEX($C$2:$C$637,MATCH(ROWS($AN$2:AN497),position,0)),"")</f>
        <v/>
      </c>
    </row>
    <row r="498" spans="39:41" x14ac:dyDescent="0.25">
      <c r="AM498">
        <f>--ISNUMBER(IFERROR(SEARCH('Formulaire recherche'!$E$18,C498,1),""))</f>
        <v>0</v>
      </c>
      <c r="AN498" t="str">
        <f>IF(AM498=1,COUNTIF($AM$2:AM498,1),"")</f>
        <v/>
      </c>
      <c r="AO498" t="str">
        <f>IFERROR(INDEX($C$2:$C$637,MATCH(ROWS($AN$2:AN498),position,0)),"")</f>
        <v/>
      </c>
    </row>
    <row r="499" spans="39:41" x14ac:dyDescent="0.25">
      <c r="AM499">
        <f>--ISNUMBER(IFERROR(SEARCH('Formulaire recherche'!$E$18,C499,1),""))</f>
        <v>0</v>
      </c>
      <c r="AN499" t="str">
        <f>IF(AM499=1,COUNTIF($AM$2:AM499,1),"")</f>
        <v/>
      </c>
      <c r="AO499" t="str">
        <f>IFERROR(INDEX($C$2:$C$637,MATCH(ROWS($AN$2:AN499),position,0)),"")</f>
        <v/>
      </c>
    </row>
    <row r="500" spans="39:41" x14ac:dyDescent="0.25">
      <c r="AM500">
        <f>--ISNUMBER(IFERROR(SEARCH('Formulaire recherche'!$E$18,C500,1),""))</f>
        <v>0</v>
      </c>
      <c r="AN500" t="str">
        <f>IF(AM500=1,COUNTIF($AM$2:AM500,1),"")</f>
        <v/>
      </c>
      <c r="AO500" t="str">
        <f>IFERROR(INDEX($C$2:$C$637,MATCH(ROWS($AN$2:AN500),position,0)),"")</f>
        <v/>
      </c>
    </row>
    <row r="501" spans="39:41" x14ac:dyDescent="0.25">
      <c r="AM501">
        <f>--ISNUMBER(IFERROR(SEARCH('Formulaire recherche'!$E$18,C501,1),""))</f>
        <v>0</v>
      </c>
      <c r="AN501" t="str">
        <f>IF(AM501=1,COUNTIF($AM$2:AM501,1),"")</f>
        <v/>
      </c>
      <c r="AO501" t="str">
        <f>IFERROR(INDEX($C$2:$C$637,MATCH(ROWS($AN$2:AN501),position,0)),"")</f>
        <v/>
      </c>
    </row>
    <row r="502" spans="39:41" x14ac:dyDescent="0.25">
      <c r="AM502">
        <f>--ISNUMBER(IFERROR(SEARCH('Formulaire recherche'!$E$18,C502,1),""))</f>
        <v>0</v>
      </c>
      <c r="AN502" t="str">
        <f>IF(AM502=1,COUNTIF($AM$2:AM502,1),"")</f>
        <v/>
      </c>
      <c r="AO502" t="str">
        <f>IFERROR(INDEX($C$2:$C$637,MATCH(ROWS($AN$2:AN502),position,0)),"")</f>
        <v/>
      </c>
    </row>
    <row r="503" spans="39:41" x14ac:dyDescent="0.25">
      <c r="AM503">
        <f>--ISNUMBER(IFERROR(SEARCH('Formulaire recherche'!$E$18,C503,1),""))</f>
        <v>0</v>
      </c>
      <c r="AN503" t="str">
        <f>IF(AM503=1,COUNTIF($AM$2:AM503,1),"")</f>
        <v/>
      </c>
      <c r="AO503" t="str">
        <f>IFERROR(INDEX($C$2:$C$637,MATCH(ROWS($AN$2:AN503),position,0)),"")</f>
        <v/>
      </c>
    </row>
    <row r="504" spans="39:41" x14ac:dyDescent="0.25">
      <c r="AM504">
        <f>--ISNUMBER(IFERROR(SEARCH('Formulaire recherche'!$E$18,C504,1),""))</f>
        <v>0</v>
      </c>
      <c r="AN504" t="str">
        <f>IF(AM504=1,COUNTIF($AM$2:AM504,1),"")</f>
        <v/>
      </c>
      <c r="AO504" t="str">
        <f>IFERROR(INDEX($C$2:$C$637,MATCH(ROWS($AN$2:AN504),position,0)),"")</f>
        <v/>
      </c>
    </row>
    <row r="505" spans="39:41" x14ac:dyDescent="0.25">
      <c r="AM505">
        <f>--ISNUMBER(IFERROR(SEARCH('Formulaire recherche'!$E$18,C505,1),""))</f>
        <v>0</v>
      </c>
      <c r="AN505" t="str">
        <f>IF(AM505=1,COUNTIF($AM$2:AM505,1),"")</f>
        <v/>
      </c>
      <c r="AO505" t="str">
        <f>IFERROR(INDEX($C$2:$C$637,MATCH(ROWS($AN$2:AN505),position,0)),"")</f>
        <v/>
      </c>
    </row>
    <row r="506" spans="39:41" x14ac:dyDescent="0.25">
      <c r="AM506">
        <f>--ISNUMBER(IFERROR(SEARCH('Formulaire recherche'!$E$18,C506,1),""))</f>
        <v>0</v>
      </c>
      <c r="AN506" t="str">
        <f>IF(AM506=1,COUNTIF($AM$2:AM506,1),"")</f>
        <v/>
      </c>
      <c r="AO506" t="str">
        <f>IFERROR(INDEX($C$2:$C$637,MATCH(ROWS($AN$2:AN506),position,0)),"")</f>
        <v/>
      </c>
    </row>
    <row r="507" spans="39:41" x14ac:dyDescent="0.25">
      <c r="AM507">
        <f>--ISNUMBER(IFERROR(SEARCH('Formulaire recherche'!$E$18,C507,1),""))</f>
        <v>0</v>
      </c>
      <c r="AN507" t="str">
        <f>IF(AM507=1,COUNTIF($AM$2:AM507,1),"")</f>
        <v/>
      </c>
      <c r="AO507" t="str">
        <f>IFERROR(INDEX($C$2:$C$637,MATCH(ROWS($AN$2:AN507),position,0)),"")</f>
        <v/>
      </c>
    </row>
    <row r="508" spans="39:41" x14ac:dyDescent="0.25">
      <c r="AM508">
        <f>--ISNUMBER(IFERROR(SEARCH('Formulaire recherche'!$E$18,C508,1),""))</f>
        <v>0</v>
      </c>
      <c r="AN508" t="str">
        <f>IF(AM508=1,COUNTIF($AM$2:AM508,1),"")</f>
        <v/>
      </c>
      <c r="AO508" t="str">
        <f>IFERROR(INDEX($C$2:$C$637,MATCH(ROWS($AN$2:AN508),position,0)),"")</f>
        <v/>
      </c>
    </row>
    <row r="509" spans="39:41" x14ac:dyDescent="0.25">
      <c r="AM509">
        <f>--ISNUMBER(IFERROR(SEARCH('Formulaire recherche'!$E$18,C509,1),""))</f>
        <v>0</v>
      </c>
      <c r="AN509" t="str">
        <f>IF(AM509=1,COUNTIF($AM$2:AM509,1),"")</f>
        <v/>
      </c>
      <c r="AO509" t="str">
        <f>IFERROR(INDEX($C$2:$C$637,MATCH(ROWS($AN$2:AN509),position,0)),"")</f>
        <v/>
      </c>
    </row>
    <row r="510" spans="39:41" x14ac:dyDescent="0.25">
      <c r="AM510">
        <f>--ISNUMBER(IFERROR(SEARCH('Formulaire recherche'!$E$18,C510,1),""))</f>
        <v>0</v>
      </c>
      <c r="AN510" t="str">
        <f>IF(AM510=1,COUNTIF($AM$2:AM510,1),"")</f>
        <v/>
      </c>
      <c r="AO510" t="str">
        <f>IFERROR(INDEX($C$2:$C$637,MATCH(ROWS($AN$2:AN510),position,0)),"")</f>
        <v/>
      </c>
    </row>
    <row r="511" spans="39:41" x14ac:dyDescent="0.25">
      <c r="AM511">
        <f>--ISNUMBER(IFERROR(SEARCH('Formulaire recherche'!$E$18,C511,1),""))</f>
        <v>0</v>
      </c>
      <c r="AN511" t="str">
        <f>IF(AM511=1,COUNTIF($AM$2:AM511,1),"")</f>
        <v/>
      </c>
      <c r="AO511" t="str">
        <f>IFERROR(INDEX($C$2:$C$637,MATCH(ROWS($AN$2:AN511),position,0)),"")</f>
        <v/>
      </c>
    </row>
    <row r="512" spans="39:41" x14ac:dyDescent="0.25">
      <c r="AM512">
        <f>--ISNUMBER(IFERROR(SEARCH('Formulaire recherche'!$E$18,C512,1),""))</f>
        <v>0</v>
      </c>
      <c r="AN512" t="str">
        <f>IF(AM512=1,COUNTIF($AM$2:AM512,1),"")</f>
        <v/>
      </c>
      <c r="AO512" t="str">
        <f>IFERROR(INDEX($C$2:$C$637,MATCH(ROWS($AN$2:AN512),position,0)),"")</f>
        <v/>
      </c>
    </row>
    <row r="513" spans="39:41" x14ac:dyDescent="0.25">
      <c r="AM513">
        <f>--ISNUMBER(IFERROR(SEARCH('Formulaire recherche'!$E$18,C513,1),""))</f>
        <v>0</v>
      </c>
      <c r="AN513" t="str">
        <f>IF(AM513=1,COUNTIF($AM$2:AM513,1),"")</f>
        <v/>
      </c>
      <c r="AO513" t="str">
        <f>IFERROR(INDEX($C$2:$C$637,MATCH(ROWS($AN$2:AN513),position,0)),"")</f>
        <v/>
      </c>
    </row>
    <row r="514" spans="39:41" x14ac:dyDescent="0.25">
      <c r="AM514">
        <f>--ISNUMBER(IFERROR(SEARCH('Formulaire recherche'!$E$18,C514,1),""))</f>
        <v>0</v>
      </c>
      <c r="AN514" t="str">
        <f>IF(AM514=1,COUNTIF($AM$2:AM514,1),"")</f>
        <v/>
      </c>
      <c r="AO514" t="str">
        <f>IFERROR(INDEX($C$2:$C$637,MATCH(ROWS($AN$2:AN514),position,0)),"")</f>
        <v/>
      </c>
    </row>
    <row r="515" spans="39:41" x14ac:dyDescent="0.25">
      <c r="AM515">
        <f>--ISNUMBER(IFERROR(SEARCH('Formulaire recherche'!$E$18,C515,1),""))</f>
        <v>0</v>
      </c>
      <c r="AN515" t="str">
        <f>IF(AM515=1,COUNTIF($AM$2:AM515,1),"")</f>
        <v/>
      </c>
      <c r="AO515" t="str">
        <f>IFERROR(INDEX($C$2:$C$637,MATCH(ROWS($AN$2:AN515),position,0)),"")</f>
        <v/>
      </c>
    </row>
    <row r="516" spans="39:41" x14ac:dyDescent="0.25">
      <c r="AM516">
        <f>--ISNUMBER(IFERROR(SEARCH('Formulaire recherche'!$E$18,C516,1),""))</f>
        <v>0</v>
      </c>
      <c r="AN516" t="str">
        <f>IF(AM516=1,COUNTIF($AM$2:AM516,1),"")</f>
        <v/>
      </c>
      <c r="AO516" t="str">
        <f>IFERROR(INDEX($C$2:$C$637,MATCH(ROWS($AN$2:AN516),position,0)),"")</f>
        <v/>
      </c>
    </row>
    <row r="517" spans="39:41" x14ac:dyDescent="0.25">
      <c r="AM517">
        <f>--ISNUMBER(IFERROR(SEARCH('Formulaire recherche'!$E$18,C517,1),""))</f>
        <v>0</v>
      </c>
      <c r="AN517" t="str">
        <f>IF(AM517=1,COUNTIF($AM$2:AM517,1),"")</f>
        <v/>
      </c>
      <c r="AO517" t="str">
        <f>IFERROR(INDEX($C$2:$C$637,MATCH(ROWS($AN$2:AN517),position,0)),"")</f>
        <v/>
      </c>
    </row>
    <row r="518" spans="39:41" x14ac:dyDescent="0.25">
      <c r="AM518">
        <f>--ISNUMBER(IFERROR(SEARCH('Formulaire recherche'!$E$18,C518,1),""))</f>
        <v>0</v>
      </c>
      <c r="AN518" t="str">
        <f>IF(AM518=1,COUNTIF($AM$2:AM518,1),"")</f>
        <v/>
      </c>
      <c r="AO518" t="str">
        <f>IFERROR(INDEX($C$2:$C$637,MATCH(ROWS($AN$2:AN518),position,0)),"")</f>
        <v/>
      </c>
    </row>
    <row r="519" spans="39:41" x14ac:dyDescent="0.25">
      <c r="AM519">
        <f>--ISNUMBER(IFERROR(SEARCH('Formulaire recherche'!$E$18,C519,1),""))</f>
        <v>0</v>
      </c>
      <c r="AN519" t="str">
        <f>IF(AM519=1,COUNTIF($AM$2:AM519,1),"")</f>
        <v/>
      </c>
      <c r="AO519" t="str">
        <f>IFERROR(INDEX($C$2:$C$637,MATCH(ROWS($AN$2:AN519),position,0)),"")</f>
        <v/>
      </c>
    </row>
    <row r="520" spans="39:41" x14ac:dyDescent="0.25">
      <c r="AM520">
        <f>--ISNUMBER(IFERROR(SEARCH('Formulaire recherche'!$E$18,C520,1),""))</f>
        <v>0</v>
      </c>
      <c r="AN520" t="str">
        <f>IF(AM520=1,COUNTIF($AM$2:AM520,1),"")</f>
        <v/>
      </c>
      <c r="AO520" t="str">
        <f>IFERROR(INDEX($C$2:$C$637,MATCH(ROWS($AN$2:AN520),position,0)),"")</f>
        <v/>
      </c>
    </row>
    <row r="521" spans="39:41" x14ac:dyDescent="0.25">
      <c r="AM521">
        <f>--ISNUMBER(IFERROR(SEARCH('Formulaire recherche'!$E$18,C521,1),""))</f>
        <v>0</v>
      </c>
      <c r="AN521" t="str">
        <f>IF(AM521=1,COUNTIF($AM$2:AM521,1),"")</f>
        <v/>
      </c>
      <c r="AO521" t="str">
        <f>IFERROR(INDEX($C$2:$C$637,MATCH(ROWS($AN$2:AN521),position,0)),"")</f>
        <v/>
      </c>
    </row>
    <row r="522" spans="39:41" x14ac:dyDescent="0.25">
      <c r="AM522">
        <f>--ISNUMBER(IFERROR(SEARCH('Formulaire recherche'!$E$18,C522,1),""))</f>
        <v>0</v>
      </c>
      <c r="AN522" t="str">
        <f>IF(AM522=1,COUNTIF($AM$2:AM522,1),"")</f>
        <v/>
      </c>
      <c r="AO522" t="str">
        <f>IFERROR(INDEX($C$2:$C$637,MATCH(ROWS($AN$2:AN522),position,0)),"")</f>
        <v/>
      </c>
    </row>
    <row r="523" spans="39:41" x14ac:dyDescent="0.25">
      <c r="AM523">
        <f>--ISNUMBER(IFERROR(SEARCH('Formulaire recherche'!$E$18,C523,1),""))</f>
        <v>0</v>
      </c>
      <c r="AN523" t="str">
        <f>IF(AM523=1,COUNTIF($AM$2:AM523,1),"")</f>
        <v/>
      </c>
      <c r="AO523" t="str">
        <f>IFERROR(INDEX($C$2:$C$637,MATCH(ROWS($AN$2:AN523),position,0)),"")</f>
        <v/>
      </c>
    </row>
    <row r="524" spans="39:41" x14ac:dyDescent="0.25">
      <c r="AM524">
        <f>--ISNUMBER(IFERROR(SEARCH('Formulaire recherche'!$E$18,C524,1),""))</f>
        <v>0</v>
      </c>
      <c r="AN524" t="str">
        <f>IF(AM524=1,COUNTIF($AM$2:AM524,1),"")</f>
        <v/>
      </c>
      <c r="AO524" t="str">
        <f>IFERROR(INDEX($C$2:$C$637,MATCH(ROWS($AN$2:AN524),position,0)),"")</f>
        <v/>
      </c>
    </row>
    <row r="525" spans="39:41" x14ac:dyDescent="0.25">
      <c r="AM525">
        <f>--ISNUMBER(IFERROR(SEARCH('Formulaire recherche'!$E$18,C525,1),""))</f>
        <v>0</v>
      </c>
      <c r="AN525" t="str">
        <f>IF(AM525=1,COUNTIF($AM$2:AM525,1),"")</f>
        <v/>
      </c>
      <c r="AO525" t="str">
        <f>IFERROR(INDEX($C$2:$C$637,MATCH(ROWS($AN$2:AN525),position,0)),"")</f>
        <v/>
      </c>
    </row>
    <row r="526" spans="39:41" x14ac:dyDescent="0.25">
      <c r="AM526">
        <f>--ISNUMBER(IFERROR(SEARCH('Formulaire recherche'!$E$18,C526,1),""))</f>
        <v>0</v>
      </c>
      <c r="AN526" t="str">
        <f>IF(AM526=1,COUNTIF($AM$2:AM526,1),"")</f>
        <v/>
      </c>
      <c r="AO526" t="str">
        <f>IFERROR(INDEX($C$2:$C$637,MATCH(ROWS($AN$2:AN526),position,0)),"")</f>
        <v/>
      </c>
    </row>
    <row r="527" spans="39:41" x14ac:dyDescent="0.25">
      <c r="AM527">
        <f>--ISNUMBER(IFERROR(SEARCH('Formulaire recherche'!$E$18,C527,1),""))</f>
        <v>0</v>
      </c>
      <c r="AN527" t="str">
        <f>IF(AM527=1,COUNTIF($AM$2:AM527,1),"")</f>
        <v/>
      </c>
      <c r="AO527" t="str">
        <f>IFERROR(INDEX($C$2:$C$637,MATCH(ROWS($AN$2:AN527),position,0)),"")</f>
        <v/>
      </c>
    </row>
    <row r="528" spans="39:41" x14ac:dyDescent="0.25">
      <c r="AM528">
        <f>--ISNUMBER(IFERROR(SEARCH('Formulaire recherche'!$E$18,C528,1),""))</f>
        <v>0</v>
      </c>
      <c r="AN528" t="str">
        <f>IF(AM528=1,COUNTIF($AM$2:AM528,1),"")</f>
        <v/>
      </c>
      <c r="AO528" t="str">
        <f>IFERROR(INDEX($C$2:$C$637,MATCH(ROWS($AN$2:AN528),position,0)),"")</f>
        <v/>
      </c>
    </row>
    <row r="529" spans="39:41" x14ac:dyDescent="0.25">
      <c r="AM529">
        <f>--ISNUMBER(IFERROR(SEARCH('Formulaire recherche'!$E$18,C529,1),""))</f>
        <v>0</v>
      </c>
      <c r="AN529" t="str">
        <f>IF(AM529=1,COUNTIF($AM$2:AM529,1),"")</f>
        <v/>
      </c>
      <c r="AO529" t="str">
        <f>IFERROR(INDEX($C$2:$C$637,MATCH(ROWS($AN$2:AN529),position,0)),"")</f>
        <v/>
      </c>
    </row>
    <row r="530" spans="39:41" x14ac:dyDescent="0.25">
      <c r="AM530">
        <f>--ISNUMBER(IFERROR(SEARCH('Formulaire recherche'!$E$18,C530,1),""))</f>
        <v>0</v>
      </c>
      <c r="AN530" t="str">
        <f>IF(AM530=1,COUNTIF($AM$2:AM530,1),"")</f>
        <v/>
      </c>
      <c r="AO530" t="str">
        <f>IFERROR(INDEX($C$2:$C$637,MATCH(ROWS($AN$2:AN530),position,0)),"")</f>
        <v/>
      </c>
    </row>
    <row r="531" spans="39:41" x14ac:dyDescent="0.25">
      <c r="AM531">
        <f>--ISNUMBER(IFERROR(SEARCH('Formulaire recherche'!$E$18,C531,1),""))</f>
        <v>0</v>
      </c>
      <c r="AN531" t="str">
        <f>IF(AM531=1,COUNTIF($AM$2:AM531,1),"")</f>
        <v/>
      </c>
      <c r="AO531" t="str">
        <f>IFERROR(INDEX($C$2:$C$637,MATCH(ROWS($AN$2:AN531),position,0)),"")</f>
        <v/>
      </c>
    </row>
    <row r="532" spans="39:41" x14ac:dyDescent="0.25">
      <c r="AM532">
        <f>--ISNUMBER(IFERROR(SEARCH('Formulaire recherche'!$E$18,C532,1),""))</f>
        <v>0</v>
      </c>
      <c r="AN532" t="str">
        <f>IF(AM532=1,COUNTIF($AM$2:AM532,1),"")</f>
        <v/>
      </c>
      <c r="AO532" t="str">
        <f>IFERROR(INDEX($C$2:$C$637,MATCH(ROWS($AN$2:AN532),position,0)),"")</f>
        <v/>
      </c>
    </row>
    <row r="533" spans="39:41" x14ac:dyDescent="0.25">
      <c r="AM533">
        <f>--ISNUMBER(IFERROR(SEARCH('Formulaire recherche'!$E$18,C533,1),""))</f>
        <v>0</v>
      </c>
      <c r="AN533" t="str">
        <f>IF(AM533=1,COUNTIF($AM$2:AM533,1),"")</f>
        <v/>
      </c>
      <c r="AO533" t="str">
        <f>IFERROR(INDEX($C$2:$C$637,MATCH(ROWS($AN$2:AN533),position,0)),"")</f>
        <v/>
      </c>
    </row>
    <row r="534" spans="39:41" x14ac:dyDescent="0.25">
      <c r="AM534">
        <f>--ISNUMBER(IFERROR(SEARCH('Formulaire recherche'!$E$18,C534,1),""))</f>
        <v>0</v>
      </c>
      <c r="AN534" t="str">
        <f>IF(AM534=1,COUNTIF($AM$2:AM534,1),"")</f>
        <v/>
      </c>
      <c r="AO534" t="str">
        <f>IFERROR(INDEX($C$2:$C$637,MATCH(ROWS($AN$2:AN534),position,0)),"")</f>
        <v/>
      </c>
    </row>
    <row r="535" spans="39:41" x14ac:dyDescent="0.25">
      <c r="AM535">
        <f>--ISNUMBER(IFERROR(SEARCH('Formulaire recherche'!$E$18,C535,1),""))</f>
        <v>0</v>
      </c>
      <c r="AN535" t="str">
        <f>IF(AM535=1,COUNTIF($AM$2:AM535,1),"")</f>
        <v/>
      </c>
      <c r="AO535" t="str">
        <f>IFERROR(INDEX($C$2:$C$637,MATCH(ROWS($AN$2:AN535),position,0)),"")</f>
        <v/>
      </c>
    </row>
    <row r="536" spans="39:41" x14ac:dyDescent="0.25">
      <c r="AM536">
        <f>--ISNUMBER(IFERROR(SEARCH('Formulaire recherche'!$E$18,C536,1),""))</f>
        <v>0</v>
      </c>
      <c r="AN536" t="str">
        <f>IF(AM536=1,COUNTIF($AM$2:AM536,1),"")</f>
        <v/>
      </c>
      <c r="AO536" t="str">
        <f>IFERROR(INDEX($C$2:$C$637,MATCH(ROWS($AN$2:AN536),position,0)),"")</f>
        <v/>
      </c>
    </row>
    <row r="537" spans="39:41" x14ac:dyDescent="0.25">
      <c r="AM537">
        <f>--ISNUMBER(IFERROR(SEARCH('Formulaire recherche'!$E$18,C537,1),""))</f>
        <v>0</v>
      </c>
      <c r="AN537" t="str">
        <f>IF(AM537=1,COUNTIF($AM$2:AM537,1),"")</f>
        <v/>
      </c>
      <c r="AO537" t="str">
        <f>IFERROR(INDEX($C$2:$C$637,MATCH(ROWS($AN$2:AN537),position,0)),"")</f>
        <v/>
      </c>
    </row>
    <row r="538" spans="39:41" x14ac:dyDescent="0.25">
      <c r="AM538">
        <f>--ISNUMBER(IFERROR(SEARCH('Formulaire recherche'!$E$18,C538,1),""))</f>
        <v>0</v>
      </c>
      <c r="AN538" t="str">
        <f>IF(AM538=1,COUNTIF($AM$2:AM538,1),"")</f>
        <v/>
      </c>
      <c r="AO538" t="str">
        <f>IFERROR(INDEX($C$2:$C$637,MATCH(ROWS($AN$2:AN538),position,0)),"")</f>
        <v/>
      </c>
    </row>
    <row r="539" spans="39:41" x14ac:dyDescent="0.25">
      <c r="AM539">
        <f>--ISNUMBER(IFERROR(SEARCH('Formulaire recherche'!$E$18,C539,1),""))</f>
        <v>0</v>
      </c>
      <c r="AN539" t="str">
        <f>IF(AM539=1,COUNTIF($AM$2:AM539,1),"")</f>
        <v/>
      </c>
      <c r="AO539" t="str">
        <f>IFERROR(INDEX($C$2:$C$637,MATCH(ROWS($AN$2:AN539),position,0)),"")</f>
        <v/>
      </c>
    </row>
    <row r="540" spans="39:41" x14ac:dyDescent="0.25">
      <c r="AM540">
        <f>--ISNUMBER(IFERROR(SEARCH('Formulaire recherche'!$E$18,C540,1),""))</f>
        <v>0</v>
      </c>
      <c r="AN540" t="str">
        <f>IF(AM540=1,COUNTIF($AM$2:AM540,1),"")</f>
        <v/>
      </c>
      <c r="AO540" t="str">
        <f>IFERROR(INDEX($C$2:$C$637,MATCH(ROWS($AN$2:AN540),position,0)),"")</f>
        <v/>
      </c>
    </row>
    <row r="541" spans="39:41" x14ac:dyDescent="0.25">
      <c r="AM541">
        <f>--ISNUMBER(IFERROR(SEARCH('Formulaire recherche'!$E$18,C541,1),""))</f>
        <v>0</v>
      </c>
      <c r="AN541" t="str">
        <f>IF(AM541=1,COUNTIF($AM$2:AM541,1),"")</f>
        <v/>
      </c>
      <c r="AO541" t="str">
        <f>IFERROR(INDEX($C$2:$C$637,MATCH(ROWS($AN$2:AN541),position,0)),"")</f>
        <v/>
      </c>
    </row>
    <row r="542" spans="39:41" x14ac:dyDescent="0.25">
      <c r="AM542">
        <f>--ISNUMBER(IFERROR(SEARCH('Formulaire recherche'!$E$18,C542,1),""))</f>
        <v>0</v>
      </c>
      <c r="AN542" t="str">
        <f>IF(AM542=1,COUNTIF($AM$2:AM542,1),"")</f>
        <v/>
      </c>
      <c r="AO542" t="str">
        <f>IFERROR(INDEX($C$2:$C$637,MATCH(ROWS($AN$2:AN542),position,0)),"")</f>
        <v/>
      </c>
    </row>
    <row r="543" spans="39:41" x14ac:dyDescent="0.25">
      <c r="AM543">
        <f>--ISNUMBER(IFERROR(SEARCH('Formulaire recherche'!$E$18,C543,1),""))</f>
        <v>0</v>
      </c>
      <c r="AN543" t="str">
        <f>IF(AM543=1,COUNTIF($AM$2:AM543,1),"")</f>
        <v/>
      </c>
      <c r="AO543" t="str">
        <f>IFERROR(INDEX($C$2:$C$637,MATCH(ROWS($AN$2:AN543),position,0)),"")</f>
        <v/>
      </c>
    </row>
    <row r="544" spans="39:41" x14ac:dyDescent="0.25">
      <c r="AM544">
        <f>--ISNUMBER(IFERROR(SEARCH('Formulaire recherche'!$E$18,C544,1),""))</f>
        <v>0</v>
      </c>
      <c r="AN544" t="str">
        <f>IF(AM544=1,COUNTIF($AM$2:AM544,1),"")</f>
        <v/>
      </c>
      <c r="AO544" t="str">
        <f>IFERROR(INDEX($C$2:$C$637,MATCH(ROWS($AN$2:AN544),position,0)),"")</f>
        <v/>
      </c>
    </row>
    <row r="545" spans="39:41" x14ac:dyDescent="0.25">
      <c r="AM545">
        <f>--ISNUMBER(IFERROR(SEARCH('Formulaire recherche'!$E$18,C545,1),""))</f>
        <v>0</v>
      </c>
      <c r="AN545" t="str">
        <f>IF(AM545=1,COUNTIF($AM$2:AM545,1),"")</f>
        <v/>
      </c>
      <c r="AO545" t="str">
        <f>IFERROR(INDEX($C$2:$C$637,MATCH(ROWS($AN$2:AN545),position,0)),"")</f>
        <v/>
      </c>
    </row>
    <row r="546" spans="39:41" x14ac:dyDescent="0.25">
      <c r="AM546">
        <f>--ISNUMBER(IFERROR(SEARCH('Formulaire recherche'!$E$18,C546,1),""))</f>
        <v>0</v>
      </c>
      <c r="AN546" t="str">
        <f>IF(AM546=1,COUNTIF($AM$2:AM546,1),"")</f>
        <v/>
      </c>
      <c r="AO546" t="str">
        <f>IFERROR(INDEX($C$2:$C$637,MATCH(ROWS($AN$2:AN546),position,0)),"")</f>
        <v/>
      </c>
    </row>
    <row r="547" spans="39:41" x14ac:dyDescent="0.25">
      <c r="AM547">
        <f>--ISNUMBER(IFERROR(SEARCH('Formulaire recherche'!$E$18,C547,1),""))</f>
        <v>0</v>
      </c>
      <c r="AN547" t="str">
        <f>IF(AM547=1,COUNTIF($AM$2:AM547,1),"")</f>
        <v/>
      </c>
      <c r="AO547" t="str">
        <f>IFERROR(INDEX($C$2:$C$637,MATCH(ROWS($AN$2:AN547),position,0)),"")</f>
        <v/>
      </c>
    </row>
    <row r="548" spans="39:41" x14ac:dyDescent="0.25">
      <c r="AM548">
        <f>--ISNUMBER(IFERROR(SEARCH('Formulaire recherche'!$E$18,C548,1),""))</f>
        <v>0</v>
      </c>
      <c r="AN548" t="str">
        <f>IF(AM548=1,COUNTIF($AM$2:AM548,1),"")</f>
        <v/>
      </c>
      <c r="AO548" t="str">
        <f>IFERROR(INDEX($C$2:$C$637,MATCH(ROWS($AN$2:AN548),position,0)),"")</f>
        <v/>
      </c>
    </row>
    <row r="549" spans="39:41" x14ac:dyDescent="0.25">
      <c r="AM549">
        <f>--ISNUMBER(IFERROR(SEARCH('Formulaire recherche'!$E$18,C549,1),""))</f>
        <v>0</v>
      </c>
      <c r="AN549" t="str">
        <f>IF(AM549=1,COUNTIF($AM$2:AM549,1),"")</f>
        <v/>
      </c>
      <c r="AO549" t="str">
        <f>IFERROR(INDEX($C$2:$C$637,MATCH(ROWS($AN$2:AN549),position,0)),"")</f>
        <v/>
      </c>
    </row>
    <row r="550" spans="39:41" x14ac:dyDescent="0.25">
      <c r="AM550">
        <f>--ISNUMBER(IFERROR(SEARCH('Formulaire recherche'!$E$18,C550,1),""))</f>
        <v>0</v>
      </c>
      <c r="AN550" t="str">
        <f>IF(AM550=1,COUNTIF($AM$2:AM550,1),"")</f>
        <v/>
      </c>
      <c r="AO550" t="str">
        <f>IFERROR(INDEX($C$2:$C$637,MATCH(ROWS($AN$2:AN550),position,0)),"")</f>
        <v/>
      </c>
    </row>
    <row r="551" spans="39:41" x14ac:dyDescent="0.25">
      <c r="AM551">
        <f>--ISNUMBER(IFERROR(SEARCH('Formulaire recherche'!$E$18,C551,1),""))</f>
        <v>0</v>
      </c>
      <c r="AN551" t="str">
        <f>IF(AM551=1,COUNTIF($AM$2:AM551,1),"")</f>
        <v/>
      </c>
      <c r="AO551" t="str">
        <f>IFERROR(INDEX($C$2:$C$637,MATCH(ROWS($AN$2:AN551),position,0)),"")</f>
        <v/>
      </c>
    </row>
    <row r="552" spans="39:41" x14ac:dyDescent="0.25">
      <c r="AM552">
        <f>--ISNUMBER(IFERROR(SEARCH('Formulaire recherche'!$E$18,C552,1),""))</f>
        <v>0</v>
      </c>
      <c r="AN552" t="str">
        <f>IF(AM552=1,COUNTIF($AM$2:AM552,1),"")</f>
        <v/>
      </c>
      <c r="AO552" t="str">
        <f>IFERROR(INDEX($C$2:$C$637,MATCH(ROWS($AN$2:AN552),position,0)),"")</f>
        <v/>
      </c>
    </row>
    <row r="553" spans="39:41" x14ac:dyDescent="0.25">
      <c r="AM553">
        <f>--ISNUMBER(IFERROR(SEARCH('Formulaire recherche'!$E$18,C553,1),""))</f>
        <v>0</v>
      </c>
      <c r="AN553" t="str">
        <f>IF(AM553=1,COUNTIF($AM$2:AM553,1),"")</f>
        <v/>
      </c>
      <c r="AO553" t="str">
        <f>IFERROR(INDEX($C$2:$C$637,MATCH(ROWS($AN$2:AN553),position,0)),"")</f>
        <v/>
      </c>
    </row>
    <row r="554" spans="39:41" x14ac:dyDescent="0.25">
      <c r="AM554">
        <f>--ISNUMBER(IFERROR(SEARCH('Formulaire recherche'!$E$18,C554,1),""))</f>
        <v>0</v>
      </c>
      <c r="AN554" t="str">
        <f>IF(AM554=1,COUNTIF($AM$2:AM554,1),"")</f>
        <v/>
      </c>
      <c r="AO554" t="str">
        <f>IFERROR(INDEX($C$2:$C$637,MATCH(ROWS($AN$2:AN554),position,0)),"")</f>
        <v/>
      </c>
    </row>
    <row r="555" spans="39:41" x14ac:dyDescent="0.25">
      <c r="AM555">
        <f>--ISNUMBER(IFERROR(SEARCH('Formulaire recherche'!$E$18,C555,1),""))</f>
        <v>0</v>
      </c>
      <c r="AN555" t="str">
        <f>IF(AM555=1,COUNTIF($AM$2:AM555,1),"")</f>
        <v/>
      </c>
      <c r="AO555" t="str">
        <f>IFERROR(INDEX($C$2:$C$637,MATCH(ROWS($AN$2:AN555),position,0)),"")</f>
        <v/>
      </c>
    </row>
    <row r="556" spans="39:41" x14ac:dyDescent="0.25">
      <c r="AM556">
        <f>--ISNUMBER(IFERROR(SEARCH('Formulaire recherche'!$E$18,C556,1),""))</f>
        <v>0</v>
      </c>
      <c r="AN556" t="str">
        <f>IF(AM556=1,COUNTIF($AM$2:AM556,1),"")</f>
        <v/>
      </c>
      <c r="AO556" t="str">
        <f>IFERROR(INDEX($C$2:$C$637,MATCH(ROWS($AN$2:AN556),position,0)),"")</f>
        <v/>
      </c>
    </row>
    <row r="557" spans="39:41" x14ac:dyDescent="0.25">
      <c r="AM557">
        <f>--ISNUMBER(IFERROR(SEARCH('Formulaire recherche'!$E$18,C557,1),""))</f>
        <v>0</v>
      </c>
      <c r="AN557" t="str">
        <f>IF(AM557=1,COUNTIF($AM$2:AM557,1),"")</f>
        <v/>
      </c>
      <c r="AO557" t="str">
        <f>IFERROR(INDEX($C$2:$C$637,MATCH(ROWS($AN$2:AN557),position,0)),"")</f>
        <v/>
      </c>
    </row>
    <row r="558" spans="39:41" x14ac:dyDescent="0.25">
      <c r="AM558">
        <f>--ISNUMBER(IFERROR(SEARCH('Formulaire recherche'!$E$18,C558,1),""))</f>
        <v>0</v>
      </c>
      <c r="AN558" t="str">
        <f>IF(AM558=1,COUNTIF($AM$2:AM558,1),"")</f>
        <v/>
      </c>
      <c r="AO558" t="str">
        <f>IFERROR(INDEX($C$2:$C$637,MATCH(ROWS($AN$2:AN558),position,0)),"")</f>
        <v/>
      </c>
    </row>
    <row r="559" spans="39:41" x14ac:dyDescent="0.25">
      <c r="AM559">
        <f>--ISNUMBER(IFERROR(SEARCH('Formulaire recherche'!$E$18,C559,1),""))</f>
        <v>0</v>
      </c>
      <c r="AN559" t="str">
        <f>IF(AM559=1,COUNTIF($AM$2:AM559,1),"")</f>
        <v/>
      </c>
      <c r="AO559" t="str">
        <f>IFERROR(INDEX($C$2:$C$637,MATCH(ROWS($AN$2:AN559),position,0)),"")</f>
        <v/>
      </c>
    </row>
    <row r="560" spans="39:41" x14ac:dyDescent="0.25">
      <c r="AM560">
        <f>--ISNUMBER(IFERROR(SEARCH('Formulaire recherche'!$E$18,C560,1),""))</f>
        <v>0</v>
      </c>
      <c r="AN560" t="str">
        <f>IF(AM560=1,COUNTIF($AM$2:AM560,1),"")</f>
        <v/>
      </c>
      <c r="AO560" t="str">
        <f>IFERROR(INDEX($C$2:$C$637,MATCH(ROWS($AN$2:AN560),position,0)),"")</f>
        <v/>
      </c>
    </row>
    <row r="561" spans="39:41" x14ac:dyDescent="0.25">
      <c r="AM561">
        <f>--ISNUMBER(IFERROR(SEARCH('Formulaire recherche'!$E$18,C561,1),""))</f>
        <v>0</v>
      </c>
      <c r="AN561" t="str">
        <f>IF(AM561=1,COUNTIF($AM$2:AM561,1),"")</f>
        <v/>
      </c>
      <c r="AO561" t="str">
        <f>IFERROR(INDEX($C$2:$C$637,MATCH(ROWS($AN$2:AN561),position,0)),"")</f>
        <v/>
      </c>
    </row>
    <row r="562" spans="39:41" x14ac:dyDescent="0.25">
      <c r="AM562">
        <f>--ISNUMBER(IFERROR(SEARCH('Formulaire recherche'!$E$18,C562,1),""))</f>
        <v>0</v>
      </c>
      <c r="AN562" t="str">
        <f>IF(AM562=1,COUNTIF($AM$2:AM562,1),"")</f>
        <v/>
      </c>
      <c r="AO562" t="str">
        <f>IFERROR(INDEX($C$2:$C$637,MATCH(ROWS($AN$2:AN562),position,0)),"")</f>
        <v/>
      </c>
    </row>
    <row r="563" spans="39:41" x14ac:dyDescent="0.25">
      <c r="AM563">
        <f>--ISNUMBER(IFERROR(SEARCH('Formulaire recherche'!$E$18,C563,1),""))</f>
        <v>0</v>
      </c>
      <c r="AN563" t="str">
        <f>IF(AM563=1,COUNTIF($AM$2:AM563,1),"")</f>
        <v/>
      </c>
      <c r="AO563" t="str">
        <f>IFERROR(INDEX($C$2:$C$637,MATCH(ROWS($AN$2:AN563),position,0)),"")</f>
        <v/>
      </c>
    </row>
    <row r="564" spans="39:41" x14ac:dyDescent="0.25">
      <c r="AM564">
        <f>--ISNUMBER(IFERROR(SEARCH('Formulaire recherche'!$E$18,C564,1),""))</f>
        <v>0</v>
      </c>
      <c r="AN564" t="str">
        <f>IF(AM564=1,COUNTIF($AM$2:AM564,1),"")</f>
        <v/>
      </c>
      <c r="AO564" t="str">
        <f>IFERROR(INDEX($C$2:$C$637,MATCH(ROWS($AN$2:AN564),position,0)),"")</f>
        <v/>
      </c>
    </row>
    <row r="565" spans="39:41" x14ac:dyDescent="0.25">
      <c r="AM565">
        <f>--ISNUMBER(IFERROR(SEARCH('Formulaire recherche'!$E$18,C565,1),""))</f>
        <v>0</v>
      </c>
      <c r="AN565" t="str">
        <f>IF(AM565=1,COUNTIF($AM$2:AM565,1),"")</f>
        <v/>
      </c>
      <c r="AO565" t="str">
        <f>IFERROR(INDEX($C$2:$C$637,MATCH(ROWS($AN$2:AN565),position,0)),"")</f>
        <v/>
      </c>
    </row>
    <row r="566" spans="39:41" x14ac:dyDescent="0.25">
      <c r="AM566">
        <f>--ISNUMBER(IFERROR(SEARCH('Formulaire recherche'!$E$18,C566,1),""))</f>
        <v>0</v>
      </c>
      <c r="AN566" t="str">
        <f>IF(AM566=1,COUNTIF($AM$2:AM566,1),"")</f>
        <v/>
      </c>
      <c r="AO566" t="str">
        <f>IFERROR(INDEX($C$2:$C$637,MATCH(ROWS($AN$2:AN566),position,0)),"")</f>
        <v/>
      </c>
    </row>
    <row r="567" spans="39:41" x14ac:dyDescent="0.25">
      <c r="AM567">
        <f>--ISNUMBER(IFERROR(SEARCH('Formulaire recherche'!$E$18,C567,1),""))</f>
        <v>0</v>
      </c>
      <c r="AN567" t="str">
        <f>IF(AM567=1,COUNTIF($AM$2:AM567,1),"")</f>
        <v/>
      </c>
      <c r="AO567" t="str">
        <f>IFERROR(INDEX($C$2:$C$637,MATCH(ROWS($AN$2:AN567),position,0)),"")</f>
        <v/>
      </c>
    </row>
    <row r="568" spans="39:41" x14ac:dyDescent="0.25">
      <c r="AM568">
        <f>--ISNUMBER(IFERROR(SEARCH('Formulaire recherche'!$E$18,C568,1),""))</f>
        <v>0</v>
      </c>
      <c r="AN568" t="str">
        <f>IF(AM568=1,COUNTIF($AM$2:AM568,1),"")</f>
        <v/>
      </c>
      <c r="AO568" t="str">
        <f>IFERROR(INDEX($C$2:$C$637,MATCH(ROWS($AN$2:AN568),position,0)),"")</f>
        <v/>
      </c>
    </row>
    <row r="569" spans="39:41" x14ac:dyDescent="0.25">
      <c r="AM569">
        <f>--ISNUMBER(IFERROR(SEARCH('Formulaire recherche'!$E$18,C569,1),""))</f>
        <v>0</v>
      </c>
      <c r="AN569" t="str">
        <f>IF(AM569=1,COUNTIF($AM$2:AM569,1),"")</f>
        <v/>
      </c>
      <c r="AO569" t="str">
        <f>IFERROR(INDEX($C$2:$C$637,MATCH(ROWS($AN$2:AN569),position,0)),"")</f>
        <v/>
      </c>
    </row>
    <row r="570" spans="39:41" x14ac:dyDescent="0.25">
      <c r="AM570">
        <f>--ISNUMBER(IFERROR(SEARCH('Formulaire recherche'!$E$18,C570,1),""))</f>
        <v>0</v>
      </c>
      <c r="AN570" t="str">
        <f>IF(AM570=1,COUNTIF($AM$2:AM570,1),"")</f>
        <v/>
      </c>
      <c r="AO570" t="str">
        <f>IFERROR(INDEX($C$2:$C$637,MATCH(ROWS($AN$2:AN570),position,0)),"")</f>
        <v/>
      </c>
    </row>
    <row r="571" spans="39:41" x14ac:dyDescent="0.25">
      <c r="AM571">
        <f>--ISNUMBER(IFERROR(SEARCH('Formulaire recherche'!$E$18,C571,1),""))</f>
        <v>0</v>
      </c>
      <c r="AN571" t="str">
        <f>IF(AM571=1,COUNTIF($AM$2:AM571,1),"")</f>
        <v/>
      </c>
      <c r="AO571" t="str">
        <f>IFERROR(INDEX($C$2:$C$637,MATCH(ROWS($AN$2:AN571),position,0)),"")</f>
        <v/>
      </c>
    </row>
    <row r="572" spans="39:41" x14ac:dyDescent="0.25">
      <c r="AM572">
        <f>--ISNUMBER(IFERROR(SEARCH('Formulaire recherche'!$E$18,C572,1),""))</f>
        <v>0</v>
      </c>
      <c r="AN572" t="str">
        <f>IF(AM572=1,COUNTIF($AM$2:AM572,1),"")</f>
        <v/>
      </c>
      <c r="AO572" t="str">
        <f>IFERROR(INDEX($C$2:$C$637,MATCH(ROWS($AN$2:AN572),position,0)),"")</f>
        <v/>
      </c>
    </row>
    <row r="573" spans="39:41" x14ac:dyDescent="0.25">
      <c r="AM573">
        <f>--ISNUMBER(IFERROR(SEARCH('Formulaire recherche'!$E$18,C573,1),""))</f>
        <v>0</v>
      </c>
      <c r="AN573" t="str">
        <f>IF(AM573=1,COUNTIF($AM$2:AM573,1),"")</f>
        <v/>
      </c>
      <c r="AO573" t="str">
        <f>IFERROR(INDEX($C$2:$C$637,MATCH(ROWS($AN$2:AN573),position,0)),"")</f>
        <v/>
      </c>
    </row>
    <row r="574" spans="39:41" x14ac:dyDescent="0.25">
      <c r="AM574">
        <f>--ISNUMBER(IFERROR(SEARCH('Formulaire recherche'!$E$18,C574,1),""))</f>
        <v>0</v>
      </c>
      <c r="AN574" t="str">
        <f>IF(AM574=1,COUNTIF($AM$2:AM574,1),"")</f>
        <v/>
      </c>
      <c r="AO574" t="str">
        <f>IFERROR(INDEX($C$2:$C$637,MATCH(ROWS($AN$2:AN574),position,0)),"")</f>
        <v/>
      </c>
    </row>
    <row r="575" spans="39:41" x14ac:dyDescent="0.25">
      <c r="AM575">
        <f>--ISNUMBER(IFERROR(SEARCH('Formulaire recherche'!$E$18,C575,1),""))</f>
        <v>0</v>
      </c>
      <c r="AN575" t="str">
        <f>IF(AM575=1,COUNTIF($AM$2:AM575,1),"")</f>
        <v/>
      </c>
      <c r="AO575" t="str">
        <f>IFERROR(INDEX($C$2:$C$637,MATCH(ROWS($AN$2:AN575),position,0)),"")</f>
        <v/>
      </c>
    </row>
    <row r="576" spans="39:41" x14ac:dyDescent="0.25">
      <c r="AM576">
        <f>--ISNUMBER(IFERROR(SEARCH('Formulaire recherche'!$E$18,C576,1),""))</f>
        <v>0</v>
      </c>
      <c r="AN576" t="str">
        <f>IF(AM576=1,COUNTIF($AM$2:AM576,1),"")</f>
        <v/>
      </c>
      <c r="AO576" t="str">
        <f>IFERROR(INDEX($C$2:$C$637,MATCH(ROWS($AN$2:AN576),position,0)),"")</f>
        <v/>
      </c>
    </row>
    <row r="577" spans="39:41" x14ac:dyDescent="0.25">
      <c r="AM577">
        <f>--ISNUMBER(IFERROR(SEARCH('Formulaire recherche'!$E$18,C577,1),""))</f>
        <v>0</v>
      </c>
      <c r="AN577" t="str">
        <f>IF(AM577=1,COUNTIF($AM$2:AM577,1),"")</f>
        <v/>
      </c>
      <c r="AO577" t="str">
        <f>IFERROR(INDEX($C$2:$C$637,MATCH(ROWS($AN$2:AN577),position,0)),"")</f>
        <v/>
      </c>
    </row>
    <row r="578" spans="39:41" x14ac:dyDescent="0.25">
      <c r="AM578">
        <f>--ISNUMBER(IFERROR(SEARCH('Formulaire recherche'!$E$18,C578,1),""))</f>
        <v>0</v>
      </c>
      <c r="AN578" t="str">
        <f>IF(AM578=1,COUNTIF($AM$2:AM578,1),"")</f>
        <v/>
      </c>
      <c r="AO578" t="str">
        <f>IFERROR(INDEX($C$2:$C$637,MATCH(ROWS($AN$2:AN578),position,0)),"")</f>
        <v/>
      </c>
    </row>
    <row r="579" spans="39:41" x14ac:dyDescent="0.25">
      <c r="AM579">
        <f>--ISNUMBER(IFERROR(SEARCH('Formulaire recherche'!$E$18,C579,1),""))</f>
        <v>0</v>
      </c>
      <c r="AN579" t="str">
        <f>IF(AM579=1,COUNTIF($AM$2:AM579,1),"")</f>
        <v/>
      </c>
      <c r="AO579" t="str">
        <f>IFERROR(INDEX($C$2:$C$637,MATCH(ROWS($AN$2:AN579),position,0)),"")</f>
        <v/>
      </c>
    </row>
    <row r="580" spans="39:41" x14ac:dyDescent="0.25">
      <c r="AM580">
        <f>--ISNUMBER(IFERROR(SEARCH('Formulaire recherche'!$E$18,C580,1),""))</f>
        <v>0</v>
      </c>
      <c r="AN580" t="str">
        <f>IF(AM580=1,COUNTIF($AM$2:AM580,1),"")</f>
        <v/>
      </c>
      <c r="AO580" t="str">
        <f>IFERROR(INDEX($C$2:$C$637,MATCH(ROWS($AN$2:AN580),position,0)),"")</f>
        <v/>
      </c>
    </row>
    <row r="581" spans="39:41" x14ac:dyDescent="0.25">
      <c r="AM581">
        <f>--ISNUMBER(IFERROR(SEARCH('Formulaire recherche'!$E$18,C581,1),""))</f>
        <v>0</v>
      </c>
      <c r="AN581" t="str">
        <f>IF(AM581=1,COUNTIF($AM$2:AM581,1),"")</f>
        <v/>
      </c>
      <c r="AO581" t="str">
        <f>IFERROR(INDEX($C$2:$C$637,MATCH(ROWS($AN$2:AN581),position,0)),"")</f>
        <v/>
      </c>
    </row>
    <row r="582" spans="39:41" x14ac:dyDescent="0.25">
      <c r="AM582">
        <f>--ISNUMBER(IFERROR(SEARCH('Formulaire recherche'!$E$18,C582,1),""))</f>
        <v>0</v>
      </c>
      <c r="AN582" t="str">
        <f>IF(AM582=1,COUNTIF($AM$2:AM582,1),"")</f>
        <v/>
      </c>
      <c r="AO582" t="str">
        <f>IFERROR(INDEX($C$2:$C$637,MATCH(ROWS($AN$2:AN582),position,0)),"")</f>
        <v/>
      </c>
    </row>
    <row r="583" spans="39:41" x14ac:dyDescent="0.25">
      <c r="AM583">
        <f>--ISNUMBER(IFERROR(SEARCH('Formulaire recherche'!$E$18,C583,1),""))</f>
        <v>0</v>
      </c>
      <c r="AN583" t="str">
        <f>IF(AM583=1,COUNTIF($AM$2:AM583,1),"")</f>
        <v/>
      </c>
      <c r="AO583" t="str">
        <f>IFERROR(INDEX($C$2:$C$637,MATCH(ROWS($AN$2:AN583),position,0)),"")</f>
        <v/>
      </c>
    </row>
    <row r="584" spans="39:41" x14ac:dyDescent="0.25">
      <c r="AM584">
        <f>--ISNUMBER(IFERROR(SEARCH('Formulaire recherche'!$E$18,C584,1),""))</f>
        <v>0</v>
      </c>
      <c r="AN584" t="str">
        <f>IF(AM584=1,COUNTIF($AM$2:AM584,1),"")</f>
        <v/>
      </c>
      <c r="AO584" t="str">
        <f>IFERROR(INDEX($C$2:$C$637,MATCH(ROWS($AN$2:AN584),position,0)),"")</f>
        <v/>
      </c>
    </row>
    <row r="585" spans="39:41" x14ac:dyDescent="0.25">
      <c r="AM585">
        <f>--ISNUMBER(IFERROR(SEARCH('Formulaire recherche'!$E$18,C585,1),""))</f>
        <v>0</v>
      </c>
      <c r="AN585" t="str">
        <f>IF(AM585=1,COUNTIF($AM$2:AM585,1),"")</f>
        <v/>
      </c>
      <c r="AO585" t="str">
        <f>IFERROR(INDEX($C$2:$C$637,MATCH(ROWS($AN$2:AN585),position,0)),"")</f>
        <v/>
      </c>
    </row>
    <row r="586" spans="39:41" x14ac:dyDescent="0.25">
      <c r="AM586">
        <f>--ISNUMBER(IFERROR(SEARCH('Formulaire recherche'!$E$18,C586,1),""))</f>
        <v>0</v>
      </c>
      <c r="AN586" t="str">
        <f>IF(AM586=1,COUNTIF($AM$2:AM586,1),"")</f>
        <v/>
      </c>
      <c r="AO586" t="str">
        <f>IFERROR(INDEX($C$2:$C$637,MATCH(ROWS($AN$2:AN586),position,0)),"")</f>
        <v/>
      </c>
    </row>
    <row r="587" spans="39:41" x14ac:dyDescent="0.25">
      <c r="AM587">
        <f>--ISNUMBER(IFERROR(SEARCH('Formulaire recherche'!$E$18,C587,1),""))</f>
        <v>0</v>
      </c>
      <c r="AN587" t="str">
        <f>IF(AM587=1,COUNTIF($AM$2:AM587,1),"")</f>
        <v/>
      </c>
      <c r="AO587" t="str">
        <f>IFERROR(INDEX($C$2:$C$637,MATCH(ROWS($AN$2:AN587),position,0)),"")</f>
        <v/>
      </c>
    </row>
    <row r="588" spans="39:41" x14ac:dyDescent="0.25">
      <c r="AM588">
        <f>--ISNUMBER(IFERROR(SEARCH('Formulaire recherche'!$E$18,C588,1),""))</f>
        <v>0</v>
      </c>
      <c r="AN588" t="str">
        <f>IF(AM588=1,COUNTIF($AM$2:AM588,1),"")</f>
        <v/>
      </c>
      <c r="AO588" t="str">
        <f>IFERROR(INDEX($C$2:$C$637,MATCH(ROWS($AN$2:AN588),position,0)),"")</f>
        <v/>
      </c>
    </row>
    <row r="589" spans="39:41" x14ac:dyDescent="0.25">
      <c r="AM589">
        <f>--ISNUMBER(IFERROR(SEARCH('Formulaire recherche'!$E$18,C589,1),""))</f>
        <v>0</v>
      </c>
      <c r="AN589" t="str">
        <f>IF(AM589=1,COUNTIF($AM$2:AM589,1),"")</f>
        <v/>
      </c>
      <c r="AO589" t="str">
        <f>IFERROR(INDEX($C$2:$C$637,MATCH(ROWS($AN$2:AN589),position,0)),"")</f>
        <v/>
      </c>
    </row>
    <row r="590" spans="39:41" x14ac:dyDescent="0.25">
      <c r="AM590">
        <f>--ISNUMBER(IFERROR(SEARCH('Formulaire recherche'!$E$18,C590,1),""))</f>
        <v>0</v>
      </c>
      <c r="AN590" t="str">
        <f>IF(AM590=1,COUNTIF($AM$2:AM590,1),"")</f>
        <v/>
      </c>
      <c r="AO590" t="str">
        <f>IFERROR(INDEX($C$2:$C$637,MATCH(ROWS($AN$2:AN590),position,0)),"")</f>
        <v/>
      </c>
    </row>
    <row r="591" spans="39:41" x14ac:dyDescent="0.25">
      <c r="AM591">
        <f>--ISNUMBER(IFERROR(SEARCH('Formulaire recherche'!$E$18,C591,1),""))</f>
        <v>0</v>
      </c>
      <c r="AN591" t="str">
        <f>IF(AM591=1,COUNTIF($AM$2:AM591,1),"")</f>
        <v/>
      </c>
      <c r="AO591" t="str">
        <f>IFERROR(INDEX($C$2:$C$637,MATCH(ROWS($AN$2:AN591),position,0)),"")</f>
        <v/>
      </c>
    </row>
    <row r="592" spans="39:41" x14ac:dyDescent="0.25">
      <c r="AM592">
        <f>--ISNUMBER(IFERROR(SEARCH('Formulaire recherche'!$E$18,C592,1),""))</f>
        <v>0</v>
      </c>
      <c r="AN592" t="str">
        <f>IF(AM592=1,COUNTIF($AM$2:AM592,1),"")</f>
        <v/>
      </c>
      <c r="AO592" t="str">
        <f>IFERROR(INDEX($C$2:$C$637,MATCH(ROWS($AN$2:AN592),position,0)),"")</f>
        <v/>
      </c>
    </row>
    <row r="593" spans="39:41" x14ac:dyDescent="0.25">
      <c r="AM593">
        <f>--ISNUMBER(IFERROR(SEARCH('Formulaire recherche'!$E$18,C593,1),""))</f>
        <v>0</v>
      </c>
      <c r="AN593" t="str">
        <f>IF(AM593=1,COUNTIF($AM$2:AM593,1),"")</f>
        <v/>
      </c>
      <c r="AO593" t="str">
        <f>IFERROR(INDEX($C$2:$C$637,MATCH(ROWS($AN$2:AN593),position,0)),"")</f>
        <v/>
      </c>
    </row>
    <row r="594" spans="39:41" x14ac:dyDescent="0.25">
      <c r="AM594">
        <f>--ISNUMBER(IFERROR(SEARCH('Formulaire recherche'!$E$18,C594,1),""))</f>
        <v>0</v>
      </c>
      <c r="AN594" t="str">
        <f>IF(AM594=1,COUNTIF($AM$2:AM594,1),"")</f>
        <v/>
      </c>
      <c r="AO594" t="str">
        <f>IFERROR(INDEX($C$2:$C$637,MATCH(ROWS($AN$2:AN594),position,0)),"")</f>
        <v/>
      </c>
    </row>
    <row r="595" spans="39:41" x14ac:dyDescent="0.25">
      <c r="AM595">
        <f>--ISNUMBER(IFERROR(SEARCH('Formulaire recherche'!$E$18,C595,1),""))</f>
        <v>0</v>
      </c>
      <c r="AN595" t="str">
        <f>IF(AM595=1,COUNTIF($AM$2:AM595,1),"")</f>
        <v/>
      </c>
      <c r="AO595" t="str">
        <f>IFERROR(INDEX($C$2:$C$637,MATCH(ROWS($AN$2:AN595),position,0)),"")</f>
        <v/>
      </c>
    </row>
    <row r="596" spans="39:41" x14ac:dyDescent="0.25">
      <c r="AM596">
        <f>--ISNUMBER(IFERROR(SEARCH('Formulaire recherche'!$E$18,C596,1),""))</f>
        <v>0</v>
      </c>
      <c r="AN596" t="str">
        <f>IF(AM596=1,COUNTIF($AM$2:AM596,1),"")</f>
        <v/>
      </c>
      <c r="AO596" t="str">
        <f>IFERROR(INDEX($C$2:$C$637,MATCH(ROWS($AN$2:AN596),position,0)),"")</f>
        <v/>
      </c>
    </row>
    <row r="597" spans="39:41" x14ac:dyDescent="0.25">
      <c r="AM597">
        <f>--ISNUMBER(IFERROR(SEARCH('Formulaire recherche'!$E$18,C597,1),""))</f>
        <v>0</v>
      </c>
      <c r="AN597" t="str">
        <f>IF(AM597=1,COUNTIF($AM$2:AM597,1),"")</f>
        <v/>
      </c>
      <c r="AO597" t="str">
        <f>IFERROR(INDEX($C$2:$C$637,MATCH(ROWS($AN$2:AN597),position,0)),"")</f>
        <v/>
      </c>
    </row>
    <row r="598" spans="39:41" x14ac:dyDescent="0.25">
      <c r="AM598">
        <f>--ISNUMBER(IFERROR(SEARCH('Formulaire recherche'!$E$18,C598,1),""))</f>
        <v>0</v>
      </c>
      <c r="AN598" t="str">
        <f>IF(AM598=1,COUNTIF($AM$2:AM598,1),"")</f>
        <v/>
      </c>
      <c r="AO598" t="str">
        <f>IFERROR(INDEX($C$2:$C$637,MATCH(ROWS($AN$2:AN598),position,0)),"")</f>
        <v/>
      </c>
    </row>
    <row r="599" spans="39:41" x14ac:dyDescent="0.25">
      <c r="AM599">
        <f>--ISNUMBER(IFERROR(SEARCH('Formulaire recherche'!$E$18,C599,1),""))</f>
        <v>0</v>
      </c>
      <c r="AN599" t="str">
        <f>IF(AM599=1,COUNTIF($AM$2:AM599,1),"")</f>
        <v/>
      </c>
      <c r="AO599" t="str">
        <f>IFERROR(INDEX($C$2:$C$637,MATCH(ROWS($AN$2:AN599),position,0)),"")</f>
        <v/>
      </c>
    </row>
    <row r="600" spans="39:41" x14ac:dyDescent="0.25">
      <c r="AM600">
        <f>--ISNUMBER(IFERROR(SEARCH('Formulaire recherche'!$E$18,C600,1),""))</f>
        <v>0</v>
      </c>
      <c r="AN600" t="str">
        <f>IF(AM600=1,COUNTIF($AM$2:AM600,1),"")</f>
        <v/>
      </c>
      <c r="AO600" t="str">
        <f>IFERROR(INDEX($C$2:$C$637,MATCH(ROWS($AN$2:AN600),position,0)),"")</f>
        <v/>
      </c>
    </row>
    <row r="601" spans="39:41" x14ac:dyDescent="0.25">
      <c r="AM601">
        <f>--ISNUMBER(IFERROR(SEARCH('Formulaire recherche'!$E$18,C601,1),""))</f>
        <v>0</v>
      </c>
      <c r="AN601" t="str">
        <f>IF(AM601=1,COUNTIF($AM$2:AM601,1),"")</f>
        <v/>
      </c>
      <c r="AO601" t="str">
        <f>IFERROR(INDEX($C$2:$C$637,MATCH(ROWS($AN$2:AN601),position,0)),"")</f>
        <v/>
      </c>
    </row>
    <row r="602" spans="39:41" x14ac:dyDescent="0.25">
      <c r="AM602">
        <f>--ISNUMBER(IFERROR(SEARCH('Formulaire recherche'!$E$18,C602,1),""))</f>
        <v>0</v>
      </c>
      <c r="AN602" t="str">
        <f>IF(AM602=1,COUNTIF($AM$2:AM602,1),"")</f>
        <v/>
      </c>
      <c r="AO602" t="str">
        <f>IFERROR(INDEX($C$2:$C$637,MATCH(ROWS($AN$2:AN602),position,0)),"")</f>
        <v/>
      </c>
    </row>
    <row r="603" spans="39:41" x14ac:dyDescent="0.25">
      <c r="AM603">
        <f>--ISNUMBER(IFERROR(SEARCH('Formulaire recherche'!$E$18,C603,1),""))</f>
        <v>0</v>
      </c>
      <c r="AN603" t="str">
        <f>IF(AM603=1,COUNTIF($AM$2:AM603,1),"")</f>
        <v/>
      </c>
      <c r="AO603" t="str">
        <f>IFERROR(INDEX($C$2:$C$637,MATCH(ROWS($AN$2:AN603),position,0)),"")</f>
        <v/>
      </c>
    </row>
    <row r="604" spans="39:41" x14ac:dyDescent="0.25">
      <c r="AM604">
        <f>--ISNUMBER(IFERROR(SEARCH('Formulaire recherche'!$E$18,C604,1),""))</f>
        <v>0</v>
      </c>
      <c r="AN604" t="str">
        <f>IF(AM604=1,COUNTIF($AM$2:AM604,1),"")</f>
        <v/>
      </c>
      <c r="AO604" t="str">
        <f>IFERROR(INDEX($C$2:$C$637,MATCH(ROWS($AN$2:AN604),position,0)),"")</f>
        <v/>
      </c>
    </row>
    <row r="605" spans="39:41" x14ac:dyDescent="0.25">
      <c r="AM605">
        <f>--ISNUMBER(IFERROR(SEARCH('Formulaire recherche'!$E$18,C605,1),""))</f>
        <v>0</v>
      </c>
      <c r="AN605" t="str">
        <f>IF(AM605=1,COUNTIF($AM$2:AM605,1),"")</f>
        <v/>
      </c>
      <c r="AO605" t="str">
        <f>IFERROR(INDEX($C$2:$C$637,MATCH(ROWS($AN$2:AN605),position,0)),"")</f>
        <v/>
      </c>
    </row>
    <row r="606" spans="39:41" x14ac:dyDescent="0.25">
      <c r="AM606">
        <f>--ISNUMBER(IFERROR(SEARCH('Formulaire recherche'!$E$18,C606,1),""))</f>
        <v>0</v>
      </c>
      <c r="AN606" t="str">
        <f>IF(AM606=1,COUNTIF($AM$2:AM606,1),"")</f>
        <v/>
      </c>
      <c r="AO606" t="str">
        <f>IFERROR(INDEX($C$2:$C$637,MATCH(ROWS($AN$2:AN606),position,0)),"")</f>
        <v/>
      </c>
    </row>
    <row r="607" spans="39:41" x14ac:dyDescent="0.25">
      <c r="AM607">
        <f>--ISNUMBER(IFERROR(SEARCH('Formulaire recherche'!$E$18,C607,1),""))</f>
        <v>0</v>
      </c>
      <c r="AN607" t="str">
        <f>IF(AM607=1,COUNTIF($AM$2:AM607,1),"")</f>
        <v/>
      </c>
      <c r="AO607" t="str">
        <f>IFERROR(INDEX($C$2:$C$637,MATCH(ROWS($AN$2:AN607),position,0)),"")</f>
        <v/>
      </c>
    </row>
    <row r="608" spans="39:41" x14ac:dyDescent="0.25">
      <c r="AM608">
        <f>--ISNUMBER(IFERROR(SEARCH('Formulaire recherche'!$E$18,C608,1),""))</f>
        <v>0</v>
      </c>
      <c r="AN608" t="str">
        <f>IF(AM608=1,COUNTIF($AM$2:AM608,1),"")</f>
        <v/>
      </c>
      <c r="AO608" t="str">
        <f>IFERROR(INDEX($C$2:$C$637,MATCH(ROWS($AN$2:AN608),position,0)),"")</f>
        <v/>
      </c>
    </row>
    <row r="609" spans="39:41" x14ac:dyDescent="0.25">
      <c r="AM609">
        <f>--ISNUMBER(IFERROR(SEARCH('Formulaire recherche'!$E$18,C609,1),""))</f>
        <v>0</v>
      </c>
      <c r="AN609" t="str">
        <f>IF(AM609=1,COUNTIF($AM$2:AM609,1),"")</f>
        <v/>
      </c>
      <c r="AO609" t="str">
        <f>IFERROR(INDEX($C$2:$C$637,MATCH(ROWS($AN$2:AN609),position,0)),"")</f>
        <v/>
      </c>
    </row>
    <row r="610" spans="39:41" x14ac:dyDescent="0.25">
      <c r="AM610">
        <f>--ISNUMBER(IFERROR(SEARCH('Formulaire recherche'!$E$18,C610,1),""))</f>
        <v>0</v>
      </c>
      <c r="AN610" t="str">
        <f>IF(AM610=1,COUNTIF($AM$2:AM610,1),"")</f>
        <v/>
      </c>
      <c r="AO610" t="str">
        <f>IFERROR(INDEX($C$2:$C$637,MATCH(ROWS($AN$2:AN610),position,0)),"")</f>
        <v/>
      </c>
    </row>
    <row r="611" spans="39:41" x14ac:dyDescent="0.25">
      <c r="AM611">
        <f>--ISNUMBER(IFERROR(SEARCH('Formulaire recherche'!$E$18,C611,1),""))</f>
        <v>0</v>
      </c>
      <c r="AN611" t="str">
        <f>IF(AM611=1,COUNTIF($AM$2:AM611,1),"")</f>
        <v/>
      </c>
      <c r="AO611" t="str">
        <f>IFERROR(INDEX($C$2:$C$637,MATCH(ROWS($AN$2:AN611),position,0)),"")</f>
        <v/>
      </c>
    </row>
    <row r="612" spans="39:41" x14ac:dyDescent="0.25">
      <c r="AM612">
        <f>--ISNUMBER(IFERROR(SEARCH('Formulaire recherche'!$E$18,C612,1),""))</f>
        <v>0</v>
      </c>
      <c r="AN612" t="str">
        <f>IF(AM612=1,COUNTIF($AM$2:AM612,1),"")</f>
        <v/>
      </c>
      <c r="AO612" t="str">
        <f>IFERROR(INDEX($C$2:$C$637,MATCH(ROWS($AN$2:AN612),position,0)),"")</f>
        <v/>
      </c>
    </row>
    <row r="613" spans="39:41" x14ac:dyDescent="0.25">
      <c r="AM613">
        <f>--ISNUMBER(IFERROR(SEARCH('Formulaire recherche'!$E$18,C613,1),""))</f>
        <v>0</v>
      </c>
      <c r="AN613" t="str">
        <f>IF(AM613=1,COUNTIF($AM$2:AM613,1),"")</f>
        <v/>
      </c>
      <c r="AO613" t="str">
        <f>IFERROR(INDEX($C$2:$C$637,MATCH(ROWS($AN$2:AN613),position,0)),"")</f>
        <v/>
      </c>
    </row>
    <row r="614" spans="39:41" x14ac:dyDescent="0.25">
      <c r="AM614">
        <f>--ISNUMBER(IFERROR(SEARCH('Formulaire recherche'!$E$18,C614,1),""))</f>
        <v>0</v>
      </c>
      <c r="AN614" t="str">
        <f>IF(AM614=1,COUNTIF($AM$2:AM614,1),"")</f>
        <v/>
      </c>
      <c r="AO614" t="str">
        <f>IFERROR(INDEX($C$2:$C$637,MATCH(ROWS($AN$2:AN614),position,0)),"")</f>
        <v/>
      </c>
    </row>
    <row r="615" spans="39:41" x14ac:dyDescent="0.25">
      <c r="AM615">
        <f>--ISNUMBER(IFERROR(SEARCH('Formulaire recherche'!$E$18,C615,1),""))</f>
        <v>0</v>
      </c>
      <c r="AN615" t="str">
        <f>IF(AM615=1,COUNTIF($AM$2:AM615,1),"")</f>
        <v/>
      </c>
      <c r="AO615" t="str">
        <f>IFERROR(INDEX($C$2:$C$637,MATCH(ROWS($AN$2:AN615),position,0)),"")</f>
        <v/>
      </c>
    </row>
    <row r="616" spans="39:41" x14ac:dyDescent="0.25">
      <c r="AM616">
        <f>--ISNUMBER(IFERROR(SEARCH('Formulaire recherche'!$E$18,C616,1),""))</f>
        <v>0</v>
      </c>
      <c r="AN616" t="str">
        <f>IF(AM616=1,COUNTIF($AM$2:AM616,1),"")</f>
        <v/>
      </c>
      <c r="AO616" t="str">
        <f>IFERROR(INDEX($C$2:$C$637,MATCH(ROWS($AN$2:AN616),position,0)),"")</f>
        <v/>
      </c>
    </row>
    <row r="617" spans="39:41" x14ac:dyDescent="0.25">
      <c r="AM617">
        <f>--ISNUMBER(IFERROR(SEARCH('Formulaire recherche'!$E$18,C617,1),""))</f>
        <v>0</v>
      </c>
      <c r="AN617" t="str">
        <f>IF(AM617=1,COUNTIF($AM$2:AM617,1),"")</f>
        <v/>
      </c>
      <c r="AO617" t="str">
        <f>IFERROR(INDEX($C$2:$C$637,MATCH(ROWS($AN$2:AN617),position,0)),"")</f>
        <v/>
      </c>
    </row>
    <row r="618" spans="39:41" x14ac:dyDescent="0.25">
      <c r="AM618">
        <f>--ISNUMBER(IFERROR(SEARCH('Formulaire recherche'!$E$18,C618,1),""))</f>
        <v>0</v>
      </c>
      <c r="AN618" t="str">
        <f>IF(AM618=1,COUNTIF($AM$2:AM618,1),"")</f>
        <v/>
      </c>
      <c r="AO618" t="str">
        <f>IFERROR(INDEX($C$2:$C$637,MATCH(ROWS($AN$2:AN618),position,0)),"")</f>
        <v/>
      </c>
    </row>
    <row r="619" spans="39:41" x14ac:dyDescent="0.25">
      <c r="AM619">
        <f>--ISNUMBER(IFERROR(SEARCH('Formulaire recherche'!$E$18,C619,1),""))</f>
        <v>0</v>
      </c>
      <c r="AN619" t="str">
        <f>IF(AM619=1,COUNTIF($AM$2:AM619,1),"")</f>
        <v/>
      </c>
      <c r="AO619" t="str">
        <f>IFERROR(INDEX($C$2:$C$637,MATCH(ROWS($AN$2:AN619),position,0)),"")</f>
        <v/>
      </c>
    </row>
    <row r="620" spans="39:41" x14ac:dyDescent="0.25">
      <c r="AM620">
        <f>--ISNUMBER(IFERROR(SEARCH('Formulaire recherche'!$E$18,C620,1),""))</f>
        <v>0</v>
      </c>
      <c r="AN620" t="str">
        <f>IF(AM620=1,COUNTIF($AM$2:AM620,1),"")</f>
        <v/>
      </c>
      <c r="AO620" t="str">
        <f>IFERROR(INDEX($C$2:$C$637,MATCH(ROWS($AN$2:AN620),position,0)),"")</f>
        <v/>
      </c>
    </row>
    <row r="621" spans="39:41" x14ac:dyDescent="0.25">
      <c r="AM621">
        <f>--ISNUMBER(IFERROR(SEARCH('Formulaire recherche'!$E$18,C621,1),""))</f>
        <v>0</v>
      </c>
      <c r="AN621" t="str">
        <f>IF(AM621=1,COUNTIF($AM$2:AM621,1),"")</f>
        <v/>
      </c>
      <c r="AO621" t="str">
        <f>IFERROR(INDEX($C$2:$C$637,MATCH(ROWS($AN$2:AN621),position,0)),"")</f>
        <v/>
      </c>
    </row>
    <row r="622" spans="39:41" x14ac:dyDescent="0.25">
      <c r="AM622">
        <f>--ISNUMBER(IFERROR(SEARCH('Formulaire recherche'!$E$18,C622,1),""))</f>
        <v>0</v>
      </c>
      <c r="AN622" t="str">
        <f>IF(AM622=1,COUNTIF($AM$2:AM622,1),"")</f>
        <v/>
      </c>
      <c r="AO622" t="str">
        <f>IFERROR(INDEX($C$2:$C$637,MATCH(ROWS($AN$2:AN622),position,0)),"")</f>
        <v/>
      </c>
    </row>
    <row r="623" spans="39:41" x14ac:dyDescent="0.25">
      <c r="AM623">
        <f>--ISNUMBER(IFERROR(SEARCH('Formulaire recherche'!$E$18,C623,1),""))</f>
        <v>0</v>
      </c>
      <c r="AN623" t="str">
        <f>IF(AM623=1,COUNTIF($AM$2:AM623,1),"")</f>
        <v/>
      </c>
      <c r="AO623" t="str">
        <f>IFERROR(INDEX($C$2:$C$637,MATCH(ROWS($AN$2:AN623),position,0)),"")</f>
        <v/>
      </c>
    </row>
    <row r="624" spans="39:41" x14ac:dyDescent="0.25">
      <c r="AM624">
        <f>--ISNUMBER(IFERROR(SEARCH('Formulaire recherche'!$E$18,C624,1),""))</f>
        <v>0</v>
      </c>
      <c r="AN624" t="str">
        <f>IF(AM624=1,COUNTIF($AM$2:AM624,1),"")</f>
        <v/>
      </c>
      <c r="AO624" t="str">
        <f>IFERROR(INDEX($C$2:$C$637,MATCH(ROWS($AN$2:AN624),position,0)),"")</f>
        <v/>
      </c>
    </row>
    <row r="625" spans="39:41" x14ac:dyDescent="0.25">
      <c r="AM625">
        <f>--ISNUMBER(IFERROR(SEARCH('Formulaire recherche'!$E$18,C625,1),""))</f>
        <v>0</v>
      </c>
      <c r="AN625" t="str">
        <f>IF(AM625=1,COUNTIF($AM$2:AM625,1),"")</f>
        <v/>
      </c>
      <c r="AO625" t="str">
        <f>IFERROR(INDEX($C$2:$C$637,MATCH(ROWS($AN$2:AN625),position,0)),"")</f>
        <v/>
      </c>
    </row>
    <row r="626" spans="39:41" x14ac:dyDescent="0.25">
      <c r="AM626">
        <f>--ISNUMBER(IFERROR(SEARCH('Formulaire recherche'!$E$18,C626,1),""))</f>
        <v>0</v>
      </c>
      <c r="AN626" t="str">
        <f>IF(AM626=1,COUNTIF($AM$2:AM626,1),"")</f>
        <v/>
      </c>
      <c r="AO626" t="str">
        <f>IFERROR(INDEX($C$2:$C$637,MATCH(ROWS($AN$2:AN626),position,0)),"")</f>
        <v/>
      </c>
    </row>
    <row r="627" spans="39:41" x14ac:dyDescent="0.25">
      <c r="AM627">
        <f>--ISNUMBER(IFERROR(SEARCH('Formulaire recherche'!$E$18,C627,1),""))</f>
        <v>0</v>
      </c>
      <c r="AN627" t="str">
        <f>IF(AM627=1,COUNTIF($AM$2:AM627,1),"")</f>
        <v/>
      </c>
      <c r="AO627" t="str">
        <f>IFERROR(INDEX($C$2:$C$637,MATCH(ROWS($AN$2:AN627),position,0)),"")</f>
        <v/>
      </c>
    </row>
    <row r="628" spans="39:41" x14ac:dyDescent="0.25">
      <c r="AM628">
        <f>--ISNUMBER(IFERROR(SEARCH('Formulaire recherche'!$E$18,C628,1),""))</f>
        <v>0</v>
      </c>
      <c r="AN628" t="str">
        <f>IF(AM628=1,COUNTIF($AM$2:AM628,1),"")</f>
        <v/>
      </c>
      <c r="AO628" t="str">
        <f>IFERROR(INDEX($C$2:$C$637,MATCH(ROWS($AN$2:AN628),position,0)),"")</f>
        <v/>
      </c>
    </row>
    <row r="629" spans="39:41" x14ac:dyDescent="0.25">
      <c r="AM629">
        <f>--ISNUMBER(IFERROR(SEARCH('Formulaire recherche'!$E$18,C629,1),""))</f>
        <v>0</v>
      </c>
      <c r="AN629" t="str">
        <f>IF(AM629=1,COUNTIF($AM$2:AM629,1),"")</f>
        <v/>
      </c>
      <c r="AO629" t="str">
        <f>IFERROR(INDEX($C$2:$C$637,MATCH(ROWS($AN$2:AN629),position,0)),"")</f>
        <v/>
      </c>
    </row>
    <row r="630" spans="39:41" x14ac:dyDescent="0.25">
      <c r="AM630">
        <f>--ISNUMBER(IFERROR(SEARCH('Formulaire recherche'!$E$18,C630,1),""))</f>
        <v>0</v>
      </c>
      <c r="AN630" t="str">
        <f>IF(AM630=1,COUNTIF($AM$2:AM630,1),"")</f>
        <v/>
      </c>
      <c r="AO630" t="str">
        <f>IFERROR(INDEX($C$2:$C$637,MATCH(ROWS($AN$2:AN630),position,0)),"")</f>
        <v/>
      </c>
    </row>
    <row r="631" spans="39:41" x14ac:dyDescent="0.25">
      <c r="AM631">
        <f>--ISNUMBER(IFERROR(SEARCH('Formulaire recherche'!$E$18,C631,1),""))</f>
        <v>0</v>
      </c>
      <c r="AN631" t="str">
        <f>IF(AM631=1,COUNTIF($AM$2:AM631,1),"")</f>
        <v/>
      </c>
      <c r="AO631" t="str">
        <f>IFERROR(INDEX($C$2:$C$637,MATCH(ROWS($AN$2:AN631),position,0)),"")</f>
        <v/>
      </c>
    </row>
    <row r="632" spans="39:41" x14ac:dyDescent="0.25">
      <c r="AM632">
        <f>--ISNUMBER(IFERROR(SEARCH('Formulaire recherche'!$E$18,C632,1),""))</f>
        <v>0</v>
      </c>
      <c r="AN632" t="str">
        <f>IF(AM632=1,COUNTIF($AM$2:AM632,1),"")</f>
        <v/>
      </c>
      <c r="AO632" t="str">
        <f>IFERROR(INDEX($C$2:$C$637,MATCH(ROWS($AN$2:AN632),position,0)),"")</f>
        <v/>
      </c>
    </row>
    <row r="633" spans="39:41" x14ac:dyDescent="0.25">
      <c r="AM633">
        <f>--ISNUMBER(IFERROR(SEARCH('Formulaire recherche'!$E$18,C633,1),""))</f>
        <v>0</v>
      </c>
      <c r="AN633" t="str">
        <f>IF(AM633=1,COUNTIF($AM$2:AM633,1),"")</f>
        <v/>
      </c>
      <c r="AO633" t="str">
        <f>IFERROR(INDEX($C$2:$C$637,MATCH(ROWS($AN$2:AN633),position,0)),"")</f>
        <v/>
      </c>
    </row>
    <row r="634" spans="39:41" x14ac:dyDescent="0.25">
      <c r="AM634">
        <f>--ISNUMBER(IFERROR(SEARCH('Formulaire recherche'!$E$18,C634,1),""))</f>
        <v>0</v>
      </c>
      <c r="AN634" t="str">
        <f>IF(AM634=1,COUNTIF($AM$2:AM634,1),"")</f>
        <v/>
      </c>
      <c r="AO634" t="str">
        <f>IFERROR(INDEX($C$2:$C$637,MATCH(ROWS($AN$2:AN634),position,0)),"")</f>
        <v/>
      </c>
    </row>
    <row r="635" spans="39:41" x14ac:dyDescent="0.25">
      <c r="AM635">
        <f>--ISNUMBER(IFERROR(SEARCH('Formulaire recherche'!$E$18,C635,1),""))</f>
        <v>0</v>
      </c>
      <c r="AN635" t="str">
        <f>IF(AM635=1,COUNTIF($AM$2:AM635,1),"")</f>
        <v/>
      </c>
      <c r="AO635" t="str">
        <f>IFERROR(INDEX($C$2:$C$637,MATCH(ROWS($AN$2:AN635),position,0)),"")</f>
        <v/>
      </c>
    </row>
    <row r="636" spans="39:41" x14ac:dyDescent="0.25">
      <c r="AM636">
        <f>--ISNUMBER(IFERROR(SEARCH('Formulaire recherche'!$E$18,C636,1),""))</f>
        <v>0</v>
      </c>
      <c r="AN636" t="str">
        <f>IF(AM636=1,COUNTIF($AM$2:AM636,1),"")</f>
        <v/>
      </c>
      <c r="AO636" t="str">
        <f>IFERROR(INDEX($C$2:$C$637,MATCH(ROWS($AN$2:AN636),position,0)),"")</f>
        <v/>
      </c>
    </row>
    <row r="637" spans="39:41" s="4" customFormat="1" x14ac:dyDescent="0.25">
      <c r="AM637">
        <f>--ISNUMBER(IFERROR(SEARCH('Formulaire recherche'!$E$18,C637,1),""))</f>
        <v>0</v>
      </c>
      <c r="AN637" t="str">
        <f>IF(AM637=1,COUNTIF($AM$2:AM637,1),"")</f>
        <v/>
      </c>
      <c r="AO637" t="str">
        <f>IFERROR(INDEX($C$2:$C$637,MATCH(ROWS($AN$2:AN637),position,0)),"")</f>
        <v/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ED9B241E995C4BAA6B131D71FDC2F3" ma:contentTypeVersion="13" ma:contentTypeDescription="Create a new document." ma:contentTypeScope="" ma:versionID="c086b923d82e7ba54af6268875d0ccd3">
  <xsd:schema xmlns:xsd="http://www.w3.org/2001/XMLSchema" xmlns:xs="http://www.w3.org/2001/XMLSchema" xmlns:p="http://schemas.microsoft.com/office/2006/metadata/properties" xmlns:ns3="9f356256-af45-4fbb-bdef-4fa0c35ec7d6" xmlns:ns4="501040f2-7160-4baa-b45c-4b0e8a0d2699" targetNamespace="http://schemas.microsoft.com/office/2006/metadata/properties" ma:root="true" ma:fieldsID="af8c2f857fa9d1b45637b9a68e3971a2" ns3:_="" ns4:_="">
    <xsd:import namespace="9f356256-af45-4fbb-bdef-4fa0c35ec7d6"/>
    <xsd:import namespace="501040f2-7160-4baa-b45c-4b0e8a0d269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356256-af45-4fbb-bdef-4fa0c35ec7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1040f2-7160-4baa-b45c-4b0e8a0d269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708FF81B-E5F0-49D0-80BD-2D8B25B37B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356256-af45-4fbb-bdef-4fa0c35ec7d6"/>
    <ds:schemaRef ds:uri="501040f2-7160-4baa-b45c-4b0e8a0d26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225EEF-5621-4305-AE81-2BA189D16C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950CA7-1AF5-41E1-8F57-611D67B4A5D6}">
  <ds:schemaRefs>
    <ds:schemaRef ds:uri="http://purl.org/dc/terms/"/>
    <ds:schemaRef ds:uri="http://schemas.microsoft.com/office/2006/documentManagement/types"/>
    <ds:schemaRef ds:uri="9f356256-af45-4fbb-bdef-4fa0c35ec7d6"/>
    <ds:schemaRef ds:uri="http://purl.org/dc/elements/1.1/"/>
    <ds:schemaRef ds:uri="http://schemas.microsoft.com/office/2006/metadata/properties"/>
    <ds:schemaRef ds:uri="501040f2-7160-4baa-b45c-4b0e8a0d2699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3DF87F32-94F7-4AA7-8E5B-9919BE8A1C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Formulaire recherche</vt:lpstr>
      <vt:lpstr>Chantiers_Sections</vt:lpstr>
      <vt:lpstr>Grouper</vt:lpstr>
      <vt:lpstr>Liste_chantier</vt:lpstr>
      <vt:lpstr>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MOIRET Arnaud</dc:creator>
  <cp:lastModifiedBy>MOIRET Arnaud</cp:lastModifiedBy>
  <cp:lastPrinted>2020-05-21T17:29:22Z</cp:lastPrinted>
  <dcterms:created xsi:type="dcterms:W3CDTF">2020-05-21T11:02:34Z</dcterms:created>
  <dcterms:modified xsi:type="dcterms:W3CDTF">2020-05-21T22:00:30Z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0x010100CBED9B241E995C4BAA6B131D71FDC2F3</vt:lpwstr>
  </property>
</Properties>
</file>