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SCAL\Documents\SLOT\2020\"/>
    </mc:Choice>
  </mc:AlternateContent>
  <xr:revisionPtr revIDLastSave="0" documentId="13_ncr:1_{C50ED075-50B9-4788-8C8F-25A48836AABA}" xr6:coauthVersionLast="45" xr6:coauthVersionMax="45" xr10:uidLastSave="{00000000-0000-0000-0000-000000000000}"/>
  <bookViews>
    <workbookView xWindow="40942" yWindow="-98" windowWidth="24196" windowHeight="13245" activeTab="3" xr2:uid="{B0A1039E-0FD4-43B7-8792-78EFDD50B302}"/>
  </bookViews>
  <sheets>
    <sheet name="SAISIES" sheetId="1" r:id="rId1"/>
    <sheet name="TCD SAISIES" sheetId="2" r:id="rId2"/>
    <sheet name="SAISIE CC" sheetId="4" r:id="rId3"/>
    <sheet name="TCD CC" sheetId="5" r:id="rId4"/>
    <sheet name="PODIUMS" sheetId="3" r:id="rId5"/>
    <sheet name="TABLES" sheetId="6" r:id="rId6"/>
  </sheets>
  <calcPr calcId="181029"/>
  <pivotCaches>
    <pivotCache cacheId="126" r:id="rId7"/>
    <pivotCache cacheId="131" r:id="rId8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7" i="5" l="1"/>
  <c r="E18" i="5"/>
  <c r="E19" i="5"/>
  <c r="E20" i="5"/>
  <c r="D20" i="5" s="1"/>
  <c r="E21" i="5"/>
  <c r="E22" i="5"/>
  <c r="E23" i="5"/>
  <c r="E24" i="5"/>
  <c r="D24" i="5" s="1"/>
  <c r="E25" i="5"/>
  <c r="E26" i="5"/>
  <c r="E27" i="5"/>
  <c r="E28" i="5"/>
  <c r="E29" i="5"/>
  <c r="E30" i="5"/>
  <c r="E16" i="5"/>
  <c r="P10" i="5"/>
  <c r="H22" i="4"/>
  <c r="M10" i="5"/>
  <c r="N10" i="5"/>
  <c r="O10" i="5"/>
  <c r="H37" i="4"/>
  <c r="L10" i="5"/>
  <c r="C10" i="5"/>
  <c r="D10" i="5"/>
  <c r="E10" i="5"/>
  <c r="F10" i="5"/>
  <c r="G10" i="5"/>
  <c r="H10" i="5"/>
  <c r="I10" i="5"/>
  <c r="J10" i="5"/>
  <c r="K10" i="5"/>
  <c r="B10" i="5"/>
  <c r="H26" i="4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B8" i="2"/>
  <c r="B19" i="2"/>
  <c r="C19" i="2"/>
  <c r="D19" i="2"/>
  <c r="E19" i="2"/>
  <c r="F19" i="2"/>
  <c r="G19" i="2"/>
  <c r="H19" i="2"/>
  <c r="I19" i="2"/>
  <c r="J19" i="2"/>
  <c r="K19" i="2"/>
  <c r="L19" i="2"/>
  <c r="M19" i="2"/>
  <c r="N19" i="2"/>
  <c r="O19" i="2"/>
  <c r="P19" i="2"/>
  <c r="H34" i="4"/>
  <c r="Q17" i="5"/>
  <c r="P17" i="5" s="1"/>
  <c r="Q18" i="5"/>
  <c r="Q19" i="5"/>
  <c r="Q20" i="5"/>
  <c r="P20" i="5" s="1"/>
  <c r="Q21" i="5"/>
  <c r="Q22" i="5"/>
  <c r="P22" i="5" s="1"/>
  <c r="Q23" i="5"/>
  <c r="P23" i="5" s="1"/>
  <c r="Q24" i="5"/>
  <c r="P24" i="5" s="1"/>
  <c r="Q25" i="5"/>
  <c r="P25" i="5" s="1"/>
  <c r="Q26" i="5"/>
  <c r="P26" i="5" s="1"/>
  <c r="Q27" i="5"/>
  <c r="P27" i="5" s="1"/>
  <c r="Q28" i="5"/>
  <c r="P28" i="5" s="1"/>
  <c r="Q29" i="5"/>
  <c r="P29" i="5" s="1"/>
  <c r="Q30" i="5"/>
  <c r="P30" i="5" s="1"/>
  <c r="Q16" i="5"/>
  <c r="N17" i="5"/>
  <c r="N18" i="5"/>
  <c r="N19" i="5"/>
  <c r="N20" i="5"/>
  <c r="N21" i="5"/>
  <c r="M21" i="5" s="1"/>
  <c r="N22" i="5"/>
  <c r="M22" i="5" s="1"/>
  <c r="N23" i="5"/>
  <c r="M23" i="5" s="1"/>
  <c r="N24" i="5"/>
  <c r="M24" i="5" s="1"/>
  <c r="N25" i="5"/>
  <c r="M25" i="5" s="1"/>
  <c r="N26" i="5"/>
  <c r="M26" i="5" s="1"/>
  <c r="N27" i="5"/>
  <c r="M27" i="5" s="1"/>
  <c r="N28" i="5"/>
  <c r="M28" i="5" s="1"/>
  <c r="N29" i="5"/>
  <c r="M29" i="5" s="1"/>
  <c r="N30" i="5"/>
  <c r="M30" i="5" s="1"/>
  <c r="N16" i="5"/>
  <c r="K17" i="5"/>
  <c r="K18" i="5"/>
  <c r="K19" i="5"/>
  <c r="K20" i="5"/>
  <c r="K21" i="5"/>
  <c r="K22" i="5"/>
  <c r="J22" i="5" s="1"/>
  <c r="K23" i="5"/>
  <c r="J23" i="5" s="1"/>
  <c r="K24" i="5"/>
  <c r="J24" i="5" s="1"/>
  <c r="K25" i="5"/>
  <c r="J25" i="5" s="1"/>
  <c r="K26" i="5"/>
  <c r="J26" i="5" s="1"/>
  <c r="K27" i="5"/>
  <c r="J27" i="5" s="1"/>
  <c r="K28" i="5"/>
  <c r="J28" i="5" s="1"/>
  <c r="K29" i="5"/>
  <c r="J29" i="5" s="1"/>
  <c r="K30" i="5"/>
  <c r="J30" i="5" s="1"/>
  <c r="K16" i="5"/>
  <c r="H17" i="5"/>
  <c r="H18" i="5"/>
  <c r="H19" i="5"/>
  <c r="G19" i="5" s="1"/>
  <c r="H20" i="5"/>
  <c r="G20" i="5" s="1"/>
  <c r="H21" i="5"/>
  <c r="G21" i="5" s="1"/>
  <c r="H22" i="5"/>
  <c r="G22" i="5" s="1"/>
  <c r="H23" i="5"/>
  <c r="G23" i="5" s="1"/>
  <c r="H24" i="5"/>
  <c r="G24" i="5" s="1"/>
  <c r="H25" i="5"/>
  <c r="G25" i="5" s="1"/>
  <c r="H26" i="5"/>
  <c r="G26" i="5" s="1"/>
  <c r="H27" i="5"/>
  <c r="G27" i="5" s="1"/>
  <c r="H28" i="5"/>
  <c r="G28" i="5" s="1"/>
  <c r="H29" i="5"/>
  <c r="G29" i="5" s="1"/>
  <c r="H30" i="5"/>
  <c r="G30" i="5" s="1"/>
  <c r="H16" i="5"/>
  <c r="J16" i="5" l="1"/>
  <c r="D16" i="5"/>
  <c r="D27" i="5"/>
  <c r="D23" i="5"/>
  <c r="D19" i="5"/>
  <c r="J20" i="5"/>
  <c r="D30" i="5"/>
  <c r="D26" i="5"/>
  <c r="D22" i="5"/>
  <c r="D18" i="5"/>
  <c r="D28" i="5"/>
  <c r="D29" i="5"/>
  <c r="D25" i="5"/>
  <c r="D21" i="5"/>
  <c r="D17" i="5"/>
  <c r="G17" i="5"/>
  <c r="M16" i="5"/>
  <c r="G18" i="5"/>
  <c r="M20" i="5"/>
  <c r="P18" i="5"/>
  <c r="M19" i="5"/>
  <c r="J19" i="5"/>
  <c r="M18" i="5"/>
  <c r="J17" i="5"/>
  <c r="P16" i="5"/>
  <c r="M17" i="5"/>
  <c r="J21" i="5"/>
  <c r="G16" i="5"/>
  <c r="P21" i="5"/>
  <c r="J18" i="5"/>
  <c r="P19" i="5"/>
  <c r="H6" i="4"/>
  <c r="H10" i="4"/>
  <c r="H32" i="4"/>
  <c r="H21" i="4"/>
  <c r="H14" i="4"/>
  <c r="H28" i="4"/>
  <c r="H20" i="4"/>
  <c r="I21" i="4" l="1"/>
  <c r="H29" i="4"/>
  <c r="H19" i="4" l="1"/>
  <c r="H35" i="4" l="1"/>
  <c r="I35" i="4" s="1"/>
  <c r="H33" i="4"/>
  <c r="H31" i="4"/>
  <c r="H30" i="4"/>
  <c r="I30" i="4" s="1"/>
  <c r="H27" i="4"/>
  <c r="I20" i="4" s="1"/>
  <c r="H36" i="4"/>
  <c r="H25" i="4"/>
  <c r="H23" i="4"/>
  <c r="I23" i="4" s="1"/>
  <c r="H24" i="4"/>
  <c r="H18" i="4"/>
  <c r="H16" i="4"/>
  <c r="H15" i="4"/>
  <c r="H17" i="4"/>
  <c r="H13" i="4"/>
  <c r="H12" i="4"/>
  <c r="H11" i="4"/>
  <c r="I11" i="4" s="1"/>
  <c r="H9" i="4"/>
  <c r="H7" i="4"/>
  <c r="I7" i="4" s="1"/>
  <c r="H8" i="4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O22" i="3" s="1"/>
  <c r="P8" i="3"/>
  <c r="I24" i="4" l="1"/>
  <c r="I37" i="4"/>
  <c r="I22" i="4"/>
  <c r="I26" i="4"/>
  <c r="I6" i="4"/>
  <c r="I17" i="4"/>
  <c r="I29" i="4"/>
  <c r="I8" i="4"/>
  <c r="I12" i="4"/>
  <c r="I16" i="4"/>
  <c r="I13" i="4"/>
  <c r="I14" i="4"/>
  <c r="I18" i="4"/>
  <c r="I36" i="4"/>
  <c r="I33" i="4"/>
  <c r="I34" i="4"/>
  <c r="I27" i="4"/>
  <c r="I28" i="4"/>
  <c r="I9" i="4"/>
  <c r="I10" i="4"/>
  <c r="I15" i="4"/>
  <c r="I25" i="4"/>
  <c r="I31" i="4"/>
  <c r="I32" i="4"/>
  <c r="I19" i="4"/>
  <c r="O16" i="3"/>
  <c r="O12" i="3"/>
  <c r="O8" i="3"/>
  <c r="O20" i="3"/>
  <c r="O19" i="3"/>
  <c r="O15" i="3"/>
  <c r="O11" i="3"/>
  <c r="O14" i="3"/>
  <c r="O10" i="3"/>
  <c r="O13" i="3"/>
  <c r="O18" i="3"/>
  <c r="O21" i="3"/>
  <c r="O17" i="3"/>
  <c r="O9" i="3"/>
  <c r="M19" i="3"/>
  <c r="M20" i="3"/>
  <c r="M21" i="3"/>
  <c r="M22" i="3"/>
  <c r="M9" i="3"/>
  <c r="M10" i="3"/>
  <c r="M11" i="3"/>
  <c r="M12" i="3"/>
  <c r="M13" i="3"/>
  <c r="M14" i="3"/>
  <c r="M15" i="3"/>
  <c r="M16" i="3"/>
  <c r="M17" i="3"/>
  <c r="M18" i="3"/>
  <c r="M8" i="3"/>
  <c r="J22" i="3"/>
  <c r="I22" i="3" s="1"/>
  <c r="G22" i="3"/>
  <c r="F22" i="3" s="1"/>
  <c r="D22" i="3"/>
  <c r="C22" i="3" s="1"/>
  <c r="J21" i="3"/>
  <c r="I21" i="3" s="1"/>
  <c r="G21" i="3"/>
  <c r="F21" i="3" s="1"/>
  <c r="D21" i="3"/>
  <c r="C21" i="3" s="1"/>
  <c r="J20" i="3"/>
  <c r="I20" i="3" s="1"/>
  <c r="G20" i="3"/>
  <c r="F20" i="3" s="1"/>
  <c r="D20" i="3"/>
  <c r="C20" i="3" s="1"/>
  <c r="J19" i="3"/>
  <c r="I19" i="3" s="1"/>
  <c r="G19" i="3"/>
  <c r="F19" i="3" s="1"/>
  <c r="D19" i="3"/>
  <c r="C19" i="3" s="1"/>
  <c r="J18" i="3"/>
  <c r="I18" i="3" s="1"/>
  <c r="G18" i="3"/>
  <c r="F18" i="3" s="1"/>
  <c r="D18" i="3"/>
  <c r="C18" i="3" s="1"/>
  <c r="J17" i="3"/>
  <c r="I17" i="3" s="1"/>
  <c r="G17" i="3"/>
  <c r="F17" i="3" s="1"/>
  <c r="D17" i="3"/>
  <c r="C17" i="3" s="1"/>
  <c r="J16" i="3"/>
  <c r="I16" i="3" s="1"/>
  <c r="G16" i="3"/>
  <c r="F16" i="3" s="1"/>
  <c r="C16" i="3"/>
  <c r="J15" i="3"/>
  <c r="G15" i="3"/>
  <c r="F15" i="3" s="1"/>
  <c r="D15" i="3"/>
  <c r="C15" i="3" s="1"/>
  <c r="J14" i="3"/>
  <c r="G14" i="3"/>
  <c r="D14" i="3"/>
  <c r="J13" i="3"/>
  <c r="G13" i="3"/>
  <c r="D13" i="3"/>
  <c r="J12" i="3"/>
  <c r="G12" i="3"/>
  <c r="D12" i="3"/>
  <c r="J11" i="3"/>
  <c r="G11" i="3"/>
  <c r="D11" i="3"/>
  <c r="J10" i="3"/>
  <c r="G10" i="3"/>
  <c r="D10" i="3"/>
  <c r="J9" i="3"/>
  <c r="G9" i="3"/>
  <c r="D9" i="3"/>
  <c r="J8" i="3"/>
  <c r="G8" i="3"/>
  <c r="D8" i="3"/>
  <c r="L8" i="3" l="1"/>
  <c r="N25" i="2"/>
  <c r="N26" i="2"/>
  <c r="M26" i="2" s="1"/>
  <c r="N27" i="2"/>
  <c r="M27" i="2" s="1"/>
  <c r="N28" i="2"/>
  <c r="M28" i="2" s="1"/>
  <c r="N29" i="2"/>
  <c r="M29" i="2" s="1"/>
  <c r="N30" i="2"/>
  <c r="M30" i="2" s="1"/>
  <c r="N31" i="2"/>
  <c r="M31" i="2" s="1"/>
  <c r="I15" i="3"/>
  <c r="F12" i="3"/>
  <c r="L18" i="3"/>
  <c r="F9" i="3"/>
  <c r="C9" i="3"/>
  <c r="F14" i="3"/>
  <c r="C14" i="3"/>
  <c r="L22" i="3"/>
  <c r="L15" i="3" l="1"/>
  <c r="L16" i="3"/>
  <c r="L20" i="3"/>
  <c r="L13" i="3"/>
  <c r="L14" i="3"/>
  <c r="L17" i="3"/>
  <c r="L19" i="3"/>
  <c r="L21" i="3"/>
  <c r="L11" i="3"/>
  <c r="L9" i="3"/>
  <c r="L10" i="3"/>
  <c r="L12" i="3"/>
  <c r="C10" i="3"/>
  <c r="I10" i="3"/>
  <c r="I13" i="3"/>
  <c r="F8" i="3"/>
  <c r="I9" i="3"/>
  <c r="F13" i="3"/>
  <c r="I12" i="3"/>
  <c r="I11" i="3"/>
  <c r="C11" i="3"/>
  <c r="I14" i="3"/>
  <c r="C8" i="3"/>
  <c r="C12" i="3"/>
  <c r="C13" i="3"/>
  <c r="F11" i="3"/>
  <c r="I8" i="3"/>
  <c r="F10" i="3"/>
  <c r="M25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PASCAL</author>
  </authors>
  <commentList>
    <comment ref="M3" authorId="0" shapeId="0" xr:uid="{7622C09A-2084-45FD-A40F-CD3079DA9586}">
      <text>
        <r>
          <rPr>
            <b/>
            <sz val="9"/>
            <color indexed="81"/>
            <rFont val="Tahoma"/>
            <family val="2"/>
          </rPr>
          <t xml:space="preserve">
Mettre toous les temps en Format  NOMBRE puis aller dans le TCD et ACTUALISER
Revenir sur l'onglet SAISIE CC et remettre tous les temps dans le format mm:ss,000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5" authorId="0" shapeId="0" xr:uid="{7E47E5C7-C0F6-470F-8EAC-E2DAAD1EE33D}">
      <text>
        <r>
          <rPr>
            <sz val="9"/>
            <color indexed="81"/>
            <rFont val="Tahoma"/>
            <family val="2"/>
          </rPr>
          <t xml:space="preserve">TOTAL DES 2 MEILLEURS TEMPS
</t>
        </r>
      </text>
    </comment>
  </commentList>
</comments>
</file>

<file path=xl/sharedStrings.xml><?xml version="1.0" encoding="utf-8"?>
<sst xmlns="http://schemas.openxmlformats.org/spreadsheetml/2006/main" count="315" uniqueCount="94">
  <si>
    <t>ACHILLE</t>
  </si>
  <si>
    <t>CELESTIN</t>
  </si>
  <si>
    <t>DANIEL</t>
  </si>
  <si>
    <t>ESTEVE</t>
  </si>
  <si>
    <t>HUBERT</t>
  </si>
  <si>
    <t>JEAN</t>
  </si>
  <si>
    <t>JEAN LUC</t>
  </si>
  <si>
    <t>LUC</t>
  </si>
  <si>
    <t>MARC</t>
  </si>
  <si>
    <t>PIERRE</t>
  </si>
  <si>
    <t>E</t>
  </si>
  <si>
    <t>F</t>
  </si>
  <si>
    <t>G</t>
  </si>
  <si>
    <t>H</t>
  </si>
  <si>
    <t>PASCAL</t>
  </si>
  <si>
    <t>A</t>
  </si>
  <si>
    <t>DATE</t>
  </si>
  <si>
    <t>WRC</t>
  </si>
  <si>
    <t>GR2</t>
  </si>
  <si>
    <t>GT1</t>
  </si>
  <si>
    <t>PROTOFLY</t>
  </si>
  <si>
    <t>HC</t>
  </si>
  <si>
    <t xml:space="preserve">F1 </t>
  </si>
  <si>
    <t>CHPT</t>
  </si>
  <si>
    <t>MULTI</t>
  </si>
  <si>
    <t>CONST</t>
  </si>
  <si>
    <t>F1</t>
  </si>
  <si>
    <t>M</t>
  </si>
  <si>
    <t xml:space="preserve"> CELESTIN</t>
  </si>
  <si>
    <t xml:space="preserve"> DANIEL</t>
  </si>
  <si>
    <t xml:space="preserve"> JEAN</t>
  </si>
  <si>
    <t xml:space="preserve"> JEAN LUC</t>
  </si>
  <si>
    <t xml:space="preserve"> LUC</t>
  </si>
  <si>
    <t xml:space="preserve"> MARC</t>
  </si>
  <si>
    <t xml:space="preserve"> PASCAL</t>
  </si>
  <si>
    <t xml:space="preserve"> PIERRE</t>
  </si>
  <si>
    <t xml:space="preserve"> ACHILLE</t>
  </si>
  <si>
    <t xml:space="preserve"> ESTEVE</t>
  </si>
  <si>
    <t xml:space="preserve"> HUBERT</t>
  </si>
  <si>
    <t>CONSTRUCTEUR</t>
  </si>
  <si>
    <t xml:space="preserve"> E</t>
  </si>
  <si>
    <t xml:space="preserve"> F</t>
  </si>
  <si>
    <t xml:space="preserve"> H</t>
  </si>
  <si>
    <t xml:space="preserve"> G</t>
  </si>
  <si>
    <t>Total général</t>
  </si>
  <si>
    <t>POINTS</t>
  </si>
  <si>
    <t>PARTICIPATIONS</t>
  </si>
  <si>
    <t>CHPTS</t>
  </si>
  <si>
    <t>CC</t>
  </si>
  <si>
    <t>FEUILLE PROTEGEE</t>
  </si>
  <si>
    <t>PARTICIPATION</t>
  </si>
  <si>
    <t>CATEGORIE</t>
  </si>
  <si>
    <t>PILOTE</t>
  </si>
  <si>
    <t>VOITURE</t>
  </si>
  <si>
    <t>1M</t>
  </si>
  <si>
    <t>2M</t>
  </si>
  <si>
    <t>3M</t>
  </si>
  <si>
    <t>4M</t>
  </si>
  <si>
    <t>TOTAL</t>
  </si>
  <si>
    <t>MONOPLACE</t>
  </si>
  <si>
    <t>D</t>
  </si>
  <si>
    <t>RGTT</t>
  </si>
  <si>
    <t>C</t>
  </si>
  <si>
    <t>PROTO</t>
  </si>
  <si>
    <t>K</t>
  </si>
  <si>
    <t>L</t>
  </si>
  <si>
    <t>B</t>
  </si>
  <si>
    <t>DIVERS</t>
  </si>
  <si>
    <t>DD</t>
  </si>
  <si>
    <t>N</t>
  </si>
  <si>
    <t>J</t>
  </si>
  <si>
    <t>W</t>
  </si>
  <si>
    <t>Z</t>
  </si>
  <si>
    <t>Y</t>
  </si>
  <si>
    <t>O</t>
  </si>
  <si>
    <t>I</t>
  </si>
  <si>
    <t>ECART</t>
  </si>
  <si>
    <t>Min. de TOTAL</t>
  </si>
  <si>
    <t>SS</t>
  </si>
  <si>
    <t/>
  </si>
  <si>
    <t xml:space="preserve">     </t>
  </si>
  <si>
    <t>DTM</t>
  </si>
  <si>
    <t>GRC</t>
  </si>
  <si>
    <t>GT50</t>
  </si>
  <si>
    <t>LMP</t>
  </si>
  <si>
    <t>PR50</t>
  </si>
  <si>
    <t>PRFLY</t>
  </si>
  <si>
    <t>SCRATCH</t>
  </si>
  <si>
    <t>SAISIE CC</t>
  </si>
  <si>
    <t>FF</t>
  </si>
  <si>
    <t>COMMENTAIRES</t>
  </si>
  <si>
    <t>XX</t>
  </si>
  <si>
    <t>ZZ</t>
  </si>
  <si>
    <t>ZZZ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</si>
</sst>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:ss.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color indexed="8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2" fillId="0" borderId="0" xfId="0" applyFont="1" applyAlignment="1" applyProtection="1">
      <alignment horizontal="center" vertical="center" textRotation="58" shrinkToFi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 applyAlignment="1">
      <alignment horizontal="center"/>
    </xf>
    <xf numFmtId="0" fontId="0" fillId="0" borderId="0" xfId="0" applyAlignment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3" fillId="0" borderId="1" xfId="0" applyFont="1" applyBorder="1"/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7" xfId="0" applyBorder="1"/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pivotButton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0" fontId="3" fillId="0" borderId="0" xfId="0" applyFont="1"/>
    <xf numFmtId="0" fontId="3" fillId="0" borderId="8" xfId="0" applyFont="1" applyBorder="1"/>
    <xf numFmtId="0" fontId="0" fillId="0" borderId="0" xfId="0" quotePrefix="1" applyAlignment="1">
      <alignment horizontal="center"/>
    </xf>
    <xf numFmtId="14" fontId="5" fillId="0" borderId="0" xfId="0" applyNumberFormat="1" applyFont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379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numFmt numFmtId="164" formatCode="mm:ss.000"/>
      <alignment horizontal="center" vertical="bottom" textRotation="0" wrapText="0" indent="0" justifyLastLine="0" shrinkToFit="0" readingOrder="0"/>
    </dxf>
    <dxf>
      <numFmt numFmtId="164" formatCode="mm:ss.000"/>
      <alignment horizontal="center" vertical="bottom" textRotation="0" wrapText="0" indent="0" justifyLastLine="0" shrinkToFit="0" readingOrder="0"/>
    </dxf>
    <dxf>
      <numFmt numFmtId="164" formatCode="mm:ss.000"/>
      <alignment horizontal="center" vertical="bottom" textRotation="0" wrapText="0" indent="0" justifyLastLine="0" shrinkToFit="0" readingOrder="0"/>
    </dxf>
    <dxf>
      <numFmt numFmtId="164" formatCode="mm:ss.000"/>
      <alignment horizontal="center" vertical="bottom" textRotation="0" wrapText="0" indent="0" justifyLastLine="0" shrinkToFit="0" readingOrder="0"/>
    </dxf>
    <dxf>
      <numFmt numFmtId="164" formatCode="mm:ss.000"/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1"/>
      </font>
      <fill>
        <patternFill>
          <bgColor rgb="FF00B0F0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general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4" formatCode="mm:ss.000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wrapText="0" indent="0" justifyLastLine="0" readingOrder="0"/>
    </dxf>
    <dxf>
      <alignment horizontal="center" vertical="bottom" textRotation="0" wrapText="0" indent="0" justifyLastLine="0" shrinkToFit="0" readingOrder="0"/>
    </dxf>
    <dxf>
      <alignment horizontal="center" wrapText="0" indent="0" justifyLastLine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wrapText="0" indent="0" justifyLastLine="0" readingOrder="0"/>
    </dxf>
    <dxf>
      <alignment horizontal="center" vertical="bottom" textRotation="0" wrapText="0" indent="0" justifyLastLine="0" shrinkToFit="0" readingOrder="0"/>
    </dxf>
    <dxf>
      <alignment horizontal="center" wrapText="0" indent="0" justifyLastLine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SCAL" refreshedDate="43971.948699421293" createdVersion="6" refreshedVersion="6" minRefreshableVersion="3" recordCount="39" xr:uid="{10192E60-D75C-4A29-B7CA-0494F0F145BF}">
  <cacheSource type="worksheet">
    <worksheetSource name="CLASSEMENTS"/>
  </cacheSource>
  <cacheFields count="18">
    <cacheField name="CHPT" numFmtId="0">
      <sharedItems containsBlank="1" count="6">
        <s v="MULTI"/>
        <s v="CONST"/>
        <s v="F1 "/>
        <s v="CC"/>
        <m u="1"/>
        <s v="CONSTRUCTEUR" u="1"/>
      </sharedItems>
    </cacheField>
    <cacheField name="CATEGORIE" numFmtId="0">
      <sharedItems containsBlank="1" containsMixedTypes="1" containsNumber="1" containsInteger="1" minValue="60" maxValue="60"/>
    </cacheField>
    <cacheField name="DATE" numFmtId="14">
      <sharedItems containsSemiMixedTypes="0" containsNonDate="0" containsDate="1" containsString="0" minDate="2020-01-04T00:00:00" maxDate="2020-05-21T00:00:00"/>
    </cacheField>
    <cacheField name="ACHILLE" numFmtId="0">
      <sharedItems containsString="0" containsBlank="1" containsNumber="1" containsInteger="1" minValue="13" maxValue="25"/>
    </cacheField>
    <cacheField name="CELESTIN" numFmtId="0">
      <sharedItems containsString="0" containsBlank="1" containsNumber="1" containsInteger="1" minValue="19" maxValue="25"/>
    </cacheField>
    <cacheField name="DANIEL" numFmtId="0">
      <sharedItems containsMixedTypes="1" containsNumber="1" containsInteger="1" minValue="5" maxValue="19"/>
    </cacheField>
    <cacheField name="ESTEVE" numFmtId="0">
      <sharedItems containsString="0" containsBlank="1" containsNumber="1" containsInteger="1" minValue="16" maxValue="16"/>
    </cacheField>
    <cacheField name="HUBERT" numFmtId="0">
      <sharedItems containsString="0" containsBlank="1" containsNumber="1" containsInteger="1" minValue="13" maxValue="13"/>
    </cacheField>
    <cacheField name="JEAN" numFmtId="0">
      <sharedItems containsBlank="1" containsMixedTypes="1" containsNumber="1" containsInteger="1" minValue="10" maxValue="25"/>
    </cacheField>
    <cacheField name="JEAN LUC" numFmtId="0">
      <sharedItems containsString="0" containsBlank="1" containsNumber="1" containsInteger="1" minValue="4" maxValue="25"/>
    </cacheField>
    <cacheField name="LUC" numFmtId="0">
      <sharedItems containsMixedTypes="1" containsNumber="1" containsInteger="1" minValue="4" maxValue="25"/>
    </cacheField>
    <cacheField name="MARC" numFmtId="0">
      <sharedItems containsString="0" containsBlank="1" containsNumber="1" containsInteger="1" minValue="2" maxValue="25"/>
    </cacheField>
    <cacheField name="PASCAL" numFmtId="0">
      <sharedItems containsBlank="1" containsMixedTypes="1" containsNumber="1" containsInteger="1" minValue="1" maxValue="22"/>
    </cacheField>
    <cacheField name="PIERRE" numFmtId="0">
      <sharedItems containsString="0" containsBlank="1" containsNumber="1" containsInteger="1" minValue="4" maxValue="19"/>
    </cacheField>
    <cacheField name="E" numFmtId="0">
      <sharedItems containsString="0" containsBlank="1" containsNumber="1" containsInteger="1" minValue="1" maxValue="2"/>
    </cacheField>
    <cacheField name="F" numFmtId="0">
      <sharedItems containsNonDate="0" containsString="0" containsBlank="1"/>
    </cacheField>
    <cacheField name="G" numFmtId="0">
      <sharedItems containsNonDate="0" containsString="0" containsBlank="1"/>
    </cacheField>
    <cacheField name="H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PASCAL" refreshedDate="43971.948699537039" createdVersion="6" refreshedVersion="6" minRefreshableVersion="3" recordCount="41" xr:uid="{D340EAA9-DFFB-4865-B5B4-8444C0CE6888}">
  <cacheSource type="worksheet">
    <worksheetSource name="CLASCC"/>
  </cacheSource>
  <cacheFields count="10">
    <cacheField name="CATEGORIE" numFmtId="0">
      <sharedItems containsBlank="1" count="5">
        <s v="RGTT"/>
        <s v="MONOPLACE"/>
        <s v="PROTO"/>
        <s v="DIVERS"/>
        <m u="1"/>
      </sharedItems>
    </cacheField>
    <cacheField name="PILOTE" numFmtId="0">
      <sharedItems containsBlank="1" count="16">
        <s v="CELESTIN"/>
        <s v="LUC"/>
        <s v="PIERRE"/>
        <s v="JEAN"/>
        <s v="ACHILLE"/>
        <s v="DANIEL"/>
        <s v="MARC"/>
        <s v="JEAN LUC"/>
        <s v="PASCAL"/>
        <s v="E"/>
        <s v="H"/>
        <s v="ESTEVE"/>
        <s v="G"/>
        <s v="F"/>
        <s v="HUBERT"/>
        <m/>
      </sharedItems>
    </cacheField>
    <cacheField name="VOITURE" numFmtId="0">
      <sharedItems containsBlank="1"/>
    </cacheField>
    <cacheField name="1M" numFmtId="0">
      <sharedItems containsString="0" containsBlank="1" containsNumber="1" minValue="1.243402777777778E-4" maxValue="3.472222222222222E-3"/>
    </cacheField>
    <cacheField name="2M" numFmtId="0">
      <sharedItems containsString="0" containsBlank="1" containsNumber="1" minValue="1.0416666666666667E-4" maxValue="0.20848378472222201"/>
    </cacheField>
    <cacheField name="3M" numFmtId="0">
      <sharedItems containsString="0" containsBlank="1" containsNumber="1" minValue="2.3159722222222222E-5" maxValue="0.37515045138888897"/>
    </cacheField>
    <cacheField name="4M" numFmtId="0">
      <sharedItems containsString="0" containsBlank="1" containsNumber="1" minValue="1.1574074074074073E-4" maxValue="0.37553113425925899"/>
    </cacheField>
    <cacheField name="TOTAL" numFmtId="0">
      <sharedItems containsString="0" containsBlank="1" containsNumber="1" minValue="2.5362268518518529E-4" maxValue="0.20929072916666647"/>
    </cacheField>
    <cacheField name="ECART" numFmtId="0">
      <sharedItems containsDate="1" containsBlank="1" containsMixedTypes="1" minDate="1899-12-30T00:00:00" maxDate="1899-12-31T00:00:00"/>
    </cacheField>
    <cacheField name="DATE" numFmtId="14">
      <sharedItems containsSemiMixedTypes="0" containsNonDate="0" containsDate="1" containsString="0" minDate="2020-05-20T00:00:00" maxDate="2020-06-03T00:00:00" count="14">
        <d v="2020-05-20T00:00:00"/>
        <d v="2020-05-21T00:00:00"/>
        <d v="2020-05-22T00:00:00"/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2T00:00:00"/>
        <d v="2020-05-24T00:00:00" u="1"/>
        <d v="2020-05-23T00:00:00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9">
  <r>
    <x v="0"/>
    <s v="WRC"/>
    <d v="2020-01-04T00:00:00"/>
    <m/>
    <m/>
    <n v="16"/>
    <m/>
    <m/>
    <n v="22"/>
    <n v="19"/>
    <n v="25"/>
    <n v="13"/>
    <m/>
    <n v="10"/>
    <m/>
    <m/>
    <m/>
    <m/>
  </r>
  <r>
    <x v="1"/>
    <s v="WRC"/>
    <d v="2020-01-04T00:00:00"/>
    <m/>
    <m/>
    <n v="16"/>
    <m/>
    <m/>
    <n v="22"/>
    <n v="19"/>
    <n v="25"/>
    <n v="13"/>
    <m/>
    <n v="10"/>
    <m/>
    <m/>
    <m/>
    <m/>
  </r>
  <r>
    <x v="2"/>
    <n v="60"/>
    <d v="2020-01-11T00:00:00"/>
    <m/>
    <m/>
    <n v="13"/>
    <m/>
    <m/>
    <n v="19"/>
    <n v="25"/>
    <n v="22"/>
    <n v="16"/>
    <n v="7"/>
    <n v="10"/>
    <m/>
    <m/>
    <m/>
    <m/>
  </r>
  <r>
    <x v="1"/>
    <s v="F1"/>
    <d v="2020-01-11T00:00:00"/>
    <m/>
    <m/>
    <n v="13"/>
    <m/>
    <m/>
    <n v="19"/>
    <n v="25"/>
    <n v="22"/>
    <n v="16"/>
    <n v="7"/>
    <n v="10"/>
    <m/>
    <m/>
    <m/>
    <m/>
  </r>
  <r>
    <x v="0"/>
    <s v="GR2"/>
    <d v="2020-01-18T00:00:00"/>
    <m/>
    <m/>
    <n v="13"/>
    <m/>
    <m/>
    <s v="A"/>
    <n v="25"/>
    <n v="19"/>
    <n v="22"/>
    <s v="A"/>
    <n v="16"/>
    <m/>
    <m/>
    <m/>
    <m/>
  </r>
  <r>
    <x v="0"/>
    <s v="GT1"/>
    <d v="2020-01-18T00:00:00"/>
    <m/>
    <m/>
    <n v="13"/>
    <m/>
    <m/>
    <s v="A"/>
    <n v="25"/>
    <n v="22"/>
    <n v="19"/>
    <s v="A"/>
    <n v="16"/>
    <m/>
    <m/>
    <m/>
    <m/>
  </r>
  <r>
    <x v="1"/>
    <s v="GR2"/>
    <d v="2020-01-18T00:00:00"/>
    <m/>
    <m/>
    <n v="13"/>
    <m/>
    <m/>
    <s v="A"/>
    <n v="25"/>
    <n v="19"/>
    <n v="22"/>
    <s v="A"/>
    <n v="16"/>
    <m/>
    <m/>
    <m/>
    <m/>
  </r>
  <r>
    <x v="1"/>
    <s v="GT1"/>
    <d v="2020-01-18T00:00:00"/>
    <m/>
    <m/>
    <n v="5"/>
    <m/>
    <m/>
    <s v="A"/>
    <n v="25"/>
    <n v="22"/>
    <n v="19"/>
    <s v="A"/>
    <n v="16"/>
    <m/>
    <m/>
    <m/>
    <m/>
  </r>
  <r>
    <x v="0"/>
    <s v="PROTOFLY"/>
    <d v="2020-01-25T00:00:00"/>
    <m/>
    <n v="19"/>
    <s v="HC"/>
    <m/>
    <m/>
    <n v="16"/>
    <n v="25"/>
    <n v="13"/>
    <n v="22"/>
    <m/>
    <m/>
    <m/>
    <m/>
    <m/>
    <m/>
  </r>
  <r>
    <x v="0"/>
    <s v="GT1"/>
    <d v="2020-01-25T00:00:00"/>
    <m/>
    <n v="25"/>
    <n v="10"/>
    <m/>
    <m/>
    <n v="16"/>
    <n v="19"/>
    <n v="22"/>
    <n v="13"/>
    <m/>
    <m/>
    <m/>
    <m/>
    <m/>
    <m/>
  </r>
  <r>
    <x v="1"/>
    <s v="PROTOFLY"/>
    <d v="2020-01-25T00:00:00"/>
    <m/>
    <m/>
    <s v="HC"/>
    <m/>
    <m/>
    <n v="16"/>
    <n v="25"/>
    <n v="13"/>
    <n v="22"/>
    <m/>
    <m/>
    <m/>
    <m/>
    <m/>
    <m/>
  </r>
  <r>
    <x v="1"/>
    <s v="GT1"/>
    <d v="2020-01-25T00:00:00"/>
    <m/>
    <m/>
    <n v="10"/>
    <m/>
    <m/>
    <n v="16"/>
    <n v="25"/>
    <n v="22"/>
    <n v="13"/>
    <m/>
    <m/>
    <m/>
    <m/>
    <m/>
    <m/>
  </r>
  <r>
    <x v="0"/>
    <s v="PROTOFLY"/>
    <d v="2020-02-01T00:00:00"/>
    <m/>
    <m/>
    <n v="7"/>
    <m/>
    <m/>
    <n v="13"/>
    <n v="22"/>
    <n v="19"/>
    <n v="25"/>
    <n v="16"/>
    <n v="10"/>
    <m/>
    <m/>
    <m/>
    <m/>
  </r>
  <r>
    <x v="0"/>
    <s v="GR2"/>
    <d v="2020-02-01T00:00:00"/>
    <m/>
    <m/>
    <n v="7"/>
    <m/>
    <m/>
    <n v="19"/>
    <n v="25"/>
    <n v="10"/>
    <n v="22"/>
    <n v="16"/>
    <n v="13"/>
    <m/>
    <m/>
    <m/>
    <m/>
  </r>
  <r>
    <x v="1"/>
    <s v="GR2"/>
    <d v="2020-02-01T00:00:00"/>
    <m/>
    <m/>
    <n v="7"/>
    <m/>
    <m/>
    <n v="13"/>
    <n v="22"/>
    <n v="19"/>
    <n v="25"/>
    <n v="16"/>
    <n v="10"/>
    <m/>
    <m/>
    <m/>
    <m/>
  </r>
  <r>
    <x v="1"/>
    <s v="PROTOFLY"/>
    <d v="2020-02-01T00:00:00"/>
    <m/>
    <m/>
    <n v="7"/>
    <m/>
    <m/>
    <n v="19"/>
    <n v="25"/>
    <n v="10"/>
    <n v="22"/>
    <n v="16"/>
    <n v="13"/>
    <m/>
    <m/>
    <m/>
    <m/>
  </r>
  <r>
    <x v="0"/>
    <s v="GT1"/>
    <d v="2020-02-08T00:00:00"/>
    <m/>
    <m/>
    <n v="7"/>
    <m/>
    <m/>
    <n v="19"/>
    <n v="25"/>
    <n v="13"/>
    <n v="22"/>
    <n v="16"/>
    <n v="10"/>
    <m/>
    <m/>
    <m/>
    <m/>
  </r>
  <r>
    <x v="0"/>
    <s v="PROTOFLY"/>
    <d v="2020-02-08T00:00:00"/>
    <m/>
    <m/>
    <n v="10"/>
    <m/>
    <m/>
    <n v="19"/>
    <n v="22"/>
    <s v="HC"/>
    <n v="25"/>
    <n v="16"/>
    <n v="13"/>
    <m/>
    <m/>
    <m/>
    <m/>
  </r>
  <r>
    <x v="1"/>
    <s v="GT1"/>
    <d v="2020-02-08T00:00:00"/>
    <m/>
    <m/>
    <n v="7"/>
    <m/>
    <m/>
    <n v="19"/>
    <n v="25"/>
    <n v="13"/>
    <n v="22"/>
    <n v="16"/>
    <n v="10"/>
    <m/>
    <m/>
    <m/>
    <m/>
  </r>
  <r>
    <x v="1"/>
    <s v="PROTOFLY"/>
    <d v="2020-02-08T00:00:00"/>
    <m/>
    <m/>
    <n v="10"/>
    <m/>
    <m/>
    <n v="19"/>
    <n v="22"/>
    <s v="HC"/>
    <n v="25"/>
    <n v="16"/>
    <n v="13"/>
    <m/>
    <m/>
    <m/>
    <m/>
  </r>
  <r>
    <x v="0"/>
    <s v="GR2"/>
    <d v="2020-02-15T00:00:00"/>
    <m/>
    <m/>
    <n v="16"/>
    <m/>
    <m/>
    <m/>
    <n v="22"/>
    <n v="19"/>
    <n v="25"/>
    <m/>
    <m/>
    <m/>
    <m/>
    <m/>
    <m/>
  </r>
  <r>
    <x v="0"/>
    <s v="GT1"/>
    <d v="2020-02-15T00:00:00"/>
    <m/>
    <m/>
    <n v="13"/>
    <m/>
    <m/>
    <m/>
    <n v="25"/>
    <n v="19"/>
    <n v="22"/>
    <m/>
    <n v="16"/>
    <m/>
    <m/>
    <m/>
    <m/>
  </r>
  <r>
    <x v="1"/>
    <s v="GR2"/>
    <d v="2020-02-15T00:00:00"/>
    <m/>
    <m/>
    <s v="M"/>
    <m/>
    <m/>
    <n v="22"/>
    <n v="19"/>
    <n v="25"/>
    <m/>
    <m/>
    <m/>
    <m/>
    <m/>
    <m/>
    <m/>
  </r>
  <r>
    <x v="1"/>
    <s v="GT1"/>
    <d v="2020-02-15T00:00:00"/>
    <m/>
    <m/>
    <s v="M"/>
    <m/>
    <m/>
    <m/>
    <n v="25"/>
    <n v="19"/>
    <n v="22"/>
    <m/>
    <n v="16"/>
    <m/>
    <m/>
    <m/>
    <m/>
  </r>
  <r>
    <x v="2"/>
    <n v="60"/>
    <d v="2020-02-29T00:00:00"/>
    <m/>
    <m/>
    <n v="16"/>
    <m/>
    <m/>
    <n v="19"/>
    <n v="25"/>
    <n v="22"/>
    <n v="13"/>
    <m/>
    <n v="10"/>
    <m/>
    <m/>
    <m/>
    <m/>
  </r>
  <r>
    <x v="0"/>
    <s v="GT1"/>
    <d v="2020-02-29T00:00:00"/>
    <m/>
    <m/>
    <n v="13"/>
    <m/>
    <m/>
    <s v="A"/>
    <n v="25"/>
    <n v="19"/>
    <n v="22"/>
    <m/>
    <n v="16"/>
    <m/>
    <m/>
    <m/>
    <m/>
  </r>
  <r>
    <x v="1"/>
    <s v="F1"/>
    <d v="2020-02-29T00:00:00"/>
    <m/>
    <m/>
    <n v="16"/>
    <m/>
    <m/>
    <n v="19"/>
    <n v="25"/>
    <n v="22"/>
    <n v="13"/>
    <m/>
    <n v="10"/>
    <m/>
    <m/>
    <m/>
    <m/>
  </r>
  <r>
    <x v="1"/>
    <s v="GT1"/>
    <d v="2020-02-29T00:00:00"/>
    <m/>
    <m/>
    <n v="13"/>
    <m/>
    <m/>
    <s v="A"/>
    <n v="25"/>
    <n v="19"/>
    <n v="22"/>
    <m/>
    <n v="16"/>
    <m/>
    <m/>
    <m/>
    <m/>
  </r>
  <r>
    <x v="0"/>
    <s v="GT1"/>
    <d v="2020-03-07T00:00:00"/>
    <m/>
    <m/>
    <n v="13"/>
    <m/>
    <m/>
    <n v="25"/>
    <m/>
    <n v="22"/>
    <n v="19"/>
    <n v="16"/>
    <m/>
    <m/>
    <m/>
    <m/>
    <m/>
  </r>
  <r>
    <x v="0"/>
    <s v="GR2"/>
    <d v="2020-03-07T00:00:00"/>
    <m/>
    <m/>
    <n v="13"/>
    <m/>
    <m/>
    <n v="16"/>
    <m/>
    <n v="22"/>
    <n v="25"/>
    <n v="19"/>
    <m/>
    <m/>
    <m/>
    <m/>
    <m/>
  </r>
  <r>
    <x v="1"/>
    <s v="GT1"/>
    <d v="2020-03-07T00:00:00"/>
    <m/>
    <m/>
    <n v="13"/>
    <m/>
    <m/>
    <n v="25"/>
    <m/>
    <n v="22"/>
    <n v="19"/>
    <n v="16"/>
    <m/>
    <m/>
    <m/>
    <m/>
    <m/>
  </r>
  <r>
    <x v="1"/>
    <s v="GR2"/>
    <d v="2020-03-07T00:00:00"/>
    <m/>
    <m/>
    <n v="13"/>
    <m/>
    <m/>
    <n v="16"/>
    <m/>
    <n v="22"/>
    <n v="25"/>
    <n v="19"/>
    <m/>
    <m/>
    <m/>
    <m/>
    <m/>
  </r>
  <r>
    <x v="0"/>
    <s v="GT1"/>
    <d v="2020-03-14T00:00:00"/>
    <m/>
    <m/>
    <n v="10"/>
    <m/>
    <m/>
    <n v="13"/>
    <n v="25"/>
    <n v="19"/>
    <n v="16"/>
    <n v="22"/>
    <m/>
    <m/>
    <m/>
    <m/>
    <m/>
  </r>
  <r>
    <x v="0"/>
    <s v="PROTOFLY"/>
    <d v="2020-03-14T00:00:00"/>
    <m/>
    <m/>
    <n v="10"/>
    <m/>
    <m/>
    <n v="13"/>
    <n v="25"/>
    <n v="16"/>
    <n v="22"/>
    <n v="19"/>
    <m/>
    <m/>
    <m/>
    <m/>
    <m/>
  </r>
  <r>
    <x v="1"/>
    <s v="GT1"/>
    <d v="2020-03-14T00:00:00"/>
    <m/>
    <m/>
    <n v="13"/>
    <m/>
    <m/>
    <n v="13"/>
    <n v="25"/>
    <n v="19"/>
    <n v="16"/>
    <n v="22"/>
    <m/>
    <m/>
    <m/>
    <m/>
    <m/>
  </r>
  <r>
    <x v="1"/>
    <m/>
    <d v="2020-03-14T00:00:00"/>
    <m/>
    <m/>
    <s v="M"/>
    <m/>
    <m/>
    <n v="10"/>
    <n v="25"/>
    <n v="16"/>
    <n v="22"/>
    <n v="19"/>
    <m/>
    <m/>
    <m/>
    <m/>
    <m/>
  </r>
  <r>
    <x v="3"/>
    <m/>
    <d v="2020-05-20T00:00:00"/>
    <n v="13"/>
    <n v="25"/>
    <n v="10"/>
    <m/>
    <m/>
    <n v="16"/>
    <n v="4"/>
    <n v="22"/>
    <n v="7"/>
    <n v="2"/>
    <n v="19"/>
    <n v="1"/>
    <m/>
    <m/>
    <m/>
  </r>
  <r>
    <x v="3"/>
    <m/>
    <d v="2020-05-20T00:00:00"/>
    <n v="16"/>
    <n v="22"/>
    <n v="13"/>
    <m/>
    <m/>
    <n v="19"/>
    <n v="7"/>
    <n v="25"/>
    <n v="10"/>
    <n v="1"/>
    <n v="4"/>
    <n v="2"/>
    <m/>
    <m/>
    <m/>
  </r>
  <r>
    <x v="3"/>
    <m/>
    <d v="2020-05-20T00:00:00"/>
    <n v="25"/>
    <n v="22"/>
    <n v="19"/>
    <n v="16"/>
    <n v="13"/>
    <n v="10"/>
    <n v="7"/>
    <n v="4"/>
    <n v="2"/>
    <n v="1"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1">
  <r>
    <x v="0"/>
    <x v="0"/>
    <m/>
    <n v="1.3045138888888899E-4"/>
    <n v="1.2317129629629627E-4"/>
    <m/>
    <m/>
    <n v="2.5362268518518529E-4"/>
    <s v=""/>
    <x v="0"/>
  </r>
  <r>
    <x v="0"/>
    <x v="1"/>
    <s v="C"/>
    <n v="2.9206018518518519E-4"/>
    <n v="1.0416666666666667E-4"/>
    <n v="1.5045138888888891E-4"/>
    <n v="5.311342592592593E-4"/>
    <n v="2.5461805555555557E-4"/>
    <d v="1899-12-30T00:00:00"/>
    <x v="0"/>
  </r>
  <r>
    <x v="1"/>
    <x v="2"/>
    <s v="D"/>
    <n v="2.3263888888888889E-4"/>
    <n v="4.0240740740740737E-4"/>
    <n v="2.3159722222222222E-5"/>
    <n v="5.311342592592593E-4"/>
    <n v="2.557986111111111E-4"/>
    <d v="1899-12-30T00:00:00"/>
    <x v="0"/>
  </r>
  <r>
    <x v="2"/>
    <x v="3"/>
    <s v="K"/>
    <n v="3.5506944444444448E-4"/>
    <n v="2.7777777777777778E-4"/>
    <n v="1.5045138888888891E-4"/>
    <n v="1.1574074074074073E-4"/>
    <n v="2.6619212962962962E-4"/>
    <d v="1899-12-30T00:00:01"/>
    <x v="0"/>
  </r>
  <r>
    <x v="1"/>
    <x v="4"/>
    <m/>
    <n v="1.60451388888444E-4"/>
    <n v="1.1009259259259258E-4"/>
    <m/>
    <m/>
    <n v="2.7054398148103657E-4"/>
    <d v="1899-12-30T00:00:00"/>
    <x v="0"/>
  </r>
  <r>
    <x v="0"/>
    <x v="1"/>
    <s v="H"/>
    <n v="1.243402777777778E-4"/>
    <n v="5.311342592592593E-4"/>
    <n v="1.5045138888888891E-4"/>
    <n v="5.311342592592593E-4"/>
    <n v="2.7479166666666667E-4"/>
    <d v="1899-12-30T00:00:00"/>
    <x v="0"/>
  </r>
  <r>
    <x v="0"/>
    <x v="5"/>
    <s v="L"/>
    <n v="1.3888888888888889E-4"/>
    <n v="3.472222222222222E-3"/>
    <n v="1.4410879629629631E-4"/>
    <n v="3.472222222222222E-3"/>
    <n v="2.8299768518518518E-4"/>
    <d v="1899-12-30T00:00:01"/>
    <x v="0"/>
  </r>
  <r>
    <x v="2"/>
    <x v="3"/>
    <s v="B"/>
    <n v="1.4545138888888889E-4"/>
    <n v="1.3888888888888889E-4"/>
    <n v="1.5045138888888891E-4"/>
    <n v="5.311342592592593E-4"/>
    <n v="2.8434027777777778E-4"/>
    <d v="1899-12-30T00:00:00"/>
    <x v="0"/>
  </r>
  <r>
    <x v="2"/>
    <x v="6"/>
    <m/>
    <n v="1.50451388888555E-4"/>
    <n v="1.4607638888888889E-4"/>
    <m/>
    <m/>
    <n v="2.9652777777744389E-4"/>
    <d v="1899-12-30T00:00:01"/>
    <x v="0"/>
  </r>
  <r>
    <x v="0"/>
    <x v="5"/>
    <s v="G"/>
    <n v="5.4499999999999904E-4"/>
    <n v="1.5045138888888891E-4"/>
    <n v="1.5045138888888891E-4"/>
    <n v="5.311342592592593E-4"/>
    <n v="3.0090277777777781E-4"/>
    <d v="1899-12-30T00:00:00"/>
    <x v="0"/>
  </r>
  <r>
    <x v="2"/>
    <x v="7"/>
    <s v="E"/>
    <n v="3.472222222222222E-3"/>
    <n v="1.5045138888888891E-4"/>
    <n v="1.5045138888888891E-4"/>
    <n v="5.311342592592593E-4"/>
    <n v="3.0090277777777781E-4"/>
    <d v="1899-12-30T00:00:00"/>
    <x v="0"/>
  </r>
  <r>
    <x v="1"/>
    <x v="5"/>
    <s v="F"/>
    <n v="4.5768518518518603E-4"/>
    <n v="1.5045138888888891E-4"/>
    <n v="1.5045138888888891E-4"/>
    <n v="5.311342592592593E-4"/>
    <n v="3.0090277777777781E-4"/>
    <d v="1899-12-30T00:00:00"/>
    <x v="0"/>
  </r>
  <r>
    <x v="3"/>
    <x v="8"/>
    <s v="M"/>
    <n v="2.6956018518518518E-4"/>
    <n v="1.1402777777777778E-4"/>
    <n v="4.1817118055555602E-2"/>
    <n v="4.2197800925925899E-2"/>
    <n v="3.8358796296296296E-4"/>
    <d v="1899-12-30T00:00:07"/>
    <x v="0"/>
  </r>
  <r>
    <x v="2"/>
    <x v="9"/>
    <s v="SS"/>
    <n v="2.7268518518518522E-4"/>
    <n v="1.2587962962962962E-4"/>
    <m/>
    <m/>
    <n v="3.9856481481481481E-4"/>
    <d v="1899-12-30T00:00:01"/>
    <x v="0"/>
  </r>
  <r>
    <x v="2"/>
    <x v="10"/>
    <m/>
    <n v="1.50451388888322E-4"/>
    <n v="2.5983796296296296E-4"/>
    <m/>
    <m/>
    <n v="4.1028935185128497E-4"/>
    <d v="1899-12-30T00:00:01"/>
    <x v="1"/>
  </r>
  <r>
    <x v="1"/>
    <x v="11"/>
    <m/>
    <n v="1.5045138888827601E-4"/>
    <n v="3.7665509259259255E-4"/>
    <m/>
    <m/>
    <n v="5.2710648148086858E-4"/>
    <d v="1899-12-30T00:00:10"/>
    <x v="1"/>
  </r>
  <r>
    <x v="2"/>
    <x v="2"/>
    <s v="ZZZ"/>
    <n v="1.438888888888889E-4"/>
    <n v="3.8436342592592602E-4"/>
    <m/>
    <m/>
    <n v="5.2825231481481495E-4"/>
    <d v="1899-12-30T00:00:00"/>
    <x v="1"/>
  </r>
  <r>
    <x v="0"/>
    <x v="12"/>
    <s v="DD"/>
    <n v="3.9135416666666664E-4"/>
    <n v="1.4851851851851853E-4"/>
    <n v="0.125150451388889"/>
    <n v="0.12553113425925899"/>
    <n v="5.3987268518518512E-4"/>
    <d v="1899-12-30T00:00:01"/>
    <x v="1"/>
  </r>
  <r>
    <x v="3"/>
    <x v="3"/>
    <s v="A"/>
    <n v="2.8305555555555555E-4"/>
    <n v="2.7777777777777778E-4"/>
    <n v="8.3483784722222204E-2"/>
    <n v="8.3864467592592598E-2"/>
    <n v="5.6083333333333332E-4"/>
    <d v="1899-12-30T00:00:02"/>
    <x v="1"/>
  </r>
  <r>
    <x v="1"/>
    <x v="6"/>
    <s v="N"/>
    <n v="1.2652777777777779E-4"/>
    <n v="5.0810185185185192E-4"/>
    <n v="0.16681711805555599"/>
    <n v="0.16719780092592601"/>
    <n v="6.3462962962962974E-4"/>
    <d v="1899-12-30T00:00:06"/>
    <x v="1"/>
  </r>
  <r>
    <x v="3"/>
    <x v="2"/>
    <s v="XX"/>
    <n v="1.50451388888789E-4"/>
    <n v="4.9567129629629625E-4"/>
    <n v="3.472222222222222E-3"/>
    <m/>
    <n v="6.4612268518508527E-4"/>
    <d v="1899-12-30T00:00:01"/>
    <x v="2"/>
  </r>
  <r>
    <x v="2"/>
    <x v="9"/>
    <s v="W"/>
    <n v="1.50451388888789E-4"/>
    <n v="4.9567129629629625E-4"/>
    <n v="0.25015045138888897"/>
    <n v="0.25053113425925899"/>
    <n v="6.4612268518508527E-4"/>
    <d v="1899-12-30T00:00:00"/>
    <x v="1"/>
  </r>
  <r>
    <x v="2"/>
    <x v="13"/>
    <m/>
    <n v="1.5045138888845601E-4"/>
    <n v="5.1129629629629637E-4"/>
    <m/>
    <m/>
    <n v="6.6174768518475232E-4"/>
    <d v="1899-12-30T00:00:01"/>
    <x v="1"/>
  </r>
  <r>
    <x v="3"/>
    <x v="14"/>
    <m/>
    <n v="1.438888888888889E-4"/>
    <n v="5.2452546296296307E-4"/>
    <m/>
    <m/>
    <n v="6.68414351851852E-4"/>
    <d v="1899-12-30T00:00:01"/>
    <x v="1"/>
  </r>
  <r>
    <x v="0"/>
    <x v="1"/>
    <s v="Z"/>
    <n v="1.5045138888888891E-4"/>
    <n v="5.311342592592593E-4"/>
    <n v="0.29181711805555599"/>
    <n v="0.29219780092592601"/>
    <n v="6.8158564814814818E-4"/>
    <d v="1899-12-30T00:00:01"/>
    <x v="1"/>
  </r>
  <r>
    <x v="1"/>
    <x v="7"/>
    <s v="Y"/>
    <n v="1.6060185185185185E-4"/>
    <n v="5.311342592592593E-4"/>
    <n v="0.33348378472222201"/>
    <n v="0.33386446759259297"/>
    <n v="6.9173611111111118E-4"/>
    <d v="1899-12-30T00:00:01"/>
    <x v="1"/>
  </r>
  <r>
    <x v="0"/>
    <x v="14"/>
    <m/>
    <n v="1.50451388888199E-4"/>
    <n v="6.534259259259259E-4"/>
    <m/>
    <m/>
    <n v="8.038773148141249E-4"/>
    <d v="1899-12-30T00:00:10"/>
    <x v="1"/>
  </r>
  <r>
    <x v="2"/>
    <x v="1"/>
    <s v="O"/>
    <n v="6.9586805555555558E-4"/>
    <n v="1.1572916666666669E-4"/>
    <n v="0.37515045138888897"/>
    <n v="0.37553113425925899"/>
    <n v="8.1159722222222223E-4"/>
    <d v="1899-12-30T00:00:01"/>
    <x v="1"/>
  </r>
  <r>
    <x v="1"/>
    <x v="8"/>
    <s v="FF"/>
    <n v="7.0329861111111114E-4"/>
    <n v="1.1820601851851852E-4"/>
    <m/>
    <m/>
    <n v="8.2150462962962971E-4"/>
    <d v="1899-12-30T00:00:01"/>
    <x v="1"/>
  </r>
  <r>
    <x v="1"/>
    <x v="0"/>
    <s v="I"/>
    <n v="7.1962962962962996E-4"/>
    <n v="5.311342592592593E-4"/>
    <n v="3.472222222222222E-3"/>
    <n v="5.311342592592593E-4"/>
    <n v="1.0622685185185186E-3"/>
    <d v="1899-12-30T00:00:21"/>
    <x v="1"/>
  </r>
  <r>
    <x v="2"/>
    <x v="4"/>
    <s v="J"/>
    <n v="8.0694444444444498E-4"/>
    <n v="5.2194444444444434E-4"/>
    <n v="0.20848378472222201"/>
    <n v="0.208864467592593"/>
    <n v="1.3288888888888894E-3"/>
    <d v="1899-12-30T00:00:23"/>
    <x v="1"/>
  </r>
  <r>
    <x v="1"/>
    <x v="5"/>
    <s v="ZZ"/>
    <n v="8.0694444444444498E-4"/>
    <n v="0.20848378472222201"/>
    <m/>
    <m/>
    <n v="0.20929072916666647"/>
    <d v="1899-12-30T04:59:28"/>
    <x v="1"/>
  </r>
  <r>
    <x v="0"/>
    <x v="15"/>
    <m/>
    <m/>
    <m/>
    <m/>
    <m/>
    <m/>
    <m/>
    <x v="3"/>
  </r>
  <r>
    <x v="3"/>
    <x v="15"/>
    <m/>
    <m/>
    <m/>
    <m/>
    <m/>
    <m/>
    <m/>
    <x v="4"/>
  </r>
  <r>
    <x v="1"/>
    <x v="15"/>
    <m/>
    <m/>
    <m/>
    <m/>
    <m/>
    <m/>
    <m/>
    <x v="5"/>
  </r>
  <r>
    <x v="2"/>
    <x v="15"/>
    <m/>
    <m/>
    <m/>
    <m/>
    <m/>
    <m/>
    <m/>
    <x v="6"/>
  </r>
  <r>
    <x v="0"/>
    <x v="15"/>
    <m/>
    <m/>
    <m/>
    <m/>
    <m/>
    <m/>
    <m/>
    <x v="7"/>
  </r>
  <r>
    <x v="3"/>
    <x v="15"/>
    <m/>
    <m/>
    <m/>
    <m/>
    <m/>
    <m/>
    <m/>
    <x v="8"/>
  </r>
  <r>
    <x v="1"/>
    <x v="15"/>
    <m/>
    <m/>
    <m/>
    <m/>
    <m/>
    <m/>
    <m/>
    <x v="9"/>
  </r>
  <r>
    <x v="2"/>
    <x v="15"/>
    <m/>
    <m/>
    <m/>
    <m/>
    <m/>
    <m/>
    <m/>
    <x v="10"/>
  </r>
  <r>
    <x v="0"/>
    <x v="15"/>
    <m/>
    <m/>
    <m/>
    <m/>
    <m/>
    <m/>
    <m/>
    <x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97F2A7-0270-4D51-9D32-6FF4CB48F81E}" name="Tableau croisé dynamique1" cacheId="126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compact="0" compactData="0" multipleFieldFilters="0" rowHeaderCaption="CHAMPIONNATS">
  <location ref="A3:P7" firstHeaderRow="0" firstDataRow="1" firstDataCol="1"/>
  <pivotFields count="18">
    <pivotField name="CHPTS" axis="axisRow" compact="0" outline="0" showAll="0">
      <items count="7">
        <item x="1"/>
        <item x="2"/>
        <item x="0"/>
        <item x="3"/>
        <item m="1" x="4"/>
        <item m="1" x="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4">
    <i>
      <x/>
    </i>
    <i>
      <x v="1"/>
    </i>
    <i>
      <x v="2"/>
    </i>
    <i>
      <x v="3"/>
    </i>
  </rowItems>
  <colFields count="1">
    <field x="-2"/>
  </colFields>
  <colItems count="1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</colItems>
  <dataFields count="15">
    <dataField name=" ACHILLE" fld="3" baseField="0" baseItem="0"/>
    <dataField name=" CELESTIN" fld="4" baseField="0" baseItem="0"/>
    <dataField name=" DANIEL" fld="5" baseField="0" baseItem="0"/>
    <dataField name=" ESTEVE" fld="6" baseField="0" baseItem="0"/>
    <dataField name=" HUBERT" fld="7" baseField="0" baseItem="1"/>
    <dataField name=" JEAN" fld="8" baseField="0" baseItem="0"/>
    <dataField name=" JEAN LUC" fld="9" baseField="0" baseItem="0"/>
    <dataField name=" LUC" fld="10" baseField="0" baseItem="1"/>
    <dataField name=" MARC" fld="11" baseField="0" baseItem="0"/>
    <dataField name=" PASCAL" fld="12" baseField="0" baseItem="1"/>
    <dataField name=" PIERRE" fld="13" baseField="0" baseItem="0"/>
    <dataField name=" E" fld="14" baseField="0" baseItem="1"/>
    <dataField name=" F" fld="15" baseField="0" baseItem="1"/>
    <dataField name=" H" fld="17" baseField="0" baseItem="1"/>
    <dataField name=" G" fld="16" baseField="0" baseItem="0"/>
  </dataFields>
  <formats count="11">
    <format dxfId="341">
      <pivotArea outline="0" collapsedLevelsAreSubtotals="1" fieldPosition="0">
        <references count="1">
          <reference field="4294967294" count="7" selected="0">
            <x v="1"/>
            <x v="2"/>
            <x v="5"/>
            <x v="6"/>
            <x v="7"/>
            <x v="8"/>
            <x v="9"/>
          </reference>
        </references>
      </pivotArea>
    </format>
    <format dxfId="342">
      <pivotArea outline="0" collapsedLevelsAreSubtotals="1" fieldPosition="0">
        <references count="1">
          <reference field="4294967294" count="1" selected="0">
            <x v="10"/>
          </reference>
        </references>
      </pivotArea>
    </format>
    <format dxfId="343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44">
      <pivotArea outline="0" collapsedLevelsAreSubtotals="1" fieldPosition="0">
        <references count="1">
          <reference field="4294967294" count="1" selected="0">
            <x v="3"/>
          </reference>
        </references>
      </pivotArea>
    </format>
    <format dxfId="345">
      <pivotArea outline="0" collapsedLevelsAreSubtotals="1" fieldPosition="0">
        <references count="1">
          <reference field="4294967294" count="1" selected="0">
            <x v="4"/>
          </reference>
        </references>
      </pivotArea>
    </format>
    <format dxfId="346">
      <pivotArea outline="0" collapsedLevelsAreSubtotals="1" fieldPosition="0"/>
    </format>
    <format dxfId="347">
      <pivotArea dataOnly="0" labelOnly="1" outline="0" fieldPosition="0">
        <references count="1">
          <reference field="4294967294" count="15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</reference>
        </references>
      </pivotArea>
    </format>
    <format dxfId="348">
      <pivotArea outline="0" fieldPosition="0">
        <references count="1">
          <reference field="4294967294" count="4" selected="0">
            <x v="11"/>
            <x v="12"/>
            <x v="13"/>
            <x v="14"/>
          </reference>
        </references>
      </pivotArea>
    </format>
    <format dxfId="349">
      <pivotArea dataOnly="0" labelOnly="1" outline="0" fieldPosition="0">
        <references count="1">
          <reference field="4294967294" count="4">
            <x v="11"/>
            <x v="12"/>
            <x v="13"/>
            <x v="14"/>
          </reference>
        </references>
      </pivotArea>
    </format>
    <format dxfId="350">
      <pivotArea outline="0" fieldPosition="0">
        <references count="1">
          <reference field="4294967294" count="1" selected="0">
            <x v="8"/>
          </reference>
        </references>
      </pivotArea>
    </format>
    <format dxfId="351">
      <pivotArea dataOnly="0" labelOnly="1" outline="0" fieldPosition="0">
        <references count="1">
          <reference field="4294967294" count="1">
            <x v="8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8B6F120-FF6B-4D1A-8D1F-3F0BA4F490C8}" name="Tableau croisé dynamique2" cacheId="12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CHPTS">
  <location ref="A14:P18" firstHeaderRow="0" firstDataRow="1" firstDataCol="1"/>
  <pivotFields count="18">
    <pivotField axis="axisRow" showAll="0">
      <items count="7">
        <item x="3"/>
        <item h="1" x="1"/>
        <item x="2"/>
        <item x="0"/>
        <item m="1" x="4"/>
        <item h="1" m="1" x="5"/>
        <item t="default"/>
      </items>
    </pivotField>
    <pivotField showAll="0"/>
    <pivotField numFmtId="14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Fields count="1">
    <field x="0"/>
  </rowFields>
  <rowItems count="4">
    <i>
      <x/>
    </i>
    <i>
      <x v="2"/>
    </i>
    <i>
      <x v="3"/>
    </i>
    <i t="grand">
      <x/>
    </i>
  </rowItems>
  <colFields count="1">
    <field x="-2"/>
  </colFields>
  <colItems count="15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  <i i="13">
      <x v="13"/>
    </i>
    <i i="14">
      <x v="14"/>
    </i>
  </colItems>
  <dataFields count="15">
    <dataField name=" ACHILLE" fld="3" subtotal="countNums" baseField="1" baseItem="0"/>
    <dataField name=" CELESTIN" fld="4" subtotal="countNums" baseField="1" baseItem="0"/>
    <dataField name=" DANIEL" fld="5" subtotal="count" baseField="1" baseItem="0"/>
    <dataField name=" ESTEVE" fld="6" subtotal="count" baseField="0" baseItem="0"/>
    <dataField name=" HUBERT" fld="7" subtotal="count" baseField="0" baseItem="0"/>
    <dataField name=" JEAN" fld="8" subtotal="count" baseField="0" baseItem="0"/>
    <dataField name=" JEAN LUC" fld="9" subtotal="count" baseField="1" baseItem="3"/>
    <dataField name=" LUC" fld="10" subtotal="count" baseField="0" baseItem="0"/>
    <dataField name=" MARC" fld="11" subtotal="count" baseField="0" baseItem="2"/>
    <dataField name=" PASCAL" fld="12" subtotal="count" baseField="0" baseItem="0"/>
    <dataField name=" PIERRE" fld="13" subtotal="count" baseField="1" baseItem="3"/>
    <dataField name=" E" fld="14" subtotal="count" baseField="0" baseItem="0"/>
    <dataField name=" F" fld="15" subtotal="count" baseField="1" baseItem="4"/>
    <dataField name=" G" fld="16" subtotal="count" baseField="1" baseItem="4"/>
    <dataField name=" H" fld="17" subtotal="count" baseField="1" baseItem="4"/>
  </dataFields>
  <formats count="6">
    <format dxfId="335">
      <pivotArea outline="0" collapsedLevelsAreSubtotals="1" fieldPosition="0"/>
    </format>
    <format dxfId="336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9"/>
            <x v="10"/>
            <x v="12"/>
            <x v="13"/>
            <x v="14"/>
          </reference>
        </references>
      </pivotArea>
    </format>
    <format dxfId="337">
      <pivotArea outline="0" collapsedLevelsAreSubtotals="1" fieldPosition="0">
        <references count="1">
          <reference field="4294967294" count="4" selected="0">
            <x v="11"/>
            <x v="12"/>
            <x v="13"/>
            <x v="14"/>
          </reference>
        </references>
      </pivotArea>
    </format>
    <format dxfId="338">
      <pivotArea dataOnly="0" labelOnly="1" outline="0" fieldPosition="0">
        <references count="1">
          <reference field="4294967294" count="4">
            <x v="11"/>
            <x v="12"/>
            <x v="13"/>
            <x v="14"/>
          </reference>
        </references>
      </pivotArea>
    </format>
    <format dxfId="339">
      <pivotArea outline="0" collapsedLevelsAreSubtotals="1" fieldPosition="0">
        <references count="1">
          <reference field="4294967294" count="1" selected="0">
            <x v="8"/>
          </reference>
        </references>
      </pivotArea>
    </format>
    <format dxfId="340">
      <pivotArea dataOnly="0" labelOnly="1" outline="0" fieldPosition="0">
        <references count="1">
          <reference field="4294967294" count="1">
            <x v="8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EEBC9E8-38D2-4CCC-9E8F-65FD2205079D}" name="Tableau croisé dynamique1" cacheId="13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CATEGORIE" colHeaderCaption="">
  <location ref="A3:Q9" firstHeaderRow="1" firstDataRow="2" firstDataCol="1" rowPageCount="1" colPageCount="1"/>
  <pivotFields count="10">
    <pivotField axis="axisRow" showAll="0">
      <items count="6">
        <item x="3"/>
        <item x="1"/>
        <item x="2"/>
        <item x="0"/>
        <item m="1" x="4"/>
        <item t="default"/>
      </items>
    </pivotField>
    <pivotField axis="axisCol" showAll="0" countASubtotal="1" minSubtotal="1">
      <items count="18">
        <item x="5"/>
        <item x="3"/>
        <item x="7"/>
        <item x="1"/>
        <item x="8"/>
        <item x="2"/>
        <item x="9"/>
        <item x="13"/>
        <item x="14"/>
        <item x="11"/>
        <item x="10"/>
        <item x="12"/>
        <item x="6"/>
        <item x="0"/>
        <item x="4"/>
        <item x="15"/>
        <item t="countA"/>
        <item t="min"/>
      </items>
    </pivotField>
    <pivotField showAll="0"/>
    <pivotField numFmtId="164" showAll="0"/>
    <pivotField numFmtId="164" showAll="0"/>
    <pivotField numFmtId="164" showAll="0"/>
    <pivotField numFmtId="164" showAll="0"/>
    <pivotField dataField="1" numFmtId="164" showAll="0"/>
    <pivotField showAll="0"/>
    <pivotField axis="axisPage" showAll="0">
      <items count="15">
        <item x="0"/>
        <item x="1"/>
        <item x="2"/>
        <item m="1" x="13"/>
        <item m="1" x="12"/>
        <item x="3"/>
        <item x="4"/>
        <item x="5"/>
        <item x="6"/>
        <item x="7"/>
        <item x="8"/>
        <item x="9"/>
        <item x="10"/>
        <item x="11"/>
        <item t="default"/>
      </items>
    </pivotField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colFields count="1">
    <field x="1"/>
  </colFields>
  <col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colItems>
  <pageFields count="1">
    <pageField fld="9" item="1" hier="-1"/>
  </pageFields>
  <dataFields count="1">
    <dataField name="Min. de TOTAL" fld="7" subtotal="min" baseField="0" baseItem="2" numFmtId="164"/>
  </dataFields>
  <formats count="6">
    <format dxfId="328">
      <pivotArea outline="0" collapsedLevelsAreSubtotals="1" fieldPosition="0"/>
    </format>
    <format dxfId="329">
      <pivotArea field="1" type="button" dataOnly="0" labelOnly="1" outline="0" axis="axisCol" fieldPosition="0"/>
    </format>
    <format dxfId="330">
      <pivotArea type="topRight" dataOnly="0" labelOnly="1" outline="0" fieldPosition="0"/>
    </format>
    <format dxfId="331">
      <pivotArea dataOnly="0" labelOnly="1" fieldPosition="0">
        <references count="1">
          <reference field="1" count="0"/>
        </references>
      </pivotArea>
    </format>
    <format dxfId="332">
      <pivotArea dataOnly="0" labelOnly="1" grandCol="1" outline="0" fieldPosition="0"/>
    </format>
    <format dxfId="333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AE1C7F2-00B9-4EE0-90B6-653A48AB3D69}" name="CLASSEMENTS" displayName="CLASSEMENTS" ref="A4:R43" totalsRowDxfId="378">
  <autoFilter ref="A4:R43" xr:uid="{57C730FE-7BF7-4CCE-B08D-096BDE1C28C6}"/>
  <tableColumns count="18">
    <tableColumn id="1" xr3:uid="{EFE9C457-A204-4110-B457-A1EB4544A4DD}" name="CHPT" totalsRowLabel="Total" dataDxfId="377" totalsRowDxfId="376"/>
    <tableColumn id="19" xr3:uid="{C22638B9-0C26-4DFD-834F-0F289A6C226D}" name="CATEGORIE" totalsRowDxfId="375"/>
    <tableColumn id="2" xr3:uid="{A5FB8D6A-201D-4C7E-92F1-1A8C43FFECFD}" name="DATE" totalsRowFunction="count" totalsRowDxfId="374"/>
    <tableColumn id="3" xr3:uid="{5EA7C46C-836D-4650-9EA9-2371E8EE9D31}" name="ACHILLE" dataDxfId="373" totalsRowDxfId="372"/>
    <tableColumn id="5" xr3:uid="{B1E9E480-470C-4641-B184-D739B008097F}" name="CELESTIN" totalsRowFunction="sum" dataDxfId="371" totalsRowDxfId="370"/>
    <tableColumn id="6" xr3:uid="{E2EF4AE2-C370-41E9-9D56-81FAF0C7DAC7}" name="DANIEL" totalsRowFunction="count" totalsRowDxfId="369"/>
    <tableColumn id="7" xr3:uid="{6B5CB269-12F0-45FC-B482-5CA5B1382DF6}" name="ESTEVE" dataDxfId="368" totalsRowDxfId="367"/>
    <tableColumn id="8" xr3:uid="{8586875C-483F-4FE5-B727-1DB6EBA182D4}" name="HUBERT" dataDxfId="366" totalsRowDxfId="365"/>
    <tableColumn id="9" xr3:uid="{9F755E39-569A-4219-962A-31B9E6D4BEB1}" name="JEAN" totalsRowFunction="sum" totalsRowDxfId="364"/>
    <tableColumn id="10" xr3:uid="{D714168A-A23C-4781-B949-5600F06405F2}" name="JEAN LUC" totalsRowFunction="sum" totalsRowDxfId="363"/>
    <tableColumn id="11" xr3:uid="{66391601-6109-4F1E-A2E6-54F9AABE66A1}" name="LUC" totalsRowFunction="sum" totalsRowDxfId="362"/>
    <tableColumn id="12" xr3:uid="{919BE262-98EA-4260-BB05-40917E1C5A5D}" name="MARC" totalsRowFunction="sum" totalsRowDxfId="361"/>
    <tableColumn id="13" xr3:uid="{EA0FFC52-8C16-47B5-BE20-2E80DAE38F4A}" name="PASCAL" totalsRowFunction="sum" totalsRowDxfId="360"/>
    <tableColumn id="14" xr3:uid="{11058E9F-27BC-4EB8-B7E7-CCC72D3BCB3F}" name="PIERRE" totalsRowFunction="sum" totalsRowDxfId="359"/>
    <tableColumn id="15" xr3:uid="{73FA7986-EA77-4EE9-A60F-78C83F9D569B}" name="E" totalsRowDxfId="358"/>
    <tableColumn id="16" xr3:uid="{71844B87-7D1E-4ED6-AAB0-97665162734A}" name="F" totalsRowDxfId="357"/>
    <tableColumn id="17" xr3:uid="{D6BE3A88-4B47-4CE2-8F33-184F54842BA7}" name="G" totalsRowDxfId="356"/>
    <tableColumn id="18" xr3:uid="{EFC9F0A1-FE49-43AC-B7F4-F5771C56BEDA}" name="H" totalsRowFunction="count" totalsRowDxfId="35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356ECA4-8C49-4516-94BB-7AB3DD044BA1}" name="CLASCC" displayName="CLASCC" ref="A5:J46" totalsRowShown="0" headerRowDxfId="354" dataDxfId="353">
  <autoFilter ref="A5:J46" xr:uid="{0B5935E6-96BA-4717-A15D-061549A533B6}"/>
  <sortState xmlns:xlrd2="http://schemas.microsoft.com/office/spreadsheetml/2017/richdata2" ref="A6:J46">
    <sortCondition ref="H5:H46"/>
  </sortState>
  <tableColumns count="10">
    <tableColumn id="1" xr3:uid="{C9AB4AB3-9F3F-4478-A676-956983A2A0D3}" name="CATEGORIE"/>
    <tableColumn id="2" xr3:uid="{4582AADE-F5FB-444F-8019-CC8A31B07294}" name="PILOTE"/>
    <tableColumn id="3" xr3:uid="{1B395C61-A452-4D32-B2AC-ACC2C4413004}" name="VOITURE"/>
    <tableColumn id="4" xr3:uid="{B88F6933-5197-4359-82EE-BB8E0EE675DF}" name="1M" dataDxfId="4"/>
    <tableColumn id="5" xr3:uid="{6970674A-B913-4D4C-AE11-3DD235DFDD66}" name="2M" dataDxfId="3"/>
    <tableColumn id="6" xr3:uid="{CC8C0810-7CC3-4C34-9FB8-B7E7C3BB16D8}" name="3M" dataDxfId="2"/>
    <tableColumn id="7" xr3:uid="{CBBA0B22-91B9-4598-98F5-D82639365C60}" name="4M" dataDxfId="1"/>
    <tableColumn id="8" xr3:uid="{24681C47-C930-4FF7-B1A6-5DD5872E47DB}" name="TOTAL" dataDxfId="0">
      <calculatedColumnFormula>IF(E6="","",(SMALL(D6:G6,1))+(SMALL(D6:G6,2)))</calculatedColumnFormula>
    </tableColumn>
    <tableColumn id="9" xr3:uid="{03CCC8E1-FB0E-4414-B20E-419F1E786168}" name="ECART" dataDxfId="352">
      <calculatedColumnFormula>IFERROR(CLASCC[[#This Row],[TOTAL]]-H5,"")</calculatedColumnFormula>
    </tableColumn>
    <tableColumn id="11" xr3:uid="{AA7937D8-1EBD-48F0-AACA-C5009E969F11}" name="DATE" dataDxfId="33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6A52B8E-82CF-4FDF-8EC9-0ACEB3E23F72}" name="Tableau3" displayName="Tableau3" ref="A1:A5" totalsRowShown="0">
  <autoFilter ref="A1:A5" xr:uid="{6EEBD65B-6D09-40A3-9DAF-77CED3ED9BEC}"/>
  <tableColumns count="1">
    <tableColumn id="1" xr3:uid="{4CCF549C-3561-496A-96A6-00D750FA9FC5}" name="CHP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1E509C2-2698-4A2C-8482-ABB5977F8F04}" name="Tableau4" displayName="Tableau4" ref="C1:C5" totalsRowShown="0">
  <autoFilter ref="C1:C5" xr:uid="{B57D8757-607D-4A40-985B-4C33639CE2FC}"/>
  <tableColumns count="1">
    <tableColumn id="1" xr3:uid="{2ECB35FA-8EF3-4A22-8B7B-E5B9F3B1BB0A}" name="CC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D9DE55B-C75E-476C-B90A-19ECB39FC238}" name="Tableau5" displayName="Tableau5" ref="E1:E10" totalsRowShown="0">
  <autoFilter ref="E1:E10" xr:uid="{BFC6EA7D-6F3B-4293-863B-833A5F7EA116}"/>
  <tableColumns count="1">
    <tableColumn id="1" xr3:uid="{930682B6-DEB2-4F6E-8FF1-232BADC5593F}" name="MULT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9B05A-2C6F-42BB-A177-2AF54C5DCDFF}">
  <sheetPr>
    <tabColor theme="4"/>
  </sheetPr>
  <dimension ref="A3:T43"/>
  <sheetViews>
    <sheetView topLeftCell="A15" workbookViewId="0">
      <selection activeCell="N43" sqref="N43"/>
    </sheetView>
  </sheetViews>
  <sheetFormatPr baseColWidth="10" defaultRowHeight="14.25" x14ac:dyDescent="0.45"/>
  <cols>
    <col min="4" max="5" width="8.59765625" style="4" customWidth="1"/>
    <col min="6" max="6" width="8.59765625" customWidth="1"/>
    <col min="7" max="8" width="8.59765625" style="4" customWidth="1"/>
    <col min="9" max="18" width="8.59765625" customWidth="1"/>
  </cols>
  <sheetData>
    <row r="3" spans="1:20" x14ac:dyDescent="0.45">
      <c r="A3" s="5"/>
      <c r="B3" s="5"/>
    </row>
    <row r="4" spans="1:20" x14ac:dyDescent="0.45">
      <c r="A4" t="s">
        <v>23</v>
      </c>
      <c r="B4" t="s">
        <v>51</v>
      </c>
      <c r="C4" t="s">
        <v>16</v>
      </c>
      <c r="D4" s="7" t="s">
        <v>0</v>
      </c>
      <c r="E4" s="7" t="s">
        <v>1</v>
      </c>
      <c r="F4" s="7" t="s">
        <v>2</v>
      </c>
      <c r="G4" s="7" t="s">
        <v>3</v>
      </c>
      <c r="H4" s="7" t="s">
        <v>4</v>
      </c>
      <c r="I4" s="7" t="s">
        <v>5</v>
      </c>
      <c r="J4" s="7" t="s">
        <v>6</v>
      </c>
      <c r="K4" s="7" t="s">
        <v>7</v>
      </c>
      <c r="L4" s="7" t="s">
        <v>8</v>
      </c>
      <c r="M4" s="7" t="s">
        <v>14</v>
      </c>
      <c r="N4" s="7" t="s">
        <v>9</v>
      </c>
      <c r="O4" s="7" t="s">
        <v>10</v>
      </c>
      <c r="P4" s="7" t="s">
        <v>11</v>
      </c>
      <c r="Q4" s="7" t="s">
        <v>12</v>
      </c>
      <c r="R4" s="7" t="s">
        <v>13</v>
      </c>
    </row>
    <row r="5" spans="1:20" x14ac:dyDescent="0.45">
      <c r="A5" s="7" t="s">
        <v>24</v>
      </c>
      <c r="B5" s="7" t="s">
        <v>17</v>
      </c>
      <c r="C5" s="6">
        <v>43834</v>
      </c>
      <c r="F5" s="4">
        <v>16</v>
      </c>
      <c r="I5" s="4">
        <v>22</v>
      </c>
      <c r="J5" s="4">
        <v>19</v>
      </c>
      <c r="K5" s="4">
        <v>25</v>
      </c>
      <c r="L5" s="4">
        <v>13</v>
      </c>
      <c r="M5" s="4"/>
      <c r="N5" s="4">
        <v>10</v>
      </c>
      <c r="O5" s="4"/>
      <c r="P5" s="4"/>
      <c r="Q5" s="4"/>
      <c r="R5" s="4"/>
    </row>
    <row r="6" spans="1:20" x14ac:dyDescent="0.45">
      <c r="A6" s="7" t="s">
        <v>25</v>
      </c>
      <c r="B6" t="s">
        <v>17</v>
      </c>
      <c r="C6" s="1">
        <v>43834</v>
      </c>
      <c r="E6" s="2"/>
      <c r="F6" s="3">
        <v>16</v>
      </c>
      <c r="G6" s="2"/>
      <c r="H6" s="2"/>
      <c r="I6" s="4">
        <v>22</v>
      </c>
      <c r="J6" s="4">
        <v>19</v>
      </c>
      <c r="K6" s="4">
        <v>25</v>
      </c>
      <c r="L6" s="4">
        <v>13</v>
      </c>
      <c r="M6" s="4"/>
      <c r="N6" s="4">
        <v>10</v>
      </c>
    </row>
    <row r="7" spans="1:20" x14ac:dyDescent="0.45">
      <c r="A7" s="7" t="s">
        <v>22</v>
      </c>
      <c r="B7" s="7">
        <v>60</v>
      </c>
      <c r="C7" s="1">
        <v>43841</v>
      </c>
      <c r="F7" s="4">
        <v>13</v>
      </c>
      <c r="I7" s="4">
        <v>19</v>
      </c>
      <c r="J7" s="4">
        <v>25</v>
      </c>
      <c r="K7" s="4">
        <v>22</v>
      </c>
      <c r="L7" s="4">
        <v>16</v>
      </c>
      <c r="M7" s="4">
        <v>7</v>
      </c>
      <c r="N7" s="4">
        <v>10</v>
      </c>
    </row>
    <row r="8" spans="1:20" x14ac:dyDescent="0.45">
      <c r="A8" s="7" t="s">
        <v>25</v>
      </c>
      <c r="B8" s="7" t="s">
        <v>26</v>
      </c>
      <c r="C8" s="6">
        <v>43841</v>
      </c>
      <c r="E8" s="3"/>
      <c r="F8" s="3">
        <v>13</v>
      </c>
      <c r="G8" s="3"/>
      <c r="H8" s="3"/>
      <c r="I8" s="3">
        <v>19</v>
      </c>
      <c r="J8" s="4">
        <v>25</v>
      </c>
      <c r="K8" s="4">
        <v>22</v>
      </c>
      <c r="L8" s="4">
        <v>16</v>
      </c>
      <c r="M8" s="4">
        <v>7</v>
      </c>
      <c r="N8" s="4">
        <v>10</v>
      </c>
      <c r="O8" s="4"/>
      <c r="P8" s="4"/>
    </row>
    <row r="9" spans="1:20" x14ac:dyDescent="0.45">
      <c r="A9" s="7" t="s">
        <v>24</v>
      </c>
      <c r="B9" s="7" t="s">
        <v>18</v>
      </c>
      <c r="C9" s="6">
        <v>43848</v>
      </c>
      <c r="F9" s="4">
        <v>13</v>
      </c>
      <c r="I9" s="4" t="s">
        <v>15</v>
      </c>
      <c r="J9" s="4">
        <v>25</v>
      </c>
      <c r="K9" s="4">
        <v>19</v>
      </c>
      <c r="L9" s="4">
        <v>22</v>
      </c>
      <c r="M9" s="4" t="s">
        <v>15</v>
      </c>
      <c r="N9" s="4">
        <v>16</v>
      </c>
      <c r="O9" s="4"/>
      <c r="P9" s="4"/>
      <c r="Q9" s="4"/>
      <c r="R9" s="4"/>
    </row>
    <row r="10" spans="1:20" x14ac:dyDescent="0.45">
      <c r="A10" s="7" t="s">
        <v>24</v>
      </c>
      <c r="B10" s="7" t="s">
        <v>19</v>
      </c>
      <c r="C10" s="6">
        <v>43848</v>
      </c>
      <c r="F10" s="4">
        <v>13</v>
      </c>
      <c r="I10" s="4" t="s">
        <v>15</v>
      </c>
      <c r="J10" s="4">
        <v>25</v>
      </c>
      <c r="K10" s="4">
        <v>22</v>
      </c>
      <c r="L10" s="4">
        <v>19</v>
      </c>
      <c r="M10" s="4" t="s">
        <v>15</v>
      </c>
      <c r="N10" s="4">
        <v>16</v>
      </c>
      <c r="O10" s="4"/>
      <c r="P10" s="4"/>
      <c r="Q10" s="4"/>
      <c r="R10" s="4"/>
    </row>
    <row r="11" spans="1:20" x14ac:dyDescent="0.45">
      <c r="A11" s="7" t="s">
        <v>25</v>
      </c>
      <c r="B11" s="7" t="s">
        <v>18</v>
      </c>
      <c r="C11" s="6">
        <v>43848</v>
      </c>
      <c r="F11" s="3">
        <v>13</v>
      </c>
      <c r="G11" s="2"/>
      <c r="H11" s="2"/>
      <c r="I11" s="3" t="s">
        <v>15</v>
      </c>
      <c r="J11" s="4">
        <v>25</v>
      </c>
      <c r="K11" s="4">
        <v>19</v>
      </c>
      <c r="L11" s="4">
        <v>22</v>
      </c>
      <c r="M11" s="4" t="s">
        <v>15</v>
      </c>
      <c r="N11" s="4">
        <v>16</v>
      </c>
      <c r="O11" s="4"/>
      <c r="P11" s="4"/>
    </row>
    <row r="12" spans="1:20" x14ac:dyDescent="0.45">
      <c r="A12" s="7" t="s">
        <v>25</v>
      </c>
      <c r="B12" s="7" t="s">
        <v>19</v>
      </c>
      <c r="C12" s="6">
        <v>43848</v>
      </c>
      <c r="F12" s="3">
        <v>5</v>
      </c>
      <c r="G12" s="3"/>
      <c r="H12" s="3"/>
      <c r="I12" s="3" t="s">
        <v>15</v>
      </c>
      <c r="J12" s="4">
        <v>25</v>
      </c>
      <c r="K12" s="4">
        <v>22</v>
      </c>
      <c r="L12" s="4">
        <v>19</v>
      </c>
      <c r="M12" s="4" t="s">
        <v>15</v>
      </c>
      <c r="N12" s="4">
        <v>16</v>
      </c>
      <c r="O12" s="4"/>
      <c r="P12" s="4"/>
    </row>
    <row r="13" spans="1:20" x14ac:dyDescent="0.45">
      <c r="A13" s="7" t="s">
        <v>24</v>
      </c>
      <c r="B13" s="7" t="s">
        <v>20</v>
      </c>
      <c r="C13" s="6">
        <v>43855</v>
      </c>
      <c r="E13" s="4">
        <v>19</v>
      </c>
      <c r="F13" s="4" t="s">
        <v>21</v>
      </c>
      <c r="I13" s="4">
        <v>16</v>
      </c>
      <c r="J13" s="4">
        <v>25</v>
      </c>
      <c r="K13" s="4">
        <v>13</v>
      </c>
      <c r="L13" s="4">
        <v>22</v>
      </c>
      <c r="M13" s="4"/>
      <c r="N13" s="4"/>
      <c r="O13" s="4"/>
      <c r="P13" s="4"/>
      <c r="Q13" s="4"/>
      <c r="R13" s="4"/>
    </row>
    <row r="14" spans="1:20" x14ac:dyDescent="0.45">
      <c r="A14" s="7" t="s">
        <v>24</v>
      </c>
      <c r="B14" s="7" t="s">
        <v>19</v>
      </c>
      <c r="C14" s="6">
        <v>43855</v>
      </c>
      <c r="E14" s="4">
        <v>25</v>
      </c>
      <c r="F14" s="4">
        <v>10</v>
      </c>
      <c r="I14" s="4">
        <v>16</v>
      </c>
      <c r="J14" s="4">
        <v>19</v>
      </c>
      <c r="K14" s="4">
        <v>22</v>
      </c>
      <c r="L14" s="4">
        <v>13</v>
      </c>
      <c r="M14" s="4"/>
      <c r="N14" s="4"/>
      <c r="O14" s="4"/>
      <c r="P14" s="4"/>
      <c r="Q14" s="4"/>
      <c r="R14" s="4"/>
    </row>
    <row r="15" spans="1:20" x14ac:dyDescent="0.45">
      <c r="A15" s="7" t="s">
        <v>25</v>
      </c>
      <c r="B15" s="7" t="s">
        <v>20</v>
      </c>
      <c r="C15" s="6">
        <v>43855</v>
      </c>
      <c r="F15" s="4" t="s">
        <v>21</v>
      </c>
      <c r="I15" s="3">
        <v>16</v>
      </c>
      <c r="J15" s="4">
        <v>25</v>
      </c>
      <c r="K15" s="4">
        <v>13</v>
      </c>
      <c r="L15" s="4">
        <v>22</v>
      </c>
      <c r="M15" s="4"/>
      <c r="N15" s="4"/>
      <c r="O15" s="4"/>
      <c r="P15" s="4"/>
      <c r="T15" s="4"/>
    </row>
    <row r="16" spans="1:20" x14ac:dyDescent="0.45">
      <c r="A16" s="7" t="s">
        <v>25</v>
      </c>
      <c r="B16" s="7" t="s">
        <v>19</v>
      </c>
      <c r="C16" s="6">
        <v>43855</v>
      </c>
      <c r="F16" s="3">
        <v>10</v>
      </c>
      <c r="G16" s="3"/>
      <c r="H16" s="3"/>
      <c r="I16" s="3">
        <v>16</v>
      </c>
      <c r="J16" s="4">
        <v>25</v>
      </c>
      <c r="K16" s="4">
        <v>22</v>
      </c>
      <c r="L16" s="4">
        <v>13</v>
      </c>
      <c r="M16" s="4"/>
      <c r="N16" s="4"/>
      <c r="O16" s="4"/>
      <c r="P16" s="4"/>
      <c r="T16" s="4"/>
    </row>
    <row r="17" spans="1:20" x14ac:dyDescent="0.45">
      <c r="A17" s="7" t="s">
        <v>24</v>
      </c>
      <c r="B17" s="7" t="s">
        <v>20</v>
      </c>
      <c r="C17" s="6">
        <v>43862</v>
      </c>
      <c r="F17" s="4">
        <v>7</v>
      </c>
      <c r="I17" s="4">
        <v>13</v>
      </c>
      <c r="J17" s="4">
        <v>22</v>
      </c>
      <c r="K17" s="4">
        <v>19</v>
      </c>
      <c r="L17" s="4">
        <v>25</v>
      </c>
      <c r="M17" s="4">
        <v>16</v>
      </c>
      <c r="N17" s="4">
        <v>10</v>
      </c>
      <c r="O17" s="4"/>
      <c r="P17" s="4"/>
      <c r="Q17" s="4"/>
      <c r="R17" s="4"/>
      <c r="T17" s="4"/>
    </row>
    <row r="18" spans="1:20" x14ac:dyDescent="0.45">
      <c r="A18" s="7" t="s">
        <v>24</v>
      </c>
      <c r="B18" s="7" t="s">
        <v>18</v>
      </c>
      <c r="C18" s="6">
        <v>43862</v>
      </c>
      <c r="F18" s="4">
        <v>7</v>
      </c>
      <c r="I18" s="4">
        <v>19</v>
      </c>
      <c r="J18" s="4">
        <v>25</v>
      </c>
      <c r="K18" s="4">
        <v>10</v>
      </c>
      <c r="L18" s="4">
        <v>22</v>
      </c>
      <c r="M18" s="4">
        <v>16</v>
      </c>
      <c r="N18" s="4">
        <v>13</v>
      </c>
      <c r="O18" s="4"/>
      <c r="P18" s="4"/>
      <c r="Q18" s="4"/>
      <c r="R18" s="4"/>
      <c r="T18" s="4"/>
    </row>
    <row r="19" spans="1:20" x14ac:dyDescent="0.45">
      <c r="A19" s="7" t="s">
        <v>25</v>
      </c>
      <c r="B19" s="7" t="s">
        <v>18</v>
      </c>
      <c r="C19" s="6">
        <v>43862</v>
      </c>
      <c r="F19" s="3">
        <v>7</v>
      </c>
      <c r="G19" s="3"/>
      <c r="H19" s="3"/>
      <c r="I19" s="3">
        <v>13</v>
      </c>
      <c r="J19" s="4">
        <v>22</v>
      </c>
      <c r="K19" s="4">
        <v>19</v>
      </c>
      <c r="L19" s="4">
        <v>25</v>
      </c>
      <c r="M19" s="4">
        <v>16</v>
      </c>
      <c r="N19" s="4">
        <v>10</v>
      </c>
      <c r="O19" s="4"/>
      <c r="P19" s="4"/>
      <c r="T19" s="4"/>
    </row>
    <row r="20" spans="1:20" x14ac:dyDescent="0.45">
      <c r="A20" s="7" t="s">
        <v>25</v>
      </c>
      <c r="B20" s="7" t="s">
        <v>20</v>
      </c>
      <c r="C20" s="6">
        <v>43862</v>
      </c>
      <c r="F20" s="3">
        <v>7</v>
      </c>
      <c r="G20" s="3"/>
      <c r="H20" s="3"/>
      <c r="I20" s="3">
        <v>19</v>
      </c>
      <c r="J20" s="4">
        <v>25</v>
      </c>
      <c r="K20" s="4">
        <v>10</v>
      </c>
      <c r="L20" s="4">
        <v>22</v>
      </c>
      <c r="M20" s="4">
        <v>16</v>
      </c>
      <c r="N20" s="4">
        <v>13</v>
      </c>
      <c r="O20" s="4"/>
      <c r="P20" s="4"/>
      <c r="T20" s="4"/>
    </row>
    <row r="21" spans="1:20" x14ac:dyDescent="0.45">
      <c r="A21" s="7" t="s">
        <v>24</v>
      </c>
      <c r="B21" s="7" t="s">
        <v>19</v>
      </c>
      <c r="C21" s="6">
        <v>43869</v>
      </c>
      <c r="F21" s="4">
        <v>7</v>
      </c>
      <c r="I21" s="4">
        <v>19</v>
      </c>
      <c r="J21" s="4">
        <v>25</v>
      </c>
      <c r="K21" s="4">
        <v>13</v>
      </c>
      <c r="L21" s="4">
        <v>22</v>
      </c>
      <c r="M21" s="4">
        <v>16</v>
      </c>
      <c r="N21" s="4">
        <v>10</v>
      </c>
      <c r="O21" s="4"/>
      <c r="P21" s="4"/>
      <c r="Q21" s="4"/>
      <c r="R21" s="4"/>
      <c r="T21" s="4"/>
    </row>
    <row r="22" spans="1:20" x14ac:dyDescent="0.45">
      <c r="A22" s="7" t="s">
        <v>24</v>
      </c>
      <c r="B22" s="7" t="s">
        <v>20</v>
      </c>
      <c r="C22" s="6">
        <v>43869</v>
      </c>
      <c r="F22" s="4">
        <v>10</v>
      </c>
      <c r="I22" s="4">
        <v>19</v>
      </c>
      <c r="J22" s="4">
        <v>22</v>
      </c>
      <c r="K22" s="4" t="s">
        <v>21</v>
      </c>
      <c r="L22" s="4">
        <v>25</v>
      </c>
      <c r="M22" s="4">
        <v>16</v>
      </c>
      <c r="N22" s="4">
        <v>13</v>
      </c>
      <c r="O22" s="4"/>
      <c r="P22" s="4"/>
      <c r="Q22" s="4"/>
      <c r="R22" s="4"/>
      <c r="T22" s="4"/>
    </row>
    <row r="23" spans="1:20" s="4" customFormat="1" x14ac:dyDescent="0.45">
      <c r="A23" s="7" t="s">
        <v>25</v>
      </c>
      <c r="B23" s="7" t="s">
        <v>19</v>
      </c>
      <c r="C23" s="6">
        <v>43869</v>
      </c>
      <c r="F23" s="3">
        <v>7</v>
      </c>
      <c r="G23" s="3"/>
      <c r="H23" s="3"/>
      <c r="I23" s="3">
        <v>19</v>
      </c>
      <c r="J23" s="4">
        <v>25</v>
      </c>
      <c r="K23" s="4">
        <v>13</v>
      </c>
      <c r="L23" s="4">
        <v>22</v>
      </c>
      <c r="M23" s="4">
        <v>16</v>
      </c>
      <c r="N23" s="4">
        <v>10</v>
      </c>
      <c r="Q23"/>
      <c r="R23"/>
    </row>
    <row r="24" spans="1:20" x14ac:dyDescent="0.45">
      <c r="A24" s="7" t="s">
        <v>25</v>
      </c>
      <c r="B24" t="s">
        <v>20</v>
      </c>
      <c r="C24" s="1">
        <v>43869</v>
      </c>
      <c r="F24" s="3">
        <v>10</v>
      </c>
      <c r="G24" s="3"/>
      <c r="H24" s="3"/>
      <c r="I24" s="3">
        <v>19</v>
      </c>
      <c r="J24" s="4">
        <v>22</v>
      </c>
      <c r="K24" s="4" t="s">
        <v>21</v>
      </c>
      <c r="L24" s="4">
        <v>25</v>
      </c>
      <c r="M24" s="4">
        <v>16</v>
      </c>
      <c r="N24" s="4">
        <v>13</v>
      </c>
      <c r="T24" s="4"/>
    </row>
    <row r="25" spans="1:20" x14ac:dyDescent="0.45">
      <c r="A25" s="7" t="s">
        <v>24</v>
      </c>
      <c r="B25" s="7" t="s">
        <v>18</v>
      </c>
      <c r="C25" s="6">
        <v>43876</v>
      </c>
      <c r="F25" s="4">
        <v>16</v>
      </c>
      <c r="I25" s="4"/>
      <c r="J25" s="4">
        <v>22</v>
      </c>
      <c r="K25" s="4">
        <v>19</v>
      </c>
      <c r="L25" s="4">
        <v>25</v>
      </c>
      <c r="M25" s="4"/>
      <c r="N25" s="4"/>
      <c r="O25" s="4"/>
      <c r="P25" s="4"/>
      <c r="Q25" s="4"/>
      <c r="R25" s="4"/>
      <c r="T25" s="4"/>
    </row>
    <row r="26" spans="1:20" x14ac:dyDescent="0.45">
      <c r="A26" s="7" t="s">
        <v>24</v>
      </c>
      <c r="B26" s="7" t="s">
        <v>19</v>
      </c>
      <c r="C26" s="6">
        <v>43876</v>
      </c>
      <c r="F26" s="4">
        <v>13</v>
      </c>
      <c r="I26" s="4"/>
      <c r="J26" s="4">
        <v>25</v>
      </c>
      <c r="K26" s="4">
        <v>19</v>
      </c>
      <c r="L26" s="4">
        <v>22</v>
      </c>
      <c r="M26" s="4"/>
      <c r="N26" s="4">
        <v>16</v>
      </c>
      <c r="O26" s="4"/>
      <c r="P26" s="4"/>
      <c r="Q26" s="4"/>
      <c r="R26" s="4"/>
      <c r="T26" s="4"/>
    </row>
    <row r="27" spans="1:20" x14ac:dyDescent="0.45">
      <c r="A27" s="7" t="s">
        <v>25</v>
      </c>
      <c r="B27" t="s">
        <v>18</v>
      </c>
      <c r="C27" s="1">
        <v>43876</v>
      </c>
      <c r="F27" s="3" t="s">
        <v>27</v>
      </c>
      <c r="G27" s="3"/>
      <c r="H27" s="3"/>
      <c r="I27" s="3">
        <v>22</v>
      </c>
      <c r="J27" s="4">
        <v>19</v>
      </c>
      <c r="K27" s="4">
        <v>25</v>
      </c>
      <c r="L27" s="4"/>
      <c r="M27" s="4"/>
      <c r="N27" s="4"/>
      <c r="T27" s="4"/>
    </row>
    <row r="28" spans="1:20" x14ac:dyDescent="0.45">
      <c r="A28" s="7" t="s">
        <v>25</v>
      </c>
      <c r="B28" t="s">
        <v>19</v>
      </c>
      <c r="C28" s="1">
        <v>43876</v>
      </c>
      <c r="E28" s="3"/>
      <c r="F28" s="3" t="s">
        <v>27</v>
      </c>
      <c r="G28" s="3"/>
      <c r="H28" s="3"/>
      <c r="I28" s="3"/>
      <c r="J28" s="4">
        <v>25</v>
      </c>
      <c r="K28" s="4">
        <v>19</v>
      </c>
      <c r="L28" s="4">
        <v>22</v>
      </c>
      <c r="M28" s="4"/>
      <c r="N28" s="4">
        <v>16</v>
      </c>
      <c r="T28" s="4"/>
    </row>
    <row r="29" spans="1:20" x14ac:dyDescent="0.45">
      <c r="A29" s="7" t="s">
        <v>22</v>
      </c>
      <c r="B29" s="7">
        <v>60</v>
      </c>
      <c r="C29" s="1">
        <v>43890</v>
      </c>
      <c r="F29" s="4">
        <v>16</v>
      </c>
      <c r="I29" s="4">
        <v>19</v>
      </c>
      <c r="J29" s="4">
        <v>25</v>
      </c>
      <c r="K29" s="4">
        <v>22</v>
      </c>
      <c r="L29" s="4">
        <v>13</v>
      </c>
      <c r="M29" s="4"/>
      <c r="N29" s="4">
        <v>10</v>
      </c>
    </row>
    <row r="30" spans="1:20" x14ac:dyDescent="0.45">
      <c r="A30" s="7" t="s">
        <v>24</v>
      </c>
      <c r="B30" s="7" t="s">
        <v>19</v>
      </c>
      <c r="C30" s="6">
        <v>43890</v>
      </c>
      <c r="F30" s="4">
        <v>13</v>
      </c>
      <c r="I30" s="4" t="s">
        <v>15</v>
      </c>
      <c r="J30" s="4">
        <v>25</v>
      </c>
      <c r="K30" s="4">
        <v>19</v>
      </c>
      <c r="L30" s="4">
        <v>22</v>
      </c>
      <c r="M30" s="4"/>
      <c r="N30" s="4">
        <v>16</v>
      </c>
      <c r="O30" s="4"/>
      <c r="P30" s="4"/>
      <c r="Q30" s="4"/>
      <c r="R30" s="4"/>
    </row>
    <row r="31" spans="1:20" x14ac:dyDescent="0.45">
      <c r="A31" s="7" t="s">
        <v>25</v>
      </c>
      <c r="B31" t="s">
        <v>26</v>
      </c>
      <c r="C31" s="1">
        <v>43890</v>
      </c>
      <c r="E31" s="3"/>
      <c r="F31" s="3">
        <v>16</v>
      </c>
      <c r="G31" s="3"/>
      <c r="H31" s="3"/>
      <c r="I31" s="4">
        <v>19</v>
      </c>
      <c r="J31" s="4">
        <v>25</v>
      </c>
      <c r="K31" s="4">
        <v>22</v>
      </c>
      <c r="L31" s="4">
        <v>13</v>
      </c>
      <c r="M31" s="4"/>
      <c r="N31" s="4">
        <v>10</v>
      </c>
    </row>
    <row r="32" spans="1:20" x14ac:dyDescent="0.45">
      <c r="A32" s="7" t="s">
        <v>25</v>
      </c>
      <c r="B32" t="s">
        <v>19</v>
      </c>
      <c r="C32" s="1">
        <v>43890</v>
      </c>
      <c r="E32" s="3"/>
      <c r="F32" s="3">
        <v>13</v>
      </c>
      <c r="G32" s="3"/>
      <c r="H32" s="3"/>
      <c r="I32" s="4" t="s">
        <v>15</v>
      </c>
      <c r="J32" s="4">
        <v>25</v>
      </c>
      <c r="K32" s="4">
        <v>19</v>
      </c>
      <c r="L32" s="4">
        <v>22</v>
      </c>
      <c r="M32" s="4"/>
      <c r="N32" s="4">
        <v>16</v>
      </c>
    </row>
    <row r="33" spans="1:18" x14ac:dyDescent="0.45">
      <c r="A33" s="7" t="s">
        <v>24</v>
      </c>
      <c r="B33" s="7" t="s">
        <v>19</v>
      </c>
      <c r="C33" s="6">
        <v>43897</v>
      </c>
      <c r="F33" s="4">
        <v>13</v>
      </c>
      <c r="I33" s="4">
        <v>25</v>
      </c>
      <c r="J33" s="4"/>
      <c r="K33" s="4">
        <v>22</v>
      </c>
      <c r="L33" s="4">
        <v>19</v>
      </c>
      <c r="M33" s="4">
        <v>16</v>
      </c>
      <c r="N33" s="4"/>
      <c r="O33" s="4"/>
      <c r="P33" s="4"/>
      <c r="Q33" s="4"/>
      <c r="R33" s="4"/>
    </row>
    <row r="34" spans="1:18" x14ac:dyDescent="0.45">
      <c r="A34" s="7" t="s">
        <v>24</v>
      </c>
      <c r="B34" s="7" t="s">
        <v>18</v>
      </c>
      <c r="C34" s="6">
        <v>43897</v>
      </c>
      <c r="F34" s="4">
        <v>13</v>
      </c>
      <c r="G34" s="2"/>
      <c r="H34" s="2"/>
      <c r="I34" s="4">
        <v>16</v>
      </c>
      <c r="J34" s="4"/>
      <c r="K34" s="4">
        <v>22</v>
      </c>
      <c r="L34" s="4">
        <v>25</v>
      </c>
      <c r="M34" s="4">
        <v>19</v>
      </c>
      <c r="N34" s="4"/>
      <c r="O34" s="4"/>
      <c r="P34" s="4"/>
      <c r="Q34" s="4"/>
      <c r="R34" s="4"/>
    </row>
    <row r="35" spans="1:18" x14ac:dyDescent="0.45">
      <c r="A35" s="7" t="s">
        <v>25</v>
      </c>
      <c r="B35" t="s">
        <v>19</v>
      </c>
      <c r="C35" s="1">
        <v>43897</v>
      </c>
      <c r="E35" s="3"/>
      <c r="F35" s="3">
        <v>13</v>
      </c>
      <c r="G35" s="3"/>
      <c r="H35" s="3"/>
      <c r="I35" s="4">
        <v>25</v>
      </c>
      <c r="J35" s="4"/>
      <c r="K35" s="4">
        <v>22</v>
      </c>
      <c r="L35" s="4">
        <v>19</v>
      </c>
      <c r="M35" s="4">
        <v>16</v>
      </c>
      <c r="N35" s="4"/>
    </row>
    <row r="36" spans="1:18" x14ac:dyDescent="0.45">
      <c r="A36" s="7" t="s">
        <v>25</v>
      </c>
      <c r="B36" t="s">
        <v>18</v>
      </c>
      <c r="C36" s="1">
        <v>43897</v>
      </c>
      <c r="E36" s="3"/>
      <c r="F36" s="3">
        <v>13</v>
      </c>
      <c r="G36" s="3"/>
      <c r="H36" s="3"/>
      <c r="I36" s="4">
        <v>16</v>
      </c>
      <c r="J36" s="4"/>
      <c r="K36" s="4">
        <v>22</v>
      </c>
      <c r="L36" s="4">
        <v>25</v>
      </c>
      <c r="M36" s="4">
        <v>19</v>
      </c>
      <c r="N36" s="4"/>
    </row>
    <row r="37" spans="1:18" x14ac:dyDescent="0.45">
      <c r="A37" s="7" t="s">
        <v>24</v>
      </c>
      <c r="B37" s="7" t="s">
        <v>19</v>
      </c>
      <c r="C37" s="6">
        <v>43904</v>
      </c>
      <c r="F37" s="4">
        <v>10</v>
      </c>
      <c r="I37" s="4">
        <v>13</v>
      </c>
      <c r="J37" s="4">
        <v>25</v>
      </c>
      <c r="K37" s="4">
        <v>19</v>
      </c>
      <c r="L37" s="4">
        <v>16</v>
      </c>
      <c r="M37" s="4">
        <v>22</v>
      </c>
      <c r="N37" s="4"/>
      <c r="O37" s="4"/>
      <c r="P37" s="4"/>
      <c r="Q37" s="4"/>
      <c r="R37" s="4"/>
    </row>
    <row r="38" spans="1:18" x14ac:dyDescent="0.45">
      <c r="A38" s="7" t="s">
        <v>24</v>
      </c>
      <c r="B38" s="7" t="s">
        <v>20</v>
      </c>
      <c r="C38" s="6">
        <v>43904</v>
      </c>
      <c r="F38" s="3">
        <v>10</v>
      </c>
      <c r="G38" s="3"/>
      <c r="H38" s="3"/>
      <c r="I38" s="3">
        <v>13</v>
      </c>
      <c r="J38" s="4">
        <v>25</v>
      </c>
      <c r="K38" s="4">
        <v>16</v>
      </c>
      <c r="L38" s="4">
        <v>22</v>
      </c>
      <c r="M38" s="4">
        <v>19</v>
      </c>
      <c r="N38" s="4"/>
      <c r="O38" s="4"/>
      <c r="P38" s="4"/>
      <c r="Q38" s="4"/>
      <c r="R38" s="4"/>
    </row>
    <row r="39" spans="1:18" x14ac:dyDescent="0.45">
      <c r="A39" s="7" t="s">
        <v>25</v>
      </c>
      <c r="B39" t="s">
        <v>19</v>
      </c>
      <c r="C39" s="1">
        <v>43904</v>
      </c>
      <c r="F39" s="4">
        <v>13</v>
      </c>
      <c r="I39" s="4">
        <v>13</v>
      </c>
      <c r="J39" s="4">
        <v>25</v>
      </c>
      <c r="K39" s="4">
        <v>19</v>
      </c>
      <c r="L39" s="4">
        <v>16</v>
      </c>
      <c r="M39" s="4">
        <v>22</v>
      </c>
      <c r="N39" s="4"/>
    </row>
    <row r="40" spans="1:18" x14ac:dyDescent="0.45">
      <c r="A40" s="7" t="s">
        <v>25</v>
      </c>
      <c r="C40" s="1">
        <v>43904</v>
      </c>
      <c r="F40" s="4" t="s">
        <v>27</v>
      </c>
      <c r="I40" s="4">
        <v>10</v>
      </c>
      <c r="J40" s="4">
        <v>25</v>
      </c>
      <c r="K40" s="4">
        <v>16</v>
      </c>
      <c r="L40" s="4">
        <v>22</v>
      </c>
      <c r="M40" s="4">
        <v>19</v>
      </c>
      <c r="N40" s="4"/>
    </row>
    <row r="41" spans="1:18" x14ac:dyDescent="0.45">
      <c r="A41" s="7" t="s">
        <v>48</v>
      </c>
      <c r="C41" s="1">
        <v>43971</v>
      </c>
      <c r="D41" s="4">
        <v>13</v>
      </c>
      <c r="E41" s="4">
        <v>25</v>
      </c>
      <c r="F41" s="4">
        <v>10</v>
      </c>
      <c r="I41" s="39">
        <v>16</v>
      </c>
      <c r="J41" s="4">
        <v>4</v>
      </c>
      <c r="K41" s="4">
        <v>22</v>
      </c>
      <c r="L41" s="4">
        <v>7</v>
      </c>
      <c r="M41" s="4">
        <v>2</v>
      </c>
      <c r="N41" s="4">
        <v>19</v>
      </c>
      <c r="O41" s="4">
        <v>1</v>
      </c>
      <c r="P41" s="4"/>
      <c r="Q41" s="4"/>
      <c r="R41" s="4"/>
    </row>
    <row r="42" spans="1:18" x14ac:dyDescent="0.45">
      <c r="A42" s="7" t="s">
        <v>48</v>
      </c>
      <c r="C42" s="1">
        <v>43971</v>
      </c>
      <c r="D42" s="4">
        <v>16</v>
      </c>
      <c r="E42" s="4">
        <v>22</v>
      </c>
      <c r="F42" s="4">
        <v>13</v>
      </c>
      <c r="I42" s="4">
        <v>19</v>
      </c>
      <c r="J42" s="4">
        <v>7</v>
      </c>
      <c r="K42" s="4">
        <v>25</v>
      </c>
      <c r="L42" s="4">
        <v>10</v>
      </c>
      <c r="M42" s="4">
        <v>1</v>
      </c>
      <c r="N42" s="4">
        <v>4</v>
      </c>
      <c r="O42" s="4">
        <v>2</v>
      </c>
      <c r="P42" s="4"/>
      <c r="Q42" s="4"/>
      <c r="R42" s="4"/>
    </row>
    <row r="43" spans="1:18" x14ac:dyDescent="0.45">
      <c r="A43" s="7" t="s">
        <v>48</v>
      </c>
      <c r="C43" s="1">
        <v>43971</v>
      </c>
      <c r="D43" s="4">
        <v>25</v>
      </c>
      <c r="E43" s="4">
        <v>22</v>
      </c>
      <c r="F43">
        <v>19</v>
      </c>
      <c r="G43" s="4">
        <v>16</v>
      </c>
      <c r="H43" s="4">
        <v>13</v>
      </c>
      <c r="I43">
        <v>10</v>
      </c>
      <c r="J43">
        <v>7</v>
      </c>
      <c r="K43">
        <v>4</v>
      </c>
      <c r="L43">
        <v>2</v>
      </c>
      <c r="M43">
        <v>1</v>
      </c>
    </row>
  </sheetData>
  <pageMargins left="0.7" right="0.7" top="0.75" bottom="0.75" header="0.3" footer="0.3"/>
  <pageSetup paperSize="9" orientation="portrait" horizontalDpi="0" verticalDpi="0" r:id="rId1"/>
  <ignoredErrors>
    <ignoredError sqref="A7:A8 A11:A12 A15:A16 A19:A20 A23:A24 A27:A29 A31:A32 A35:A36 A39:A40" listDataValidation="1"/>
  </ignoredErrors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6A8E196-A550-435B-9A38-674A5286C829}">
          <x14:formula1>
            <xm:f>TABLES!$A$2:$A$5</xm:f>
          </x14:formula1>
          <xm:sqref>A5:A300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61949-DD75-4915-A665-74651BBFA303}">
  <sheetPr>
    <tabColor theme="4"/>
  </sheetPr>
  <dimension ref="A1:V31"/>
  <sheetViews>
    <sheetView workbookViewId="0">
      <selection activeCell="C29" sqref="C29"/>
    </sheetView>
  </sheetViews>
  <sheetFormatPr baseColWidth="10" defaultRowHeight="14.25" x14ac:dyDescent="0.45"/>
  <cols>
    <col min="1" max="1" width="11.33203125" bestFit="1" customWidth="1"/>
    <col min="2" max="2" width="7.6640625" style="4" bestFit="1" customWidth="1"/>
    <col min="3" max="3" width="8.53125" style="4" bestFit="1" customWidth="1"/>
    <col min="4" max="4" width="7.1328125" style="4" bestFit="1" customWidth="1"/>
    <col min="5" max="5" width="7" style="4" bestFit="1" customWidth="1"/>
    <col min="6" max="6" width="7.6640625" style="4" bestFit="1" customWidth="1"/>
    <col min="7" max="7" width="5.265625" style="4" bestFit="1" customWidth="1"/>
    <col min="8" max="8" width="8.796875" style="4" bestFit="1" customWidth="1"/>
    <col min="9" max="9" width="4.265625" style="4" bestFit="1" customWidth="1"/>
    <col min="10" max="10" width="6.1328125" style="4" bestFit="1" customWidth="1"/>
    <col min="11" max="11" width="7.33203125" style="4" bestFit="1" customWidth="1"/>
    <col min="12" max="12" width="6.73046875" style="4" bestFit="1" customWidth="1"/>
    <col min="13" max="13" width="2.1328125" style="4" bestFit="1" customWidth="1"/>
    <col min="14" max="14" width="2.06640625" style="4" bestFit="1" customWidth="1"/>
    <col min="15" max="16" width="2.3984375" style="4" bestFit="1" customWidth="1"/>
    <col min="19" max="19" width="3.73046875" bestFit="1" customWidth="1"/>
    <col min="22" max="22" width="2.73046875" bestFit="1" customWidth="1"/>
    <col min="25" max="25" width="3.73046875" bestFit="1" customWidth="1"/>
  </cols>
  <sheetData>
    <row r="1" spans="1:17" x14ac:dyDescent="0.45">
      <c r="A1" s="11" t="s">
        <v>45</v>
      </c>
    </row>
    <row r="3" spans="1:17" x14ac:dyDescent="0.45">
      <c r="A3" s="8" t="s">
        <v>47</v>
      </c>
      <c r="B3" s="4" t="s">
        <v>36</v>
      </c>
      <c r="C3" s="4" t="s">
        <v>28</v>
      </c>
      <c r="D3" s="4" t="s">
        <v>29</v>
      </c>
      <c r="E3" s="4" t="s">
        <v>37</v>
      </c>
      <c r="F3" s="4" t="s">
        <v>38</v>
      </c>
      <c r="G3" s="4" t="s">
        <v>30</v>
      </c>
      <c r="H3" s="4" t="s">
        <v>31</v>
      </c>
      <c r="I3" s="4" t="s">
        <v>32</v>
      </c>
      <c r="J3" s="4" t="s">
        <v>33</v>
      </c>
      <c r="K3" s="4" t="s">
        <v>34</v>
      </c>
      <c r="L3" s="4" t="s">
        <v>35</v>
      </c>
      <c r="M3" s="4" t="s">
        <v>40</v>
      </c>
      <c r="N3" s="4" t="s">
        <v>41</v>
      </c>
      <c r="O3" s="4" t="s">
        <v>42</v>
      </c>
      <c r="P3" s="4" t="s">
        <v>43</v>
      </c>
      <c r="Q3" s="17"/>
    </row>
    <row r="4" spans="1:17" x14ac:dyDescent="0.45">
      <c r="A4" t="s">
        <v>25</v>
      </c>
      <c r="B4" s="9"/>
      <c r="C4" s="9"/>
      <c r="D4" s="9">
        <v>156</v>
      </c>
      <c r="E4" s="9"/>
      <c r="F4" s="9"/>
      <c r="G4" s="9">
        <v>248</v>
      </c>
      <c r="H4" s="9">
        <v>382</v>
      </c>
      <c r="I4" s="9">
        <v>329</v>
      </c>
      <c r="J4" s="9">
        <v>338</v>
      </c>
      <c r="K4" s="9">
        <v>147</v>
      </c>
      <c r="L4" s="9">
        <v>140</v>
      </c>
      <c r="M4" s="9"/>
      <c r="N4" s="9"/>
      <c r="O4" s="9"/>
      <c r="P4" s="9"/>
      <c r="Q4" s="17"/>
    </row>
    <row r="5" spans="1:17" x14ac:dyDescent="0.45">
      <c r="A5" t="s">
        <v>22</v>
      </c>
      <c r="B5" s="9"/>
      <c r="C5" s="9"/>
      <c r="D5" s="9">
        <v>29</v>
      </c>
      <c r="E5" s="9"/>
      <c r="F5" s="9"/>
      <c r="G5" s="9">
        <v>38</v>
      </c>
      <c r="H5" s="9">
        <v>50</v>
      </c>
      <c r="I5" s="9">
        <v>44</v>
      </c>
      <c r="J5" s="9">
        <v>29</v>
      </c>
      <c r="K5" s="9">
        <v>7</v>
      </c>
      <c r="L5" s="9">
        <v>20</v>
      </c>
      <c r="M5" s="9"/>
      <c r="N5" s="9"/>
      <c r="O5" s="9"/>
      <c r="P5" s="9"/>
      <c r="Q5" s="17"/>
    </row>
    <row r="6" spans="1:17" x14ac:dyDescent="0.45">
      <c r="A6" t="s">
        <v>24</v>
      </c>
      <c r="B6" s="9"/>
      <c r="C6" s="9">
        <v>44</v>
      </c>
      <c r="D6" s="9">
        <v>171</v>
      </c>
      <c r="E6" s="9"/>
      <c r="F6" s="9"/>
      <c r="G6" s="9">
        <v>191</v>
      </c>
      <c r="H6" s="9">
        <v>329</v>
      </c>
      <c r="I6" s="9">
        <v>279</v>
      </c>
      <c r="J6" s="9">
        <v>334</v>
      </c>
      <c r="K6" s="9">
        <v>140</v>
      </c>
      <c r="L6" s="9">
        <v>120</v>
      </c>
      <c r="M6" s="9"/>
      <c r="N6" s="9"/>
      <c r="O6" s="9"/>
      <c r="P6" s="9"/>
      <c r="Q6" s="17"/>
    </row>
    <row r="7" spans="1:17" x14ac:dyDescent="0.45">
      <c r="A7" t="s">
        <v>48</v>
      </c>
      <c r="B7" s="9">
        <v>54</v>
      </c>
      <c r="C7" s="9">
        <v>69</v>
      </c>
      <c r="D7" s="9">
        <v>42</v>
      </c>
      <c r="E7" s="9">
        <v>16</v>
      </c>
      <c r="F7" s="9">
        <v>13</v>
      </c>
      <c r="G7" s="9">
        <v>45</v>
      </c>
      <c r="H7" s="9">
        <v>18</v>
      </c>
      <c r="I7" s="9">
        <v>51</v>
      </c>
      <c r="J7" s="9">
        <v>19</v>
      </c>
      <c r="K7" s="9">
        <v>4</v>
      </c>
      <c r="L7" s="9">
        <v>23</v>
      </c>
      <c r="M7" s="9">
        <v>3</v>
      </c>
      <c r="N7" s="9"/>
      <c r="O7" s="9"/>
      <c r="P7" s="9"/>
      <c r="Q7" s="17"/>
    </row>
    <row r="8" spans="1:17" ht="14.65" thickBot="1" x14ac:dyDescent="0.5">
      <c r="A8" s="14"/>
      <c r="B8" s="18" t="str">
        <f>B3</f>
        <v xml:space="preserve"> ACHILLE</v>
      </c>
      <c r="C8" s="18" t="str">
        <f t="shared" ref="C8:P8" si="0">C3</f>
        <v xml:space="preserve"> CELESTIN</v>
      </c>
      <c r="D8" s="18" t="str">
        <f t="shared" si="0"/>
        <v xml:space="preserve"> DANIEL</v>
      </c>
      <c r="E8" s="18" t="str">
        <f t="shared" si="0"/>
        <v xml:space="preserve"> ESTEVE</v>
      </c>
      <c r="F8" s="18" t="str">
        <f t="shared" si="0"/>
        <v xml:space="preserve"> HUBERT</v>
      </c>
      <c r="G8" s="18" t="str">
        <f t="shared" si="0"/>
        <v xml:space="preserve"> JEAN</v>
      </c>
      <c r="H8" s="18" t="str">
        <f t="shared" si="0"/>
        <v xml:space="preserve"> JEAN LUC</v>
      </c>
      <c r="I8" s="18" t="str">
        <f t="shared" si="0"/>
        <v xml:space="preserve"> LUC</v>
      </c>
      <c r="J8" s="18" t="str">
        <f t="shared" si="0"/>
        <v xml:space="preserve"> MARC</v>
      </c>
      <c r="K8" s="18" t="str">
        <f t="shared" si="0"/>
        <v xml:space="preserve"> PASCAL</v>
      </c>
      <c r="L8" s="18" t="str">
        <f t="shared" si="0"/>
        <v xml:space="preserve"> PIERRE</v>
      </c>
      <c r="M8" s="18" t="str">
        <f t="shared" si="0"/>
        <v xml:space="preserve"> E</v>
      </c>
      <c r="N8" s="18" t="str">
        <f t="shared" si="0"/>
        <v xml:space="preserve"> F</v>
      </c>
      <c r="O8" s="18" t="str">
        <f t="shared" si="0"/>
        <v xml:space="preserve"> H</v>
      </c>
      <c r="P8" s="38" t="str">
        <f t="shared" si="0"/>
        <v xml:space="preserve"> G</v>
      </c>
      <c r="Q8" s="17"/>
    </row>
    <row r="9" spans="1:17" ht="14.65" thickTop="1" x14ac:dyDescent="0.45"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23"/>
    </row>
    <row r="10" spans="1:17" x14ac:dyDescent="0.45"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 s="23"/>
    </row>
    <row r="11" spans="1:17" x14ac:dyDescent="0.45"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</row>
    <row r="12" spans="1:17" x14ac:dyDescent="0.45">
      <c r="A12" s="11" t="s">
        <v>46</v>
      </c>
      <c r="B12" s="12"/>
    </row>
    <row r="14" spans="1:17" x14ac:dyDescent="0.45">
      <c r="A14" s="8" t="s">
        <v>47</v>
      </c>
      <c r="B14" s="4" t="s">
        <v>36</v>
      </c>
      <c r="C14" s="4" t="s">
        <v>28</v>
      </c>
      <c r="D14" s="4" t="s">
        <v>29</v>
      </c>
      <c r="E14" s="4" t="s">
        <v>37</v>
      </c>
      <c r="F14" s="4" t="s">
        <v>38</v>
      </c>
      <c r="G14" s="4" t="s">
        <v>30</v>
      </c>
      <c r="H14" s="4" t="s">
        <v>31</v>
      </c>
      <c r="I14" s="4" t="s">
        <v>32</v>
      </c>
      <c r="J14" s="4" t="s">
        <v>33</v>
      </c>
      <c r="K14" s="4" t="s">
        <v>34</v>
      </c>
      <c r="L14" s="4" t="s">
        <v>35</v>
      </c>
      <c r="M14" s="4" t="s">
        <v>40</v>
      </c>
      <c r="N14" s="4" t="s">
        <v>41</v>
      </c>
      <c r="O14" s="4" t="s">
        <v>43</v>
      </c>
      <c r="P14" s="4" t="s">
        <v>42</v>
      </c>
      <c r="Q14" s="17"/>
    </row>
    <row r="15" spans="1:17" x14ac:dyDescent="0.45">
      <c r="A15" s="7" t="s">
        <v>48</v>
      </c>
      <c r="B15" s="9">
        <v>3</v>
      </c>
      <c r="C15" s="9">
        <v>3</v>
      </c>
      <c r="D15" s="9">
        <v>3</v>
      </c>
      <c r="E15" s="9">
        <v>1</v>
      </c>
      <c r="F15" s="9">
        <v>1</v>
      </c>
      <c r="G15" s="9">
        <v>3</v>
      </c>
      <c r="H15" s="9">
        <v>3</v>
      </c>
      <c r="I15" s="9">
        <v>3</v>
      </c>
      <c r="J15" s="9">
        <v>3</v>
      </c>
      <c r="K15" s="9">
        <v>3</v>
      </c>
      <c r="L15" s="9">
        <v>2</v>
      </c>
      <c r="M15" s="9">
        <v>2</v>
      </c>
      <c r="N15" s="9"/>
      <c r="O15" s="9"/>
      <c r="P15" s="9"/>
      <c r="Q15" s="17"/>
    </row>
    <row r="16" spans="1:17" x14ac:dyDescent="0.45">
      <c r="A16" s="7" t="s">
        <v>22</v>
      </c>
      <c r="B16" s="9"/>
      <c r="C16" s="9"/>
      <c r="D16" s="9">
        <v>2</v>
      </c>
      <c r="E16" s="9"/>
      <c r="F16" s="9"/>
      <c r="G16" s="9">
        <v>2</v>
      </c>
      <c r="H16" s="9">
        <v>2</v>
      </c>
      <c r="I16" s="9">
        <v>2</v>
      </c>
      <c r="J16" s="9">
        <v>2</v>
      </c>
      <c r="K16" s="9">
        <v>1</v>
      </c>
      <c r="L16" s="9">
        <v>2</v>
      </c>
      <c r="M16" s="9"/>
      <c r="N16" s="9"/>
      <c r="O16" s="9"/>
      <c r="P16" s="9"/>
      <c r="Q16" s="17"/>
    </row>
    <row r="17" spans="1:22" x14ac:dyDescent="0.45">
      <c r="A17" s="7" t="s">
        <v>24</v>
      </c>
      <c r="B17" s="9"/>
      <c r="C17" s="9">
        <v>2</v>
      </c>
      <c r="D17" s="9">
        <v>16</v>
      </c>
      <c r="E17" s="9"/>
      <c r="F17" s="9"/>
      <c r="G17" s="9">
        <v>14</v>
      </c>
      <c r="H17" s="9">
        <v>14</v>
      </c>
      <c r="I17" s="9">
        <v>16</v>
      </c>
      <c r="J17" s="9">
        <v>16</v>
      </c>
      <c r="K17" s="9">
        <v>10</v>
      </c>
      <c r="L17" s="9">
        <v>9</v>
      </c>
      <c r="M17" s="9"/>
      <c r="N17" s="9"/>
      <c r="O17" s="9"/>
      <c r="P17" s="9"/>
      <c r="Q17" s="17"/>
    </row>
    <row r="18" spans="1:22" x14ac:dyDescent="0.45">
      <c r="A18" s="7" t="s">
        <v>44</v>
      </c>
      <c r="B18" s="9">
        <v>3</v>
      </c>
      <c r="C18" s="9">
        <v>5</v>
      </c>
      <c r="D18" s="9">
        <v>21</v>
      </c>
      <c r="E18" s="9">
        <v>1</v>
      </c>
      <c r="F18" s="9">
        <v>1</v>
      </c>
      <c r="G18" s="9">
        <v>19</v>
      </c>
      <c r="H18" s="9">
        <v>19</v>
      </c>
      <c r="I18" s="9">
        <v>21</v>
      </c>
      <c r="J18" s="9">
        <v>21</v>
      </c>
      <c r="K18" s="9">
        <v>14</v>
      </c>
      <c r="L18" s="9">
        <v>13</v>
      </c>
      <c r="M18" s="9">
        <v>2</v>
      </c>
      <c r="N18" s="9"/>
      <c r="O18" s="9"/>
      <c r="P18" s="9"/>
      <c r="Q18" s="17"/>
    </row>
    <row r="19" spans="1:22" ht="14.65" thickBot="1" x14ac:dyDescent="0.5">
      <c r="A19" s="18"/>
      <c r="B19" s="18" t="str">
        <f>B14</f>
        <v xml:space="preserve"> ACHILLE</v>
      </c>
      <c r="C19" s="18" t="str">
        <f t="shared" ref="C19:P19" si="1">C14</f>
        <v xml:space="preserve"> CELESTIN</v>
      </c>
      <c r="D19" s="18" t="str">
        <f t="shared" si="1"/>
        <v xml:space="preserve"> DANIEL</v>
      </c>
      <c r="E19" s="18" t="str">
        <f t="shared" si="1"/>
        <v xml:space="preserve"> ESTEVE</v>
      </c>
      <c r="F19" s="18" t="str">
        <f t="shared" si="1"/>
        <v xml:space="preserve"> HUBERT</v>
      </c>
      <c r="G19" s="18" t="str">
        <f t="shared" si="1"/>
        <v xml:space="preserve"> JEAN</v>
      </c>
      <c r="H19" s="18" t="str">
        <f t="shared" si="1"/>
        <v xml:space="preserve"> JEAN LUC</v>
      </c>
      <c r="I19" s="18" t="str">
        <f t="shared" si="1"/>
        <v xml:space="preserve"> LUC</v>
      </c>
      <c r="J19" s="18" t="str">
        <f t="shared" si="1"/>
        <v xml:space="preserve"> MARC</v>
      </c>
      <c r="K19" s="18" t="str">
        <f t="shared" si="1"/>
        <v xml:space="preserve"> PASCAL</v>
      </c>
      <c r="L19" s="18" t="str">
        <f t="shared" si="1"/>
        <v xml:space="preserve"> PIERRE</v>
      </c>
      <c r="M19" s="18" t="str">
        <f t="shared" si="1"/>
        <v xml:space="preserve"> E</v>
      </c>
      <c r="N19" s="18" t="str">
        <f t="shared" si="1"/>
        <v xml:space="preserve"> F</v>
      </c>
      <c r="O19" s="18" t="str">
        <f t="shared" si="1"/>
        <v xml:space="preserve"> G</v>
      </c>
      <c r="P19" s="18" t="str">
        <f t="shared" si="1"/>
        <v xml:space="preserve"> H</v>
      </c>
      <c r="Q19" s="17"/>
    </row>
    <row r="20" spans="1:22" ht="14.65" thickTop="1" x14ac:dyDescent="0.45">
      <c r="B20"/>
      <c r="C20"/>
      <c r="D20"/>
      <c r="E20"/>
      <c r="F20"/>
      <c r="G20"/>
      <c r="H20"/>
      <c r="I20"/>
      <c r="K20"/>
      <c r="L20"/>
    </row>
    <row r="21" spans="1:22" x14ac:dyDescent="0.45">
      <c r="B21"/>
      <c r="C21"/>
      <c r="D21"/>
      <c r="E21"/>
      <c r="F21"/>
      <c r="G21"/>
      <c r="H21"/>
      <c r="I21"/>
      <c r="K21"/>
      <c r="L21"/>
    </row>
    <row r="25" spans="1:22" x14ac:dyDescent="0.45">
      <c r="M25" s="4" t="str">
        <f t="shared" ref="M25:M31" si="2">IFERROR(HLOOKUP(N25,$A$6:$L$8,3,FALSE),"")</f>
        <v/>
      </c>
      <c r="N25" s="4" t="str">
        <f>IFERROR(LARGE($B$6:$L$6,PODIUMS!B16),"")</f>
        <v/>
      </c>
    </row>
    <row r="26" spans="1:22" x14ac:dyDescent="0.45">
      <c r="M26" s="4" t="str">
        <f t="shared" si="2"/>
        <v/>
      </c>
      <c r="N26" s="4" t="str">
        <f>IFERROR(LARGE($B$6:$L$6,PODIUMS!B17),"")</f>
        <v/>
      </c>
    </row>
    <row r="27" spans="1:22" x14ac:dyDescent="0.45">
      <c r="M27" s="4" t="str">
        <f t="shared" si="2"/>
        <v/>
      </c>
      <c r="N27" s="4" t="str">
        <f>IFERROR(LARGE($B$6:$L$6,PODIUMS!B18),"")</f>
        <v/>
      </c>
    </row>
    <row r="28" spans="1:22" x14ac:dyDescent="0.45">
      <c r="M28" s="4" t="str">
        <f t="shared" si="2"/>
        <v/>
      </c>
      <c r="N28" s="4" t="str">
        <f>IFERROR(LARGE($B$6:$L$6,PODIUMS!B19),"")</f>
        <v/>
      </c>
      <c r="T28" s="10"/>
      <c r="U28" s="4"/>
      <c r="V28" s="4"/>
    </row>
    <row r="29" spans="1:22" x14ac:dyDescent="0.45">
      <c r="M29" s="4" t="str">
        <f t="shared" si="2"/>
        <v/>
      </c>
      <c r="N29" s="4" t="str">
        <f>IFERROR(LARGE($B$6:$L$6,PODIUMS!B20),"")</f>
        <v/>
      </c>
    </row>
    <row r="30" spans="1:22" x14ac:dyDescent="0.45">
      <c r="M30" s="4" t="str">
        <f t="shared" si="2"/>
        <v/>
      </c>
      <c r="N30" s="4" t="str">
        <f>IFERROR(LARGE($B$6:$L$6,PODIUMS!B21),"")</f>
        <v/>
      </c>
    </row>
    <row r="31" spans="1:22" x14ac:dyDescent="0.45">
      <c r="M31" s="4" t="str">
        <f t="shared" si="2"/>
        <v/>
      </c>
      <c r="N31" s="4" t="str">
        <f>IFERROR(LARGE($B$6:$L$6,PODIUMS!B22),"")</f>
        <v/>
      </c>
    </row>
  </sheetData>
  <phoneticPr fontId="4" type="noConversion"/>
  <pageMargins left="0.7" right="0.7" top="0.75" bottom="0.75" header="0.3" footer="0.3"/>
  <pageSetup paperSize="9" orientation="portrait" horizontalDpi="0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28429F-F98B-4346-9753-83C16F0B764D}">
  <sheetPr>
    <tabColor theme="9"/>
  </sheetPr>
  <dimension ref="A2:M46"/>
  <sheetViews>
    <sheetView workbookViewId="0">
      <selection activeCell="D6" sqref="D6:H46"/>
    </sheetView>
  </sheetViews>
  <sheetFormatPr baseColWidth="10" defaultRowHeight="14.25" x14ac:dyDescent="0.45"/>
  <cols>
    <col min="1" max="1" width="11.73046875" customWidth="1"/>
    <col min="9" max="9" width="13" customWidth="1"/>
    <col min="10" max="10" width="11.46484375" style="1" customWidth="1"/>
    <col min="11" max="11" width="11.73046875" customWidth="1"/>
    <col min="13" max="13" width="19.3984375" customWidth="1"/>
  </cols>
  <sheetData>
    <row r="2" spans="1:13" x14ac:dyDescent="0.45">
      <c r="A2" s="36" t="s">
        <v>88</v>
      </c>
    </row>
    <row r="3" spans="1:13" x14ac:dyDescent="0.45">
      <c r="M3" t="s">
        <v>90</v>
      </c>
    </row>
    <row r="5" spans="1:13" x14ac:dyDescent="0.45">
      <c r="A5" s="29" t="s">
        <v>51</v>
      </c>
      <c r="B5" s="29" t="s">
        <v>52</v>
      </c>
      <c r="C5" s="29" t="s">
        <v>53</v>
      </c>
      <c r="D5" s="30" t="s">
        <v>54</v>
      </c>
      <c r="E5" s="30" t="s">
        <v>55</v>
      </c>
      <c r="F5" s="30" t="s">
        <v>56</v>
      </c>
      <c r="G5" s="30" t="s">
        <v>57</v>
      </c>
      <c r="H5" s="30" t="s">
        <v>58</v>
      </c>
      <c r="I5" s="30" t="s">
        <v>76</v>
      </c>
      <c r="J5" s="40" t="s">
        <v>16</v>
      </c>
    </row>
    <row r="6" spans="1:13" x14ac:dyDescent="0.45">
      <c r="A6" t="s">
        <v>61</v>
      </c>
      <c r="B6" t="s">
        <v>1</v>
      </c>
      <c r="D6" s="31">
        <v>1.3045138888888899E-4</v>
      </c>
      <c r="E6" s="31">
        <v>1.2317129629629627E-4</v>
      </c>
      <c r="F6" s="31"/>
      <c r="G6" s="31"/>
      <c r="H6" s="31">
        <f>IF(E6="","",(SMALL(D6:G6,1))+(SMALL(D6:G6,2)))</f>
        <v>2.5362268518518529E-4</v>
      </c>
      <c r="I6" s="31" t="str">
        <f>IFERROR(CLASCC[[#This Row],[TOTAL]]-H5,"")</f>
        <v/>
      </c>
      <c r="J6" s="6">
        <v>43971</v>
      </c>
    </row>
    <row r="7" spans="1:13" x14ac:dyDescent="0.45">
      <c r="A7" t="s">
        <v>61</v>
      </c>
      <c r="B7" t="s">
        <v>7</v>
      </c>
      <c r="C7" t="s">
        <v>62</v>
      </c>
      <c r="D7" s="31">
        <v>2.9206018518518519E-4</v>
      </c>
      <c r="E7" s="31">
        <v>1.0416666666666667E-4</v>
      </c>
      <c r="F7" s="31">
        <v>1.5045138888888891E-4</v>
      </c>
      <c r="G7" s="31">
        <v>5.311342592592593E-4</v>
      </c>
      <c r="H7" s="31">
        <f>IF(E7="","",(SMALL(D7:G7,1))+(SMALL(D7:G7,2)))</f>
        <v>2.5461805555555557E-4</v>
      </c>
      <c r="I7" s="31">
        <f>IFERROR(CLASCC[[#This Row],[TOTAL]]-H6,"")</f>
        <v>9.9537037037027761E-7</v>
      </c>
      <c r="J7" s="6">
        <v>43971</v>
      </c>
    </row>
    <row r="8" spans="1:13" x14ac:dyDescent="0.45">
      <c r="A8" t="s">
        <v>59</v>
      </c>
      <c r="B8" t="s">
        <v>9</v>
      </c>
      <c r="C8" t="s">
        <v>60</v>
      </c>
      <c r="D8" s="31">
        <v>2.3263888888888889E-4</v>
      </c>
      <c r="E8" s="31">
        <v>4.0240740740740737E-4</v>
      </c>
      <c r="F8" s="31">
        <v>2.3159722222222222E-5</v>
      </c>
      <c r="G8" s="31">
        <v>5.311342592592593E-4</v>
      </c>
      <c r="H8" s="31">
        <f>IF(E8="","",(SMALL(D8:G8,1))+(SMALL(D8:G8,2)))</f>
        <v>2.557986111111111E-4</v>
      </c>
      <c r="I8" s="31">
        <f>IFERROR(CLASCC[[#This Row],[TOTAL]]-H7,"")</f>
        <v>1.1805555555555376E-6</v>
      </c>
      <c r="J8" s="6">
        <v>43971</v>
      </c>
    </row>
    <row r="9" spans="1:13" x14ac:dyDescent="0.45">
      <c r="A9" t="s">
        <v>63</v>
      </c>
      <c r="B9" t="s">
        <v>5</v>
      </c>
      <c r="C9" t="s">
        <v>64</v>
      </c>
      <c r="D9" s="31">
        <v>3.5506944444444448E-4</v>
      </c>
      <c r="E9" s="31">
        <v>2.7777777777777778E-4</v>
      </c>
      <c r="F9" s="31">
        <v>1.5045138888888891E-4</v>
      </c>
      <c r="G9" s="31">
        <v>1.1574074074074073E-4</v>
      </c>
      <c r="H9" s="31">
        <f>IF(E9="","",(SMALL(D9:G9,1))+(SMALL(D9:G9,2)))</f>
        <v>2.6619212962962962E-4</v>
      </c>
      <c r="I9" s="31">
        <f>IFERROR(CLASCC[[#This Row],[TOTAL]]-H8,"")</f>
        <v>1.0393518518518521E-5</v>
      </c>
      <c r="J9" s="6">
        <v>43971</v>
      </c>
    </row>
    <row r="10" spans="1:13" x14ac:dyDescent="0.45">
      <c r="A10" t="s">
        <v>59</v>
      </c>
      <c r="B10" t="s">
        <v>0</v>
      </c>
      <c r="D10" s="31">
        <v>1.60451388888444E-4</v>
      </c>
      <c r="E10" s="31">
        <v>1.1009259259259258E-4</v>
      </c>
      <c r="F10" s="31"/>
      <c r="G10" s="31"/>
      <c r="H10" s="31">
        <f>IF(E10="","",(SMALL(D10:G10,1))+(SMALL(D10:G10,2)))</f>
        <v>2.7054398148103657E-4</v>
      </c>
      <c r="I10" s="31">
        <f>IFERROR(CLASCC[[#This Row],[TOTAL]]-H9,"")</f>
        <v>4.3518518514069448E-6</v>
      </c>
      <c r="J10" s="6">
        <v>43971</v>
      </c>
    </row>
    <row r="11" spans="1:13" x14ac:dyDescent="0.45">
      <c r="A11" t="s">
        <v>61</v>
      </c>
      <c r="B11" t="s">
        <v>7</v>
      </c>
      <c r="C11" t="s">
        <v>13</v>
      </c>
      <c r="D11" s="31">
        <v>1.243402777777778E-4</v>
      </c>
      <c r="E11" s="31">
        <v>5.311342592592593E-4</v>
      </c>
      <c r="F11" s="31">
        <v>1.5045138888888891E-4</v>
      </c>
      <c r="G11" s="31">
        <v>5.311342592592593E-4</v>
      </c>
      <c r="H11" s="31">
        <f>IF(E11="","",(SMALL(D11:G11,1))+(SMALL(D11:G11,2)))</f>
        <v>2.7479166666666667E-4</v>
      </c>
      <c r="I11" s="31">
        <f>IFERROR(CLASCC[[#This Row],[TOTAL]]-H10,"")</f>
        <v>4.2476851856301052E-6</v>
      </c>
      <c r="J11" s="6">
        <v>43971</v>
      </c>
    </row>
    <row r="12" spans="1:13" x14ac:dyDescent="0.45">
      <c r="A12" t="s">
        <v>61</v>
      </c>
      <c r="B12" t="s">
        <v>2</v>
      </c>
      <c r="C12" t="s">
        <v>65</v>
      </c>
      <c r="D12" s="31">
        <v>1.3888888888888889E-4</v>
      </c>
      <c r="E12" s="31">
        <v>3.472222222222222E-3</v>
      </c>
      <c r="F12" s="31">
        <v>1.4410879629629631E-4</v>
      </c>
      <c r="G12" s="31">
        <v>3.472222222222222E-3</v>
      </c>
      <c r="H12" s="31">
        <f>IF(E12="","",(SMALL(D12:G12,1))+(SMALL(D12:G12,2)))</f>
        <v>2.8299768518518518E-4</v>
      </c>
      <c r="I12" s="31">
        <f>IFERROR(CLASCC[[#This Row],[TOTAL]]-H11,"")</f>
        <v>8.2060185185185014E-6</v>
      </c>
      <c r="J12" s="6">
        <v>43971</v>
      </c>
    </row>
    <row r="13" spans="1:13" x14ac:dyDescent="0.45">
      <c r="A13" t="s">
        <v>63</v>
      </c>
      <c r="B13" t="s">
        <v>5</v>
      </c>
      <c r="C13" t="s">
        <v>66</v>
      </c>
      <c r="D13" s="31">
        <v>1.4545138888888889E-4</v>
      </c>
      <c r="E13" s="31">
        <v>1.3888888888888889E-4</v>
      </c>
      <c r="F13" s="31">
        <v>1.5045138888888891E-4</v>
      </c>
      <c r="G13" s="31">
        <v>5.311342592592593E-4</v>
      </c>
      <c r="H13" s="31">
        <f>IF(E13="","",(SMALL(D13:G13,1))+(SMALL(D13:G13,2)))</f>
        <v>2.8434027777777778E-4</v>
      </c>
      <c r="I13" s="31">
        <f>IFERROR(CLASCC[[#This Row],[TOTAL]]-H12,"")</f>
        <v>1.3425925925926062E-6</v>
      </c>
      <c r="J13" s="6">
        <v>43971</v>
      </c>
    </row>
    <row r="14" spans="1:13" x14ac:dyDescent="0.45">
      <c r="A14" t="s">
        <v>63</v>
      </c>
      <c r="B14" t="s">
        <v>8</v>
      </c>
      <c r="D14" s="31">
        <v>1.50451388888555E-4</v>
      </c>
      <c r="E14" s="31">
        <v>1.4607638888888889E-4</v>
      </c>
      <c r="F14" s="31"/>
      <c r="G14" s="31"/>
      <c r="H14" s="31">
        <f>IF(E14="","",(SMALL(D14:G14,1))+(SMALL(D14:G14,2)))</f>
        <v>2.9652777777744389E-4</v>
      </c>
      <c r="I14" s="31">
        <f>IFERROR(CLASCC[[#This Row],[TOTAL]]-H13,"")</f>
        <v>1.2187499999666111E-5</v>
      </c>
      <c r="J14" s="6">
        <v>43971</v>
      </c>
    </row>
    <row r="15" spans="1:13" x14ac:dyDescent="0.45">
      <c r="A15" t="s">
        <v>61</v>
      </c>
      <c r="B15" t="s">
        <v>2</v>
      </c>
      <c r="C15" t="s">
        <v>12</v>
      </c>
      <c r="D15" s="31">
        <v>5.4499999999999904E-4</v>
      </c>
      <c r="E15" s="31">
        <v>1.5045138888888891E-4</v>
      </c>
      <c r="F15" s="31">
        <v>1.5045138888888891E-4</v>
      </c>
      <c r="G15" s="31">
        <v>5.311342592592593E-4</v>
      </c>
      <c r="H15" s="31">
        <f>IF(E15="","",(SMALL(D15:G15,1))+(SMALL(D15:G15,2)))</f>
        <v>3.0090277777777781E-4</v>
      </c>
      <c r="I15" s="31">
        <f>IFERROR(CLASCC[[#This Row],[TOTAL]]-H14,"")</f>
        <v>4.3750000003339186E-6</v>
      </c>
      <c r="J15" s="6">
        <v>43971</v>
      </c>
    </row>
    <row r="16" spans="1:13" x14ac:dyDescent="0.45">
      <c r="A16" t="s">
        <v>63</v>
      </c>
      <c r="B16" t="s">
        <v>6</v>
      </c>
      <c r="C16" t="s">
        <v>10</v>
      </c>
      <c r="D16" s="31">
        <v>3.472222222222222E-3</v>
      </c>
      <c r="E16" s="31">
        <v>1.5045138888888891E-4</v>
      </c>
      <c r="F16" s="31">
        <v>1.5045138888888891E-4</v>
      </c>
      <c r="G16" s="31">
        <v>5.311342592592593E-4</v>
      </c>
      <c r="H16" s="31">
        <f>IF(E16="","",(SMALL(D16:G16,1))+(SMALL(D16:G16,2)))</f>
        <v>3.0090277777777781E-4</v>
      </c>
      <c r="I16" s="31">
        <f>IFERROR(CLASCC[[#This Row],[TOTAL]]-H15,"")</f>
        <v>0</v>
      </c>
      <c r="J16" s="6">
        <v>43971</v>
      </c>
    </row>
    <row r="17" spans="1:10" x14ac:dyDescent="0.45">
      <c r="A17" t="s">
        <v>59</v>
      </c>
      <c r="B17" t="s">
        <v>2</v>
      </c>
      <c r="C17" t="s">
        <v>11</v>
      </c>
      <c r="D17" s="31">
        <v>4.5768518518518603E-4</v>
      </c>
      <c r="E17" s="31">
        <v>1.5045138888888891E-4</v>
      </c>
      <c r="F17" s="31">
        <v>1.5045138888888891E-4</v>
      </c>
      <c r="G17" s="31">
        <v>5.311342592592593E-4</v>
      </c>
      <c r="H17" s="31">
        <f>IF(E17="","",(SMALL(D17:G17,1))+(SMALL(D17:G17,2)))</f>
        <v>3.0090277777777781E-4</v>
      </c>
      <c r="I17" s="31">
        <f>IFERROR(CLASCC[[#This Row],[TOTAL]]-H16,"")</f>
        <v>0</v>
      </c>
      <c r="J17" s="6">
        <v>43971</v>
      </c>
    </row>
    <row r="18" spans="1:10" x14ac:dyDescent="0.45">
      <c r="A18" t="s">
        <v>67</v>
      </c>
      <c r="B18" t="s">
        <v>14</v>
      </c>
      <c r="C18" t="s">
        <v>27</v>
      </c>
      <c r="D18" s="31">
        <v>2.6956018518518518E-4</v>
      </c>
      <c r="E18" s="31">
        <v>1.1402777777777778E-4</v>
      </c>
      <c r="F18" s="31">
        <v>4.1817118055555602E-2</v>
      </c>
      <c r="G18" s="31">
        <v>4.2197800925925899E-2</v>
      </c>
      <c r="H18" s="31">
        <f>IF(E18="","",(SMALL(D18:G18,1))+(SMALL(D18:G18,2)))</f>
        <v>3.8358796296296296E-4</v>
      </c>
      <c r="I18" s="31">
        <f>IFERROR(CLASCC[[#This Row],[TOTAL]]-H17,"")</f>
        <v>8.2685185185185151E-5</v>
      </c>
      <c r="J18" s="6">
        <v>43971</v>
      </c>
    </row>
    <row r="19" spans="1:10" x14ac:dyDescent="0.45">
      <c r="A19" t="s">
        <v>63</v>
      </c>
      <c r="B19" t="s">
        <v>10</v>
      </c>
      <c r="C19" t="s">
        <v>78</v>
      </c>
      <c r="D19" s="31">
        <v>2.7268518518518522E-4</v>
      </c>
      <c r="E19" s="31">
        <v>1.2587962962962962E-4</v>
      </c>
      <c r="F19" s="31"/>
      <c r="G19" s="31"/>
      <c r="H19" s="31">
        <f>IF(E19="","",(SMALL(D19:G19,1))+(SMALL(D19:G19,2)))</f>
        <v>3.9856481481481481E-4</v>
      </c>
      <c r="I19" s="31">
        <f>IFERROR(CLASCC[[#This Row],[TOTAL]]-H18,"")</f>
        <v>1.4976851851851848E-5</v>
      </c>
      <c r="J19" s="6">
        <v>43971</v>
      </c>
    </row>
    <row r="20" spans="1:10" x14ac:dyDescent="0.45">
      <c r="A20" t="s">
        <v>63</v>
      </c>
      <c r="B20" t="s">
        <v>13</v>
      </c>
      <c r="D20" s="31">
        <v>1.50451388888322E-4</v>
      </c>
      <c r="E20" s="31">
        <v>2.5983796296296296E-4</v>
      </c>
      <c r="F20" s="31"/>
      <c r="G20" s="31"/>
      <c r="H20" s="31">
        <f>IF(E20="","",(SMALL(D20:G20,1))+(SMALL(D20:G20,2)))</f>
        <v>4.1028935185128497E-4</v>
      </c>
      <c r="I20" s="31">
        <f>IFERROR(CLASCC[[#This Row],[TOTAL]]-H19,"")</f>
        <v>1.1724537036470156E-5</v>
      </c>
      <c r="J20" s="6">
        <v>43972</v>
      </c>
    </row>
    <row r="21" spans="1:10" x14ac:dyDescent="0.45">
      <c r="A21" t="s">
        <v>59</v>
      </c>
      <c r="B21" t="s">
        <v>3</v>
      </c>
      <c r="D21" s="31">
        <v>1.5045138888827601E-4</v>
      </c>
      <c r="E21" s="31">
        <v>3.7665509259259255E-4</v>
      </c>
      <c r="F21" s="31"/>
      <c r="G21" s="31"/>
      <c r="H21" s="31">
        <f>IF(E21="","",(SMALL(D21:G21,1))+(SMALL(D21:G21,2)))</f>
        <v>5.2710648148086858E-4</v>
      </c>
      <c r="I21" s="31">
        <f>IFERROR(CLASCC[[#This Row],[TOTAL]]-H20,"")</f>
        <v>1.1681712962958361E-4</v>
      </c>
      <c r="J21" s="6">
        <v>43972</v>
      </c>
    </row>
    <row r="22" spans="1:10" x14ac:dyDescent="0.45">
      <c r="A22" t="s">
        <v>63</v>
      </c>
      <c r="B22" t="s">
        <v>9</v>
      </c>
      <c r="C22" t="s">
        <v>93</v>
      </c>
      <c r="D22" s="31">
        <v>1.438888888888889E-4</v>
      </c>
      <c r="E22" s="31">
        <v>3.8436342592592602E-4</v>
      </c>
      <c r="F22" s="31"/>
      <c r="G22" s="31"/>
      <c r="H22" s="31">
        <f>IF(E22="","",(SMALL(D22:G22,1))+(SMALL(D22:G22,2)))</f>
        <v>5.2825231481481495E-4</v>
      </c>
      <c r="I22" s="31">
        <f>IFERROR(CLASCC[[#This Row],[TOTAL]]-H21,"")</f>
        <v>1.1458333339463668E-6</v>
      </c>
      <c r="J22" s="6">
        <v>43972</v>
      </c>
    </row>
    <row r="23" spans="1:10" x14ac:dyDescent="0.45">
      <c r="A23" t="s">
        <v>61</v>
      </c>
      <c r="B23" t="s">
        <v>12</v>
      </c>
      <c r="C23" t="s">
        <v>68</v>
      </c>
      <c r="D23" s="31">
        <v>3.9135416666666664E-4</v>
      </c>
      <c r="E23" s="31">
        <v>1.4851851851851853E-4</v>
      </c>
      <c r="F23" s="31">
        <v>0.125150451388889</v>
      </c>
      <c r="G23" s="31">
        <v>0.12553113425925899</v>
      </c>
      <c r="H23" s="31">
        <f>IF(E23="","",(SMALL(D23:G23,1))+(SMALL(D23:G23,2)))</f>
        <v>5.3987268518518512E-4</v>
      </c>
      <c r="I23" s="31">
        <f>IFERROR(CLASCC[[#This Row],[TOTAL]]-H22,"")</f>
        <v>1.162037037037017E-5</v>
      </c>
      <c r="J23" s="6">
        <v>43972</v>
      </c>
    </row>
    <row r="24" spans="1:10" x14ac:dyDescent="0.45">
      <c r="A24" t="s">
        <v>67</v>
      </c>
      <c r="B24" t="s">
        <v>5</v>
      </c>
      <c r="C24" t="s">
        <v>15</v>
      </c>
      <c r="D24" s="31">
        <v>2.8305555555555555E-4</v>
      </c>
      <c r="E24" s="31">
        <v>2.7777777777777778E-4</v>
      </c>
      <c r="F24" s="31">
        <v>8.3483784722222204E-2</v>
      </c>
      <c r="G24" s="31">
        <v>8.3864467592592598E-2</v>
      </c>
      <c r="H24" s="31">
        <f>IF(E24="","",(SMALL(D24:G24,1))+(SMALL(D24:G24,2)))</f>
        <v>5.6083333333333332E-4</v>
      </c>
      <c r="I24" s="31">
        <f>IFERROR(CLASCC[[#This Row],[TOTAL]]-H23,"")</f>
        <v>2.0960648148148206E-5</v>
      </c>
      <c r="J24" s="6">
        <v>43972</v>
      </c>
    </row>
    <row r="25" spans="1:10" x14ac:dyDescent="0.45">
      <c r="A25" t="s">
        <v>59</v>
      </c>
      <c r="B25" t="s">
        <v>8</v>
      </c>
      <c r="C25" t="s">
        <v>69</v>
      </c>
      <c r="D25" s="31">
        <v>1.2652777777777779E-4</v>
      </c>
      <c r="E25" s="31">
        <v>5.0810185185185192E-4</v>
      </c>
      <c r="F25" s="31">
        <v>0.16681711805555599</v>
      </c>
      <c r="G25" s="31">
        <v>0.16719780092592601</v>
      </c>
      <c r="H25" s="31">
        <f>IF(E25="","",(SMALL(D25:G25,1))+(SMALL(D25:G25,2)))</f>
        <v>6.3462962962962974E-4</v>
      </c>
      <c r="I25" s="31">
        <f>IFERROR(CLASCC[[#This Row],[TOTAL]]-H24,"")</f>
        <v>7.3796296296296414E-5</v>
      </c>
      <c r="J25" s="6">
        <v>43972</v>
      </c>
    </row>
    <row r="26" spans="1:10" x14ac:dyDescent="0.45">
      <c r="A26" t="s">
        <v>67</v>
      </c>
      <c r="B26" t="s">
        <v>9</v>
      </c>
      <c r="C26" t="s">
        <v>91</v>
      </c>
      <c r="D26" s="31">
        <v>1.50451388888789E-4</v>
      </c>
      <c r="E26" s="31">
        <v>4.9567129629629625E-4</v>
      </c>
      <c r="F26" s="31">
        <v>3.472222222222222E-3</v>
      </c>
      <c r="G26" s="31"/>
      <c r="H26" s="31">
        <f>IF(E26="","",(SMALL(D26:G26,1))+(SMALL(D26:G26,2)))</f>
        <v>6.4612268518508527E-4</v>
      </c>
      <c r="I26" s="31">
        <f>IFERROR(CLASCC[[#This Row],[TOTAL]]-H25,"")</f>
        <v>1.1493055555455533E-5</v>
      </c>
      <c r="J26" s="6">
        <v>43973</v>
      </c>
    </row>
    <row r="27" spans="1:10" x14ac:dyDescent="0.45">
      <c r="A27" t="s">
        <v>63</v>
      </c>
      <c r="B27" t="s">
        <v>10</v>
      </c>
      <c r="C27" t="s">
        <v>71</v>
      </c>
      <c r="D27" s="31">
        <v>1.50451388888789E-4</v>
      </c>
      <c r="E27" s="31">
        <v>4.9567129629629625E-4</v>
      </c>
      <c r="F27" s="31">
        <v>0.25015045138888897</v>
      </c>
      <c r="G27" s="31">
        <v>0.25053113425925899</v>
      </c>
      <c r="H27" s="31">
        <f>IF(E27="","",(SMALL(D27:G27,1))+(SMALL(D27:G27,2)))</f>
        <v>6.4612268518508527E-4</v>
      </c>
      <c r="I27" s="31">
        <f>IFERROR(CLASCC[[#This Row],[TOTAL]]-H26,"")</f>
        <v>0</v>
      </c>
      <c r="J27" s="6">
        <v>43972</v>
      </c>
    </row>
    <row r="28" spans="1:10" x14ac:dyDescent="0.45">
      <c r="A28" t="s">
        <v>63</v>
      </c>
      <c r="B28" t="s">
        <v>11</v>
      </c>
      <c r="D28" s="31">
        <v>1.5045138888845601E-4</v>
      </c>
      <c r="E28" s="31">
        <v>5.1129629629629637E-4</v>
      </c>
      <c r="F28" s="31"/>
      <c r="G28" s="31"/>
      <c r="H28" s="31">
        <f>IF(E28="","",(SMALL(D28:G28,1))+(SMALL(D28:G28,2)))</f>
        <v>6.6174768518475232E-4</v>
      </c>
      <c r="I28" s="31">
        <f>IFERROR(CLASCC[[#This Row],[TOTAL]]-H27,"")</f>
        <v>1.5624999999667055E-5</v>
      </c>
      <c r="J28" s="6">
        <v>43972</v>
      </c>
    </row>
    <row r="29" spans="1:10" x14ac:dyDescent="0.45">
      <c r="A29" t="s">
        <v>67</v>
      </c>
      <c r="B29" t="s">
        <v>4</v>
      </c>
      <c r="D29" s="31">
        <v>1.438888888888889E-4</v>
      </c>
      <c r="E29" s="31">
        <v>5.2452546296296307E-4</v>
      </c>
      <c r="F29" s="31"/>
      <c r="G29" s="31"/>
      <c r="H29" s="31">
        <f>IF(E29="","",(SMALL(D29:G29,1))+(SMALL(D29:G29,2)))</f>
        <v>6.68414351851852E-4</v>
      </c>
      <c r="I29" s="31">
        <f>IFERROR(CLASCC[[#This Row],[TOTAL]]-H28,"")</f>
        <v>6.6666666670996784E-6</v>
      </c>
      <c r="J29" s="6">
        <v>43972</v>
      </c>
    </row>
    <row r="30" spans="1:10" x14ac:dyDescent="0.45">
      <c r="A30" t="s">
        <v>61</v>
      </c>
      <c r="B30" t="s">
        <v>7</v>
      </c>
      <c r="C30" t="s">
        <v>72</v>
      </c>
      <c r="D30" s="31">
        <v>1.5045138888888891E-4</v>
      </c>
      <c r="E30" s="31">
        <v>5.311342592592593E-4</v>
      </c>
      <c r="F30" s="31">
        <v>0.29181711805555599</v>
      </c>
      <c r="G30" s="31">
        <v>0.29219780092592601</v>
      </c>
      <c r="H30" s="31">
        <f>IF(E30="","",(SMALL(D30:G30,1))+(SMALL(D30:G30,2)))</f>
        <v>6.8158564814814818E-4</v>
      </c>
      <c r="I30" s="31">
        <f>IFERROR(CLASCC[[#This Row],[TOTAL]]-H29,"")</f>
        <v>1.3171296296296173E-5</v>
      </c>
      <c r="J30" s="6">
        <v>43972</v>
      </c>
    </row>
    <row r="31" spans="1:10" x14ac:dyDescent="0.45">
      <c r="A31" t="s">
        <v>59</v>
      </c>
      <c r="B31" t="s">
        <v>6</v>
      </c>
      <c r="C31" t="s">
        <v>73</v>
      </c>
      <c r="D31" s="31">
        <v>1.6060185185185185E-4</v>
      </c>
      <c r="E31" s="31">
        <v>5.311342592592593E-4</v>
      </c>
      <c r="F31" s="31">
        <v>0.33348378472222201</v>
      </c>
      <c r="G31" s="31">
        <v>0.33386446759259297</v>
      </c>
      <c r="H31" s="31">
        <f>IF(E31="","",(SMALL(D31:G31,1))+(SMALL(D31:G31,2)))</f>
        <v>6.9173611111111118E-4</v>
      </c>
      <c r="I31" s="31">
        <f>IFERROR(CLASCC[[#This Row],[TOTAL]]-H30,"")</f>
        <v>1.0150462962962999E-5</v>
      </c>
      <c r="J31" s="6">
        <v>43972</v>
      </c>
    </row>
    <row r="32" spans="1:10" x14ac:dyDescent="0.45">
      <c r="A32" t="s">
        <v>61</v>
      </c>
      <c r="B32" t="s">
        <v>4</v>
      </c>
      <c r="D32" s="31">
        <v>1.50451388888199E-4</v>
      </c>
      <c r="E32" s="31">
        <v>6.534259259259259E-4</v>
      </c>
      <c r="F32" s="31"/>
      <c r="G32" s="31"/>
      <c r="H32" s="31">
        <f>IF(E32="","",(SMALL(D32:G32,1))+(SMALL(D32:G32,2)))</f>
        <v>8.038773148141249E-4</v>
      </c>
      <c r="I32" s="31">
        <f>IFERROR(CLASCC[[#This Row],[TOTAL]]-H31,"")</f>
        <v>1.1214120370301372E-4</v>
      </c>
      <c r="J32" s="6">
        <v>43972</v>
      </c>
    </row>
    <row r="33" spans="1:10" x14ac:dyDescent="0.45">
      <c r="A33" t="s">
        <v>63</v>
      </c>
      <c r="B33" t="s">
        <v>7</v>
      </c>
      <c r="C33" t="s">
        <v>74</v>
      </c>
      <c r="D33" s="31">
        <v>6.9586805555555558E-4</v>
      </c>
      <c r="E33" s="31">
        <v>1.1572916666666669E-4</v>
      </c>
      <c r="F33" s="31">
        <v>0.37515045138888897</v>
      </c>
      <c r="G33" s="31">
        <v>0.37553113425925899</v>
      </c>
      <c r="H33" s="31">
        <f>IF(E33="","",(SMALL(D33:G33,1))+(SMALL(D33:G33,2)))</f>
        <v>8.1159722222222223E-4</v>
      </c>
      <c r="I33" s="31">
        <f>IFERROR(CLASCC[[#This Row],[TOTAL]]-H32,"")</f>
        <v>7.7199074080973361E-6</v>
      </c>
      <c r="J33" s="6">
        <v>43972</v>
      </c>
    </row>
    <row r="34" spans="1:10" x14ac:dyDescent="0.45">
      <c r="A34" t="s">
        <v>59</v>
      </c>
      <c r="B34" t="s">
        <v>14</v>
      </c>
      <c r="C34" t="s">
        <v>89</v>
      </c>
      <c r="D34" s="31">
        <v>7.0329861111111114E-4</v>
      </c>
      <c r="E34" s="31">
        <v>1.1820601851851852E-4</v>
      </c>
      <c r="F34" s="31"/>
      <c r="G34" s="31"/>
      <c r="H34" s="31">
        <f>IF(E34="","",(SMALL(D34:G34,1))+(SMALL(D34:G34,2)))</f>
        <v>8.2150462962962971E-4</v>
      </c>
      <c r="I34" s="31">
        <f>IFERROR(CLASCC[[#This Row],[TOTAL]]-H33,"")</f>
        <v>9.9074074074074776E-6</v>
      </c>
      <c r="J34" s="6">
        <v>43972</v>
      </c>
    </row>
    <row r="35" spans="1:10" x14ac:dyDescent="0.45">
      <c r="A35" t="s">
        <v>59</v>
      </c>
      <c r="B35" t="s">
        <v>1</v>
      </c>
      <c r="C35" t="s">
        <v>75</v>
      </c>
      <c r="D35" s="31">
        <v>7.1962962962962996E-4</v>
      </c>
      <c r="E35" s="31">
        <v>5.311342592592593E-4</v>
      </c>
      <c r="F35" s="31">
        <v>3.472222222222222E-3</v>
      </c>
      <c r="G35" s="31">
        <v>5.311342592592593E-4</v>
      </c>
      <c r="H35" s="31">
        <f>IF(E35="","",(SMALL(D35:G35,1))+(SMALL(D35:G35,2)))</f>
        <v>1.0622685185185186E-3</v>
      </c>
      <c r="I35" s="31">
        <f>IFERROR(CLASCC[[#This Row],[TOTAL]]-H34,"")</f>
        <v>2.4076388888888888E-4</v>
      </c>
      <c r="J35" s="6">
        <v>43972</v>
      </c>
    </row>
    <row r="36" spans="1:10" x14ac:dyDescent="0.45">
      <c r="A36" t="s">
        <v>63</v>
      </c>
      <c r="B36" t="s">
        <v>0</v>
      </c>
      <c r="C36" t="s">
        <v>70</v>
      </c>
      <c r="D36" s="31">
        <v>8.0694444444444498E-4</v>
      </c>
      <c r="E36" s="31">
        <v>5.2194444444444434E-4</v>
      </c>
      <c r="F36" s="31">
        <v>0.20848378472222201</v>
      </c>
      <c r="G36" s="31">
        <v>0.208864467592593</v>
      </c>
      <c r="H36" s="31">
        <f>IF(E36="","",(SMALL(D36:G36,1))+(SMALL(D36:G36,2)))</f>
        <v>1.3288888888888894E-3</v>
      </c>
      <c r="I36" s="31">
        <f>IFERROR(CLASCC[[#This Row],[TOTAL]]-H35,"")</f>
        <v>2.6662037037037084E-4</v>
      </c>
      <c r="J36" s="6">
        <v>43972</v>
      </c>
    </row>
    <row r="37" spans="1:10" x14ac:dyDescent="0.45">
      <c r="A37" t="s">
        <v>59</v>
      </c>
      <c r="B37" t="s">
        <v>2</v>
      </c>
      <c r="C37" t="s">
        <v>92</v>
      </c>
      <c r="D37" s="31">
        <v>8.0694444444444498E-4</v>
      </c>
      <c r="E37" s="31">
        <v>0.20848378472222201</v>
      </c>
      <c r="F37" s="31"/>
      <c r="G37" s="31"/>
      <c r="H37" s="31">
        <f>IF(E37="","",(SMALL(D37:G37,1))+(SMALL(D37:G37,2)))</f>
        <v>0.20929072916666647</v>
      </c>
      <c r="I37" s="31">
        <f>IFERROR(CLASCC[[#This Row],[TOTAL]]-H36,"")</f>
        <v>0.20796184027777759</v>
      </c>
      <c r="J37" s="6">
        <v>43972</v>
      </c>
    </row>
    <row r="38" spans="1:10" x14ac:dyDescent="0.45">
      <c r="A38" t="s">
        <v>61</v>
      </c>
      <c r="D38" s="31"/>
      <c r="E38" s="31"/>
      <c r="F38" s="31"/>
      <c r="G38" s="31"/>
      <c r="H38" s="31"/>
      <c r="J38" s="6">
        <v>43976</v>
      </c>
    </row>
    <row r="39" spans="1:10" x14ac:dyDescent="0.45">
      <c r="A39" t="s">
        <v>67</v>
      </c>
      <c r="D39" s="31"/>
      <c r="E39" s="31"/>
      <c r="F39" s="31"/>
      <c r="G39" s="31"/>
      <c r="H39" s="31"/>
      <c r="J39" s="6">
        <v>43977</v>
      </c>
    </row>
    <row r="40" spans="1:10" x14ac:dyDescent="0.45">
      <c r="A40" t="s">
        <v>59</v>
      </c>
      <c r="D40" s="31"/>
      <c r="E40" s="31"/>
      <c r="F40" s="31"/>
      <c r="G40" s="31"/>
      <c r="H40" s="31"/>
      <c r="J40" s="6">
        <v>43978</v>
      </c>
    </row>
    <row r="41" spans="1:10" x14ac:dyDescent="0.45">
      <c r="A41" t="s">
        <v>63</v>
      </c>
      <c r="D41" s="31"/>
      <c r="E41" s="31"/>
      <c r="F41" s="31"/>
      <c r="G41" s="31"/>
      <c r="H41" s="31"/>
      <c r="J41" s="6">
        <v>43979</v>
      </c>
    </row>
    <row r="42" spans="1:10" x14ac:dyDescent="0.45">
      <c r="A42" t="s">
        <v>61</v>
      </c>
      <c r="D42" s="31"/>
      <c r="E42" s="31"/>
      <c r="F42" s="31"/>
      <c r="G42" s="31"/>
      <c r="H42" s="31"/>
      <c r="J42" s="6">
        <v>43980</v>
      </c>
    </row>
    <row r="43" spans="1:10" x14ac:dyDescent="0.45">
      <c r="A43" t="s">
        <v>67</v>
      </c>
      <c r="D43" s="31"/>
      <c r="E43" s="31"/>
      <c r="F43" s="31"/>
      <c r="G43" s="31"/>
      <c r="H43" s="31"/>
      <c r="J43" s="6">
        <v>43981</v>
      </c>
    </row>
    <row r="44" spans="1:10" x14ac:dyDescent="0.45">
      <c r="A44" t="s">
        <v>59</v>
      </c>
      <c r="D44" s="31"/>
      <c r="E44" s="31"/>
      <c r="F44" s="31"/>
      <c r="G44" s="31"/>
      <c r="H44" s="31"/>
      <c r="J44" s="6">
        <v>43982</v>
      </c>
    </row>
    <row r="45" spans="1:10" x14ac:dyDescent="0.45">
      <c r="A45" t="s">
        <v>63</v>
      </c>
      <c r="D45" s="31"/>
      <c r="E45" s="31"/>
      <c r="F45" s="31"/>
      <c r="G45" s="31"/>
      <c r="H45" s="31"/>
      <c r="J45" s="6">
        <v>43983</v>
      </c>
    </row>
    <row r="46" spans="1:10" x14ac:dyDescent="0.45">
      <c r="A46" t="s">
        <v>61</v>
      </c>
      <c r="D46" s="31"/>
      <c r="E46" s="31"/>
      <c r="F46" s="31"/>
      <c r="G46" s="31"/>
      <c r="H46" s="31"/>
      <c r="J46" s="6">
        <v>43984</v>
      </c>
    </row>
  </sheetData>
  <conditionalFormatting sqref="D6:H46">
    <cfRule type="cellIs" dxfId="83" priority="10" stopIfTrue="1" operator="equal">
      <formula>0.00347222222222222</formula>
    </cfRule>
  </conditionalFormatting>
  <conditionalFormatting sqref="D6:H46">
    <cfRule type="cellIs" dxfId="82" priority="9" operator="equal">
      <formula>0.00347222222222222</formula>
    </cfRule>
  </conditionalFormatting>
  <conditionalFormatting sqref="D37:E37">
    <cfRule type="cellIs" dxfId="81" priority="1" operator="equal">
      <formula>0.00347222222222222</formula>
    </cfRule>
  </conditionalFormatting>
  <conditionalFormatting sqref="D35:E35">
    <cfRule type="cellIs" dxfId="80" priority="8" stopIfTrue="1" operator="equal">
      <formula>0.00347222222222222</formula>
    </cfRule>
  </conditionalFormatting>
  <conditionalFormatting sqref="D35:E35">
    <cfRule type="cellIs" dxfId="79" priority="7" operator="equal">
      <formula>0.00347222222222222</formula>
    </cfRule>
  </conditionalFormatting>
  <conditionalFormatting sqref="F35">
    <cfRule type="cellIs" dxfId="78" priority="6" stopIfTrue="1" operator="equal">
      <formula>0.00347222222222222</formula>
    </cfRule>
  </conditionalFormatting>
  <conditionalFormatting sqref="F35">
    <cfRule type="cellIs" dxfId="77" priority="5" operator="equal">
      <formula>0.00347222222222222</formula>
    </cfRule>
  </conditionalFormatting>
  <conditionalFormatting sqref="D36:E36">
    <cfRule type="cellIs" dxfId="76" priority="4" stopIfTrue="1" operator="equal">
      <formula>0.00347222222222222</formula>
    </cfRule>
  </conditionalFormatting>
  <conditionalFormatting sqref="D36:E36">
    <cfRule type="cellIs" dxfId="75" priority="3" operator="equal">
      <formula>0.00347222222222222</formula>
    </cfRule>
  </conditionalFormatting>
  <conditionalFormatting sqref="D37:E37">
    <cfRule type="cellIs" dxfId="74" priority="2" stopIfTrue="1" operator="equal">
      <formula>0.00347222222222222</formula>
    </cfRule>
  </conditionalFormatting>
  <pageMargins left="0.7" right="0.7" top="0.75" bottom="0.75" header="0.3" footer="0.3"/>
  <pageSetup paperSize="9" orientation="portrait" horizontalDpi="0" verticalDpi="0" r:id="rId1"/>
  <legacy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8FD8016-37B1-477E-8382-BBA4B1E68A22}">
          <x14:formula1>
            <xm:f>TABLES!$C$2:$C$5</xm:f>
          </x14:formula1>
          <xm:sqref>A1:A1048576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43A07-F260-470C-A1C1-2CA7849449C7}">
  <sheetPr>
    <tabColor theme="9"/>
  </sheetPr>
  <dimension ref="A1:Q30"/>
  <sheetViews>
    <sheetView tabSelected="1" zoomScaleNormal="100" workbookViewId="0">
      <selection activeCell="E7" sqref="E7"/>
    </sheetView>
  </sheetViews>
  <sheetFormatPr baseColWidth="10" defaultRowHeight="14.25" x14ac:dyDescent="0.45"/>
  <cols>
    <col min="1" max="1" width="12.6640625" bestFit="1" customWidth="1"/>
    <col min="2" max="2" width="12.3984375" style="4" bestFit="1" customWidth="1"/>
    <col min="3" max="9" width="8.73046875" style="4" bestFit="1" customWidth="1"/>
    <col min="10" max="16" width="8.73046875" bestFit="1" customWidth="1"/>
    <col min="17" max="18" width="11.33203125" bestFit="1" customWidth="1"/>
  </cols>
  <sheetData>
    <row r="1" spans="1:17" x14ac:dyDescent="0.45">
      <c r="A1" s="8" t="s">
        <v>16</v>
      </c>
      <c r="B1" s="41">
        <v>43972</v>
      </c>
    </row>
    <row r="3" spans="1:17" x14ac:dyDescent="0.45">
      <c r="A3" s="8" t="s">
        <v>77</v>
      </c>
      <c r="B3" s="32" t="s">
        <v>79</v>
      </c>
      <c r="J3" s="4"/>
      <c r="K3" s="4"/>
      <c r="L3" s="4"/>
      <c r="M3" s="4"/>
      <c r="N3" s="4"/>
      <c r="O3" s="4"/>
      <c r="P3" s="4"/>
      <c r="Q3" s="4"/>
    </row>
    <row r="4" spans="1:17" x14ac:dyDescent="0.45">
      <c r="A4" s="8" t="s">
        <v>51</v>
      </c>
      <c r="B4" s="4" t="s">
        <v>2</v>
      </c>
      <c r="C4" s="4" t="s">
        <v>5</v>
      </c>
      <c r="D4" s="4" t="s">
        <v>6</v>
      </c>
      <c r="E4" s="4" t="s">
        <v>7</v>
      </c>
      <c r="F4" s="4" t="s">
        <v>14</v>
      </c>
      <c r="G4" s="4" t="s">
        <v>9</v>
      </c>
      <c r="H4" s="4" t="s">
        <v>10</v>
      </c>
      <c r="I4" s="4" t="s">
        <v>11</v>
      </c>
      <c r="J4" s="4" t="s">
        <v>4</v>
      </c>
      <c r="K4" s="4" t="s">
        <v>3</v>
      </c>
      <c r="L4" s="4" t="s">
        <v>13</v>
      </c>
      <c r="M4" s="4" t="s">
        <v>12</v>
      </c>
      <c r="N4" s="4" t="s">
        <v>8</v>
      </c>
      <c r="O4" s="4" t="s">
        <v>1</v>
      </c>
      <c r="P4" s="4" t="s">
        <v>0</v>
      </c>
      <c r="Q4" s="4" t="s">
        <v>44</v>
      </c>
    </row>
    <row r="5" spans="1:17" x14ac:dyDescent="0.45">
      <c r="A5" s="7" t="s">
        <v>67</v>
      </c>
      <c r="B5" s="31"/>
      <c r="C5" s="31">
        <v>5.6083333333333332E-4</v>
      </c>
      <c r="D5" s="31"/>
      <c r="E5" s="31"/>
      <c r="F5" s="31"/>
      <c r="G5" s="31"/>
      <c r="H5" s="31"/>
      <c r="I5" s="31"/>
      <c r="J5" s="31">
        <v>6.68414351851852E-4</v>
      </c>
      <c r="K5" s="31"/>
      <c r="L5" s="31"/>
      <c r="M5" s="31"/>
      <c r="N5" s="31"/>
      <c r="O5" s="31"/>
      <c r="P5" s="31"/>
      <c r="Q5" s="31">
        <v>5.6083333333333332E-4</v>
      </c>
    </row>
    <row r="6" spans="1:17" x14ac:dyDescent="0.45">
      <c r="A6" s="7" t="s">
        <v>59</v>
      </c>
      <c r="B6" s="31">
        <v>0.20929072916666647</v>
      </c>
      <c r="C6" s="31"/>
      <c r="D6" s="31">
        <v>6.9173611111111118E-4</v>
      </c>
      <c r="E6" s="31"/>
      <c r="F6" s="31">
        <v>8.2150462962962971E-4</v>
      </c>
      <c r="G6" s="31"/>
      <c r="H6" s="31"/>
      <c r="I6" s="31"/>
      <c r="J6" s="31"/>
      <c r="K6" s="31">
        <v>5.2710648148086858E-4</v>
      </c>
      <c r="L6" s="31"/>
      <c r="M6" s="31"/>
      <c r="N6" s="31">
        <v>6.3462962962962974E-4</v>
      </c>
      <c r="O6" s="31">
        <v>1.0622685185185186E-3</v>
      </c>
      <c r="P6" s="31"/>
      <c r="Q6" s="31">
        <v>5.2710648148086858E-4</v>
      </c>
    </row>
    <row r="7" spans="1:17" x14ac:dyDescent="0.45">
      <c r="A7" s="7" t="s">
        <v>63</v>
      </c>
      <c r="B7" s="31"/>
      <c r="C7" s="31"/>
      <c r="D7" s="31"/>
      <c r="E7" s="31">
        <v>8.1159722222222223E-4</v>
      </c>
      <c r="F7" s="31"/>
      <c r="G7" s="31">
        <v>5.2825231481481495E-4</v>
      </c>
      <c r="H7" s="31">
        <v>6.4612268518508527E-4</v>
      </c>
      <c r="I7" s="31">
        <v>6.6174768518475232E-4</v>
      </c>
      <c r="J7" s="31"/>
      <c r="K7" s="31"/>
      <c r="L7" s="31">
        <v>4.1028935185128497E-4</v>
      </c>
      <c r="M7" s="31"/>
      <c r="N7" s="31"/>
      <c r="O7" s="31"/>
      <c r="P7" s="31">
        <v>1.3288888888888894E-3</v>
      </c>
      <c r="Q7" s="31">
        <v>4.1028935185128497E-4</v>
      </c>
    </row>
    <row r="8" spans="1:17" x14ac:dyDescent="0.45">
      <c r="A8" s="7" t="s">
        <v>61</v>
      </c>
      <c r="B8" s="31"/>
      <c r="C8" s="31"/>
      <c r="D8" s="31"/>
      <c r="E8" s="31">
        <v>6.8158564814814818E-4</v>
      </c>
      <c r="F8" s="31"/>
      <c r="G8" s="31"/>
      <c r="H8" s="31"/>
      <c r="I8" s="31"/>
      <c r="J8" s="31">
        <v>8.038773148141249E-4</v>
      </c>
      <c r="K8" s="31"/>
      <c r="L8" s="31"/>
      <c r="M8" s="31">
        <v>5.3987268518518512E-4</v>
      </c>
      <c r="N8" s="31"/>
      <c r="O8" s="31"/>
      <c r="P8" s="31"/>
      <c r="Q8" s="31">
        <v>5.3987268518518512E-4</v>
      </c>
    </row>
    <row r="9" spans="1:17" x14ac:dyDescent="0.45">
      <c r="A9" s="7" t="s">
        <v>44</v>
      </c>
      <c r="B9" s="31">
        <v>0.20929072916666647</v>
      </c>
      <c r="C9" s="31">
        <v>5.6083333333333332E-4</v>
      </c>
      <c r="D9" s="31">
        <v>6.9173611111111118E-4</v>
      </c>
      <c r="E9" s="31">
        <v>6.8158564814814818E-4</v>
      </c>
      <c r="F9" s="31">
        <v>8.2150462962962971E-4</v>
      </c>
      <c r="G9" s="31">
        <v>5.2825231481481495E-4</v>
      </c>
      <c r="H9" s="31">
        <v>6.4612268518508527E-4</v>
      </c>
      <c r="I9" s="31">
        <v>6.6174768518475232E-4</v>
      </c>
      <c r="J9" s="31">
        <v>6.68414351851852E-4</v>
      </c>
      <c r="K9" s="31">
        <v>5.2710648148086858E-4</v>
      </c>
      <c r="L9" s="31">
        <v>4.1028935185128497E-4</v>
      </c>
      <c r="M9" s="31">
        <v>5.3987268518518512E-4</v>
      </c>
      <c r="N9" s="31">
        <v>6.3462962962962974E-4</v>
      </c>
      <c r="O9" s="31">
        <v>1.0622685185185186E-3</v>
      </c>
      <c r="P9" s="31">
        <v>1.3288888888888894E-3</v>
      </c>
      <c r="Q9" s="31">
        <v>4.1028935185128497E-4</v>
      </c>
    </row>
    <row r="10" spans="1:17" ht="14.65" thickBot="1" x14ac:dyDescent="0.5">
      <c r="B10" t="str">
        <f>B4</f>
        <v>DANIEL</v>
      </c>
      <c r="C10" t="str">
        <f t="shared" ref="C10:P10" si="0">C4</f>
        <v>JEAN</v>
      </c>
      <c r="D10" t="str">
        <f t="shared" si="0"/>
        <v>JEAN LUC</v>
      </c>
      <c r="E10" t="str">
        <f t="shared" si="0"/>
        <v>LUC</v>
      </c>
      <c r="F10" t="str">
        <f t="shared" si="0"/>
        <v>PASCAL</v>
      </c>
      <c r="G10" t="str">
        <f t="shared" si="0"/>
        <v>PIERRE</v>
      </c>
      <c r="H10" t="str">
        <f t="shared" si="0"/>
        <v>E</v>
      </c>
      <c r="I10" t="str">
        <f t="shared" si="0"/>
        <v>F</v>
      </c>
      <c r="J10" t="str">
        <f t="shared" si="0"/>
        <v>HUBERT</v>
      </c>
      <c r="K10" t="str">
        <f t="shared" si="0"/>
        <v>ESTEVE</v>
      </c>
      <c r="L10" t="str">
        <f t="shared" si="0"/>
        <v>H</v>
      </c>
      <c r="M10" t="str">
        <f t="shared" si="0"/>
        <v>G</v>
      </c>
      <c r="N10" t="str">
        <f t="shared" si="0"/>
        <v>MARC</v>
      </c>
      <c r="O10" t="str">
        <f t="shared" si="0"/>
        <v>CELESTIN</v>
      </c>
      <c r="P10" t="str">
        <f t="shared" si="0"/>
        <v>ACHILLE</v>
      </c>
    </row>
    <row r="11" spans="1:17" ht="14.65" thickTop="1" x14ac:dyDescent="0.45"/>
    <row r="14" spans="1:17" x14ac:dyDescent="0.45">
      <c r="D14" s="35" t="s">
        <v>87</v>
      </c>
      <c r="E14" s="35"/>
      <c r="G14" s="35" t="s">
        <v>67</v>
      </c>
      <c r="H14" s="35"/>
      <c r="J14" s="35" t="s">
        <v>59</v>
      </c>
      <c r="K14" s="35"/>
      <c r="M14" s="35" t="s">
        <v>63</v>
      </c>
      <c r="N14" s="35"/>
      <c r="P14" s="35" t="s">
        <v>61</v>
      </c>
      <c r="Q14" s="35"/>
    </row>
    <row r="16" spans="1:17" x14ac:dyDescent="0.45">
      <c r="B16" s="4">
        <v>1</v>
      </c>
      <c r="D16" s="4" t="str">
        <f>IFERROR(HLOOKUP(E16,$B$9:$P$10,2,FALSE),"")</f>
        <v>H</v>
      </c>
      <c r="E16" s="31">
        <f>IFERROR(SMALL($B$9:$P$9,B16),"")</f>
        <v>4.1028935185128497E-4</v>
      </c>
      <c r="G16" s="4" t="str">
        <f>IFERROR(HLOOKUP(H16,$B$5:$P$10,6,FALSE),"")</f>
        <v>JEAN</v>
      </c>
      <c r="H16" s="4">
        <f>IFERROR(SMALL($B$5:$P$5,B16),"")</f>
        <v>5.6083333333333332E-4</v>
      </c>
      <c r="J16" t="str">
        <f>IFERROR(HLOOKUP(K16,$B$6:$P$10,5,FALSE),"")</f>
        <v>ESTEVE</v>
      </c>
      <c r="K16" s="31">
        <f>IFERROR(SMALL($B$6:$P$6,B16),"")</f>
        <v>5.2710648148086858E-4</v>
      </c>
      <c r="M16" s="4" t="str">
        <f>IFERROR(HLOOKUP(N16,$B$7:$P$10,4,FALSE),"")</f>
        <v>H</v>
      </c>
      <c r="N16" s="31">
        <f>IFERROR(SMALL($B$7:$P$7,B16),"")</f>
        <v>4.1028935185128497E-4</v>
      </c>
      <c r="P16" t="str">
        <f>IFERROR(HLOOKUP(Q16,$B$8:$P$10,3,FALSE),"")</f>
        <v>G</v>
      </c>
      <c r="Q16" s="31">
        <f>IFERROR(SMALL($B$8:$P$8,B16),"")</f>
        <v>5.3987268518518512E-4</v>
      </c>
    </row>
    <row r="17" spans="2:17" x14ac:dyDescent="0.45">
      <c r="B17" s="4">
        <v>2</v>
      </c>
      <c r="D17" s="4" t="str">
        <f t="shared" ref="D17:D30" si="1">IFERROR(HLOOKUP(E17,$B$9:$P$10,2,FALSE),"")</f>
        <v>ESTEVE</v>
      </c>
      <c r="E17" s="31">
        <f t="shared" ref="E17:E30" si="2">IFERROR(SMALL($B$9:$P$9,B17),"")</f>
        <v>5.2710648148086858E-4</v>
      </c>
      <c r="G17" s="4" t="str">
        <f t="shared" ref="G17:G30" si="3">IFERROR(HLOOKUP(H17,$B$5:$P$10,6,FALSE),"")</f>
        <v>HUBERT</v>
      </c>
      <c r="H17" s="4">
        <f t="shared" ref="H17:H30" si="4">IFERROR(SMALL($B$5:$P$5,B17),"")</f>
        <v>6.68414351851852E-4</v>
      </c>
      <c r="J17" t="str">
        <f t="shared" ref="J17:J30" si="5">IFERROR(HLOOKUP(K17,$B$6:$P$10,5,FALSE),"")</f>
        <v>MARC</v>
      </c>
      <c r="K17" s="31">
        <f t="shared" ref="K17:K30" si="6">IFERROR(SMALL($B$6:$P$6,B17),"")</f>
        <v>6.3462962962962974E-4</v>
      </c>
      <c r="M17" s="4" t="str">
        <f t="shared" ref="M17:M30" si="7">IFERROR(HLOOKUP(N17,$B$7:$P$10,4,FALSE),"")</f>
        <v>PIERRE</v>
      </c>
      <c r="N17" s="31">
        <f t="shared" ref="N17:N30" si="8">IFERROR(SMALL($B$7:$P$7,B17),"")</f>
        <v>5.2825231481481495E-4</v>
      </c>
      <c r="P17" t="str">
        <f t="shared" ref="P17:P30" si="9">IFERROR(HLOOKUP(Q17,$B$8:$P$10,3,FALSE),"")</f>
        <v>LUC</v>
      </c>
      <c r="Q17" s="31">
        <f t="shared" ref="Q17:Q30" si="10">IFERROR(SMALL($B$8:$P$8,B17),"")</f>
        <v>6.8158564814814818E-4</v>
      </c>
    </row>
    <row r="18" spans="2:17" x14ac:dyDescent="0.45">
      <c r="B18" s="4">
        <v>3</v>
      </c>
      <c r="D18" s="4" t="str">
        <f t="shared" si="1"/>
        <v>PIERRE</v>
      </c>
      <c r="E18" s="31">
        <f t="shared" si="2"/>
        <v>5.2825231481481495E-4</v>
      </c>
      <c r="G18" s="4" t="str">
        <f t="shared" si="3"/>
        <v/>
      </c>
      <c r="H18" s="4" t="str">
        <f t="shared" si="4"/>
        <v/>
      </c>
      <c r="J18" t="str">
        <f t="shared" si="5"/>
        <v>JEAN LUC</v>
      </c>
      <c r="K18" s="31">
        <f t="shared" si="6"/>
        <v>6.9173611111111118E-4</v>
      </c>
      <c r="M18" s="4" t="str">
        <f t="shared" si="7"/>
        <v>E</v>
      </c>
      <c r="N18" s="31">
        <f t="shared" si="8"/>
        <v>6.4612268518508527E-4</v>
      </c>
      <c r="P18" t="str">
        <f t="shared" si="9"/>
        <v>HUBERT</v>
      </c>
      <c r="Q18" s="31">
        <f t="shared" si="10"/>
        <v>8.038773148141249E-4</v>
      </c>
    </row>
    <row r="19" spans="2:17" x14ac:dyDescent="0.45">
      <c r="B19" s="4">
        <v>4</v>
      </c>
      <c r="D19" s="4" t="str">
        <f t="shared" si="1"/>
        <v>G</v>
      </c>
      <c r="E19" s="31">
        <f t="shared" si="2"/>
        <v>5.3987268518518512E-4</v>
      </c>
      <c r="G19" s="4" t="str">
        <f t="shared" si="3"/>
        <v/>
      </c>
      <c r="H19" s="4" t="str">
        <f t="shared" si="4"/>
        <v/>
      </c>
      <c r="J19" t="str">
        <f t="shared" si="5"/>
        <v>PASCAL</v>
      </c>
      <c r="K19" s="31">
        <f t="shared" si="6"/>
        <v>8.2150462962962971E-4</v>
      </c>
      <c r="M19" s="4" t="str">
        <f t="shared" si="7"/>
        <v>F</v>
      </c>
      <c r="N19" s="31">
        <f t="shared" si="8"/>
        <v>6.6174768518475232E-4</v>
      </c>
      <c r="P19" t="str">
        <f t="shared" si="9"/>
        <v/>
      </c>
      <c r="Q19" s="31" t="str">
        <f t="shared" si="10"/>
        <v/>
      </c>
    </row>
    <row r="20" spans="2:17" x14ac:dyDescent="0.45">
      <c r="B20" s="4">
        <v>5</v>
      </c>
      <c r="D20" s="4" t="str">
        <f t="shared" si="1"/>
        <v>JEAN</v>
      </c>
      <c r="E20" s="31">
        <f t="shared" si="2"/>
        <v>5.6083333333333332E-4</v>
      </c>
      <c r="G20" s="4" t="str">
        <f t="shared" si="3"/>
        <v/>
      </c>
      <c r="H20" s="4" t="str">
        <f t="shared" si="4"/>
        <v/>
      </c>
      <c r="J20" t="str">
        <f t="shared" si="5"/>
        <v>CELESTIN</v>
      </c>
      <c r="K20" s="31">
        <f t="shared" si="6"/>
        <v>1.0622685185185186E-3</v>
      </c>
      <c r="M20" s="4" t="str">
        <f t="shared" si="7"/>
        <v>LUC</v>
      </c>
      <c r="N20" s="31">
        <f t="shared" si="8"/>
        <v>8.1159722222222223E-4</v>
      </c>
      <c r="P20" t="str">
        <f t="shared" si="9"/>
        <v/>
      </c>
      <c r="Q20" s="31" t="str">
        <f t="shared" si="10"/>
        <v/>
      </c>
    </row>
    <row r="21" spans="2:17" x14ac:dyDescent="0.45">
      <c r="B21" s="4">
        <v>6</v>
      </c>
      <c r="D21" s="4" t="str">
        <f t="shared" si="1"/>
        <v>MARC</v>
      </c>
      <c r="E21" s="31">
        <f t="shared" si="2"/>
        <v>6.3462962962962974E-4</v>
      </c>
      <c r="G21" s="4" t="str">
        <f t="shared" si="3"/>
        <v/>
      </c>
      <c r="H21" s="4" t="str">
        <f t="shared" si="4"/>
        <v/>
      </c>
      <c r="J21" t="str">
        <f t="shared" si="5"/>
        <v>DANIEL</v>
      </c>
      <c r="K21" s="31">
        <f t="shared" si="6"/>
        <v>0.20929072916666647</v>
      </c>
      <c r="M21" s="4" t="str">
        <f t="shared" si="7"/>
        <v>ACHILLE</v>
      </c>
      <c r="N21" s="31">
        <f t="shared" si="8"/>
        <v>1.3288888888888894E-3</v>
      </c>
      <c r="P21" t="str">
        <f t="shared" si="9"/>
        <v/>
      </c>
      <c r="Q21" s="31" t="str">
        <f t="shared" si="10"/>
        <v/>
      </c>
    </row>
    <row r="22" spans="2:17" x14ac:dyDescent="0.45">
      <c r="B22" s="4">
        <v>7</v>
      </c>
      <c r="D22" s="4" t="str">
        <f t="shared" si="1"/>
        <v>E</v>
      </c>
      <c r="E22" s="31">
        <f t="shared" si="2"/>
        <v>6.4612268518508527E-4</v>
      </c>
      <c r="G22" s="4" t="str">
        <f t="shared" si="3"/>
        <v/>
      </c>
      <c r="H22" s="4" t="str">
        <f t="shared" si="4"/>
        <v/>
      </c>
      <c r="J22" t="str">
        <f t="shared" si="5"/>
        <v/>
      </c>
      <c r="K22" s="31" t="str">
        <f t="shared" si="6"/>
        <v/>
      </c>
      <c r="M22" s="4" t="str">
        <f t="shared" si="7"/>
        <v/>
      </c>
      <c r="N22" s="31" t="str">
        <f t="shared" si="8"/>
        <v/>
      </c>
      <c r="P22" t="str">
        <f t="shared" si="9"/>
        <v/>
      </c>
      <c r="Q22" s="31" t="str">
        <f t="shared" si="10"/>
        <v/>
      </c>
    </row>
    <row r="23" spans="2:17" x14ac:dyDescent="0.45">
      <c r="B23" s="4">
        <v>8</v>
      </c>
      <c r="D23" s="4" t="str">
        <f t="shared" si="1"/>
        <v>F</v>
      </c>
      <c r="E23" s="31">
        <f t="shared" si="2"/>
        <v>6.6174768518475232E-4</v>
      </c>
      <c r="G23" s="4" t="str">
        <f t="shared" si="3"/>
        <v/>
      </c>
      <c r="H23" s="4" t="str">
        <f t="shared" si="4"/>
        <v/>
      </c>
      <c r="J23" t="str">
        <f t="shared" si="5"/>
        <v/>
      </c>
      <c r="K23" s="31" t="str">
        <f t="shared" si="6"/>
        <v/>
      </c>
      <c r="M23" s="4" t="str">
        <f t="shared" si="7"/>
        <v/>
      </c>
      <c r="N23" s="31" t="str">
        <f t="shared" si="8"/>
        <v/>
      </c>
      <c r="P23" t="str">
        <f t="shared" si="9"/>
        <v/>
      </c>
      <c r="Q23" s="31" t="str">
        <f t="shared" si="10"/>
        <v/>
      </c>
    </row>
    <row r="24" spans="2:17" x14ac:dyDescent="0.45">
      <c r="B24" s="4">
        <v>9</v>
      </c>
      <c r="D24" s="4" t="str">
        <f t="shared" si="1"/>
        <v>HUBERT</v>
      </c>
      <c r="E24" s="31">
        <f t="shared" si="2"/>
        <v>6.68414351851852E-4</v>
      </c>
      <c r="G24" s="4" t="str">
        <f t="shared" si="3"/>
        <v/>
      </c>
      <c r="H24" s="4" t="str">
        <f t="shared" si="4"/>
        <v/>
      </c>
      <c r="J24" t="str">
        <f t="shared" si="5"/>
        <v/>
      </c>
      <c r="K24" s="31" t="str">
        <f t="shared" si="6"/>
        <v/>
      </c>
      <c r="M24" s="4" t="str">
        <f t="shared" si="7"/>
        <v/>
      </c>
      <c r="N24" s="31" t="str">
        <f t="shared" si="8"/>
        <v/>
      </c>
      <c r="P24" t="str">
        <f t="shared" si="9"/>
        <v/>
      </c>
      <c r="Q24" s="31" t="str">
        <f t="shared" si="10"/>
        <v/>
      </c>
    </row>
    <row r="25" spans="2:17" x14ac:dyDescent="0.45">
      <c r="B25" s="4">
        <v>10</v>
      </c>
      <c r="D25" s="4" t="str">
        <f t="shared" si="1"/>
        <v>LUC</v>
      </c>
      <c r="E25" s="31">
        <f t="shared" si="2"/>
        <v>6.8158564814814818E-4</v>
      </c>
      <c r="G25" s="4" t="str">
        <f t="shared" si="3"/>
        <v/>
      </c>
      <c r="H25" s="4" t="str">
        <f t="shared" si="4"/>
        <v/>
      </c>
      <c r="J25" t="str">
        <f t="shared" si="5"/>
        <v/>
      </c>
      <c r="K25" s="31" t="str">
        <f t="shared" si="6"/>
        <v/>
      </c>
      <c r="M25" s="4" t="str">
        <f t="shared" si="7"/>
        <v/>
      </c>
      <c r="N25" s="31" t="str">
        <f t="shared" si="8"/>
        <v/>
      </c>
      <c r="P25" t="str">
        <f t="shared" si="9"/>
        <v/>
      </c>
      <c r="Q25" s="31" t="str">
        <f t="shared" si="10"/>
        <v/>
      </c>
    </row>
    <row r="26" spans="2:17" x14ac:dyDescent="0.45">
      <c r="B26" s="4">
        <v>11</v>
      </c>
      <c r="D26" s="4" t="str">
        <f t="shared" si="1"/>
        <v>JEAN LUC</v>
      </c>
      <c r="E26" s="31">
        <f t="shared" si="2"/>
        <v>6.9173611111111118E-4</v>
      </c>
      <c r="G26" s="4" t="str">
        <f t="shared" si="3"/>
        <v/>
      </c>
      <c r="H26" s="4" t="str">
        <f t="shared" si="4"/>
        <v/>
      </c>
      <c r="J26" t="str">
        <f t="shared" si="5"/>
        <v/>
      </c>
      <c r="K26" s="31" t="str">
        <f t="shared" si="6"/>
        <v/>
      </c>
      <c r="M26" s="4" t="str">
        <f t="shared" si="7"/>
        <v/>
      </c>
      <c r="N26" s="31" t="str">
        <f t="shared" si="8"/>
        <v/>
      </c>
      <c r="P26" t="str">
        <f t="shared" si="9"/>
        <v/>
      </c>
      <c r="Q26" s="31" t="str">
        <f t="shared" si="10"/>
        <v/>
      </c>
    </row>
    <row r="27" spans="2:17" x14ac:dyDescent="0.45">
      <c r="B27" s="4">
        <v>12</v>
      </c>
      <c r="D27" s="4" t="str">
        <f t="shared" si="1"/>
        <v>PASCAL</v>
      </c>
      <c r="E27" s="31">
        <f t="shared" si="2"/>
        <v>8.2150462962962971E-4</v>
      </c>
      <c r="G27" s="4" t="str">
        <f t="shared" si="3"/>
        <v/>
      </c>
      <c r="H27" s="4" t="str">
        <f t="shared" si="4"/>
        <v/>
      </c>
      <c r="J27" t="str">
        <f t="shared" si="5"/>
        <v/>
      </c>
      <c r="K27" s="31" t="str">
        <f t="shared" si="6"/>
        <v/>
      </c>
      <c r="M27" s="4" t="str">
        <f t="shared" si="7"/>
        <v/>
      </c>
      <c r="N27" s="31" t="str">
        <f t="shared" si="8"/>
        <v/>
      </c>
      <c r="P27" t="str">
        <f t="shared" si="9"/>
        <v/>
      </c>
      <c r="Q27" s="31" t="str">
        <f t="shared" si="10"/>
        <v/>
      </c>
    </row>
    <row r="28" spans="2:17" x14ac:dyDescent="0.45">
      <c r="B28" s="4">
        <v>13</v>
      </c>
      <c r="D28" s="4" t="str">
        <f t="shared" si="1"/>
        <v>CELESTIN</v>
      </c>
      <c r="E28" s="31">
        <f t="shared" si="2"/>
        <v>1.0622685185185186E-3</v>
      </c>
      <c r="G28" s="4" t="str">
        <f t="shared" si="3"/>
        <v/>
      </c>
      <c r="H28" s="4" t="str">
        <f t="shared" si="4"/>
        <v/>
      </c>
      <c r="J28" t="str">
        <f t="shared" si="5"/>
        <v/>
      </c>
      <c r="K28" s="31" t="str">
        <f t="shared" si="6"/>
        <v/>
      </c>
      <c r="M28" s="4" t="str">
        <f t="shared" si="7"/>
        <v/>
      </c>
      <c r="N28" s="31" t="str">
        <f t="shared" si="8"/>
        <v/>
      </c>
      <c r="P28" t="str">
        <f t="shared" si="9"/>
        <v/>
      </c>
      <c r="Q28" s="31" t="str">
        <f t="shared" si="10"/>
        <v/>
      </c>
    </row>
    <row r="29" spans="2:17" x14ac:dyDescent="0.45">
      <c r="B29" s="4">
        <v>14</v>
      </c>
      <c r="D29" s="4" t="str">
        <f t="shared" si="1"/>
        <v>ACHILLE</v>
      </c>
      <c r="E29" s="31">
        <f t="shared" si="2"/>
        <v>1.3288888888888894E-3</v>
      </c>
      <c r="G29" s="4" t="str">
        <f t="shared" si="3"/>
        <v/>
      </c>
      <c r="H29" s="4" t="str">
        <f t="shared" si="4"/>
        <v/>
      </c>
      <c r="J29" t="str">
        <f t="shared" si="5"/>
        <v/>
      </c>
      <c r="K29" s="31" t="str">
        <f t="shared" si="6"/>
        <v/>
      </c>
      <c r="M29" s="4" t="str">
        <f t="shared" si="7"/>
        <v/>
      </c>
      <c r="N29" s="31" t="str">
        <f t="shared" si="8"/>
        <v/>
      </c>
      <c r="P29" t="str">
        <f t="shared" si="9"/>
        <v/>
      </c>
      <c r="Q29" s="31" t="str">
        <f t="shared" si="10"/>
        <v/>
      </c>
    </row>
    <row r="30" spans="2:17" x14ac:dyDescent="0.45">
      <c r="B30" s="4">
        <v>15</v>
      </c>
      <c r="D30" s="4" t="str">
        <f t="shared" si="1"/>
        <v>DANIEL</v>
      </c>
      <c r="E30" s="31">
        <f t="shared" si="2"/>
        <v>0.20929072916666647</v>
      </c>
      <c r="G30" s="4" t="str">
        <f t="shared" si="3"/>
        <v/>
      </c>
      <c r="H30" s="4" t="str">
        <f t="shared" si="4"/>
        <v/>
      </c>
      <c r="J30" t="str">
        <f t="shared" si="5"/>
        <v/>
      </c>
      <c r="K30" s="31" t="str">
        <f t="shared" si="6"/>
        <v/>
      </c>
      <c r="M30" s="4" t="str">
        <f t="shared" si="7"/>
        <v/>
      </c>
      <c r="N30" s="31" t="str">
        <f t="shared" si="8"/>
        <v/>
      </c>
      <c r="P30" t="str">
        <f t="shared" si="9"/>
        <v/>
      </c>
      <c r="Q30" s="31" t="str">
        <f t="shared" si="10"/>
        <v/>
      </c>
    </row>
  </sheetData>
  <mergeCells count="5">
    <mergeCell ref="P14:Q14"/>
    <mergeCell ref="M14:N14"/>
    <mergeCell ref="J14:K14"/>
    <mergeCell ref="D14:E14"/>
    <mergeCell ref="G14:H14"/>
  </mergeCells>
  <pageMargins left="0.7" right="0.7" top="0.75" bottom="0.75" header="0.3" footer="0.3"/>
  <pageSetup paperSize="9" orientation="portrait" horizontalDpi="0" verticalDpi="0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268EC-90A9-4FFB-A354-90B8F2891F76}">
  <dimension ref="A1:P25"/>
  <sheetViews>
    <sheetView workbookViewId="0">
      <selection activeCell="G29" sqref="G29"/>
    </sheetView>
  </sheetViews>
  <sheetFormatPr baseColWidth="10" defaultRowHeight="14.25" x14ac:dyDescent="0.45"/>
  <cols>
    <col min="4" max="4" width="10.6640625" style="4"/>
    <col min="7" max="7" width="10.6640625" style="4"/>
    <col min="10" max="10" width="10.6640625" style="4"/>
    <col min="13" max="13" width="10.6640625" style="4"/>
    <col min="16" max="16" width="10.6640625" style="4"/>
  </cols>
  <sheetData>
    <row r="1" spans="1:16" x14ac:dyDescent="0.45">
      <c r="A1" s="13" t="s">
        <v>49</v>
      </c>
      <c r="B1" s="13"/>
    </row>
    <row r="4" spans="1:16" ht="14.65" thickBot="1" x14ac:dyDescent="0.5"/>
    <row r="5" spans="1:16" ht="14.65" thickTop="1" x14ac:dyDescent="0.45">
      <c r="B5" s="19"/>
      <c r="C5" s="20"/>
      <c r="D5" s="21"/>
      <c r="E5" s="20"/>
      <c r="F5" s="20"/>
      <c r="G5" s="21"/>
      <c r="H5" s="20"/>
      <c r="I5" s="20"/>
      <c r="J5" s="21"/>
      <c r="K5" s="20"/>
      <c r="L5" s="20"/>
      <c r="M5" s="21"/>
      <c r="N5" s="20"/>
      <c r="O5" s="20"/>
      <c r="P5" s="22"/>
    </row>
    <row r="6" spans="1:16" x14ac:dyDescent="0.45">
      <c r="B6" s="17"/>
      <c r="C6" s="33" t="s">
        <v>39</v>
      </c>
      <c r="D6" s="33"/>
      <c r="E6" s="23"/>
      <c r="F6" s="33" t="s">
        <v>26</v>
      </c>
      <c r="G6" s="33"/>
      <c r="H6" s="23"/>
      <c r="I6" s="33" t="s">
        <v>24</v>
      </c>
      <c r="J6" s="33"/>
      <c r="K6" s="23"/>
      <c r="L6" s="33" t="s">
        <v>48</v>
      </c>
      <c r="M6" s="33"/>
      <c r="N6" s="23"/>
      <c r="O6" s="33" t="s">
        <v>50</v>
      </c>
      <c r="P6" s="34"/>
    </row>
    <row r="7" spans="1:16" x14ac:dyDescent="0.45">
      <c r="B7" s="17"/>
      <c r="C7" s="23"/>
      <c r="D7" s="24"/>
      <c r="E7" s="23"/>
      <c r="F7" s="23"/>
      <c r="G7" s="24"/>
      <c r="H7" s="23"/>
      <c r="I7" s="23"/>
      <c r="J7" s="24"/>
      <c r="K7" s="23"/>
      <c r="L7" s="23"/>
      <c r="M7" s="24"/>
      <c r="N7" s="23"/>
      <c r="O7" s="23"/>
      <c r="P7" s="15"/>
    </row>
    <row r="8" spans="1:16" x14ac:dyDescent="0.45">
      <c r="B8" s="16">
        <v>1</v>
      </c>
      <c r="C8" s="23" t="str">
        <f>IFERROR(HLOOKUP(D8,'TCD SAISIES'!$A$4:$P$8,5,FALSE),"")</f>
        <v xml:space="preserve"> JEAN LUC</v>
      </c>
      <c r="D8" s="24">
        <f>IFERROR(LARGE('TCD SAISIES'!$B$4:$P$4,B8),"")</f>
        <v>382</v>
      </c>
      <c r="E8" s="23"/>
      <c r="F8" s="23" t="str">
        <f>IFERROR(HLOOKUP(G8,'TCD SAISIES'!$A$5:$P$8,4,FALSE),"")</f>
        <v xml:space="preserve"> JEAN LUC</v>
      </c>
      <c r="G8" s="24">
        <f>IFERROR(LARGE('TCD SAISIES'!$B$5:$P$5,B8),"")</f>
        <v>50</v>
      </c>
      <c r="H8" s="23"/>
      <c r="I8" s="23" t="str">
        <f>IFERROR(HLOOKUP(J8,'TCD SAISIES'!$A$6:$P$8,3,FALSE),"")</f>
        <v xml:space="preserve"> MARC</v>
      </c>
      <c r="J8" s="24">
        <f>IFERROR(LARGE('TCD SAISIES'!$B$6:$P$6,B8),"")</f>
        <v>334</v>
      </c>
      <c r="K8" s="23"/>
      <c r="L8" s="23" t="str">
        <f>IFERROR(HLOOKUP(M8,'TCD SAISIES'!$A$7:$P$8,2,FALSE),"")</f>
        <v xml:space="preserve"> CELESTIN</v>
      </c>
      <c r="M8" s="24">
        <f>IFERROR(LARGE('TCD SAISIES'!$B$7:$P$7,B8),"")</f>
        <v>69</v>
      </c>
      <c r="N8" s="23"/>
      <c r="O8" s="23" t="str">
        <f>IFERROR(HLOOKUP(P8,'TCD SAISIES'!$A$18:$P$19,2,FALSE),"")</f>
        <v xml:space="preserve"> DANIEL</v>
      </c>
      <c r="P8" s="15">
        <f>IFERROR(LARGE('TCD SAISIES'!$C$18:$P$18,B8),"")</f>
        <v>21</v>
      </c>
    </row>
    <row r="9" spans="1:16" x14ac:dyDescent="0.45">
      <c r="B9" s="16">
        <v>2</v>
      </c>
      <c r="C9" s="23" t="str">
        <f>IFERROR(HLOOKUP(D9,'TCD SAISIES'!$A$4:$P$8,5,FALSE),"")</f>
        <v xml:space="preserve"> MARC</v>
      </c>
      <c r="D9" s="24">
        <f>IFERROR(LARGE('TCD SAISIES'!$B$4:$P$4,B9),"")</f>
        <v>338</v>
      </c>
      <c r="E9" s="25"/>
      <c r="F9" s="23" t="str">
        <f>IFERROR(HLOOKUP(G9,'TCD SAISIES'!$A$5:$P$8,4,FALSE),"")</f>
        <v xml:space="preserve"> LUC</v>
      </c>
      <c r="G9" s="24">
        <f>IFERROR(LARGE('TCD SAISIES'!$B$5:$P$5,B9),"")</f>
        <v>44</v>
      </c>
      <c r="H9" s="23"/>
      <c r="I9" s="23" t="str">
        <f>IFERROR(HLOOKUP(J9,'TCD SAISIES'!$A$6:$P$8,3,FALSE),"")</f>
        <v xml:space="preserve"> JEAN LUC</v>
      </c>
      <c r="J9" s="24">
        <f>IFERROR(LARGE('TCD SAISIES'!$B$6:$P$6,B9),"")</f>
        <v>329</v>
      </c>
      <c r="K9" s="23"/>
      <c r="L9" s="23" t="str">
        <f>IFERROR(HLOOKUP(M9,'TCD SAISIES'!$A$7:$P$8,2,FALSE),"")</f>
        <v xml:space="preserve"> ACHILLE</v>
      </c>
      <c r="M9" s="24">
        <f>IFERROR(LARGE('TCD SAISIES'!$B$7:$P$7,B9),"")</f>
        <v>54</v>
      </c>
      <c r="N9" s="23"/>
      <c r="O9" s="23" t="str">
        <f>IFERROR(HLOOKUP(P9,'TCD SAISIES'!$A$18:$P$19,2,FALSE),"")</f>
        <v xml:space="preserve"> DANIEL</v>
      </c>
      <c r="P9" s="15">
        <f>IFERROR(LARGE('TCD SAISIES'!$C$18:$P$18,B9),"")</f>
        <v>21</v>
      </c>
    </row>
    <row r="10" spans="1:16" x14ac:dyDescent="0.45">
      <c r="B10" s="16">
        <v>3</v>
      </c>
      <c r="C10" s="23" t="str">
        <f>IFERROR(HLOOKUP(D10,'TCD SAISIES'!$A$4:$P$8,5,FALSE),"")</f>
        <v xml:space="preserve"> LUC</v>
      </c>
      <c r="D10" s="24">
        <f>IFERROR(LARGE('TCD SAISIES'!$B$4:$P$4,B10),"")</f>
        <v>329</v>
      </c>
      <c r="E10" s="25"/>
      <c r="F10" s="23" t="str">
        <f>IFERROR(HLOOKUP(G10,'TCD SAISIES'!$A$5:$P$8,4,FALSE),"")</f>
        <v xml:space="preserve"> JEAN</v>
      </c>
      <c r="G10" s="24">
        <f>IFERROR(LARGE('TCD SAISIES'!$B$5:$P$5,B10),"")</f>
        <v>38</v>
      </c>
      <c r="H10" s="23"/>
      <c r="I10" s="23" t="str">
        <f>IFERROR(HLOOKUP(J10,'TCD SAISIES'!$A$6:$P$8,3,FALSE),"")</f>
        <v xml:space="preserve"> LUC</v>
      </c>
      <c r="J10" s="24">
        <f>IFERROR(LARGE('TCD SAISIES'!$B$6:$P$6,B10),"")</f>
        <v>279</v>
      </c>
      <c r="K10" s="23"/>
      <c r="L10" s="23" t="str">
        <f>IFERROR(HLOOKUP(M10,'TCD SAISIES'!$A$7:$P$8,2,FALSE),"")</f>
        <v xml:space="preserve"> LUC</v>
      </c>
      <c r="M10" s="24">
        <f>IFERROR(LARGE('TCD SAISIES'!$B$7:$P$7,B10),"")</f>
        <v>51</v>
      </c>
      <c r="N10" s="23"/>
      <c r="O10" s="23" t="str">
        <f>IFERROR(HLOOKUP(P10,'TCD SAISIES'!$A$18:$P$19,2,FALSE),"")</f>
        <v xml:space="preserve"> DANIEL</v>
      </c>
      <c r="P10" s="15">
        <f>IFERROR(LARGE('TCD SAISIES'!$C$18:$P$18,B10),"")</f>
        <v>21</v>
      </c>
    </row>
    <row r="11" spans="1:16" x14ac:dyDescent="0.45">
      <c r="B11" s="16">
        <v>4</v>
      </c>
      <c r="C11" s="23" t="str">
        <f>IFERROR(HLOOKUP(D11,'TCD SAISIES'!$A$4:$P$8,5,FALSE),"")</f>
        <v xml:space="preserve"> JEAN</v>
      </c>
      <c r="D11" s="24">
        <f>IFERROR(LARGE('TCD SAISIES'!$B$4:$P$4,B11),"")</f>
        <v>248</v>
      </c>
      <c r="E11" s="25"/>
      <c r="F11" s="23" t="str">
        <f>IFERROR(HLOOKUP(G11,'TCD SAISIES'!$A$5:$P$8,4,FALSE),"")</f>
        <v xml:space="preserve"> DANIEL</v>
      </c>
      <c r="G11" s="24">
        <f>IFERROR(LARGE('TCD SAISIES'!$B$5:$P$5,B11),"")</f>
        <v>29</v>
      </c>
      <c r="H11" s="23"/>
      <c r="I11" s="23" t="str">
        <f>IFERROR(HLOOKUP(J11,'TCD SAISIES'!$A$6:$P$8,3,FALSE),"")</f>
        <v xml:space="preserve"> JEAN</v>
      </c>
      <c r="J11" s="24">
        <f>IFERROR(LARGE('TCD SAISIES'!$B$6:$P$6,B11),"")</f>
        <v>191</v>
      </c>
      <c r="K11" s="23"/>
      <c r="L11" s="23" t="str">
        <f>IFERROR(HLOOKUP(M11,'TCD SAISIES'!$A$7:$P$8,2,FALSE),"")</f>
        <v xml:space="preserve"> JEAN</v>
      </c>
      <c r="M11" s="24">
        <f>IFERROR(LARGE('TCD SAISIES'!$B$7:$P$7,B11),"")</f>
        <v>45</v>
      </c>
      <c r="N11" s="23"/>
      <c r="O11" s="23" t="str">
        <f>IFERROR(HLOOKUP(P11,'TCD SAISIES'!$A$18:$P$19,2,FALSE),"")</f>
        <v xml:space="preserve"> JEAN</v>
      </c>
      <c r="P11" s="15">
        <f>IFERROR(LARGE('TCD SAISIES'!$C$18:$P$18,B11),"")</f>
        <v>19</v>
      </c>
    </row>
    <row r="12" spans="1:16" x14ac:dyDescent="0.45">
      <c r="B12" s="16">
        <v>5</v>
      </c>
      <c r="C12" s="23" t="str">
        <f>IFERROR(HLOOKUP(D12,'TCD SAISIES'!$A$4:$P$8,5,FALSE),"")</f>
        <v xml:space="preserve"> DANIEL</v>
      </c>
      <c r="D12" s="24">
        <f>IFERROR(LARGE('TCD SAISIES'!$B$4:$P$4,B12),"")</f>
        <v>156</v>
      </c>
      <c r="E12" s="25"/>
      <c r="F12" s="23" t="str">
        <f>IFERROR(HLOOKUP(G12,'TCD SAISIES'!$A$5:$P$8,4,FALSE),"")</f>
        <v xml:space="preserve"> DANIEL</v>
      </c>
      <c r="G12" s="24">
        <f>IFERROR(LARGE('TCD SAISIES'!$B$5:$P$5,B12),"")</f>
        <v>29</v>
      </c>
      <c r="H12" s="23"/>
      <c r="I12" s="23" t="str">
        <f>IFERROR(HLOOKUP(J12,'TCD SAISIES'!$A$6:$P$8,3,FALSE),"")</f>
        <v xml:space="preserve"> DANIEL</v>
      </c>
      <c r="J12" s="24">
        <f>IFERROR(LARGE('TCD SAISIES'!$B$6:$P$6,B12),"")</f>
        <v>171</v>
      </c>
      <c r="K12" s="23"/>
      <c r="L12" s="23" t="str">
        <f>IFERROR(HLOOKUP(M12,'TCD SAISIES'!$A$7:$P$8,2,FALSE),"")</f>
        <v xml:space="preserve"> DANIEL</v>
      </c>
      <c r="M12" s="24">
        <f>IFERROR(LARGE('TCD SAISIES'!$B$7:$P$7,B12),"")</f>
        <v>42</v>
      </c>
      <c r="N12" s="23"/>
      <c r="O12" s="23" t="str">
        <f>IFERROR(HLOOKUP(P12,'TCD SAISIES'!$A$18:$P$19,2,FALSE),"")</f>
        <v xml:space="preserve"> JEAN</v>
      </c>
      <c r="P12" s="15">
        <f>IFERROR(LARGE('TCD SAISIES'!$C$18:$P$18,B12),"")</f>
        <v>19</v>
      </c>
    </row>
    <row r="13" spans="1:16" x14ac:dyDescent="0.45">
      <c r="B13" s="16">
        <v>6</v>
      </c>
      <c r="C13" s="23" t="str">
        <f>IFERROR(HLOOKUP(D13,'TCD SAISIES'!$A$4:$P$8,5,FALSE),"")</f>
        <v xml:space="preserve"> PASCAL</v>
      </c>
      <c r="D13" s="24">
        <f>IFERROR(LARGE('TCD SAISIES'!$B$4:$P$4,B13),"")</f>
        <v>147</v>
      </c>
      <c r="E13" s="25"/>
      <c r="F13" s="23" t="str">
        <f>IFERROR(HLOOKUP(G13,'TCD SAISIES'!$A$5:$P$8,4,FALSE),"")</f>
        <v xml:space="preserve"> PIERRE</v>
      </c>
      <c r="G13" s="24">
        <f>IFERROR(LARGE('TCD SAISIES'!$B$5:$P$5,B13),"")</f>
        <v>20</v>
      </c>
      <c r="H13" s="23"/>
      <c r="I13" s="23" t="str">
        <f>IFERROR(HLOOKUP(J13,'TCD SAISIES'!$A$6:$P$8,3,FALSE),"")</f>
        <v xml:space="preserve"> PASCAL</v>
      </c>
      <c r="J13" s="24">
        <f>IFERROR(LARGE('TCD SAISIES'!$B$6:$P$6,B13),"")</f>
        <v>140</v>
      </c>
      <c r="K13" s="23"/>
      <c r="L13" s="23" t="str">
        <f>IFERROR(HLOOKUP(M13,'TCD SAISIES'!$A$7:$P$8,2,FALSE),"")</f>
        <v xml:space="preserve"> PIERRE</v>
      </c>
      <c r="M13" s="24">
        <f>IFERROR(LARGE('TCD SAISIES'!$B$7:$P$7,B13),"")</f>
        <v>23</v>
      </c>
      <c r="N13" s="23"/>
      <c r="O13" s="23" t="str">
        <f>IFERROR(HLOOKUP(P13,'TCD SAISIES'!$A$18:$P$19,2,FALSE),"")</f>
        <v xml:space="preserve"> PASCAL</v>
      </c>
      <c r="P13" s="15">
        <f>IFERROR(LARGE('TCD SAISIES'!$C$18:$P$18,B13),"")</f>
        <v>14</v>
      </c>
    </row>
    <row r="14" spans="1:16" x14ac:dyDescent="0.45">
      <c r="B14" s="16">
        <v>7</v>
      </c>
      <c r="C14" s="23" t="str">
        <f>IFERROR(HLOOKUP(D14,'TCD SAISIES'!$A$4:$P$8,5,FALSE),"")</f>
        <v xml:space="preserve"> PIERRE</v>
      </c>
      <c r="D14" s="24">
        <f>IFERROR(LARGE('TCD SAISIES'!$B$4:$P$4,B14),"")</f>
        <v>140</v>
      </c>
      <c r="E14" s="25"/>
      <c r="F14" s="23" t="str">
        <f>IFERROR(HLOOKUP(G14,'TCD SAISIES'!$A$5:$P$8,4,FALSE),"")</f>
        <v xml:space="preserve"> PASCAL</v>
      </c>
      <c r="G14" s="24">
        <f>IFERROR(LARGE('TCD SAISIES'!$B$5:$P$5,B14),"")</f>
        <v>7</v>
      </c>
      <c r="H14" s="23"/>
      <c r="I14" s="23" t="str">
        <f>IFERROR(HLOOKUP(J14,'TCD SAISIES'!$A$6:$P$8,3,FALSE),"")</f>
        <v xml:space="preserve"> PIERRE</v>
      </c>
      <c r="J14" s="24">
        <f>IFERROR(LARGE('TCD SAISIES'!$B$6:$P$6,B14),"")</f>
        <v>120</v>
      </c>
      <c r="K14" s="23"/>
      <c r="L14" s="23" t="str">
        <f>IFERROR(HLOOKUP(M14,'TCD SAISIES'!$A$7:$P$8,2,FALSE),"")</f>
        <v xml:space="preserve"> MARC</v>
      </c>
      <c r="M14" s="24">
        <f>IFERROR(LARGE('TCD SAISIES'!$B$7:$P$7,B14),"")</f>
        <v>19</v>
      </c>
      <c r="N14" s="23"/>
      <c r="O14" s="23" t="str">
        <f>IFERROR(HLOOKUP(P14,'TCD SAISIES'!$A$18:$P$19,2,FALSE),"")</f>
        <v xml:space="preserve"> PIERRE</v>
      </c>
      <c r="P14" s="15">
        <f>IFERROR(LARGE('TCD SAISIES'!$C$18:$P$18,B14),"")</f>
        <v>13</v>
      </c>
    </row>
    <row r="15" spans="1:16" x14ac:dyDescent="0.45">
      <c r="B15" s="16">
        <v>8</v>
      </c>
      <c r="C15" s="23" t="str">
        <f>IFERROR(HLOOKUP(D15,'TCD SAISIES'!$A$4:$P$8,5,FALSE),"")</f>
        <v/>
      </c>
      <c r="D15" s="24" t="str">
        <f>IFERROR(LARGE('TCD SAISIES'!$B$4:$P$4,B15),"")</f>
        <v/>
      </c>
      <c r="E15" s="25"/>
      <c r="F15" s="23" t="str">
        <f>IFERROR(HLOOKUP(G15,'TCD SAISIES'!$A$5:$P$8,4,FALSE),"")</f>
        <v/>
      </c>
      <c r="G15" s="24" t="str">
        <f>IFERROR(LARGE('TCD SAISIES'!$B$5:$P$5,B15),"")</f>
        <v/>
      </c>
      <c r="H15" s="23"/>
      <c r="I15" s="23" t="str">
        <f>IFERROR(HLOOKUP(J15,'TCD SAISIES'!$A$6:$P$8,3,FALSE),"")</f>
        <v xml:space="preserve"> CELESTIN</v>
      </c>
      <c r="J15" s="24">
        <f>IFERROR(LARGE('TCD SAISIES'!$B$6:$P$6,B15),"")</f>
        <v>44</v>
      </c>
      <c r="K15" s="23"/>
      <c r="L15" s="23" t="str">
        <f>IFERROR(HLOOKUP(M15,'TCD SAISIES'!$A$7:$P$8,2,FALSE),"")</f>
        <v xml:space="preserve"> JEAN LUC</v>
      </c>
      <c r="M15" s="24">
        <f>IFERROR(LARGE('TCD SAISIES'!$B$7:$P$7,B15),"")</f>
        <v>18</v>
      </c>
      <c r="N15" s="23"/>
      <c r="O15" s="23" t="str">
        <f>IFERROR(HLOOKUP(P15,'TCD SAISIES'!$A$18:$P$19,2,FALSE),"")</f>
        <v xml:space="preserve"> CELESTIN</v>
      </c>
      <c r="P15" s="15">
        <f>IFERROR(LARGE('TCD SAISIES'!$C$18:$P$18,B15),"")</f>
        <v>5</v>
      </c>
    </row>
    <row r="16" spans="1:16" x14ac:dyDescent="0.45">
      <c r="B16" s="16">
        <v>9</v>
      </c>
      <c r="C16" s="23" t="str">
        <f>IFERROR(HLOOKUP(D16,'TCD SAISIES'!$A$4:$P$8,5,FALSE),"")</f>
        <v/>
      </c>
      <c r="D16" s="24" t="s">
        <v>80</v>
      </c>
      <c r="E16" s="25"/>
      <c r="F16" s="23" t="str">
        <f>IFERROR(HLOOKUP(G16,'TCD SAISIES'!$A$5:$P$8,4,FALSE),"")</f>
        <v/>
      </c>
      <c r="G16" s="24" t="str">
        <f>IFERROR(LARGE('TCD SAISIES'!$B$5:$P$5,B16),"")</f>
        <v/>
      </c>
      <c r="H16" s="23"/>
      <c r="I16" s="23" t="str">
        <f>IFERROR(HLOOKUP(J16,'TCD SAISIES'!$A$6:$P$8,3,FALSE),"")</f>
        <v/>
      </c>
      <c r="J16" s="24" t="str">
        <f>IFERROR(LARGE('TCD SAISIES'!$B$6:$P$6,B16),"")</f>
        <v/>
      </c>
      <c r="K16" s="23"/>
      <c r="L16" s="23" t="str">
        <f>IFERROR(HLOOKUP(M16,'TCD SAISIES'!$A$7:$P$8,2,FALSE),"")</f>
        <v xml:space="preserve"> ESTEVE</v>
      </c>
      <c r="M16" s="24">
        <f>IFERROR(LARGE('TCD SAISIES'!$B$7:$P$7,B16),"")</f>
        <v>16</v>
      </c>
      <c r="N16" s="23"/>
      <c r="O16" s="23" t="str">
        <f>IFERROR(HLOOKUP(P16,'TCD SAISIES'!$A$18:$P$19,2,FALSE),"")</f>
        <v xml:space="preserve"> E</v>
      </c>
      <c r="P16" s="15">
        <f>IFERROR(LARGE('TCD SAISIES'!$C$18:$P$18,B16),"")</f>
        <v>2</v>
      </c>
    </row>
    <row r="17" spans="2:16" x14ac:dyDescent="0.45">
      <c r="B17" s="16">
        <v>10</v>
      </c>
      <c r="C17" s="23" t="str">
        <f>IFERROR(HLOOKUP(D17,'TCD SAISIES'!$A$4:$P$8,5,FALSE),"")</f>
        <v/>
      </c>
      <c r="D17" s="24" t="str">
        <f>IFERROR(LARGE('TCD SAISIES'!$B$4:$P$4,B17),"")</f>
        <v/>
      </c>
      <c r="E17" s="25"/>
      <c r="F17" s="23" t="str">
        <f>IFERROR(HLOOKUP(G17,'TCD SAISIES'!$A$5:$P$8,4,FALSE),"")</f>
        <v/>
      </c>
      <c r="G17" s="24" t="str">
        <f>IFERROR(LARGE('TCD SAISIES'!$B$5:$P$5,B17),"")</f>
        <v/>
      </c>
      <c r="H17" s="23"/>
      <c r="I17" s="23" t="str">
        <f>IFERROR(HLOOKUP(J17,'TCD SAISIES'!$A$6:$P$8,3,FALSE),"")</f>
        <v/>
      </c>
      <c r="J17" s="24" t="str">
        <f>IFERROR(LARGE('TCD SAISIES'!$B$6:$P$6,B17),"")</f>
        <v/>
      </c>
      <c r="K17" s="23"/>
      <c r="L17" s="23" t="str">
        <f>IFERROR(HLOOKUP(M17,'TCD SAISIES'!$A$7:$P$8,2,FALSE),"")</f>
        <v xml:space="preserve"> HUBERT</v>
      </c>
      <c r="M17" s="24">
        <f>IFERROR(LARGE('TCD SAISIES'!$B$7:$P$7,B17),"")</f>
        <v>13</v>
      </c>
      <c r="N17" s="23"/>
      <c r="O17" s="23" t="str">
        <f>IFERROR(HLOOKUP(P17,'TCD SAISIES'!$A$18:$P$19,2,FALSE),"")</f>
        <v xml:space="preserve"> ESTEVE</v>
      </c>
      <c r="P17" s="15">
        <f>IFERROR(LARGE('TCD SAISIES'!$C$18:$P$18,B17),"")</f>
        <v>1</v>
      </c>
    </row>
    <row r="18" spans="2:16" x14ac:dyDescent="0.45">
      <c r="B18" s="16">
        <v>11</v>
      </c>
      <c r="C18" s="23" t="str">
        <f>IFERROR(HLOOKUP(D18,'TCD SAISIES'!$A$4:$P$8,5,FALSE),"")</f>
        <v/>
      </c>
      <c r="D18" s="24" t="str">
        <f>IFERROR(LARGE('TCD SAISIES'!$B$4:$P$4,B18),"")</f>
        <v/>
      </c>
      <c r="E18" s="25"/>
      <c r="F18" s="23" t="str">
        <f>IFERROR(HLOOKUP(G18,'TCD SAISIES'!$A$5:$P$8,4,FALSE),"")</f>
        <v/>
      </c>
      <c r="G18" s="24" t="str">
        <f>IFERROR(LARGE('TCD SAISIES'!$B$5:$P$5,B18),"")</f>
        <v/>
      </c>
      <c r="H18" s="23"/>
      <c r="I18" s="23" t="str">
        <f>IFERROR(HLOOKUP(J18,'TCD SAISIES'!$A$6:$P$8,3,FALSE),"")</f>
        <v/>
      </c>
      <c r="J18" s="24" t="str">
        <f>IFERROR(LARGE('TCD SAISIES'!$B$6:$P$6,B18),"")</f>
        <v/>
      </c>
      <c r="K18" s="23"/>
      <c r="L18" s="23" t="str">
        <f>IFERROR(HLOOKUP(M18,'TCD SAISIES'!$A$7:$P$8,2,FALSE),"")</f>
        <v xml:space="preserve"> PASCAL</v>
      </c>
      <c r="M18" s="24">
        <f>IFERROR(LARGE('TCD SAISIES'!$B$7:$P$7,B18),"")</f>
        <v>4</v>
      </c>
      <c r="N18" s="23"/>
      <c r="O18" s="23" t="str">
        <f>IFERROR(HLOOKUP(P18,'TCD SAISIES'!$A$18:$P$19,2,FALSE),"")</f>
        <v xml:space="preserve"> ESTEVE</v>
      </c>
      <c r="P18" s="15">
        <f>IFERROR(LARGE('TCD SAISIES'!$C$18:$P$18,B18),"")</f>
        <v>1</v>
      </c>
    </row>
    <row r="19" spans="2:16" x14ac:dyDescent="0.45">
      <c r="B19" s="16">
        <v>12</v>
      </c>
      <c r="C19" s="23" t="str">
        <f>IFERROR(HLOOKUP(D19,'TCD SAISIES'!$A$4:$P$8,5,FALSE),"")</f>
        <v/>
      </c>
      <c r="D19" s="24" t="str">
        <f>IFERROR(LARGE('TCD SAISIES'!$B$4:$P$4,B19),"")</f>
        <v/>
      </c>
      <c r="E19" s="25"/>
      <c r="F19" s="23" t="str">
        <f>IFERROR(HLOOKUP(G19,'TCD SAISIES'!$A$5:$P$8,4,FALSE),"")</f>
        <v/>
      </c>
      <c r="G19" s="24" t="str">
        <f>IFERROR(LARGE('TCD SAISIES'!$B$5:$P$5,B19),"")</f>
        <v/>
      </c>
      <c r="H19" s="23"/>
      <c r="I19" s="23" t="str">
        <f>IFERROR(HLOOKUP(J19,'TCD SAISIES'!$A$6:$P$8,3,FALSE),"")</f>
        <v/>
      </c>
      <c r="J19" s="24" t="str">
        <f>IFERROR(LARGE('TCD SAISIES'!$B$6:$P$6,B19),"")</f>
        <v/>
      </c>
      <c r="K19" s="23"/>
      <c r="L19" s="23" t="str">
        <f>IFERROR(HLOOKUP(M19,'TCD SAISIES'!$A$7:$P$8,2,FALSE),"")</f>
        <v xml:space="preserve"> E</v>
      </c>
      <c r="M19" s="24">
        <f>IFERROR(LARGE('TCD SAISIES'!$B$7:$P$7,B19),"")</f>
        <v>3</v>
      </c>
      <c r="N19" s="23"/>
      <c r="O19" s="23" t="str">
        <f>IFERROR(HLOOKUP(P19,'TCD SAISIES'!$A$18:$P$19,2,FALSE),"")</f>
        <v/>
      </c>
      <c r="P19" s="15" t="str">
        <f>IFERROR(LARGE('TCD SAISIES'!$C$18:$P$18,B19),"")</f>
        <v/>
      </c>
    </row>
    <row r="20" spans="2:16" x14ac:dyDescent="0.45">
      <c r="B20" s="16">
        <v>13</v>
      </c>
      <c r="C20" s="23" t="str">
        <f>IFERROR(HLOOKUP(D20,'TCD SAISIES'!$A$4:$P$8,5,FALSE),"")</f>
        <v/>
      </c>
      <c r="D20" s="24" t="str">
        <f>IFERROR(LARGE('TCD SAISIES'!$B$4:$P$4,B20),"")</f>
        <v/>
      </c>
      <c r="E20" s="25"/>
      <c r="F20" s="23" t="str">
        <f>IFERROR(HLOOKUP(G20,'TCD SAISIES'!$A$5:$P$8,4,FALSE),"")</f>
        <v/>
      </c>
      <c r="G20" s="24" t="str">
        <f>IFERROR(LARGE('TCD SAISIES'!$B$5:$P$5,B20),"")</f>
        <v/>
      </c>
      <c r="H20" s="23"/>
      <c r="I20" s="23" t="str">
        <f>IFERROR(HLOOKUP(J20,'TCD SAISIES'!$A$6:$P$8,3,FALSE),"")</f>
        <v/>
      </c>
      <c r="J20" s="24" t="str">
        <f>IFERROR(LARGE('TCD SAISIES'!$B$6:$P$6,B20),"")</f>
        <v/>
      </c>
      <c r="K20" s="23"/>
      <c r="L20" s="23" t="str">
        <f>IFERROR(HLOOKUP(M20,'TCD SAISIES'!$A$7:$P$8,2,FALSE),"")</f>
        <v/>
      </c>
      <c r="M20" s="24" t="str">
        <f>IFERROR(LARGE('TCD SAISIES'!$B$7:$P$7,B20),"")</f>
        <v/>
      </c>
      <c r="N20" s="23"/>
      <c r="O20" s="23" t="str">
        <f>IFERROR(HLOOKUP(P20,'TCD SAISIES'!$A$18:$P$19,2,FALSE),"")</f>
        <v/>
      </c>
      <c r="P20" s="15" t="str">
        <f>IFERROR(LARGE('TCD SAISIES'!$C$18:$P$18,B20),"")</f>
        <v/>
      </c>
    </row>
    <row r="21" spans="2:16" x14ac:dyDescent="0.45">
      <c r="B21" s="16">
        <v>14</v>
      </c>
      <c r="C21" s="23" t="str">
        <f>IFERROR(HLOOKUP(D21,'TCD SAISIES'!$A$4:$P$8,5,FALSE),"")</f>
        <v/>
      </c>
      <c r="D21" s="24" t="str">
        <f>IFERROR(LARGE('TCD SAISIES'!$B$4:$P$4,B21),"")</f>
        <v/>
      </c>
      <c r="E21" s="25"/>
      <c r="F21" s="23" t="str">
        <f>IFERROR(HLOOKUP(G21,'TCD SAISIES'!$A$5:$P$8,4,FALSE),"")</f>
        <v/>
      </c>
      <c r="G21" s="24" t="str">
        <f>IFERROR(LARGE('TCD SAISIES'!$B$5:$P$5,B21),"")</f>
        <v/>
      </c>
      <c r="H21" s="23"/>
      <c r="I21" s="23" t="str">
        <f>IFERROR(HLOOKUP(J21,'TCD SAISIES'!$A$6:$P$8,3,FALSE),"")</f>
        <v/>
      </c>
      <c r="J21" s="24" t="str">
        <f>IFERROR(LARGE('TCD SAISIES'!$B$6:$P$6,B21),"")</f>
        <v/>
      </c>
      <c r="K21" s="23"/>
      <c r="L21" s="23" t="str">
        <f>IFERROR(HLOOKUP(M21,'TCD SAISIES'!$A$7:$P$8,2,FALSE),"")</f>
        <v/>
      </c>
      <c r="M21" s="24" t="str">
        <f>IFERROR(LARGE('TCD SAISIES'!$B$7:$P$7,B21),"")</f>
        <v/>
      </c>
      <c r="N21" s="23"/>
      <c r="O21" s="23" t="str">
        <f>IFERROR(HLOOKUP(P21,'TCD SAISIES'!$A$18:$P$19,2,FALSE),"")</f>
        <v/>
      </c>
      <c r="P21" s="15" t="str">
        <f>IFERROR(LARGE('TCD SAISIES'!$C$18:$P$18,B21),"")</f>
        <v/>
      </c>
    </row>
    <row r="22" spans="2:16" x14ac:dyDescent="0.45">
      <c r="B22" s="16">
        <v>15</v>
      </c>
      <c r="C22" s="23" t="str">
        <f>IFERROR(HLOOKUP(D22,'TCD SAISIES'!$A$4:$P$8,5,FALSE),"")</f>
        <v/>
      </c>
      <c r="D22" s="24" t="str">
        <f>IFERROR(LARGE('TCD SAISIES'!$B$4:$P$4,B22),"")</f>
        <v/>
      </c>
      <c r="E22" s="25"/>
      <c r="F22" s="23" t="str">
        <f>IFERROR(HLOOKUP(G22,'TCD SAISIES'!$A$5:$P$8,4,FALSE),"")</f>
        <v/>
      </c>
      <c r="G22" s="24" t="str">
        <f>IFERROR(LARGE('TCD SAISIES'!$B$5:$P$5,B22),"")</f>
        <v/>
      </c>
      <c r="H22" s="23"/>
      <c r="I22" s="23" t="str">
        <f>IFERROR(HLOOKUP(J22,'TCD SAISIES'!$A$6:$P$8,3,FALSE),"")</f>
        <v/>
      </c>
      <c r="J22" s="24" t="str">
        <f>IFERROR(LARGE('TCD SAISIES'!$B$6:$P$6,B22),"")</f>
        <v/>
      </c>
      <c r="K22" s="23"/>
      <c r="L22" s="23" t="str">
        <f>IFERROR(HLOOKUP(M22,'TCD SAISIES'!$A$7:$P$8,2,FALSE),"")</f>
        <v/>
      </c>
      <c r="M22" s="24" t="str">
        <f>IFERROR(LARGE('TCD SAISIES'!$B$7:$P$7,B22),"")</f>
        <v/>
      </c>
      <c r="N22" s="23"/>
      <c r="O22" s="23" t="str">
        <f>IFERROR(HLOOKUP(P22,'TCD SAISIES'!$A$18:$P$19,2,FALSE),"")</f>
        <v/>
      </c>
      <c r="P22" s="15" t="str">
        <f>IFERROR(LARGE('TCD SAISIES'!$C$18:$P$18,B22),"")</f>
        <v/>
      </c>
    </row>
    <row r="23" spans="2:16" x14ac:dyDescent="0.45">
      <c r="B23" s="17"/>
      <c r="C23" s="23"/>
      <c r="D23" s="24"/>
      <c r="E23" s="23"/>
      <c r="F23" s="23"/>
      <c r="G23" s="24"/>
      <c r="H23" s="23"/>
      <c r="I23" s="23"/>
      <c r="J23" s="24"/>
      <c r="K23" s="23"/>
      <c r="L23" s="23"/>
      <c r="M23" s="24"/>
      <c r="N23" s="23"/>
      <c r="O23" s="23"/>
      <c r="P23" s="15"/>
    </row>
    <row r="24" spans="2:16" ht="14.65" thickBot="1" x14ac:dyDescent="0.5">
      <c r="B24" s="26"/>
      <c r="C24" s="14"/>
      <c r="D24" s="27"/>
      <c r="E24" s="14"/>
      <c r="F24" s="14"/>
      <c r="G24" s="27"/>
      <c r="H24" s="14"/>
      <c r="I24" s="14"/>
      <c r="J24" s="27"/>
      <c r="K24" s="14"/>
      <c r="L24" s="14"/>
      <c r="M24" s="27"/>
      <c r="N24" s="14"/>
      <c r="O24" s="14"/>
      <c r="P24" s="28"/>
    </row>
    <row r="25" spans="2:16" ht="14.65" thickTop="1" x14ac:dyDescent="0.45"/>
  </sheetData>
  <sheetProtection sheet="1" objects="1" scenarios="1"/>
  <mergeCells count="5">
    <mergeCell ref="C6:D6"/>
    <mergeCell ref="F6:G6"/>
    <mergeCell ref="I6:J6"/>
    <mergeCell ref="L6:M6"/>
    <mergeCell ref="O6:P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5F3EC-528A-43A2-88AF-E56CF0313A0B}">
  <dimension ref="A1:E10"/>
  <sheetViews>
    <sheetView workbookViewId="0">
      <selection activeCell="A3" sqref="A3"/>
    </sheetView>
  </sheetViews>
  <sheetFormatPr baseColWidth="10" defaultRowHeight="14.25" x14ac:dyDescent="0.45"/>
  <cols>
    <col min="1" max="1" width="13.59765625" bestFit="1" customWidth="1"/>
  </cols>
  <sheetData>
    <row r="1" spans="1:5" x14ac:dyDescent="0.45">
      <c r="A1" t="s">
        <v>23</v>
      </c>
      <c r="C1" t="s">
        <v>48</v>
      </c>
      <c r="E1" t="s">
        <v>24</v>
      </c>
    </row>
    <row r="2" spans="1:5" x14ac:dyDescent="0.45">
      <c r="A2" t="s">
        <v>48</v>
      </c>
      <c r="C2" t="s">
        <v>67</v>
      </c>
      <c r="E2" t="s">
        <v>81</v>
      </c>
    </row>
    <row r="3" spans="1:5" x14ac:dyDescent="0.45">
      <c r="A3" t="s">
        <v>25</v>
      </c>
      <c r="C3" t="s">
        <v>59</v>
      </c>
      <c r="E3" t="s">
        <v>18</v>
      </c>
    </row>
    <row r="4" spans="1:5" x14ac:dyDescent="0.45">
      <c r="A4" t="s">
        <v>26</v>
      </c>
      <c r="C4" t="s">
        <v>63</v>
      </c>
      <c r="E4" t="s">
        <v>82</v>
      </c>
    </row>
    <row r="5" spans="1:5" x14ac:dyDescent="0.45">
      <c r="A5" t="s">
        <v>24</v>
      </c>
      <c r="C5" t="s">
        <v>61</v>
      </c>
      <c r="E5" t="s">
        <v>19</v>
      </c>
    </row>
    <row r="6" spans="1:5" x14ac:dyDescent="0.45">
      <c r="E6" t="s">
        <v>83</v>
      </c>
    </row>
    <row r="7" spans="1:5" x14ac:dyDescent="0.45">
      <c r="E7" t="s">
        <v>84</v>
      </c>
    </row>
    <row r="8" spans="1:5" x14ac:dyDescent="0.45">
      <c r="E8" t="s">
        <v>85</v>
      </c>
    </row>
    <row r="9" spans="1:5" x14ac:dyDescent="0.45">
      <c r="E9" t="s">
        <v>86</v>
      </c>
    </row>
    <row r="10" spans="1:5" x14ac:dyDescent="0.45">
      <c r="E10" t="s">
        <v>17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SAISIES</vt:lpstr>
      <vt:lpstr>TCD SAISIES</vt:lpstr>
      <vt:lpstr>SAISIE CC</vt:lpstr>
      <vt:lpstr>TCD CC</vt:lpstr>
      <vt:lpstr>PODIUMS</vt:lpstr>
      <vt:lpstr>TABLES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PASCAL</cp:lastModifiedBy>
  <dcterms:created xsi:type="dcterms:W3CDTF">2020-05-19T15:22:02Z</dcterms:created>
  <dcterms:modified xsi:type="dcterms:W3CDTF">2020-05-20T20:47:13Z</dcterms:modified>
</cp:coreProperties>
</file>