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L\Documents\SLOT\2020\"/>
    </mc:Choice>
  </mc:AlternateContent>
  <xr:revisionPtr revIDLastSave="0" documentId="13_ncr:1_{F63358A1-72A9-4A9A-A7CE-618654D90D6A}" xr6:coauthVersionLast="45" xr6:coauthVersionMax="45" xr10:uidLastSave="{00000000-0000-0000-0000-000000000000}"/>
  <bookViews>
    <workbookView xWindow="40942" yWindow="-98" windowWidth="24196" windowHeight="13245" activeTab="1" xr2:uid="{B0A1039E-0FD4-43B7-8792-78EFDD50B302}"/>
  </bookViews>
  <sheets>
    <sheet name="SAISIES" sheetId="1" r:id="rId1"/>
    <sheet name="TCD CC" sheetId="5" r:id="rId2"/>
    <sheet name="CC" sheetId="4" r:id="rId3"/>
    <sheet name="TCD SAISIES" sheetId="2" r:id="rId4"/>
    <sheet name="PODIUMS" sheetId="3" r:id="rId5"/>
  </sheets>
  <calcPr calcId="181029"/>
  <pivotCaches>
    <pivotCache cacheId="0" r:id="rId6"/>
    <pivotCache cacheId="25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4" l="1"/>
  <c r="C10" i="5"/>
  <c r="D10" i="5"/>
  <c r="E10" i="5"/>
  <c r="F10" i="5"/>
  <c r="G10" i="5"/>
  <c r="H10" i="5"/>
  <c r="I10" i="5"/>
  <c r="B10" i="5"/>
  <c r="H16" i="4" l="1"/>
  <c r="H18" i="5"/>
  <c r="G18" i="5" s="1"/>
  <c r="H19" i="5"/>
  <c r="G19" i="5" s="1"/>
  <c r="H20" i="5"/>
  <c r="G20" i="5" s="1"/>
  <c r="H17" i="5"/>
  <c r="G17" i="5" s="1"/>
  <c r="H24" i="4" l="1"/>
  <c r="H23" i="4"/>
  <c r="H22" i="4"/>
  <c r="H21" i="4"/>
  <c r="H26" i="4"/>
  <c r="H25" i="4"/>
  <c r="H19" i="4"/>
  <c r="I20" i="4" s="1"/>
  <c r="H17" i="4"/>
  <c r="H18" i="4"/>
  <c r="H15" i="4"/>
  <c r="I16" i="4" s="1"/>
  <c r="H14" i="4"/>
  <c r="H13" i="4"/>
  <c r="H12" i="4"/>
  <c r="H11" i="4"/>
  <c r="H10" i="4"/>
  <c r="H9" i="4"/>
  <c r="H8" i="4"/>
  <c r="H6" i="4"/>
  <c r="H7" i="4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O22" i="3" s="1"/>
  <c r="P8" i="3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B17" i="2"/>
  <c r="I22" i="4" l="1"/>
  <c r="I7" i="4"/>
  <c r="O16" i="3"/>
  <c r="O12" i="3"/>
  <c r="O8" i="3"/>
  <c r="O20" i="3"/>
  <c r="O19" i="3"/>
  <c r="O15" i="3"/>
  <c r="O11" i="3"/>
  <c r="O14" i="3"/>
  <c r="O10" i="3"/>
  <c r="O13" i="3"/>
  <c r="O18" i="3"/>
  <c r="O21" i="3"/>
  <c r="O17" i="3"/>
  <c r="O9" i="3"/>
  <c r="I26" i="4"/>
  <c r="I24" i="4"/>
  <c r="I25" i="4"/>
  <c r="I10" i="4"/>
  <c r="I14" i="4"/>
  <c r="I19" i="4"/>
  <c r="I11" i="4"/>
  <c r="I15" i="4"/>
  <c r="I23" i="4"/>
  <c r="I8" i="4"/>
  <c r="I12" i="4"/>
  <c r="I18" i="4"/>
  <c r="I21" i="4"/>
  <c r="I17" i="4"/>
  <c r="I13" i="4"/>
  <c r="I9" i="4"/>
  <c r="M19" i="3"/>
  <c r="M20" i="3"/>
  <c r="M21" i="3"/>
  <c r="M22" i="3"/>
  <c r="M8" i="2"/>
  <c r="N8" i="2"/>
  <c r="O8" i="2"/>
  <c r="P8" i="2"/>
  <c r="M9" i="3"/>
  <c r="M10" i="3"/>
  <c r="M11" i="3"/>
  <c r="M12" i="3"/>
  <c r="M13" i="3"/>
  <c r="M14" i="3"/>
  <c r="M15" i="3"/>
  <c r="M16" i="3"/>
  <c r="M17" i="3"/>
  <c r="M18" i="3"/>
  <c r="M8" i="3"/>
  <c r="J22" i="3"/>
  <c r="I22" i="3" s="1"/>
  <c r="G22" i="3"/>
  <c r="F22" i="3" s="1"/>
  <c r="D22" i="3"/>
  <c r="C22" i="3" s="1"/>
  <c r="J21" i="3"/>
  <c r="I21" i="3" s="1"/>
  <c r="G21" i="3"/>
  <c r="F21" i="3" s="1"/>
  <c r="D21" i="3"/>
  <c r="C21" i="3" s="1"/>
  <c r="J20" i="3"/>
  <c r="I20" i="3" s="1"/>
  <c r="G20" i="3"/>
  <c r="F20" i="3" s="1"/>
  <c r="D20" i="3"/>
  <c r="C20" i="3" s="1"/>
  <c r="J19" i="3"/>
  <c r="I19" i="3" s="1"/>
  <c r="G19" i="3"/>
  <c r="F19" i="3" s="1"/>
  <c r="D19" i="3"/>
  <c r="C19" i="3" s="1"/>
  <c r="J18" i="3"/>
  <c r="I18" i="3" s="1"/>
  <c r="G18" i="3"/>
  <c r="F18" i="3" s="1"/>
  <c r="D18" i="3"/>
  <c r="C18" i="3" s="1"/>
  <c r="J17" i="3"/>
  <c r="I17" i="3" s="1"/>
  <c r="G17" i="3"/>
  <c r="F17" i="3" s="1"/>
  <c r="D17" i="3"/>
  <c r="C17" i="3" s="1"/>
  <c r="J16" i="3"/>
  <c r="I16" i="3" s="1"/>
  <c r="G16" i="3"/>
  <c r="F16" i="3" s="1"/>
  <c r="D16" i="3"/>
  <c r="C16" i="3" s="1"/>
  <c r="J15" i="3"/>
  <c r="G15" i="3"/>
  <c r="F15" i="3" s="1"/>
  <c r="D15" i="3"/>
  <c r="C15" i="3" s="1"/>
  <c r="J14" i="3"/>
  <c r="G14" i="3"/>
  <c r="D14" i="3"/>
  <c r="J13" i="3"/>
  <c r="G13" i="3"/>
  <c r="D13" i="3"/>
  <c r="J12" i="3"/>
  <c r="G12" i="3"/>
  <c r="D12" i="3"/>
  <c r="J11" i="3"/>
  <c r="G11" i="3"/>
  <c r="D11" i="3"/>
  <c r="J10" i="3"/>
  <c r="G10" i="3"/>
  <c r="D10" i="3"/>
  <c r="J9" i="3"/>
  <c r="G9" i="3"/>
  <c r="D9" i="3"/>
  <c r="J8" i="3"/>
  <c r="G8" i="3"/>
  <c r="D8" i="3"/>
  <c r="L8" i="3" l="1"/>
  <c r="N23" i="2"/>
  <c r="N24" i="2"/>
  <c r="M24" i="2" s="1"/>
  <c r="N25" i="2"/>
  <c r="M25" i="2" s="1"/>
  <c r="N26" i="2"/>
  <c r="M26" i="2" s="1"/>
  <c r="N27" i="2"/>
  <c r="M27" i="2" s="1"/>
  <c r="N28" i="2"/>
  <c r="M28" i="2" s="1"/>
  <c r="N29" i="2"/>
  <c r="M29" i="2" s="1"/>
  <c r="C8" i="2"/>
  <c r="I15" i="3" s="1"/>
  <c r="D8" i="2"/>
  <c r="F12" i="3" s="1"/>
  <c r="E8" i="2"/>
  <c r="F8" i="2"/>
  <c r="L18" i="3" s="1"/>
  <c r="G8" i="2"/>
  <c r="H8" i="2"/>
  <c r="I8" i="2"/>
  <c r="F9" i="3" s="1"/>
  <c r="J8" i="2"/>
  <c r="C9" i="3" s="1"/>
  <c r="K8" i="2"/>
  <c r="F14" i="3" s="1"/>
  <c r="L8" i="2"/>
  <c r="C14" i="3" s="1"/>
  <c r="B8" i="2"/>
  <c r="L22" i="3" s="1"/>
  <c r="L15" i="3" l="1"/>
  <c r="L16" i="3"/>
  <c r="L20" i="3"/>
  <c r="L13" i="3"/>
  <c r="L14" i="3"/>
  <c r="L17" i="3"/>
  <c r="L19" i="3"/>
  <c r="L21" i="3"/>
  <c r="L11" i="3"/>
  <c r="L9" i="3"/>
  <c r="L10" i="3"/>
  <c r="L12" i="3"/>
  <c r="C10" i="3"/>
  <c r="I10" i="3"/>
  <c r="I13" i="3"/>
  <c r="F8" i="3"/>
  <c r="I9" i="3"/>
  <c r="F13" i="3"/>
  <c r="I12" i="3"/>
  <c r="I11" i="3"/>
  <c r="C11" i="3"/>
  <c r="I14" i="3"/>
  <c r="C8" i="3"/>
  <c r="C12" i="3"/>
  <c r="C13" i="3"/>
  <c r="F11" i="3"/>
  <c r="I8" i="3"/>
  <c r="F10" i="3"/>
  <c r="M2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PASCAL</author>
  </authors>
  <commentList>
    <comment ref="H5" authorId="0" shapeId="0" xr:uid="{7E47E5C7-C0F6-470F-8EAC-E2DAAD1EE33D}">
      <text>
        <r>
          <rPr>
            <sz val="9"/>
            <color indexed="81"/>
            <rFont val="Tahoma"/>
            <family val="2"/>
          </rPr>
          <t xml:space="preserve">TOTAL DES 2 MEILLEURS TEMPS
</t>
        </r>
      </text>
    </comment>
  </commentList>
</comments>
</file>

<file path=xl/sharedStrings.xml><?xml version="1.0" encoding="utf-8"?>
<sst xmlns="http://schemas.openxmlformats.org/spreadsheetml/2006/main" count="242" uniqueCount="82">
  <si>
    <t>ACHILLE</t>
  </si>
  <si>
    <t>CELESTIN</t>
  </si>
  <si>
    <t>DANIEL</t>
  </si>
  <si>
    <t>ESTEVE</t>
  </si>
  <si>
    <t>HUBERT</t>
  </si>
  <si>
    <t>JEAN</t>
  </si>
  <si>
    <t>JEAN LUC</t>
  </si>
  <si>
    <t>LUC</t>
  </si>
  <si>
    <t>MARC</t>
  </si>
  <si>
    <t>PIERRE</t>
  </si>
  <si>
    <t>E</t>
  </si>
  <si>
    <t>F</t>
  </si>
  <si>
    <t>G</t>
  </si>
  <si>
    <t>H</t>
  </si>
  <si>
    <t>PASCAL</t>
  </si>
  <si>
    <t>A</t>
  </si>
  <si>
    <t>DATE</t>
  </si>
  <si>
    <t>WRC</t>
  </si>
  <si>
    <t>GR2</t>
  </si>
  <si>
    <t>GT1</t>
  </si>
  <si>
    <t>PROTOFLY</t>
  </si>
  <si>
    <t>HC</t>
  </si>
  <si>
    <t xml:space="preserve">F1 </t>
  </si>
  <si>
    <t>TYPE</t>
  </si>
  <si>
    <t>CHPT</t>
  </si>
  <si>
    <t>MULTI</t>
  </si>
  <si>
    <t>CONST</t>
  </si>
  <si>
    <t>F1</t>
  </si>
  <si>
    <t>M</t>
  </si>
  <si>
    <t xml:space="preserve"> CELESTIN</t>
  </si>
  <si>
    <t xml:space="preserve"> DANIEL</t>
  </si>
  <si>
    <t xml:space="preserve"> JEAN</t>
  </si>
  <si>
    <t xml:space="preserve"> JEAN LUC</t>
  </si>
  <si>
    <t xml:space="preserve"> LUC</t>
  </si>
  <si>
    <t xml:space="preserve"> MARC</t>
  </si>
  <si>
    <t xml:space="preserve"> PASCAL</t>
  </si>
  <si>
    <t xml:space="preserve"> PIERRE</t>
  </si>
  <si>
    <t xml:space="preserve"> ACHILLE</t>
  </si>
  <si>
    <t xml:space="preserve"> ESTEVE</t>
  </si>
  <si>
    <t xml:space="preserve"> HUBERT</t>
  </si>
  <si>
    <t>CONSTRUCTEUR</t>
  </si>
  <si>
    <t xml:space="preserve"> E</t>
  </si>
  <si>
    <t xml:space="preserve"> F</t>
  </si>
  <si>
    <t xml:space="preserve"> H</t>
  </si>
  <si>
    <t xml:space="preserve"> G</t>
  </si>
  <si>
    <t>Total général</t>
  </si>
  <si>
    <t>POINTS</t>
  </si>
  <si>
    <t>PARTICIPATIONS</t>
  </si>
  <si>
    <t>CHPTS</t>
  </si>
  <si>
    <t>CC</t>
  </si>
  <si>
    <t>FEUILLE PROTEGEE</t>
  </si>
  <si>
    <t>PARTICIPATION</t>
  </si>
  <si>
    <t>CATEGORIE</t>
  </si>
  <si>
    <t>PILOTE</t>
  </si>
  <si>
    <t>VOITURE</t>
  </si>
  <si>
    <t>1M</t>
  </si>
  <si>
    <t>2M</t>
  </si>
  <si>
    <t>3M</t>
  </si>
  <si>
    <t>4M</t>
  </si>
  <si>
    <t>TOTAL</t>
  </si>
  <si>
    <t>MONOPLACE</t>
  </si>
  <si>
    <t>D</t>
  </si>
  <si>
    <t>RGTT</t>
  </si>
  <si>
    <t>C</t>
  </si>
  <si>
    <t>PROTO</t>
  </si>
  <si>
    <t>K</t>
  </si>
  <si>
    <t>L</t>
  </si>
  <si>
    <t>B</t>
  </si>
  <si>
    <t>DIVERS</t>
  </si>
  <si>
    <t>DD</t>
  </si>
  <si>
    <t>N</t>
  </si>
  <si>
    <t>J</t>
  </si>
  <si>
    <t>W</t>
  </si>
  <si>
    <t>Z</t>
  </si>
  <si>
    <t>Y</t>
  </si>
  <si>
    <t>O</t>
  </si>
  <si>
    <t>I</t>
  </si>
  <si>
    <t>ECART</t>
  </si>
  <si>
    <t>Étiquettes de lignes</t>
  </si>
  <si>
    <t>Min. de TOTAL</t>
  </si>
  <si>
    <t>SS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</si>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</sst>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:ss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0" borderId="0" xfId="0" applyNumberFormat="1"/>
    <xf numFmtId="0" fontId="2" fillId="0" borderId="0" xfId="0" applyFont="1" applyAlignment="1" applyProtection="1">
      <alignment horizontal="center" vertical="center" textRotation="58" shrinkToFi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quotePrefix="1"/>
    <xf numFmtId="0" fontId="0" fillId="3" borderId="0" xfId="0" applyFill="1"/>
    <xf numFmtId="0" fontId="0" fillId="0" borderId="1" xfId="0" applyBorder="1"/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3" fillId="0" borderId="1" xfId="0" applyFont="1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7" xfId="0" applyBorder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182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numFmt numFmtId="30" formatCode="@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0" formatCode="@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numFmt numFmtId="29" formatCode="mm:ss.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29" formatCode="mm:ss.0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mm:ss.000"/>
    </dxf>
    <dxf>
      <numFmt numFmtId="165" formatCode="mm:ss.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5" formatCode="mm:ss.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center"/>
    </dxf>
    <dxf>
      <alignment horizontal="center"/>
    </dxf>
    <dxf>
      <alignment horizontal="center"/>
    </dxf>
    <dxf>
      <numFmt numFmtId="164" formatCode="mm:ss.0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4" formatCode="mm:ss.000"/>
      <alignment horizontal="center" vertical="bottom" textRotation="0" wrapText="0" indent="0" justifyLastLine="0" shrinkToFit="0" readingOrder="0"/>
    </dxf>
    <dxf>
      <numFmt numFmtId="164" formatCode="mm:ss.000"/>
      <alignment horizontal="center" vertical="bottom" textRotation="0" wrapText="0" indent="0" justifyLastLine="0" shrinkToFit="0" readingOrder="0"/>
    </dxf>
    <dxf>
      <numFmt numFmtId="164" formatCode="mm:ss.000"/>
      <alignment horizontal="center" vertical="bottom" textRotation="0" wrapText="0" indent="0" justifyLastLine="0" shrinkToFit="0" readingOrder="0"/>
    </dxf>
    <dxf>
      <numFmt numFmtId="164" formatCode="mm:ss.000"/>
      <alignment horizontal="center" vertical="bottom" textRotation="0" wrapText="0" indent="0" justifyLastLine="0" shrinkToFit="0" readingOrder="0"/>
    </dxf>
    <dxf>
      <numFmt numFmtId="164" formatCode="mm:ss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wrapText="0" indent="0" justifyLastLine="0" readingOrder="0"/>
    </dxf>
    <dxf>
      <alignment horizontal="center" vertical="bottom" textRotation="0" wrapText="0" indent="0" justifyLastLine="0" shrinkToFit="0" readingOrder="0"/>
    </dxf>
    <dxf>
      <alignment horizontal="center" wrapText="0" indent="0" justifyLastLine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wrapText="0" indent="0" justifyLastLine="0" readingOrder="0"/>
    </dxf>
    <dxf>
      <alignment horizontal="center" vertical="bottom" textRotation="0" wrapText="0" indent="0" justifyLastLine="0" shrinkToFit="0" readingOrder="0"/>
    </dxf>
    <dxf>
      <alignment horizontal="center" wrapText="0" indent="0" justifyLastLine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" refreshedDate="43971.479682870369" createdVersion="6" refreshedVersion="6" minRefreshableVersion="3" recordCount="37" xr:uid="{10192E60-D75C-4A29-B7CA-0494F0F145BF}">
  <cacheSource type="worksheet">
    <worksheetSource name="CLASSEMENTS"/>
  </cacheSource>
  <cacheFields count="18">
    <cacheField name="CHPT" numFmtId="0">
      <sharedItems containsBlank="1" count="5">
        <s v="MULTI"/>
        <s v="CONST"/>
        <s v="F1 "/>
        <s v="CC"/>
        <m u="1"/>
      </sharedItems>
    </cacheField>
    <cacheField name="TYPE" numFmtId="0">
      <sharedItems containsBlank="1" containsMixedTypes="1" containsNumber="1" containsInteger="1" minValue="60" maxValue="60"/>
    </cacheField>
    <cacheField name="DATE" numFmtId="14">
      <sharedItems containsSemiMixedTypes="0" containsNonDate="0" containsDate="1" containsString="0" minDate="2020-01-04T00:00:00" maxDate="2020-05-21T00:00:00"/>
    </cacheField>
    <cacheField name="ACHILLE" numFmtId="0">
      <sharedItems containsString="0" containsBlank="1" containsNumber="1" containsInteger="1" minValue="1" maxValue="1"/>
    </cacheField>
    <cacheField name="CELESTIN" numFmtId="0">
      <sharedItems containsString="0" containsBlank="1" containsNumber="1" containsInteger="1" minValue="2" maxValue="25"/>
    </cacheField>
    <cacheField name="DANIEL" numFmtId="0">
      <sharedItems containsMixedTypes="1" containsNumber="1" containsInteger="1" minValue="3" maxValue="16"/>
    </cacheField>
    <cacheField name="ESTEVE" numFmtId="0">
      <sharedItems containsString="0" containsBlank="1" containsNumber="1" containsInteger="1" minValue="4" maxValue="4"/>
    </cacheField>
    <cacheField name="HUBERT" numFmtId="0">
      <sharedItems containsString="0" containsBlank="1" containsNumber="1" containsInteger="1" minValue="5" maxValue="5"/>
    </cacheField>
    <cacheField name="JEAN" numFmtId="0">
      <sharedItems containsBlank="1" containsMixedTypes="1" containsNumber="1" containsInteger="1" minValue="6" maxValue="25"/>
    </cacheField>
    <cacheField name="JEAN LUC" numFmtId="0">
      <sharedItems containsString="0" containsBlank="1" containsNumber="1" containsInteger="1" minValue="7" maxValue="25"/>
    </cacheField>
    <cacheField name="LUC" numFmtId="0">
      <sharedItems containsMixedTypes="1" containsNumber="1" containsInteger="1" minValue="8" maxValue="25"/>
    </cacheField>
    <cacheField name="MARC" numFmtId="0">
      <sharedItems containsString="0" containsBlank="1" containsNumber="1" containsInteger="1" minValue="9" maxValue="25"/>
    </cacheField>
    <cacheField name="PASCAL" numFmtId="0">
      <sharedItems containsBlank="1" containsMixedTypes="1" containsNumber="1" containsInteger="1" minValue="7" maxValue="22"/>
    </cacheField>
    <cacheField name="PIERRE" numFmtId="0">
      <sharedItems containsString="0" containsBlank="1" containsNumber="1" containsInteger="1" minValue="10" maxValue="16"/>
    </cacheField>
    <cacheField name="E" numFmtId="0">
      <sharedItems containsString="0" containsBlank="1" containsNumber="1" containsInteger="1" minValue="12" maxValue="12"/>
    </cacheField>
    <cacheField name="F" numFmtId="0">
      <sharedItems containsString="0" containsBlank="1" containsNumber="1" containsInteger="1" minValue="13" maxValue="13"/>
    </cacheField>
    <cacheField name="G" numFmtId="0">
      <sharedItems containsString="0" containsBlank="1" containsNumber="1" containsInteger="1" minValue="14" maxValue="14"/>
    </cacheField>
    <cacheField name="H" numFmtId="0">
      <sharedItems containsString="0" containsBlank="1" containsNumber="1" containsInteger="1" minValue="15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" refreshedDate="43971.660146064816" createdVersion="6" refreshedVersion="6" minRefreshableVersion="3" recordCount="21" xr:uid="{D340EAA9-DFFB-4865-B5B4-8444C0CE6888}">
  <cacheSource type="worksheet">
    <worksheetSource name="CLASCC"/>
  </cacheSource>
  <cacheFields count="9">
    <cacheField name="CATEGORIE" numFmtId="0">
      <sharedItems count="4">
        <s v="RGTT"/>
        <s v="MONOPLACE"/>
        <s v="PROTO"/>
        <s v="DIVERS"/>
      </sharedItems>
    </cacheField>
    <cacheField name="PILOTE" numFmtId="0">
      <sharedItems count="8">
        <s v="LUC"/>
        <s v="PIERRE"/>
        <s v="JEAN"/>
        <s v="DANIEL"/>
        <s v="JEAN LUC"/>
        <s v="PASCAL"/>
        <s v="E"/>
        <s v="F"/>
      </sharedItems>
    </cacheField>
    <cacheField name="VOITURE" numFmtId="0">
      <sharedItems containsBlank="1"/>
    </cacheField>
    <cacheField name="1M" numFmtId="164">
      <sharedItems containsSemiMixedTypes="0" containsNonDate="0" containsDate="1" containsString="0" minDate="1899-12-30T00:00:11" maxDate="1899-12-30T00:05:00"/>
    </cacheField>
    <cacheField name="2M" numFmtId="164">
      <sharedItems containsSemiMixedTypes="0" containsNonDate="0" containsDate="1" containsString="0" minDate="1899-12-30T00:00:09" maxDate="1899-12-30T00:47:00"/>
    </cacheField>
    <cacheField name="3M" numFmtId="164">
      <sharedItems containsNonDate="0" containsDate="1" containsString="0" containsBlank="1" minDate="1899-12-30T00:00:02" maxDate="1899-12-30T09:00:13"/>
    </cacheField>
    <cacheField name="4M" numFmtId="164">
      <sharedItems containsNonDate="0" containsDate="1" containsString="0" containsBlank="1" minDate="1899-12-30T00:00:10" maxDate="1899-12-30T09:00:46"/>
    </cacheField>
    <cacheField name="TOTAL" numFmtId="164">
      <sharedItems containsSemiMixedTypes="0" containsNonDate="0" containsDate="1" containsString="0" minDate="1899-12-30T00:00:22" maxDate="1899-12-30T00:47:13"/>
    </cacheField>
    <cacheField name="ECART" numFmtId="164">
      <sharedItems containsDate="1" containsString="0" containsBlank="1" containsMixedTypes="1" minDate="1900-01-04T20:43:11" maxDate="1899-12-3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x v="0"/>
    <s v="WRC"/>
    <d v="2020-01-04T00:00:00"/>
    <m/>
    <m/>
    <n v="16"/>
    <m/>
    <m/>
    <n v="22"/>
    <n v="19"/>
    <n v="25"/>
    <n v="13"/>
    <m/>
    <n v="10"/>
    <m/>
    <m/>
    <m/>
    <m/>
  </r>
  <r>
    <x v="1"/>
    <s v="WRC"/>
    <d v="2020-01-04T00:00:00"/>
    <m/>
    <m/>
    <n v="16"/>
    <m/>
    <m/>
    <n v="22"/>
    <n v="19"/>
    <n v="25"/>
    <n v="13"/>
    <m/>
    <n v="10"/>
    <m/>
    <m/>
    <m/>
    <m/>
  </r>
  <r>
    <x v="2"/>
    <n v="60"/>
    <d v="2020-01-11T00:00:00"/>
    <m/>
    <m/>
    <n v="13"/>
    <m/>
    <m/>
    <n v="19"/>
    <n v="25"/>
    <n v="22"/>
    <n v="16"/>
    <n v="7"/>
    <n v="10"/>
    <m/>
    <m/>
    <m/>
    <m/>
  </r>
  <r>
    <x v="1"/>
    <s v="F1"/>
    <d v="2020-01-11T00:00:00"/>
    <m/>
    <m/>
    <n v="13"/>
    <m/>
    <m/>
    <n v="19"/>
    <n v="25"/>
    <n v="22"/>
    <n v="16"/>
    <n v="7"/>
    <n v="10"/>
    <m/>
    <m/>
    <m/>
    <m/>
  </r>
  <r>
    <x v="0"/>
    <s v="GR2"/>
    <d v="2020-01-18T00:00:00"/>
    <m/>
    <m/>
    <n v="13"/>
    <m/>
    <m/>
    <s v="A"/>
    <n v="25"/>
    <n v="19"/>
    <n v="22"/>
    <s v="A"/>
    <n v="16"/>
    <m/>
    <m/>
    <m/>
    <m/>
  </r>
  <r>
    <x v="0"/>
    <s v="GT1"/>
    <d v="2020-01-18T00:00:00"/>
    <m/>
    <m/>
    <n v="13"/>
    <m/>
    <m/>
    <s v="A"/>
    <n v="25"/>
    <n v="22"/>
    <n v="19"/>
    <s v="A"/>
    <n v="16"/>
    <m/>
    <m/>
    <m/>
    <m/>
  </r>
  <r>
    <x v="1"/>
    <s v="GR2"/>
    <d v="2020-01-18T00:00:00"/>
    <m/>
    <m/>
    <n v="13"/>
    <m/>
    <m/>
    <s v="A"/>
    <n v="25"/>
    <n v="19"/>
    <n v="22"/>
    <s v="A"/>
    <n v="16"/>
    <m/>
    <m/>
    <m/>
    <m/>
  </r>
  <r>
    <x v="1"/>
    <s v="GT1"/>
    <d v="2020-01-18T00:00:00"/>
    <m/>
    <m/>
    <n v="5"/>
    <m/>
    <m/>
    <s v="A"/>
    <n v="25"/>
    <n v="22"/>
    <n v="19"/>
    <s v="A"/>
    <n v="16"/>
    <m/>
    <m/>
    <m/>
    <m/>
  </r>
  <r>
    <x v="0"/>
    <s v="PROTOFLY"/>
    <d v="2020-01-25T00:00:00"/>
    <m/>
    <n v="19"/>
    <s v="HC"/>
    <m/>
    <m/>
    <n v="16"/>
    <n v="25"/>
    <n v="13"/>
    <n v="22"/>
    <m/>
    <m/>
    <m/>
    <m/>
    <m/>
    <m/>
  </r>
  <r>
    <x v="0"/>
    <s v="GT1"/>
    <d v="2020-01-25T00:00:00"/>
    <m/>
    <n v="25"/>
    <n v="10"/>
    <m/>
    <m/>
    <n v="16"/>
    <n v="19"/>
    <n v="22"/>
    <n v="13"/>
    <m/>
    <m/>
    <m/>
    <m/>
    <m/>
    <m/>
  </r>
  <r>
    <x v="1"/>
    <s v="PROTOFLY"/>
    <d v="2020-01-25T00:00:00"/>
    <m/>
    <m/>
    <s v="HC"/>
    <m/>
    <m/>
    <n v="16"/>
    <n v="25"/>
    <n v="13"/>
    <n v="22"/>
    <m/>
    <m/>
    <m/>
    <m/>
    <m/>
    <m/>
  </r>
  <r>
    <x v="1"/>
    <s v="GT1"/>
    <d v="2020-01-25T00:00:00"/>
    <m/>
    <m/>
    <n v="10"/>
    <m/>
    <m/>
    <n v="16"/>
    <n v="25"/>
    <n v="22"/>
    <n v="13"/>
    <m/>
    <m/>
    <m/>
    <m/>
    <m/>
    <m/>
  </r>
  <r>
    <x v="0"/>
    <s v="PROTOFLY"/>
    <d v="2020-02-01T00:00:00"/>
    <m/>
    <m/>
    <n v="7"/>
    <m/>
    <m/>
    <n v="13"/>
    <n v="22"/>
    <n v="19"/>
    <n v="25"/>
    <n v="16"/>
    <n v="10"/>
    <m/>
    <m/>
    <m/>
    <m/>
  </r>
  <r>
    <x v="0"/>
    <s v="GR2"/>
    <d v="2020-02-01T00:00:00"/>
    <m/>
    <m/>
    <n v="7"/>
    <m/>
    <m/>
    <n v="19"/>
    <n v="25"/>
    <n v="10"/>
    <n v="22"/>
    <n v="16"/>
    <n v="13"/>
    <m/>
    <m/>
    <m/>
    <m/>
  </r>
  <r>
    <x v="1"/>
    <s v="GR2"/>
    <d v="2020-02-01T00:00:00"/>
    <m/>
    <m/>
    <n v="7"/>
    <m/>
    <m/>
    <n v="13"/>
    <n v="22"/>
    <n v="19"/>
    <n v="25"/>
    <n v="16"/>
    <n v="10"/>
    <m/>
    <m/>
    <m/>
    <m/>
  </r>
  <r>
    <x v="1"/>
    <s v="PROTOFLY"/>
    <d v="2020-02-01T00:00:00"/>
    <m/>
    <m/>
    <n v="7"/>
    <m/>
    <m/>
    <n v="19"/>
    <n v="25"/>
    <n v="10"/>
    <n v="22"/>
    <n v="16"/>
    <n v="13"/>
    <m/>
    <m/>
    <m/>
    <m/>
  </r>
  <r>
    <x v="0"/>
    <s v="GT1"/>
    <d v="2020-02-08T00:00:00"/>
    <m/>
    <m/>
    <n v="7"/>
    <m/>
    <m/>
    <n v="19"/>
    <n v="25"/>
    <n v="13"/>
    <n v="22"/>
    <n v="16"/>
    <n v="10"/>
    <m/>
    <m/>
    <m/>
    <m/>
  </r>
  <r>
    <x v="0"/>
    <s v="PROTOFLY"/>
    <d v="2020-02-08T00:00:00"/>
    <m/>
    <m/>
    <n v="10"/>
    <m/>
    <m/>
    <n v="19"/>
    <n v="22"/>
    <s v="HC"/>
    <n v="25"/>
    <n v="16"/>
    <n v="13"/>
    <m/>
    <m/>
    <m/>
    <m/>
  </r>
  <r>
    <x v="1"/>
    <s v="GT1"/>
    <d v="2020-02-08T00:00:00"/>
    <m/>
    <m/>
    <n v="7"/>
    <m/>
    <m/>
    <n v="19"/>
    <n v="25"/>
    <n v="13"/>
    <n v="22"/>
    <n v="16"/>
    <n v="10"/>
    <m/>
    <m/>
    <m/>
    <m/>
  </r>
  <r>
    <x v="1"/>
    <s v="PROTOFLY"/>
    <d v="2020-02-08T00:00:00"/>
    <m/>
    <m/>
    <n v="10"/>
    <m/>
    <m/>
    <n v="19"/>
    <n v="22"/>
    <s v="HC"/>
    <n v="25"/>
    <n v="16"/>
    <n v="13"/>
    <m/>
    <m/>
    <m/>
    <m/>
  </r>
  <r>
    <x v="0"/>
    <s v="GR2"/>
    <d v="2020-02-15T00:00:00"/>
    <m/>
    <m/>
    <n v="16"/>
    <m/>
    <m/>
    <m/>
    <n v="22"/>
    <n v="19"/>
    <n v="25"/>
    <m/>
    <m/>
    <m/>
    <m/>
    <m/>
    <m/>
  </r>
  <r>
    <x v="0"/>
    <s v="GT1"/>
    <d v="2020-02-15T00:00:00"/>
    <m/>
    <m/>
    <n v="13"/>
    <m/>
    <m/>
    <m/>
    <n v="25"/>
    <n v="19"/>
    <n v="22"/>
    <m/>
    <n v="16"/>
    <m/>
    <m/>
    <m/>
    <m/>
  </r>
  <r>
    <x v="1"/>
    <s v="GR2"/>
    <d v="2020-02-15T00:00:00"/>
    <m/>
    <m/>
    <s v="M"/>
    <m/>
    <m/>
    <n v="22"/>
    <n v="19"/>
    <n v="25"/>
    <m/>
    <m/>
    <m/>
    <m/>
    <m/>
    <m/>
    <m/>
  </r>
  <r>
    <x v="1"/>
    <s v="GT1"/>
    <d v="2020-02-15T00:00:00"/>
    <m/>
    <m/>
    <s v="M"/>
    <m/>
    <m/>
    <m/>
    <n v="25"/>
    <n v="19"/>
    <n v="22"/>
    <m/>
    <n v="16"/>
    <m/>
    <m/>
    <m/>
    <m/>
  </r>
  <r>
    <x v="2"/>
    <n v="60"/>
    <d v="2020-02-29T00:00:00"/>
    <m/>
    <m/>
    <n v="16"/>
    <m/>
    <m/>
    <n v="19"/>
    <n v="25"/>
    <n v="22"/>
    <n v="13"/>
    <m/>
    <n v="10"/>
    <m/>
    <m/>
    <m/>
    <m/>
  </r>
  <r>
    <x v="0"/>
    <s v="GT1"/>
    <d v="2020-02-29T00:00:00"/>
    <m/>
    <m/>
    <n v="13"/>
    <m/>
    <m/>
    <s v="A"/>
    <n v="25"/>
    <n v="19"/>
    <n v="22"/>
    <m/>
    <n v="16"/>
    <m/>
    <m/>
    <m/>
    <m/>
  </r>
  <r>
    <x v="1"/>
    <s v="F1"/>
    <d v="2020-02-29T00:00:00"/>
    <m/>
    <m/>
    <n v="16"/>
    <m/>
    <m/>
    <n v="19"/>
    <n v="25"/>
    <n v="22"/>
    <n v="13"/>
    <m/>
    <n v="10"/>
    <m/>
    <m/>
    <m/>
    <m/>
  </r>
  <r>
    <x v="1"/>
    <s v="GT1"/>
    <d v="2020-02-29T00:00:00"/>
    <m/>
    <m/>
    <n v="13"/>
    <m/>
    <m/>
    <s v="A"/>
    <n v="25"/>
    <n v="19"/>
    <n v="22"/>
    <m/>
    <n v="16"/>
    <m/>
    <m/>
    <m/>
    <m/>
  </r>
  <r>
    <x v="0"/>
    <s v="GT1"/>
    <d v="2020-03-07T00:00:00"/>
    <m/>
    <m/>
    <n v="13"/>
    <m/>
    <m/>
    <n v="25"/>
    <m/>
    <n v="22"/>
    <n v="19"/>
    <n v="16"/>
    <m/>
    <m/>
    <m/>
    <m/>
    <m/>
  </r>
  <r>
    <x v="0"/>
    <s v="GR2"/>
    <d v="2020-03-07T00:00:00"/>
    <m/>
    <m/>
    <n v="13"/>
    <m/>
    <m/>
    <n v="16"/>
    <m/>
    <n v="22"/>
    <n v="25"/>
    <n v="19"/>
    <m/>
    <m/>
    <m/>
    <m/>
    <m/>
  </r>
  <r>
    <x v="1"/>
    <s v="GT1"/>
    <d v="2020-03-07T00:00:00"/>
    <m/>
    <m/>
    <n v="13"/>
    <m/>
    <m/>
    <n v="25"/>
    <m/>
    <n v="22"/>
    <n v="19"/>
    <n v="16"/>
    <m/>
    <m/>
    <m/>
    <m/>
    <m/>
  </r>
  <r>
    <x v="1"/>
    <s v="GR2"/>
    <d v="2020-03-07T00:00:00"/>
    <m/>
    <m/>
    <n v="13"/>
    <m/>
    <m/>
    <n v="16"/>
    <m/>
    <n v="22"/>
    <n v="25"/>
    <n v="19"/>
    <m/>
    <m/>
    <m/>
    <m/>
    <m/>
  </r>
  <r>
    <x v="0"/>
    <s v="GT1"/>
    <d v="2020-03-14T00:00:00"/>
    <m/>
    <m/>
    <n v="10"/>
    <m/>
    <m/>
    <n v="13"/>
    <n v="25"/>
    <n v="19"/>
    <n v="16"/>
    <n v="22"/>
    <m/>
    <m/>
    <m/>
    <m/>
    <m/>
  </r>
  <r>
    <x v="0"/>
    <s v="PROTOFLY"/>
    <d v="2020-03-14T00:00:00"/>
    <m/>
    <m/>
    <n v="10"/>
    <m/>
    <m/>
    <n v="13"/>
    <n v="25"/>
    <n v="16"/>
    <n v="22"/>
    <n v="19"/>
    <m/>
    <m/>
    <m/>
    <m/>
    <m/>
  </r>
  <r>
    <x v="1"/>
    <s v="GT1"/>
    <d v="2020-03-14T00:00:00"/>
    <m/>
    <m/>
    <n v="13"/>
    <m/>
    <m/>
    <n v="13"/>
    <n v="25"/>
    <n v="19"/>
    <n v="16"/>
    <n v="22"/>
    <m/>
    <m/>
    <m/>
    <m/>
    <m/>
  </r>
  <r>
    <x v="1"/>
    <s v="PROTOFLY"/>
    <d v="2020-03-14T00:00:00"/>
    <m/>
    <m/>
    <s v="M"/>
    <m/>
    <m/>
    <n v="10"/>
    <n v="25"/>
    <n v="16"/>
    <n v="22"/>
    <n v="19"/>
    <m/>
    <m/>
    <m/>
    <m/>
    <m/>
  </r>
  <r>
    <x v="3"/>
    <m/>
    <d v="2020-05-20T00:00:00"/>
    <n v="1"/>
    <n v="2"/>
    <n v="3"/>
    <n v="4"/>
    <n v="5"/>
    <n v="6"/>
    <n v="7"/>
    <n v="8"/>
    <n v="9"/>
    <n v="10"/>
    <n v="11"/>
    <n v="12"/>
    <n v="13"/>
    <n v="14"/>
    <n v="1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s v="C"/>
    <d v="1899-12-30T00:00:25"/>
    <d v="1899-12-30T00:00:09"/>
    <d v="1899-12-30T00:00:13"/>
    <d v="1899-12-30T00:00:46"/>
    <d v="1899-12-30T00:00:22"/>
    <m/>
  </r>
  <r>
    <x v="1"/>
    <x v="1"/>
    <s v="D"/>
    <d v="1899-12-30T00:00:20"/>
    <d v="1899-12-30T00:00:35"/>
    <d v="1899-12-30T00:00:02"/>
    <d v="1899-12-30T00:00:46"/>
    <d v="1899-12-30T00:00:22"/>
    <d v="1899-12-30T00:00:00"/>
  </r>
  <r>
    <x v="2"/>
    <x v="2"/>
    <s v="K"/>
    <d v="1899-12-30T00:00:31"/>
    <d v="1899-12-30T00:00:24"/>
    <d v="1899-12-30T00:00:13"/>
    <d v="1899-12-30T00:00:10"/>
    <d v="1899-12-30T00:00:23"/>
    <d v="1899-12-30T00:00:01"/>
  </r>
  <r>
    <x v="0"/>
    <x v="0"/>
    <s v="H"/>
    <d v="1899-12-30T00:00:11"/>
    <d v="1899-12-30T00:00:46"/>
    <d v="1899-12-30T00:00:13"/>
    <d v="1899-12-30T00:00:46"/>
    <d v="1899-12-30T00:00:24"/>
    <d v="1899-12-30T00:00:01"/>
  </r>
  <r>
    <x v="0"/>
    <x v="3"/>
    <s v="L"/>
    <d v="1899-12-30T00:00:12"/>
    <d v="1899-12-30T00:05:00"/>
    <d v="1899-12-30T00:00:12"/>
    <d v="1899-12-30T00:05:00"/>
    <d v="1899-12-30T00:00:24"/>
    <d v="1899-12-30T00:00:01"/>
  </r>
  <r>
    <x v="2"/>
    <x v="2"/>
    <s v="B"/>
    <d v="1899-12-30T00:00:13"/>
    <d v="1899-12-30T00:00:12"/>
    <d v="1899-12-30T00:00:13"/>
    <d v="1899-12-30T00:00:46"/>
    <d v="1899-12-30T00:00:25"/>
    <d v="1899-12-30T00:00:00"/>
  </r>
  <r>
    <x v="1"/>
    <x v="3"/>
    <s v="F"/>
    <d v="1899-12-30T00:00:40"/>
    <d v="1899-12-30T00:00:13"/>
    <d v="1899-12-30T00:00:13"/>
    <d v="1899-12-30T00:00:46"/>
    <d v="1899-12-30T00:00:26"/>
    <d v="1899-12-30T00:00:01"/>
  </r>
  <r>
    <x v="0"/>
    <x v="3"/>
    <s v="G"/>
    <d v="1899-12-30T00:00:47"/>
    <d v="1899-12-30T00:00:13"/>
    <d v="1899-12-30T00:00:13"/>
    <d v="1899-12-30T00:00:46"/>
    <d v="1899-12-30T00:00:26"/>
    <d v="1899-12-30T00:00:00"/>
  </r>
  <r>
    <x v="2"/>
    <x v="4"/>
    <s v="E"/>
    <d v="1899-12-30T00:05:00"/>
    <d v="1899-12-30T00:00:13"/>
    <d v="1899-12-30T00:00:13"/>
    <d v="1899-12-30T00:00:46"/>
    <d v="1899-12-30T00:00:26"/>
    <d v="1899-12-30T00:00:00"/>
  </r>
  <r>
    <x v="3"/>
    <x v="5"/>
    <s v="M"/>
    <d v="1899-12-30T00:00:23"/>
    <d v="1899-12-30T00:00:10"/>
    <d v="1899-12-30T01:00:13"/>
    <d v="1899-12-30T01:00:46"/>
    <d v="1899-12-30T00:00:33"/>
    <d v="1899-12-30T00:00:07"/>
  </r>
  <r>
    <x v="2"/>
    <x v="6"/>
    <s v="SS"/>
    <d v="1899-12-30T00:00:24"/>
    <d v="1899-12-30T00:00:11"/>
    <m/>
    <m/>
    <d v="1899-12-30T00:00:34"/>
    <d v="1899-12-30T00:00:01"/>
  </r>
  <r>
    <x v="0"/>
    <x v="5"/>
    <s v="DD"/>
    <d v="1899-12-30T00:00:34"/>
    <d v="1899-12-30T00:00:13"/>
    <d v="1899-12-30T03:00:13"/>
    <d v="1899-12-30T03:00:46"/>
    <d v="1899-12-30T00:00:47"/>
    <d v="1899-12-30T00:00:12"/>
  </r>
  <r>
    <x v="3"/>
    <x v="5"/>
    <s v="A"/>
    <d v="1899-12-30T00:00:24"/>
    <d v="1899-12-30T00:00:24"/>
    <d v="1899-12-30T02:00:13"/>
    <d v="1899-12-30T02:00:46"/>
    <d v="1899-12-30T00:00:48"/>
    <d v="1899-12-30T00:00:02"/>
  </r>
  <r>
    <x v="1"/>
    <x v="4"/>
    <s v="N"/>
    <d v="1899-12-30T00:00:11"/>
    <d v="1899-12-30T00:00:44"/>
    <d v="1899-12-30T04:00:13"/>
    <d v="1899-12-30T04:00:46"/>
    <d v="1899-12-30T00:00:55"/>
    <d v="1899-12-30T00:00:06"/>
  </r>
  <r>
    <x v="0"/>
    <x v="1"/>
    <s v="Z"/>
    <d v="1899-12-30T00:00:13"/>
    <d v="1899-12-30T00:00:46"/>
    <d v="1899-12-30T07:00:13"/>
    <d v="1899-12-30T07:00:46"/>
    <d v="1899-12-30T00:00:59"/>
    <d v="1899-12-30T00:00:04"/>
  </r>
  <r>
    <x v="1"/>
    <x v="2"/>
    <s v="Y"/>
    <d v="1899-12-30T00:00:14"/>
    <d v="1899-12-30T00:00:46"/>
    <d v="1899-12-30T08:00:13"/>
    <d v="1899-12-30T08:00:46"/>
    <d v="1899-12-30T00:01:00"/>
    <d v="1899-12-30T00:00:01"/>
  </r>
  <r>
    <x v="2"/>
    <x v="0"/>
    <s v="O"/>
    <d v="1899-12-30T00:01:00"/>
    <d v="1899-12-30T00:00:10"/>
    <d v="1899-12-30T09:00:13"/>
    <d v="1899-12-30T09:00:46"/>
    <d v="1899-12-30T00:01:10"/>
    <d v="1899-12-30T00:00:10"/>
  </r>
  <r>
    <x v="1"/>
    <x v="1"/>
    <s v="I"/>
    <d v="1899-12-30T00:01:02"/>
    <d v="1899-12-30T00:00:46"/>
    <d v="1899-12-30T00:05:00"/>
    <d v="1899-12-30T00:00:46"/>
    <d v="1899-12-30T00:01:32"/>
    <d v="1899-12-30T00:00:22"/>
  </r>
  <r>
    <x v="2"/>
    <x v="5"/>
    <s v="J"/>
    <d v="1899-12-30T00:01:10"/>
    <d v="1899-12-30T00:00:45"/>
    <d v="1899-12-30T05:00:13"/>
    <d v="1899-12-30T05:00:46"/>
    <d v="1899-12-30T00:01:55"/>
    <d v="1899-12-30T00:00:23"/>
  </r>
  <r>
    <x v="2"/>
    <x v="2"/>
    <s v="W"/>
    <d v="1899-12-30T00:00:13"/>
    <d v="1899-12-30T00:47:00"/>
    <d v="1899-12-30T06:00:13"/>
    <d v="1899-12-30T06:00:46"/>
    <d v="1899-12-30T00:47:13"/>
    <d v="1899-12-30T00:45:18"/>
  </r>
  <r>
    <x v="3"/>
    <x v="7"/>
    <m/>
    <d v="1899-12-30T00:00:12"/>
    <d v="1899-12-30T00:00:45"/>
    <m/>
    <m/>
    <d v="1899-12-30T00:00:58"/>
    <n v="-3.2120925925925928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EBC9E8-38D2-4CCC-9E8F-65FD2205079D}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">
  <location ref="A3:J9" firstHeaderRow="1" firstDataRow="2" firstDataCol="1"/>
  <pivotFields count="9">
    <pivotField axis="axisRow" showAll="0">
      <items count="5">
        <item x="3"/>
        <item x="1"/>
        <item x="2"/>
        <item x="0"/>
        <item t="default"/>
      </items>
    </pivotField>
    <pivotField axis="axisCol" showAll="0" countASubtotal="1" minSubtotal="1">
      <items count="10">
        <item x="3"/>
        <item x="2"/>
        <item x="4"/>
        <item x="0"/>
        <item x="5"/>
        <item x="1"/>
        <item x="6"/>
        <item x="7"/>
        <item t="countA"/>
        <item t="min"/>
      </items>
    </pivotField>
    <pivotField showAll="0"/>
    <pivotField numFmtId="164" showAll="0"/>
    <pivotField numFmtId="164" showAll="0"/>
    <pivotField numFmtId="164" showAll="0"/>
    <pivotField numFmtId="164" showAll="0"/>
    <pivotField dataField="1" numFmtId="164"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Min. de TOTAL" fld="7" subtotal="min" baseField="0" baseItem="2" numFmtId="164"/>
  </dataFields>
  <formats count="6">
    <format dxfId="111">
      <pivotArea outline="0" collapsedLevelsAreSubtotals="1" fieldPosition="0"/>
    </format>
    <format dxfId="112">
      <pivotArea field="1" type="button" dataOnly="0" labelOnly="1" outline="0" axis="axisCol" fieldPosition="0"/>
    </format>
    <format dxfId="113">
      <pivotArea type="topRight" dataOnly="0" labelOnly="1" outline="0" fieldPosition="0"/>
    </format>
    <format dxfId="114">
      <pivotArea dataOnly="0" labelOnly="1" fieldPosition="0">
        <references count="1">
          <reference field="1" count="0"/>
        </references>
      </pivotArea>
    </format>
    <format dxfId="115">
      <pivotArea dataOnly="0" labelOnly="1" grandCol="1" outline="0" fieldPosition="0"/>
    </format>
    <format dxfId="3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B6F120-FF6B-4D1A-8D1F-3F0BA4F490C8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HPTS">
  <location ref="A12:P16" firstHeaderRow="0" firstDataRow="1" firstDataCol="1"/>
  <pivotFields count="18">
    <pivotField axis="axisRow" showAll="0">
      <items count="6">
        <item x="3"/>
        <item h="1" x="1"/>
        <item x="2"/>
        <item x="0"/>
        <item m="1" x="4"/>
        <item t="default"/>
      </items>
    </pivotField>
    <pivotField showAll="0"/>
    <pivotField numFmtId="14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4">
    <i>
      <x/>
    </i>
    <i>
      <x v="2"/>
    </i>
    <i>
      <x v="3"/>
    </i>
    <i t="grand">
      <x/>
    </i>
  </rowItems>
  <colFields count="1">
    <field x="-2"/>
  </colFields>
  <colItems count="1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</colItems>
  <dataFields count="15">
    <dataField name=" ACHILLE" fld="3" subtotal="countNums" baseField="1" baseItem="0"/>
    <dataField name=" CELESTIN" fld="4" subtotal="countNums" baseField="1" baseItem="0"/>
    <dataField name=" DANIEL" fld="5" subtotal="count" baseField="1" baseItem="0"/>
    <dataField name=" ESTEVE" fld="6" subtotal="count" baseField="0" baseItem="0"/>
    <dataField name=" HUBERT" fld="7" subtotal="count" baseField="0" baseItem="0"/>
    <dataField name=" JEAN" fld="8" subtotal="count" baseField="0" baseItem="0"/>
    <dataField name=" JEAN LUC" fld="9" subtotal="count" baseField="1" baseItem="3"/>
    <dataField name=" LUC" fld="10" subtotal="count" baseField="0" baseItem="0"/>
    <dataField name=" MARC" fld="11" subtotal="count" baseField="0" baseItem="2"/>
    <dataField name=" PASCAL" fld="12" subtotal="count" baseField="0" baseItem="0"/>
    <dataField name=" PIERRE" fld="13" subtotal="count" baseField="1" baseItem="3"/>
    <dataField name=" E" fld="14" subtotal="count" baseField="0" baseItem="0"/>
    <dataField name=" F" fld="15" subtotal="count" baseField="1" baseItem="4"/>
    <dataField name=" G" fld="16" subtotal="count" baseField="1" baseItem="4"/>
    <dataField name=" H" fld="17" subtotal="count" baseField="1" baseItem="4"/>
  </dataFields>
  <formats count="6">
    <format dxfId="136">
      <pivotArea outline="0" collapsedLevelsAreSubtotals="1" fieldPosition="0"/>
    </format>
    <format dxfId="135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9"/>
            <x v="10"/>
            <x v="12"/>
            <x v="13"/>
            <x v="14"/>
          </reference>
        </references>
      </pivotArea>
    </format>
    <format dxfId="134">
      <pivotArea outline="0" collapsedLevelsAreSubtotals="1" fieldPosition="0">
        <references count="1">
          <reference field="4294967294" count="4" selected="0">
            <x v="11"/>
            <x v="12"/>
            <x v="13"/>
            <x v="14"/>
          </reference>
        </references>
      </pivotArea>
    </format>
    <format dxfId="133">
      <pivotArea dataOnly="0" labelOnly="1" outline="0" fieldPosition="0">
        <references count="1">
          <reference field="4294967294" count="4">
            <x v="11"/>
            <x v="12"/>
            <x v="13"/>
            <x v="14"/>
          </reference>
        </references>
      </pivotArea>
    </format>
    <format dxfId="132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131">
      <pivotArea dataOnly="0" labelOnly="1" outline="0" fieldPosition="0">
        <references count="1">
          <reference field="4294967294" count="1">
            <x v="8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97F2A7-0270-4D51-9D32-6FF4CB48F81E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rowHeaderCaption="CHAMPIONNATS">
  <location ref="A3:P7" firstHeaderRow="0" firstDataRow="1" firstDataCol="1"/>
  <pivotFields count="18">
    <pivotField name="CHPTS" axis="axisRow" compact="0" outline="0" showAll="0">
      <items count="6">
        <item x="1"/>
        <item x="2"/>
        <item x="0"/>
        <item x="3"/>
        <item m="1"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4">
    <i>
      <x/>
    </i>
    <i>
      <x v="1"/>
    </i>
    <i>
      <x v="2"/>
    </i>
    <i>
      <x v="3"/>
    </i>
  </rowItems>
  <colFields count="1">
    <field x="-2"/>
  </colFields>
  <colItems count="1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</colItems>
  <dataFields count="15">
    <dataField name=" ACHILLE" fld="3" baseField="0" baseItem="0"/>
    <dataField name=" CELESTIN" fld="4" baseField="0" baseItem="0"/>
    <dataField name=" DANIEL" fld="5" baseField="0" baseItem="0"/>
    <dataField name=" ESTEVE" fld="6" baseField="0" baseItem="0"/>
    <dataField name=" HUBERT" fld="7" baseField="0" baseItem="1"/>
    <dataField name=" JEAN" fld="8" baseField="0" baseItem="0"/>
    <dataField name=" JEAN LUC" fld="9" baseField="0" baseItem="0"/>
    <dataField name=" LUC" fld="10" baseField="0" baseItem="1"/>
    <dataField name=" MARC" fld="11" baseField="0" baseItem="0"/>
    <dataField name=" PASCAL" fld="12" baseField="0" baseItem="1"/>
    <dataField name=" PIERRE" fld="13" baseField="0" baseItem="0"/>
    <dataField name=" E" fld="14" baseField="0" baseItem="1"/>
    <dataField name=" F" fld="15" baseField="0" baseItem="1"/>
    <dataField name=" H" fld="17" baseField="0" baseItem="1"/>
    <dataField name=" G" fld="16" baseField="0" baseItem="0"/>
  </dataFields>
  <formats count="11">
    <format dxfId="147">
      <pivotArea outline="0" collapsedLevelsAreSubtotals="1" fieldPosition="0">
        <references count="1">
          <reference field="4294967294" count="7" selected="0">
            <x v="1"/>
            <x v="2"/>
            <x v="5"/>
            <x v="6"/>
            <x v="7"/>
            <x v="8"/>
            <x v="9"/>
          </reference>
        </references>
      </pivotArea>
    </format>
    <format dxfId="146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14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44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43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142">
      <pivotArea outline="0" collapsedLevelsAreSubtotals="1" fieldPosition="0"/>
    </format>
    <format dxfId="141">
      <pivotArea dataOnly="0" labelOnly="1" outline="0" fieldPosition="0">
        <references count="1">
          <reference field="4294967294" count="1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  <format dxfId="140">
      <pivotArea outline="0" fieldPosition="0">
        <references count="1">
          <reference field="4294967294" count="4" selected="0">
            <x v="11"/>
            <x v="12"/>
            <x v="13"/>
            <x v="14"/>
          </reference>
        </references>
      </pivotArea>
    </format>
    <format dxfId="139">
      <pivotArea dataOnly="0" labelOnly="1" outline="0" fieldPosition="0">
        <references count="1">
          <reference field="4294967294" count="4">
            <x v="11"/>
            <x v="12"/>
            <x v="13"/>
            <x v="14"/>
          </reference>
        </references>
      </pivotArea>
    </format>
    <format dxfId="138">
      <pivotArea outline="0" fieldPosition="0">
        <references count="1">
          <reference field="4294967294" count="1" selected="0">
            <x v="8"/>
          </reference>
        </references>
      </pivotArea>
    </format>
    <format dxfId="137">
      <pivotArea dataOnly="0" labelOnly="1" outline="0" fieldPosition="0">
        <references count="1">
          <reference field="4294967294" count="1">
            <x v="8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E1C7F2-00B9-4EE0-90B6-653A48AB3D69}" name="CLASSEMENTS" displayName="CLASSEMENTS" ref="A4:R41" totalsRowDxfId="181">
  <autoFilter ref="A4:R41" xr:uid="{57C730FE-7BF7-4CCE-B08D-096BDE1C28C6}"/>
  <tableColumns count="18">
    <tableColumn id="1" xr3:uid="{EFE9C457-A204-4110-B457-A1EB4544A4DD}" name="CHPT" totalsRowLabel="Total" dataDxfId="180" totalsRowDxfId="179"/>
    <tableColumn id="19" xr3:uid="{C22638B9-0C26-4DFD-834F-0F289A6C226D}" name="TYPE" totalsRowDxfId="178"/>
    <tableColumn id="2" xr3:uid="{A5FB8D6A-201D-4C7E-92F1-1A8C43FFECFD}" name="DATE" totalsRowFunction="count" totalsRowDxfId="177"/>
    <tableColumn id="3" xr3:uid="{5EA7C46C-836D-4650-9EA9-2371E8EE9D31}" name="ACHILLE" dataDxfId="176" totalsRowDxfId="175"/>
    <tableColumn id="5" xr3:uid="{B1E9E480-470C-4641-B184-D739B008097F}" name="CELESTIN" totalsRowFunction="sum" dataDxfId="174" totalsRowDxfId="173"/>
    <tableColumn id="6" xr3:uid="{E2EF4AE2-C370-41E9-9D56-81FAF0C7DAC7}" name="DANIEL" totalsRowFunction="count" totalsRowDxfId="172"/>
    <tableColumn id="7" xr3:uid="{6B5CB269-12F0-45FC-B482-5CA5B1382DF6}" name="ESTEVE" dataDxfId="171" totalsRowDxfId="170"/>
    <tableColumn id="8" xr3:uid="{8586875C-483F-4FE5-B727-1DB6EBA182D4}" name="HUBERT" dataDxfId="169" totalsRowDxfId="168"/>
    <tableColumn id="9" xr3:uid="{9F755E39-569A-4219-962A-31B9E6D4BEB1}" name="JEAN" totalsRowFunction="sum" totalsRowDxfId="167"/>
    <tableColumn id="10" xr3:uid="{D714168A-A23C-4781-B949-5600F06405F2}" name="JEAN LUC" totalsRowFunction="sum" totalsRowDxfId="166"/>
    <tableColumn id="11" xr3:uid="{66391601-6109-4F1E-A2E6-54F9AABE66A1}" name="LUC" totalsRowFunction="sum" totalsRowDxfId="165"/>
    <tableColumn id="12" xr3:uid="{919BE262-98EA-4260-BB05-40917E1C5A5D}" name="MARC" totalsRowFunction="sum" totalsRowDxfId="164"/>
    <tableColumn id="13" xr3:uid="{EA0FFC52-8C16-47B5-BE20-2E80DAE38F4A}" name="PASCAL" totalsRowFunction="sum" totalsRowDxfId="163"/>
    <tableColumn id="14" xr3:uid="{11058E9F-27BC-4EB8-B7E7-CCC72D3BCB3F}" name="PIERRE" totalsRowFunction="sum" totalsRowDxfId="162"/>
    <tableColumn id="15" xr3:uid="{73FA7986-EA77-4EE9-A60F-78C83F9D569B}" name="E" totalsRowDxfId="161"/>
    <tableColumn id="16" xr3:uid="{71844B87-7D1E-4ED6-AAB0-97665162734A}" name="F" totalsRowDxfId="160"/>
    <tableColumn id="17" xr3:uid="{D6BE3A88-4B47-4CE2-8F33-184F54842BA7}" name="G" totalsRowDxfId="159"/>
    <tableColumn id="18" xr3:uid="{EFC9F0A1-FE49-43AC-B7F4-F5771C56BEDA}" name="H" totalsRowFunction="count" totalsRowDxfId="15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56ECA4-8C49-4516-94BB-7AB3DD044BA1}" name="CLASCC" displayName="CLASCC" ref="A5:I26" totalsRowShown="0" headerRowDxfId="155" dataDxfId="154">
  <autoFilter ref="A5:I26" xr:uid="{0B5935E6-96BA-4717-A15D-061549A533B6}"/>
  <sortState xmlns:xlrd2="http://schemas.microsoft.com/office/spreadsheetml/2017/richdata2" ref="A6:I26">
    <sortCondition ref="H5:H26"/>
  </sortState>
  <tableColumns count="9">
    <tableColumn id="1" xr3:uid="{C9AB4AB3-9F3F-4478-A676-956983A2A0D3}" name="CATEGORIE"/>
    <tableColumn id="2" xr3:uid="{4582AADE-F5FB-444F-8019-CC8A31B07294}" name="PILOTE"/>
    <tableColumn id="3" xr3:uid="{1B395C61-A452-4D32-B2AC-ACC2C4413004}" name="VOITURE"/>
    <tableColumn id="4" xr3:uid="{B88F6933-5197-4359-82EE-BB8E0EE675DF}" name="1M" dataDxfId="153"/>
    <tableColumn id="5" xr3:uid="{6970674A-B913-4D4C-AE11-3DD235DFDD66}" name="2M" dataDxfId="152"/>
    <tableColumn id="6" xr3:uid="{CC8C0810-7CC3-4C34-9FB8-B7E7C3BB16D8}" name="3M" dataDxfId="151"/>
    <tableColumn id="7" xr3:uid="{CBBA0B22-91B9-4598-98F5-D82639365C60}" name="4M" dataDxfId="150"/>
    <tableColumn id="8" xr3:uid="{24681C47-C930-4FF7-B1A6-5DD5872E47DB}" name="TOTAL" dataDxfId="149">
      <calculatedColumnFormula>IF(E6="","",(SMALL(D6:G6,1))+(SMALL(D6:G6,2)))</calculatedColumnFormula>
    </tableColumn>
    <tableColumn id="9" xr3:uid="{03CCC8E1-FB0E-4414-B20E-419F1E786168}" name="ECART" dataDxfId="148">
      <calculatedColumnFormula>CLASCC[[#This Row],[TOTAL]]-H5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9B05A-2C6F-42BB-A177-2AF54C5DCDFF}">
  <dimension ref="A3:R41"/>
  <sheetViews>
    <sheetView topLeftCell="A16" workbookViewId="0">
      <selection activeCell="B41" sqref="B41"/>
    </sheetView>
  </sheetViews>
  <sheetFormatPr baseColWidth="10" defaultRowHeight="14.25" x14ac:dyDescent="0.45"/>
  <cols>
    <col min="4" max="5" width="10.6640625" style="4"/>
    <col min="7" max="8" width="10.6640625" style="4"/>
  </cols>
  <sheetData>
    <row r="3" spans="1:18" x14ac:dyDescent="0.45">
      <c r="A3" s="5"/>
      <c r="B3" s="5"/>
    </row>
    <row r="4" spans="1:18" x14ac:dyDescent="0.45">
      <c r="A4" t="s">
        <v>24</v>
      </c>
      <c r="B4" t="s">
        <v>23</v>
      </c>
      <c r="C4" t="s">
        <v>16</v>
      </c>
      <c r="D4" s="4" t="s">
        <v>0</v>
      </c>
      <c r="E4" s="4" t="s">
        <v>1</v>
      </c>
      <c r="F4" t="s">
        <v>2</v>
      </c>
      <c r="G4" s="4" t="s">
        <v>3</v>
      </c>
      <c r="H4" s="4" t="s">
        <v>4</v>
      </c>
      <c r="I4" t="s">
        <v>5</v>
      </c>
      <c r="J4" t="s">
        <v>6</v>
      </c>
      <c r="K4" t="s">
        <v>7</v>
      </c>
      <c r="L4" t="s">
        <v>8</v>
      </c>
      <c r="M4" t="s">
        <v>14</v>
      </c>
      <c r="N4" t="s">
        <v>9</v>
      </c>
      <c r="O4" t="s">
        <v>10</v>
      </c>
      <c r="P4" t="s">
        <v>11</v>
      </c>
      <c r="Q4" t="s">
        <v>12</v>
      </c>
      <c r="R4" t="s">
        <v>13</v>
      </c>
    </row>
    <row r="5" spans="1:18" x14ac:dyDescent="0.45">
      <c r="A5" s="7" t="s">
        <v>25</v>
      </c>
      <c r="B5" s="7" t="s">
        <v>17</v>
      </c>
      <c r="C5" s="6">
        <v>43834</v>
      </c>
      <c r="F5" s="4">
        <v>16</v>
      </c>
      <c r="I5" s="4">
        <v>22</v>
      </c>
      <c r="J5" s="4">
        <v>19</v>
      </c>
      <c r="K5" s="4">
        <v>25</v>
      </c>
      <c r="L5" s="4">
        <v>13</v>
      </c>
      <c r="M5" s="4"/>
      <c r="N5" s="4">
        <v>10</v>
      </c>
      <c r="O5" s="4"/>
      <c r="P5" s="4"/>
      <c r="Q5" s="4"/>
      <c r="R5" s="4"/>
    </row>
    <row r="6" spans="1:18" x14ac:dyDescent="0.45">
      <c r="A6" s="7" t="s">
        <v>26</v>
      </c>
      <c r="B6" t="s">
        <v>17</v>
      </c>
      <c r="C6" s="1">
        <v>43834</v>
      </c>
      <c r="E6" s="2"/>
      <c r="F6" s="3">
        <v>16</v>
      </c>
      <c r="G6" s="2"/>
      <c r="H6" s="2"/>
      <c r="I6" s="4">
        <v>22</v>
      </c>
      <c r="J6" s="4">
        <v>19</v>
      </c>
      <c r="K6" s="4">
        <v>25</v>
      </c>
      <c r="L6" s="4">
        <v>13</v>
      </c>
      <c r="M6" s="4"/>
      <c r="N6" s="4">
        <v>10</v>
      </c>
    </row>
    <row r="7" spans="1:18" x14ac:dyDescent="0.45">
      <c r="A7" s="7" t="s">
        <v>22</v>
      </c>
      <c r="B7" s="7">
        <v>60</v>
      </c>
      <c r="C7" s="1">
        <v>43841</v>
      </c>
      <c r="F7" s="4">
        <v>13</v>
      </c>
      <c r="I7" s="4">
        <v>19</v>
      </c>
      <c r="J7" s="4">
        <v>25</v>
      </c>
      <c r="K7" s="4">
        <v>22</v>
      </c>
      <c r="L7" s="4">
        <v>16</v>
      </c>
      <c r="M7" s="4">
        <v>7</v>
      </c>
      <c r="N7" s="4">
        <v>10</v>
      </c>
    </row>
    <row r="8" spans="1:18" x14ac:dyDescent="0.45">
      <c r="A8" s="7" t="s">
        <v>26</v>
      </c>
      <c r="B8" s="7" t="s">
        <v>27</v>
      </c>
      <c r="C8" s="6">
        <v>43841</v>
      </c>
      <c r="E8" s="3"/>
      <c r="F8" s="3">
        <v>13</v>
      </c>
      <c r="G8" s="3"/>
      <c r="H8" s="3"/>
      <c r="I8" s="3">
        <v>19</v>
      </c>
      <c r="J8" s="4">
        <v>25</v>
      </c>
      <c r="K8" s="4">
        <v>22</v>
      </c>
      <c r="L8" s="4">
        <v>16</v>
      </c>
      <c r="M8" s="4">
        <v>7</v>
      </c>
      <c r="N8" s="4">
        <v>10</v>
      </c>
      <c r="O8" s="4"/>
      <c r="P8" s="4"/>
    </row>
    <row r="9" spans="1:18" x14ac:dyDescent="0.45">
      <c r="A9" s="7" t="s">
        <v>25</v>
      </c>
      <c r="B9" s="7" t="s">
        <v>18</v>
      </c>
      <c r="C9" s="6">
        <v>43848</v>
      </c>
      <c r="F9" s="4">
        <v>13</v>
      </c>
      <c r="I9" s="4" t="s">
        <v>15</v>
      </c>
      <c r="J9" s="4">
        <v>25</v>
      </c>
      <c r="K9" s="4">
        <v>19</v>
      </c>
      <c r="L9" s="4">
        <v>22</v>
      </c>
      <c r="M9" s="4" t="s">
        <v>15</v>
      </c>
      <c r="N9" s="4">
        <v>16</v>
      </c>
      <c r="O9" s="4"/>
      <c r="P9" s="4"/>
      <c r="Q9" s="4"/>
      <c r="R9" s="4"/>
    </row>
    <row r="10" spans="1:18" x14ac:dyDescent="0.45">
      <c r="A10" s="7" t="s">
        <v>25</v>
      </c>
      <c r="B10" s="7" t="s">
        <v>19</v>
      </c>
      <c r="C10" s="6">
        <v>43848</v>
      </c>
      <c r="F10" s="4">
        <v>13</v>
      </c>
      <c r="I10" s="4" t="s">
        <v>15</v>
      </c>
      <c r="J10" s="4">
        <v>25</v>
      </c>
      <c r="K10" s="4">
        <v>22</v>
      </c>
      <c r="L10" s="4">
        <v>19</v>
      </c>
      <c r="M10" s="4" t="s">
        <v>15</v>
      </c>
      <c r="N10" s="4">
        <v>16</v>
      </c>
      <c r="O10" s="4"/>
      <c r="P10" s="4"/>
      <c r="Q10" s="4"/>
      <c r="R10" s="4"/>
    </row>
    <row r="11" spans="1:18" x14ac:dyDescent="0.45">
      <c r="A11" s="7" t="s">
        <v>26</v>
      </c>
      <c r="B11" s="7" t="s">
        <v>18</v>
      </c>
      <c r="C11" s="6">
        <v>43848</v>
      </c>
      <c r="F11" s="3">
        <v>13</v>
      </c>
      <c r="G11" s="2"/>
      <c r="H11" s="2"/>
      <c r="I11" s="3" t="s">
        <v>15</v>
      </c>
      <c r="J11" s="4">
        <v>25</v>
      </c>
      <c r="K11" s="4">
        <v>19</v>
      </c>
      <c r="L11" s="4">
        <v>22</v>
      </c>
      <c r="M11" s="4" t="s">
        <v>15</v>
      </c>
      <c r="N11" s="4">
        <v>16</v>
      </c>
      <c r="O11" s="4"/>
      <c r="P11" s="4"/>
    </row>
    <row r="12" spans="1:18" x14ac:dyDescent="0.45">
      <c r="A12" s="7" t="s">
        <v>26</v>
      </c>
      <c r="B12" s="7" t="s">
        <v>19</v>
      </c>
      <c r="C12" s="6">
        <v>43848</v>
      </c>
      <c r="F12" s="3">
        <v>5</v>
      </c>
      <c r="G12" s="3"/>
      <c r="H12" s="3"/>
      <c r="I12" s="3" t="s">
        <v>15</v>
      </c>
      <c r="J12" s="4">
        <v>25</v>
      </c>
      <c r="K12" s="4">
        <v>22</v>
      </c>
      <c r="L12" s="4">
        <v>19</v>
      </c>
      <c r="M12" s="4" t="s">
        <v>15</v>
      </c>
      <c r="N12" s="4">
        <v>16</v>
      </c>
      <c r="O12" s="4"/>
      <c r="P12" s="4"/>
    </row>
    <row r="13" spans="1:18" x14ac:dyDescent="0.45">
      <c r="A13" s="7" t="s">
        <v>25</v>
      </c>
      <c r="B13" s="7" t="s">
        <v>20</v>
      </c>
      <c r="C13" s="6">
        <v>43855</v>
      </c>
      <c r="E13" s="4">
        <v>19</v>
      </c>
      <c r="F13" s="4" t="s">
        <v>21</v>
      </c>
      <c r="I13" s="4">
        <v>16</v>
      </c>
      <c r="J13" s="4">
        <v>25</v>
      </c>
      <c r="K13" s="4">
        <v>13</v>
      </c>
      <c r="L13" s="4">
        <v>22</v>
      </c>
      <c r="M13" s="4"/>
      <c r="N13" s="4"/>
      <c r="O13" s="4"/>
      <c r="P13" s="4"/>
      <c r="Q13" s="4"/>
      <c r="R13" s="4"/>
    </row>
    <row r="14" spans="1:18" x14ac:dyDescent="0.45">
      <c r="A14" s="7" t="s">
        <v>25</v>
      </c>
      <c r="B14" s="7" t="s">
        <v>19</v>
      </c>
      <c r="C14" s="6">
        <v>43855</v>
      </c>
      <c r="E14" s="4">
        <v>25</v>
      </c>
      <c r="F14" s="4">
        <v>10</v>
      </c>
      <c r="I14" s="4">
        <v>16</v>
      </c>
      <c r="J14" s="4">
        <v>19</v>
      </c>
      <c r="K14" s="4">
        <v>22</v>
      </c>
      <c r="L14" s="4">
        <v>13</v>
      </c>
      <c r="M14" s="4"/>
      <c r="N14" s="4"/>
      <c r="O14" s="4"/>
      <c r="P14" s="4"/>
      <c r="Q14" s="4"/>
      <c r="R14" s="4"/>
    </row>
    <row r="15" spans="1:18" x14ac:dyDescent="0.45">
      <c r="A15" s="7" t="s">
        <v>26</v>
      </c>
      <c r="B15" s="7" t="s">
        <v>20</v>
      </c>
      <c r="C15" s="6">
        <v>43855</v>
      </c>
      <c r="F15" s="4" t="s">
        <v>21</v>
      </c>
      <c r="I15" s="3">
        <v>16</v>
      </c>
      <c r="J15" s="4">
        <v>25</v>
      </c>
      <c r="K15" s="4">
        <v>13</v>
      </c>
      <c r="L15" s="4">
        <v>22</v>
      </c>
      <c r="M15" s="4"/>
      <c r="N15" s="4"/>
      <c r="O15" s="4"/>
      <c r="P15" s="4"/>
    </row>
    <row r="16" spans="1:18" x14ac:dyDescent="0.45">
      <c r="A16" s="7" t="s">
        <v>26</v>
      </c>
      <c r="B16" s="7" t="s">
        <v>19</v>
      </c>
      <c r="C16" s="6">
        <v>43855</v>
      </c>
      <c r="F16" s="3">
        <v>10</v>
      </c>
      <c r="G16" s="3"/>
      <c r="H16" s="3"/>
      <c r="I16" s="3">
        <v>16</v>
      </c>
      <c r="J16" s="4">
        <v>25</v>
      </c>
      <c r="K16" s="4">
        <v>22</v>
      </c>
      <c r="L16" s="4">
        <v>13</v>
      </c>
      <c r="M16" s="4"/>
      <c r="N16" s="4"/>
      <c r="O16" s="4"/>
      <c r="P16" s="4"/>
    </row>
    <row r="17" spans="1:18" x14ac:dyDescent="0.45">
      <c r="A17" s="7" t="s">
        <v>25</v>
      </c>
      <c r="B17" s="7" t="s">
        <v>20</v>
      </c>
      <c r="C17" s="6">
        <v>43862</v>
      </c>
      <c r="F17" s="4">
        <v>7</v>
      </c>
      <c r="I17" s="4">
        <v>13</v>
      </c>
      <c r="J17" s="4">
        <v>22</v>
      </c>
      <c r="K17" s="4">
        <v>19</v>
      </c>
      <c r="L17" s="4">
        <v>25</v>
      </c>
      <c r="M17" s="4">
        <v>16</v>
      </c>
      <c r="N17" s="4">
        <v>10</v>
      </c>
      <c r="O17" s="4"/>
      <c r="P17" s="4"/>
      <c r="Q17" s="4"/>
      <c r="R17" s="4"/>
    </row>
    <row r="18" spans="1:18" x14ac:dyDescent="0.45">
      <c r="A18" s="7" t="s">
        <v>25</v>
      </c>
      <c r="B18" s="7" t="s">
        <v>18</v>
      </c>
      <c r="C18" s="6">
        <v>43862</v>
      </c>
      <c r="F18" s="4">
        <v>7</v>
      </c>
      <c r="I18" s="4">
        <v>19</v>
      </c>
      <c r="J18" s="4">
        <v>25</v>
      </c>
      <c r="K18" s="4">
        <v>10</v>
      </c>
      <c r="L18" s="4">
        <v>22</v>
      </c>
      <c r="M18" s="4">
        <v>16</v>
      </c>
      <c r="N18" s="4">
        <v>13</v>
      </c>
      <c r="O18" s="4"/>
      <c r="P18" s="4"/>
      <c r="Q18" s="4"/>
      <c r="R18" s="4"/>
    </row>
    <row r="19" spans="1:18" x14ac:dyDescent="0.45">
      <c r="A19" s="7" t="s">
        <v>26</v>
      </c>
      <c r="B19" s="7" t="s">
        <v>18</v>
      </c>
      <c r="C19" s="6">
        <v>43862</v>
      </c>
      <c r="F19" s="3">
        <v>7</v>
      </c>
      <c r="G19" s="3"/>
      <c r="H19" s="3"/>
      <c r="I19" s="3">
        <v>13</v>
      </c>
      <c r="J19" s="4">
        <v>22</v>
      </c>
      <c r="K19" s="4">
        <v>19</v>
      </c>
      <c r="L19" s="4">
        <v>25</v>
      </c>
      <c r="M19" s="4">
        <v>16</v>
      </c>
      <c r="N19" s="4">
        <v>10</v>
      </c>
      <c r="O19" s="4"/>
      <c r="P19" s="4"/>
    </row>
    <row r="20" spans="1:18" x14ac:dyDescent="0.45">
      <c r="A20" s="7" t="s">
        <v>26</v>
      </c>
      <c r="B20" s="7" t="s">
        <v>20</v>
      </c>
      <c r="C20" s="6">
        <v>43862</v>
      </c>
      <c r="F20" s="3">
        <v>7</v>
      </c>
      <c r="G20" s="3"/>
      <c r="H20" s="3"/>
      <c r="I20" s="3">
        <v>19</v>
      </c>
      <c r="J20" s="4">
        <v>25</v>
      </c>
      <c r="K20" s="4">
        <v>10</v>
      </c>
      <c r="L20" s="4">
        <v>22</v>
      </c>
      <c r="M20" s="4">
        <v>16</v>
      </c>
      <c r="N20" s="4">
        <v>13</v>
      </c>
      <c r="O20" s="4"/>
      <c r="P20" s="4"/>
    </row>
    <row r="21" spans="1:18" x14ac:dyDescent="0.45">
      <c r="A21" s="7" t="s">
        <v>25</v>
      </c>
      <c r="B21" s="7" t="s">
        <v>19</v>
      </c>
      <c r="C21" s="6">
        <v>43869</v>
      </c>
      <c r="F21" s="4">
        <v>7</v>
      </c>
      <c r="I21" s="4">
        <v>19</v>
      </c>
      <c r="J21" s="4">
        <v>25</v>
      </c>
      <c r="K21" s="4">
        <v>13</v>
      </c>
      <c r="L21" s="4">
        <v>22</v>
      </c>
      <c r="M21" s="4">
        <v>16</v>
      </c>
      <c r="N21" s="4">
        <v>10</v>
      </c>
      <c r="O21" s="4"/>
      <c r="P21" s="4"/>
      <c r="Q21" s="4"/>
      <c r="R21" s="4"/>
    </row>
    <row r="22" spans="1:18" x14ac:dyDescent="0.45">
      <c r="A22" s="7" t="s">
        <v>25</v>
      </c>
      <c r="B22" s="7" t="s">
        <v>20</v>
      </c>
      <c r="C22" s="6">
        <v>43869</v>
      </c>
      <c r="F22" s="4">
        <v>10</v>
      </c>
      <c r="I22" s="4">
        <v>19</v>
      </c>
      <c r="J22" s="4">
        <v>22</v>
      </c>
      <c r="K22" s="4" t="s">
        <v>21</v>
      </c>
      <c r="L22" s="4">
        <v>25</v>
      </c>
      <c r="M22" s="4">
        <v>16</v>
      </c>
      <c r="N22" s="4">
        <v>13</v>
      </c>
      <c r="O22" s="4"/>
      <c r="P22" s="4"/>
      <c r="Q22" s="4"/>
      <c r="R22" s="4"/>
    </row>
    <row r="23" spans="1:18" s="4" customFormat="1" x14ac:dyDescent="0.45">
      <c r="A23" s="7" t="s">
        <v>26</v>
      </c>
      <c r="B23" s="7" t="s">
        <v>19</v>
      </c>
      <c r="C23" s="6">
        <v>43869</v>
      </c>
      <c r="F23" s="3">
        <v>7</v>
      </c>
      <c r="G23" s="3"/>
      <c r="H23" s="3"/>
      <c r="I23" s="3">
        <v>19</v>
      </c>
      <c r="J23" s="4">
        <v>25</v>
      </c>
      <c r="K23" s="4">
        <v>13</v>
      </c>
      <c r="L23" s="4">
        <v>22</v>
      </c>
      <c r="M23" s="4">
        <v>16</v>
      </c>
      <c r="N23" s="4">
        <v>10</v>
      </c>
      <c r="Q23"/>
      <c r="R23"/>
    </row>
    <row r="24" spans="1:18" x14ac:dyDescent="0.45">
      <c r="A24" s="7" t="s">
        <v>26</v>
      </c>
      <c r="B24" t="s">
        <v>20</v>
      </c>
      <c r="C24" s="1">
        <v>43869</v>
      </c>
      <c r="F24" s="3">
        <v>10</v>
      </c>
      <c r="G24" s="3"/>
      <c r="H24" s="3"/>
      <c r="I24" s="3">
        <v>19</v>
      </c>
      <c r="J24" s="4">
        <v>22</v>
      </c>
      <c r="K24" s="4" t="s">
        <v>21</v>
      </c>
      <c r="L24" s="4">
        <v>25</v>
      </c>
      <c r="M24" s="4">
        <v>16</v>
      </c>
      <c r="N24" s="4">
        <v>13</v>
      </c>
    </row>
    <row r="25" spans="1:18" x14ac:dyDescent="0.45">
      <c r="A25" s="7" t="s">
        <v>25</v>
      </c>
      <c r="B25" s="7" t="s">
        <v>18</v>
      </c>
      <c r="C25" s="6">
        <v>43876</v>
      </c>
      <c r="F25" s="4">
        <v>16</v>
      </c>
      <c r="I25" s="4"/>
      <c r="J25" s="4">
        <v>22</v>
      </c>
      <c r="K25" s="4">
        <v>19</v>
      </c>
      <c r="L25" s="4">
        <v>25</v>
      </c>
      <c r="M25" s="4"/>
      <c r="N25" s="4"/>
      <c r="O25" s="4"/>
      <c r="P25" s="4"/>
      <c r="Q25" s="4"/>
      <c r="R25" s="4"/>
    </row>
    <row r="26" spans="1:18" x14ac:dyDescent="0.45">
      <c r="A26" s="7" t="s">
        <v>25</v>
      </c>
      <c r="B26" s="7" t="s">
        <v>19</v>
      </c>
      <c r="C26" s="6">
        <v>43876</v>
      </c>
      <c r="F26" s="4">
        <v>13</v>
      </c>
      <c r="I26" s="4"/>
      <c r="J26" s="4">
        <v>25</v>
      </c>
      <c r="K26" s="4">
        <v>19</v>
      </c>
      <c r="L26" s="4">
        <v>22</v>
      </c>
      <c r="M26" s="4"/>
      <c r="N26" s="4">
        <v>16</v>
      </c>
      <c r="O26" s="4"/>
      <c r="P26" s="4"/>
      <c r="Q26" s="4"/>
      <c r="R26" s="4"/>
    </row>
    <row r="27" spans="1:18" x14ac:dyDescent="0.45">
      <c r="A27" s="7" t="s">
        <v>26</v>
      </c>
      <c r="B27" t="s">
        <v>18</v>
      </c>
      <c r="C27" s="1">
        <v>43876</v>
      </c>
      <c r="F27" s="3" t="s">
        <v>28</v>
      </c>
      <c r="G27" s="3"/>
      <c r="H27" s="3"/>
      <c r="I27" s="3">
        <v>22</v>
      </c>
      <c r="J27" s="4">
        <v>19</v>
      </c>
      <c r="K27" s="4">
        <v>25</v>
      </c>
      <c r="L27" s="4"/>
      <c r="M27" s="4"/>
      <c r="N27" s="4"/>
    </row>
    <row r="28" spans="1:18" x14ac:dyDescent="0.45">
      <c r="A28" s="7" t="s">
        <v>26</v>
      </c>
      <c r="B28" t="s">
        <v>19</v>
      </c>
      <c r="C28" s="1">
        <v>43876</v>
      </c>
      <c r="E28" s="3"/>
      <c r="F28" s="3" t="s">
        <v>28</v>
      </c>
      <c r="G28" s="3"/>
      <c r="H28" s="3"/>
      <c r="I28" s="3"/>
      <c r="J28" s="4">
        <v>25</v>
      </c>
      <c r="K28" s="4">
        <v>19</v>
      </c>
      <c r="L28" s="4">
        <v>22</v>
      </c>
      <c r="M28" s="4"/>
      <c r="N28" s="4">
        <v>16</v>
      </c>
    </row>
    <row r="29" spans="1:18" x14ac:dyDescent="0.45">
      <c r="A29" s="7" t="s">
        <v>22</v>
      </c>
      <c r="B29" s="7">
        <v>60</v>
      </c>
      <c r="C29" s="1">
        <v>43890</v>
      </c>
      <c r="F29" s="4">
        <v>16</v>
      </c>
      <c r="I29" s="4">
        <v>19</v>
      </c>
      <c r="J29" s="4">
        <v>25</v>
      </c>
      <c r="K29" s="4">
        <v>22</v>
      </c>
      <c r="L29" s="4">
        <v>13</v>
      </c>
      <c r="M29" s="4"/>
      <c r="N29" s="4">
        <v>10</v>
      </c>
    </row>
    <row r="30" spans="1:18" x14ac:dyDescent="0.45">
      <c r="A30" s="7" t="s">
        <v>25</v>
      </c>
      <c r="B30" s="7" t="s">
        <v>19</v>
      </c>
      <c r="C30" s="6">
        <v>43890</v>
      </c>
      <c r="F30" s="4">
        <v>13</v>
      </c>
      <c r="I30" s="4" t="s">
        <v>15</v>
      </c>
      <c r="J30" s="4">
        <v>25</v>
      </c>
      <c r="K30" s="4">
        <v>19</v>
      </c>
      <c r="L30" s="4">
        <v>22</v>
      </c>
      <c r="M30" s="4"/>
      <c r="N30" s="4">
        <v>16</v>
      </c>
      <c r="O30" s="4"/>
      <c r="P30" s="4"/>
      <c r="Q30" s="4"/>
      <c r="R30" s="4"/>
    </row>
    <row r="31" spans="1:18" x14ac:dyDescent="0.45">
      <c r="A31" s="7" t="s">
        <v>26</v>
      </c>
      <c r="B31" t="s">
        <v>27</v>
      </c>
      <c r="C31" s="1">
        <v>43890</v>
      </c>
      <c r="E31" s="3"/>
      <c r="F31" s="3">
        <v>16</v>
      </c>
      <c r="G31" s="3"/>
      <c r="H31" s="3"/>
      <c r="I31" s="4">
        <v>19</v>
      </c>
      <c r="J31" s="4">
        <v>25</v>
      </c>
      <c r="K31" s="4">
        <v>22</v>
      </c>
      <c r="L31" s="4">
        <v>13</v>
      </c>
      <c r="M31" s="4"/>
      <c r="N31" s="4">
        <v>10</v>
      </c>
    </row>
    <row r="32" spans="1:18" x14ac:dyDescent="0.45">
      <c r="A32" s="7" t="s">
        <v>26</v>
      </c>
      <c r="B32" t="s">
        <v>19</v>
      </c>
      <c r="C32" s="1">
        <v>43890</v>
      </c>
      <c r="E32" s="3"/>
      <c r="F32" s="3">
        <v>13</v>
      </c>
      <c r="G32" s="3"/>
      <c r="H32" s="3"/>
      <c r="I32" s="4" t="s">
        <v>15</v>
      </c>
      <c r="J32" s="4">
        <v>25</v>
      </c>
      <c r="K32" s="4">
        <v>19</v>
      </c>
      <c r="L32" s="4">
        <v>22</v>
      </c>
      <c r="M32" s="4"/>
      <c r="N32" s="4">
        <v>16</v>
      </c>
    </row>
    <row r="33" spans="1:18" x14ac:dyDescent="0.45">
      <c r="A33" s="7" t="s">
        <v>25</v>
      </c>
      <c r="B33" s="7" t="s">
        <v>19</v>
      </c>
      <c r="C33" s="6">
        <v>43897</v>
      </c>
      <c r="F33" s="4">
        <v>13</v>
      </c>
      <c r="I33" s="4">
        <v>25</v>
      </c>
      <c r="J33" s="4"/>
      <c r="K33" s="4">
        <v>22</v>
      </c>
      <c r="L33" s="4">
        <v>19</v>
      </c>
      <c r="M33" s="4">
        <v>16</v>
      </c>
      <c r="N33" s="4"/>
      <c r="O33" s="4"/>
      <c r="P33" s="4"/>
      <c r="Q33" s="4"/>
      <c r="R33" s="4"/>
    </row>
    <row r="34" spans="1:18" x14ac:dyDescent="0.45">
      <c r="A34" s="7" t="s">
        <v>25</v>
      </c>
      <c r="B34" s="7" t="s">
        <v>18</v>
      </c>
      <c r="C34" s="6">
        <v>43897</v>
      </c>
      <c r="F34" s="4">
        <v>13</v>
      </c>
      <c r="G34" s="2"/>
      <c r="H34" s="2"/>
      <c r="I34" s="4">
        <v>16</v>
      </c>
      <c r="J34" s="4"/>
      <c r="K34" s="4">
        <v>22</v>
      </c>
      <c r="L34" s="4">
        <v>25</v>
      </c>
      <c r="M34" s="4">
        <v>19</v>
      </c>
      <c r="N34" s="4"/>
      <c r="O34" s="4"/>
      <c r="P34" s="4"/>
      <c r="Q34" s="4"/>
      <c r="R34" s="4"/>
    </row>
    <row r="35" spans="1:18" x14ac:dyDescent="0.45">
      <c r="A35" s="7" t="s">
        <v>26</v>
      </c>
      <c r="B35" t="s">
        <v>19</v>
      </c>
      <c r="C35" s="1">
        <v>43897</v>
      </c>
      <c r="E35" s="3"/>
      <c r="F35" s="3">
        <v>13</v>
      </c>
      <c r="G35" s="3"/>
      <c r="H35" s="3"/>
      <c r="I35" s="4">
        <v>25</v>
      </c>
      <c r="J35" s="4"/>
      <c r="K35" s="4">
        <v>22</v>
      </c>
      <c r="L35" s="4">
        <v>19</v>
      </c>
      <c r="M35" s="4">
        <v>16</v>
      </c>
      <c r="N35" s="4"/>
    </row>
    <row r="36" spans="1:18" x14ac:dyDescent="0.45">
      <c r="A36" s="7" t="s">
        <v>26</v>
      </c>
      <c r="B36" t="s">
        <v>18</v>
      </c>
      <c r="C36" s="1">
        <v>43897</v>
      </c>
      <c r="E36" s="3"/>
      <c r="F36" s="3">
        <v>13</v>
      </c>
      <c r="G36" s="3"/>
      <c r="H36" s="3"/>
      <c r="I36" s="4">
        <v>16</v>
      </c>
      <c r="J36" s="4"/>
      <c r="K36" s="4">
        <v>22</v>
      </c>
      <c r="L36" s="4">
        <v>25</v>
      </c>
      <c r="M36" s="4">
        <v>19</v>
      </c>
      <c r="N36" s="4"/>
    </row>
    <row r="37" spans="1:18" x14ac:dyDescent="0.45">
      <c r="A37" s="7" t="s">
        <v>25</v>
      </c>
      <c r="B37" s="7" t="s">
        <v>19</v>
      </c>
      <c r="C37" s="6">
        <v>43904</v>
      </c>
      <c r="F37" s="4">
        <v>10</v>
      </c>
      <c r="I37" s="4">
        <v>13</v>
      </c>
      <c r="J37" s="4">
        <v>25</v>
      </c>
      <c r="K37" s="4">
        <v>19</v>
      </c>
      <c r="L37" s="4">
        <v>16</v>
      </c>
      <c r="M37" s="4">
        <v>22</v>
      </c>
      <c r="N37" s="4"/>
      <c r="O37" s="4"/>
      <c r="P37" s="4"/>
      <c r="Q37" s="4"/>
      <c r="R37" s="4"/>
    </row>
    <row r="38" spans="1:18" x14ac:dyDescent="0.45">
      <c r="A38" s="7" t="s">
        <v>25</v>
      </c>
      <c r="B38" s="7" t="s">
        <v>20</v>
      </c>
      <c r="C38" s="6">
        <v>43904</v>
      </c>
      <c r="F38" s="3">
        <v>10</v>
      </c>
      <c r="G38" s="3"/>
      <c r="H38" s="3"/>
      <c r="I38" s="3">
        <v>13</v>
      </c>
      <c r="J38" s="4">
        <v>25</v>
      </c>
      <c r="K38" s="4">
        <v>16</v>
      </c>
      <c r="L38" s="4">
        <v>22</v>
      </c>
      <c r="M38" s="4">
        <v>19</v>
      </c>
      <c r="N38" s="4"/>
      <c r="O38" s="4"/>
      <c r="P38" s="4"/>
      <c r="Q38" s="4"/>
      <c r="R38" s="4"/>
    </row>
    <row r="39" spans="1:18" x14ac:dyDescent="0.45">
      <c r="A39" s="7" t="s">
        <v>26</v>
      </c>
      <c r="B39" t="s">
        <v>19</v>
      </c>
      <c r="C39" s="1">
        <v>43904</v>
      </c>
      <c r="F39" s="4">
        <v>13</v>
      </c>
      <c r="I39" s="4">
        <v>13</v>
      </c>
      <c r="J39" s="4">
        <v>25</v>
      </c>
      <c r="K39" s="4">
        <v>19</v>
      </c>
      <c r="L39" s="4">
        <v>16</v>
      </c>
      <c r="M39" s="4">
        <v>22</v>
      </c>
      <c r="N39" s="4"/>
    </row>
    <row r="40" spans="1:18" x14ac:dyDescent="0.45">
      <c r="A40" s="7" t="s">
        <v>26</v>
      </c>
      <c r="B40" t="s">
        <v>20</v>
      </c>
      <c r="C40" s="1">
        <v>43904</v>
      </c>
      <c r="F40" s="4" t="s">
        <v>28</v>
      </c>
      <c r="I40" s="4">
        <v>10</v>
      </c>
      <c r="J40" s="4">
        <v>25</v>
      </c>
      <c r="K40" s="4">
        <v>16</v>
      </c>
      <c r="L40" s="4">
        <v>22</v>
      </c>
      <c r="M40" s="4">
        <v>19</v>
      </c>
      <c r="N40" s="4"/>
    </row>
    <row r="41" spans="1:18" x14ac:dyDescent="0.45">
      <c r="A41" s="7" t="s">
        <v>49</v>
      </c>
      <c r="C41" s="1">
        <v>43971</v>
      </c>
      <c r="D41" s="4">
        <v>1</v>
      </c>
      <c r="E41" s="4">
        <v>2</v>
      </c>
      <c r="F41">
        <v>3</v>
      </c>
      <c r="G41" s="4">
        <v>4</v>
      </c>
      <c r="H41" s="4">
        <v>5</v>
      </c>
      <c r="I41" s="14">
        <v>6</v>
      </c>
      <c r="J41">
        <v>7</v>
      </c>
      <c r="K41">
        <v>8</v>
      </c>
      <c r="L41">
        <v>9</v>
      </c>
      <c r="M41">
        <v>10</v>
      </c>
      <c r="N41">
        <v>11</v>
      </c>
      <c r="O41">
        <v>12</v>
      </c>
      <c r="P41">
        <v>13</v>
      </c>
      <c r="Q41">
        <v>14</v>
      </c>
      <c r="R41">
        <v>15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43A07-F260-470C-A1C1-2CA7849449C7}">
  <dimension ref="A3:J20"/>
  <sheetViews>
    <sheetView tabSelected="1" zoomScaleNormal="100" workbookViewId="0">
      <selection activeCell="B17" sqref="B17"/>
    </sheetView>
  </sheetViews>
  <sheetFormatPr baseColWidth="10" defaultRowHeight="14.25" x14ac:dyDescent="0.45"/>
  <cols>
    <col min="1" max="1" width="19.06640625" bestFit="1" customWidth="1"/>
    <col min="2" max="9" width="8.73046875" style="4" bestFit="1" customWidth="1"/>
    <col min="10" max="10" width="11.33203125" bestFit="1" customWidth="1"/>
  </cols>
  <sheetData>
    <row r="3" spans="1:10" x14ac:dyDescent="0.45">
      <c r="A3" s="8" t="s">
        <v>79</v>
      </c>
      <c r="B3" s="38" t="s">
        <v>81</v>
      </c>
      <c r="J3" s="4"/>
    </row>
    <row r="4" spans="1:10" x14ac:dyDescent="0.45">
      <c r="A4" s="8" t="s">
        <v>78</v>
      </c>
      <c r="B4" s="4" t="s">
        <v>2</v>
      </c>
      <c r="C4" s="4" t="s">
        <v>5</v>
      </c>
      <c r="D4" s="4" t="s">
        <v>6</v>
      </c>
      <c r="E4" s="4" t="s">
        <v>7</v>
      </c>
      <c r="F4" s="4" t="s">
        <v>14</v>
      </c>
      <c r="G4" s="4" t="s">
        <v>9</v>
      </c>
      <c r="H4" s="4" t="s">
        <v>10</v>
      </c>
      <c r="I4" s="4" t="s">
        <v>11</v>
      </c>
      <c r="J4" s="4" t="s">
        <v>45</v>
      </c>
    </row>
    <row r="5" spans="1:10" x14ac:dyDescent="0.45">
      <c r="A5" s="7" t="s">
        <v>68</v>
      </c>
      <c r="B5" s="34"/>
      <c r="C5" s="34"/>
      <c r="D5" s="34"/>
      <c r="E5" s="34"/>
      <c r="F5" s="34">
        <v>3.8194444444444446E-4</v>
      </c>
      <c r="G5" s="34"/>
      <c r="H5" s="34"/>
      <c r="I5" s="34">
        <v>6.7129629629629625E-4</v>
      </c>
      <c r="J5" s="34">
        <v>3.8194444444444446E-4</v>
      </c>
    </row>
    <row r="6" spans="1:10" x14ac:dyDescent="0.45">
      <c r="A6" s="7" t="s">
        <v>60</v>
      </c>
      <c r="B6" s="34">
        <v>3.0092592592592595E-4</v>
      </c>
      <c r="C6" s="34">
        <v>6.9444444444444447E-4</v>
      </c>
      <c r="D6" s="34">
        <v>6.3657407407407402E-4</v>
      </c>
      <c r="E6" s="34"/>
      <c r="F6" s="34"/>
      <c r="G6" s="34">
        <v>2.5462962962962961E-4</v>
      </c>
      <c r="H6" s="34"/>
      <c r="I6" s="34"/>
      <c r="J6" s="34">
        <v>2.5462962962962961E-4</v>
      </c>
    </row>
    <row r="7" spans="1:10" x14ac:dyDescent="0.45">
      <c r="A7" s="7" t="s">
        <v>64</v>
      </c>
      <c r="B7" s="34"/>
      <c r="C7" s="34">
        <v>2.6620370370370372E-4</v>
      </c>
      <c r="D7" s="34">
        <v>3.0092592592592595E-4</v>
      </c>
      <c r="E7" s="34">
        <v>8.1018518518518516E-4</v>
      </c>
      <c r="F7" s="34">
        <v>1.3310185185185185E-3</v>
      </c>
      <c r="G7" s="34"/>
      <c r="H7" s="34">
        <v>3.9351851851851852E-4</v>
      </c>
      <c r="I7" s="34"/>
      <c r="J7" s="34">
        <v>2.6620370370370372E-4</v>
      </c>
    </row>
    <row r="8" spans="1:10" x14ac:dyDescent="0.45">
      <c r="A8" s="7" t="s">
        <v>62</v>
      </c>
      <c r="B8" s="34">
        <v>2.7777777777777778E-4</v>
      </c>
      <c r="C8" s="34"/>
      <c r="D8" s="34"/>
      <c r="E8" s="34">
        <v>2.5462962962962961E-4</v>
      </c>
      <c r="F8" s="34">
        <v>5.4398148148148144E-4</v>
      </c>
      <c r="G8" s="34">
        <v>6.8287037037037025E-4</v>
      </c>
      <c r="H8" s="34"/>
      <c r="I8" s="34"/>
      <c r="J8" s="34">
        <v>2.5462962962962961E-4</v>
      </c>
    </row>
    <row r="9" spans="1:10" x14ac:dyDescent="0.45">
      <c r="A9" s="7" t="s">
        <v>45</v>
      </c>
      <c r="B9" s="34">
        <v>2.7777777777777778E-4</v>
      </c>
      <c r="C9" s="34">
        <v>2.6620370370370372E-4</v>
      </c>
      <c r="D9" s="34">
        <v>3.0092592592592595E-4</v>
      </c>
      <c r="E9" s="34">
        <v>2.5462962962962961E-4</v>
      </c>
      <c r="F9" s="34">
        <v>3.8194444444444446E-4</v>
      </c>
      <c r="G9" s="34">
        <v>2.5462962962962961E-4</v>
      </c>
      <c r="H9" s="34">
        <v>3.9351851851851852E-4</v>
      </c>
      <c r="I9" s="34">
        <v>6.7129629629629625E-4</v>
      </c>
      <c r="J9" s="34">
        <v>2.5462962962962961E-4</v>
      </c>
    </row>
    <row r="10" spans="1:10" x14ac:dyDescent="0.45">
      <c r="B10" s="4" t="str">
        <f>B4</f>
        <v>DANIEL</v>
      </c>
      <c r="C10" s="4" t="str">
        <f t="shared" ref="C10:I10" si="0">C4</f>
        <v>JEAN</v>
      </c>
      <c r="D10" s="4" t="str">
        <f t="shared" si="0"/>
        <v>JEAN LUC</v>
      </c>
      <c r="E10" s="4" t="str">
        <f t="shared" si="0"/>
        <v>LUC</v>
      </c>
      <c r="F10" s="4" t="str">
        <f t="shared" si="0"/>
        <v>PASCAL</v>
      </c>
      <c r="G10" s="4" t="str">
        <f t="shared" si="0"/>
        <v>PIERRE</v>
      </c>
      <c r="H10" s="4" t="str">
        <f t="shared" si="0"/>
        <v>E</v>
      </c>
      <c r="I10" s="4" t="str">
        <f t="shared" si="0"/>
        <v>F</v>
      </c>
    </row>
    <row r="17" spans="6:8" x14ac:dyDescent="0.45">
      <c r="F17" s="4">
        <v>1</v>
      </c>
      <c r="G17" s="4" t="str">
        <f>HLOOKUP(H17,$B$9:$H$10,2,FALSE)</f>
        <v>LUC</v>
      </c>
      <c r="H17" s="34">
        <f>SMALL($B$9:$H$9,F17)</f>
        <v>2.5462962962962961E-4</v>
      </c>
    </row>
    <row r="18" spans="6:8" x14ac:dyDescent="0.45">
      <c r="F18" s="4">
        <v>2</v>
      </c>
      <c r="G18" s="4" t="str">
        <f t="shared" ref="G18:G20" si="1">HLOOKUP(H18,$B$9:$H$10,2,FALSE)</f>
        <v>LUC</v>
      </c>
      <c r="H18" s="34">
        <f t="shared" ref="H18:H20" si="2">SMALL($B$9:$H$9,F18)</f>
        <v>2.5462962962962961E-4</v>
      </c>
    </row>
    <row r="19" spans="6:8" x14ac:dyDescent="0.45">
      <c r="F19" s="4">
        <v>3</v>
      </c>
      <c r="G19" s="4" t="str">
        <f t="shared" si="1"/>
        <v>JEAN</v>
      </c>
      <c r="H19" s="34">
        <f t="shared" si="2"/>
        <v>2.6620370370370372E-4</v>
      </c>
    </row>
    <row r="20" spans="6:8" x14ac:dyDescent="0.45">
      <c r="F20" s="4">
        <v>4</v>
      </c>
      <c r="G20" s="4" t="str">
        <f t="shared" si="1"/>
        <v>DANIEL</v>
      </c>
      <c r="H20" s="34">
        <f t="shared" si="2"/>
        <v>2.7777777777777778E-4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8429F-F98B-4346-9753-83C16F0B764D}">
  <dimension ref="A5:I26"/>
  <sheetViews>
    <sheetView workbookViewId="0">
      <selection activeCell="D6" sqref="D6"/>
    </sheetView>
  </sheetViews>
  <sheetFormatPr baseColWidth="10" defaultRowHeight="14.25" x14ac:dyDescent="0.45"/>
  <cols>
    <col min="1" max="1" width="11.73046875" customWidth="1"/>
    <col min="9" max="9" width="19.53125" customWidth="1"/>
  </cols>
  <sheetData>
    <row r="5" spans="1:9" x14ac:dyDescent="0.45">
      <c r="A5" s="32" t="s">
        <v>52</v>
      </c>
      <c r="B5" s="32" t="s">
        <v>53</v>
      </c>
      <c r="C5" s="32" t="s">
        <v>54</v>
      </c>
      <c r="D5" s="33" t="s">
        <v>55</v>
      </c>
      <c r="E5" s="33" t="s">
        <v>56</v>
      </c>
      <c r="F5" s="33" t="s">
        <v>57</v>
      </c>
      <c r="G5" s="33" t="s">
        <v>58</v>
      </c>
      <c r="H5" s="33" t="s">
        <v>59</v>
      </c>
      <c r="I5" s="33" t="s">
        <v>77</v>
      </c>
    </row>
    <row r="6" spans="1:9" x14ac:dyDescent="0.45">
      <c r="A6" t="s">
        <v>62</v>
      </c>
      <c r="B6" t="s">
        <v>7</v>
      </c>
      <c r="C6" t="s">
        <v>63</v>
      </c>
      <c r="D6" s="34">
        <v>2.9206018518518519E-4</v>
      </c>
      <c r="E6" s="34">
        <v>1.0416666666666667E-4</v>
      </c>
      <c r="F6" s="34">
        <v>1.5045138888888891E-4</v>
      </c>
      <c r="G6" s="34">
        <v>5.311342592592593E-4</v>
      </c>
      <c r="H6" s="35">
        <f>IF(E6="","",(SMALL(D6:G6,1))+(SMALL(D6:G6,2)))</f>
        <v>2.5461805555555557E-4</v>
      </c>
      <c r="I6" s="34"/>
    </row>
    <row r="7" spans="1:9" x14ac:dyDescent="0.45">
      <c r="A7" t="s">
        <v>60</v>
      </c>
      <c r="B7" t="s">
        <v>9</v>
      </c>
      <c r="C7" t="s">
        <v>61</v>
      </c>
      <c r="D7" s="34">
        <v>2.3263888888888889E-4</v>
      </c>
      <c r="E7" s="34">
        <v>4.0240740740740737E-4</v>
      </c>
      <c r="F7" s="34">
        <v>2.3159722222222222E-5</v>
      </c>
      <c r="G7" s="34">
        <v>5.311342592592593E-4</v>
      </c>
      <c r="H7" s="35">
        <f>IF(E7="","",(SMALL(D7:G7,1))+(SMALL(D7:G7,2)))</f>
        <v>2.557986111111111E-4</v>
      </c>
      <c r="I7" s="34">
        <f>CLASCC[[#This Row],[TOTAL]]-H6</f>
        <v>1.1805555555555376E-6</v>
      </c>
    </row>
    <row r="8" spans="1:9" x14ac:dyDescent="0.45">
      <c r="A8" t="s">
        <v>64</v>
      </c>
      <c r="B8" t="s">
        <v>5</v>
      </c>
      <c r="C8" t="s">
        <v>65</v>
      </c>
      <c r="D8" s="34">
        <v>3.5506944444444448E-4</v>
      </c>
      <c r="E8" s="34">
        <v>2.7777777777777778E-4</v>
      </c>
      <c r="F8" s="34">
        <v>1.5045138888888891E-4</v>
      </c>
      <c r="G8" s="34">
        <v>1.1574074074074073E-4</v>
      </c>
      <c r="H8" s="35">
        <f>IF(E8="","",(SMALL(D8:G8,1))+(SMALL(D8:G8,2)))</f>
        <v>2.6619212962962962E-4</v>
      </c>
      <c r="I8" s="34">
        <f>CLASCC[[#This Row],[TOTAL]]-H7</f>
        <v>1.0393518518518521E-5</v>
      </c>
    </row>
    <row r="9" spans="1:9" x14ac:dyDescent="0.45">
      <c r="A9" t="s">
        <v>62</v>
      </c>
      <c r="B9" t="s">
        <v>7</v>
      </c>
      <c r="C9" t="s">
        <v>13</v>
      </c>
      <c r="D9" s="34">
        <v>1.243402777777778E-4</v>
      </c>
      <c r="E9" s="34">
        <v>5.311342592592593E-4</v>
      </c>
      <c r="F9" s="34">
        <v>1.5045138888888891E-4</v>
      </c>
      <c r="G9" s="34">
        <v>5.311342592592593E-4</v>
      </c>
      <c r="H9" s="35">
        <f>IF(E9="","",(SMALL(D9:G9,1))+(SMALL(D9:G9,2)))</f>
        <v>2.7479166666666667E-4</v>
      </c>
      <c r="I9" s="34">
        <f>CLASCC[[#This Row],[TOTAL]]-H8</f>
        <v>8.5995370370370501E-6</v>
      </c>
    </row>
    <row r="10" spans="1:9" x14ac:dyDescent="0.45">
      <c r="A10" t="s">
        <v>62</v>
      </c>
      <c r="B10" t="s">
        <v>2</v>
      </c>
      <c r="C10" t="s">
        <v>66</v>
      </c>
      <c r="D10" s="34">
        <v>1.3888888888888889E-4</v>
      </c>
      <c r="E10" s="34">
        <v>3.472222222222222E-3</v>
      </c>
      <c r="F10" s="34">
        <v>1.4410879629629631E-4</v>
      </c>
      <c r="G10" s="34">
        <v>3.472222222222222E-3</v>
      </c>
      <c r="H10" s="35">
        <f>IF(E10="","",(SMALL(D10:G10,1))+(SMALL(D10:G10,2)))</f>
        <v>2.8299768518518518E-4</v>
      </c>
      <c r="I10" s="34">
        <f>CLASCC[[#This Row],[TOTAL]]-H9</f>
        <v>8.2060185185185014E-6</v>
      </c>
    </row>
    <row r="11" spans="1:9" x14ac:dyDescent="0.45">
      <c r="A11" t="s">
        <v>64</v>
      </c>
      <c r="B11" t="s">
        <v>5</v>
      </c>
      <c r="C11" t="s">
        <v>67</v>
      </c>
      <c r="D11" s="34">
        <v>1.4545138888888889E-4</v>
      </c>
      <c r="E11" s="34">
        <v>1.3888888888888889E-4</v>
      </c>
      <c r="F11" s="34">
        <v>1.5045138888888891E-4</v>
      </c>
      <c r="G11" s="34">
        <v>5.311342592592593E-4</v>
      </c>
      <c r="H11" s="35">
        <f>IF(E11="","",(SMALL(D11:G11,1))+(SMALL(D11:G11,2)))</f>
        <v>2.8434027777777778E-4</v>
      </c>
      <c r="I11" s="34">
        <f>CLASCC[[#This Row],[TOTAL]]-H10</f>
        <v>1.3425925925926062E-6</v>
      </c>
    </row>
    <row r="12" spans="1:9" x14ac:dyDescent="0.45">
      <c r="A12" t="s">
        <v>60</v>
      </c>
      <c r="B12" t="s">
        <v>2</v>
      </c>
      <c r="C12" t="s">
        <v>11</v>
      </c>
      <c r="D12" s="34">
        <v>4.5768518518518603E-4</v>
      </c>
      <c r="E12" s="34">
        <v>1.5045138888888891E-4</v>
      </c>
      <c r="F12" s="34">
        <v>1.5045138888888891E-4</v>
      </c>
      <c r="G12" s="34">
        <v>5.311342592592593E-4</v>
      </c>
      <c r="H12" s="35">
        <f>IF(E12="","",(SMALL(D12:G12,1))+(SMALL(D12:G12,2)))</f>
        <v>3.0090277777777781E-4</v>
      </c>
      <c r="I12" s="34">
        <f>CLASCC[[#This Row],[TOTAL]]-H11</f>
        <v>1.656250000000003E-5</v>
      </c>
    </row>
    <row r="13" spans="1:9" x14ac:dyDescent="0.45">
      <c r="A13" t="s">
        <v>62</v>
      </c>
      <c r="B13" t="s">
        <v>2</v>
      </c>
      <c r="C13" t="s">
        <v>12</v>
      </c>
      <c r="D13" s="34">
        <v>5.4499999999999904E-4</v>
      </c>
      <c r="E13" s="34">
        <v>1.5045138888888891E-4</v>
      </c>
      <c r="F13" s="34">
        <v>1.5045138888888891E-4</v>
      </c>
      <c r="G13" s="34">
        <v>5.311342592592593E-4</v>
      </c>
      <c r="H13" s="35">
        <f>IF(E13="","",(SMALL(D13:G13,1))+(SMALL(D13:G13,2)))</f>
        <v>3.0090277777777781E-4</v>
      </c>
      <c r="I13" s="34">
        <f>CLASCC[[#This Row],[TOTAL]]-H12</f>
        <v>0</v>
      </c>
    </row>
    <row r="14" spans="1:9" x14ac:dyDescent="0.45">
      <c r="A14" t="s">
        <v>64</v>
      </c>
      <c r="B14" t="s">
        <v>6</v>
      </c>
      <c r="C14" t="s">
        <v>10</v>
      </c>
      <c r="D14" s="34">
        <v>3.472222222222222E-3</v>
      </c>
      <c r="E14" s="34">
        <v>1.5045138888888891E-4</v>
      </c>
      <c r="F14" s="34">
        <v>1.5045138888888891E-4</v>
      </c>
      <c r="G14" s="34">
        <v>5.311342592592593E-4</v>
      </c>
      <c r="H14" s="35">
        <f>IF(E14="","",(SMALL(D14:G14,1))+(SMALL(D14:G14,2)))</f>
        <v>3.0090277777777781E-4</v>
      </c>
      <c r="I14" s="34">
        <f>CLASCC[[#This Row],[TOTAL]]-H13</f>
        <v>0</v>
      </c>
    </row>
    <row r="15" spans="1:9" x14ac:dyDescent="0.45">
      <c r="A15" t="s">
        <v>68</v>
      </c>
      <c r="B15" t="s">
        <v>14</v>
      </c>
      <c r="C15" t="s">
        <v>28</v>
      </c>
      <c r="D15" s="34">
        <v>2.6956018518518518E-4</v>
      </c>
      <c r="E15" s="34">
        <v>1.1402777777777778E-4</v>
      </c>
      <c r="F15" s="34">
        <v>4.1817118055555602E-2</v>
      </c>
      <c r="G15" s="34">
        <v>4.2197800925925899E-2</v>
      </c>
      <c r="H15" s="35">
        <f>IF(E15="","",(SMALL(D15:G15,1))+(SMALL(D15:G15,2)))</f>
        <v>3.8358796296296296E-4</v>
      </c>
      <c r="I15" s="34">
        <f>CLASCC[[#This Row],[TOTAL]]-H14</f>
        <v>8.2685185185185151E-5</v>
      </c>
    </row>
    <row r="16" spans="1:9" x14ac:dyDescent="0.45">
      <c r="A16" t="s">
        <v>64</v>
      </c>
      <c r="B16" t="s">
        <v>10</v>
      </c>
      <c r="C16" t="s">
        <v>80</v>
      </c>
      <c r="D16" s="34">
        <v>2.7268518518518522E-4</v>
      </c>
      <c r="E16" s="34">
        <v>1.2587962962962962E-4</v>
      </c>
      <c r="F16" s="34"/>
      <c r="G16" s="34"/>
      <c r="H16" s="35">
        <f>IF(E16="","",(SMALL(D16:G16,1))+(SMALL(D16:G16,2)))</f>
        <v>3.9856481481481481E-4</v>
      </c>
      <c r="I16" s="34">
        <f>CLASCC[[#This Row],[TOTAL]]-H15</f>
        <v>1.4976851851851848E-5</v>
      </c>
    </row>
    <row r="17" spans="1:9" x14ac:dyDescent="0.45">
      <c r="A17" t="s">
        <v>62</v>
      </c>
      <c r="B17" t="s">
        <v>14</v>
      </c>
      <c r="C17" t="s">
        <v>69</v>
      </c>
      <c r="D17" s="34">
        <v>3.9135416666666664E-4</v>
      </c>
      <c r="E17" s="34">
        <v>1.4851851851851853E-4</v>
      </c>
      <c r="F17" s="34">
        <v>0.125150451388889</v>
      </c>
      <c r="G17" s="34">
        <v>0.12553113425925899</v>
      </c>
      <c r="H17" s="35">
        <f>IF(E17="","",(SMALL(D17:G17,1))+(SMALL(D17:G17,2)))</f>
        <v>5.3987268518518512E-4</v>
      </c>
      <c r="I17" s="34">
        <f>CLASCC[[#This Row],[TOTAL]]-H16</f>
        <v>1.4130787037037031E-4</v>
      </c>
    </row>
    <row r="18" spans="1:9" x14ac:dyDescent="0.45">
      <c r="A18" t="s">
        <v>68</v>
      </c>
      <c r="B18" t="s">
        <v>14</v>
      </c>
      <c r="C18" t="s">
        <v>15</v>
      </c>
      <c r="D18" s="34">
        <v>2.8305555555555555E-4</v>
      </c>
      <c r="E18" s="34">
        <v>2.7777777777777778E-4</v>
      </c>
      <c r="F18" s="34">
        <v>8.3483784722222204E-2</v>
      </c>
      <c r="G18" s="34">
        <v>8.3864467592592598E-2</v>
      </c>
      <c r="H18" s="35">
        <f>IF(E18="","",(SMALL(D18:G18,1))+(SMALL(D18:G18,2)))</f>
        <v>5.6083333333333332E-4</v>
      </c>
      <c r="I18" s="34">
        <f>CLASCC[[#This Row],[TOTAL]]-H17</f>
        <v>2.0960648148148206E-5</v>
      </c>
    </row>
    <row r="19" spans="1:9" x14ac:dyDescent="0.45">
      <c r="A19" t="s">
        <v>60</v>
      </c>
      <c r="B19" t="s">
        <v>6</v>
      </c>
      <c r="C19" t="s">
        <v>70</v>
      </c>
      <c r="D19" s="34">
        <v>1.2652777777777779E-4</v>
      </c>
      <c r="E19" s="34">
        <v>5.0810185185185192E-4</v>
      </c>
      <c r="F19" s="34">
        <v>0.16681711805555599</v>
      </c>
      <c r="G19" s="34">
        <v>0.16719780092592601</v>
      </c>
      <c r="H19" s="35">
        <f>IF(E19="","",(SMALL(D19:G19,1))+(SMALL(D19:G19,2)))</f>
        <v>6.3462962962962974E-4</v>
      </c>
      <c r="I19" s="34">
        <f>CLASCC[[#This Row],[TOTAL]]-H18</f>
        <v>7.3796296296296414E-5</v>
      </c>
    </row>
    <row r="20" spans="1:9" x14ac:dyDescent="0.45">
      <c r="A20" t="s">
        <v>68</v>
      </c>
      <c r="B20" t="s">
        <v>11</v>
      </c>
      <c r="D20" s="34">
        <v>1.438888888888889E-4</v>
      </c>
      <c r="E20" s="34">
        <v>5.2452546296296307E-4</v>
      </c>
      <c r="F20" s="34"/>
      <c r="G20" s="34"/>
      <c r="H20" s="35">
        <f>IF(E20="","",(SMALL(D20:G20,1))+(SMALL(D20:G20,2)))</f>
        <v>6.68414351851852E-4</v>
      </c>
      <c r="I20" s="34">
        <f>CLASCC[[#This Row],[TOTAL]]-H19</f>
        <v>3.3784722222222267E-5</v>
      </c>
    </row>
    <row r="21" spans="1:9" x14ac:dyDescent="0.45">
      <c r="A21" t="s">
        <v>62</v>
      </c>
      <c r="B21" t="s">
        <v>9</v>
      </c>
      <c r="C21" t="s">
        <v>73</v>
      </c>
      <c r="D21" s="34">
        <v>1.5045138888888891E-4</v>
      </c>
      <c r="E21" s="34">
        <v>5.311342592592593E-4</v>
      </c>
      <c r="F21" s="34">
        <v>0.29181711805555599</v>
      </c>
      <c r="G21" s="34">
        <v>0.29219780092592601</v>
      </c>
      <c r="H21" s="35">
        <f>IF(E21="","",(SMALL(D21:G21,1))+(SMALL(D21:G21,2)))</f>
        <v>6.8158564814814818E-4</v>
      </c>
      <c r="I21" s="34">
        <f>CLASCC[[#This Row],[TOTAL]]-H20</f>
        <v>1.3171296296296173E-5</v>
      </c>
    </row>
    <row r="22" spans="1:9" x14ac:dyDescent="0.45">
      <c r="A22" t="s">
        <v>60</v>
      </c>
      <c r="B22" t="s">
        <v>5</v>
      </c>
      <c r="C22" t="s">
        <v>74</v>
      </c>
      <c r="D22" s="34">
        <v>1.6060185185185185E-4</v>
      </c>
      <c r="E22" s="34">
        <v>5.311342592592593E-4</v>
      </c>
      <c r="F22" s="34">
        <v>0.33348378472222201</v>
      </c>
      <c r="G22" s="34">
        <v>0.33386446759259297</v>
      </c>
      <c r="H22" s="35">
        <f>IF(E22="","",(SMALL(D22:G22,1))+(SMALL(D22:G22,2)))</f>
        <v>6.9173611111111118E-4</v>
      </c>
      <c r="I22" s="34">
        <f>CLASCC[[#This Row],[TOTAL]]-H21</f>
        <v>1.0150462962962999E-5</v>
      </c>
    </row>
    <row r="23" spans="1:9" x14ac:dyDescent="0.45">
      <c r="A23" t="s">
        <v>64</v>
      </c>
      <c r="B23" t="s">
        <v>7</v>
      </c>
      <c r="C23" t="s">
        <v>75</v>
      </c>
      <c r="D23" s="34">
        <v>6.9586805555555558E-4</v>
      </c>
      <c r="E23" s="34">
        <v>1.1572916666666669E-4</v>
      </c>
      <c r="F23" s="34">
        <v>0.37515045138888897</v>
      </c>
      <c r="G23" s="34">
        <v>0.37553113425925899</v>
      </c>
      <c r="H23" s="35">
        <f>IF(E23="","",(SMALL(D23:G23,1))+(SMALL(D23:G23,2)))</f>
        <v>8.1159722222222223E-4</v>
      </c>
      <c r="I23" s="34">
        <f>CLASCC[[#This Row],[TOTAL]]-H22</f>
        <v>1.1986111111111106E-4</v>
      </c>
    </row>
    <row r="24" spans="1:9" x14ac:dyDescent="0.45">
      <c r="A24" t="s">
        <v>60</v>
      </c>
      <c r="B24" t="s">
        <v>9</v>
      </c>
      <c r="C24" t="s">
        <v>76</v>
      </c>
      <c r="D24" s="34">
        <v>7.1962962962962996E-4</v>
      </c>
      <c r="E24" s="34">
        <v>5.311342592592593E-4</v>
      </c>
      <c r="F24" s="34">
        <v>3.472222222222222E-3</v>
      </c>
      <c r="G24" s="34">
        <v>5.311342592592593E-4</v>
      </c>
      <c r="H24" s="35">
        <f>IF(E24="","",(SMALL(D24:G24,1))+(SMALL(D24:G24,2)))</f>
        <v>1.0622685185185186E-3</v>
      </c>
      <c r="I24" s="34">
        <f>CLASCC[[#This Row],[TOTAL]]-H23</f>
        <v>2.5067129629629636E-4</v>
      </c>
    </row>
    <row r="25" spans="1:9" x14ac:dyDescent="0.45">
      <c r="A25" t="s">
        <v>64</v>
      </c>
      <c r="B25" t="s">
        <v>14</v>
      </c>
      <c r="C25" t="s">
        <v>71</v>
      </c>
      <c r="D25" s="34">
        <v>8.0694444444444498E-4</v>
      </c>
      <c r="E25" s="34">
        <v>5.2194444444444434E-4</v>
      </c>
      <c r="F25" s="34">
        <v>0.20848378472222201</v>
      </c>
      <c r="G25" s="34">
        <v>0.208864467592593</v>
      </c>
      <c r="H25" s="35">
        <f>IF(E25="","",(SMALL(D25:G25,1))+(SMALL(D25:G25,2)))</f>
        <v>1.3288888888888894E-3</v>
      </c>
      <c r="I25" s="34">
        <f>CLASCC[[#This Row],[TOTAL]]-H24</f>
        <v>2.6662037037037084E-4</v>
      </c>
    </row>
    <row r="26" spans="1:9" x14ac:dyDescent="0.45">
      <c r="A26" t="s">
        <v>64</v>
      </c>
      <c r="B26" t="s">
        <v>5</v>
      </c>
      <c r="C26" t="s">
        <v>72</v>
      </c>
      <c r="D26" s="34">
        <v>1.5045138888888891E-4</v>
      </c>
      <c r="E26" s="34">
        <v>3.2638888888888891E-2</v>
      </c>
      <c r="F26" s="34">
        <v>0.25015045138888897</v>
      </c>
      <c r="G26" s="34">
        <v>0.25053113425925899</v>
      </c>
      <c r="H26" s="35">
        <f>IF(E26="","",(SMALL(D26:G26,1))+(SMALL(D26:G26,2)))</f>
        <v>3.278934027777778E-2</v>
      </c>
      <c r="I26" s="34">
        <f>CLASCC[[#This Row],[TOTAL]]-H25</f>
        <v>3.1460451388888894E-2</v>
      </c>
    </row>
  </sheetData>
  <conditionalFormatting sqref="D6:G26">
    <cfRule type="cellIs" dxfId="157" priority="2" stopIfTrue="1" operator="equal">
      <formula>0.00347222222222222</formula>
    </cfRule>
  </conditionalFormatting>
  <conditionalFormatting sqref="D6:G26">
    <cfRule type="cellIs" dxfId="156" priority="1" operator="equal">
      <formula>0.00347222222222222</formula>
    </cfRule>
  </conditionalFormatting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61949-DD75-4915-A665-74651BBFA303}">
  <dimension ref="A1:V29"/>
  <sheetViews>
    <sheetView workbookViewId="0">
      <selection activeCell="D26" sqref="D26"/>
    </sheetView>
  </sheetViews>
  <sheetFormatPr baseColWidth="10" defaultRowHeight="14.25" x14ac:dyDescent="0.45"/>
  <cols>
    <col min="1" max="1" width="8" bestFit="1" customWidth="1"/>
    <col min="2" max="2" width="7.6640625" style="4" bestFit="1" customWidth="1"/>
    <col min="3" max="3" width="8.53125" style="4" bestFit="1" customWidth="1"/>
    <col min="4" max="4" width="7.1328125" style="4" bestFit="1" customWidth="1"/>
    <col min="5" max="5" width="7" style="4" bestFit="1" customWidth="1"/>
    <col min="6" max="6" width="7.6640625" style="4" bestFit="1" customWidth="1"/>
    <col min="7" max="7" width="5.265625" style="4" bestFit="1" customWidth="1"/>
    <col min="8" max="8" width="8.796875" style="4" bestFit="1" customWidth="1"/>
    <col min="9" max="9" width="4.265625" style="4" bestFit="1" customWidth="1"/>
    <col min="10" max="10" width="6.1328125" style="4" bestFit="1" customWidth="1"/>
    <col min="11" max="11" width="7.33203125" style="4" bestFit="1" customWidth="1"/>
    <col min="12" max="12" width="6.73046875" style="4" bestFit="1" customWidth="1"/>
    <col min="13" max="16" width="2.73046875" style="4" bestFit="1" customWidth="1"/>
    <col min="19" max="19" width="3.73046875" bestFit="1" customWidth="1"/>
    <col min="22" max="22" width="2.73046875" bestFit="1" customWidth="1"/>
    <col min="25" max="25" width="3.73046875" bestFit="1" customWidth="1"/>
  </cols>
  <sheetData>
    <row r="1" spans="1:17" x14ac:dyDescent="0.45">
      <c r="A1" s="12" t="s">
        <v>46</v>
      </c>
    </row>
    <row r="3" spans="1:17" x14ac:dyDescent="0.45">
      <c r="A3" s="8" t="s">
        <v>48</v>
      </c>
      <c r="B3" s="4" t="s">
        <v>37</v>
      </c>
      <c r="C3" s="4" t="s">
        <v>29</v>
      </c>
      <c r="D3" s="4" t="s">
        <v>30</v>
      </c>
      <c r="E3" s="4" t="s">
        <v>38</v>
      </c>
      <c r="F3" s="4" t="s">
        <v>39</v>
      </c>
      <c r="G3" s="4" t="s">
        <v>31</v>
      </c>
      <c r="H3" s="4" t="s">
        <v>32</v>
      </c>
      <c r="I3" s="4" t="s">
        <v>33</v>
      </c>
      <c r="J3" s="4" t="s">
        <v>34</v>
      </c>
      <c r="K3" s="4" t="s">
        <v>35</v>
      </c>
      <c r="L3" s="4" t="s">
        <v>36</v>
      </c>
      <c r="M3" s="4" t="s">
        <v>41</v>
      </c>
      <c r="N3" s="4" t="s">
        <v>42</v>
      </c>
      <c r="O3" s="4" t="s">
        <v>43</v>
      </c>
      <c r="P3" s="4" t="s">
        <v>44</v>
      </c>
      <c r="Q3" s="20"/>
    </row>
    <row r="4" spans="1:17" x14ac:dyDescent="0.45">
      <c r="A4" t="s">
        <v>26</v>
      </c>
      <c r="B4" s="9"/>
      <c r="C4" s="9"/>
      <c r="D4" s="9">
        <v>156</v>
      </c>
      <c r="E4" s="9"/>
      <c r="F4" s="9"/>
      <c r="G4" s="9">
        <v>248</v>
      </c>
      <c r="H4" s="9">
        <v>382</v>
      </c>
      <c r="I4" s="9">
        <v>329</v>
      </c>
      <c r="J4" s="9">
        <v>338</v>
      </c>
      <c r="K4" s="9">
        <v>147</v>
      </c>
      <c r="L4" s="9">
        <v>140</v>
      </c>
      <c r="M4" s="9"/>
      <c r="N4" s="9"/>
      <c r="O4" s="9"/>
      <c r="P4" s="9"/>
      <c r="Q4" s="20"/>
    </row>
    <row r="5" spans="1:17" x14ac:dyDescent="0.45">
      <c r="A5" t="s">
        <v>22</v>
      </c>
      <c r="B5" s="9"/>
      <c r="C5" s="9"/>
      <c r="D5" s="9">
        <v>29</v>
      </c>
      <c r="E5" s="9"/>
      <c r="F5" s="9"/>
      <c r="G5" s="9">
        <v>38</v>
      </c>
      <c r="H5" s="9">
        <v>50</v>
      </c>
      <c r="I5" s="9">
        <v>44</v>
      </c>
      <c r="J5" s="9">
        <v>29</v>
      </c>
      <c r="K5" s="9">
        <v>7</v>
      </c>
      <c r="L5" s="9">
        <v>20</v>
      </c>
      <c r="M5" s="9"/>
      <c r="N5" s="9"/>
      <c r="O5" s="9"/>
      <c r="P5" s="9"/>
      <c r="Q5" s="20"/>
    </row>
    <row r="6" spans="1:17" x14ac:dyDescent="0.45">
      <c r="A6" t="s">
        <v>25</v>
      </c>
      <c r="B6" s="9"/>
      <c r="C6" s="9">
        <v>44</v>
      </c>
      <c r="D6" s="9">
        <v>171</v>
      </c>
      <c r="E6" s="9"/>
      <c r="F6" s="9"/>
      <c r="G6" s="9">
        <v>191</v>
      </c>
      <c r="H6" s="9">
        <v>329</v>
      </c>
      <c r="I6" s="9">
        <v>279</v>
      </c>
      <c r="J6" s="9">
        <v>334</v>
      </c>
      <c r="K6" s="9">
        <v>140</v>
      </c>
      <c r="L6" s="9">
        <v>120</v>
      </c>
      <c r="M6" s="9"/>
      <c r="N6" s="9"/>
      <c r="O6" s="9"/>
      <c r="P6" s="9"/>
      <c r="Q6" s="20"/>
    </row>
    <row r="7" spans="1:17" x14ac:dyDescent="0.45">
      <c r="A7" t="s">
        <v>49</v>
      </c>
      <c r="B7" s="9">
        <v>1</v>
      </c>
      <c r="C7" s="9">
        <v>2</v>
      </c>
      <c r="D7" s="9">
        <v>3</v>
      </c>
      <c r="E7" s="9">
        <v>4</v>
      </c>
      <c r="F7" s="9">
        <v>5</v>
      </c>
      <c r="G7" s="9">
        <v>6</v>
      </c>
      <c r="H7" s="9">
        <v>7</v>
      </c>
      <c r="I7" s="9">
        <v>8</v>
      </c>
      <c r="J7" s="9">
        <v>9</v>
      </c>
      <c r="K7" s="9">
        <v>10</v>
      </c>
      <c r="L7" s="9">
        <v>11</v>
      </c>
      <c r="M7" s="9">
        <v>12</v>
      </c>
      <c r="N7" s="9">
        <v>13</v>
      </c>
      <c r="O7" s="9">
        <v>15</v>
      </c>
      <c r="P7" s="9">
        <v>14</v>
      </c>
      <c r="Q7" s="20"/>
    </row>
    <row r="8" spans="1:17" ht="14.65" thickBot="1" x14ac:dyDescent="0.5">
      <c r="A8" s="16"/>
      <c r="B8" s="17" t="str">
        <f t="shared" ref="B8:L8" si="0">B3</f>
        <v xml:space="preserve"> ACHILLE</v>
      </c>
      <c r="C8" s="17" t="str">
        <f t="shared" si="0"/>
        <v xml:space="preserve"> CELESTIN</v>
      </c>
      <c r="D8" s="17" t="str">
        <f t="shared" si="0"/>
        <v xml:space="preserve"> DANIEL</v>
      </c>
      <c r="E8" s="17" t="str">
        <f t="shared" si="0"/>
        <v xml:space="preserve"> ESTEVE</v>
      </c>
      <c r="F8" s="17" t="str">
        <f t="shared" si="0"/>
        <v xml:space="preserve"> HUBERT</v>
      </c>
      <c r="G8" s="17" t="str">
        <f t="shared" si="0"/>
        <v xml:space="preserve"> JEAN</v>
      </c>
      <c r="H8" s="17" t="str">
        <f t="shared" si="0"/>
        <v xml:space="preserve"> JEAN LUC</v>
      </c>
      <c r="I8" s="17" t="str">
        <f t="shared" si="0"/>
        <v xml:space="preserve"> LUC</v>
      </c>
      <c r="J8" s="17" t="str">
        <f t="shared" si="0"/>
        <v xml:space="preserve"> MARC</v>
      </c>
      <c r="K8" s="17" t="str">
        <f t="shared" si="0"/>
        <v xml:space="preserve"> PASCAL</v>
      </c>
      <c r="L8" s="17" t="str">
        <f t="shared" si="0"/>
        <v xml:space="preserve"> PIERRE</v>
      </c>
      <c r="M8" s="17" t="str">
        <f t="shared" ref="M8:P8" si="1">M3</f>
        <v xml:space="preserve"> E</v>
      </c>
      <c r="N8" s="17" t="str">
        <f t="shared" si="1"/>
        <v xml:space="preserve"> F</v>
      </c>
      <c r="O8" s="17" t="str">
        <f t="shared" si="1"/>
        <v xml:space="preserve"> H</v>
      </c>
      <c r="P8" s="17" t="str">
        <f t="shared" si="1"/>
        <v xml:space="preserve"> G</v>
      </c>
      <c r="Q8" s="20"/>
    </row>
    <row r="9" spans="1:17" ht="14.65" thickTop="1" x14ac:dyDescent="0.45"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</row>
    <row r="10" spans="1:17" x14ac:dyDescent="0.45">
      <c r="A10" s="12" t="s">
        <v>47</v>
      </c>
      <c r="B10" s="13"/>
    </row>
    <row r="12" spans="1:17" x14ac:dyDescent="0.45">
      <c r="A12" s="8" t="s">
        <v>48</v>
      </c>
      <c r="B12" s="4" t="s">
        <v>37</v>
      </c>
      <c r="C12" s="4" t="s">
        <v>29</v>
      </c>
      <c r="D12" s="4" t="s">
        <v>30</v>
      </c>
      <c r="E12" s="4" t="s">
        <v>38</v>
      </c>
      <c r="F12" s="4" t="s">
        <v>39</v>
      </c>
      <c r="G12" s="4" t="s">
        <v>31</v>
      </c>
      <c r="H12" s="4" t="s">
        <v>32</v>
      </c>
      <c r="I12" s="4" t="s">
        <v>33</v>
      </c>
      <c r="J12" s="4" t="s">
        <v>34</v>
      </c>
      <c r="K12" s="4" t="s">
        <v>35</v>
      </c>
      <c r="L12" s="4" t="s">
        <v>36</v>
      </c>
      <c r="M12" s="4" t="s">
        <v>41</v>
      </c>
      <c r="N12" s="4" t="s">
        <v>42</v>
      </c>
      <c r="O12" s="4" t="s">
        <v>44</v>
      </c>
      <c r="P12" s="4" t="s">
        <v>43</v>
      </c>
      <c r="Q12" s="20"/>
    </row>
    <row r="13" spans="1:17" x14ac:dyDescent="0.45">
      <c r="A13" s="7" t="s">
        <v>49</v>
      </c>
      <c r="B13" s="9">
        <v>1</v>
      </c>
      <c r="C13" s="9">
        <v>1</v>
      </c>
      <c r="D13" s="9">
        <v>1</v>
      </c>
      <c r="E13" s="9">
        <v>1</v>
      </c>
      <c r="F13" s="9">
        <v>1</v>
      </c>
      <c r="G13" s="9">
        <v>1</v>
      </c>
      <c r="H13" s="9">
        <v>1</v>
      </c>
      <c r="I13" s="9">
        <v>1</v>
      </c>
      <c r="J13" s="9">
        <v>1</v>
      </c>
      <c r="K13" s="9">
        <v>1</v>
      </c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20"/>
    </row>
    <row r="14" spans="1:17" x14ac:dyDescent="0.45">
      <c r="A14" s="7" t="s">
        <v>22</v>
      </c>
      <c r="B14" s="9"/>
      <c r="C14" s="9"/>
      <c r="D14" s="9">
        <v>2</v>
      </c>
      <c r="E14" s="9"/>
      <c r="F14" s="9"/>
      <c r="G14" s="9">
        <v>2</v>
      </c>
      <c r="H14" s="9">
        <v>2</v>
      </c>
      <c r="I14" s="9">
        <v>2</v>
      </c>
      <c r="J14" s="9">
        <v>2</v>
      </c>
      <c r="K14" s="9">
        <v>1</v>
      </c>
      <c r="L14" s="9">
        <v>2</v>
      </c>
      <c r="M14" s="9"/>
      <c r="N14" s="9"/>
      <c r="O14" s="9"/>
      <c r="P14" s="9"/>
      <c r="Q14" s="20"/>
    </row>
    <row r="15" spans="1:17" x14ac:dyDescent="0.45">
      <c r="A15" s="7" t="s">
        <v>25</v>
      </c>
      <c r="B15" s="9"/>
      <c r="C15" s="9">
        <v>2</v>
      </c>
      <c r="D15" s="9">
        <v>16</v>
      </c>
      <c r="E15" s="9"/>
      <c r="F15" s="9"/>
      <c r="G15" s="9">
        <v>14</v>
      </c>
      <c r="H15" s="9">
        <v>14</v>
      </c>
      <c r="I15" s="9">
        <v>16</v>
      </c>
      <c r="J15" s="9">
        <v>16</v>
      </c>
      <c r="K15" s="9">
        <v>10</v>
      </c>
      <c r="L15" s="9">
        <v>9</v>
      </c>
      <c r="M15" s="9"/>
      <c r="N15" s="9"/>
      <c r="O15" s="9"/>
      <c r="P15" s="9"/>
      <c r="Q15" s="20"/>
    </row>
    <row r="16" spans="1:17" x14ac:dyDescent="0.45">
      <c r="A16" s="7" t="s">
        <v>45</v>
      </c>
      <c r="B16" s="9">
        <v>1</v>
      </c>
      <c r="C16" s="9">
        <v>3</v>
      </c>
      <c r="D16" s="9">
        <v>19</v>
      </c>
      <c r="E16" s="9">
        <v>1</v>
      </c>
      <c r="F16" s="9">
        <v>1</v>
      </c>
      <c r="G16" s="9">
        <v>17</v>
      </c>
      <c r="H16" s="9">
        <v>17</v>
      </c>
      <c r="I16" s="9">
        <v>19</v>
      </c>
      <c r="J16" s="9">
        <v>19</v>
      </c>
      <c r="K16" s="9">
        <v>12</v>
      </c>
      <c r="L16" s="9">
        <v>12</v>
      </c>
      <c r="M16" s="9">
        <v>1</v>
      </c>
      <c r="N16" s="9">
        <v>1</v>
      </c>
      <c r="O16" s="9">
        <v>1</v>
      </c>
      <c r="P16" s="9">
        <v>1</v>
      </c>
      <c r="Q16" s="20"/>
    </row>
    <row r="17" spans="1:22" ht="14.65" thickBot="1" x14ac:dyDescent="0.5">
      <c r="A17" s="21"/>
      <c r="B17" s="21" t="str">
        <f>B12</f>
        <v xml:space="preserve"> ACHILLE</v>
      </c>
      <c r="C17" s="21" t="str">
        <f t="shared" ref="C17:P17" si="2">C12</f>
        <v xml:space="preserve"> CELESTIN</v>
      </c>
      <c r="D17" s="21" t="str">
        <f t="shared" si="2"/>
        <v xml:space="preserve"> DANIEL</v>
      </c>
      <c r="E17" s="21" t="str">
        <f t="shared" si="2"/>
        <v xml:space="preserve"> ESTEVE</v>
      </c>
      <c r="F17" s="21" t="str">
        <f t="shared" si="2"/>
        <v xml:space="preserve"> HUBERT</v>
      </c>
      <c r="G17" s="21" t="str">
        <f t="shared" si="2"/>
        <v xml:space="preserve"> JEAN</v>
      </c>
      <c r="H17" s="21" t="str">
        <f t="shared" si="2"/>
        <v xml:space="preserve"> JEAN LUC</v>
      </c>
      <c r="I17" s="21" t="str">
        <f t="shared" si="2"/>
        <v xml:space="preserve"> LUC</v>
      </c>
      <c r="J17" s="21" t="str">
        <f t="shared" si="2"/>
        <v xml:space="preserve"> MARC</v>
      </c>
      <c r="K17" s="21" t="str">
        <f t="shared" si="2"/>
        <v xml:space="preserve"> PASCAL</v>
      </c>
      <c r="L17" s="21" t="str">
        <f t="shared" si="2"/>
        <v xml:space="preserve"> PIERRE</v>
      </c>
      <c r="M17" s="21" t="str">
        <f t="shared" si="2"/>
        <v xml:space="preserve"> E</v>
      </c>
      <c r="N17" s="21" t="str">
        <f t="shared" si="2"/>
        <v xml:space="preserve"> F</v>
      </c>
      <c r="O17" s="21" t="str">
        <f t="shared" si="2"/>
        <v xml:space="preserve"> G</v>
      </c>
      <c r="P17" s="21" t="str">
        <f t="shared" si="2"/>
        <v xml:space="preserve"> H</v>
      </c>
      <c r="Q17" s="20"/>
    </row>
    <row r="18" spans="1:22" ht="14.65" thickTop="1" x14ac:dyDescent="0.45">
      <c r="B18"/>
      <c r="C18"/>
      <c r="D18"/>
      <c r="E18"/>
      <c r="F18"/>
      <c r="G18"/>
      <c r="H18"/>
      <c r="I18"/>
      <c r="K18"/>
      <c r="L18"/>
    </row>
    <row r="19" spans="1:22" x14ac:dyDescent="0.45">
      <c r="B19"/>
      <c r="C19"/>
      <c r="D19"/>
      <c r="E19"/>
      <c r="F19"/>
      <c r="G19"/>
      <c r="H19"/>
      <c r="I19"/>
      <c r="K19"/>
      <c r="L19"/>
    </row>
    <row r="23" spans="1:22" x14ac:dyDescent="0.45">
      <c r="M23" s="4" t="str">
        <f t="shared" ref="M23:M29" si="3">IFERROR(HLOOKUP(N23,$A$6:$L$8,3,FALSE),"")</f>
        <v/>
      </c>
      <c r="N23" s="4" t="str">
        <f>IFERROR(LARGE($B$6:$L$6,PODIUMS!B16),"")</f>
        <v/>
      </c>
    </row>
    <row r="24" spans="1:22" x14ac:dyDescent="0.45">
      <c r="M24" s="4" t="str">
        <f t="shared" si="3"/>
        <v/>
      </c>
      <c r="N24" s="4" t="str">
        <f>IFERROR(LARGE($B$6:$L$6,PODIUMS!B17),"")</f>
        <v/>
      </c>
    </row>
    <row r="25" spans="1:22" x14ac:dyDescent="0.45">
      <c r="M25" s="4" t="str">
        <f t="shared" si="3"/>
        <v/>
      </c>
      <c r="N25" s="4" t="str">
        <f>IFERROR(LARGE($B$6:$L$6,PODIUMS!B18),"")</f>
        <v/>
      </c>
    </row>
    <row r="26" spans="1:22" x14ac:dyDescent="0.45">
      <c r="M26" s="4" t="str">
        <f t="shared" si="3"/>
        <v/>
      </c>
      <c r="N26" s="4" t="str">
        <f>IFERROR(LARGE($B$6:$L$6,PODIUMS!B19),"")</f>
        <v/>
      </c>
      <c r="T26" s="10"/>
      <c r="U26" s="4"/>
      <c r="V26" s="4"/>
    </row>
    <row r="27" spans="1:22" x14ac:dyDescent="0.45">
      <c r="M27" s="4" t="str">
        <f t="shared" si="3"/>
        <v/>
      </c>
      <c r="N27" s="4" t="str">
        <f>IFERROR(LARGE($B$6:$L$6,PODIUMS!B20),"")</f>
        <v/>
      </c>
    </row>
    <row r="28" spans="1:22" x14ac:dyDescent="0.45">
      <c r="M28" s="4" t="str">
        <f t="shared" si="3"/>
        <v/>
      </c>
      <c r="N28" s="4" t="str">
        <f>IFERROR(LARGE($B$6:$L$6,PODIUMS!B21),"")</f>
        <v/>
      </c>
    </row>
    <row r="29" spans="1:22" x14ac:dyDescent="0.45">
      <c r="M29" s="4" t="str">
        <f t="shared" si="3"/>
        <v/>
      </c>
      <c r="N29" s="4" t="str">
        <f>IFERROR(LARGE($B$6:$L$6,PODIUMS!B22),"")</f>
        <v/>
      </c>
    </row>
  </sheetData>
  <phoneticPr fontId="4" type="noConversion"/>
  <pageMargins left="0.7" right="0.7" top="0.75" bottom="0.75" header="0.3" footer="0.3"/>
  <pageSetup paperSize="9" orientation="portrait" horizontalDpi="0" verticalDpi="0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268EC-90A9-4FFB-A354-90B8F2891F76}">
  <dimension ref="A1:P25"/>
  <sheetViews>
    <sheetView workbookViewId="0">
      <selection activeCell="L8" sqref="L8"/>
    </sheetView>
  </sheetViews>
  <sheetFormatPr baseColWidth="10" defaultRowHeight="14.25" x14ac:dyDescent="0.45"/>
  <cols>
    <col min="4" max="4" width="10.6640625" style="4"/>
    <col min="7" max="7" width="10.6640625" style="4"/>
    <col min="10" max="10" width="10.6640625" style="4"/>
    <col min="13" max="13" width="10.6640625" style="4"/>
    <col min="16" max="16" width="10.6640625" style="4"/>
  </cols>
  <sheetData>
    <row r="1" spans="1:16" x14ac:dyDescent="0.45">
      <c r="A1" s="15" t="s">
        <v>50</v>
      </c>
      <c r="B1" s="15"/>
    </row>
    <row r="4" spans="1:16" ht="14.65" thickBot="1" x14ac:dyDescent="0.5"/>
    <row r="5" spans="1:16" ht="14.65" thickTop="1" x14ac:dyDescent="0.45">
      <c r="B5" s="22"/>
      <c r="C5" s="23"/>
      <c r="D5" s="24"/>
      <c r="E5" s="23"/>
      <c r="F5" s="23"/>
      <c r="G5" s="24"/>
      <c r="H5" s="23"/>
      <c r="I5" s="23"/>
      <c r="J5" s="24"/>
      <c r="K5" s="23"/>
      <c r="L5" s="23"/>
      <c r="M5" s="24"/>
      <c r="N5" s="23"/>
      <c r="O5" s="23"/>
      <c r="P5" s="25"/>
    </row>
    <row r="6" spans="1:16" x14ac:dyDescent="0.45">
      <c r="B6" s="20"/>
      <c r="C6" s="36" t="s">
        <v>40</v>
      </c>
      <c r="D6" s="36"/>
      <c r="E6" s="26"/>
      <c r="F6" s="36" t="s">
        <v>27</v>
      </c>
      <c r="G6" s="36"/>
      <c r="H6" s="26"/>
      <c r="I6" s="36" t="s">
        <v>25</v>
      </c>
      <c r="J6" s="36"/>
      <c r="K6" s="26"/>
      <c r="L6" s="36" t="s">
        <v>49</v>
      </c>
      <c r="M6" s="36"/>
      <c r="N6" s="26"/>
      <c r="O6" s="36" t="s">
        <v>51</v>
      </c>
      <c r="P6" s="37"/>
    </row>
    <row r="7" spans="1:16" x14ac:dyDescent="0.45">
      <c r="B7" s="20"/>
      <c r="C7" s="26"/>
      <c r="D7" s="27"/>
      <c r="E7" s="26"/>
      <c r="F7" s="26"/>
      <c r="G7" s="27"/>
      <c r="H7" s="26"/>
      <c r="I7" s="26"/>
      <c r="J7" s="27"/>
      <c r="K7" s="26"/>
      <c r="L7" s="26"/>
      <c r="M7" s="27"/>
      <c r="N7" s="26"/>
      <c r="O7" s="26"/>
      <c r="P7" s="18"/>
    </row>
    <row r="8" spans="1:16" x14ac:dyDescent="0.45">
      <c r="B8" s="19">
        <v>1</v>
      </c>
      <c r="C8" s="26" t="str">
        <f>IFERROR(HLOOKUP(D8,'TCD SAISIES'!$A$4:$P$8,5,FALSE),"")</f>
        <v xml:space="preserve"> JEAN LUC</v>
      </c>
      <c r="D8" s="27">
        <f>IFERROR(LARGE('TCD SAISIES'!$B$4:$P$4,B8),"")</f>
        <v>382</v>
      </c>
      <c r="E8" s="26"/>
      <c r="F8" s="26" t="str">
        <f>IFERROR(HLOOKUP(G8,'TCD SAISIES'!$A$5:$P$8,4,FALSE),"")</f>
        <v xml:space="preserve"> JEAN LUC</v>
      </c>
      <c r="G8" s="27">
        <f>IFERROR(LARGE('TCD SAISIES'!$B$5:$P$5,B8),"")</f>
        <v>50</v>
      </c>
      <c r="H8" s="26"/>
      <c r="I8" s="26" t="str">
        <f>IFERROR(HLOOKUP(J8,'TCD SAISIES'!$A$6:$P$8,3,FALSE),"")</f>
        <v xml:space="preserve"> MARC</v>
      </c>
      <c r="J8" s="27">
        <f>IFERROR(LARGE('TCD SAISIES'!$B$6:$P$6,B8),"")</f>
        <v>334</v>
      </c>
      <c r="K8" s="26"/>
      <c r="L8" s="26" t="str">
        <f>IFERROR(HLOOKUP(M8,'TCD SAISIES'!$A$7:$P$8,2,FALSE),"")</f>
        <v xml:space="preserve"> H</v>
      </c>
      <c r="M8" s="27">
        <f>IFERROR(LARGE('TCD SAISIES'!$B$7:$P$7,B8),"")</f>
        <v>15</v>
      </c>
      <c r="N8" s="26"/>
      <c r="O8" s="26" t="str">
        <f>IFERROR(HLOOKUP(P8,'TCD SAISIES'!$A$16:$P$17,2,FALSE),"")</f>
        <v xml:space="preserve"> DANIEL</v>
      </c>
      <c r="P8" s="18">
        <f>IFERROR(LARGE('TCD SAISIES'!$C$16:$P$16,B8),"")</f>
        <v>19</v>
      </c>
    </row>
    <row r="9" spans="1:16" x14ac:dyDescent="0.45">
      <c r="B9" s="19">
        <v>2</v>
      </c>
      <c r="C9" s="26" t="str">
        <f>IFERROR(HLOOKUP(D9,'TCD SAISIES'!$A$4:$P$8,5,FALSE),"")</f>
        <v xml:space="preserve"> MARC</v>
      </c>
      <c r="D9" s="27">
        <f>IFERROR(LARGE('TCD SAISIES'!$B$4:$P$4,B9),"")</f>
        <v>338</v>
      </c>
      <c r="E9" s="28"/>
      <c r="F9" s="26" t="str">
        <f>IFERROR(HLOOKUP(G9,'TCD SAISIES'!$A$5:$P$8,4,FALSE),"")</f>
        <v xml:space="preserve"> LUC</v>
      </c>
      <c r="G9" s="27">
        <f>IFERROR(LARGE('TCD SAISIES'!$B$5:$P$5,B9),"")</f>
        <v>44</v>
      </c>
      <c r="H9" s="26"/>
      <c r="I9" s="26" t="str">
        <f>IFERROR(HLOOKUP(J9,'TCD SAISIES'!$A$6:$P$8,3,FALSE),"")</f>
        <v xml:space="preserve"> JEAN LUC</v>
      </c>
      <c r="J9" s="27">
        <f>IFERROR(LARGE('TCD SAISIES'!$B$6:$P$6,B9),"")</f>
        <v>329</v>
      </c>
      <c r="K9" s="26"/>
      <c r="L9" s="26" t="str">
        <f>IFERROR(HLOOKUP(M9,'TCD SAISIES'!$A$7:$P$8,2,FALSE),"")</f>
        <v xml:space="preserve"> G</v>
      </c>
      <c r="M9" s="27">
        <f>IFERROR(LARGE('TCD SAISIES'!$B$7:$P$7,B9),"")</f>
        <v>14</v>
      </c>
      <c r="N9" s="26"/>
      <c r="O9" s="26" t="str">
        <f>IFERROR(HLOOKUP(P9,'TCD SAISIES'!$A$16:$P$17,2,FALSE),"")</f>
        <v xml:space="preserve"> DANIEL</v>
      </c>
      <c r="P9" s="18">
        <f>IFERROR(LARGE('TCD SAISIES'!$C$16:$P$16,B9),"")</f>
        <v>19</v>
      </c>
    </row>
    <row r="10" spans="1:16" x14ac:dyDescent="0.45">
      <c r="B10" s="19">
        <v>3</v>
      </c>
      <c r="C10" s="26" t="str">
        <f>IFERROR(HLOOKUP(D10,'TCD SAISIES'!$A$4:$P$8,5,FALSE),"")</f>
        <v xml:space="preserve"> LUC</v>
      </c>
      <c r="D10" s="27">
        <f>IFERROR(LARGE('TCD SAISIES'!$B$4:$P$4,B10),"")</f>
        <v>329</v>
      </c>
      <c r="E10" s="28"/>
      <c r="F10" s="26" t="str">
        <f>IFERROR(HLOOKUP(G10,'TCD SAISIES'!$A$5:$P$8,4,FALSE),"")</f>
        <v xml:space="preserve"> JEAN</v>
      </c>
      <c r="G10" s="27">
        <f>IFERROR(LARGE('TCD SAISIES'!$B$5:$P$5,B10),"")</f>
        <v>38</v>
      </c>
      <c r="H10" s="26"/>
      <c r="I10" s="26" t="str">
        <f>IFERROR(HLOOKUP(J10,'TCD SAISIES'!$A$6:$P$8,3,FALSE),"")</f>
        <v xml:space="preserve"> LUC</v>
      </c>
      <c r="J10" s="27">
        <f>IFERROR(LARGE('TCD SAISIES'!$B$6:$P$6,B10),"")</f>
        <v>279</v>
      </c>
      <c r="K10" s="26"/>
      <c r="L10" s="26" t="str">
        <f>IFERROR(HLOOKUP(M10,'TCD SAISIES'!$A$7:$P$8,2,FALSE),"")</f>
        <v xml:space="preserve"> F</v>
      </c>
      <c r="M10" s="27">
        <f>IFERROR(LARGE('TCD SAISIES'!$B$7:$P$7,B10),"")</f>
        <v>13</v>
      </c>
      <c r="N10" s="26"/>
      <c r="O10" s="26" t="str">
        <f>IFERROR(HLOOKUP(P10,'TCD SAISIES'!$A$16:$P$17,2,FALSE),"")</f>
        <v xml:space="preserve"> DANIEL</v>
      </c>
      <c r="P10" s="18">
        <f>IFERROR(LARGE('TCD SAISIES'!$C$16:$P$16,B10),"")</f>
        <v>19</v>
      </c>
    </row>
    <row r="11" spans="1:16" x14ac:dyDescent="0.45">
      <c r="B11" s="19">
        <v>4</v>
      </c>
      <c r="C11" s="26" t="str">
        <f>IFERROR(HLOOKUP(D11,'TCD SAISIES'!$A$4:$P$8,5,FALSE),"")</f>
        <v xml:space="preserve"> JEAN</v>
      </c>
      <c r="D11" s="27">
        <f>IFERROR(LARGE('TCD SAISIES'!$B$4:$P$4,B11),"")</f>
        <v>248</v>
      </c>
      <c r="E11" s="28"/>
      <c r="F11" s="26" t="str">
        <f>IFERROR(HLOOKUP(G11,'TCD SAISIES'!$A$5:$P$8,4,FALSE),"")</f>
        <v xml:space="preserve"> DANIEL</v>
      </c>
      <c r="G11" s="27">
        <f>IFERROR(LARGE('TCD SAISIES'!$B$5:$P$5,B11),"")</f>
        <v>29</v>
      </c>
      <c r="H11" s="26"/>
      <c r="I11" s="26" t="str">
        <f>IFERROR(HLOOKUP(J11,'TCD SAISIES'!$A$6:$P$8,3,FALSE),"")</f>
        <v xml:space="preserve"> JEAN</v>
      </c>
      <c r="J11" s="27">
        <f>IFERROR(LARGE('TCD SAISIES'!$B$6:$P$6,B11),"")</f>
        <v>191</v>
      </c>
      <c r="K11" s="26"/>
      <c r="L11" s="26" t="str">
        <f>IFERROR(HLOOKUP(M11,'TCD SAISIES'!$A$7:$P$8,2,FALSE),"")</f>
        <v xml:space="preserve"> E</v>
      </c>
      <c r="M11" s="27">
        <f>IFERROR(LARGE('TCD SAISIES'!$B$7:$P$7,B11),"")</f>
        <v>12</v>
      </c>
      <c r="N11" s="26"/>
      <c r="O11" s="26" t="str">
        <f>IFERROR(HLOOKUP(P11,'TCD SAISIES'!$A$16:$P$17,2,FALSE),"")</f>
        <v xml:space="preserve"> JEAN</v>
      </c>
      <c r="P11" s="18">
        <f>IFERROR(LARGE('TCD SAISIES'!$C$16:$P$16,B11),"")</f>
        <v>17</v>
      </c>
    </row>
    <row r="12" spans="1:16" x14ac:dyDescent="0.45">
      <c r="B12" s="19">
        <v>5</v>
      </c>
      <c r="C12" s="26" t="str">
        <f>IFERROR(HLOOKUP(D12,'TCD SAISIES'!$A$4:$P$8,5,FALSE),"")</f>
        <v xml:space="preserve"> DANIEL</v>
      </c>
      <c r="D12" s="27">
        <f>IFERROR(LARGE('TCD SAISIES'!$B$4:$P$4,B12),"")</f>
        <v>156</v>
      </c>
      <c r="E12" s="28"/>
      <c r="F12" s="26" t="str">
        <f>IFERROR(HLOOKUP(G12,'TCD SAISIES'!$A$5:$P$8,4,FALSE),"")</f>
        <v xml:space="preserve"> DANIEL</v>
      </c>
      <c r="G12" s="27">
        <f>IFERROR(LARGE('TCD SAISIES'!$B$5:$P$5,B12),"")</f>
        <v>29</v>
      </c>
      <c r="H12" s="26"/>
      <c r="I12" s="26" t="str">
        <f>IFERROR(HLOOKUP(J12,'TCD SAISIES'!$A$6:$P$8,3,FALSE),"")</f>
        <v xml:space="preserve"> DANIEL</v>
      </c>
      <c r="J12" s="27">
        <f>IFERROR(LARGE('TCD SAISIES'!$B$6:$P$6,B12),"")</f>
        <v>171</v>
      </c>
      <c r="K12" s="26"/>
      <c r="L12" s="26" t="str">
        <f>IFERROR(HLOOKUP(M12,'TCD SAISIES'!$A$7:$P$8,2,FALSE),"")</f>
        <v xml:space="preserve"> PIERRE</v>
      </c>
      <c r="M12" s="27">
        <f>IFERROR(LARGE('TCD SAISIES'!$B$7:$P$7,B12),"")</f>
        <v>11</v>
      </c>
      <c r="N12" s="26"/>
      <c r="O12" s="26" t="str">
        <f>IFERROR(HLOOKUP(P12,'TCD SAISIES'!$A$16:$P$17,2,FALSE),"")</f>
        <v xml:space="preserve"> JEAN</v>
      </c>
      <c r="P12" s="18">
        <f>IFERROR(LARGE('TCD SAISIES'!$C$16:$P$16,B12),"")</f>
        <v>17</v>
      </c>
    </row>
    <row r="13" spans="1:16" x14ac:dyDescent="0.45">
      <c r="B13" s="19">
        <v>6</v>
      </c>
      <c r="C13" s="26" t="str">
        <f>IFERROR(HLOOKUP(D13,'TCD SAISIES'!$A$4:$P$8,5,FALSE),"")</f>
        <v xml:space="preserve"> PASCAL</v>
      </c>
      <c r="D13" s="27">
        <f>IFERROR(LARGE('TCD SAISIES'!$B$4:$P$4,B13),"")</f>
        <v>147</v>
      </c>
      <c r="E13" s="28"/>
      <c r="F13" s="26" t="str">
        <f>IFERROR(HLOOKUP(G13,'TCD SAISIES'!$A$5:$P$8,4,FALSE),"")</f>
        <v xml:space="preserve"> PIERRE</v>
      </c>
      <c r="G13" s="27">
        <f>IFERROR(LARGE('TCD SAISIES'!$B$5:$P$5,B13),"")</f>
        <v>20</v>
      </c>
      <c r="H13" s="26"/>
      <c r="I13" s="26" t="str">
        <f>IFERROR(HLOOKUP(J13,'TCD SAISIES'!$A$6:$P$8,3,FALSE),"")</f>
        <v xml:space="preserve"> PASCAL</v>
      </c>
      <c r="J13" s="27">
        <f>IFERROR(LARGE('TCD SAISIES'!$B$6:$P$6,B13),"")</f>
        <v>140</v>
      </c>
      <c r="K13" s="26"/>
      <c r="L13" s="26" t="str">
        <f>IFERROR(HLOOKUP(M13,'TCD SAISIES'!$A$7:$P$8,2,FALSE),"")</f>
        <v xml:space="preserve"> PASCAL</v>
      </c>
      <c r="M13" s="27">
        <f>IFERROR(LARGE('TCD SAISIES'!$B$7:$P$7,B13),"")</f>
        <v>10</v>
      </c>
      <c r="N13" s="26"/>
      <c r="O13" s="26" t="str">
        <f>IFERROR(HLOOKUP(P13,'TCD SAISIES'!$A$16:$P$17,2,FALSE),"")</f>
        <v xml:space="preserve"> PASCAL</v>
      </c>
      <c r="P13" s="18">
        <f>IFERROR(LARGE('TCD SAISIES'!$C$16:$P$16,B13),"")</f>
        <v>12</v>
      </c>
    </row>
    <row r="14" spans="1:16" x14ac:dyDescent="0.45">
      <c r="B14" s="19">
        <v>7</v>
      </c>
      <c r="C14" s="26" t="str">
        <f>IFERROR(HLOOKUP(D14,'TCD SAISIES'!$A$4:$P$8,5,FALSE),"")</f>
        <v xml:space="preserve"> PIERRE</v>
      </c>
      <c r="D14" s="27">
        <f>IFERROR(LARGE('TCD SAISIES'!$B$4:$P$4,B14),"")</f>
        <v>140</v>
      </c>
      <c r="E14" s="28"/>
      <c r="F14" s="26" t="str">
        <f>IFERROR(HLOOKUP(G14,'TCD SAISIES'!$A$5:$P$8,4,FALSE),"")</f>
        <v xml:space="preserve"> PASCAL</v>
      </c>
      <c r="G14" s="27">
        <f>IFERROR(LARGE('TCD SAISIES'!$B$5:$P$5,B14),"")</f>
        <v>7</v>
      </c>
      <c r="H14" s="26"/>
      <c r="I14" s="26" t="str">
        <f>IFERROR(HLOOKUP(J14,'TCD SAISIES'!$A$6:$P$8,3,FALSE),"")</f>
        <v xml:space="preserve"> PIERRE</v>
      </c>
      <c r="J14" s="27">
        <f>IFERROR(LARGE('TCD SAISIES'!$B$6:$P$6,B14),"")</f>
        <v>120</v>
      </c>
      <c r="K14" s="26"/>
      <c r="L14" s="26" t="str">
        <f>IFERROR(HLOOKUP(M14,'TCD SAISIES'!$A$7:$P$8,2,FALSE),"")</f>
        <v xml:space="preserve"> MARC</v>
      </c>
      <c r="M14" s="27">
        <f>IFERROR(LARGE('TCD SAISIES'!$B$7:$P$7,B14),"")</f>
        <v>9</v>
      </c>
      <c r="N14" s="26"/>
      <c r="O14" s="26" t="str">
        <f>IFERROR(HLOOKUP(P14,'TCD SAISIES'!$A$16:$P$17,2,FALSE),"")</f>
        <v xml:space="preserve"> PASCAL</v>
      </c>
      <c r="P14" s="18">
        <f>IFERROR(LARGE('TCD SAISIES'!$C$16:$P$16,B14),"")</f>
        <v>12</v>
      </c>
    </row>
    <row r="15" spans="1:16" x14ac:dyDescent="0.45">
      <c r="B15" s="19">
        <v>8</v>
      </c>
      <c r="C15" s="26" t="str">
        <f>IFERROR(HLOOKUP(D15,'TCD SAISIES'!$A$4:$P$8,5,FALSE),"")</f>
        <v/>
      </c>
      <c r="D15" s="27" t="str">
        <f>IFERROR(LARGE('TCD SAISIES'!$B$4:$P$4,B15),"")</f>
        <v/>
      </c>
      <c r="E15" s="28"/>
      <c r="F15" s="26" t="str">
        <f>IFERROR(HLOOKUP(G15,'TCD SAISIES'!$A$5:$P$8,4,FALSE),"")</f>
        <v/>
      </c>
      <c r="G15" s="27" t="str">
        <f>IFERROR(LARGE('TCD SAISIES'!$B$5:$P$5,B15),"")</f>
        <v/>
      </c>
      <c r="H15" s="26"/>
      <c r="I15" s="26" t="str">
        <f>IFERROR(HLOOKUP(J15,'TCD SAISIES'!$A$6:$P$8,3,FALSE),"")</f>
        <v xml:space="preserve"> CELESTIN</v>
      </c>
      <c r="J15" s="27">
        <f>IFERROR(LARGE('TCD SAISIES'!$B$6:$P$6,B15),"")</f>
        <v>44</v>
      </c>
      <c r="K15" s="26"/>
      <c r="L15" s="26" t="str">
        <f>IFERROR(HLOOKUP(M15,'TCD SAISIES'!$A$7:$P$8,2,FALSE),"")</f>
        <v xml:space="preserve"> LUC</v>
      </c>
      <c r="M15" s="27">
        <f>IFERROR(LARGE('TCD SAISIES'!$B$7:$P$7,B15),"")</f>
        <v>8</v>
      </c>
      <c r="N15" s="26"/>
      <c r="O15" s="26" t="str">
        <f>IFERROR(HLOOKUP(P15,'TCD SAISIES'!$A$16:$P$17,2,FALSE),"")</f>
        <v xml:space="preserve"> CELESTIN</v>
      </c>
      <c r="P15" s="18">
        <f>IFERROR(LARGE('TCD SAISIES'!$C$16:$P$16,B15),"")</f>
        <v>3</v>
      </c>
    </row>
    <row r="16" spans="1:16" x14ac:dyDescent="0.45">
      <c r="B16" s="19">
        <v>9</v>
      </c>
      <c r="C16" s="26" t="str">
        <f>IFERROR(HLOOKUP(D16,'TCD SAISIES'!$A$4:$P$8,5,FALSE),"")</f>
        <v/>
      </c>
      <c r="D16" s="27" t="str">
        <f>IFERROR(LARGE('TCD SAISIES'!$B$4:$P$4,B16),"")</f>
        <v/>
      </c>
      <c r="E16" s="28"/>
      <c r="F16" s="26" t="str">
        <f>IFERROR(HLOOKUP(G16,'TCD SAISIES'!$A$5:$P$8,4,FALSE),"")</f>
        <v/>
      </c>
      <c r="G16" s="27" t="str">
        <f>IFERROR(LARGE('TCD SAISIES'!$B$5:$P$5,B16),"")</f>
        <v/>
      </c>
      <c r="H16" s="26"/>
      <c r="I16" s="26" t="str">
        <f>IFERROR(HLOOKUP(J16,'TCD SAISIES'!$A$6:$P$8,3,FALSE),"")</f>
        <v/>
      </c>
      <c r="J16" s="27" t="str">
        <f>IFERROR(LARGE('TCD SAISIES'!$B$6:$P$6,B16),"")</f>
        <v/>
      </c>
      <c r="K16" s="26"/>
      <c r="L16" s="26" t="str">
        <f>IFERROR(HLOOKUP(M16,'TCD SAISIES'!$A$7:$P$8,2,FALSE),"")</f>
        <v xml:space="preserve"> JEAN LUC</v>
      </c>
      <c r="M16" s="27">
        <f>IFERROR(LARGE('TCD SAISIES'!$B$7:$P$7,B16),"")</f>
        <v>7</v>
      </c>
      <c r="N16" s="26"/>
      <c r="O16" s="26" t="str">
        <f>IFERROR(HLOOKUP(P16,'TCD SAISIES'!$A$16:$P$17,2,FALSE),"")</f>
        <v xml:space="preserve"> ACHILLE</v>
      </c>
      <c r="P16" s="18">
        <f>IFERROR(LARGE('TCD SAISIES'!$C$16:$P$16,B16),"")</f>
        <v>1</v>
      </c>
    </row>
    <row r="17" spans="2:16" x14ac:dyDescent="0.45">
      <c r="B17" s="19">
        <v>10</v>
      </c>
      <c r="C17" s="26" t="str">
        <f>IFERROR(HLOOKUP(D17,'TCD SAISIES'!$A$4:$P$8,5,FALSE),"")</f>
        <v/>
      </c>
      <c r="D17" s="27" t="str">
        <f>IFERROR(LARGE('TCD SAISIES'!$B$4:$P$4,B17),"")</f>
        <v/>
      </c>
      <c r="E17" s="28"/>
      <c r="F17" s="26" t="str">
        <f>IFERROR(HLOOKUP(G17,'TCD SAISIES'!$A$5:$P$8,4,FALSE),"")</f>
        <v/>
      </c>
      <c r="G17" s="27" t="str">
        <f>IFERROR(LARGE('TCD SAISIES'!$B$5:$P$5,B17),"")</f>
        <v/>
      </c>
      <c r="H17" s="26"/>
      <c r="I17" s="26" t="str">
        <f>IFERROR(HLOOKUP(J17,'TCD SAISIES'!$A$6:$P$8,3,FALSE),"")</f>
        <v/>
      </c>
      <c r="J17" s="27" t="str">
        <f>IFERROR(LARGE('TCD SAISIES'!$B$6:$P$6,B17),"")</f>
        <v/>
      </c>
      <c r="K17" s="26"/>
      <c r="L17" s="26" t="str">
        <f>IFERROR(HLOOKUP(M17,'TCD SAISIES'!$A$7:$P$8,2,FALSE),"")</f>
        <v xml:space="preserve"> JEAN</v>
      </c>
      <c r="M17" s="27">
        <f>IFERROR(LARGE('TCD SAISIES'!$B$7:$P$7,B17),"")</f>
        <v>6</v>
      </c>
      <c r="N17" s="26"/>
      <c r="O17" s="26" t="str">
        <f>IFERROR(HLOOKUP(P17,'TCD SAISIES'!$A$16:$P$17,2,FALSE),"")</f>
        <v xml:space="preserve"> ACHILLE</v>
      </c>
      <c r="P17" s="18">
        <f>IFERROR(LARGE('TCD SAISIES'!$C$16:$P$16,B17),"")</f>
        <v>1</v>
      </c>
    </row>
    <row r="18" spans="2:16" x14ac:dyDescent="0.45">
      <c r="B18" s="19">
        <v>11</v>
      </c>
      <c r="C18" s="26" t="str">
        <f>IFERROR(HLOOKUP(D18,'TCD SAISIES'!$A$4:$P$8,5,FALSE),"")</f>
        <v/>
      </c>
      <c r="D18" s="27" t="str">
        <f>IFERROR(LARGE('TCD SAISIES'!$B$4:$P$4,B18),"")</f>
        <v/>
      </c>
      <c r="E18" s="28"/>
      <c r="F18" s="26" t="str">
        <f>IFERROR(HLOOKUP(G18,'TCD SAISIES'!$A$5:$P$8,4,FALSE),"")</f>
        <v/>
      </c>
      <c r="G18" s="27" t="str">
        <f>IFERROR(LARGE('TCD SAISIES'!$B$5:$P$5,B18),"")</f>
        <v/>
      </c>
      <c r="H18" s="26"/>
      <c r="I18" s="26" t="str">
        <f>IFERROR(HLOOKUP(J18,'TCD SAISIES'!$A$6:$P$8,3,FALSE),"")</f>
        <v/>
      </c>
      <c r="J18" s="27" t="str">
        <f>IFERROR(LARGE('TCD SAISIES'!$B$6:$P$6,B18),"")</f>
        <v/>
      </c>
      <c r="K18" s="26"/>
      <c r="L18" s="26" t="str">
        <f>IFERROR(HLOOKUP(M18,'TCD SAISIES'!$A$7:$P$8,2,FALSE),"")</f>
        <v xml:space="preserve"> HUBERT</v>
      </c>
      <c r="M18" s="27">
        <f>IFERROR(LARGE('TCD SAISIES'!$B$7:$P$7,B18),"")</f>
        <v>5</v>
      </c>
      <c r="N18" s="26"/>
      <c r="O18" s="26" t="str">
        <f>IFERROR(HLOOKUP(P18,'TCD SAISIES'!$A$16:$P$17,2,FALSE),"")</f>
        <v xml:space="preserve"> ACHILLE</v>
      </c>
      <c r="P18" s="18">
        <f>IFERROR(LARGE('TCD SAISIES'!$C$16:$P$16,B18),"")</f>
        <v>1</v>
      </c>
    </row>
    <row r="19" spans="2:16" x14ac:dyDescent="0.45">
      <c r="B19" s="19">
        <v>12</v>
      </c>
      <c r="C19" s="26" t="str">
        <f>IFERROR(HLOOKUP(D19,'TCD SAISIES'!$A$4:$P$8,5,FALSE),"")</f>
        <v/>
      </c>
      <c r="D19" s="27" t="str">
        <f>IFERROR(LARGE('TCD SAISIES'!$B$4:$P$4,B19),"")</f>
        <v/>
      </c>
      <c r="E19" s="28"/>
      <c r="F19" s="26" t="str">
        <f>IFERROR(HLOOKUP(G19,'TCD SAISIES'!$A$5:$P$8,4,FALSE),"")</f>
        <v/>
      </c>
      <c r="G19" s="27" t="str">
        <f>IFERROR(LARGE('TCD SAISIES'!$B$5:$P$5,B19),"")</f>
        <v/>
      </c>
      <c r="H19" s="26"/>
      <c r="I19" s="26" t="str">
        <f>IFERROR(HLOOKUP(J19,'TCD SAISIES'!$A$6:$P$8,3,FALSE),"")</f>
        <v/>
      </c>
      <c r="J19" s="27" t="str">
        <f>IFERROR(LARGE('TCD SAISIES'!$B$6:$P$6,B19),"")</f>
        <v/>
      </c>
      <c r="K19" s="26"/>
      <c r="L19" s="26" t="str">
        <f>IFERROR(HLOOKUP(M19,'TCD SAISIES'!$A$7:$P$8,2,FALSE),"")</f>
        <v xml:space="preserve"> ESTEVE</v>
      </c>
      <c r="M19" s="27">
        <f>IFERROR(LARGE('TCD SAISIES'!$B$7:$P$7,B19),"")</f>
        <v>4</v>
      </c>
      <c r="N19" s="26"/>
      <c r="O19" s="26" t="str">
        <f>IFERROR(HLOOKUP(P19,'TCD SAISIES'!$A$16:$P$17,2,FALSE),"")</f>
        <v xml:space="preserve"> ACHILLE</v>
      </c>
      <c r="P19" s="18">
        <f>IFERROR(LARGE('TCD SAISIES'!$C$16:$P$16,B19),"")</f>
        <v>1</v>
      </c>
    </row>
    <row r="20" spans="2:16" x14ac:dyDescent="0.45">
      <c r="B20" s="19">
        <v>13</v>
      </c>
      <c r="C20" s="26" t="str">
        <f>IFERROR(HLOOKUP(D20,'TCD SAISIES'!$A$4:$P$8,5,FALSE),"")</f>
        <v/>
      </c>
      <c r="D20" s="27" t="str">
        <f>IFERROR(LARGE('TCD SAISIES'!$B$4:$P$4,B20),"")</f>
        <v/>
      </c>
      <c r="E20" s="28"/>
      <c r="F20" s="26" t="str">
        <f>IFERROR(HLOOKUP(G20,'TCD SAISIES'!$A$5:$P$8,4,FALSE),"")</f>
        <v/>
      </c>
      <c r="G20" s="27" t="str">
        <f>IFERROR(LARGE('TCD SAISIES'!$B$5:$P$5,B20),"")</f>
        <v/>
      </c>
      <c r="H20" s="26"/>
      <c r="I20" s="26" t="str">
        <f>IFERROR(HLOOKUP(J20,'TCD SAISIES'!$A$6:$P$8,3,FALSE),"")</f>
        <v/>
      </c>
      <c r="J20" s="27" t="str">
        <f>IFERROR(LARGE('TCD SAISIES'!$B$6:$P$6,B20),"")</f>
        <v/>
      </c>
      <c r="K20" s="26"/>
      <c r="L20" s="26" t="str">
        <f>IFERROR(HLOOKUP(M20,'TCD SAISIES'!$A$7:$P$8,2,FALSE),"")</f>
        <v xml:space="preserve"> DANIEL</v>
      </c>
      <c r="M20" s="27">
        <f>IFERROR(LARGE('TCD SAISIES'!$B$7:$P$7,B20),"")</f>
        <v>3</v>
      </c>
      <c r="N20" s="26"/>
      <c r="O20" s="26" t="str">
        <f>IFERROR(HLOOKUP(P20,'TCD SAISIES'!$A$16:$P$17,2,FALSE),"")</f>
        <v xml:space="preserve"> ACHILLE</v>
      </c>
      <c r="P20" s="18">
        <f>IFERROR(LARGE('TCD SAISIES'!$C$16:$P$16,B20),"")</f>
        <v>1</v>
      </c>
    </row>
    <row r="21" spans="2:16" x14ac:dyDescent="0.45">
      <c r="B21" s="19">
        <v>14</v>
      </c>
      <c r="C21" s="26" t="str">
        <f>IFERROR(HLOOKUP(D21,'TCD SAISIES'!$A$4:$P$8,5,FALSE),"")</f>
        <v/>
      </c>
      <c r="D21" s="27" t="str">
        <f>IFERROR(LARGE('TCD SAISIES'!$B$4:$P$4,B21),"")</f>
        <v/>
      </c>
      <c r="E21" s="28"/>
      <c r="F21" s="26" t="str">
        <f>IFERROR(HLOOKUP(G21,'TCD SAISIES'!$A$5:$P$8,4,FALSE),"")</f>
        <v/>
      </c>
      <c r="G21" s="27" t="str">
        <f>IFERROR(LARGE('TCD SAISIES'!$B$5:$P$5,B21),"")</f>
        <v/>
      </c>
      <c r="H21" s="26"/>
      <c r="I21" s="26" t="str">
        <f>IFERROR(HLOOKUP(J21,'TCD SAISIES'!$A$6:$P$8,3,FALSE),"")</f>
        <v/>
      </c>
      <c r="J21" s="27" t="str">
        <f>IFERROR(LARGE('TCD SAISIES'!$B$6:$P$6,B21),"")</f>
        <v/>
      </c>
      <c r="K21" s="26"/>
      <c r="L21" s="26" t="str">
        <f>IFERROR(HLOOKUP(M21,'TCD SAISIES'!$A$7:$P$8,2,FALSE),"")</f>
        <v xml:space="preserve"> CELESTIN</v>
      </c>
      <c r="M21" s="27">
        <f>IFERROR(LARGE('TCD SAISIES'!$B$7:$P$7,B21),"")</f>
        <v>2</v>
      </c>
      <c r="N21" s="26"/>
      <c r="O21" s="26" t="str">
        <f>IFERROR(HLOOKUP(P21,'TCD SAISIES'!$A$16:$P$17,2,FALSE),"")</f>
        <v xml:space="preserve"> ACHILLE</v>
      </c>
      <c r="P21" s="18">
        <f>IFERROR(LARGE('TCD SAISIES'!$C$16:$P$16,B21),"")</f>
        <v>1</v>
      </c>
    </row>
    <row r="22" spans="2:16" x14ac:dyDescent="0.45">
      <c r="B22" s="19">
        <v>15</v>
      </c>
      <c r="C22" s="26" t="str">
        <f>IFERROR(HLOOKUP(D22,'TCD SAISIES'!$A$4:$P$8,5,FALSE),"")</f>
        <v/>
      </c>
      <c r="D22" s="27" t="str">
        <f>IFERROR(LARGE('TCD SAISIES'!$B$4:$P$4,B22),"")</f>
        <v/>
      </c>
      <c r="E22" s="28"/>
      <c r="F22" s="26" t="str">
        <f>IFERROR(HLOOKUP(G22,'TCD SAISIES'!$A$5:$P$8,4,FALSE),"")</f>
        <v/>
      </c>
      <c r="G22" s="27" t="str">
        <f>IFERROR(LARGE('TCD SAISIES'!$B$5:$P$5,B22),"")</f>
        <v/>
      </c>
      <c r="H22" s="26"/>
      <c r="I22" s="26" t="str">
        <f>IFERROR(HLOOKUP(J22,'TCD SAISIES'!$A$6:$P$8,3,FALSE),"")</f>
        <v/>
      </c>
      <c r="J22" s="27" t="str">
        <f>IFERROR(LARGE('TCD SAISIES'!$B$6:$P$6,B22),"")</f>
        <v/>
      </c>
      <c r="K22" s="26"/>
      <c r="L22" s="26" t="str">
        <f>IFERROR(HLOOKUP(M22,'TCD SAISIES'!$A$7:$P$8,2,FALSE),"")</f>
        <v xml:space="preserve"> ACHILLE</v>
      </c>
      <c r="M22" s="27">
        <f>IFERROR(LARGE('TCD SAISIES'!$B$7:$P$7,B22),"")</f>
        <v>1</v>
      </c>
      <c r="N22" s="26"/>
      <c r="O22" s="26" t="str">
        <f>IFERROR(HLOOKUP(P22,'TCD SAISIES'!$A$16:$P$17,2,FALSE),"")</f>
        <v/>
      </c>
      <c r="P22" s="18" t="str">
        <f>IFERROR(LARGE('TCD SAISIES'!$C$16:$P$16,B22),"")</f>
        <v/>
      </c>
    </row>
    <row r="23" spans="2:16" x14ac:dyDescent="0.45">
      <c r="B23" s="20"/>
      <c r="C23" s="26"/>
      <c r="D23" s="27"/>
      <c r="E23" s="26"/>
      <c r="F23" s="26"/>
      <c r="G23" s="27"/>
      <c r="H23" s="26"/>
      <c r="I23" s="26"/>
      <c r="J23" s="27"/>
      <c r="K23" s="26"/>
      <c r="L23" s="26"/>
      <c r="M23" s="27"/>
      <c r="N23" s="26"/>
      <c r="O23" s="26"/>
      <c r="P23" s="18"/>
    </row>
    <row r="24" spans="2:16" ht="14.65" thickBot="1" x14ac:dyDescent="0.5">
      <c r="B24" s="29"/>
      <c r="C24" s="16"/>
      <c r="D24" s="30"/>
      <c r="E24" s="16"/>
      <c r="F24" s="16"/>
      <c r="G24" s="30"/>
      <c r="H24" s="16"/>
      <c r="I24" s="16"/>
      <c r="J24" s="30"/>
      <c r="K24" s="16"/>
      <c r="L24" s="16"/>
      <c r="M24" s="30"/>
      <c r="N24" s="16"/>
      <c r="O24" s="16"/>
      <c r="P24" s="31"/>
    </row>
    <row r="25" spans="2:16" ht="14.65" thickTop="1" x14ac:dyDescent="0.45"/>
  </sheetData>
  <mergeCells count="5">
    <mergeCell ref="C6:D6"/>
    <mergeCell ref="F6:G6"/>
    <mergeCell ref="I6:J6"/>
    <mergeCell ref="L6:M6"/>
    <mergeCell ref="O6:P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SAISIES</vt:lpstr>
      <vt:lpstr>TCD CC</vt:lpstr>
      <vt:lpstr>CC</vt:lpstr>
      <vt:lpstr>TCD SAISIES</vt:lpstr>
      <vt:lpstr>PODIUMS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2020-05-19T15:22:02Z</dcterms:created>
  <dcterms:modified xsi:type="dcterms:W3CDTF">2020-05-20T14:15:52Z</dcterms:modified>
</cp:coreProperties>
</file>