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filterPrivacy="1" codeName="ThisWorkbook" defaultThemeVersion="124226"/>
  <xr:revisionPtr revIDLastSave="0" documentId="13_ncr:1_{4DCBA652-186B-4019-BEDF-1F83DDF5BA5B}" xr6:coauthVersionLast="46" xr6:coauthVersionMax="46" xr10:uidLastSave="{00000000-0000-0000-0000-000000000000}"/>
  <bookViews>
    <workbookView xWindow="-120" yWindow="-120" windowWidth="29040" windowHeight="15840" tabRatio="572" xr2:uid="{00000000-000D-0000-FFFF-FFFF00000000}"/>
  </bookViews>
  <sheets>
    <sheet name="Fiche type Inscription" sheetId="170" r:id="rId1"/>
    <sheet name="Base donnees" sheetId="2" r:id="rId2"/>
  </sheets>
  <functionGroups builtInGroupCount="19"/>
  <definedNames>
    <definedName name="_xlnm.Print_Area" localSheetId="0">'Fiche type Inscription'!$A$1:$G$40</definedName>
  </definedNames>
  <calcPr calcId="191028"/>
</workbook>
</file>

<file path=xl/calcChain.xml><?xml version="1.0" encoding="utf-8"?>
<calcChain xmlns="http://schemas.openxmlformats.org/spreadsheetml/2006/main">
  <c r="B9" i="170" l="1"/>
  <c r="E34" i="170"/>
  <c r="B35" i="170"/>
  <c r="B34" i="170"/>
  <c r="E22" i="170"/>
  <c r="E21" i="170"/>
  <c r="E20" i="170"/>
  <c r="E19" i="170"/>
  <c r="E18" i="170"/>
  <c r="E17" i="170"/>
  <c r="E16" i="170"/>
  <c r="E15" i="170"/>
  <c r="B22" i="170"/>
  <c r="B21" i="170"/>
  <c r="B20" i="170"/>
  <c r="B19" i="170"/>
  <c r="B18" i="170"/>
  <c r="B17" i="170"/>
  <c r="B16" i="170"/>
  <c r="B15" i="170"/>
  <c r="E10" i="170"/>
  <c r="E9" i="170"/>
  <c r="B10" i="170"/>
</calcChain>
</file>

<file path=xl/sharedStrings.xml><?xml version="1.0" encoding="utf-8"?>
<sst xmlns="http://schemas.openxmlformats.org/spreadsheetml/2006/main" count="114" uniqueCount="89">
  <si>
    <t>Nom :</t>
  </si>
  <si>
    <t xml:space="preserve">Né(e) le : </t>
  </si>
  <si>
    <t>Prénom :</t>
  </si>
  <si>
    <t>à</t>
  </si>
  <si>
    <t>Inscrit(e) en classe de :</t>
  </si>
  <si>
    <t>pour 2021-2022</t>
  </si>
  <si>
    <t xml:space="preserve">Prénom : </t>
  </si>
  <si>
    <t>Adresse :</t>
  </si>
  <si>
    <t>Code postal :</t>
  </si>
  <si>
    <t xml:space="preserve">Ville : </t>
  </si>
  <si>
    <t>Portable :</t>
  </si>
  <si>
    <t>E-mail :</t>
  </si>
  <si>
    <t>Profession :</t>
  </si>
  <si>
    <t>Le père</t>
  </si>
  <si>
    <t>La mère</t>
  </si>
  <si>
    <t>Régime :</t>
  </si>
  <si>
    <t>Allergies reconnues :</t>
  </si>
  <si>
    <t>Asthme :</t>
  </si>
  <si>
    <t>En cas d'urgence, prévenir :</t>
  </si>
  <si>
    <t>Lien avec l'enfant :</t>
  </si>
  <si>
    <t>Médecin traitant</t>
  </si>
  <si>
    <t>Téléphone :</t>
  </si>
  <si>
    <t>Né(e) le</t>
  </si>
  <si>
    <t>Elève</t>
  </si>
  <si>
    <t>E000001</t>
  </si>
  <si>
    <t>Père</t>
  </si>
  <si>
    <t>Nom E</t>
  </si>
  <si>
    <t>Nom P</t>
  </si>
  <si>
    <t>Prénom P</t>
  </si>
  <si>
    <t>Prénom E</t>
  </si>
  <si>
    <t>Nom M</t>
  </si>
  <si>
    <t>Prénom M</t>
  </si>
  <si>
    <t>Adresse M</t>
  </si>
  <si>
    <t>Code postal M</t>
  </si>
  <si>
    <t>Ville M</t>
  </si>
  <si>
    <t>Portable M</t>
  </si>
  <si>
    <t>E-mail M</t>
  </si>
  <si>
    <t>Profession M</t>
  </si>
  <si>
    <t>Adresse P</t>
  </si>
  <si>
    <t>Code postal P</t>
  </si>
  <si>
    <t>Ville P</t>
  </si>
  <si>
    <t>Portable P</t>
  </si>
  <si>
    <t>E-mail P</t>
  </si>
  <si>
    <t>Profession P</t>
  </si>
  <si>
    <t>Mère</t>
  </si>
  <si>
    <t>Num E</t>
  </si>
  <si>
    <t>E000002</t>
  </si>
  <si>
    <t>Medecin</t>
  </si>
  <si>
    <t>Nom Med</t>
  </si>
  <si>
    <t>Tel Med</t>
  </si>
  <si>
    <t>Adresse Med</t>
  </si>
  <si>
    <t>PARENTS</t>
  </si>
  <si>
    <t>L'ENFANT</t>
  </si>
  <si>
    <t>SANTE</t>
  </si>
  <si>
    <t>Sexe</t>
  </si>
  <si>
    <t>Fille</t>
  </si>
  <si>
    <t>Garçon</t>
  </si>
  <si>
    <r>
      <t>Situation familiale</t>
    </r>
    <r>
      <rPr>
        <sz val="12"/>
        <color theme="1"/>
        <rFont val="Times New Roman"/>
        <family val="1"/>
      </rPr>
      <t xml:space="preserve"> :</t>
    </r>
  </si>
  <si>
    <r>
      <t>Responsable légal</t>
    </r>
    <r>
      <rPr>
        <sz val="12"/>
        <color theme="1"/>
        <rFont val="Times New Roman"/>
        <family val="1"/>
      </rPr>
      <t xml:space="preserve"> :</t>
    </r>
  </si>
  <si>
    <r>
      <t>Droit de garde</t>
    </r>
    <r>
      <rPr>
        <sz val="12"/>
        <color theme="1"/>
        <rFont val="Times New Roman"/>
        <family val="1"/>
      </rPr>
      <t xml:space="preserve"> :</t>
    </r>
  </si>
  <si>
    <t>DUPOND</t>
  </si>
  <si>
    <t>DUPONT</t>
  </si>
  <si>
    <t>Jeanne</t>
  </si>
  <si>
    <t>PARIS</t>
  </si>
  <si>
    <t>Pierre</t>
  </si>
  <si>
    <t>5 rue de Gaulle</t>
  </si>
  <si>
    <t>06 06 06 06 06</t>
  </si>
  <si>
    <t>07 07 07 07 07</t>
  </si>
  <si>
    <t>pierre.dupond@mail.com</t>
  </si>
  <si>
    <t>Ingénieur</t>
  </si>
  <si>
    <t>Sylvie</t>
  </si>
  <si>
    <t>06 07 06 07 06</t>
  </si>
  <si>
    <t>sylvie.dupond@mail.com</t>
  </si>
  <si>
    <t>Commerçante</t>
  </si>
  <si>
    <t>MARTIN</t>
  </si>
  <si>
    <t>01 02 03 04 05</t>
  </si>
  <si>
    <t>45 avenue Planté, 75000 PARIS</t>
  </si>
  <si>
    <t>Alexandre</t>
  </si>
  <si>
    <t>8 rue de la Paix</t>
  </si>
  <si>
    <t>alex.dupont@mail.com</t>
  </si>
  <si>
    <t>Maçon</t>
  </si>
  <si>
    <t>Marie</t>
  </si>
  <si>
    <t>07 06 05 04 03</t>
  </si>
  <si>
    <t>marie.dupont@gmail.com</t>
  </si>
  <si>
    <t>Ministre</t>
  </si>
  <si>
    <t>MARCEAU</t>
  </si>
  <si>
    <t>01 10 01 10 01</t>
  </si>
  <si>
    <t>1 rue Bellevue, 75000 PARIS</t>
  </si>
  <si>
    <t>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</si>
</sst>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NumberFormat="1"/>
    <xf numFmtId="0" fontId="0" fillId="0" borderId="0" xfId="0" applyFill="1"/>
    <xf numFmtId="0" fontId="3" fillId="0" borderId="0" xfId="0" applyFont="1"/>
    <xf numFmtId="14" fontId="0" fillId="0" borderId="0" xfId="0" applyNumberFormat="1"/>
    <xf numFmtId="0" fontId="0" fillId="0" borderId="0" xfId="0" applyAlignment="1">
      <alignment horizontal="centerContinuous"/>
    </xf>
    <xf numFmtId="0" fontId="4" fillId="0" borderId="0" xfId="0" applyFont="1" applyAlignment="1">
      <alignment horizontal="centerContinuous"/>
    </xf>
    <xf numFmtId="0" fontId="2" fillId="2" borderId="0" xfId="0" applyFont="1" applyFill="1" applyAlignment="1">
      <alignment horizontal="center" vertical="center"/>
    </xf>
    <xf numFmtId="0" fontId="5" fillId="0" borderId="0" xfId="1"/>
    <xf numFmtId="0" fontId="2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7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/>
    <xf numFmtId="0" fontId="7" fillId="0" borderId="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5" xfId="0" applyFont="1" applyBorder="1"/>
    <xf numFmtId="0" fontId="7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14" fontId="10" fillId="0" borderId="0" xfId="0" applyNumberFormat="1" applyFont="1" applyAlignment="1">
      <alignment horizontal="left" vertical="center"/>
    </xf>
    <xf numFmtId="0" fontId="11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FFEA9B"/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#REF!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514350</xdr:colOff>
      <xdr:row>0</xdr:row>
      <xdr:rowOff>161925</xdr:rowOff>
    </xdr:from>
    <xdr:ext cx="3133725" cy="904876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428750" y="161925"/>
          <a:ext cx="3133725" cy="904876"/>
        </a:xfrm>
        <a:prstGeom prst="rect">
          <a:avLst/>
        </a:prstGeom>
        <a:solidFill>
          <a:schemeClr val="bg1">
            <a:lumMod val="75000"/>
          </a:schemeClr>
        </a:solidFill>
        <a:ln w="1905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000" b="1">
              <a:latin typeface="Times New Roman" panose="02020603050405020304" pitchFamily="18" charset="0"/>
              <a:cs typeface="Times New Roman" panose="02020603050405020304" pitchFamily="18" charset="0"/>
            </a:rPr>
            <a:t>Fiche</a:t>
          </a:r>
          <a:r>
            <a:rPr lang="fr-FR" sz="20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inscription</a:t>
          </a:r>
          <a:endParaRPr lang="fr-FR" sz="2000" b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fr-FR" sz="1600" b="0">
              <a:latin typeface="Times New Roman" panose="02020603050405020304" pitchFamily="18" charset="0"/>
              <a:cs typeface="Times New Roman" panose="02020603050405020304" pitchFamily="18" charset="0"/>
            </a:rPr>
            <a:t>année</a:t>
          </a:r>
          <a:r>
            <a:rPr lang="fr-FR" sz="16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 scolaire 2021-2022</a:t>
          </a:r>
          <a:endParaRPr lang="fr-FR" sz="1600" b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</xdr:col>
      <xdr:colOff>171450</xdr:colOff>
      <xdr:row>7</xdr:row>
      <xdr:rowOff>15198</xdr:rowOff>
    </xdr:from>
    <xdr:ext cx="443263" cy="254493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87471" y="1405443"/>
          <a:ext cx="443263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Fille</a:t>
          </a:r>
        </a:p>
      </xdr:txBody>
    </xdr:sp>
    <xdr:clientData/>
  </xdr:oneCellAnchor>
  <xdr:oneCellAnchor>
    <xdr:from>
      <xdr:col>1</xdr:col>
      <xdr:colOff>752475</xdr:colOff>
      <xdr:row>7</xdr:row>
      <xdr:rowOff>9726</xdr:rowOff>
    </xdr:from>
    <xdr:ext cx="599780" cy="254493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668496" y="1399971"/>
          <a:ext cx="599780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Garçon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7</xdr:row>
          <xdr:rowOff>28575</xdr:rowOff>
        </xdr:from>
        <xdr:to>
          <xdr:col>1</xdr:col>
          <xdr:colOff>257175</xdr:colOff>
          <xdr:row>7</xdr:row>
          <xdr:rowOff>247650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638175</xdr:colOff>
          <xdr:row>7</xdr:row>
          <xdr:rowOff>28575</xdr:rowOff>
        </xdr:from>
        <xdr:to>
          <xdr:col>1</xdr:col>
          <xdr:colOff>857250</xdr:colOff>
          <xdr:row>7</xdr:row>
          <xdr:rowOff>247650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</xdr:col>
      <xdr:colOff>172142</xdr:colOff>
      <xdr:row>7</xdr:row>
      <xdr:rowOff>16187</xdr:rowOff>
    </xdr:from>
    <xdr:ext cx="443263" cy="254493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087471" y="1405443"/>
          <a:ext cx="443263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Fille</a:t>
          </a:r>
        </a:p>
      </xdr:txBody>
    </xdr:sp>
    <xdr:clientData/>
  </xdr:oneCellAnchor>
  <xdr:oneCellAnchor>
    <xdr:from>
      <xdr:col>1</xdr:col>
      <xdr:colOff>753167</xdr:colOff>
      <xdr:row>7</xdr:row>
      <xdr:rowOff>10715</xdr:rowOff>
    </xdr:from>
    <xdr:ext cx="599780" cy="254493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668496" y="1399971"/>
          <a:ext cx="599780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Garçon</a:t>
          </a:r>
        </a:p>
      </xdr:txBody>
    </xdr:sp>
    <xdr:clientData/>
  </xdr:oneCellAnchor>
  <xdr:oneCellAnchor>
    <xdr:from>
      <xdr:col>4</xdr:col>
      <xdr:colOff>152493</xdr:colOff>
      <xdr:row>7</xdr:row>
      <xdr:rowOff>5472</xdr:rowOff>
    </xdr:from>
    <xdr:ext cx="623248" cy="254493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038693" y="1396122"/>
          <a:ext cx="623248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Externe</a:t>
          </a:r>
        </a:p>
      </xdr:txBody>
    </xdr:sp>
    <xdr:clientData/>
  </xdr:oneCellAnchor>
  <xdr:oneCellAnchor>
    <xdr:from>
      <xdr:col>4</xdr:col>
      <xdr:colOff>896961</xdr:colOff>
      <xdr:row>7</xdr:row>
      <xdr:rowOff>0</xdr:rowOff>
    </xdr:from>
    <xdr:ext cx="1265667" cy="254493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783161" y="1390650"/>
          <a:ext cx="1265667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Demi-pensionnaire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7</xdr:row>
          <xdr:rowOff>28575</xdr:rowOff>
        </xdr:from>
        <xdr:to>
          <xdr:col>4</xdr:col>
          <xdr:colOff>247650</xdr:colOff>
          <xdr:row>7</xdr:row>
          <xdr:rowOff>247650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7</xdr:row>
          <xdr:rowOff>19050</xdr:rowOff>
        </xdr:from>
        <xdr:to>
          <xdr:col>4</xdr:col>
          <xdr:colOff>990600</xdr:colOff>
          <xdr:row>7</xdr:row>
          <xdr:rowOff>238125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</xdr:col>
      <xdr:colOff>357468</xdr:colOff>
      <xdr:row>23</xdr:row>
      <xdr:rowOff>7439</xdr:rowOff>
    </xdr:from>
    <xdr:ext cx="5379037" cy="269304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270554" y="5814405"/>
          <a:ext cx="5379037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Mariés     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Concubinage    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Séparés     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Autre ________________________</a:t>
          </a:r>
          <a:endParaRPr lang="fr-FR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</xdr:col>
      <xdr:colOff>357468</xdr:colOff>
      <xdr:row>24</xdr:row>
      <xdr:rowOff>3826</xdr:rowOff>
    </xdr:from>
    <xdr:ext cx="5327612" cy="269304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270554" y="6086688"/>
          <a:ext cx="5327612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Parents     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Autres : _______________________________________________</a:t>
          </a:r>
          <a:endParaRPr lang="fr-FR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</xdr:col>
      <xdr:colOff>357468</xdr:colOff>
      <xdr:row>25</xdr:row>
      <xdr:rowOff>3826</xdr:rowOff>
    </xdr:from>
    <xdr:ext cx="5387629" cy="269304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270554" y="6362585"/>
          <a:ext cx="5387629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Père     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Mère    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Autre _______________________ </a:t>
          </a:r>
          <a:r>
            <a:rPr lang="fr-FR" sz="9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(fournir copie décision de justice)</a:t>
          </a:r>
          <a:endParaRPr lang="fr-FR" sz="9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</xdr:col>
      <xdr:colOff>371787</xdr:colOff>
      <xdr:row>28</xdr:row>
      <xdr:rowOff>6553</xdr:rowOff>
    </xdr:from>
    <xdr:ext cx="5378524" cy="269304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287116" y="7152626"/>
          <a:ext cx="5378524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Aucune     ou ______________________________________________________</a:t>
          </a:r>
          <a:endParaRPr lang="fr-FR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0</xdr:col>
      <xdr:colOff>579943</xdr:colOff>
      <xdr:row>29</xdr:row>
      <xdr:rowOff>5622</xdr:rowOff>
    </xdr:from>
    <xdr:ext cx="5235857" cy="269304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79943" y="7425829"/>
          <a:ext cx="5235857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Non     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Oui </a:t>
          </a:r>
          <a:r>
            <a:rPr lang="fr-FR" sz="1200" i="1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(une fiche supplémentaire sera à compléter par votre médecin)</a:t>
          </a:r>
          <a:endParaRPr lang="fr-FR" sz="12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</xdr:col>
      <xdr:colOff>774159</xdr:colOff>
      <xdr:row>30</xdr:row>
      <xdr:rowOff>4694</xdr:rowOff>
    </xdr:from>
    <xdr:ext cx="5011308" cy="269304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689488" y="7699035"/>
          <a:ext cx="5011308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Père     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Mère     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Autre : ____________________________________</a:t>
          </a:r>
          <a:endParaRPr lang="fr-FR" sz="12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</xdr:col>
      <xdr:colOff>266779</xdr:colOff>
      <xdr:row>31</xdr:row>
      <xdr:rowOff>3763</xdr:rowOff>
    </xdr:from>
    <xdr:ext cx="2262158" cy="269304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182108" y="7972239"/>
          <a:ext cx="2262158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___________________________</a:t>
          </a:r>
          <a:endParaRPr lang="fr-FR" sz="12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3</xdr:col>
      <xdr:colOff>776945</xdr:colOff>
      <xdr:row>31</xdr:row>
      <xdr:rowOff>2835</xdr:rowOff>
    </xdr:from>
    <xdr:ext cx="2202398" cy="269304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4159482" y="7971311"/>
          <a:ext cx="2202398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____ / ____ / ____ / ____ / ____</a:t>
          </a:r>
          <a:endParaRPr lang="fr-FR" sz="12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</xdr:col>
      <xdr:colOff>448398</xdr:colOff>
      <xdr:row>10</xdr:row>
      <xdr:rowOff>19623</xdr:rowOff>
    </xdr:from>
    <xdr:ext cx="4235903" cy="254493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362798" y="2245752"/>
          <a:ext cx="4235903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TPS</a:t>
          </a:r>
          <a:r>
            <a:rPr lang="fr-FR" sz="1100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PS  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MS  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GS  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CP  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CE1  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CE2  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CM1  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  <a:sym typeface="Wingdings" panose="05000000000000000000" pitchFamily="2" charset="2"/>
            </a:rPr>
            <a:t></a:t>
          </a:r>
          <a:r>
            <a:rPr lang="fr-FR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CM2</a:t>
          </a:r>
          <a:endParaRPr lang="fr-FR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rie.dupont@gmail.com" TargetMode="External"/><Relationship Id="rId2" Type="http://schemas.openxmlformats.org/officeDocument/2006/relationships/hyperlink" Target="mailto:pierre.dupond@mail.com" TargetMode="External"/><Relationship Id="rId1" Type="http://schemas.openxmlformats.org/officeDocument/2006/relationships/hyperlink" Target="mailto:sylvie.dupond@mail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ex.dupont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75A75-4586-485E-B0CC-C9C202C19DC9}">
  <sheetPr codeName="Feuil132"/>
  <dimension ref="A1:I38"/>
  <sheetViews>
    <sheetView tabSelected="1" zoomScaleNormal="100" workbookViewId="0">
      <selection activeCell="F15" sqref="F15"/>
    </sheetView>
  </sheetViews>
  <sheetFormatPr baseColWidth="10" defaultColWidth="9.140625" defaultRowHeight="15" x14ac:dyDescent="0.25"/>
  <cols>
    <col min="1" max="1" width="13.7109375" customWidth="1"/>
    <col min="2" max="2" width="18.5703125" customWidth="1"/>
    <col min="3" max="3" width="12.28515625" customWidth="1"/>
    <col min="4" max="4" width="13.7109375" customWidth="1"/>
    <col min="5" max="5" width="24.42578125" customWidth="1"/>
    <col min="6" max="6" width="15.42578125" customWidth="1"/>
    <col min="7" max="7" width="11.5703125" customWidth="1"/>
  </cols>
  <sheetData>
    <row r="1" spans="1:9" x14ac:dyDescent="0.25">
      <c r="H1" t="s">
        <v>45</v>
      </c>
      <c r="I1" t="s">
        <v>46</v>
      </c>
    </row>
    <row r="7" spans="1:9" ht="20.100000000000001" customHeight="1" x14ac:dyDescent="0.25">
      <c r="A7" s="13"/>
      <c r="B7" s="13"/>
      <c r="C7" s="13"/>
      <c r="D7" s="13"/>
      <c r="E7" s="13"/>
      <c r="F7" s="13"/>
    </row>
    <row r="8" spans="1:9" ht="21.95" customHeight="1" x14ac:dyDescent="0.25">
      <c r="A8" s="14" t="s">
        <v>52</v>
      </c>
      <c r="B8" s="15"/>
      <c r="C8" s="15"/>
      <c r="D8" s="15" t="s">
        <v>15</v>
      </c>
      <c r="E8" s="15"/>
      <c r="F8" s="15"/>
    </row>
    <row r="9" spans="1:9" ht="21.95" customHeight="1" x14ac:dyDescent="0.25">
      <c r="A9" s="15" t="s">
        <v>0</v>
      </c>
      <c r="B9" s="29" t="str">
        <f>+VLOOKUP(I1,'Base donnees'!$A$3:$AB$1000,3,FALSE)</f>
        <v>DUPONT</v>
      </c>
      <c r="C9" s="15"/>
      <c r="D9" s="15" t="s">
        <v>2</v>
      </c>
      <c r="E9" s="29" t="str">
        <f>+VLOOKUP(I1,'Base donnees'!$A$3:$AB$1000,4,FALSE)</f>
        <v>Romain</v>
      </c>
      <c r="F9" s="15"/>
    </row>
    <row r="10" spans="1:9" ht="21.95" customHeight="1" x14ac:dyDescent="0.25">
      <c r="A10" s="15" t="s">
        <v>1</v>
      </c>
      <c r="B10" s="30">
        <f>+VLOOKUP(I1,'Base donnees'!$A$3:$AB$1000,5,FALSE)</f>
        <v>43663</v>
      </c>
      <c r="C10" s="15"/>
      <c r="D10" s="15" t="s">
        <v>3</v>
      </c>
      <c r="E10" s="29" t="str">
        <f>+VLOOKUP(I1,'Base donnees'!$A$3:$AB$1000,6,FALSE)</f>
        <v>PARIS</v>
      </c>
      <c r="F10" s="15"/>
    </row>
    <row r="11" spans="1:9" ht="21.95" customHeight="1" x14ac:dyDescent="0.25">
      <c r="A11" s="15" t="s">
        <v>4</v>
      </c>
      <c r="B11" s="15"/>
      <c r="C11" s="15"/>
      <c r="D11" s="15"/>
      <c r="E11" s="15"/>
      <c r="F11" s="15" t="s">
        <v>5</v>
      </c>
    </row>
    <row r="12" spans="1:9" ht="21.95" customHeight="1" x14ac:dyDescent="0.25">
      <c r="A12" s="15"/>
      <c r="B12" s="15"/>
      <c r="C12" s="15"/>
      <c r="D12" s="15"/>
      <c r="E12" s="15"/>
      <c r="F12" s="15"/>
    </row>
    <row r="13" spans="1:9" ht="21.95" customHeight="1" x14ac:dyDescent="0.25">
      <c r="A13" s="16" t="s">
        <v>51</v>
      </c>
      <c r="B13" s="13"/>
      <c r="C13" s="13"/>
      <c r="D13" s="13"/>
      <c r="E13" s="13"/>
      <c r="F13" s="13"/>
    </row>
    <row r="14" spans="1:9" ht="21.95" customHeight="1" x14ac:dyDescent="0.25">
      <c r="A14" s="14" t="s">
        <v>13</v>
      </c>
      <c r="B14" s="15"/>
      <c r="C14" s="15"/>
      <c r="D14" s="14" t="s">
        <v>14</v>
      </c>
      <c r="E14" s="15"/>
      <c r="F14" s="13"/>
    </row>
    <row r="15" spans="1:9" ht="21.95" customHeight="1" x14ac:dyDescent="0.25">
      <c r="A15" s="15" t="s">
        <v>0</v>
      </c>
      <c r="B15" s="29" t="str">
        <f>+VLOOKUP(I1,'Base donnees'!$A$3:$AB$1000,8,FALSE)</f>
        <v>DUPONT</v>
      </c>
      <c r="C15" s="15"/>
      <c r="D15" s="15" t="s">
        <v>0</v>
      </c>
      <c r="E15" s="29" t="str">
        <f>+VLOOKUP(I1,'Base donnees'!$A$3:$AB$1000,17,FALSE)</f>
        <v>DUPONT</v>
      </c>
      <c r="F15" s="13"/>
    </row>
    <row r="16" spans="1:9" ht="21.95" customHeight="1" x14ac:dyDescent="0.25">
      <c r="A16" s="15" t="s">
        <v>6</v>
      </c>
      <c r="B16" s="29" t="str">
        <f>+VLOOKUP(I1,'Base donnees'!$A$3:$AB$1000,9,FALSE)</f>
        <v>Alexandre</v>
      </c>
      <c r="C16" s="15"/>
      <c r="D16" s="15" t="s">
        <v>6</v>
      </c>
      <c r="E16" s="29" t="str">
        <f>+VLOOKUP(I1,'Base donnees'!$A$3:$AB$1000,18,FALSE)</f>
        <v>Marie</v>
      </c>
      <c r="F16" s="13"/>
    </row>
    <row r="17" spans="1:6" ht="21.95" customHeight="1" x14ac:dyDescent="0.25">
      <c r="A17" s="15" t="s">
        <v>7</v>
      </c>
      <c r="B17" s="29" t="str">
        <f>+VLOOKUP(I1,'Base donnees'!$A$3:$AB$1000,10,FALSE)</f>
        <v>8 rue de la Paix</v>
      </c>
      <c r="C17" s="15"/>
      <c r="D17" s="15" t="s">
        <v>7</v>
      </c>
      <c r="E17" s="29" t="str">
        <f>+VLOOKUP(I1,'Base donnees'!$A$3:$AB$1000,19,FALSE)</f>
        <v>8 rue de la Paix</v>
      </c>
      <c r="F17" s="13"/>
    </row>
    <row r="18" spans="1:6" ht="21.95" customHeight="1" x14ac:dyDescent="0.25">
      <c r="A18" s="15" t="s">
        <v>8</v>
      </c>
      <c r="B18" s="29">
        <f>+VLOOKUP(I1,'Base donnees'!$A$3:$AB$1000,11,FALSE)</f>
        <v>75000</v>
      </c>
      <c r="C18" s="15"/>
      <c r="D18" s="15" t="s">
        <v>8</v>
      </c>
      <c r="E18" s="29">
        <f>+VLOOKUP(I1,'Base donnees'!$A$3:$AB$1000,20,FALSE)</f>
        <v>75000</v>
      </c>
      <c r="F18" s="13"/>
    </row>
    <row r="19" spans="1:6" ht="21.95" customHeight="1" x14ac:dyDescent="0.25">
      <c r="A19" s="15" t="s">
        <v>9</v>
      </c>
      <c r="B19" s="29" t="str">
        <f>+VLOOKUP(I1,'Base donnees'!$A$3:$AB$1000,12,FALSE)</f>
        <v>PARIS</v>
      </c>
      <c r="C19" s="15"/>
      <c r="D19" s="15" t="s">
        <v>9</v>
      </c>
      <c r="E19" s="29" t="str">
        <f>+VLOOKUP(I1,'Base donnees'!$A$3:$AB$1000,21,FALSE)</f>
        <v>PARIS</v>
      </c>
      <c r="F19" s="13"/>
    </row>
    <row r="20" spans="1:6" ht="21.95" customHeight="1" x14ac:dyDescent="0.25">
      <c r="A20" s="15" t="s">
        <v>10</v>
      </c>
      <c r="B20" s="29" t="str">
        <f>+VLOOKUP(I1,'Base donnees'!$A$3:$AB$1000,13,FALSE)</f>
        <v>07 07 07 07 07</v>
      </c>
      <c r="C20" s="15"/>
      <c r="D20" s="15" t="s">
        <v>10</v>
      </c>
      <c r="E20" s="29" t="str">
        <f>+VLOOKUP(I1,'Base donnees'!$A$3:$AB$1000,22,FALSE)</f>
        <v>07 06 05 04 03</v>
      </c>
      <c r="F20" s="13"/>
    </row>
    <row r="21" spans="1:6" ht="21.95" customHeight="1" x14ac:dyDescent="0.25">
      <c r="A21" s="15" t="s">
        <v>11</v>
      </c>
      <c r="B21" s="29" t="str">
        <f>+VLOOKUP(I1,'Base donnees'!$A$3:$AB$1000,14,FALSE)</f>
        <v>alex.dupont@mail.com</v>
      </c>
      <c r="C21" s="15"/>
      <c r="D21" s="15" t="s">
        <v>11</v>
      </c>
      <c r="E21" s="29" t="str">
        <f>+VLOOKUP(I1,'Base donnees'!$A$3:$AB$1000,23,FALSE)</f>
        <v>marie.dupont@gmail.com</v>
      </c>
      <c r="F21" s="13"/>
    </row>
    <row r="22" spans="1:6" ht="21.95" customHeight="1" x14ac:dyDescent="0.25">
      <c r="A22" s="15" t="s">
        <v>12</v>
      </c>
      <c r="B22" s="29" t="str">
        <f>+VLOOKUP(I1,'Base donnees'!$A$3:$AB$1000,15,FALSE)</f>
        <v>Maçon</v>
      </c>
      <c r="C22" s="15"/>
      <c r="D22" s="15" t="s">
        <v>12</v>
      </c>
      <c r="E22" s="29" t="str">
        <f>+VLOOKUP(I1,'Base donnees'!$A$3:$AB$1000,24,FALSE)</f>
        <v>Ministre</v>
      </c>
      <c r="F22" s="13"/>
    </row>
    <row r="23" spans="1:6" ht="21.95" customHeight="1" x14ac:dyDescent="0.25">
      <c r="A23" s="17"/>
      <c r="B23" s="17"/>
      <c r="C23" s="17"/>
      <c r="D23" s="17"/>
      <c r="E23" s="17"/>
      <c r="F23" s="17"/>
    </row>
    <row r="24" spans="1:6" ht="21.95" customHeight="1" x14ac:dyDescent="0.25">
      <c r="A24" s="18" t="s">
        <v>57</v>
      </c>
      <c r="B24" s="19"/>
      <c r="C24" s="19"/>
      <c r="D24" s="19"/>
      <c r="E24" s="19"/>
      <c r="F24" s="20"/>
    </row>
    <row r="25" spans="1:6" ht="21.95" customHeight="1" x14ac:dyDescent="0.25">
      <c r="A25" s="21" t="s">
        <v>58</v>
      </c>
      <c r="B25" s="22"/>
      <c r="C25" s="22"/>
      <c r="D25" s="22"/>
      <c r="E25" s="22"/>
      <c r="F25" s="23"/>
    </row>
    <row r="26" spans="1:6" ht="21.95" customHeight="1" x14ac:dyDescent="0.25">
      <c r="A26" s="24" t="s">
        <v>59</v>
      </c>
      <c r="B26" s="25"/>
      <c r="C26" s="25"/>
      <c r="D26" s="25"/>
      <c r="E26" s="25"/>
      <c r="F26" s="26"/>
    </row>
    <row r="27" spans="1:6" ht="21.95" customHeight="1" x14ac:dyDescent="0.25">
      <c r="A27" s="15"/>
      <c r="B27" s="27"/>
      <c r="C27" s="27"/>
      <c r="D27" s="27"/>
      <c r="E27" s="27"/>
      <c r="F27" s="17"/>
    </row>
    <row r="28" spans="1:6" ht="21.95" customHeight="1" x14ac:dyDescent="0.25">
      <c r="A28" s="14" t="s">
        <v>53</v>
      </c>
      <c r="B28" s="27"/>
      <c r="C28" s="27"/>
      <c r="D28" s="27"/>
      <c r="E28" s="27"/>
      <c r="F28" s="17"/>
    </row>
    <row r="29" spans="1:6" ht="21.95" customHeight="1" x14ac:dyDescent="0.25">
      <c r="A29" s="15" t="s">
        <v>16</v>
      </c>
      <c r="B29" s="27"/>
      <c r="C29" s="27"/>
      <c r="D29" s="27"/>
      <c r="E29" s="27"/>
      <c r="F29" s="17"/>
    </row>
    <row r="30" spans="1:6" ht="21.95" customHeight="1" x14ac:dyDescent="0.25">
      <c r="A30" s="15" t="s">
        <v>17</v>
      </c>
      <c r="B30" s="27"/>
      <c r="C30" s="27"/>
      <c r="D30" s="27"/>
      <c r="E30" s="27"/>
      <c r="F30" s="17"/>
    </row>
    <row r="31" spans="1:6" ht="21.95" customHeight="1" x14ac:dyDescent="0.25">
      <c r="A31" s="15" t="s">
        <v>18</v>
      </c>
      <c r="B31" s="27"/>
      <c r="C31" s="27"/>
      <c r="D31" s="27"/>
      <c r="E31" s="27"/>
      <c r="F31" s="17"/>
    </row>
    <row r="32" spans="1:6" ht="21.95" customHeight="1" x14ac:dyDescent="0.25">
      <c r="A32" s="15" t="s">
        <v>19</v>
      </c>
      <c r="B32" s="27"/>
      <c r="C32" s="27"/>
      <c r="D32" s="27" t="s">
        <v>21</v>
      </c>
      <c r="E32" s="27"/>
      <c r="F32" s="17"/>
    </row>
    <row r="33" spans="1:7" ht="21.95" customHeight="1" x14ac:dyDescent="0.25">
      <c r="A33" s="31" t="s">
        <v>20</v>
      </c>
      <c r="B33" s="27"/>
      <c r="C33" s="27"/>
      <c r="D33" s="27"/>
      <c r="E33" s="27"/>
      <c r="F33" s="17"/>
    </row>
    <row r="34" spans="1:7" ht="21.95" customHeight="1" x14ac:dyDescent="0.25">
      <c r="A34" s="15" t="s">
        <v>0</v>
      </c>
      <c r="B34" s="28" t="str">
        <f>+VLOOKUP(I1,'Base donnees'!$A$3:$AB$1000,26,FALSE)</f>
        <v>MARCEAU</v>
      </c>
      <c r="C34" s="27"/>
      <c r="D34" s="27" t="s">
        <v>21</v>
      </c>
      <c r="E34" s="28" t="str">
        <f>+VLOOKUP(I1,'Base donnees'!$A$3:$AB$1000,27,FALSE)</f>
        <v>01 10 01 10 01</v>
      </c>
      <c r="F34" s="17"/>
    </row>
    <row r="35" spans="1:7" ht="21.95" customHeight="1" x14ac:dyDescent="0.25">
      <c r="A35" s="15" t="s">
        <v>7</v>
      </c>
      <c r="B35" s="28" t="str">
        <f>+VLOOKUP(I1,'Base donnees'!$A$3:$AB$1000,28,FALSE)</f>
        <v>1 rue Bellevue, 75000 PARIS</v>
      </c>
      <c r="C35" s="27"/>
      <c r="D35" s="27"/>
      <c r="E35" s="27"/>
      <c r="F35" s="17"/>
    </row>
    <row r="36" spans="1:7" ht="20.100000000000001" customHeight="1" x14ac:dyDescent="0.25">
      <c r="A36" s="4"/>
    </row>
    <row r="37" spans="1:7" ht="20.100000000000001" customHeight="1" x14ac:dyDescent="0.25"/>
    <row r="38" spans="1:7" ht="15" customHeight="1" x14ac:dyDescent="0.25">
      <c r="A38" s="1"/>
      <c r="B38" s="1"/>
      <c r="C38" s="1"/>
      <c r="D38" s="1"/>
      <c r="E38" s="1"/>
      <c r="F38" s="1"/>
      <c r="G38" s="1"/>
    </row>
  </sheetData>
  <pageMargins left="0.31496062992125984" right="0.12" top="0.18" bottom="0.12" header="0.31496062992125984" footer="0.1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</xdr:col>
                    <xdr:colOff>28575</xdr:colOff>
                    <xdr:row>7</xdr:row>
                    <xdr:rowOff>28575</xdr:rowOff>
                  </from>
                  <to>
                    <xdr:col>1</xdr:col>
                    <xdr:colOff>257175</xdr:colOff>
                    <xdr:row>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1</xdr:col>
                    <xdr:colOff>638175</xdr:colOff>
                    <xdr:row>7</xdr:row>
                    <xdr:rowOff>28575</xdr:rowOff>
                  </from>
                  <to>
                    <xdr:col>1</xdr:col>
                    <xdr:colOff>857250</xdr:colOff>
                    <xdr:row>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4</xdr:col>
                    <xdr:colOff>28575</xdr:colOff>
                    <xdr:row>7</xdr:row>
                    <xdr:rowOff>28575</xdr:rowOff>
                  </from>
                  <to>
                    <xdr:col>4</xdr:col>
                    <xdr:colOff>247650</xdr:colOff>
                    <xdr:row>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4</xdr:col>
                    <xdr:colOff>771525</xdr:colOff>
                    <xdr:row>7</xdr:row>
                    <xdr:rowOff>19050</xdr:rowOff>
                  </from>
                  <to>
                    <xdr:col>4</xdr:col>
                    <xdr:colOff>990600</xdr:colOff>
                    <xdr:row>7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59A61D0-8C96-46E3-9CF3-C1D8F3556B44}">
          <x14:formula1>
            <xm:f>'Base donnees'!$A$3:$A$20</xm:f>
          </x14:formula1>
          <xm:sqref>I1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B21"/>
  <sheetViews>
    <sheetView zoomScaleNormal="100" workbookViewId="0">
      <selection activeCell="C6" sqref="C6"/>
    </sheetView>
  </sheetViews>
  <sheetFormatPr baseColWidth="10" defaultColWidth="9.140625" defaultRowHeight="15" x14ac:dyDescent="0.25"/>
  <cols>
    <col min="3" max="3" width="9.42578125" bestFit="1" customWidth="1"/>
    <col min="4" max="4" width="9.42578125" customWidth="1"/>
    <col min="5" max="5" width="10.7109375" bestFit="1" customWidth="1"/>
    <col min="6" max="6" width="9.7109375" bestFit="1" customWidth="1"/>
    <col min="7" max="7" width="3" bestFit="1" customWidth="1"/>
    <col min="8" max="8" width="9.42578125" bestFit="1" customWidth="1"/>
    <col min="9" max="9" width="10.140625" bestFit="1" customWidth="1"/>
    <col min="10" max="10" width="17.28515625" bestFit="1" customWidth="1"/>
    <col min="11" max="11" width="13" bestFit="1" customWidth="1"/>
    <col min="12" max="12" width="8.5703125" bestFit="1" customWidth="1"/>
    <col min="13" max="13" width="12.7109375" bestFit="1" customWidth="1"/>
    <col min="14" max="14" width="28" bestFit="1" customWidth="1"/>
    <col min="15" max="15" width="20.42578125" bestFit="1" customWidth="1"/>
    <col min="16" max="16" width="3" bestFit="1" customWidth="1"/>
    <col min="17" max="17" width="9.42578125" bestFit="1" customWidth="1"/>
    <col min="18" max="18" width="10.28515625" bestFit="1" customWidth="1"/>
    <col min="19" max="19" width="17.28515625" bestFit="1" customWidth="1"/>
    <col min="20" max="20" width="13.7109375" bestFit="1" customWidth="1"/>
    <col min="21" max="21" width="8.5703125" bestFit="1" customWidth="1"/>
    <col min="22" max="22" width="12.7109375" bestFit="1" customWidth="1"/>
    <col min="23" max="23" width="26.7109375" bestFit="1" customWidth="1"/>
    <col min="24" max="24" width="20.42578125" bestFit="1" customWidth="1"/>
    <col min="26" max="26" width="19.140625" bestFit="1" customWidth="1"/>
    <col min="27" max="27" width="12.7109375" bestFit="1" customWidth="1"/>
    <col min="28" max="28" width="41.140625" bestFit="1" customWidth="1"/>
  </cols>
  <sheetData>
    <row r="1" spans="1:28" x14ac:dyDescent="0.25">
      <c r="C1" s="7" t="s">
        <v>23</v>
      </c>
      <c r="D1" s="6"/>
      <c r="E1" s="6"/>
      <c r="F1" s="6"/>
      <c r="H1" s="7" t="s">
        <v>25</v>
      </c>
      <c r="I1" s="6"/>
      <c r="J1" s="6"/>
      <c r="K1" s="6"/>
      <c r="L1" s="6"/>
      <c r="M1" s="7"/>
      <c r="N1" s="6"/>
      <c r="O1" s="6"/>
      <c r="Q1" s="7" t="s">
        <v>44</v>
      </c>
      <c r="R1" s="6"/>
      <c r="S1" s="6"/>
      <c r="T1" s="6"/>
      <c r="U1" s="6"/>
      <c r="V1" s="7"/>
      <c r="W1" s="6"/>
      <c r="X1" s="6"/>
      <c r="Z1" s="11" t="s">
        <v>47</v>
      </c>
      <c r="AA1" s="12"/>
      <c r="AB1" s="12"/>
    </row>
    <row r="2" spans="1:28" x14ac:dyDescent="0.25">
      <c r="A2" s="8">
        <v>1</v>
      </c>
      <c r="B2" s="8" t="s">
        <v>54</v>
      </c>
      <c r="C2" s="8" t="s">
        <v>26</v>
      </c>
      <c r="D2" s="8" t="s">
        <v>29</v>
      </c>
      <c r="E2" s="8" t="s">
        <v>22</v>
      </c>
      <c r="F2" s="8" t="s">
        <v>3</v>
      </c>
      <c r="G2" s="10"/>
      <c r="H2" s="8" t="s">
        <v>27</v>
      </c>
      <c r="I2" s="8" t="s">
        <v>28</v>
      </c>
      <c r="J2" s="8" t="s">
        <v>38</v>
      </c>
      <c r="K2" s="8" t="s">
        <v>39</v>
      </c>
      <c r="L2" s="8" t="s">
        <v>40</v>
      </c>
      <c r="M2" s="8" t="s">
        <v>41</v>
      </c>
      <c r="N2" s="8" t="s">
        <v>42</v>
      </c>
      <c r="O2" s="8" t="s">
        <v>43</v>
      </c>
      <c r="Q2" s="8" t="s">
        <v>30</v>
      </c>
      <c r="R2" s="8" t="s">
        <v>31</v>
      </c>
      <c r="S2" s="8" t="s">
        <v>32</v>
      </c>
      <c r="T2" s="8" t="s">
        <v>33</v>
      </c>
      <c r="U2" s="8" t="s">
        <v>34</v>
      </c>
      <c r="V2" s="8" t="s">
        <v>35</v>
      </c>
      <c r="W2" s="8" t="s">
        <v>36</v>
      </c>
      <c r="X2" s="8" t="s">
        <v>37</v>
      </c>
      <c r="Z2" s="8" t="s">
        <v>48</v>
      </c>
      <c r="AA2" s="8" t="s">
        <v>49</v>
      </c>
      <c r="AB2" s="8" t="s">
        <v>50</v>
      </c>
    </row>
    <row r="3" spans="1:28" x14ac:dyDescent="0.25">
      <c r="A3" t="s">
        <v>24</v>
      </c>
      <c r="B3" t="s">
        <v>55</v>
      </c>
      <c r="C3" t="s">
        <v>60</v>
      </c>
      <c r="D3" t="s">
        <v>62</v>
      </c>
      <c r="E3" s="5">
        <v>42153</v>
      </c>
      <c r="F3" t="s">
        <v>63</v>
      </c>
      <c r="H3" t="s">
        <v>60</v>
      </c>
      <c r="I3" s="3" t="s">
        <v>64</v>
      </c>
      <c r="J3" s="3" t="s">
        <v>65</v>
      </c>
      <c r="K3">
        <v>75000</v>
      </c>
      <c r="L3" t="s">
        <v>63</v>
      </c>
      <c r="M3" t="s">
        <v>66</v>
      </c>
      <c r="N3" s="9" t="s">
        <v>68</v>
      </c>
      <c r="O3" t="s">
        <v>69</v>
      </c>
      <c r="Q3" t="s">
        <v>60</v>
      </c>
      <c r="R3" s="3" t="s">
        <v>70</v>
      </c>
      <c r="S3" s="3" t="s">
        <v>65</v>
      </c>
      <c r="T3">
        <v>75000</v>
      </c>
      <c r="U3" t="s">
        <v>63</v>
      </c>
      <c r="V3" t="s">
        <v>71</v>
      </c>
      <c r="W3" s="9" t="s">
        <v>72</v>
      </c>
      <c r="X3" t="s">
        <v>73</v>
      </c>
      <c r="Z3" t="s">
        <v>74</v>
      </c>
      <c r="AA3" t="s">
        <v>75</v>
      </c>
      <c r="AB3" t="s">
        <v>76</v>
      </c>
    </row>
    <row r="4" spans="1:28" x14ac:dyDescent="0.25">
      <c r="A4" t="s">
        <v>46</v>
      </c>
      <c r="B4" t="s">
        <v>56</v>
      </c>
      <c r="C4" t="s">
        <v>61</v>
      </c>
      <c r="D4" t="s">
        <v>88</v>
      </c>
      <c r="E4" s="5">
        <v>43663</v>
      </c>
      <c r="F4" t="s">
        <v>63</v>
      </c>
      <c r="H4" t="s">
        <v>61</v>
      </c>
      <c r="I4" s="3" t="s">
        <v>77</v>
      </c>
      <c r="J4" s="3" t="s">
        <v>78</v>
      </c>
      <c r="K4">
        <v>75000</v>
      </c>
      <c r="L4" t="s">
        <v>63</v>
      </c>
      <c r="M4" t="s">
        <v>67</v>
      </c>
      <c r="N4" s="9" t="s">
        <v>79</v>
      </c>
      <c r="O4" t="s">
        <v>80</v>
      </c>
      <c r="Q4" t="s">
        <v>61</v>
      </c>
      <c r="R4" s="3" t="s">
        <v>81</v>
      </c>
      <c r="S4" s="3" t="s">
        <v>78</v>
      </c>
      <c r="T4">
        <v>75000</v>
      </c>
      <c r="U4" t="s">
        <v>63</v>
      </c>
      <c r="V4" t="s">
        <v>82</v>
      </c>
      <c r="W4" s="9" t="s">
        <v>83</v>
      </c>
      <c r="X4" t="s">
        <v>84</v>
      </c>
      <c r="Z4" t="s">
        <v>85</v>
      </c>
      <c r="AA4" t="s">
        <v>86</v>
      </c>
      <c r="AB4" t="s">
        <v>87</v>
      </c>
    </row>
    <row r="5" spans="1:28" x14ac:dyDescent="0.25">
      <c r="I5" s="3"/>
    </row>
    <row r="6" spans="1:28" x14ac:dyDescent="0.25">
      <c r="I6" s="3"/>
    </row>
    <row r="12" spans="1:28" x14ac:dyDescent="0.25">
      <c r="K12" s="2"/>
      <c r="N12" s="2"/>
    </row>
    <row r="13" spans="1:28" x14ac:dyDescent="0.25">
      <c r="K13" s="2"/>
      <c r="N13" s="2"/>
    </row>
    <row r="14" spans="1:28" x14ac:dyDescent="0.25">
      <c r="K14" s="2"/>
      <c r="N14" s="2"/>
    </row>
    <row r="15" spans="1:28" x14ac:dyDescent="0.25">
      <c r="K15" s="2"/>
      <c r="N15" s="2"/>
    </row>
    <row r="16" spans="1:28" x14ac:dyDescent="0.25">
      <c r="K16" s="2"/>
    </row>
    <row r="18" spans="11:14" x14ac:dyDescent="0.25">
      <c r="K18" s="2"/>
      <c r="N18" s="2"/>
    </row>
    <row r="19" spans="11:14" x14ac:dyDescent="0.25">
      <c r="K19" s="2"/>
      <c r="N19" s="2"/>
    </row>
    <row r="20" spans="11:14" x14ac:dyDescent="0.25">
      <c r="K20" s="2"/>
      <c r="N20" s="2"/>
    </row>
    <row r="21" spans="11:14" x14ac:dyDescent="0.25">
      <c r="K21" s="2"/>
      <c r="N21" s="2"/>
    </row>
  </sheetData>
  <hyperlinks>
    <hyperlink ref="W3" r:id="rId1" xr:uid="{EB7F9A62-A6CF-40E1-94F8-7FBA5DD237CC}"/>
    <hyperlink ref="N3" r:id="rId2" xr:uid="{33E218A6-78EF-4A13-8A44-A1834BB742A0}"/>
    <hyperlink ref="W4" r:id="rId3" xr:uid="{8746E176-8A84-4790-8D00-1A2BAF054D2E}"/>
    <hyperlink ref="N4" r:id="rId4" xr:uid="{708E77F8-4CAC-47FF-8F44-BC0C6A52AF45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 type Inscription</vt:lpstr>
      <vt:lpstr>Base donnees</vt:lpstr>
      <vt:lpstr>'Fiche type Inscription'!Zone_d_impression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2021-05-14T18:00:58Z</dcterms:modified>
</cp:coreProperties>
</file>