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maresch\Desktop\"/>
    </mc:Choice>
  </mc:AlternateContent>
  <xr:revisionPtr revIDLastSave="0" documentId="8_{7E0BA63B-67E7-4D8C-BA79-F3D0AE3238D0}" xr6:coauthVersionLast="44" xr6:coauthVersionMax="44" xr10:uidLastSave="{00000000-0000-0000-0000-000000000000}"/>
  <bookViews>
    <workbookView xWindow="-120" yWindow="-120" windowWidth="29040" windowHeight="15840" xr2:uid="{C6E85F09-4AD7-46A6-B38A-FF10C0245521}"/>
  </bookViews>
  <sheets>
    <sheet name="Feuil1" sheetId="1" r:id="rId1"/>
  </sheets>
  <externalReferences>
    <externalReference r:id="rId2"/>
  </externalReferences>
  <definedNames>
    <definedName name="dessin">[1]DATAS!$A$5:$A$709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10" i="1" l="1"/>
  <c r="Q10" i="1"/>
  <c r="P10" i="1"/>
  <c r="O10" i="1"/>
  <c r="X9" i="1"/>
  <c r="Q9" i="1" s="1"/>
  <c r="S9" i="1"/>
  <c r="T9" i="1" s="1"/>
  <c r="P9" i="1"/>
  <c r="O9" i="1"/>
  <c r="S8" i="1"/>
  <c r="Q8" i="1"/>
  <c r="P8" i="1"/>
  <c r="O8" i="1"/>
  <c r="X7" i="1"/>
  <c r="T7" i="1"/>
  <c r="S7" i="1"/>
  <c r="Z7" i="1" s="1"/>
  <c r="Q7" i="1"/>
  <c r="P7" i="1"/>
  <c r="O7" i="1"/>
  <c r="S6" i="1"/>
  <c r="Q6" i="1"/>
  <c r="P6" i="1"/>
  <c r="O6" i="1"/>
  <c r="X5" i="1"/>
  <c r="U5" i="1" s="1"/>
  <c r="P5" i="1"/>
  <c r="O5" i="1"/>
  <c r="M5" i="1"/>
  <c r="S5" i="1" s="1"/>
  <c r="CE3" i="1"/>
  <c r="AF3" i="1"/>
  <c r="AJ3" i="1" s="1"/>
  <c r="AO3" i="1" s="1"/>
  <c r="AV3" i="1" s="1"/>
  <c r="BC3" i="1" s="1"/>
  <c r="BJ3" i="1" s="1"/>
  <c r="BQ3" i="1" s="1"/>
  <c r="BW3" i="1" s="1"/>
  <c r="CA3" i="1" s="1"/>
  <c r="CF3" i="1" s="1"/>
  <c r="CL3" i="1" s="1"/>
  <c r="CT3" i="1" s="1"/>
  <c r="DA3" i="1" s="1"/>
  <c r="W3" i="1"/>
  <c r="Q5" i="1" l="1"/>
  <c r="Z9" i="1"/>
  <c r="T5" i="1"/>
  <c r="Z5" i="1"/>
  <c r="V5" i="1"/>
  <c r="U7" i="1" s="1"/>
  <c r="V7" i="1" s="1"/>
  <c r="U9" i="1" s="1"/>
  <c r="V9" i="1" s="1"/>
  <c r="BV9" i="1" l="1"/>
  <c r="AM9" i="1"/>
  <c r="CY9" i="1"/>
  <c r="BZ9" i="1"/>
  <c r="CR9" i="1"/>
  <c r="AT9" i="1"/>
  <c r="CK9" i="1"/>
  <c r="CD9" i="1"/>
  <c r="AI9" i="1"/>
  <c r="BO9" i="1"/>
  <c r="BH9" i="1"/>
  <c r="AE9" i="1"/>
  <c r="BA9" i="1"/>
  <c r="BH7" i="1"/>
  <c r="AI7" i="1"/>
  <c r="BV7" i="1"/>
  <c r="BZ7" i="1"/>
  <c r="BA7" i="1"/>
  <c r="CD7" i="1"/>
  <c r="AT7" i="1"/>
  <c r="AM7" i="1"/>
  <c r="CY7" i="1"/>
  <c r="CR7" i="1"/>
  <c r="CK7" i="1"/>
  <c r="AE7" i="1"/>
  <c r="BO7" i="1"/>
  <c r="AM5" i="1"/>
  <c r="CR5" i="1"/>
  <c r="CD5" i="1"/>
  <c r="BO5" i="1"/>
  <c r="CK5" i="1"/>
  <c r="CY5" i="1"/>
  <c r="BZ5" i="1"/>
  <c r="AT5" i="1"/>
  <c r="AI5" i="1"/>
  <c r="BA5" i="1"/>
  <c r="BV5" i="1"/>
  <c r="AE5" i="1"/>
  <c r="BH5" i="1"/>
  <c r="Y2" i="1"/>
  <c r="Z2" i="1"/>
  <c r="AA2" i="1"/>
  <c r="AB2" i="1"/>
  <c r="AC2" i="1"/>
  <c r="AD2" i="1"/>
  <c r="AS2" i="1"/>
  <c r="BS2" i="1"/>
  <c r="CP2" i="1"/>
  <c r="AK2" i="1"/>
  <c r="CQ2" i="1"/>
  <c r="DB2" i="1"/>
  <c r="CA2" i="1"/>
  <c r="BY2" i="1"/>
  <c r="BU2" i="1"/>
  <c r="CF2" i="1"/>
  <c r="CL2" i="1"/>
  <c r="AO2" i="1"/>
  <c r="CH2" i="1"/>
  <c r="CT2" i="1"/>
  <c r="BI2" i="1"/>
  <c r="AH2" i="1"/>
  <c r="CX2" i="1"/>
  <c r="AL2" i="1"/>
  <c r="AJ2" i="1"/>
  <c r="CW2" i="1"/>
  <c r="CC2" i="1"/>
  <c r="BJ2" i="1"/>
  <c r="BQ2" i="1"/>
  <c r="CS2" i="1"/>
  <c r="AV2" i="1"/>
  <c r="BD2" i="1"/>
  <c r="DE2" i="1"/>
  <c r="BB2" i="1"/>
  <c r="AN2" i="1"/>
  <c r="AX2" i="1"/>
  <c r="CN2" i="1"/>
  <c r="DC2" i="1"/>
  <c r="CU2" i="1"/>
  <c r="BE2" i="1"/>
  <c r="BT2" i="1"/>
  <c r="BM2" i="1"/>
  <c r="AU2" i="1"/>
  <c r="AW2" i="1"/>
  <c r="CG2" i="1"/>
  <c r="BG2" i="1"/>
  <c r="CE2" i="1"/>
  <c r="BP2" i="1"/>
  <c r="CZ2" i="1"/>
  <c r="CM2" i="1"/>
  <c r="AY2" i="1"/>
  <c r="CO2" i="1"/>
  <c r="CB2" i="1"/>
  <c r="BF2" i="1"/>
  <c r="CJ2" i="1"/>
  <c r="BN2" i="1"/>
  <c r="BL2" i="1"/>
  <c r="CV2" i="1"/>
  <c r="CI2" i="1"/>
  <c r="BX2" i="1"/>
  <c r="AG2" i="1"/>
  <c r="AP2" i="1"/>
  <c r="AR2" i="1"/>
  <c r="DA2" i="1"/>
  <c r="DD2" i="1"/>
  <c r="BR2" i="1"/>
  <c r="BC2" i="1"/>
  <c r="BK2" i="1"/>
  <c r="AZ2" i="1"/>
  <c r="AQ2" i="1"/>
  <c r="AF7" i="1"/>
  <c r="AF2" i="1"/>
  <c r="BW2" i="1"/>
  <c r="AZ5" i="1"/>
  <c r="AL5" i="1"/>
  <c r="BY5" i="1"/>
  <c r="CX5" i="1"/>
  <c r="Y5" i="1"/>
  <c r="BB5" i="1"/>
  <c r="BL5" i="1"/>
  <c r="BN5" i="1"/>
  <c r="CI5" i="1"/>
  <c r="AG5" i="1"/>
  <c r="AK5" i="1"/>
  <c r="BW5" i="1"/>
  <c r="CL5" i="1"/>
  <c r="AH5" i="1"/>
  <c r="AR5" i="1"/>
  <c r="DA5" i="1"/>
  <c r="BE5" i="1"/>
  <c r="BF5" i="1"/>
  <c r="AA5" i="1"/>
  <c r="AJ5" i="1"/>
  <c r="BU5" i="1"/>
  <c r="CA5" i="1"/>
  <c r="BC5" i="1"/>
  <c r="BM5" i="1"/>
  <c r="BP5" i="1"/>
  <c r="CH5" i="1"/>
  <c r="BR5" i="1"/>
  <c r="CE5" i="1"/>
  <c r="CB5" i="1"/>
  <c r="AB5" i="1"/>
  <c r="BQ5" i="1"/>
  <c r="DC5" i="1"/>
  <c r="CT5" i="1"/>
  <c r="AS5" i="1"/>
  <c r="CO5" i="1"/>
  <c r="CW5" i="1"/>
  <c r="CV5" i="1"/>
  <c r="AY5" i="1"/>
  <c r="CQ5" i="1"/>
  <c r="AP5" i="1"/>
  <c r="AQ5" i="1"/>
  <c r="CZ5" i="1"/>
  <c r="BT5" i="1"/>
  <c r="CS5" i="1"/>
  <c r="CM5" i="1"/>
  <c r="AW5" i="1"/>
  <c r="CJ5" i="1"/>
  <c r="CU5" i="1"/>
  <c r="CF5" i="1"/>
  <c r="BX5" i="1"/>
  <c r="BD5" i="1"/>
  <c r="DE5" i="1"/>
  <c r="AV5" i="1"/>
  <c r="CN5" i="1"/>
  <c r="AD5" i="1"/>
  <c r="DD5" i="1"/>
  <c r="BG5" i="1"/>
  <c r="AO5" i="1"/>
  <c r="AX5" i="1"/>
  <c r="AN5" i="1"/>
  <c r="DB5" i="1"/>
  <c r="CP5" i="1"/>
  <c r="AU5" i="1"/>
  <c r="BI5" i="1"/>
  <c r="CG5" i="1"/>
  <c r="AF5" i="1"/>
  <c r="CC5" i="1"/>
  <c r="BJ5" i="1"/>
  <c r="BK5" i="1"/>
  <c r="AC5" i="1"/>
  <c r="BS5" i="1"/>
  <c r="CS7" i="1"/>
  <c r="AP7" i="1"/>
  <c r="CC7" i="1"/>
  <c r="BG7" i="1"/>
  <c r="CW7" i="1"/>
  <c r="AB7" i="1"/>
  <c r="DA7" i="1"/>
  <c r="AG7" i="1"/>
  <c r="AS7" i="1"/>
  <c r="BL7" i="1"/>
  <c r="CO7" i="1"/>
  <c r="BN7" i="1"/>
  <c r="BS7" i="1"/>
  <c r="DC7" i="1"/>
  <c r="AQ7" i="1"/>
  <c r="CU7" i="1"/>
  <c r="AD7" i="1"/>
  <c r="BQ7" i="1"/>
  <c r="CI7" i="1"/>
  <c r="BR7" i="1"/>
  <c r="AR7" i="1"/>
  <c r="CM7" i="1"/>
  <c r="CA7" i="1"/>
  <c r="CB7" i="1"/>
  <c r="CP7" i="1"/>
  <c r="BB7" i="1"/>
  <c r="CJ7" i="1"/>
  <c r="CG7" i="1"/>
  <c r="CV7" i="1"/>
  <c r="AY7" i="1"/>
  <c r="CX7" i="1"/>
  <c r="AN7" i="1"/>
  <c r="CE7" i="1"/>
  <c r="BC7" i="1"/>
  <c r="AZ7" i="1"/>
  <c r="AW7" i="1"/>
  <c r="AV7" i="1"/>
  <c r="AH7" i="1"/>
  <c r="CN7" i="1"/>
  <c r="AK7" i="1"/>
  <c r="DD7" i="1"/>
  <c r="AU7" i="1"/>
  <c r="AA7" i="1"/>
  <c r="CH7" i="1"/>
  <c r="AJ7" i="1"/>
  <c r="AL7" i="1"/>
  <c r="AO7" i="1"/>
  <c r="CZ7" i="1"/>
  <c r="AX7" i="1"/>
  <c r="DE7" i="1"/>
  <c r="BK7" i="1"/>
  <c r="Y7" i="1"/>
  <c r="BY7" i="1"/>
  <c r="CT7" i="1"/>
  <c r="BE7" i="1"/>
  <c r="CF7" i="1"/>
  <c r="BM7" i="1"/>
  <c r="BF7" i="1"/>
  <c r="BJ7" i="1"/>
  <c r="BT7" i="1"/>
  <c r="BU7" i="1"/>
  <c r="DB7" i="1"/>
  <c r="BX7" i="1"/>
  <c r="BP7" i="1"/>
  <c r="BW7" i="1"/>
  <c r="BD7" i="1"/>
  <c r="CQ7" i="1"/>
  <c r="CL7" i="1"/>
  <c r="AC7" i="1"/>
  <c r="BI7" i="1"/>
  <c r="CQ9" i="1"/>
  <c r="BC9" i="1"/>
  <c r="BY9" i="1"/>
  <c r="CH9" i="1"/>
  <c r="AA9" i="1"/>
  <c r="BS9" i="1"/>
  <c r="BJ9" i="1"/>
  <c r="AY9" i="1"/>
  <c r="CJ9" i="1"/>
  <c r="AH9" i="1"/>
  <c r="CX9" i="1"/>
  <c r="BI9" i="1"/>
  <c r="CB9" i="1"/>
  <c r="BE9" i="1"/>
  <c r="AO9" i="1"/>
  <c r="DD9" i="1"/>
  <c r="BB9" i="1"/>
  <c r="AN9" i="1"/>
  <c r="AR9" i="1"/>
  <c r="AL9" i="1"/>
  <c r="AW9" i="1"/>
  <c r="BT9" i="1"/>
  <c r="BW9" i="1"/>
  <c r="BP9" i="1"/>
  <c r="BR9" i="1"/>
  <c r="CL9" i="1"/>
  <c r="AP9" i="1"/>
  <c r="DB9" i="1"/>
  <c r="AD9" i="1"/>
  <c r="CT9" i="1"/>
  <c r="BQ9" i="1"/>
  <c r="BU9" i="1"/>
  <c r="AB9" i="1"/>
  <c r="BF9" i="1"/>
  <c r="AG9" i="1"/>
  <c r="AF9" i="1"/>
  <c r="CN9" i="1"/>
  <c r="BL9" i="1"/>
  <c r="CW9" i="1"/>
  <c r="AZ9" i="1"/>
  <c r="AQ9" i="1"/>
  <c r="CS9" i="1"/>
  <c r="AV9" i="1"/>
  <c r="CG9" i="1"/>
  <c r="BX9" i="1"/>
  <c r="BN9" i="1"/>
  <c r="CC9" i="1"/>
  <c r="DE9" i="1"/>
  <c r="CU9" i="1"/>
  <c r="BK9" i="1"/>
  <c r="CP9" i="1"/>
  <c r="AS9" i="1"/>
  <c r="CA9" i="1"/>
  <c r="AX9" i="1"/>
  <c r="CI9" i="1"/>
  <c r="BG9" i="1"/>
  <c r="AJ9" i="1"/>
  <c r="AU9" i="1"/>
  <c r="DA9" i="1"/>
  <c r="AK9" i="1"/>
  <c r="CF9" i="1"/>
  <c r="CE9" i="1"/>
  <c r="Y9" i="1"/>
  <c r="CM9" i="1"/>
  <c r="CV9" i="1"/>
  <c r="BM9" i="1"/>
  <c r="CO9" i="1"/>
  <c r="DC9" i="1"/>
  <c r="CZ9" i="1"/>
  <c r="AC9" i="1"/>
  <c r="BD9" i="1"/>
</calcChain>
</file>

<file path=xl/sharedStrings.xml><?xml version="1.0" encoding="utf-8"?>
<sst xmlns="http://schemas.openxmlformats.org/spreadsheetml/2006/main" count="98" uniqueCount="38">
  <si>
    <t>Productivité</t>
  </si>
  <si>
    <t>S</t>
  </si>
  <si>
    <t>Semaine 
souhaité</t>
  </si>
  <si>
    <t>Moy</t>
  </si>
  <si>
    <t>Métr.</t>
  </si>
  <si>
    <t>Long</t>
  </si>
  <si>
    <t>prise
 en 
cpte 
support</t>
  </si>
  <si>
    <t xml:space="preserve">Pour 
</t>
  </si>
  <si>
    <t>M/C</t>
  </si>
  <si>
    <t>Nbre</t>
  </si>
  <si>
    <t>Demis équipes</t>
  </si>
  <si>
    <t>Vendredi</t>
  </si>
  <si>
    <t>Samedi</t>
  </si>
  <si>
    <t>Dimanche</t>
  </si>
  <si>
    <r>
      <t>Lundi</t>
    </r>
    <r>
      <rPr>
        <b/>
        <sz val="10"/>
        <color indexed="10"/>
        <rFont val="MS Sans Serif"/>
        <family val="2"/>
      </rPr>
      <t xml:space="preserve"> S</t>
    </r>
  </si>
  <si>
    <t>Mardi</t>
  </si>
  <si>
    <t>Mercredi</t>
  </si>
  <si>
    <t>Jeudi</t>
  </si>
  <si>
    <t>SAMEDI</t>
  </si>
  <si>
    <r>
      <t xml:space="preserve">Lundi </t>
    </r>
    <r>
      <rPr>
        <b/>
        <sz val="10"/>
        <color indexed="10"/>
        <rFont val="MS Sans Serif"/>
        <family val="2"/>
      </rPr>
      <t>S</t>
    </r>
  </si>
  <si>
    <t>Cad</t>
  </si>
  <si>
    <t>Restant</t>
  </si>
  <si>
    <t>ca/eq</t>
  </si>
  <si>
    <t>COLLECTION</t>
  </si>
  <si>
    <t>inventaire</t>
  </si>
  <si>
    <t>Equi.</t>
  </si>
  <si>
    <t>Equip.</t>
  </si>
  <si>
    <t>début</t>
  </si>
  <si>
    <t>fin</t>
  </si>
  <si>
    <t>Mét rest.</t>
  </si>
  <si>
    <t>M</t>
  </si>
  <si>
    <t>A</t>
  </si>
  <si>
    <t>N</t>
  </si>
  <si>
    <t>1/3</t>
  </si>
  <si>
    <t>2/3</t>
  </si>
  <si>
    <t>3/3</t>
  </si>
  <si>
    <t>Prévu</t>
  </si>
  <si>
    <t>S6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</si>
</sst>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;;@"/>
    <numFmt numFmtId="165" formatCode="00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MS Sans Serif"/>
      <family val="2"/>
    </font>
    <font>
      <sz val="10"/>
      <name val="MS Sans Serif"/>
      <family val="2"/>
    </font>
    <font>
      <sz val="12"/>
      <name val="MS Sans Serif"/>
    </font>
    <font>
      <b/>
      <sz val="8"/>
      <color indexed="10"/>
      <name val="MS Sans Serif"/>
      <family val="2"/>
    </font>
    <font>
      <sz val="11"/>
      <name val="MS Sans Serif"/>
      <family val="2"/>
    </font>
    <font>
      <sz val="8.5"/>
      <name val="MS Serif"/>
      <family val="1"/>
    </font>
    <font>
      <b/>
      <sz val="8"/>
      <name val="MS Sans Serif"/>
      <family val="2"/>
    </font>
    <font>
      <b/>
      <sz val="7.5"/>
      <name val="MS Sans Serif"/>
      <family val="2"/>
    </font>
    <font>
      <b/>
      <sz val="8.5"/>
      <name val="MS Sans Serif"/>
      <family val="2"/>
    </font>
    <font>
      <b/>
      <sz val="10"/>
      <name val="MS Sans Serif"/>
      <family val="2"/>
    </font>
    <font>
      <b/>
      <sz val="12"/>
      <name val="MS Sans Serif"/>
    </font>
    <font>
      <b/>
      <sz val="8.5"/>
      <color indexed="10"/>
      <name val="MS Sans Serif"/>
      <family val="2"/>
    </font>
    <font>
      <b/>
      <sz val="12"/>
      <name val="MS Sans Serif"/>
      <family val="2"/>
    </font>
    <font>
      <sz val="11"/>
      <name val="MS Serif"/>
      <family val="1"/>
    </font>
    <font>
      <b/>
      <sz val="12"/>
      <name val="MS Reference Sans Serif"/>
      <family val="2"/>
    </font>
    <font>
      <sz val="7.5"/>
      <name val="MS Sans Serif"/>
      <family val="2"/>
    </font>
    <font>
      <b/>
      <sz val="14"/>
      <name val="MS Sans Serif"/>
      <family val="2"/>
    </font>
    <font>
      <b/>
      <sz val="11"/>
      <name val="MS Sans Serif"/>
      <family val="2"/>
    </font>
    <font>
      <b/>
      <sz val="9"/>
      <name val="MS Sans Serif"/>
      <family val="2"/>
    </font>
    <font>
      <b/>
      <sz val="7"/>
      <color indexed="10"/>
      <name val="MS Sans Serif"/>
      <family val="2"/>
    </font>
    <font>
      <sz val="8.5"/>
      <name val="MS Sans Serif"/>
      <family val="2"/>
    </font>
    <font>
      <sz val="7"/>
      <name val="MS Sans Serif"/>
      <family val="2"/>
    </font>
    <font>
      <b/>
      <sz val="12"/>
      <color indexed="10"/>
      <name val="MS Sans Serif"/>
      <family val="2"/>
    </font>
    <font>
      <b/>
      <sz val="10"/>
      <color indexed="10"/>
      <name val="MS Sans Serif"/>
      <family val="2"/>
    </font>
    <font>
      <b/>
      <sz val="9"/>
      <color indexed="10"/>
      <name val="MS Sans Serif"/>
      <family val="2"/>
    </font>
    <font>
      <b/>
      <sz val="12"/>
      <color theme="1"/>
      <name val="MS Sans Serif"/>
      <family val="2"/>
    </font>
    <font>
      <b/>
      <sz val="11"/>
      <name val="MS Sans Serif"/>
    </font>
    <font>
      <b/>
      <sz val="12"/>
      <color indexed="8"/>
      <name val="MS Sans Serif"/>
      <family val="2"/>
    </font>
    <font>
      <b/>
      <sz val="10"/>
      <name val="MS Sans Serif"/>
    </font>
    <font>
      <b/>
      <sz val="10"/>
      <name val="Wingdings"/>
      <charset val="2"/>
    </font>
    <font>
      <b/>
      <sz val="12"/>
      <color rgb="FFFF0000"/>
      <name val="MS Sans Serif"/>
      <family val="2"/>
    </font>
    <font>
      <b/>
      <sz val="16"/>
      <color indexed="10"/>
      <name val="MS Sans Serif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6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4">
    <xf numFmtId="0" fontId="0" fillId="0" borderId="0" xfId="0"/>
    <xf numFmtId="0" fontId="2" fillId="2" borderId="0" xfId="0" applyFont="1" applyFill="1" applyAlignment="1">
      <alignment horizontal="left"/>
    </xf>
    <xf numFmtId="0" fontId="2" fillId="2" borderId="0" xfId="0" applyFont="1" applyFill="1"/>
    <xf numFmtId="0" fontId="3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4" fillId="2" borderId="0" xfId="0" applyFont="1" applyFill="1"/>
    <xf numFmtId="0" fontId="5" fillId="2" borderId="0" xfId="0" applyFont="1" applyFill="1"/>
    <xf numFmtId="0" fontId="6" fillId="2" borderId="0" xfId="0" applyFont="1" applyFill="1"/>
    <xf numFmtId="164" fontId="2" fillId="2" borderId="0" xfId="0" applyNumberFormat="1" applyFont="1" applyFill="1"/>
    <xf numFmtId="0" fontId="7" fillId="2" borderId="0" xfId="0" applyFont="1" applyFill="1" applyAlignment="1">
      <alignment horizontal="center" vertical="center" textRotation="90"/>
    </xf>
    <xf numFmtId="0" fontId="8" fillId="2" borderId="0" xfId="0" applyFont="1" applyFill="1"/>
    <xf numFmtId="164" fontId="9" fillId="2" borderId="0" xfId="0" applyNumberFormat="1" applyFont="1" applyFill="1"/>
    <xf numFmtId="0" fontId="9" fillId="2" borderId="1" xfId="0" applyFont="1" applyFill="1" applyBorder="1"/>
    <xf numFmtId="0" fontId="9" fillId="2" borderId="2" xfId="0" applyFont="1" applyFill="1" applyBorder="1"/>
    <xf numFmtId="0" fontId="9" fillId="2" borderId="3" xfId="0" applyFont="1" applyFill="1" applyBorder="1"/>
    <xf numFmtId="164" fontId="9" fillId="2" borderId="4" xfId="0" applyNumberFormat="1" applyFont="1" applyFill="1" applyBorder="1"/>
    <xf numFmtId="164" fontId="9" fillId="2" borderId="5" xfId="0" applyNumberFormat="1" applyFont="1" applyFill="1" applyBorder="1"/>
    <xf numFmtId="164" fontId="9" fillId="2" borderId="6" xfId="0" applyNumberFormat="1" applyFont="1" applyFill="1" applyBorder="1"/>
    <xf numFmtId="164" fontId="7" fillId="2" borderId="0" xfId="0" applyNumberFormat="1" applyFont="1" applyFill="1" applyAlignment="1">
      <alignment horizontal="center" vertical="center" textRotation="90"/>
    </xf>
    <xf numFmtId="164" fontId="9" fillId="2" borderId="7" xfId="0" applyNumberFormat="1" applyFont="1" applyFill="1" applyBorder="1"/>
    <xf numFmtId="164" fontId="9" fillId="2" borderId="1" xfId="0" applyNumberFormat="1" applyFont="1" applyFill="1" applyBorder="1"/>
    <xf numFmtId="164" fontId="9" fillId="2" borderId="2" xfId="0" applyNumberFormat="1" applyFont="1" applyFill="1" applyBorder="1"/>
    <xf numFmtId="164" fontId="9" fillId="2" borderId="3" xfId="0" applyNumberFormat="1" applyFont="1" applyFill="1" applyBorder="1"/>
    <xf numFmtId="164" fontId="10" fillId="3" borderId="2" xfId="0" applyNumberFormat="1" applyFont="1" applyFill="1" applyBorder="1" applyAlignment="1">
      <alignment horizontal="left" vertical="center"/>
    </xf>
    <xf numFmtId="164" fontId="10" fillId="3" borderId="2" xfId="0" applyNumberFormat="1" applyFont="1" applyFill="1" applyBorder="1" applyAlignment="1">
      <alignment horizontal="center" vertical="center"/>
    </xf>
    <xf numFmtId="164" fontId="11" fillId="3" borderId="2" xfId="0" applyNumberFormat="1" applyFont="1" applyFill="1" applyBorder="1" applyAlignment="1">
      <alignment horizontal="center" vertical="center"/>
    </xf>
    <xf numFmtId="164" fontId="10" fillId="3" borderId="2" xfId="0" applyNumberFormat="1" applyFont="1" applyFill="1" applyBorder="1" applyAlignment="1">
      <alignment horizontal="centerContinuous" vertical="center"/>
    </xf>
    <xf numFmtId="164" fontId="12" fillId="3" borderId="2" xfId="0" applyNumberFormat="1" applyFont="1" applyFill="1" applyBorder="1" applyAlignment="1">
      <alignment horizontal="centerContinuous" vertical="center"/>
    </xf>
    <xf numFmtId="0" fontId="10" fillId="3" borderId="2" xfId="0" applyFont="1" applyFill="1" applyBorder="1" applyAlignment="1">
      <alignment horizontal="center" vertical="center"/>
    </xf>
    <xf numFmtId="164" fontId="13" fillId="3" borderId="3" xfId="0" applyNumberFormat="1" applyFont="1" applyFill="1" applyBorder="1" applyAlignment="1">
      <alignment horizontal="centerContinuous" vertical="center"/>
    </xf>
    <xf numFmtId="164" fontId="14" fillId="3" borderId="8" xfId="0" applyNumberFormat="1" applyFont="1" applyFill="1" applyBorder="1" applyAlignment="1">
      <alignment horizontal="centerContinuous" vertical="center"/>
    </xf>
    <xf numFmtId="164" fontId="14" fillId="3" borderId="8" xfId="0" applyNumberFormat="1" applyFont="1" applyFill="1" applyBorder="1" applyAlignment="1">
      <alignment horizontal="left" vertical="center"/>
    </xf>
    <xf numFmtId="164" fontId="15" fillId="3" borderId="2" xfId="0" applyNumberFormat="1" applyFont="1" applyFill="1" applyBorder="1" applyAlignment="1">
      <alignment horizontal="center" vertical="center" textRotation="90"/>
    </xf>
    <xf numFmtId="9" fontId="16" fillId="4" borderId="2" xfId="1" applyFont="1" applyFill="1" applyBorder="1" applyAlignment="1">
      <alignment horizontal="center" vertical="center"/>
    </xf>
    <xf numFmtId="164" fontId="14" fillId="5" borderId="9" xfId="0" applyNumberFormat="1" applyFont="1" applyFill="1" applyBorder="1" applyAlignment="1">
      <alignment horizontal="center" wrapText="1"/>
    </xf>
    <xf numFmtId="164" fontId="7" fillId="3" borderId="2" xfId="0" applyNumberFormat="1" applyFont="1" applyFill="1" applyBorder="1" applyAlignment="1">
      <alignment horizontal="center" vertical="center" textRotation="90"/>
    </xf>
    <xf numFmtId="164" fontId="17" fillId="3" borderId="2" xfId="0" applyNumberFormat="1" applyFont="1" applyFill="1" applyBorder="1" applyAlignment="1">
      <alignment horizontal="center" vertical="center" textRotation="90"/>
    </xf>
    <xf numFmtId="164" fontId="17" fillId="3" borderId="2" xfId="0" applyNumberFormat="1" applyFont="1" applyFill="1" applyBorder="1"/>
    <xf numFmtId="164" fontId="18" fillId="6" borderId="9" xfId="0" applyNumberFormat="1" applyFont="1" applyFill="1" applyBorder="1" applyAlignment="1">
      <alignment horizontal="center" vertical="center" wrapText="1"/>
    </xf>
    <xf numFmtId="164" fontId="19" fillId="6" borderId="9" xfId="0" applyNumberFormat="1" applyFont="1" applyFill="1" applyBorder="1" applyAlignment="1">
      <alignment horizontal="center" vertical="center" wrapText="1"/>
    </xf>
    <xf numFmtId="164" fontId="11" fillId="6" borderId="1" xfId="0" applyNumberFormat="1" applyFont="1" applyFill="1" applyBorder="1" applyAlignment="1">
      <alignment horizontal="center" vertical="center" wrapText="1"/>
    </xf>
    <xf numFmtId="164" fontId="11" fillId="6" borderId="9" xfId="0" applyNumberFormat="1" applyFont="1" applyFill="1" applyBorder="1" applyAlignment="1">
      <alignment horizontal="center" vertical="center" wrapText="1"/>
    </xf>
    <xf numFmtId="164" fontId="20" fillId="6" borderId="10" xfId="0" applyNumberFormat="1" applyFont="1" applyFill="1" applyBorder="1" applyAlignment="1">
      <alignment horizontal="center" vertical="center"/>
    </xf>
    <xf numFmtId="164" fontId="12" fillId="6" borderId="11" xfId="0" applyNumberFormat="1" applyFont="1" applyFill="1" applyBorder="1" applyAlignment="1">
      <alignment horizontal="center" vertical="center"/>
    </xf>
    <xf numFmtId="164" fontId="19" fillId="6" borderId="12" xfId="0" applyNumberFormat="1" applyFont="1" applyFill="1" applyBorder="1" applyAlignment="1">
      <alignment horizontal="center" vertical="center"/>
    </xf>
    <xf numFmtId="0" fontId="19" fillId="6" borderId="12" xfId="0" applyFont="1" applyFill="1" applyBorder="1" applyAlignment="1">
      <alignment horizontal="center" vertical="center"/>
    </xf>
    <xf numFmtId="164" fontId="21" fillId="6" borderId="13" xfId="0" applyNumberFormat="1" applyFont="1" applyFill="1" applyBorder="1" applyAlignment="1">
      <alignment horizontal="center"/>
    </xf>
    <xf numFmtId="164" fontId="14" fillId="6" borderId="9" xfId="0" applyNumberFormat="1" applyFont="1" applyFill="1" applyBorder="1" applyAlignment="1">
      <alignment horizontal="center" vertical="center"/>
    </xf>
    <xf numFmtId="164" fontId="22" fillId="6" borderId="14" xfId="0" applyNumberFormat="1" applyFont="1" applyFill="1" applyBorder="1" applyAlignment="1">
      <alignment horizontal="center" vertical="center"/>
    </xf>
    <xf numFmtId="164" fontId="19" fillId="6" borderId="15" xfId="0" applyNumberFormat="1" applyFont="1" applyFill="1" applyBorder="1" applyAlignment="1">
      <alignment horizontal="centerContinuous"/>
    </xf>
    <xf numFmtId="164" fontId="20" fillId="6" borderId="9" xfId="0" applyNumberFormat="1" applyFont="1" applyFill="1" applyBorder="1" applyAlignment="1">
      <alignment horizontal="center" wrapText="1"/>
    </xf>
    <xf numFmtId="164" fontId="19" fillId="6" borderId="12" xfId="0" applyNumberFormat="1" applyFont="1" applyFill="1" applyBorder="1" applyAlignment="1">
      <alignment horizontal="center" vertical="center" wrapText="1"/>
    </xf>
    <xf numFmtId="164" fontId="8" fillId="6" borderId="12" xfId="0" applyNumberFormat="1" applyFont="1" applyFill="1" applyBorder="1" applyAlignment="1">
      <alignment horizontal="center"/>
    </xf>
    <xf numFmtId="164" fontId="8" fillId="6" borderId="16" xfId="0" applyNumberFormat="1" applyFont="1" applyFill="1" applyBorder="1" applyAlignment="1">
      <alignment horizontal="center"/>
    </xf>
    <xf numFmtId="164" fontId="23" fillId="6" borderId="11" xfId="0" applyNumberFormat="1" applyFont="1" applyFill="1" applyBorder="1" applyAlignment="1">
      <alignment horizontal="center"/>
    </xf>
    <xf numFmtId="164" fontId="23" fillId="6" borderId="17" xfId="0" applyNumberFormat="1" applyFont="1" applyFill="1" applyBorder="1" applyAlignment="1">
      <alignment horizontal="center"/>
    </xf>
    <xf numFmtId="164" fontId="23" fillId="6" borderId="18" xfId="0" applyNumberFormat="1" applyFont="1" applyFill="1" applyBorder="1" applyAlignment="1">
      <alignment horizontal="center"/>
    </xf>
    <xf numFmtId="164" fontId="14" fillId="5" borderId="7" xfId="0" applyNumberFormat="1" applyFont="1" applyFill="1" applyBorder="1" applyAlignment="1">
      <alignment horizontal="center" wrapText="1"/>
    </xf>
    <xf numFmtId="164" fontId="14" fillId="7" borderId="0" xfId="0" applyNumberFormat="1" applyFont="1" applyFill="1" applyAlignment="1">
      <alignment horizontal="left" vertical="center"/>
    </xf>
    <xf numFmtId="164" fontId="11" fillId="7" borderId="0" xfId="0" applyNumberFormat="1" applyFont="1" applyFill="1" applyAlignment="1">
      <alignment horizontal="center" vertical="center"/>
    </xf>
    <xf numFmtId="16" fontId="14" fillId="7" borderId="2" xfId="0" applyNumberFormat="1" applyFont="1" applyFill="1" applyBorder="1" applyAlignment="1">
      <alignment horizontal="center" vertical="center"/>
    </xf>
    <xf numFmtId="16" fontId="14" fillId="7" borderId="3" xfId="0" applyNumberFormat="1" applyFont="1" applyFill="1" applyBorder="1" applyAlignment="1">
      <alignment horizontal="center" vertical="center"/>
    </xf>
    <xf numFmtId="164" fontId="14" fillId="8" borderId="19" xfId="0" applyNumberFormat="1" applyFont="1" applyFill="1" applyBorder="1" applyAlignment="1">
      <alignment horizontal="left" vertical="center"/>
    </xf>
    <xf numFmtId="16" fontId="14" fillId="8" borderId="2" xfId="0" applyNumberFormat="1" applyFont="1" applyFill="1" applyBorder="1" applyAlignment="1">
      <alignment horizontal="center" vertical="center"/>
    </xf>
    <xf numFmtId="16" fontId="14" fillId="8" borderId="3" xfId="0" applyNumberFormat="1" applyFont="1" applyFill="1" applyBorder="1" applyAlignment="1">
      <alignment horizontal="center" vertical="center"/>
    </xf>
    <xf numFmtId="16" fontId="14" fillId="8" borderId="20" xfId="0" applyNumberFormat="1" applyFont="1" applyFill="1" applyBorder="1" applyAlignment="1">
      <alignment horizontal="center" vertical="center"/>
    </xf>
    <xf numFmtId="164" fontId="24" fillId="7" borderId="21" xfId="0" applyNumberFormat="1" applyFont="1" applyFill="1" applyBorder="1" applyAlignment="1">
      <alignment horizontal="right" vertical="center"/>
    </xf>
    <xf numFmtId="164" fontId="26" fillId="7" borderId="2" xfId="0" applyNumberFormat="1" applyFont="1" applyFill="1" applyBorder="1" applyAlignment="1">
      <alignment vertical="center"/>
    </xf>
    <xf numFmtId="16" fontId="19" fillId="7" borderId="2" xfId="0" applyNumberFormat="1" applyFont="1" applyFill="1" applyBorder="1" applyAlignment="1">
      <alignment horizontal="center" vertical="center"/>
    </xf>
    <xf numFmtId="16" fontId="19" fillId="7" borderId="3" xfId="0" applyNumberFormat="1" applyFont="1" applyFill="1" applyBorder="1" applyAlignment="1">
      <alignment horizontal="center" vertical="center"/>
    </xf>
    <xf numFmtId="164" fontId="27" fillId="7" borderId="21" xfId="0" applyNumberFormat="1" applyFont="1" applyFill="1" applyBorder="1" applyAlignment="1">
      <alignment horizontal="right" vertical="center"/>
    </xf>
    <xf numFmtId="164" fontId="14" fillId="7" borderId="19" xfId="0" applyNumberFormat="1" applyFont="1" applyFill="1" applyBorder="1" applyAlignment="1">
      <alignment horizontal="left" vertical="center"/>
    </xf>
    <xf numFmtId="164" fontId="11" fillId="7" borderId="20" xfId="0" applyNumberFormat="1" applyFont="1" applyFill="1" applyBorder="1" applyAlignment="1">
      <alignment horizontal="center" vertical="center"/>
    </xf>
    <xf numFmtId="16" fontId="14" fillId="7" borderId="20" xfId="0" applyNumberFormat="1" applyFont="1" applyFill="1" applyBorder="1" applyAlignment="1">
      <alignment horizontal="center" vertical="center"/>
    </xf>
    <xf numFmtId="16" fontId="14" fillId="7" borderId="22" xfId="0" applyNumberFormat="1" applyFont="1" applyFill="1" applyBorder="1" applyAlignment="1">
      <alignment horizontal="center" vertical="center"/>
    </xf>
    <xf numFmtId="16" fontId="19" fillId="8" borderId="2" xfId="0" applyNumberFormat="1" applyFont="1" applyFill="1" applyBorder="1" applyAlignment="1">
      <alignment horizontal="center" vertical="center"/>
    </xf>
    <xf numFmtId="16" fontId="19" fillId="8" borderId="3" xfId="0" applyNumberFormat="1" applyFont="1" applyFill="1" applyBorder="1" applyAlignment="1">
      <alignment horizontal="center" vertical="center"/>
    </xf>
    <xf numFmtId="164" fontId="18" fillId="6" borderId="7" xfId="0" applyNumberFormat="1" applyFont="1" applyFill="1" applyBorder="1" applyAlignment="1">
      <alignment horizontal="center" vertical="center" wrapText="1"/>
    </xf>
    <xf numFmtId="164" fontId="19" fillId="6" borderId="7" xfId="0" applyNumberFormat="1" applyFont="1" applyFill="1" applyBorder="1" applyAlignment="1">
      <alignment horizontal="center" vertical="center" wrapText="1"/>
    </xf>
    <xf numFmtId="164" fontId="11" fillId="6" borderId="8" xfId="0" applyNumberFormat="1" applyFont="1" applyFill="1" applyBorder="1" applyAlignment="1">
      <alignment horizontal="center" vertical="center" wrapText="1"/>
    </xf>
    <xf numFmtId="164" fontId="11" fillId="6" borderId="7" xfId="0" applyNumberFormat="1" applyFont="1" applyFill="1" applyBorder="1" applyAlignment="1">
      <alignment horizontal="center" vertical="center" wrapText="1"/>
    </xf>
    <xf numFmtId="164" fontId="20" fillId="6" borderId="23" xfId="0" applyNumberFormat="1" applyFont="1" applyFill="1" applyBorder="1" applyAlignment="1">
      <alignment horizontal="center" vertical="center"/>
    </xf>
    <xf numFmtId="164" fontId="12" fillId="6" borderId="24" xfId="0" applyNumberFormat="1" applyFont="1" applyFill="1" applyBorder="1" applyAlignment="1">
      <alignment horizontal="center" vertical="center"/>
    </xf>
    <xf numFmtId="164" fontId="19" fillId="6" borderId="25" xfId="0" applyNumberFormat="1" applyFont="1" applyFill="1" applyBorder="1" applyAlignment="1">
      <alignment horizontal="center" vertical="center"/>
    </xf>
    <xf numFmtId="0" fontId="19" fillId="6" borderId="25" xfId="0" applyFont="1" applyFill="1" applyBorder="1" applyAlignment="1">
      <alignment horizontal="center" vertical="center"/>
    </xf>
    <xf numFmtId="164" fontId="21" fillId="6" borderId="26" xfId="0" applyNumberFormat="1" applyFont="1" applyFill="1" applyBorder="1" applyAlignment="1">
      <alignment horizontal="left"/>
    </xf>
    <xf numFmtId="164" fontId="14" fillId="6" borderId="7" xfId="0" applyNumberFormat="1" applyFont="1" applyFill="1" applyBorder="1" applyAlignment="1">
      <alignment horizontal="center" vertical="center"/>
    </xf>
    <xf numFmtId="164" fontId="3" fillId="6" borderId="27" xfId="0" applyNumberFormat="1" applyFont="1" applyFill="1" applyBorder="1" applyAlignment="1">
      <alignment horizontal="center" vertical="center"/>
    </xf>
    <xf numFmtId="164" fontId="3" fillId="6" borderId="28" xfId="0" applyNumberFormat="1" applyFont="1" applyFill="1" applyBorder="1" applyAlignment="1">
      <alignment horizontal="center"/>
    </xf>
    <xf numFmtId="164" fontId="20" fillId="6" borderId="7" xfId="0" applyNumberFormat="1" applyFont="1" applyFill="1" applyBorder="1" applyAlignment="1">
      <alignment horizontal="center" wrapText="1"/>
    </xf>
    <xf numFmtId="164" fontId="8" fillId="6" borderId="24" xfId="0" applyNumberFormat="1" applyFont="1" applyFill="1" applyBorder="1" applyAlignment="1">
      <alignment horizontal="center"/>
    </xf>
    <xf numFmtId="164" fontId="8" fillId="6" borderId="25" xfId="0" applyNumberFormat="1" applyFont="1" applyFill="1" applyBorder="1" applyAlignment="1">
      <alignment horizontal="center"/>
    </xf>
    <xf numFmtId="164" fontId="23" fillId="6" borderId="24" xfId="0" applyNumberFormat="1" applyFont="1" applyFill="1" applyBorder="1" applyAlignment="1">
      <alignment horizontal="center"/>
    </xf>
    <xf numFmtId="164" fontId="23" fillId="6" borderId="23" xfId="0" applyNumberFormat="1" applyFont="1" applyFill="1" applyBorder="1" applyAlignment="1">
      <alignment horizontal="center"/>
    </xf>
    <xf numFmtId="164" fontId="23" fillId="6" borderId="26" xfId="0" applyNumberFormat="1" applyFont="1" applyFill="1" applyBorder="1" applyAlignment="1">
      <alignment horizontal="center"/>
    </xf>
    <xf numFmtId="164" fontId="14" fillId="0" borderId="7" xfId="0" applyNumberFormat="1" applyFont="1" applyBorder="1" applyAlignment="1">
      <alignment horizontal="center"/>
    </xf>
    <xf numFmtId="164" fontId="3" fillId="7" borderId="1" xfId="0" applyNumberFormat="1" applyFont="1" applyFill="1" applyBorder="1" applyAlignment="1">
      <alignment horizontal="center" vertical="center"/>
    </xf>
    <xf numFmtId="164" fontId="3" fillId="7" borderId="29" xfId="0" applyNumberFormat="1" applyFont="1" applyFill="1" applyBorder="1" applyAlignment="1">
      <alignment horizontal="centerContinuous" vertical="center"/>
    </xf>
    <xf numFmtId="164" fontId="3" fillId="7" borderId="30" xfId="0" applyNumberFormat="1" applyFont="1" applyFill="1" applyBorder="1" applyAlignment="1">
      <alignment horizontal="centerContinuous" vertical="center"/>
    </xf>
    <xf numFmtId="164" fontId="3" fillId="7" borderId="31" xfId="0" applyNumberFormat="1" applyFont="1" applyFill="1" applyBorder="1" applyAlignment="1">
      <alignment horizontal="centerContinuous" vertical="center"/>
    </xf>
    <xf numFmtId="164" fontId="3" fillId="7" borderId="31" xfId="0" applyNumberFormat="1" applyFont="1" applyFill="1" applyBorder="1" applyAlignment="1">
      <alignment horizontal="center" vertical="center"/>
    </xf>
    <xf numFmtId="164" fontId="3" fillId="7" borderId="3" xfId="0" applyNumberFormat="1" applyFont="1" applyFill="1" applyBorder="1" applyAlignment="1">
      <alignment horizontal="center" vertical="center"/>
    </xf>
    <xf numFmtId="164" fontId="3" fillId="9" borderId="32" xfId="0" applyNumberFormat="1" applyFont="1" applyFill="1" applyBorder="1" applyAlignment="1">
      <alignment horizontal="center" vertical="center"/>
    </xf>
    <xf numFmtId="164" fontId="3" fillId="9" borderId="2" xfId="0" quotePrefix="1" applyNumberFormat="1" applyFont="1" applyFill="1" applyBorder="1" applyAlignment="1">
      <alignment vertical="center"/>
    </xf>
    <xf numFmtId="164" fontId="3" fillId="9" borderId="33" xfId="0" quotePrefix="1" applyNumberFormat="1" applyFont="1" applyFill="1" applyBorder="1" applyAlignment="1">
      <alignment horizontal="center" vertical="center"/>
    </xf>
    <xf numFmtId="164" fontId="3" fillId="9" borderId="3" xfId="0" quotePrefix="1" applyNumberFormat="1" applyFont="1" applyFill="1" applyBorder="1" applyAlignment="1">
      <alignment horizontal="center" vertical="center"/>
    </xf>
    <xf numFmtId="164" fontId="3" fillId="7" borderId="29" xfId="0" applyNumberFormat="1" applyFont="1" applyFill="1" applyBorder="1" applyAlignment="1">
      <alignment horizontal="center" vertical="center"/>
    </xf>
    <xf numFmtId="164" fontId="3" fillId="7" borderId="30" xfId="0" applyNumberFormat="1" applyFont="1" applyFill="1" applyBorder="1" applyAlignment="1">
      <alignment horizontal="center" vertical="center"/>
    </xf>
    <xf numFmtId="164" fontId="3" fillId="7" borderId="31" xfId="0" applyNumberFormat="1" applyFont="1" applyFill="1" applyBorder="1" applyAlignment="1">
      <alignment horizontal="center" vertical="center"/>
    </xf>
    <xf numFmtId="0" fontId="19" fillId="10" borderId="34" xfId="0" applyFont="1" applyFill="1" applyBorder="1" applyAlignment="1">
      <alignment wrapText="1"/>
    </xf>
    <xf numFmtId="0" fontId="28" fillId="10" borderId="35" xfId="0" applyFont="1" applyFill="1" applyBorder="1" applyAlignment="1">
      <alignment horizontal="center" wrapText="1"/>
    </xf>
    <xf numFmtId="0" fontId="10" fillId="10" borderId="35" xfId="0" applyFont="1" applyFill="1" applyBorder="1" applyAlignment="1">
      <alignment horizontal="center" vertical="center" wrapText="1"/>
    </xf>
    <xf numFmtId="0" fontId="19" fillId="10" borderId="35" xfId="0" applyFont="1" applyFill="1" applyBorder="1" applyAlignment="1">
      <alignment horizontal="center" vertical="center" wrapText="1"/>
    </xf>
    <xf numFmtId="0" fontId="19" fillId="10" borderId="35" xfId="0" applyFont="1" applyFill="1" applyBorder="1" applyAlignment="1">
      <alignment horizontal="center" wrapText="1"/>
    </xf>
    <xf numFmtId="0" fontId="19" fillId="10" borderId="35" xfId="0" applyFont="1" applyFill="1" applyBorder="1" applyAlignment="1">
      <alignment horizontal="center"/>
    </xf>
    <xf numFmtId="3" fontId="12" fillId="10" borderId="35" xfId="0" applyNumberFormat="1" applyFont="1" applyFill="1" applyBorder="1" applyAlignment="1">
      <alignment horizontal="center"/>
    </xf>
    <xf numFmtId="3" fontId="19" fillId="10" borderId="35" xfId="0" applyNumberFormat="1" applyFont="1" applyFill="1" applyBorder="1" applyAlignment="1">
      <alignment horizontal="center"/>
    </xf>
    <xf numFmtId="164" fontId="19" fillId="10" borderId="36" xfId="0" applyNumberFormat="1" applyFont="1" applyFill="1" applyBorder="1" applyAlignment="1">
      <alignment horizontal="center"/>
    </xf>
    <xf numFmtId="165" fontId="19" fillId="0" borderId="35" xfId="0" applyNumberFormat="1" applyFont="1" applyBorder="1" applyAlignment="1">
      <alignment horizontal="center"/>
    </xf>
    <xf numFmtId="164" fontId="29" fillId="0" borderId="37" xfId="0" applyNumberFormat="1" applyFont="1" applyBorder="1" applyAlignment="1">
      <alignment horizontal="center" vertical="center"/>
    </xf>
    <xf numFmtId="0" fontId="19" fillId="10" borderId="38" xfId="0" applyFont="1" applyFill="1" applyBorder="1" applyAlignment="1">
      <alignment horizontal="center" wrapText="1"/>
    </xf>
    <xf numFmtId="164" fontId="19" fillId="10" borderId="39" xfId="0" applyNumberFormat="1" applyFont="1" applyFill="1" applyBorder="1" applyAlignment="1">
      <alignment horizontal="center"/>
    </xf>
    <xf numFmtId="164" fontId="30" fillId="0" borderId="35" xfId="0" applyNumberFormat="1" applyFont="1" applyBorder="1"/>
    <xf numFmtId="164" fontId="30" fillId="0" borderId="40" xfId="0" applyNumberFormat="1" applyFont="1" applyBorder="1"/>
    <xf numFmtId="164" fontId="3" fillId="0" borderId="40" xfId="0" applyNumberFormat="1" applyFont="1" applyBorder="1"/>
    <xf numFmtId="164" fontId="3" fillId="0" borderId="40" xfId="0" applyNumberFormat="1" applyFont="1" applyBorder="1" applyAlignment="1">
      <alignment horizontal="center"/>
    </xf>
    <xf numFmtId="164" fontId="3" fillId="0" borderId="41" xfId="0" applyNumberFormat="1" applyFont="1" applyBorder="1" applyAlignment="1">
      <alignment horizontal="center"/>
    </xf>
    <xf numFmtId="164" fontId="3" fillId="0" borderId="42" xfId="0" applyNumberFormat="1" applyFont="1" applyBorder="1" applyAlignment="1">
      <alignment horizontal="center"/>
    </xf>
    <xf numFmtId="164" fontId="3" fillId="7" borderId="43" xfId="0" applyNumberFormat="1" applyFont="1" applyFill="1" applyBorder="1" applyAlignment="1">
      <alignment horizontal="center" vertical="center"/>
    </xf>
    <xf numFmtId="164" fontId="31" fillId="7" borderId="0" xfId="0" applyNumberFormat="1" applyFont="1" applyFill="1" applyAlignment="1">
      <alignment horizontal="center" vertical="center"/>
    </xf>
    <xf numFmtId="164" fontId="31" fillId="7" borderId="44" xfId="0" applyNumberFormat="1" applyFont="1" applyFill="1" applyBorder="1" applyAlignment="1">
      <alignment horizontal="center" vertical="center"/>
    </xf>
    <xf numFmtId="164" fontId="31" fillId="7" borderId="45" xfId="0" applyNumberFormat="1" applyFont="1" applyFill="1" applyBorder="1" applyAlignment="1">
      <alignment horizontal="center" vertical="center"/>
    </xf>
    <xf numFmtId="164" fontId="3" fillId="9" borderId="10" xfId="0" applyNumberFormat="1" applyFont="1" applyFill="1" applyBorder="1" applyAlignment="1">
      <alignment horizontal="center" vertical="center"/>
    </xf>
    <xf numFmtId="164" fontId="31" fillId="9" borderId="46" xfId="0" applyNumberFormat="1" applyFont="1" applyFill="1" applyBorder="1" applyAlignment="1">
      <alignment horizontal="center" vertical="center"/>
    </xf>
    <xf numFmtId="164" fontId="31" fillId="9" borderId="47" xfId="0" applyNumberFormat="1" applyFont="1" applyFill="1" applyBorder="1" applyAlignment="1">
      <alignment horizontal="center" vertical="center"/>
    </xf>
    <xf numFmtId="164" fontId="31" fillId="9" borderId="48" xfId="0" applyNumberFormat="1" applyFont="1" applyFill="1" applyBorder="1" applyAlignment="1">
      <alignment horizontal="center" vertical="center"/>
    </xf>
    <xf numFmtId="0" fontId="19" fillId="10" borderId="38" xfId="0" applyFont="1" applyFill="1" applyBorder="1" applyAlignment="1">
      <alignment vertical="center" wrapText="1"/>
    </xf>
    <xf numFmtId="0" fontId="19" fillId="10" borderId="49" xfId="0" applyFont="1" applyFill="1" applyBorder="1" applyAlignment="1">
      <alignment horizontal="center" wrapText="1"/>
    </xf>
    <xf numFmtId="0" fontId="10" fillId="10" borderId="49" xfId="0" applyFont="1" applyFill="1" applyBorder="1" applyAlignment="1">
      <alignment horizontal="center" vertical="center" wrapText="1"/>
    </xf>
    <xf numFmtId="0" fontId="19" fillId="10" borderId="49" xfId="0" applyFont="1" applyFill="1" applyBorder="1" applyAlignment="1">
      <alignment horizontal="center" vertical="center" wrapText="1"/>
    </xf>
    <xf numFmtId="0" fontId="19" fillId="10" borderId="49" xfId="0" applyFont="1" applyFill="1" applyBorder="1" applyAlignment="1">
      <alignment horizontal="center"/>
    </xf>
    <xf numFmtId="3" fontId="12" fillId="10" borderId="49" xfId="0" quotePrefix="1" applyNumberFormat="1" applyFont="1" applyFill="1" applyBorder="1" applyAlignment="1">
      <alignment horizontal="center"/>
    </xf>
    <xf numFmtId="3" fontId="19" fillId="10" borderId="49" xfId="0" quotePrefix="1" applyNumberFormat="1" applyFont="1" applyFill="1" applyBorder="1" applyAlignment="1">
      <alignment horizontal="center"/>
    </xf>
    <xf numFmtId="0" fontId="6" fillId="0" borderId="49" xfId="0" applyFont="1" applyBorder="1" applyAlignment="1">
      <alignment horizontal="center"/>
    </xf>
    <xf numFmtId="165" fontId="32" fillId="0" borderId="50" xfId="0" applyNumberFormat="1" applyFont="1" applyBorder="1" applyAlignment="1">
      <alignment horizontal="center" vertical="center"/>
    </xf>
    <xf numFmtId="164" fontId="30" fillId="0" borderId="49" xfId="0" applyNumberFormat="1" applyFont="1" applyBorder="1"/>
    <xf numFmtId="164" fontId="30" fillId="0" borderId="51" xfId="0" applyNumberFormat="1" applyFont="1" applyBorder="1"/>
    <xf numFmtId="164" fontId="3" fillId="0" borderId="51" xfId="0" applyNumberFormat="1" applyFont="1" applyBorder="1"/>
    <xf numFmtId="164" fontId="3" fillId="0" borderId="51" xfId="0" applyNumberFormat="1" applyFont="1" applyBorder="1" applyAlignment="1">
      <alignment horizontal="center"/>
    </xf>
    <xf numFmtId="164" fontId="3" fillId="0" borderId="15" xfId="0" applyNumberFormat="1" applyFont="1" applyBorder="1" applyAlignment="1">
      <alignment horizontal="center"/>
    </xf>
    <xf numFmtId="164" fontId="3" fillId="0" borderId="52" xfId="0" applyNumberFormat="1" applyFont="1" applyBorder="1" applyAlignment="1">
      <alignment horizontal="center"/>
    </xf>
    <xf numFmtId="164" fontId="3" fillId="7" borderId="53" xfId="0" applyNumberFormat="1" applyFont="1" applyFill="1" applyBorder="1" applyAlignment="1">
      <alignment horizontal="center" vertical="center"/>
    </xf>
    <xf numFmtId="164" fontId="31" fillId="7" borderId="51" xfId="0" applyNumberFormat="1" applyFont="1" applyFill="1" applyBorder="1" applyAlignment="1">
      <alignment horizontal="center"/>
    </xf>
    <xf numFmtId="164" fontId="31" fillId="7" borderId="54" xfId="0" applyNumberFormat="1" applyFont="1" applyFill="1" applyBorder="1" applyAlignment="1">
      <alignment horizontal="center"/>
    </xf>
    <xf numFmtId="164" fontId="31" fillId="7" borderId="15" xfId="0" applyNumberFormat="1" applyFont="1" applyFill="1" applyBorder="1" applyAlignment="1">
      <alignment horizontal="center"/>
    </xf>
    <xf numFmtId="164" fontId="31" fillId="9" borderId="53" xfId="0" applyNumberFormat="1" applyFont="1" applyFill="1" applyBorder="1" applyAlignment="1">
      <alignment horizontal="center" vertical="center"/>
    </xf>
    <xf numFmtId="164" fontId="31" fillId="9" borderId="54" xfId="0" applyNumberFormat="1" applyFont="1" applyFill="1" applyBorder="1" applyAlignment="1">
      <alignment horizontal="center" vertical="center"/>
    </xf>
    <xf numFmtId="164" fontId="31" fillId="9" borderId="55" xfId="0" applyNumberFormat="1" applyFont="1" applyFill="1" applyBorder="1" applyAlignment="1">
      <alignment horizontal="center" vertical="center"/>
    </xf>
    <xf numFmtId="164" fontId="31" fillId="9" borderId="56" xfId="0" applyNumberFormat="1" applyFont="1" applyFill="1" applyBorder="1" applyAlignment="1">
      <alignment horizontal="center" vertical="center"/>
    </xf>
    <xf numFmtId="0" fontId="11" fillId="10" borderId="35" xfId="0" applyFont="1" applyFill="1" applyBorder="1" applyAlignment="1">
      <alignment horizontal="center" vertical="center" wrapText="1"/>
    </xf>
    <xf numFmtId="164" fontId="19" fillId="10" borderId="35" xfId="0" applyNumberFormat="1" applyFont="1" applyFill="1" applyBorder="1" applyAlignment="1">
      <alignment horizontal="center"/>
    </xf>
    <xf numFmtId="0" fontId="11" fillId="10" borderId="49" xfId="0" applyFont="1" applyFill="1" applyBorder="1" applyAlignment="1">
      <alignment horizontal="center" vertical="center" wrapText="1"/>
    </xf>
    <xf numFmtId="164" fontId="19" fillId="10" borderId="49" xfId="0" applyNumberFormat="1" applyFont="1" applyFill="1" applyBorder="1" applyAlignment="1">
      <alignment horizontal="center"/>
    </xf>
    <xf numFmtId="165" fontId="32" fillId="0" borderId="15" xfId="0" applyNumberFormat="1" applyFont="1" applyBorder="1" applyAlignment="1">
      <alignment horizontal="center" vertical="center"/>
    </xf>
    <xf numFmtId="164" fontId="30" fillId="0" borderId="36" xfId="0" applyNumberFormat="1" applyFont="1" applyBorder="1"/>
    <xf numFmtId="164" fontId="30" fillId="0" borderId="0" xfId="0" applyNumberFormat="1" applyFont="1"/>
    <xf numFmtId="164" fontId="3" fillId="9" borderId="57" xfId="0" applyNumberFormat="1" applyFont="1" applyFill="1" applyBorder="1" applyAlignment="1">
      <alignment horizontal="center" vertical="center"/>
    </xf>
    <xf numFmtId="164" fontId="31" fillId="9" borderId="58" xfId="0" applyNumberFormat="1" applyFont="1" applyFill="1" applyBorder="1" applyAlignment="1">
      <alignment horizontal="center" vertical="center"/>
    </xf>
    <xf numFmtId="164" fontId="31" fillId="9" borderId="59" xfId="0" applyNumberFormat="1" applyFont="1" applyFill="1" applyBorder="1" applyAlignment="1">
      <alignment horizontal="center" vertical="center"/>
    </xf>
    <xf numFmtId="164" fontId="31" fillId="9" borderId="60" xfId="0" applyNumberFormat="1" applyFont="1" applyFill="1" applyBorder="1" applyAlignment="1">
      <alignment horizontal="center" vertical="center"/>
    </xf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164" fontId="3" fillId="0" borderId="45" xfId="0" applyNumberFormat="1" applyFont="1" applyBorder="1" applyAlignment="1">
      <alignment horizontal="center"/>
    </xf>
    <xf numFmtId="164" fontId="3" fillId="0" borderId="61" xfId="0" applyNumberFormat="1" applyFont="1" applyBorder="1" applyAlignment="1">
      <alignment horizontal="center"/>
    </xf>
    <xf numFmtId="164" fontId="31" fillId="7" borderId="0" xfId="0" applyNumberFormat="1" applyFont="1" applyFill="1" applyAlignment="1">
      <alignment horizontal="center"/>
    </xf>
    <xf numFmtId="164" fontId="31" fillId="7" borderId="44" xfId="0" applyNumberFormat="1" applyFont="1" applyFill="1" applyBorder="1" applyAlignment="1">
      <alignment horizontal="center"/>
    </xf>
    <xf numFmtId="164" fontId="31" fillId="7" borderId="45" xfId="0" applyNumberFormat="1" applyFont="1" applyFill="1" applyBorder="1" applyAlignment="1">
      <alignment horizontal="center"/>
    </xf>
    <xf numFmtId="164" fontId="31" fillId="9" borderId="43" xfId="0" applyNumberFormat="1" applyFont="1" applyFill="1" applyBorder="1" applyAlignment="1">
      <alignment horizontal="center" vertical="center"/>
    </xf>
    <xf numFmtId="164" fontId="31" fillId="9" borderId="44" xfId="0" applyNumberFormat="1" applyFont="1" applyFill="1" applyBorder="1" applyAlignment="1">
      <alignment horizontal="center" vertical="center"/>
    </xf>
    <xf numFmtId="164" fontId="31" fillId="9" borderId="62" xfId="0" applyNumberFormat="1" applyFont="1" applyFill="1" applyBorder="1" applyAlignment="1">
      <alignment horizontal="center" vertical="center"/>
    </xf>
    <xf numFmtId="164" fontId="31" fillId="9" borderId="63" xfId="0" applyNumberFormat="1" applyFont="1" applyFill="1" applyBorder="1" applyAlignment="1">
      <alignment horizontal="center" vertical="center"/>
    </xf>
    <xf numFmtId="164" fontId="25" fillId="7" borderId="2" xfId="0" applyNumberFormat="1" applyFont="1" applyFill="1" applyBorder="1" applyAlignment="1">
      <alignment vertical="center"/>
    </xf>
    <xf numFmtId="16" fontId="14" fillId="7" borderId="20" xfId="0" applyNumberFormat="1" applyFont="1" applyFill="1" applyBorder="1" applyAlignment="1">
      <alignment vertical="center"/>
    </xf>
    <xf numFmtId="164" fontId="33" fillId="7" borderId="2" xfId="0" applyNumberFormat="1" applyFont="1" applyFill="1" applyBorder="1" applyAlignment="1">
      <alignment vertical="center"/>
    </xf>
  </cellXfs>
  <cellStyles count="2">
    <cellStyle name="Normal" xfId="0" builtinId="0"/>
    <cellStyle name="Pourcentage" xfId="1" builtinId="5"/>
  </cellStyles>
  <dxfs count="85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ServiceClientsAS\03-PLANNING\02-PLANNING%2078\ARCHIVES\2019\Semaine%20%2019.%20AT%207%20et%208%20V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7 et 8"/>
      <sheetName val="Planning 7-1"/>
      <sheetName val="Planning 7-2"/>
      <sheetName val="Planning 8-3"/>
      <sheetName val="Planning 8-4"/>
      <sheetName val="Inventiare vierge (32)"/>
      <sheetName val="060519"/>
      <sheetName val="030519"/>
      <sheetName val="020519"/>
      <sheetName val="300419"/>
      <sheetName val="290419"/>
      <sheetName val="260419"/>
      <sheetName val="250419"/>
      <sheetName val="240419"/>
      <sheetName val="230419"/>
      <sheetName val="180419"/>
      <sheetName val="170419"/>
      <sheetName val="160419"/>
      <sheetName val="150419"/>
      <sheetName val="120419"/>
      <sheetName val="110419"/>
      <sheetName val="100419"/>
      <sheetName val="090419"/>
      <sheetName val="080419"/>
      <sheetName val="050419"/>
      <sheetName val="040419"/>
      <sheetName val="030419"/>
      <sheetName val="260319"/>
      <sheetName val="250319"/>
      <sheetName val="220319"/>
      <sheetName val="210319"/>
      <sheetName val="200319"/>
      <sheetName val="190319"/>
      <sheetName val="180319"/>
      <sheetName val="150319"/>
      <sheetName val="140319"/>
      <sheetName val="130319"/>
      <sheetName val="120319"/>
      <sheetName val="110319"/>
      <sheetName val="070319"/>
      <sheetName val="060319"/>
      <sheetName val="050319"/>
      <sheetName val="040319"/>
      <sheetName val="010319"/>
      <sheetName val="280219"/>
      <sheetName val="270219"/>
      <sheetName val="260219"/>
      <sheetName val="250219"/>
      <sheetName val="220219"/>
      <sheetName val="210219"/>
      <sheetName val="200219"/>
      <sheetName val="190219"/>
      <sheetName val="180219"/>
      <sheetName val="150219"/>
      <sheetName val="140219"/>
      <sheetName val="130219"/>
      <sheetName val="120219"/>
      <sheetName val="110219"/>
      <sheetName val="080219"/>
      <sheetName val="060219"/>
      <sheetName val="050219"/>
      <sheetName val="040219 (2)"/>
      <sheetName val="010219 (2)"/>
      <sheetName val="310119 (2)"/>
      <sheetName val="300119 (2)"/>
      <sheetName val="040219"/>
      <sheetName val="010219"/>
      <sheetName val="310119"/>
      <sheetName val="300119"/>
      <sheetName val="290119"/>
      <sheetName val="280119"/>
      <sheetName val="250119"/>
      <sheetName val="240119"/>
      <sheetName val="150119"/>
      <sheetName val="Planning 84"/>
      <sheetName val="Graph1"/>
      <sheetName val="Graph3"/>
      <sheetName val="Graph2"/>
      <sheetName val="Coeff 78"/>
      <sheetName val="DATA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 refreshError="1"/>
      <sheetData sheetId="76" refreshError="1"/>
      <sheetData sheetId="77" refreshError="1"/>
      <sheetData sheetId="78"/>
      <sheetData sheetId="79">
        <row r="5">
          <cell r="A5" t="str">
            <v>dessins</v>
          </cell>
        </row>
        <row r="6">
          <cell r="A6" t="str">
            <v>ON A SUMMER DAY</v>
          </cell>
        </row>
        <row r="7">
          <cell r="A7" t="str">
            <v>BOUCLERIE MODERNE</v>
          </cell>
        </row>
        <row r="8">
          <cell r="A8" t="str">
            <v>APPALOOSA DES STEPPES</v>
          </cell>
        </row>
        <row r="9">
          <cell r="A9" t="str">
            <v>ETUDE POUR UN IRIS</v>
          </cell>
        </row>
        <row r="10">
          <cell r="A10" t="str">
            <v>MERVEILLEUSE LANTERNES</v>
          </cell>
        </row>
        <row r="11">
          <cell r="A11" t="str">
            <v>EX LIBRIS EN CRAVATES</v>
          </cell>
        </row>
        <row r="12">
          <cell r="A12" t="str">
            <v>LE JARDIN DE LA MAHARANI</v>
          </cell>
        </row>
        <row r="13">
          <cell r="A13" t="str">
            <v>SANGLES EN ZIGZAG</v>
          </cell>
        </row>
        <row r="14">
          <cell r="A14" t="str">
            <v>PAPEROLES</v>
          </cell>
        </row>
        <row r="15">
          <cell r="A15" t="str">
            <v>PARURES DES SAMOURAIS</v>
          </cell>
        </row>
        <row r="16">
          <cell r="A16" t="str">
            <v>PASSEMENTERIE QUADRI</v>
          </cell>
        </row>
        <row r="17">
          <cell r="A17" t="str">
            <v>ZETA</v>
          </cell>
        </row>
        <row r="18">
          <cell r="A18" t="str">
            <v>BRIDES FLEURIES</v>
          </cell>
        </row>
        <row r="19">
          <cell r="A19" t="str">
            <v xml:space="preserve">SELLE D OFFICIER EN GRANDE TENUE </v>
          </cell>
        </row>
        <row r="20">
          <cell r="A20" t="str">
            <v>BRIDE DE GALA LOVE</v>
          </cell>
        </row>
        <row r="21">
          <cell r="A21" t="str">
            <v>SPRINGS</v>
          </cell>
        </row>
        <row r="22">
          <cell r="A22" t="str">
            <v>CHEMIN DE CORAIL</v>
          </cell>
        </row>
        <row r="23">
          <cell r="A23" t="str">
            <v>HERMES ELECTRIQUE</v>
          </cell>
        </row>
        <row r="24">
          <cell r="A24" t="str">
            <v>DANS L'ATELIER DE ROBERT DALLET</v>
          </cell>
        </row>
        <row r="25">
          <cell r="A25" t="str">
            <v>LE SAUT H</v>
          </cell>
        </row>
        <row r="26">
          <cell r="A26" t="str">
            <v>AU BOUT DU MONDE</v>
          </cell>
        </row>
        <row r="27">
          <cell r="A27" t="str">
            <v>FLANERIE A VERSAILLES</v>
          </cell>
        </row>
        <row r="28">
          <cell r="A28" t="str">
            <v>CARRES EN BOUCLES</v>
          </cell>
        </row>
        <row r="29">
          <cell r="A29" t="str">
            <v>AU COIN DU FEU</v>
          </cell>
        </row>
        <row r="30">
          <cell r="A30" t="str">
            <v>LES PLUMES II</v>
          </cell>
        </row>
        <row r="31">
          <cell r="A31" t="str">
            <v>LES LEGENDES DE L'ARBRE</v>
          </cell>
        </row>
        <row r="32">
          <cell r="A32" t="str">
            <v>TATERSALE AUNAGE</v>
          </cell>
        </row>
      </sheetData>
      <sheetData sheetId="8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7AB4B0-116C-4F04-9F3D-0AE67A6276BA}">
  <dimension ref="A1:GF10"/>
  <sheetViews>
    <sheetView tabSelected="1" zoomScale="52" workbookViewId="0">
      <selection activeCell="N5" sqref="N5:N10"/>
    </sheetView>
  </sheetViews>
  <sheetFormatPr baseColWidth="10" defaultRowHeight="15" outlineLevelCol="1" x14ac:dyDescent="0.25"/>
  <cols>
    <col min="15" max="22" width="0" hidden="1" customWidth="1" outlineLevel="1"/>
    <col min="23" max="23" width="11.42578125" collapsed="1"/>
  </cols>
  <sheetData>
    <row r="1" spans="1:188" ht="16.5" thickBot="1" x14ac:dyDescent="0.3">
      <c r="A1" s="1"/>
      <c r="B1" s="2"/>
      <c r="C1" s="3"/>
      <c r="D1" s="4"/>
      <c r="E1" s="2"/>
      <c r="F1" s="2"/>
      <c r="G1" s="2"/>
      <c r="H1" s="5"/>
      <c r="I1" s="2"/>
      <c r="J1" s="2"/>
      <c r="K1" s="6"/>
      <c r="L1" s="2"/>
      <c r="M1" s="4"/>
      <c r="N1" s="7"/>
      <c r="O1" s="2"/>
      <c r="P1" s="8"/>
      <c r="Q1" s="2"/>
      <c r="R1" s="2"/>
      <c r="S1" s="2"/>
      <c r="T1" s="2"/>
      <c r="U1" s="2"/>
      <c r="V1" s="9"/>
      <c r="W1" s="10"/>
      <c r="X1" s="11"/>
      <c r="Y1" s="12"/>
      <c r="Z1" s="13"/>
      <c r="AA1" s="13"/>
      <c r="AB1" s="13"/>
      <c r="AC1" s="13"/>
      <c r="AD1" s="14"/>
      <c r="AE1" s="11"/>
      <c r="AF1" s="15"/>
      <c r="AG1" s="16"/>
      <c r="AH1" s="17"/>
      <c r="AI1" s="11"/>
      <c r="AJ1" s="15"/>
      <c r="AK1" s="16"/>
      <c r="AL1" s="17"/>
      <c r="AM1" s="18"/>
      <c r="AN1" s="12">
        <v>1</v>
      </c>
      <c r="AO1" s="13">
        <v>1</v>
      </c>
      <c r="AP1" s="13">
        <v>1</v>
      </c>
      <c r="AQ1" s="13">
        <v>1</v>
      </c>
      <c r="AR1" s="13">
        <v>1</v>
      </c>
      <c r="AS1" s="14">
        <v>1</v>
      </c>
      <c r="AT1" s="18"/>
      <c r="AU1" s="12">
        <v>1</v>
      </c>
      <c r="AV1" s="13">
        <v>1</v>
      </c>
      <c r="AW1" s="13">
        <v>1</v>
      </c>
      <c r="AX1" s="13">
        <v>1</v>
      </c>
      <c r="AY1" s="13">
        <v>1</v>
      </c>
      <c r="AZ1" s="14">
        <v>1</v>
      </c>
      <c r="BA1" s="9"/>
      <c r="BB1" s="12">
        <v>1</v>
      </c>
      <c r="BC1" s="13">
        <v>1</v>
      </c>
      <c r="BD1" s="13">
        <v>1</v>
      </c>
      <c r="BE1" s="13">
        <v>1</v>
      </c>
      <c r="BF1" s="13">
        <v>1</v>
      </c>
      <c r="BG1" s="14">
        <v>1</v>
      </c>
      <c r="BH1" s="19"/>
      <c r="BI1" s="12">
        <v>1</v>
      </c>
      <c r="BJ1" s="13">
        <v>1</v>
      </c>
      <c r="BK1" s="13">
        <v>1</v>
      </c>
      <c r="BL1" s="13">
        <v>1</v>
      </c>
      <c r="BM1" s="13">
        <v>1</v>
      </c>
      <c r="BN1" s="14">
        <v>1</v>
      </c>
      <c r="BO1" s="9"/>
      <c r="BP1" s="12">
        <v>1</v>
      </c>
      <c r="BQ1" s="13">
        <v>1</v>
      </c>
      <c r="BR1" s="13">
        <v>1</v>
      </c>
      <c r="BS1" s="13">
        <v>1</v>
      </c>
      <c r="BT1" s="13">
        <v>1</v>
      </c>
      <c r="BU1" s="14">
        <v>1</v>
      </c>
      <c r="BV1" s="11"/>
      <c r="BW1" s="20"/>
      <c r="BX1" s="21"/>
      <c r="BY1" s="22"/>
      <c r="BZ1" s="11"/>
      <c r="CA1" s="20"/>
      <c r="CB1" s="21"/>
      <c r="CC1" s="22"/>
      <c r="CD1" s="18"/>
      <c r="CE1" s="12">
        <v>1</v>
      </c>
      <c r="CF1" s="13">
        <v>1</v>
      </c>
      <c r="CG1" s="13">
        <v>1</v>
      </c>
      <c r="CH1" s="13">
        <v>1</v>
      </c>
      <c r="CI1" s="13">
        <v>1</v>
      </c>
      <c r="CJ1" s="14">
        <v>1</v>
      </c>
      <c r="CK1" s="18"/>
      <c r="CL1" s="12">
        <v>1</v>
      </c>
      <c r="CM1" s="13">
        <v>1</v>
      </c>
      <c r="CN1" s="13">
        <v>1</v>
      </c>
      <c r="CO1" s="13">
        <v>1</v>
      </c>
      <c r="CP1" s="13">
        <v>1</v>
      </c>
      <c r="CQ1" s="14">
        <v>1</v>
      </c>
      <c r="CR1" s="9"/>
      <c r="CS1" s="12">
        <v>1</v>
      </c>
      <c r="CT1" s="13">
        <v>1</v>
      </c>
      <c r="CU1" s="13">
        <v>1</v>
      </c>
      <c r="CV1" s="13">
        <v>1</v>
      </c>
      <c r="CW1" s="13">
        <v>1</v>
      </c>
      <c r="CX1" s="14">
        <v>1</v>
      </c>
      <c r="CY1" s="19"/>
      <c r="CZ1" s="12">
        <v>1</v>
      </c>
      <c r="DA1" s="13">
        <v>1</v>
      </c>
      <c r="DB1" s="13">
        <v>1</v>
      </c>
      <c r="DC1" s="13">
        <v>1</v>
      </c>
      <c r="DD1" s="13">
        <v>1</v>
      </c>
      <c r="DE1" s="14">
        <v>1</v>
      </c>
      <c r="DF1" s="9"/>
      <c r="DG1" s="12"/>
      <c r="DH1" s="13"/>
      <c r="DI1" s="13"/>
      <c r="DJ1" s="13"/>
      <c r="DK1" s="13"/>
      <c r="DL1" s="14"/>
      <c r="DM1" s="11"/>
      <c r="DN1" s="20"/>
      <c r="DO1" s="21"/>
      <c r="DP1" s="22"/>
      <c r="DQ1" s="11"/>
      <c r="DR1" s="20"/>
      <c r="DS1" s="21"/>
      <c r="DT1" s="22"/>
      <c r="DU1" s="18"/>
      <c r="DV1" s="12"/>
      <c r="DW1" s="13"/>
      <c r="DX1" s="13"/>
      <c r="DY1" s="13"/>
      <c r="DZ1" s="13"/>
      <c r="EA1" s="14"/>
      <c r="EB1" s="18"/>
      <c r="EC1" s="12"/>
      <c r="ED1" s="13"/>
      <c r="EE1" s="13"/>
      <c r="EF1" s="13"/>
      <c r="EG1" s="13"/>
      <c r="EH1" s="14"/>
      <c r="EI1" s="9"/>
      <c r="EJ1" s="12"/>
      <c r="EK1" s="13"/>
      <c r="EL1" s="13"/>
      <c r="EM1" s="13"/>
      <c r="EN1" s="13"/>
      <c r="EO1" s="14"/>
      <c r="EP1" s="19"/>
      <c r="EQ1" s="12"/>
      <c r="ER1" s="13"/>
      <c r="ES1" s="13"/>
      <c r="ET1" s="13"/>
      <c r="EU1" s="13"/>
      <c r="EV1" s="14"/>
      <c r="EW1" s="9"/>
      <c r="EX1" s="12"/>
      <c r="EY1" s="13"/>
      <c r="EZ1" s="13"/>
      <c r="FA1" s="13"/>
      <c r="FB1" s="13"/>
      <c r="FC1" s="14"/>
      <c r="FD1" s="11"/>
      <c r="FE1" s="20"/>
      <c r="FF1" s="21"/>
      <c r="FG1" s="22"/>
      <c r="FH1" s="11"/>
      <c r="FI1" s="20"/>
      <c r="FJ1" s="21"/>
      <c r="FK1" s="22"/>
      <c r="FL1" s="18"/>
      <c r="FM1" s="12"/>
      <c r="FN1" s="13"/>
      <c r="FO1" s="13"/>
      <c r="FP1" s="13"/>
      <c r="FQ1" s="13"/>
      <c r="FR1" s="14"/>
      <c r="FS1" s="18"/>
      <c r="FT1" s="12"/>
      <c r="FU1" s="13"/>
      <c r="FV1" s="13"/>
      <c r="FW1" s="13"/>
      <c r="FX1" s="13"/>
      <c r="FY1" s="14"/>
      <c r="FZ1" s="9"/>
      <c r="GA1" s="12"/>
      <c r="GB1" s="13"/>
      <c r="GC1" s="13"/>
      <c r="GD1" s="13"/>
      <c r="GE1" s="13"/>
      <c r="GF1" s="14"/>
    </row>
    <row r="2" spans="1:188" ht="16.5" thickBot="1" x14ac:dyDescent="0.3">
      <c r="A2" s="23"/>
      <c r="B2" s="24"/>
      <c r="C2" s="25"/>
      <c r="D2" s="24"/>
      <c r="E2" s="24"/>
      <c r="F2" s="24"/>
      <c r="G2" s="26"/>
      <c r="H2" s="27"/>
      <c r="I2" s="26"/>
      <c r="J2" s="28"/>
      <c r="K2" s="29"/>
      <c r="L2" s="30"/>
      <c r="M2" s="31" t="s">
        <v>0</v>
      </c>
      <c r="N2" s="32"/>
      <c r="O2" s="24"/>
      <c r="P2" s="26"/>
      <c r="Q2" s="33">
        <v>0.87</v>
      </c>
      <c r="R2" s="33"/>
      <c r="S2" s="26"/>
      <c r="T2" s="26"/>
      <c r="U2" s="26"/>
      <c r="V2" s="26"/>
      <c r="W2" s="34" t="s">
        <v>1</v>
      </c>
      <c r="X2" s="35"/>
      <c r="Y2" s="36">
        <f ca="1">(MAX(X2:$AE2)+1)*Y$7</f>
        <v>0</v>
      </c>
      <c r="Z2" s="36">
        <f ca="1">(MAX(Y2:$AE2)+1)*Z$7</f>
        <v>0</v>
      </c>
      <c r="AA2" s="36">
        <f ca="1">(MAX(Z2:$AE2)+1)*AA$7</f>
        <v>0</v>
      </c>
      <c r="AB2" s="36">
        <f ca="1">(MAX(AA2:$AE2)+1)*AB$7</f>
        <v>0</v>
      </c>
      <c r="AC2" s="36">
        <f ca="1">(MAX(AB2:$AE2)+1)*AC$7</f>
        <v>0</v>
      </c>
      <c r="AD2" s="36">
        <f ca="1">(MAX(AC2:$AE2)+1)*AD$7</f>
        <v>0</v>
      </c>
      <c r="AE2" s="36"/>
      <c r="AF2" s="36">
        <f ca="1">(MAX($AE2:AE2)+1)*AF$7</f>
        <v>0</v>
      </c>
      <c r="AG2" s="36">
        <f ca="1">(MAX($AE2:AF2)+1)*AG$7</f>
        <v>0</v>
      </c>
      <c r="AH2" s="36">
        <f ca="1">(MAX($AE2:AG2)+1)*AH$7</f>
        <v>0</v>
      </c>
      <c r="AI2" s="36"/>
      <c r="AJ2" s="36">
        <f ca="1">(MAX($AE2:AI2)+1)*AJ$7</f>
        <v>0</v>
      </c>
      <c r="AK2" s="36">
        <f ca="1">(MAX($AE2:AJ2)+1)*AK$7</f>
        <v>0</v>
      </c>
      <c r="AL2" s="36">
        <f ca="1">(MAX($AE2:AK2)+1)*AL$7</f>
        <v>0</v>
      </c>
      <c r="AM2" s="36"/>
      <c r="AN2" s="36">
        <f ca="1">(MAX($AE2:AM2)+1)*AN$7</f>
        <v>1</v>
      </c>
      <c r="AO2" s="36">
        <f ca="1">(MAX($AE2:AN2)+1)*AO$7</f>
        <v>2</v>
      </c>
      <c r="AP2" s="36">
        <f ca="1">(MAX($AE2:AO2)+1)*AP$7</f>
        <v>3</v>
      </c>
      <c r="AQ2" s="36">
        <f ca="1">(MAX($AE2:AP2)+1)*AQ$7</f>
        <v>4</v>
      </c>
      <c r="AR2" s="36">
        <f ca="1">(MAX($AE2:AQ2)+1)*AR$7</f>
        <v>5</v>
      </c>
      <c r="AS2" s="36">
        <f ca="1">(MAX($AE2:AR2)+1)*AS$7</f>
        <v>6</v>
      </c>
      <c r="AT2" s="36"/>
      <c r="AU2" s="36">
        <f ca="1">(MAX($AE2:AT2)+1)*AU$7</f>
        <v>7</v>
      </c>
      <c r="AV2" s="36">
        <f ca="1">(MAX($AE2:AU2)+1)*AV$7</f>
        <v>8</v>
      </c>
      <c r="AW2" s="36">
        <f ca="1">(MAX($AE2:AV2)+1)*AW$7</f>
        <v>9</v>
      </c>
      <c r="AX2" s="36">
        <f ca="1">(MAX($AE2:AW2)+1)*AX$7</f>
        <v>10</v>
      </c>
      <c r="AY2" s="36">
        <f ca="1">(MAX($AE2:AX2)+1)*AY$7</f>
        <v>11</v>
      </c>
      <c r="AZ2" s="36">
        <f ca="1">(MAX($AE2:AY2)+1)*AZ$7</f>
        <v>12</v>
      </c>
      <c r="BA2" s="37"/>
      <c r="BB2" s="36">
        <f ca="1">(MAX($AE2:BA2)+1)*BB$7</f>
        <v>13</v>
      </c>
      <c r="BC2" s="36">
        <f ca="1">(MAX($AE2:BB2)+1)*BC$7</f>
        <v>14</v>
      </c>
      <c r="BD2" s="36">
        <f ca="1">(MAX($AE2:BC2)+1)*BD$7</f>
        <v>15</v>
      </c>
      <c r="BE2" s="36">
        <f ca="1">(MAX($AE2:BD2)+1)*BE$7</f>
        <v>16</v>
      </c>
      <c r="BF2" s="36">
        <f ca="1">(MAX($AE2:BE2)+1)*BF$7</f>
        <v>17</v>
      </c>
      <c r="BG2" s="36">
        <f ca="1">(MAX($AE2:BF2)+1)*BG$7</f>
        <v>18</v>
      </c>
      <c r="BH2" s="37"/>
      <c r="BI2" s="36">
        <f ca="1">(MAX($AE2:BH2)+1)*BI$7</f>
        <v>19</v>
      </c>
      <c r="BJ2" s="36">
        <f ca="1">(MAX($AE2:BI2)+1)*BJ$7</f>
        <v>20</v>
      </c>
      <c r="BK2" s="36">
        <f ca="1">(MAX($AE2:BJ2)+1)*BK$7</f>
        <v>21</v>
      </c>
      <c r="BL2" s="36">
        <f ca="1">(MAX($AE2:BK2)+1)*BL$7</f>
        <v>22</v>
      </c>
      <c r="BM2" s="36">
        <f ca="1">(MAX($AE2:BL2)+1)*BM$7</f>
        <v>23</v>
      </c>
      <c r="BN2" s="36">
        <f ca="1">(MAX($AE2:BM2)+1)*BN$7</f>
        <v>24</v>
      </c>
      <c r="BO2" s="37"/>
      <c r="BP2" s="36">
        <f ca="1">(MAX($AE2:BO2)+1)*BP$7</f>
        <v>25</v>
      </c>
      <c r="BQ2" s="36">
        <f ca="1">(MAX($AE2:BP2)+1)*BQ$7</f>
        <v>26</v>
      </c>
      <c r="BR2" s="36">
        <f ca="1">(MAX($AE2:BQ2)+1)*BR$7</f>
        <v>27</v>
      </c>
      <c r="BS2" s="36">
        <f ca="1">(MAX($AE2:BR2)+1)*BS$7</f>
        <v>28</v>
      </c>
      <c r="BT2" s="36">
        <f ca="1">(MAX($AE2:BS2)+1)*BT$7</f>
        <v>29</v>
      </c>
      <c r="BU2" s="36">
        <f ca="1">(MAX($AE2:BT2)+1)*BU$7</f>
        <v>30</v>
      </c>
      <c r="BV2" s="36"/>
      <c r="BW2" s="36">
        <f ca="1">(MAX($AE2:BV2)+1)*BW$7</f>
        <v>0</v>
      </c>
      <c r="BX2" s="36">
        <f ca="1">(MAX($AE2:BW2)+1)*BX$7</f>
        <v>0</v>
      </c>
      <c r="BY2" s="36">
        <f ca="1">(MAX($AE2:BX2)+1)*BY$7</f>
        <v>0</v>
      </c>
      <c r="BZ2" s="36"/>
      <c r="CA2" s="36">
        <f ca="1">(MAX($AE2:BZ2)+1)*CA$7</f>
        <v>0</v>
      </c>
      <c r="CB2" s="36">
        <f ca="1">(MAX($AE2:CA2)+1)*CB$7</f>
        <v>0</v>
      </c>
      <c r="CC2" s="36">
        <f ca="1">(MAX($AE2:CB2)+1)*CC$7</f>
        <v>0</v>
      </c>
      <c r="CD2" s="36"/>
      <c r="CE2" s="36">
        <f ca="1">(MAX($AE2:CD2)+1)*CE$7</f>
        <v>31</v>
      </c>
      <c r="CF2" s="36">
        <f ca="1">(MAX($AE2:CE2)+1)*CF$7</f>
        <v>32</v>
      </c>
      <c r="CG2" s="36">
        <f ca="1">(MAX($AE2:CF2)+1)*CG$7</f>
        <v>33</v>
      </c>
      <c r="CH2" s="36">
        <f ca="1">(MAX($AE2:CG2)+1)*CH$7</f>
        <v>34</v>
      </c>
      <c r="CI2" s="36">
        <f ca="1">(MAX($AE2:CH2)+1)*CI$7</f>
        <v>35</v>
      </c>
      <c r="CJ2" s="36">
        <f ca="1">(MAX($AE2:CI2)+1)*CJ$7</f>
        <v>36</v>
      </c>
      <c r="CK2" s="36"/>
      <c r="CL2" s="36">
        <f ca="1">(MAX($AE2:CK2)+1)*CL$7</f>
        <v>37</v>
      </c>
      <c r="CM2" s="36">
        <f ca="1">(MAX($AE2:CL2)+1)*CM$7</f>
        <v>38</v>
      </c>
      <c r="CN2" s="36">
        <f ca="1">(MAX($AE2:CM2)+1)*CN$7</f>
        <v>39</v>
      </c>
      <c r="CO2" s="36">
        <f ca="1">(MAX($AE2:CN2)+1)*CO$7</f>
        <v>40</v>
      </c>
      <c r="CP2" s="36">
        <f ca="1">(MAX($AE2:CO2)+1)*CP$7</f>
        <v>41</v>
      </c>
      <c r="CQ2" s="36">
        <f ca="1">(MAX($AE2:CP2)+1)*CQ$7</f>
        <v>42</v>
      </c>
      <c r="CR2" s="36"/>
      <c r="CS2" s="36">
        <f ca="1">(MAX($AE2:CR2)+1)*CS$7</f>
        <v>43</v>
      </c>
      <c r="CT2" s="36">
        <f ca="1">(MAX($AE2:CS2)+1)*CT$7</f>
        <v>44</v>
      </c>
      <c r="CU2" s="36">
        <f ca="1">(MAX($AE2:CT2)+1)*CU$7</f>
        <v>45</v>
      </c>
      <c r="CV2" s="36">
        <f ca="1">(MAX($AE2:CU2)+1)*CV$7</f>
        <v>46</v>
      </c>
      <c r="CW2" s="36">
        <f ca="1">(MAX($AE2:CV2)+1)*CW$7</f>
        <v>47</v>
      </c>
      <c r="CX2" s="36">
        <f ca="1">(MAX($AE2:CW2)+1)*CX$7</f>
        <v>48</v>
      </c>
      <c r="CY2" s="36"/>
      <c r="CZ2" s="36">
        <f ca="1">(MAX($AE2:CY2)+1)*CZ$7</f>
        <v>49</v>
      </c>
      <c r="DA2" s="36">
        <f ca="1">(MAX($AE2:CZ2)+1)*DA$7</f>
        <v>50</v>
      </c>
      <c r="DB2" s="36">
        <f ca="1">(MAX($AE2:DA2)+1)*DB$7</f>
        <v>51</v>
      </c>
      <c r="DC2" s="36">
        <f ca="1">(MAX($AE2:DB2)+1)*DC$7</f>
        <v>52</v>
      </c>
      <c r="DD2" s="36">
        <f ca="1">(MAX($AE2:DC2)+1)*DD$7</f>
        <v>53</v>
      </c>
      <c r="DE2" s="36">
        <f ca="1">(MAX($AE2:DD2)+1)*DE$7</f>
        <v>54</v>
      </c>
      <c r="DF2" s="36"/>
      <c r="DG2" s="36"/>
      <c r="DH2" s="36"/>
      <c r="DI2" s="36"/>
      <c r="DJ2" s="36"/>
      <c r="DK2" s="36"/>
      <c r="DL2" s="36"/>
      <c r="DM2" s="36"/>
      <c r="DN2" s="36"/>
      <c r="DO2" s="36"/>
      <c r="DP2" s="36"/>
      <c r="DQ2" s="36"/>
      <c r="DR2" s="36"/>
      <c r="DS2" s="36"/>
      <c r="DT2" s="36"/>
      <c r="DU2" s="36"/>
      <c r="DV2" s="36"/>
      <c r="DW2" s="36"/>
      <c r="DX2" s="36"/>
      <c r="DY2" s="36"/>
      <c r="DZ2" s="36"/>
      <c r="EA2" s="36"/>
      <c r="EB2" s="36"/>
      <c r="EC2" s="36"/>
      <c r="ED2" s="36"/>
      <c r="EE2" s="36"/>
      <c r="EF2" s="36"/>
      <c r="EG2" s="36"/>
      <c r="EH2" s="36"/>
      <c r="EI2" s="36"/>
      <c r="EJ2" s="36"/>
      <c r="EK2" s="36"/>
      <c r="EL2" s="36"/>
      <c r="EM2" s="36"/>
      <c r="EN2" s="36"/>
      <c r="EO2" s="36"/>
      <c r="EP2" s="36"/>
      <c r="EQ2" s="36"/>
      <c r="ER2" s="36"/>
      <c r="ES2" s="36"/>
      <c r="ET2" s="36"/>
      <c r="EU2" s="36"/>
      <c r="EV2" s="36"/>
      <c r="EW2" s="36"/>
      <c r="EX2" s="36"/>
      <c r="EY2" s="36"/>
      <c r="EZ2" s="36"/>
      <c r="FA2" s="36"/>
      <c r="FB2" s="36"/>
      <c r="FC2" s="36"/>
      <c r="FD2" s="36"/>
      <c r="FE2" s="36"/>
      <c r="FF2" s="36"/>
      <c r="FG2" s="36"/>
      <c r="FH2" s="36"/>
      <c r="FI2" s="36"/>
      <c r="FJ2" s="36"/>
      <c r="FK2" s="36"/>
      <c r="FL2" s="36"/>
      <c r="FM2" s="36"/>
      <c r="FN2" s="36"/>
      <c r="FO2" s="36"/>
      <c r="FP2" s="36"/>
      <c r="FQ2" s="36"/>
      <c r="FR2" s="36"/>
      <c r="FS2" s="36"/>
      <c r="FT2" s="36"/>
      <c r="FU2" s="36"/>
      <c r="FV2" s="36"/>
      <c r="FW2" s="36"/>
      <c r="FX2" s="36"/>
      <c r="FY2" s="36"/>
      <c r="FZ2" s="36"/>
      <c r="GA2" s="36"/>
      <c r="GB2" s="36"/>
      <c r="GC2" s="36"/>
      <c r="GD2" s="36"/>
      <c r="GE2" s="36"/>
      <c r="GF2" s="36"/>
    </row>
    <row r="3" spans="1:188" ht="26.25" customHeight="1" thickBot="1" x14ac:dyDescent="0.3">
      <c r="A3" s="38"/>
      <c r="B3" s="39" t="s">
        <v>2</v>
      </c>
      <c r="C3" s="40"/>
      <c r="D3" s="41"/>
      <c r="E3" s="41"/>
      <c r="F3" s="41"/>
      <c r="G3" s="42" t="s">
        <v>3</v>
      </c>
      <c r="H3" s="43"/>
      <c r="I3" s="44"/>
      <c r="J3" s="45" t="s">
        <v>4</v>
      </c>
      <c r="K3" s="46" t="s">
        <v>5</v>
      </c>
      <c r="L3" s="47"/>
      <c r="M3" s="48"/>
      <c r="N3" s="49"/>
      <c r="O3" s="50" t="s">
        <v>6</v>
      </c>
      <c r="P3" s="51" t="s">
        <v>7</v>
      </c>
      <c r="Q3" s="52" t="s">
        <v>8</v>
      </c>
      <c r="R3" s="52"/>
      <c r="S3" s="53" t="s">
        <v>8</v>
      </c>
      <c r="T3" s="54" t="s">
        <v>9</v>
      </c>
      <c r="U3" s="55" t="s">
        <v>10</v>
      </c>
      <c r="V3" s="56"/>
      <c r="W3" s="57" t="e">
        <f>#REF!-1</f>
        <v>#REF!</v>
      </c>
      <c r="X3" s="58" t="s">
        <v>11</v>
      </c>
      <c r="Y3" s="59"/>
      <c r="Z3" s="60">
        <v>43861</v>
      </c>
      <c r="AA3" s="60"/>
      <c r="AB3" s="60"/>
      <c r="AC3" s="60"/>
      <c r="AD3" s="61"/>
      <c r="AE3" s="62" t="s">
        <v>12</v>
      </c>
      <c r="AF3" s="63">
        <f>Z3+1</f>
        <v>43862</v>
      </c>
      <c r="AG3" s="63"/>
      <c r="AH3" s="64"/>
      <c r="AI3" s="62" t="s">
        <v>13</v>
      </c>
      <c r="AJ3" s="65">
        <f>AF3+1</f>
        <v>43863</v>
      </c>
      <c r="AK3" s="65"/>
      <c r="AL3" s="65"/>
      <c r="AM3" s="66" t="s">
        <v>14</v>
      </c>
      <c r="AN3" s="183">
        <v>6</v>
      </c>
      <c r="AO3" s="68">
        <f>AJ3+1</f>
        <v>43864</v>
      </c>
      <c r="AP3" s="68"/>
      <c r="AQ3" s="68"/>
      <c r="AR3" s="68"/>
      <c r="AS3" s="69"/>
      <c r="AT3" s="70" t="s">
        <v>15</v>
      </c>
      <c r="AU3" s="67"/>
      <c r="AV3" s="68">
        <f>AO3+1</f>
        <v>43865</v>
      </c>
      <c r="AW3" s="68"/>
      <c r="AX3" s="68"/>
      <c r="AY3" s="68"/>
      <c r="AZ3" s="69"/>
      <c r="BA3" s="71" t="s">
        <v>16</v>
      </c>
      <c r="BB3" s="72"/>
      <c r="BC3" s="73">
        <f>AV3+1</f>
        <v>43866</v>
      </c>
      <c r="BD3" s="73"/>
      <c r="BE3" s="73"/>
      <c r="BF3" s="73"/>
      <c r="BG3" s="74"/>
      <c r="BH3" s="71" t="s">
        <v>17</v>
      </c>
      <c r="BI3" s="72"/>
      <c r="BJ3" s="73">
        <f>1+BC3</f>
        <v>43867</v>
      </c>
      <c r="BK3" s="73"/>
      <c r="BL3" s="73"/>
      <c r="BM3" s="73"/>
      <c r="BN3" s="74"/>
      <c r="BO3" s="71" t="s">
        <v>11</v>
      </c>
      <c r="BP3" s="72"/>
      <c r="BQ3" s="73">
        <f>1+BJ3</f>
        <v>43868</v>
      </c>
      <c r="BR3" s="73"/>
      <c r="BS3" s="73"/>
      <c r="BT3" s="73"/>
      <c r="BU3" s="74"/>
      <c r="BV3" s="62" t="s">
        <v>18</v>
      </c>
      <c r="BW3" s="75">
        <f>BQ3+1</f>
        <v>43869</v>
      </c>
      <c r="BX3" s="75"/>
      <c r="BY3" s="76"/>
      <c r="BZ3" s="62" t="s">
        <v>13</v>
      </c>
      <c r="CA3" s="65">
        <f>BW3+1</f>
        <v>43870</v>
      </c>
      <c r="CB3" s="65"/>
      <c r="CC3" s="65"/>
      <c r="CD3" s="66" t="s">
        <v>19</v>
      </c>
      <c r="CE3" s="67">
        <f>AN3+1</f>
        <v>7</v>
      </c>
      <c r="CF3" s="68">
        <f>CA3+1</f>
        <v>43871</v>
      </c>
      <c r="CG3" s="68"/>
      <c r="CH3" s="68"/>
      <c r="CI3" s="68"/>
      <c r="CJ3" s="69"/>
      <c r="CK3" s="71" t="s">
        <v>15</v>
      </c>
      <c r="CL3" s="60">
        <f>1+CF3</f>
        <v>43872</v>
      </c>
      <c r="CM3" s="60"/>
      <c r="CN3" s="60"/>
      <c r="CO3" s="60"/>
      <c r="CP3" s="60"/>
      <c r="CQ3" s="61"/>
      <c r="CR3" s="71" t="s">
        <v>16</v>
      </c>
      <c r="CS3" s="72"/>
      <c r="CT3" s="73">
        <f>1+CL3</f>
        <v>43873</v>
      </c>
      <c r="CU3" s="73"/>
      <c r="CV3" s="73"/>
      <c r="CW3" s="73"/>
      <c r="CX3" s="74"/>
      <c r="CY3" s="71" t="s">
        <v>17</v>
      </c>
      <c r="CZ3" s="72"/>
      <c r="DA3" s="73">
        <f>1+CT3</f>
        <v>43874</v>
      </c>
      <c r="DB3" s="73"/>
      <c r="DC3" s="73"/>
      <c r="DD3" s="73"/>
      <c r="DE3" s="74"/>
      <c r="DF3" s="71"/>
      <c r="DG3" s="72"/>
      <c r="DH3" s="73"/>
      <c r="DI3" s="73"/>
      <c r="DJ3" s="73"/>
      <c r="DK3" s="73"/>
      <c r="DL3" s="74"/>
      <c r="DM3" s="62"/>
      <c r="DN3" s="75"/>
      <c r="DO3" s="75"/>
      <c r="DP3" s="76"/>
      <c r="DQ3" s="62"/>
      <c r="DR3" s="65"/>
      <c r="DS3" s="65"/>
      <c r="DT3" s="65"/>
      <c r="DU3" s="66"/>
      <c r="DV3" s="181"/>
      <c r="DW3" s="73"/>
      <c r="DX3" s="73"/>
      <c r="DY3" s="73"/>
      <c r="DZ3" s="73"/>
      <c r="EA3" s="74"/>
      <c r="EB3" s="71"/>
      <c r="EC3" s="182"/>
      <c r="ED3" s="60"/>
      <c r="EE3" s="60"/>
      <c r="EF3" s="60"/>
      <c r="EG3" s="60"/>
      <c r="EH3" s="61"/>
      <c r="EI3" s="71"/>
      <c r="EJ3" s="72"/>
      <c r="EK3" s="73"/>
      <c r="EL3" s="73"/>
      <c r="EM3" s="73"/>
      <c r="EN3" s="73"/>
      <c r="EO3" s="74"/>
      <c r="EP3" s="71"/>
      <c r="EQ3" s="72"/>
      <c r="ER3" s="73"/>
      <c r="ES3" s="73"/>
      <c r="ET3" s="73"/>
      <c r="EU3" s="73"/>
      <c r="EV3" s="74"/>
      <c r="EW3" s="71"/>
      <c r="EX3" s="72"/>
      <c r="EY3" s="73"/>
      <c r="EZ3" s="73"/>
      <c r="FA3" s="73"/>
      <c r="FB3" s="73"/>
      <c r="FC3" s="74"/>
      <c r="FD3" s="62"/>
      <c r="FE3" s="75"/>
      <c r="FF3" s="75"/>
      <c r="FG3" s="76"/>
      <c r="FH3" s="62"/>
      <c r="FI3" s="65"/>
      <c r="FJ3" s="65"/>
      <c r="FK3" s="65"/>
      <c r="FL3" s="66"/>
      <c r="FM3" s="67"/>
      <c r="FN3" s="73"/>
      <c r="FO3" s="73"/>
      <c r="FP3" s="73"/>
      <c r="FQ3" s="73"/>
      <c r="FR3" s="74"/>
      <c r="FS3" s="71"/>
      <c r="FT3" s="182"/>
      <c r="FU3" s="60"/>
      <c r="FV3" s="60"/>
      <c r="FW3" s="60"/>
      <c r="FX3" s="60"/>
      <c r="FY3" s="61"/>
      <c r="FZ3" s="71"/>
      <c r="GA3" s="72"/>
      <c r="GB3" s="73"/>
      <c r="GC3" s="73"/>
      <c r="GD3" s="73"/>
      <c r="GE3" s="73"/>
      <c r="GF3" s="74"/>
    </row>
    <row r="4" spans="1:188" ht="16.5" customHeight="1" thickBot="1" x14ac:dyDescent="0.3">
      <c r="A4" s="77"/>
      <c r="B4" s="78"/>
      <c r="C4" s="79"/>
      <c r="D4" s="80"/>
      <c r="E4" s="80"/>
      <c r="F4" s="80"/>
      <c r="G4" s="81" t="s">
        <v>20</v>
      </c>
      <c r="H4" s="82"/>
      <c r="I4" s="83"/>
      <c r="J4" s="84" t="s">
        <v>21</v>
      </c>
      <c r="K4" s="85"/>
      <c r="L4" s="86"/>
      <c r="M4" s="87" t="s">
        <v>22</v>
      </c>
      <c r="N4" s="88" t="s">
        <v>23</v>
      </c>
      <c r="O4" s="89"/>
      <c r="P4" s="83" t="s">
        <v>24</v>
      </c>
      <c r="Q4" s="90"/>
      <c r="R4" s="91"/>
      <c r="S4" s="91" t="s">
        <v>25</v>
      </c>
      <c r="T4" s="92" t="s">
        <v>26</v>
      </c>
      <c r="U4" s="93" t="s">
        <v>27</v>
      </c>
      <c r="V4" s="94" t="s">
        <v>28</v>
      </c>
      <c r="W4" s="95"/>
      <c r="X4" s="96" t="s">
        <v>29</v>
      </c>
      <c r="Y4" s="97" t="s">
        <v>30</v>
      </c>
      <c r="Z4" s="98"/>
      <c r="AA4" s="99" t="s">
        <v>31</v>
      </c>
      <c r="AB4" s="98"/>
      <c r="AC4" s="100" t="s">
        <v>32</v>
      </c>
      <c r="AD4" s="101"/>
      <c r="AE4" s="102" t="s">
        <v>29</v>
      </c>
      <c r="AF4" s="103" t="s">
        <v>33</v>
      </c>
      <c r="AG4" s="104" t="s">
        <v>34</v>
      </c>
      <c r="AH4" s="105" t="s">
        <v>35</v>
      </c>
      <c r="AI4" s="102" t="s">
        <v>29</v>
      </c>
      <c r="AJ4" s="103" t="s">
        <v>33</v>
      </c>
      <c r="AK4" s="104" t="s">
        <v>34</v>
      </c>
      <c r="AL4" s="105" t="s">
        <v>35</v>
      </c>
      <c r="AM4" s="96" t="s">
        <v>29</v>
      </c>
      <c r="AN4" s="106" t="s">
        <v>30</v>
      </c>
      <c r="AO4" s="107"/>
      <c r="AP4" s="108" t="s">
        <v>31</v>
      </c>
      <c r="AQ4" s="107"/>
      <c r="AR4" s="100" t="s">
        <v>32</v>
      </c>
      <c r="AS4" s="101"/>
      <c r="AT4" s="96" t="s">
        <v>29</v>
      </c>
      <c r="AU4" s="106" t="s">
        <v>30</v>
      </c>
      <c r="AV4" s="107"/>
      <c r="AW4" s="108" t="s">
        <v>31</v>
      </c>
      <c r="AX4" s="107"/>
      <c r="AY4" s="100" t="s">
        <v>32</v>
      </c>
      <c r="AZ4" s="101"/>
      <c r="BA4" s="96" t="s">
        <v>29</v>
      </c>
      <c r="BB4" s="97" t="s">
        <v>30</v>
      </c>
      <c r="BC4" s="98"/>
      <c r="BD4" s="99" t="s">
        <v>31</v>
      </c>
      <c r="BE4" s="98"/>
      <c r="BF4" s="100" t="s">
        <v>32</v>
      </c>
      <c r="BG4" s="101"/>
      <c r="BH4" s="96" t="s">
        <v>29</v>
      </c>
      <c r="BI4" s="97" t="s">
        <v>30</v>
      </c>
      <c r="BJ4" s="98"/>
      <c r="BK4" s="99" t="s">
        <v>31</v>
      </c>
      <c r="BL4" s="98"/>
      <c r="BM4" s="100" t="s">
        <v>32</v>
      </c>
      <c r="BN4" s="101"/>
      <c r="BO4" s="96" t="s">
        <v>29</v>
      </c>
      <c r="BP4" s="97" t="s">
        <v>30</v>
      </c>
      <c r="BQ4" s="98"/>
      <c r="BR4" s="99" t="s">
        <v>31</v>
      </c>
      <c r="BS4" s="98"/>
      <c r="BT4" s="100" t="s">
        <v>32</v>
      </c>
      <c r="BU4" s="101"/>
      <c r="BV4" s="102" t="s">
        <v>29</v>
      </c>
      <c r="BW4" s="103" t="s">
        <v>33</v>
      </c>
      <c r="BX4" s="104" t="s">
        <v>34</v>
      </c>
      <c r="BY4" s="105" t="s">
        <v>35</v>
      </c>
      <c r="BZ4" s="102" t="s">
        <v>29</v>
      </c>
      <c r="CA4" s="103" t="s">
        <v>33</v>
      </c>
      <c r="CB4" s="104" t="s">
        <v>34</v>
      </c>
      <c r="CC4" s="105" t="s">
        <v>35</v>
      </c>
      <c r="CD4" s="96" t="s">
        <v>29</v>
      </c>
      <c r="CE4" s="106" t="s">
        <v>30</v>
      </c>
      <c r="CF4" s="107"/>
      <c r="CG4" s="108" t="s">
        <v>31</v>
      </c>
      <c r="CH4" s="107"/>
      <c r="CI4" s="100" t="s">
        <v>32</v>
      </c>
      <c r="CJ4" s="101"/>
      <c r="CK4" s="96" t="s">
        <v>29</v>
      </c>
      <c r="CL4" s="106" t="s">
        <v>30</v>
      </c>
      <c r="CM4" s="107"/>
      <c r="CN4" s="108" t="s">
        <v>31</v>
      </c>
      <c r="CO4" s="107"/>
      <c r="CP4" s="100" t="s">
        <v>32</v>
      </c>
      <c r="CQ4" s="101"/>
      <c r="CR4" s="96" t="s">
        <v>29</v>
      </c>
      <c r="CS4" s="97" t="s">
        <v>30</v>
      </c>
      <c r="CT4" s="98"/>
      <c r="CU4" s="99" t="s">
        <v>31</v>
      </c>
      <c r="CV4" s="98"/>
      <c r="CW4" s="100" t="s">
        <v>32</v>
      </c>
      <c r="CX4" s="101"/>
      <c r="CY4" s="96" t="s">
        <v>29</v>
      </c>
      <c r="CZ4" s="97" t="s">
        <v>30</v>
      </c>
      <c r="DA4" s="98"/>
      <c r="DB4" s="99" t="s">
        <v>31</v>
      </c>
      <c r="DC4" s="98"/>
      <c r="DD4" s="100" t="s">
        <v>32</v>
      </c>
      <c r="DE4" s="101"/>
      <c r="DF4" s="96"/>
      <c r="DG4" s="97"/>
      <c r="DH4" s="98"/>
      <c r="DI4" s="99"/>
      <c r="DJ4" s="98"/>
      <c r="DK4" s="100"/>
      <c r="DL4" s="101"/>
      <c r="DM4" s="102"/>
      <c r="DN4" s="103"/>
      <c r="DO4" s="104"/>
      <c r="DP4" s="105"/>
      <c r="DQ4" s="102"/>
      <c r="DR4" s="103"/>
      <c r="DS4" s="104"/>
      <c r="DT4" s="105"/>
      <c r="DU4" s="96"/>
      <c r="DV4" s="106"/>
      <c r="DW4" s="107"/>
      <c r="DX4" s="108"/>
      <c r="DY4" s="107"/>
      <c r="DZ4" s="100"/>
      <c r="EA4" s="101"/>
      <c r="EB4" s="96"/>
      <c r="EC4" s="106"/>
      <c r="ED4" s="107"/>
      <c r="EE4" s="108"/>
      <c r="EF4" s="107"/>
      <c r="EG4" s="100"/>
      <c r="EH4" s="101"/>
      <c r="EI4" s="96"/>
      <c r="EJ4" s="97"/>
      <c r="EK4" s="98"/>
      <c r="EL4" s="99"/>
      <c r="EM4" s="98"/>
      <c r="EN4" s="100"/>
      <c r="EO4" s="101"/>
      <c r="EP4" s="96"/>
      <c r="EQ4" s="97"/>
      <c r="ER4" s="98"/>
      <c r="ES4" s="99"/>
      <c r="ET4" s="98"/>
      <c r="EU4" s="100"/>
      <c r="EV4" s="101"/>
      <c r="EW4" s="96"/>
      <c r="EX4" s="97"/>
      <c r="EY4" s="98"/>
      <c r="EZ4" s="99"/>
      <c r="FA4" s="98"/>
      <c r="FB4" s="100"/>
      <c r="FC4" s="101"/>
      <c r="FD4" s="102"/>
      <c r="FE4" s="103"/>
      <c r="FF4" s="104"/>
      <c r="FG4" s="105"/>
      <c r="FH4" s="102"/>
      <c r="FI4" s="103"/>
      <c r="FJ4" s="104"/>
      <c r="FK4" s="105"/>
      <c r="FL4" s="96"/>
      <c r="FM4" s="106"/>
      <c r="FN4" s="107"/>
      <c r="FO4" s="108"/>
      <c r="FP4" s="107"/>
      <c r="FQ4" s="100"/>
      <c r="FR4" s="101"/>
      <c r="FS4" s="96"/>
      <c r="FT4" s="106"/>
      <c r="FU4" s="107"/>
      <c r="FV4" s="108"/>
      <c r="FW4" s="107"/>
      <c r="FX4" s="100"/>
      <c r="FY4" s="101"/>
      <c r="FZ4" s="96"/>
      <c r="GA4" s="97"/>
      <c r="GB4" s="98"/>
      <c r="GC4" s="99"/>
      <c r="GD4" s="98"/>
      <c r="GE4" s="100"/>
      <c r="GF4" s="101"/>
    </row>
    <row r="5" spans="1:188" ht="15.75" x14ac:dyDescent="0.25">
      <c r="A5" s="109"/>
      <c r="B5" s="110" t="s">
        <v>37</v>
      </c>
      <c r="C5" s="111"/>
      <c r="D5" s="112"/>
      <c r="E5" s="113"/>
      <c r="F5" s="113"/>
      <c r="G5" s="114">
        <v>38</v>
      </c>
      <c r="H5" s="115"/>
      <c r="I5" s="116"/>
      <c r="J5" s="116">
        <v>600</v>
      </c>
      <c r="K5" s="114">
        <v>15</v>
      </c>
      <c r="L5" s="117"/>
      <c r="M5" s="118">
        <f>38*2</f>
        <v>76</v>
      </c>
      <c r="N5" s="119"/>
      <c r="O5" s="120" t="e">
        <f t="shared" ref="O5:O10" si="0">IF(#REF!&gt;0,1,"")</f>
        <v>#REF!</v>
      </c>
      <c r="P5" s="121">
        <f t="shared" ref="P5:P10" si="1">J5</f>
        <v>600</v>
      </c>
      <c r="Q5" s="122">
        <f>X5*G5</f>
        <v>22800</v>
      </c>
      <c r="R5" s="123"/>
      <c r="S5" s="124">
        <f>K5*M5*$X$8</f>
        <v>0</v>
      </c>
      <c r="T5" s="124">
        <f>IF(S5=0,0,ROUND(Q5/S5*2,0)/2)</f>
        <v>0</v>
      </c>
      <c r="U5" s="125">
        <f>IF(X5=0,0,V3)</f>
        <v>0</v>
      </c>
      <c r="V5" s="126" t="e">
        <f>Q5/S5*2+U5</f>
        <v>#DIV/0!</v>
      </c>
      <c r="W5" s="127" t="s">
        <v>36</v>
      </c>
      <c r="X5" s="128">
        <f>IF(G5=0,0,J5)</f>
        <v>600</v>
      </c>
      <c r="Y5" s="129">
        <f ca="1">IF(Q5=0,0,IF(AND(INT($AC5+1)&gt;=Y$8,Y$8&gt;=INT($AB5+1)),"n",0))</f>
        <v>0</v>
      </c>
      <c r="Z5" s="130">
        <f>IF(S5=0,0,IF(AND(INT($AC5+1)&gt;=Z$8,Z$8&gt;=INT($AB5+1)),"n",0))</f>
        <v>0</v>
      </c>
      <c r="AA5" s="129">
        <f t="shared" ref="AA5:AD10" ca="1" si="2">IF(AND(INT($AC5+1)&gt;=AA$8,AA$8&gt;=INT($AB5+1)),"n",0)</f>
        <v>0</v>
      </c>
      <c r="AB5" s="130">
        <f t="shared" ca="1" si="2"/>
        <v>0</v>
      </c>
      <c r="AC5" s="129">
        <f t="shared" ca="1" si="2"/>
        <v>0</v>
      </c>
      <c r="AD5" s="131">
        <f t="shared" ca="1" si="2"/>
        <v>0</v>
      </c>
      <c r="AE5" s="132">
        <f>IF($N5=0,0,MAX(0,ROUNDUP(($AE5-($Z5*(6-COUNT(Y5:AD5))/2)/$N5)*2,-2)/2))</f>
        <v>0</v>
      </c>
      <c r="AF5" s="133">
        <f t="shared" ref="AF5:AH10" ca="1" si="3">IF(AND(INT($AC5+1)&gt;=AF$8,AF$8&gt;=INT($AB5+1)),"n",0)</f>
        <v>0</v>
      </c>
      <c r="AG5" s="134">
        <f t="shared" ca="1" si="3"/>
        <v>0</v>
      </c>
      <c r="AH5" s="135">
        <f t="shared" ca="1" si="3"/>
        <v>0</v>
      </c>
      <c r="AI5" s="132">
        <f>IF($N5=0,0,MAX(0,ROUNDUP(($AE5-($Z5*(9-COUNT(Y5:AD5,AF5:AH5))/2)/$N5)*2,-2)/2))</f>
        <v>0</v>
      </c>
      <c r="AJ5" s="133">
        <f t="shared" ref="AJ5:AL10" ca="1" si="4">IF(AND(INT($AC5+1)&gt;=AJ$8,AJ$8&gt;=INT($AB5+1)),"n",0)</f>
        <v>0</v>
      </c>
      <c r="AK5" s="134">
        <f t="shared" ca="1" si="4"/>
        <v>0</v>
      </c>
      <c r="AL5" s="135">
        <f t="shared" ca="1" si="4"/>
        <v>0</v>
      </c>
      <c r="AM5" s="128">
        <f>IF($N5=0,0,MAX(0,ROUNDUP(($AE5-($Z5*(12-COUNT(Y5:AD5,AF5:AH5,AJ5:AL5))/2)/$N5)*2,-2)/2))</f>
        <v>0</v>
      </c>
      <c r="AN5" s="129" t="str">
        <f t="shared" ref="AN5:AS10" ca="1" si="5">IF(AND(INT($AC5+1)&gt;=AN$8,AN$8&gt;=INT($AB5+1)),"n",0)</f>
        <v>n</v>
      </c>
      <c r="AO5" s="130" t="str">
        <f t="shared" ca="1" si="5"/>
        <v>n</v>
      </c>
      <c r="AP5" s="129" t="str">
        <f t="shared" ca="1" si="5"/>
        <v>n</v>
      </c>
      <c r="AQ5" s="130" t="str">
        <f t="shared" ca="1" si="5"/>
        <v>n</v>
      </c>
      <c r="AR5" s="129" t="str">
        <f t="shared" ca="1" si="5"/>
        <v>n</v>
      </c>
      <c r="AS5" s="131">
        <f t="shared" ca="1" si="5"/>
        <v>0</v>
      </c>
      <c r="AT5" s="128">
        <f>IF($N5=0,0,MAX(0,ROUNDUP(($AE5-($Z5*(18-COUNT(Y5:AD5,AF5:AH5,AJ5:AL5,AN5:AS5))/2)/$N5)*2,-2)/2))</f>
        <v>0</v>
      </c>
      <c r="AU5" s="129">
        <f t="shared" ref="AU5:AZ10" ca="1" si="6">IF(AND(INT($AC5+1)&gt;=AU$8,AU$8&gt;=INT($AB5+1)),"n",0)</f>
        <v>0</v>
      </c>
      <c r="AV5" s="130">
        <f t="shared" ca="1" si="6"/>
        <v>0</v>
      </c>
      <c r="AW5" s="129">
        <f t="shared" ca="1" si="6"/>
        <v>0</v>
      </c>
      <c r="AX5" s="130">
        <f t="shared" ca="1" si="6"/>
        <v>0</v>
      </c>
      <c r="AY5" s="129">
        <f t="shared" ca="1" si="6"/>
        <v>0</v>
      </c>
      <c r="AZ5" s="131">
        <f t="shared" ca="1" si="6"/>
        <v>0</v>
      </c>
      <c r="BA5" s="128">
        <f>IF($N5=0,0,MAX(0,ROUNDUP(($AE5-($Z5*(24-COUNT(Y5:AD5,AF5:AH5,AJ5:AL5,AN5:AS5,AU5:AZ5))/2)/$N5)*2,-2)/2))</f>
        <v>0</v>
      </c>
      <c r="BB5" s="129">
        <f t="shared" ref="BB5:BG10" ca="1" si="7">IF(AND(INT($AC5+1)&gt;=BB$8,BB$8&gt;=INT($AB5+1)),"n",0)</f>
        <v>0</v>
      </c>
      <c r="BC5" s="130">
        <f t="shared" ca="1" si="7"/>
        <v>0</v>
      </c>
      <c r="BD5" s="129">
        <f t="shared" ca="1" si="7"/>
        <v>0</v>
      </c>
      <c r="BE5" s="130">
        <f t="shared" ca="1" si="7"/>
        <v>0</v>
      </c>
      <c r="BF5" s="129">
        <f t="shared" ca="1" si="7"/>
        <v>0</v>
      </c>
      <c r="BG5" s="131">
        <f t="shared" ca="1" si="7"/>
        <v>0</v>
      </c>
      <c r="BH5" s="128">
        <f>IF($N5=0,0,MAX(0,ROUNDUP(($AE5-($Z5*(30-COUNT(Y5:AD5,AF5:AH5,AJ5:AL5,AN5:AS5,AU5:AZ5,BB5:BG5))/2)/$N5)*2,-2)/2))</f>
        <v>0</v>
      </c>
      <c r="BI5" s="129">
        <f t="shared" ref="BI5:BN10" ca="1" si="8">IF(AND(INT($AC5+1)&gt;=BI$8,BI$8&gt;=INT($AB5+1)),"n",0)</f>
        <v>0</v>
      </c>
      <c r="BJ5" s="130">
        <f t="shared" ca="1" si="8"/>
        <v>0</v>
      </c>
      <c r="BK5" s="129">
        <f t="shared" ca="1" si="8"/>
        <v>0</v>
      </c>
      <c r="BL5" s="130">
        <f t="shared" ca="1" si="8"/>
        <v>0</v>
      </c>
      <c r="BM5" s="129">
        <f t="shared" ca="1" si="8"/>
        <v>0</v>
      </c>
      <c r="BN5" s="131">
        <f t="shared" ca="1" si="8"/>
        <v>0</v>
      </c>
      <c r="BO5" s="128">
        <f>IF($N5=0,0,MAX(0,ROUNDUP(($AE5-($Z5*(36-COUNT(Y5:AD5,AF5:AH5,AJ5:AL5,AN5:AS5,AU5:AZ5,BB5:BG5,BI5:BN5))/2)/$N5)*2,-2)/2))</f>
        <v>0</v>
      </c>
      <c r="BP5" s="129">
        <f t="shared" ref="BP5:BU10" ca="1" si="9">IF(AND(INT($AC5+1)&gt;=BP$8,BP$8&gt;=INT($AB5+1)),"n",0)</f>
        <v>0</v>
      </c>
      <c r="BQ5" s="130">
        <f t="shared" ca="1" si="9"/>
        <v>0</v>
      </c>
      <c r="BR5" s="129">
        <f t="shared" ca="1" si="9"/>
        <v>0</v>
      </c>
      <c r="BS5" s="130">
        <f t="shared" ca="1" si="9"/>
        <v>0</v>
      </c>
      <c r="BT5" s="129">
        <f t="shared" ca="1" si="9"/>
        <v>0</v>
      </c>
      <c r="BU5" s="131">
        <f t="shared" ca="1" si="9"/>
        <v>0</v>
      </c>
      <c r="BV5" s="132">
        <f>IF($N5=0,0,MAX(0,ROUNDUP(($AE5-($Z5*(42-COUNT(Y5:AD5,AF5:AH5,AJ5:AL5,AN5:AS5,AU5:AZ5,BB5:BG5,BI5:BN5,BP5:BU5))/2)/$N5)*2,-2)/2))</f>
        <v>0</v>
      </c>
      <c r="BW5" s="133">
        <f t="shared" ref="BW5:BY10" ca="1" si="10">IF(AND(INT($AC5+1)&gt;=BW$8,BW$8&gt;=INT($AB5+1)),"n",0)</f>
        <v>0</v>
      </c>
      <c r="BX5" s="134">
        <f t="shared" ca="1" si="10"/>
        <v>0</v>
      </c>
      <c r="BY5" s="135">
        <f t="shared" ca="1" si="10"/>
        <v>0</v>
      </c>
      <c r="BZ5" s="132">
        <f>IF($N5=0,0,MAX(0,ROUNDUP(($AE5-($Z5*(45-COUNT(Y5:AD5,AF5:AH5,AJ5:AL5,AN5:AS5,AU5:AZ5,BB5:BG5,BI5:BN5,BP5:BU5,BW5:BY5))/2)/$N5)*2,-2)/2))</f>
        <v>0</v>
      </c>
      <c r="CA5" s="133">
        <f t="shared" ref="CA5:CC10" ca="1" si="11">IF(AND(INT($AC5+1)&gt;=CA$8,CA$8&gt;=INT($AB5+1)),"n",0)</f>
        <v>0</v>
      </c>
      <c r="CB5" s="134">
        <f t="shared" ca="1" si="11"/>
        <v>0</v>
      </c>
      <c r="CC5" s="135">
        <f t="shared" ca="1" si="11"/>
        <v>0</v>
      </c>
      <c r="CD5" s="128">
        <f>IF($N5=0,0,MAX(0,ROUNDUP(($AE5-($Z5*(48-COUNT(Y5:AD5,AF5:AH5,AJ5:AL5,AN5:AS5,AU5:AZ5,BB5:BG5,BI5:BN5,BP5:BU5,BW5:BY5,CA5:CC5))/2)/$N5)*2,-2)/2))</f>
        <v>0</v>
      </c>
      <c r="CE5" s="129">
        <f t="shared" ref="CE5:CJ10" ca="1" si="12">IF(AND(INT($AC5+1)&gt;=CE$8,CE$8&gt;=INT($AB5+1)),"n",0)</f>
        <v>0</v>
      </c>
      <c r="CF5" s="130">
        <f t="shared" ca="1" si="12"/>
        <v>0</v>
      </c>
      <c r="CG5" s="129">
        <f t="shared" ca="1" si="12"/>
        <v>0</v>
      </c>
      <c r="CH5" s="130">
        <f t="shared" ca="1" si="12"/>
        <v>0</v>
      </c>
      <c r="CI5" s="129">
        <f t="shared" ca="1" si="12"/>
        <v>0</v>
      </c>
      <c r="CJ5" s="131">
        <f t="shared" ca="1" si="12"/>
        <v>0</v>
      </c>
      <c r="CK5" s="128">
        <f>IF($N5=0,0,MAX(0,ROUNDUP(($AE5-($Z5*(54-COUNT(Y5:AD5,AF5:AH5,AJ5:AL5,AN5:AS5,AU5:AZ5,BB5:BG5,BI5:BN5,BP5:BU5,BW5:BY5,CA5:CC5,CE5:CJ5))/2)/$N5)*2,-2)/2))</f>
        <v>0</v>
      </c>
      <c r="CL5" s="129">
        <f t="shared" ref="CL5:CQ10" ca="1" si="13">IF(AND(INT($AC5+1)&gt;=CL$8,CL$8&gt;=INT($AB5+1)),"n",0)</f>
        <v>0</v>
      </c>
      <c r="CM5" s="130">
        <f t="shared" ca="1" si="13"/>
        <v>0</v>
      </c>
      <c r="CN5" s="129">
        <f t="shared" ca="1" si="13"/>
        <v>0</v>
      </c>
      <c r="CO5" s="130">
        <f t="shared" ca="1" si="13"/>
        <v>0</v>
      </c>
      <c r="CP5" s="129">
        <f t="shared" ca="1" si="13"/>
        <v>0</v>
      </c>
      <c r="CQ5" s="131">
        <f t="shared" ca="1" si="13"/>
        <v>0</v>
      </c>
      <c r="CR5" s="128">
        <f>IF($N5=0,0,MAX(0,ROUNDUP(($AE5-($Z5*(60-COUNT(Y5:AD5,AF5:AH5,AJ5:AL5,AN5:AS5,AU5:AZ5,BB5:BG5,BI5:BN5,BP5:BU5,BW5:BY5,CA5:CC5,CE5:CJ5,CL5:CQ5))/2)/$N5)*2,-2)/2))</f>
        <v>0</v>
      </c>
      <c r="CS5" s="129">
        <f t="shared" ref="CS5:CX10" ca="1" si="14">IF(AND(INT($AC5+1)&gt;=CS$8,CS$8&gt;=INT($AB5+1)),"n",0)</f>
        <v>0</v>
      </c>
      <c r="CT5" s="130">
        <f t="shared" ca="1" si="14"/>
        <v>0</v>
      </c>
      <c r="CU5" s="129">
        <f t="shared" ca="1" si="14"/>
        <v>0</v>
      </c>
      <c r="CV5" s="130">
        <f t="shared" ca="1" si="14"/>
        <v>0</v>
      </c>
      <c r="CW5" s="129">
        <f t="shared" ca="1" si="14"/>
        <v>0</v>
      </c>
      <c r="CX5" s="131">
        <f t="shared" ca="1" si="14"/>
        <v>0</v>
      </c>
      <c r="CY5" s="128">
        <f>IF($N5=0,0,MAX(0,ROUNDUP(($AE5-($Z5*(66-COUNT(Y5:AD5,AF5:AH5,AJ5:AL5,AN5:AS5,AU5:AZ5,BB5:BG5,BI5:BN5,BP5:BU5,BW5:BY5,CA5:CC5,CE5:CJ5,CL5:CQ5,CS5:CX5))/2)/$N5)*2,-2)/2))</f>
        <v>0</v>
      </c>
      <c r="CZ5" s="129">
        <f t="shared" ref="CZ5:DE10" ca="1" si="15">IF(AND(INT($AC5+1)&gt;=CZ$8,CZ$8&gt;=INT($AB5+1)),"n",0)</f>
        <v>0</v>
      </c>
      <c r="DA5" s="130">
        <f t="shared" ca="1" si="15"/>
        <v>0</v>
      </c>
      <c r="DB5" s="129">
        <f t="shared" ca="1" si="15"/>
        <v>0</v>
      </c>
      <c r="DC5" s="130">
        <f t="shared" ca="1" si="15"/>
        <v>0</v>
      </c>
      <c r="DD5" s="129">
        <f t="shared" ca="1" si="15"/>
        <v>0</v>
      </c>
      <c r="DE5" s="131">
        <f t="shared" ca="1" si="15"/>
        <v>0</v>
      </c>
      <c r="DF5" s="128"/>
      <c r="DG5" s="129"/>
      <c r="DH5" s="130"/>
      <c r="DI5" s="129"/>
      <c r="DJ5" s="130"/>
      <c r="DK5" s="129"/>
      <c r="DL5" s="131"/>
      <c r="DM5" s="132"/>
      <c r="DN5" s="133"/>
      <c r="DO5" s="134"/>
      <c r="DP5" s="135"/>
      <c r="DQ5" s="132"/>
      <c r="DR5" s="133"/>
      <c r="DS5" s="134"/>
      <c r="DT5" s="135"/>
      <c r="DU5" s="128"/>
      <c r="DV5" s="129"/>
      <c r="DW5" s="130"/>
      <c r="DX5" s="129"/>
      <c r="DY5" s="130"/>
      <c r="DZ5" s="129"/>
      <c r="EA5" s="131"/>
      <c r="EB5" s="128"/>
      <c r="EC5" s="129"/>
      <c r="ED5" s="130"/>
      <c r="EE5" s="129"/>
      <c r="EF5" s="130"/>
      <c r="EG5" s="129"/>
      <c r="EH5" s="131"/>
      <c r="EI5" s="128"/>
      <c r="EJ5" s="129"/>
      <c r="EK5" s="130"/>
      <c r="EL5" s="129"/>
      <c r="EM5" s="130"/>
      <c r="EN5" s="129"/>
      <c r="EO5" s="131"/>
      <c r="EP5" s="128"/>
      <c r="EQ5" s="129"/>
      <c r="ER5" s="130"/>
      <c r="ES5" s="129"/>
      <c r="ET5" s="130"/>
      <c r="EU5" s="129"/>
      <c r="EV5" s="131"/>
      <c r="EW5" s="128"/>
      <c r="EX5" s="129"/>
      <c r="EY5" s="130"/>
      <c r="EZ5" s="129"/>
      <c r="FA5" s="130"/>
      <c r="FB5" s="129"/>
      <c r="FC5" s="131"/>
      <c r="FD5" s="132"/>
      <c r="FE5" s="133"/>
      <c r="FF5" s="134"/>
      <c r="FG5" s="135"/>
      <c r="FH5" s="132"/>
      <c r="FI5" s="133"/>
      <c r="FJ5" s="134"/>
      <c r="FK5" s="135"/>
      <c r="FL5" s="128"/>
      <c r="FM5" s="129"/>
      <c r="FN5" s="130"/>
      <c r="FO5" s="129"/>
      <c r="FP5" s="130"/>
      <c r="FQ5" s="129"/>
      <c r="FR5" s="131"/>
      <c r="FS5" s="128"/>
      <c r="FT5" s="129"/>
      <c r="FU5" s="130"/>
      <c r="FV5" s="129"/>
      <c r="FW5" s="130"/>
      <c r="FX5" s="129"/>
      <c r="FY5" s="131"/>
      <c r="FZ5" s="128"/>
      <c r="GA5" s="129"/>
      <c r="GB5" s="130"/>
      <c r="GC5" s="129"/>
      <c r="GD5" s="130"/>
      <c r="GE5" s="129"/>
      <c r="GF5" s="131"/>
    </row>
    <row r="6" spans="1:188" ht="16.5" thickBot="1" x14ac:dyDescent="0.3">
      <c r="A6" s="136"/>
      <c r="B6" s="137"/>
      <c r="C6" s="138"/>
      <c r="D6" s="139"/>
      <c r="E6" s="137"/>
      <c r="F6" s="137"/>
      <c r="G6" s="140"/>
      <c r="H6" s="141"/>
      <c r="I6" s="142"/>
      <c r="J6" s="142"/>
      <c r="K6" s="140"/>
      <c r="L6" s="140"/>
      <c r="M6" s="143"/>
      <c r="N6" s="144"/>
      <c r="O6" s="120" t="e">
        <f t="shared" ref="O6:O10" si="16">IF(#REF!&gt;0,1,"")</f>
        <v>#REF!</v>
      </c>
      <c r="P6" s="121">
        <f t="shared" si="1"/>
        <v>0</v>
      </c>
      <c r="Q6" s="145">
        <f t="shared" ref="Q6:Q10" si="17">X6*G6</f>
        <v>0</v>
      </c>
      <c r="R6" s="146"/>
      <c r="S6" s="147">
        <f t="shared" ref="S6:S10" si="18">K6*M6*$X$8</f>
        <v>0</v>
      </c>
      <c r="T6" s="147"/>
      <c r="U6" s="148"/>
      <c r="V6" s="149"/>
      <c r="W6" s="150" t="s">
        <v>36</v>
      </c>
      <c r="X6" s="151"/>
      <c r="Y6" s="152"/>
      <c r="Z6" s="153"/>
      <c r="AA6" s="152"/>
      <c r="AB6" s="153"/>
      <c r="AC6" s="152"/>
      <c r="AD6" s="154"/>
      <c r="AE6" s="155"/>
      <c r="AF6" s="156"/>
      <c r="AG6" s="157"/>
      <c r="AH6" s="158"/>
      <c r="AI6" s="155"/>
      <c r="AJ6" s="156"/>
      <c r="AK6" s="157"/>
      <c r="AL6" s="158"/>
      <c r="AM6" s="151"/>
      <c r="AN6" s="152"/>
      <c r="AO6" s="153"/>
      <c r="AP6" s="152"/>
      <c r="AQ6" s="153"/>
      <c r="AR6" s="152"/>
      <c r="AS6" s="154"/>
      <c r="AT6" s="151"/>
      <c r="AU6" s="152"/>
      <c r="AV6" s="153"/>
      <c r="AW6" s="152"/>
      <c r="AX6" s="153"/>
      <c r="AY6" s="152"/>
      <c r="AZ6" s="154"/>
      <c r="BA6" s="151"/>
      <c r="BB6" s="152"/>
      <c r="BC6" s="153"/>
      <c r="BD6" s="152"/>
      <c r="BE6" s="153"/>
      <c r="BF6" s="152"/>
      <c r="BG6" s="154"/>
      <c r="BH6" s="151"/>
      <c r="BI6" s="152"/>
      <c r="BJ6" s="153"/>
      <c r="BK6" s="152"/>
      <c r="BL6" s="153"/>
      <c r="BM6" s="152"/>
      <c r="BN6" s="154"/>
      <c r="BO6" s="151"/>
      <c r="BP6" s="152"/>
      <c r="BQ6" s="153"/>
      <c r="BR6" s="152"/>
      <c r="BS6" s="153"/>
      <c r="BT6" s="152"/>
      <c r="BU6" s="154"/>
      <c r="BV6" s="155"/>
      <c r="BW6" s="156"/>
      <c r="BX6" s="157"/>
      <c r="BY6" s="158"/>
      <c r="BZ6" s="155"/>
      <c r="CA6" s="156"/>
      <c r="CB6" s="157"/>
      <c r="CC6" s="158"/>
      <c r="CD6" s="151"/>
      <c r="CE6" s="152"/>
      <c r="CF6" s="153"/>
      <c r="CG6" s="152"/>
      <c r="CH6" s="153"/>
      <c r="CI6" s="152"/>
      <c r="CJ6" s="154"/>
      <c r="CK6" s="151"/>
      <c r="CL6" s="152"/>
      <c r="CM6" s="153"/>
      <c r="CN6" s="152"/>
      <c r="CO6" s="153"/>
      <c r="CP6" s="152"/>
      <c r="CQ6" s="154"/>
      <c r="CR6" s="151"/>
      <c r="CS6" s="152"/>
      <c r="CT6" s="153"/>
      <c r="CU6" s="152"/>
      <c r="CV6" s="153"/>
      <c r="CW6" s="152"/>
      <c r="CX6" s="154"/>
      <c r="CY6" s="151"/>
      <c r="CZ6" s="152"/>
      <c r="DA6" s="153"/>
      <c r="DB6" s="152"/>
      <c r="DC6" s="153"/>
      <c r="DD6" s="152"/>
      <c r="DE6" s="154"/>
      <c r="DF6" s="151"/>
      <c r="DG6" s="152"/>
      <c r="DH6" s="153"/>
      <c r="DI6" s="152"/>
      <c r="DJ6" s="153"/>
      <c r="DK6" s="152"/>
      <c r="DL6" s="154"/>
      <c r="DM6" s="155"/>
      <c r="DN6" s="156"/>
      <c r="DO6" s="157"/>
      <c r="DP6" s="158"/>
      <c r="DQ6" s="155"/>
      <c r="DR6" s="156"/>
      <c r="DS6" s="157"/>
      <c r="DT6" s="158"/>
      <c r="DU6" s="151"/>
      <c r="DV6" s="152"/>
      <c r="DW6" s="153"/>
      <c r="DX6" s="152"/>
      <c r="DY6" s="153"/>
      <c r="DZ6" s="152"/>
      <c r="EA6" s="154"/>
      <c r="EB6" s="151"/>
      <c r="EC6" s="152"/>
      <c r="ED6" s="153"/>
      <c r="EE6" s="152"/>
      <c r="EF6" s="153"/>
      <c r="EG6" s="152"/>
      <c r="EH6" s="154"/>
      <c r="EI6" s="151"/>
      <c r="EJ6" s="152"/>
      <c r="EK6" s="153"/>
      <c r="EL6" s="152"/>
      <c r="EM6" s="153"/>
      <c r="EN6" s="152"/>
      <c r="EO6" s="154"/>
      <c r="EP6" s="151"/>
      <c r="EQ6" s="152"/>
      <c r="ER6" s="153"/>
      <c r="ES6" s="152"/>
      <c r="ET6" s="153"/>
      <c r="EU6" s="152"/>
      <c r="EV6" s="154"/>
      <c r="EW6" s="151"/>
      <c r="EX6" s="152"/>
      <c r="EY6" s="153"/>
      <c r="EZ6" s="152"/>
      <c r="FA6" s="153"/>
      <c r="FB6" s="152"/>
      <c r="FC6" s="154"/>
      <c r="FD6" s="155"/>
      <c r="FE6" s="156"/>
      <c r="FF6" s="157"/>
      <c r="FG6" s="158"/>
      <c r="FH6" s="155"/>
      <c r="FI6" s="156"/>
      <c r="FJ6" s="157"/>
      <c r="FK6" s="158"/>
      <c r="FL6" s="151"/>
      <c r="FM6" s="152"/>
      <c r="FN6" s="153"/>
      <c r="FO6" s="152"/>
      <c r="FP6" s="153"/>
      <c r="FQ6" s="152"/>
      <c r="FR6" s="154"/>
      <c r="FS6" s="151"/>
      <c r="FT6" s="152"/>
      <c r="FU6" s="153"/>
      <c r="FV6" s="152"/>
      <c r="FW6" s="153"/>
      <c r="FX6" s="152"/>
      <c r="FY6" s="154"/>
      <c r="FZ6" s="151"/>
      <c r="GA6" s="152"/>
      <c r="GB6" s="153"/>
      <c r="GC6" s="152"/>
      <c r="GD6" s="153"/>
      <c r="GE6" s="152"/>
      <c r="GF6" s="154"/>
    </row>
    <row r="7" spans="1:188" ht="15.75" x14ac:dyDescent="0.25">
      <c r="A7" s="109"/>
      <c r="B7" s="113"/>
      <c r="C7" s="159"/>
      <c r="D7" s="112"/>
      <c r="E7" s="113"/>
      <c r="F7" s="113"/>
      <c r="G7" s="114">
        <v>100</v>
      </c>
      <c r="H7" s="115"/>
      <c r="I7" s="116"/>
      <c r="J7" s="116">
        <v>200</v>
      </c>
      <c r="K7" s="114">
        <v>15</v>
      </c>
      <c r="L7" s="160"/>
      <c r="M7" s="118">
        <v>50</v>
      </c>
      <c r="N7" s="119"/>
      <c r="O7" s="120" t="e">
        <f t="shared" ref="O7:O10" si="19">IF(#REF!&gt;0,1,"")</f>
        <v>#REF!</v>
      </c>
      <c r="P7" s="121">
        <f t="shared" si="1"/>
        <v>200</v>
      </c>
      <c r="Q7" s="122">
        <f t="shared" si="17"/>
        <v>20000</v>
      </c>
      <c r="R7" s="123"/>
      <c r="S7" s="124">
        <f t="shared" si="18"/>
        <v>0</v>
      </c>
      <c r="T7" s="124">
        <f>IF(S7=0,0,ROUND(Q7/S7*2,0)/2)</f>
        <v>0</v>
      </c>
      <c r="U7" s="125" t="e">
        <f>IF(X7=0,0,V5)</f>
        <v>#DIV/0!</v>
      </c>
      <c r="V7" s="126" t="e">
        <f>Q7/S7*2+U7</f>
        <v>#DIV/0!</v>
      </c>
      <c r="W7" s="127" t="s">
        <v>36</v>
      </c>
      <c r="X7" s="128">
        <f>IF(G7=0,0,J7)</f>
        <v>200</v>
      </c>
      <c r="Y7" s="129">
        <f ca="1">IF(Q7=0,0,IF(AND(INT($AC7+1)&gt;=Y$8,Y$8&gt;=INT($AB7+1)),"n",0))</f>
        <v>0</v>
      </c>
      <c r="Z7" s="130">
        <f>IF(S7=0,0,IF(AND(INT($AC7+1)&gt;=Z$8,Z$8&gt;=INT($AB7+1)),"n",0))</f>
        <v>0</v>
      </c>
      <c r="AA7" s="129">
        <f t="shared" ca="1" si="2"/>
        <v>0</v>
      </c>
      <c r="AB7" s="130">
        <f t="shared" ca="1" si="2"/>
        <v>0</v>
      </c>
      <c r="AC7" s="129">
        <f t="shared" ca="1" si="2"/>
        <v>0</v>
      </c>
      <c r="AD7" s="131">
        <f t="shared" ca="1" si="2"/>
        <v>0</v>
      </c>
      <c r="AE7" s="132">
        <f>IF($N7=0,0,MAX(0,ROUNDUP(($AE7-($Z7*(6-COUNT(Y7:AD7))/2)/$N7)*2,-2)/2))</f>
        <v>0</v>
      </c>
      <c r="AF7" s="133">
        <f t="shared" ca="1" si="3"/>
        <v>0</v>
      </c>
      <c r="AG7" s="134">
        <f t="shared" ca="1" si="3"/>
        <v>0</v>
      </c>
      <c r="AH7" s="135">
        <f t="shared" ca="1" si="3"/>
        <v>0</v>
      </c>
      <c r="AI7" s="132">
        <f>IF($N7=0,0,MAX(0,ROUNDUP(($AE7-($Z7*(9-COUNT(Y7:AD7,AF7:AH7))/2)/$N7)*2,-2)/2))</f>
        <v>0</v>
      </c>
      <c r="AJ7" s="133">
        <f t="shared" ca="1" si="4"/>
        <v>0</v>
      </c>
      <c r="AK7" s="134">
        <f t="shared" ca="1" si="4"/>
        <v>0</v>
      </c>
      <c r="AL7" s="135">
        <f t="shared" ca="1" si="4"/>
        <v>0</v>
      </c>
      <c r="AM7" s="128">
        <f>IF($N7=0,0,MAX(0,ROUNDUP(($AE7-($Z7*(12-COUNT(Y7:AD7,AF7:AH7,AJ7:AL7))/2)/$N7)*2,-2)/2))</f>
        <v>0</v>
      </c>
      <c r="AN7" s="129">
        <f t="shared" ca="1" si="5"/>
        <v>0</v>
      </c>
      <c r="AO7" s="130">
        <f t="shared" ca="1" si="5"/>
        <v>0</v>
      </c>
      <c r="AP7" s="129">
        <f t="shared" ca="1" si="5"/>
        <v>0</v>
      </c>
      <c r="AQ7" s="130">
        <f t="shared" ca="1" si="5"/>
        <v>0</v>
      </c>
      <c r="AR7" s="129" t="str">
        <f t="shared" ca="1" si="5"/>
        <v>n</v>
      </c>
      <c r="AS7" s="131" t="str">
        <f t="shared" ca="1" si="5"/>
        <v>n</v>
      </c>
      <c r="AT7" s="128">
        <f>IF($N7=0,0,MAX(0,ROUNDUP(($AE7-($Z7*(18-COUNT(Y7:AD7,AF7:AH7,AJ7:AL7,AN7:AS7))/2)/$N7)*2,-2)/2))</f>
        <v>0</v>
      </c>
      <c r="AU7" s="129" t="str">
        <f t="shared" ca="1" si="6"/>
        <v>n</v>
      </c>
      <c r="AV7" s="130" t="str">
        <f t="shared" ca="1" si="6"/>
        <v>n</v>
      </c>
      <c r="AW7" s="129" t="str">
        <f t="shared" ca="1" si="6"/>
        <v>n</v>
      </c>
      <c r="AX7" s="130" t="str">
        <f t="shared" ca="1" si="6"/>
        <v>n</v>
      </c>
      <c r="AY7" s="129" t="str">
        <f t="shared" ca="1" si="6"/>
        <v>n</v>
      </c>
      <c r="AZ7" s="131">
        <f t="shared" ca="1" si="6"/>
        <v>0</v>
      </c>
      <c r="BA7" s="128">
        <f>IF($N7=0,0,MAX(0,ROUNDUP(($AE7-($Z7*(24-COUNT(Y7:AD7,AF7:AH7,AJ7:AL7,AN7:AS7,AU7:AZ7))/2)/$N7)*2,-2)/2))</f>
        <v>0</v>
      </c>
      <c r="BB7" s="129">
        <f t="shared" ca="1" si="7"/>
        <v>0</v>
      </c>
      <c r="BC7" s="130">
        <f t="shared" ca="1" si="7"/>
        <v>0</v>
      </c>
      <c r="BD7" s="129">
        <f t="shared" ca="1" si="7"/>
        <v>0</v>
      </c>
      <c r="BE7" s="130">
        <f t="shared" ca="1" si="7"/>
        <v>0</v>
      </c>
      <c r="BF7" s="129">
        <f t="shared" ca="1" si="7"/>
        <v>0</v>
      </c>
      <c r="BG7" s="131">
        <f t="shared" ca="1" si="7"/>
        <v>0</v>
      </c>
      <c r="BH7" s="128">
        <f>IF($N7=0,0,MAX(0,ROUNDUP(($AE7-($Z7*(30-COUNT(Y7:AD7,AF7:AH7,AJ7:AL7,AN7:AS7,AU7:AZ7,BB7:BG7))/2)/$N7)*2,-2)/2))</f>
        <v>0</v>
      </c>
      <c r="BI7" s="129">
        <f t="shared" ca="1" si="8"/>
        <v>0</v>
      </c>
      <c r="BJ7" s="130">
        <f t="shared" ca="1" si="8"/>
        <v>0</v>
      </c>
      <c r="BK7" s="129">
        <f t="shared" ca="1" si="8"/>
        <v>0</v>
      </c>
      <c r="BL7" s="130">
        <f t="shared" ca="1" si="8"/>
        <v>0</v>
      </c>
      <c r="BM7" s="129">
        <f t="shared" ca="1" si="8"/>
        <v>0</v>
      </c>
      <c r="BN7" s="131">
        <f t="shared" ca="1" si="8"/>
        <v>0</v>
      </c>
      <c r="BO7" s="128">
        <f>IF($N7=0,0,MAX(0,ROUNDUP(($AE7-($Z7*(36-COUNT(Y7:AD7,AF7:AH7,AJ7:AL7,AN7:AS7,AU7:AZ7,BB7:BG7,BI7:BN7))/2)/$N7)*2,-2)/2))</f>
        <v>0</v>
      </c>
      <c r="BP7" s="129">
        <f t="shared" ca="1" si="9"/>
        <v>0</v>
      </c>
      <c r="BQ7" s="130">
        <f t="shared" ca="1" si="9"/>
        <v>0</v>
      </c>
      <c r="BR7" s="129">
        <f t="shared" ca="1" si="9"/>
        <v>0</v>
      </c>
      <c r="BS7" s="130">
        <f t="shared" ca="1" si="9"/>
        <v>0</v>
      </c>
      <c r="BT7" s="129">
        <f t="shared" ca="1" si="9"/>
        <v>0</v>
      </c>
      <c r="BU7" s="131">
        <f t="shared" ca="1" si="9"/>
        <v>0</v>
      </c>
      <c r="BV7" s="132">
        <f>IF($N7=0,0,MAX(0,ROUNDUP(($AE7-($Z7*(42-COUNT(Y7:AD7,AF7:AH7,AJ7:AL7,AN7:AS7,AU7:AZ7,BB7:BG7,BI7:BN7,BP7:BU7))/2)/$N7)*2,-2)/2))</f>
        <v>0</v>
      </c>
      <c r="BW7" s="133">
        <f t="shared" ca="1" si="10"/>
        <v>0</v>
      </c>
      <c r="BX7" s="134">
        <f t="shared" ca="1" si="10"/>
        <v>0</v>
      </c>
      <c r="BY7" s="135">
        <f t="shared" ca="1" si="10"/>
        <v>0</v>
      </c>
      <c r="BZ7" s="132">
        <f>IF($N7=0,0,MAX(0,ROUNDUP(($AE7-($Z7*(45-COUNT(Y7:AD7,AF7:AH7,AJ7:AL7,AN7:AS7,AU7:AZ7,BB7:BG7,BI7:BN7,BP7:BU7,BW7:BY7))/2)/$N7)*2,-2)/2))</f>
        <v>0</v>
      </c>
      <c r="CA7" s="133">
        <f t="shared" ca="1" si="11"/>
        <v>0</v>
      </c>
      <c r="CB7" s="134">
        <f t="shared" ca="1" si="11"/>
        <v>0</v>
      </c>
      <c r="CC7" s="135">
        <f t="shared" ca="1" si="11"/>
        <v>0</v>
      </c>
      <c r="CD7" s="128">
        <f>IF($N7=0,0,MAX(0,ROUNDUP(($AE7-($Z7*(48-COUNT(Y7:AD7,AF7:AH7,AJ7:AL7,AN7:AS7,AU7:AZ7,BB7:BG7,BI7:BN7,BP7:BU7,BW7:BY7,CA7:CC7))/2)/$N7)*2,-2)/2))</f>
        <v>0</v>
      </c>
      <c r="CE7" s="129">
        <f t="shared" ca="1" si="12"/>
        <v>0</v>
      </c>
      <c r="CF7" s="130">
        <f t="shared" ca="1" si="12"/>
        <v>0</v>
      </c>
      <c r="CG7" s="129">
        <f t="shared" ca="1" si="12"/>
        <v>0</v>
      </c>
      <c r="CH7" s="130">
        <f t="shared" ca="1" si="12"/>
        <v>0</v>
      </c>
      <c r="CI7" s="129">
        <f t="shared" ca="1" si="12"/>
        <v>0</v>
      </c>
      <c r="CJ7" s="131">
        <f t="shared" ca="1" si="12"/>
        <v>0</v>
      </c>
      <c r="CK7" s="128">
        <f>IF($N7=0,0,MAX(0,ROUNDUP(($AE7-($Z7*(54-COUNT(Y7:AD7,AF7:AH7,AJ7:AL7,AN7:AS7,AU7:AZ7,BB7:BG7,BI7:BN7,BP7:BU7,BW7:BY7,CA7:CC7,CE7:CJ7))/2)/$N7)*2,-2)/2))</f>
        <v>0</v>
      </c>
      <c r="CL7" s="129">
        <f t="shared" ca="1" si="13"/>
        <v>0</v>
      </c>
      <c r="CM7" s="130">
        <f t="shared" ca="1" si="13"/>
        <v>0</v>
      </c>
      <c r="CN7" s="129">
        <f t="shared" ca="1" si="13"/>
        <v>0</v>
      </c>
      <c r="CO7" s="130">
        <f t="shared" ca="1" si="13"/>
        <v>0</v>
      </c>
      <c r="CP7" s="129">
        <f t="shared" ca="1" si="13"/>
        <v>0</v>
      </c>
      <c r="CQ7" s="131">
        <f t="shared" ca="1" si="13"/>
        <v>0</v>
      </c>
      <c r="CR7" s="128">
        <f>IF($N7=0,0,MAX(0,ROUNDUP(($AE7-($Z7*(60-COUNT(Y7:AD7,AF7:AH7,AJ7:AL7,AN7:AS7,AU7:AZ7,BB7:BG7,BI7:BN7,BP7:BU7,BW7:BY7,CA7:CC7,CE7:CJ7,CL7:CQ7))/2)/$N7)*2,-2)/2))</f>
        <v>0</v>
      </c>
      <c r="CS7" s="129">
        <f t="shared" ca="1" si="14"/>
        <v>0</v>
      </c>
      <c r="CT7" s="130">
        <f t="shared" ca="1" si="14"/>
        <v>0</v>
      </c>
      <c r="CU7" s="129">
        <f t="shared" ca="1" si="14"/>
        <v>0</v>
      </c>
      <c r="CV7" s="130">
        <f t="shared" ca="1" si="14"/>
        <v>0</v>
      </c>
      <c r="CW7" s="129">
        <f t="shared" ca="1" si="14"/>
        <v>0</v>
      </c>
      <c r="CX7" s="131">
        <f t="shared" ca="1" si="14"/>
        <v>0</v>
      </c>
      <c r="CY7" s="128">
        <f>IF($N7=0,0,MAX(0,ROUNDUP(($AE7-($Z7*(66-COUNT(Y7:AD7,AF7:AH7,AJ7:AL7,AN7:AS7,AU7:AZ7,BB7:BG7,BI7:BN7,BP7:BU7,BW7:BY7,CA7:CC7,CE7:CJ7,CL7:CQ7,CS7:CX7))/2)/$N7)*2,-2)/2))</f>
        <v>0</v>
      </c>
      <c r="CZ7" s="129">
        <f t="shared" ca="1" si="15"/>
        <v>0</v>
      </c>
      <c r="DA7" s="130">
        <f t="shared" ca="1" si="15"/>
        <v>0</v>
      </c>
      <c r="DB7" s="129">
        <f t="shared" ca="1" si="15"/>
        <v>0</v>
      </c>
      <c r="DC7" s="130">
        <f t="shared" ca="1" si="15"/>
        <v>0</v>
      </c>
      <c r="DD7" s="129">
        <f t="shared" ca="1" si="15"/>
        <v>0</v>
      </c>
      <c r="DE7" s="131">
        <f t="shared" ca="1" si="15"/>
        <v>0</v>
      </c>
      <c r="DF7" s="128"/>
      <c r="DG7" s="129"/>
      <c r="DH7" s="130"/>
      <c r="DI7" s="129"/>
      <c r="DJ7" s="130"/>
      <c r="DK7" s="129"/>
      <c r="DL7" s="131"/>
      <c r="DM7" s="132"/>
      <c r="DN7" s="133"/>
      <c r="DO7" s="134"/>
      <c r="DP7" s="135"/>
      <c r="DQ7" s="132"/>
      <c r="DR7" s="133"/>
      <c r="DS7" s="134"/>
      <c r="DT7" s="135"/>
      <c r="DU7" s="128"/>
      <c r="DV7" s="129"/>
      <c r="DW7" s="130"/>
      <c r="DX7" s="129"/>
      <c r="DY7" s="130"/>
      <c r="DZ7" s="129"/>
      <c r="EA7" s="131"/>
      <c r="EB7" s="128"/>
      <c r="EC7" s="129"/>
      <c r="ED7" s="130"/>
      <c r="EE7" s="129"/>
      <c r="EF7" s="130"/>
      <c r="EG7" s="129"/>
      <c r="EH7" s="131"/>
      <c r="EI7" s="128"/>
      <c r="EJ7" s="129"/>
      <c r="EK7" s="130"/>
      <c r="EL7" s="129"/>
      <c r="EM7" s="130"/>
      <c r="EN7" s="129"/>
      <c r="EO7" s="131"/>
      <c r="EP7" s="128"/>
      <c r="EQ7" s="129"/>
      <c r="ER7" s="130"/>
      <c r="ES7" s="129"/>
      <c r="ET7" s="130"/>
      <c r="EU7" s="129"/>
      <c r="EV7" s="131"/>
      <c r="EW7" s="128"/>
      <c r="EX7" s="129"/>
      <c r="EY7" s="130"/>
      <c r="EZ7" s="129"/>
      <c r="FA7" s="130"/>
      <c r="FB7" s="129"/>
      <c r="FC7" s="131"/>
      <c r="FD7" s="132"/>
      <c r="FE7" s="133"/>
      <c r="FF7" s="134"/>
      <c r="FG7" s="135"/>
      <c r="FH7" s="132"/>
      <c r="FI7" s="133"/>
      <c r="FJ7" s="134"/>
      <c r="FK7" s="135"/>
      <c r="FL7" s="128"/>
      <c r="FM7" s="129"/>
      <c r="FN7" s="130"/>
      <c r="FO7" s="129"/>
      <c r="FP7" s="130"/>
      <c r="FQ7" s="129"/>
      <c r="FR7" s="131"/>
      <c r="FS7" s="128"/>
      <c r="FT7" s="129"/>
      <c r="FU7" s="130"/>
      <c r="FV7" s="129"/>
      <c r="FW7" s="130"/>
      <c r="FX7" s="129"/>
      <c r="FY7" s="131"/>
      <c r="FZ7" s="128"/>
      <c r="GA7" s="129"/>
      <c r="GB7" s="130"/>
      <c r="GC7" s="129"/>
      <c r="GD7" s="130"/>
      <c r="GE7" s="129"/>
      <c r="GF7" s="131"/>
    </row>
    <row r="8" spans="1:188" ht="15.75" x14ac:dyDescent="0.25">
      <c r="A8" s="136"/>
      <c r="B8" s="137"/>
      <c r="C8" s="161"/>
      <c r="D8" s="139"/>
      <c r="E8" s="137"/>
      <c r="F8" s="137"/>
      <c r="G8" s="140"/>
      <c r="H8" s="141"/>
      <c r="I8" s="142"/>
      <c r="J8" s="142"/>
      <c r="K8" s="140"/>
      <c r="L8" s="162"/>
      <c r="M8" s="143"/>
      <c r="N8" s="163"/>
      <c r="O8" s="120" t="e">
        <f t="shared" ref="O8:O10" si="20">IF(#REF!&gt;0,1,"")</f>
        <v>#REF!</v>
      </c>
      <c r="P8" s="121">
        <f t="shared" si="1"/>
        <v>0</v>
      </c>
      <c r="Q8" s="164">
        <f t="shared" si="17"/>
        <v>0</v>
      </c>
      <c r="R8" s="165"/>
      <c r="S8" s="147">
        <f t="shared" si="18"/>
        <v>0</v>
      </c>
      <c r="T8" s="147"/>
      <c r="U8" s="148"/>
      <c r="V8" s="149"/>
      <c r="W8" s="150" t="s">
        <v>36</v>
      </c>
      <c r="X8" s="151"/>
      <c r="Y8" s="152"/>
      <c r="Z8" s="153"/>
      <c r="AA8" s="152"/>
      <c r="AB8" s="153"/>
      <c r="AC8" s="152"/>
      <c r="AD8" s="154"/>
      <c r="AE8" s="155"/>
      <c r="AF8" s="156"/>
      <c r="AG8" s="157"/>
      <c r="AH8" s="158"/>
      <c r="AI8" s="155"/>
      <c r="AJ8" s="156"/>
      <c r="AK8" s="157"/>
      <c r="AL8" s="158"/>
      <c r="AM8" s="151"/>
      <c r="AN8" s="152"/>
      <c r="AO8" s="153"/>
      <c r="AP8" s="152"/>
      <c r="AQ8" s="153"/>
      <c r="AR8" s="152"/>
      <c r="AS8" s="154"/>
      <c r="AT8" s="151"/>
      <c r="AU8" s="152"/>
      <c r="AV8" s="153"/>
      <c r="AW8" s="152"/>
      <c r="AX8" s="153"/>
      <c r="AY8" s="152"/>
      <c r="AZ8" s="154"/>
      <c r="BA8" s="151"/>
      <c r="BB8" s="152"/>
      <c r="BC8" s="153"/>
      <c r="BD8" s="152"/>
      <c r="BE8" s="153"/>
      <c r="BF8" s="152"/>
      <c r="BG8" s="154"/>
      <c r="BH8" s="151"/>
      <c r="BI8" s="152"/>
      <c r="BJ8" s="153"/>
      <c r="BK8" s="152"/>
      <c r="BL8" s="153"/>
      <c r="BM8" s="152"/>
      <c r="BN8" s="154"/>
      <c r="BO8" s="151"/>
      <c r="BP8" s="152"/>
      <c r="BQ8" s="153"/>
      <c r="BR8" s="152"/>
      <c r="BS8" s="153"/>
      <c r="BT8" s="152"/>
      <c r="BU8" s="154"/>
      <c r="BV8" s="155"/>
      <c r="BW8" s="156"/>
      <c r="BX8" s="157"/>
      <c r="BY8" s="158"/>
      <c r="BZ8" s="155"/>
      <c r="CA8" s="156"/>
      <c r="CB8" s="157"/>
      <c r="CC8" s="158"/>
      <c r="CD8" s="151"/>
      <c r="CE8" s="152"/>
      <c r="CF8" s="153"/>
      <c r="CG8" s="152"/>
      <c r="CH8" s="153"/>
      <c r="CI8" s="152"/>
      <c r="CJ8" s="154"/>
      <c r="CK8" s="151"/>
      <c r="CL8" s="152"/>
      <c r="CM8" s="153"/>
      <c r="CN8" s="152"/>
      <c r="CO8" s="153"/>
      <c r="CP8" s="152"/>
      <c r="CQ8" s="154"/>
      <c r="CR8" s="151"/>
      <c r="CS8" s="152"/>
      <c r="CT8" s="153"/>
      <c r="CU8" s="152"/>
      <c r="CV8" s="153"/>
      <c r="CW8" s="152"/>
      <c r="CX8" s="154"/>
      <c r="CY8" s="151"/>
      <c r="CZ8" s="152"/>
      <c r="DA8" s="153"/>
      <c r="DB8" s="152"/>
      <c r="DC8" s="153"/>
      <c r="DD8" s="152"/>
      <c r="DE8" s="154"/>
      <c r="DF8" s="151"/>
      <c r="DG8" s="152"/>
      <c r="DH8" s="153"/>
      <c r="DI8" s="152"/>
      <c r="DJ8" s="153"/>
      <c r="DK8" s="152"/>
      <c r="DL8" s="154"/>
      <c r="DM8" s="155"/>
      <c r="DN8" s="156"/>
      <c r="DO8" s="157"/>
      <c r="DP8" s="158"/>
      <c r="DQ8" s="155"/>
      <c r="DR8" s="156"/>
      <c r="DS8" s="157"/>
      <c r="DT8" s="158"/>
      <c r="DU8" s="151"/>
      <c r="DV8" s="152"/>
      <c r="DW8" s="153"/>
      <c r="DX8" s="152"/>
      <c r="DY8" s="153"/>
      <c r="DZ8" s="152"/>
      <c r="EA8" s="154"/>
      <c r="EB8" s="151"/>
      <c r="EC8" s="152"/>
      <c r="ED8" s="153"/>
      <c r="EE8" s="152"/>
      <c r="EF8" s="153"/>
      <c r="EG8" s="152"/>
      <c r="EH8" s="154"/>
      <c r="EI8" s="151"/>
      <c r="EJ8" s="152"/>
      <c r="EK8" s="153"/>
      <c r="EL8" s="152"/>
      <c r="EM8" s="153"/>
      <c r="EN8" s="152"/>
      <c r="EO8" s="154"/>
      <c r="EP8" s="151"/>
      <c r="EQ8" s="152"/>
      <c r="ER8" s="153"/>
      <c r="ES8" s="152"/>
      <c r="ET8" s="153"/>
      <c r="EU8" s="152"/>
      <c r="EV8" s="154"/>
      <c r="EW8" s="151"/>
      <c r="EX8" s="152"/>
      <c r="EY8" s="153"/>
      <c r="EZ8" s="152"/>
      <c r="FA8" s="153"/>
      <c r="FB8" s="152"/>
      <c r="FC8" s="154"/>
      <c r="FD8" s="155"/>
      <c r="FE8" s="156"/>
      <c r="FF8" s="157"/>
      <c r="FG8" s="158"/>
      <c r="FH8" s="155"/>
      <c r="FI8" s="156"/>
      <c r="FJ8" s="157"/>
      <c r="FK8" s="158"/>
      <c r="FL8" s="151"/>
      <c r="FM8" s="152"/>
      <c r="FN8" s="153"/>
      <c r="FO8" s="152"/>
      <c r="FP8" s="153"/>
      <c r="FQ8" s="152"/>
      <c r="FR8" s="154"/>
      <c r="FS8" s="151"/>
      <c r="FT8" s="152"/>
      <c r="FU8" s="153"/>
      <c r="FV8" s="152"/>
      <c r="FW8" s="153"/>
      <c r="FX8" s="152"/>
      <c r="FY8" s="154"/>
      <c r="FZ8" s="151"/>
      <c r="GA8" s="152"/>
      <c r="GB8" s="153"/>
      <c r="GC8" s="152"/>
      <c r="GD8" s="153"/>
      <c r="GE8" s="152"/>
      <c r="GF8" s="154"/>
    </row>
    <row r="9" spans="1:188" ht="15.75" x14ac:dyDescent="0.25">
      <c r="A9" s="109"/>
      <c r="B9" s="113"/>
      <c r="C9" s="159"/>
      <c r="D9" s="112"/>
      <c r="E9" s="113"/>
      <c r="F9" s="113"/>
      <c r="G9" s="114">
        <v>25</v>
      </c>
      <c r="H9" s="115"/>
      <c r="I9" s="116"/>
      <c r="J9" s="116">
        <v>75</v>
      </c>
      <c r="K9" s="114">
        <v>15</v>
      </c>
      <c r="L9" s="160"/>
      <c r="M9" s="118">
        <v>50</v>
      </c>
      <c r="N9" s="119"/>
      <c r="O9" s="120" t="e">
        <f t="shared" ref="O9:O10" si="21">IF(#REF!&gt;0,1,"")</f>
        <v>#REF!</v>
      </c>
      <c r="P9" s="121">
        <f t="shared" si="1"/>
        <v>75</v>
      </c>
      <c r="Q9" s="122">
        <f t="shared" si="17"/>
        <v>1875</v>
      </c>
      <c r="R9" s="123"/>
      <c r="S9" s="124">
        <f t="shared" si="18"/>
        <v>0</v>
      </c>
      <c r="T9" s="124">
        <f>IF(S9=0,0,ROUND(Q9/S9*2,0)/2)</f>
        <v>0</v>
      </c>
      <c r="U9" s="125" t="e">
        <f>IF(X9=0,0,V7)</f>
        <v>#DIV/0!</v>
      </c>
      <c r="V9" s="126" t="e">
        <f>Q9/S9*2+U9</f>
        <v>#DIV/0!</v>
      </c>
      <c r="W9" s="127" t="s">
        <v>36</v>
      </c>
      <c r="X9" s="128">
        <f>IF(G9=0,0,J9)</f>
        <v>75</v>
      </c>
      <c r="Y9" s="129">
        <f ca="1">IF(Q9=0,0,IF(AND(INT($AC9+1)&gt;=Y$8,Y$8&gt;=INT($AB9+1)),"n",0))</f>
        <v>0</v>
      </c>
      <c r="Z9" s="130">
        <f>IF(S9=0,0,IF(AND(INT($AC9+1)&gt;=Z$8,Z$8&gt;=INT($AB9+1)),"n",0))</f>
        <v>0</v>
      </c>
      <c r="AA9" s="129">
        <f t="shared" ca="1" si="2"/>
        <v>0</v>
      </c>
      <c r="AB9" s="130">
        <f t="shared" ca="1" si="2"/>
        <v>0</v>
      </c>
      <c r="AC9" s="129">
        <f t="shared" ca="1" si="2"/>
        <v>0</v>
      </c>
      <c r="AD9" s="131">
        <f t="shared" ca="1" si="2"/>
        <v>0</v>
      </c>
      <c r="AE9" s="166">
        <f>IF($N9=0,0,MAX(0,ROUNDUP(($AE9-($Z9*(6-COUNT(Y9:AD9))/2)/$N9)*2,-2)/2))</f>
        <v>0</v>
      </c>
      <c r="AF9" s="167">
        <f t="shared" ca="1" si="3"/>
        <v>0</v>
      </c>
      <c r="AG9" s="168">
        <f t="shared" ca="1" si="3"/>
        <v>0</v>
      </c>
      <c r="AH9" s="169">
        <f t="shared" ca="1" si="3"/>
        <v>0</v>
      </c>
      <c r="AI9" s="166">
        <f>IF($N9=0,0,MAX(0,ROUNDUP(($AE9-($Z9*(9-COUNT(Y9:AD9,AF9:AH9))/2)/$N9)*2,-2)/2))</f>
        <v>0</v>
      </c>
      <c r="AJ9" s="167">
        <f t="shared" ca="1" si="4"/>
        <v>0</v>
      </c>
      <c r="AK9" s="168">
        <f t="shared" ca="1" si="4"/>
        <v>0</v>
      </c>
      <c r="AL9" s="169">
        <f t="shared" ca="1" si="4"/>
        <v>0</v>
      </c>
      <c r="AM9" s="128">
        <f>IF($N9=0,0,MAX(0,ROUNDUP(($AE9-($Z9*(12-COUNT(Y9:AD9,AF9:AH9,AJ9:AL9))/2)/$N9)*2,-2)/2))</f>
        <v>0</v>
      </c>
      <c r="AN9" s="129">
        <f t="shared" ca="1" si="5"/>
        <v>0</v>
      </c>
      <c r="AO9" s="130">
        <f t="shared" ca="1" si="5"/>
        <v>0</v>
      </c>
      <c r="AP9" s="129">
        <f t="shared" ca="1" si="5"/>
        <v>0</v>
      </c>
      <c r="AQ9" s="130">
        <f t="shared" ca="1" si="5"/>
        <v>0</v>
      </c>
      <c r="AR9" s="129">
        <f t="shared" ca="1" si="5"/>
        <v>0</v>
      </c>
      <c r="AS9" s="131">
        <f t="shared" ca="1" si="5"/>
        <v>0</v>
      </c>
      <c r="AT9" s="128">
        <f>IF($N9=0,0,MAX(0,ROUNDUP(($AE9-($Z9*(18-COUNT(Y9:AD9,AF9:AH9,AJ9:AL9,AN9:AS9))/2)/$N9)*2,-2)/2))</f>
        <v>0</v>
      </c>
      <c r="AU9" s="129">
        <f t="shared" ca="1" si="6"/>
        <v>0</v>
      </c>
      <c r="AV9" s="130">
        <f t="shared" ca="1" si="6"/>
        <v>0</v>
      </c>
      <c r="AW9" s="129">
        <f t="shared" ca="1" si="6"/>
        <v>0</v>
      </c>
      <c r="AX9" s="130">
        <f t="shared" ca="1" si="6"/>
        <v>0</v>
      </c>
      <c r="AY9" s="129" t="str">
        <f t="shared" ca="1" si="6"/>
        <v>n</v>
      </c>
      <c r="AZ9" s="131" t="str">
        <f t="shared" ca="1" si="6"/>
        <v>n</v>
      </c>
      <c r="BA9" s="128">
        <f>IF($N9=0,0,MAX(0,ROUNDUP(($AE9-($Z9*(24-COUNT(Y9:AD9,AF9:AH9,AJ9:AL9,AN9:AS9,AU9:AZ9))/2)/$N9)*2,-2)/2))</f>
        <v>0</v>
      </c>
      <c r="BB9" s="129" t="str">
        <f t="shared" ca="1" si="7"/>
        <v>n</v>
      </c>
      <c r="BC9" s="130" t="str">
        <f t="shared" ca="1" si="7"/>
        <v>n</v>
      </c>
      <c r="BD9" s="129" t="str">
        <f t="shared" ca="1" si="7"/>
        <v>n</v>
      </c>
      <c r="BE9" s="130" t="str">
        <f t="shared" ca="1" si="7"/>
        <v>n</v>
      </c>
      <c r="BF9" s="129" t="str">
        <f t="shared" ca="1" si="7"/>
        <v>n</v>
      </c>
      <c r="BG9" s="131">
        <f t="shared" ca="1" si="7"/>
        <v>0</v>
      </c>
      <c r="BH9" s="128">
        <f>IF($N9=0,0,MAX(0,ROUNDUP(($AE9-($Z9*(30-COUNT(Y9:AD9,AF9:AH9,AJ9:AL9,AN9:AS9,AU9:AZ9,BB9:BG9))/2)/$N9)*2,-2)/2))</f>
        <v>0</v>
      </c>
      <c r="BI9" s="129">
        <f t="shared" ca="1" si="8"/>
        <v>0</v>
      </c>
      <c r="BJ9" s="130">
        <f t="shared" ca="1" si="8"/>
        <v>0</v>
      </c>
      <c r="BK9" s="129">
        <f t="shared" ca="1" si="8"/>
        <v>0</v>
      </c>
      <c r="BL9" s="130">
        <f t="shared" ca="1" si="8"/>
        <v>0</v>
      </c>
      <c r="BM9" s="129">
        <f t="shared" ca="1" si="8"/>
        <v>0</v>
      </c>
      <c r="BN9" s="131">
        <f t="shared" ca="1" si="8"/>
        <v>0</v>
      </c>
      <c r="BO9" s="128">
        <f>IF($N9=0,0,MAX(0,ROUNDUP(($AE9-($Z9*(36-COUNT(Y9:AD9,AF9:AH9,AJ9:AL9,AN9:AS9,AU9:AZ9,BB9:BG9,BI9:BN9))/2)/$N9)*2,-2)/2))</f>
        <v>0</v>
      </c>
      <c r="BP9" s="129">
        <f t="shared" ca="1" si="9"/>
        <v>0</v>
      </c>
      <c r="BQ9" s="130">
        <f t="shared" ca="1" si="9"/>
        <v>0</v>
      </c>
      <c r="BR9" s="129">
        <f t="shared" ca="1" si="9"/>
        <v>0</v>
      </c>
      <c r="BS9" s="130">
        <f t="shared" ca="1" si="9"/>
        <v>0</v>
      </c>
      <c r="BT9" s="129">
        <f t="shared" ca="1" si="9"/>
        <v>0</v>
      </c>
      <c r="BU9" s="131">
        <f t="shared" ca="1" si="9"/>
        <v>0</v>
      </c>
      <c r="BV9" s="166">
        <f>IF($N9=0,0,MAX(0,ROUNDUP(($AE9-($Z9*(42-COUNT(Y9:AD9,AF9:AH9,AJ9:AL9,AN9:AS9,AU9:AZ9,BB9:BG9,BI9:BN9,BP9:BU9))/2)/$N9)*2,-2)/2))</f>
        <v>0</v>
      </c>
      <c r="BW9" s="167">
        <f t="shared" ca="1" si="10"/>
        <v>0</v>
      </c>
      <c r="BX9" s="168">
        <f t="shared" ca="1" si="10"/>
        <v>0</v>
      </c>
      <c r="BY9" s="169">
        <f t="shared" ca="1" si="10"/>
        <v>0</v>
      </c>
      <c r="BZ9" s="166">
        <f>IF($N9=0,0,MAX(0,ROUNDUP(($AE9-($Z9*(45-COUNT(Y9:AD9,AF9:AH9,AJ9:AL9,AN9:AS9,AU9:AZ9,BB9:BG9,BI9:BN9,BP9:BU9,BW9:BY9))/2)/$N9)*2,-2)/2))</f>
        <v>0</v>
      </c>
      <c r="CA9" s="167">
        <f t="shared" ca="1" si="11"/>
        <v>0</v>
      </c>
      <c r="CB9" s="168">
        <f t="shared" ca="1" si="11"/>
        <v>0</v>
      </c>
      <c r="CC9" s="169">
        <f t="shared" ca="1" si="11"/>
        <v>0</v>
      </c>
      <c r="CD9" s="128">
        <f>IF($N9=0,0,MAX(0,ROUNDUP(($AE9-($Z9*(48-COUNT(Y9:AD9,AF9:AH9,AJ9:AL9,AN9:AS9,AU9:AZ9,BB9:BG9,BI9:BN9,BP9:BU9,BW9:BY9,CA9:CC9))/2)/$N9)*2,-2)/2))</f>
        <v>0</v>
      </c>
      <c r="CE9" s="129">
        <f t="shared" ca="1" si="12"/>
        <v>0</v>
      </c>
      <c r="CF9" s="130">
        <f t="shared" ca="1" si="12"/>
        <v>0</v>
      </c>
      <c r="CG9" s="129">
        <f t="shared" ca="1" si="12"/>
        <v>0</v>
      </c>
      <c r="CH9" s="130">
        <f t="shared" ca="1" si="12"/>
        <v>0</v>
      </c>
      <c r="CI9" s="129">
        <f t="shared" ca="1" si="12"/>
        <v>0</v>
      </c>
      <c r="CJ9" s="131">
        <f t="shared" ca="1" si="12"/>
        <v>0</v>
      </c>
      <c r="CK9" s="128">
        <f>IF($N9=0,0,MAX(0,ROUNDUP(($AE9-($Z9*(54-COUNT(Y9:AD9,AF9:AH9,AJ9:AL9,AN9:AS9,AU9:AZ9,BB9:BG9,BI9:BN9,BP9:BU9,BW9:BY9,CA9:CC9,CE9:CJ9))/2)/$N9)*2,-2)/2))</f>
        <v>0</v>
      </c>
      <c r="CL9" s="129">
        <f t="shared" ca="1" si="13"/>
        <v>0</v>
      </c>
      <c r="CM9" s="130">
        <f t="shared" ca="1" si="13"/>
        <v>0</v>
      </c>
      <c r="CN9" s="129">
        <f t="shared" ca="1" si="13"/>
        <v>0</v>
      </c>
      <c r="CO9" s="130">
        <f t="shared" ca="1" si="13"/>
        <v>0</v>
      </c>
      <c r="CP9" s="129">
        <f t="shared" ca="1" si="13"/>
        <v>0</v>
      </c>
      <c r="CQ9" s="131">
        <f t="shared" ca="1" si="13"/>
        <v>0</v>
      </c>
      <c r="CR9" s="128">
        <f>IF($N9=0,0,MAX(0,ROUNDUP(($AE9-($Z9*(60-COUNT(Y9:AD9,AF9:AH9,AJ9:AL9,AN9:AS9,AU9:AZ9,BB9:BG9,BI9:BN9,BP9:BU9,BW9:BY9,CA9:CC9,CE9:CJ9,CL9:CQ9))/2)/$N9)*2,-2)/2))</f>
        <v>0</v>
      </c>
      <c r="CS9" s="129">
        <f t="shared" ca="1" si="14"/>
        <v>0</v>
      </c>
      <c r="CT9" s="130">
        <f t="shared" ca="1" si="14"/>
        <v>0</v>
      </c>
      <c r="CU9" s="129">
        <f t="shared" ca="1" si="14"/>
        <v>0</v>
      </c>
      <c r="CV9" s="130">
        <f t="shared" ca="1" si="14"/>
        <v>0</v>
      </c>
      <c r="CW9" s="129">
        <f t="shared" ca="1" si="14"/>
        <v>0</v>
      </c>
      <c r="CX9" s="131">
        <f t="shared" ca="1" si="14"/>
        <v>0</v>
      </c>
      <c r="CY9" s="128">
        <f>IF($N9=0,0,MAX(0,ROUNDUP(($AE9-($Z9*(66-COUNT(Y9:AD9,AF9:AH9,AJ9:AL9,AN9:AS9,AU9:AZ9,BB9:BG9,BI9:BN9,BP9:BU9,BW9:BY9,CA9:CC9,CE9:CJ9,CL9:CQ9,CS9:CX9))/2)/$N9)*2,-2)/2))</f>
        <v>0</v>
      </c>
      <c r="CZ9" s="129">
        <f t="shared" ca="1" si="15"/>
        <v>0</v>
      </c>
      <c r="DA9" s="130">
        <f t="shared" ca="1" si="15"/>
        <v>0</v>
      </c>
      <c r="DB9" s="129">
        <f t="shared" ca="1" si="15"/>
        <v>0</v>
      </c>
      <c r="DC9" s="130">
        <f t="shared" ca="1" si="15"/>
        <v>0</v>
      </c>
      <c r="DD9" s="129">
        <f t="shared" ca="1" si="15"/>
        <v>0</v>
      </c>
      <c r="DE9" s="131">
        <f t="shared" ca="1" si="15"/>
        <v>0</v>
      </c>
      <c r="DF9" s="128"/>
      <c r="DG9" s="129"/>
      <c r="DH9" s="130"/>
      <c r="DI9" s="129"/>
      <c r="DJ9" s="130"/>
      <c r="DK9" s="129"/>
      <c r="DL9" s="131"/>
      <c r="DM9" s="166"/>
      <c r="DN9" s="167"/>
      <c r="DO9" s="168"/>
      <c r="DP9" s="169"/>
      <c r="DQ9" s="166"/>
      <c r="DR9" s="167"/>
      <c r="DS9" s="168"/>
      <c r="DT9" s="169"/>
      <c r="DU9" s="128"/>
      <c r="DV9" s="129"/>
      <c r="DW9" s="130"/>
      <c r="DX9" s="129"/>
      <c r="DY9" s="130"/>
      <c r="DZ9" s="129"/>
      <c r="EA9" s="131"/>
      <c r="EB9" s="128"/>
      <c r="EC9" s="129"/>
      <c r="ED9" s="130"/>
      <c r="EE9" s="129"/>
      <c r="EF9" s="130"/>
      <c r="EG9" s="129"/>
      <c r="EH9" s="131"/>
      <c r="EI9" s="128"/>
      <c r="EJ9" s="129"/>
      <c r="EK9" s="130"/>
      <c r="EL9" s="129"/>
      <c r="EM9" s="130"/>
      <c r="EN9" s="129"/>
      <c r="EO9" s="131"/>
      <c r="EP9" s="128"/>
      <c r="EQ9" s="129"/>
      <c r="ER9" s="130"/>
      <c r="ES9" s="129"/>
      <c r="ET9" s="130"/>
      <c r="EU9" s="129"/>
      <c r="EV9" s="131"/>
      <c r="EW9" s="128"/>
      <c r="EX9" s="129"/>
      <c r="EY9" s="130"/>
      <c r="EZ9" s="129"/>
      <c r="FA9" s="130"/>
      <c r="FB9" s="129"/>
      <c r="FC9" s="131"/>
      <c r="FD9" s="166"/>
      <c r="FE9" s="167"/>
      <c r="FF9" s="168"/>
      <c r="FG9" s="169"/>
      <c r="FH9" s="166"/>
      <c r="FI9" s="167"/>
      <c r="FJ9" s="168"/>
      <c r="FK9" s="169"/>
      <c r="FL9" s="128"/>
      <c r="FM9" s="129"/>
      <c r="FN9" s="130"/>
      <c r="FO9" s="129"/>
      <c r="FP9" s="130"/>
      <c r="FQ9" s="129"/>
      <c r="FR9" s="131"/>
      <c r="FS9" s="128"/>
      <c r="FT9" s="129"/>
      <c r="FU9" s="130"/>
      <c r="FV9" s="129"/>
      <c r="FW9" s="130"/>
      <c r="FX9" s="129"/>
      <c r="FY9" s="131"/>
      <c r="FZ9" s="128"/>
      <c r="GA9" s="129"/>
      <c r="GB9" s="130"/>
      <c r="GC9" s="129"/>
      <c r="GD9" s="130"/>
      <c r="GE9" s="129"/>
      <c r="GF9" s="131"/>
    </row>
    <row r="10" spans="1:188" ht="15.75" x14ac:dyDescent="0.25">
      <c r="A10" s="136"/>
      <c r="B10" s="137"/>
      <c r="C10" s="161"/>
      <c r="D10" s="139"/>
      <c r="E10" s="137"/>
      <c r="F10" s="137"/>
      <c r="G10" s="140"/>
      <c r="H10" s="141"/>
      <c r="I10" s="142"/>
      <c r="J10" s="142"/>
      <c r="K10" s="140"/>
      <c r="L10" s="162"/>
      <c r="M10" s="143"/>
      <c r="N10" s="163"/>
      <c r="O10" s="120" t="e">
        <f t="shared" ref="O10" si="22">IF(#REF!&gt;0,1,"")</f>
        <v>#REF!</v>
      </c>
      <c r="P10" s="121">
        <f t="shared" si="1"/>
        <v>0</v>
      </c>
      <c r="Q10" s="145">
        <f t="shared" si="17"/>
        <v>0</v>
      </c>
      <c r="R10" s="165"/>
      <c r="S10" s="170">
        <f t="shared" si="18"/>
        <v>0</v>
      </c>
      <c r="T10" s="170"/>
      <c r="U10" s="171"/>
      <c r="V10" s="172"/>
      <c r="W10" s="173" t="s">
        <v>36</v>
      </c>
      <c r="X10" s="128"/>
      <c r="Y10" s="174"/>
      <c r="Z10" s="175"/>
      <c r="AA10" s="174"/>
      <c r="AB10" s="175"/>
      <c r="AC10" s="174"/>
      <c r="AD10" s="176"/>
      <c r="AE10" s="177"/>
      <c r="AF10" s="178"/>
      <c r="AG10" s="179"/>
      <c r="AH10" s="180"/>
      <c r="AI10" s="177"/>
      <c r="AJ10" s="178"/>
      <c r="AK10" s="179"/>
      <c r="AL10" s="180"/>
      <c r="AM10" s="128"/>
      <c r="AN10" s="174"/>
      <c r="AO10" s="175"/>
      <c r="AP10" s="174"/>
      <c r="AQ10" s="175"/>
      <c r="AR10" s="174"/>
      <c r="AS10" s="176"/>
      <c r="AT10" s="128"/>
      <c r="AU10" s="174"/>
      <c r="AV10" s="175"/>
      <c r="AW10" s="174"/>
      <c r="AX10" s="175"/>
      <c r="AY10" s="174"/>
      <c r="AZ10" s="176"/>
      <c r="BA10" s="128"/>
      <c r="BB10" s="174"/>
      <c r="BC10" s="175"/>
      <c r="BD10" s="174"/>
      <c r="BE10" s="175"/>
      <c r="BF10" s="174"/>
      <c r="BG10" s="176"/>
      <c r="BH10" s="128"/>
      <c r="BI10" s="174"/>
      <c r="BJ10" s="175"/>
      <c r="BK10" s="174"/>
      <c r="BL10" s="175"/>
      <c r="BM10" s="174"/>
      <c r="BN10" s="176"/>
      <c r="BO10" s="128"/>
      <c r="BP10" s="174"/>
      <c r="BQ10" s="175"/>
      <c r="BR10" s="174"/>
      <c r="BS10" s="175"/>
      <c r="BT10" s="174"/>
      <c r="BU10" s="176"/>
      <c r="BV10" s="177"/>
      <c r="BW10" s="178"/>
      <c r="BX10" s="179"/>
      <c r="BY10" s="180"/>
      <c r="BZ10" s="177"/>
      <c r="CA10" s="178"/>
      <c r="CB10" s="179"/>
      <c r="CC10" s="180"/>
      <c r="CD10" s="128"/>
      <c r="CE10" s="174"/>
      <c r="CF10" s="175"/>
      <c r="CG10" s="174"/>
      <c r="CH10" s="175"/>
      <c r="CI10" s="174"/>
      <c r="CJ10" s="176"/>
      <c r="CK10" s="128"/>
      <c r="CL10" s="174"/>
      <c r="CM10" s="175"/>
      <c r="CN10" s="174"/>
      <c r="CO10" s="175"/>
      <c r="CP10" s="174"/>
      <c r="CQ10" s="176"/>
      <c r="CR10" s="128"/>
      <c r="CS10" s="174"/>
      <c r="CT10" s="175"/>
      <c r="CU10" s="174"/>
      <c r="CV10" s="175"/>
      <c r="CW10" s="174"/>
      <c r="CX10" s="176"/>
      <c r="CY10" s="128"/>
      <c r="CZ10" s="174"/>
      <c r="DA10" s="175"/>
      <c r="DB10" s="174"/>
      <c r="DC10" s="175"/>
      <c r="DD10" s="174"/>
      <c r="DE10" s="176"/>
      <c r="DF10" s="128"/>
      <c r="DG10" s="174"/>
      <c r="DH10" s="175"/>
      <c r="DI10" s="174"/>
      <c r="DJ10" s="175"/>
      <c r="DK10" s="174"/>
      <c r="DL10" s="176"/>
      <c r="DM10" s="177"/>
      <c r="DN10" s="178"/>
      <c r="DO10" s="179"/>
      <c r="DP10" s="180"/>
      <c r="DQ10" s="177"/>
      <c r="DR10" s="178"/>
      <c r="DS10" s="179"/>
      <c r="DT10" s="180"/>
      <c r="DU10" s="128"/>
      <c r="DV10" s="174"/>
      <c r="DW10" s="175"/>
      <c r="DX10" s="174"/>
      <c r="DY10" s="175"/>
      <c r="DZ10" s="174"/>
      <c r="EA10" s="176"/>
      <c r="EB10" s="128"/>
      <c r="EC10" s="174"/>
      <c r="ED10" s="175"/>
      <c r="EE10" s="174"/>
      <c r="EF10" s="175"/>
      <c r="EG10" s="174"/>
      <c r="EH10" s="176"/>
      <c r="EI10" s="128"/>
      <c r="EJ10" s="174"/>
      <c r="EK10" s="175"/>
      <c r="EL10" s="174"/>
      <c r="EM10" s="175"/>
      <c r="EN10" s="174"/>
      <c r="EO10" s="176"/>
      <c r="EP10" s="128"/>
      <c r="EQ10" s="174"/>
      <c r="ER10" s="175"/>
      <c r="ES10" s="174"/>
      <c r="ET10" s="175"/>
      <c r="EU10" s="174"/>
      <c r="EV10" s="176"/>
      <c r="EW10" s="128"/>
      <c r="EX10" s="174"/>
      <c r="EY10" s="175"/>
      <c r="EZ10" s="174"/>
      <c r="FA10" s="175"/>
      <c r="FB10" s="174"/>
      <c r="FC10" s="176"/>
      <c r="FD10" s="177"/>
      <c r="FE10" s="178"/>
      <c r="FF10" s="179"/>
      <c r="FG10" s="180"/>
      <c r="FH10" s="177"/>
      <c r="FI10" s="178"/>
      <c r="FJ10" s="179"/>
      <c r="FK10" s="180"/>
      <c r="FL10" s="128"/>
      <c r="FM10" s="174"/>
      <c r="FN10" s="175"/>
      <c r="FO10" s="174"/>
      <c r="FP10" s="175"/>
      <c r="FQ10" s="174"/>
      <c r="FR10" s="176"/>
      <c r="FS10" s="128"/>
      <c r="FT10" s="174"/>
      <c r="FU10" s="175"/>
      <c r="FV10" s="174"/>
      <c r="FW10" s="175"/>
      <c r="FX10" s="174"/>
      <c r="FY10" s="176"/>
      <c r="FZ10" s="128"/>
      <c r="GA10" s="174"/>
      <c r="GB10" s="175"/>
      <c r="GC10" s="174"/>
      <c r="GD10" s="175"/>
      <c r="GE10" s="174"/>
      <c r="GF10" s="176"/>
    </row>
  </sheetData>
  <mergeCells count="54">
    <mergeCell ref="GE4:GF4"/>
    <mergeCell ref="FU3:FY3"/>
    <mergeCell ref="GB3:GF3"/>
    <mergeCell ref="DK4:DL4"/>
    <mergeCell ref="DZ4:EA4"/>
    <mergeCell ref="EG4:EH4"/>
    <mergeCell ref="EN4:EO4"/>
    <mergeCell ref="EU4:EV4"/>
    <mergeCell ref="FB4:FC4"/>
    <mergeCell ref="FQ4:FR4"/>
    <mergeCell ref="FX4:FY4"/>
    <mergeCell ref="EK3:EO3"/>
    <mergeCell ref="ER3:EV3"/>
    <mergeCell ref="EY3:FC3"/>
    <mergeCell ref="FE3:FG3"/>
    <mergeCell ref="FI3:FK3"/>
    <mergeCell ref="FN3:FR3"/>
    <mergeCell ref="DH3:DL3"/>
    <mergeCell ref="DN3:DP3"/>
    <mergeCell ref="DR3:DT3"/>
    <mergeCell ref="DW3:EA3"/>
    <mergeCell ref="ED3:EH3"/>
    <mergeCell ref="CI4:CJ4"/>
    <mergeCell ref="CP4:CQ4"/>
    <mergeCell ref="CW4:CX4"/>
    <mergeCell ref="DD4:DE4"/>
    <mergeCell ref="CF3:CJ3"/>
    <mergeCell ref="CL3:CQ3"/>
    <mergeCell ref="CT3:CX3"/>
    <mergeCell ref="DA3:DE3"/>
    <mergeCell ref="AC4:AD4"/>
    <mergeCell ref="AR4:AS4"/>
    <mergeCell ref="AY4:AZ4"/>
    <mergeCell ref="BF4:BG4"/>
    <mergeCell ref="BM4:BN4"/>
    <mergeCell ref="BT4:BU4"/>
    <mergeCell ref="AV3:AZ3"/>
    <mergeCell ref="BC3:BG3"/>
    <mergeCell ref="BJ3:BN3"/>
    <mergeCell ref="BQ3:BU3"/>
    <mergeCell ref="BW3:BY3"/>
    <mergeCell ref="CA3:CC3"/>
    <mergeCell ref="L3:L4"/>
    <mergeCell ref="O3:O4"/>
    <mergeCell ref="Z3:AD3"/>
    <mergeCell ref="AF3:AH3"/>
    <mergeCell ref="AJ3:AL3"/>
    <mergeCell ref="AO3:AS3"/>
    <mergeCell ref="A3:A4"/>
    <mergeCell ref="B3:B4"/>
    <mergeCell ref="D3:D4"/>
    <mergeCell ref="E3:E4"/>
    <mergeCell ref="F3:F4"/>
    <mergeCell ref="H3:H4"/>
  </mergeCells>
  <conditionalFormatting sqref="AT3:AZ10">
    <cfRule type="expression" dxfId="4" priority="5">
      <formula>IF($BB$5&gt;0,1,"")</formula>
    </cfRule>
  </conditionalFormatting>
  <conditionalFormatting sqref="BA3:BG10">
    <cfRule type="expression" dxfId="3" priority="4">
      <formula>IF($BI$5&gt;0,1,"")</formula>
    </cfRule>
  </conditionalFormatting>
  <conditionalFormatting sqref="BH3:BN10">
    <cfRule type="expression" dxfId="2" priority="3">
      <formula>IF($BP$5&gt;0,1,"")</formula>
    </cfRule>
  </conditionalFormatting>
  <conditionalFormatting sqref="CD5:CJ10 CD3 CF3:CJ3">
    <cfRule type="expression" dxfId="1" priority="2">
      <formula>IF($CL$5&gt;0,1,"")</formula>
    </cfRule>
  </conditionalFormatting>
  <conditionalFormatting sqref="BO3:BU10">
    <cfRule type="expression" dxfId="0" priority="1">
      <formula>IF($BW$5&gt;0,1,"")</formula>
    </cfRule>
  </conditionalFormatting>
  <dataValidations count="1">
    <dataValidation type="list" errorStyle="information" allowBlank="1" showInputMessage="1" showErrorMessage="1" error="liste deroulante dessins_x000a_" sqref="B7:F7 A5:F5 B9:F9 A7:A10" xr:uid="{71F937B8-AAD5-4864-B480-6F36950D951A}">
      <formula1>dessin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Mareschal</dc:creator>
  <cp:lastModifiedBy>Damien Mareschal</cp:lastModifiedBy>
  <dcterms:created xsi:type="dcterms:W3CDTF">2020-06-04T20:05:13Z</dcterms:created>
  <dcterms:modified xsi:type="dcterms:W3CDTF">2020-06-04T20:33:50Z</dcterms:modified>
</cp:coreProperties>
</file>