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13_ncr:1_{9CC680BE-12A0-4F3F-A90E-96080EBC028C}" xr6:coauthVersionLast="44" xr6:coauthVersionMax="44" xr10:uidLastSave="{00000000-0000-0000-0000-000000000000}"/>
  <bookViews>
    <workbookView xWindow="17955" yWindow="4095" windowWidth="21600" windowHeight="11385" xr2:uid="{093A9F65-36D6-4622-9FA4-75591819A4CA}"/>
  </bookViews>
  <sheets>
    <sheet name="Feuil1" sheetId="1" r:id="rId1"/>
  </sheets>
  <externalReferences>
    <externalReference r:id="rId2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29" i="1"/>
  <c r="E13" i="1"/>
  <c r="G97" i="1" l="1"/>
  <c r="G96" i="1"/>
  <c r="G95" i="1"/>
  <c r="J87" i="1"/>
  <c r="J98" i="1" s="1"/>
  <c r="F87" i="1"/>
  <c r="F98" i="1" s="1"/>
  <c r="F82" i="1"/>
  <c r="H80" i="1"/>
  <c r="G80" i="1"/>
  <c r="G79" i="1"/>
  <c r="H79" i="1" s="1"/>
  <c r="H78" i="1"/>
  <c r="G78" i="1"/>
  <c r="G77" i="1"/>
  <c r="H77" i="1" s="1"/>
  <c r="H76" i="1"/>
  <c r="G76" i="1"/>
  <c r="G75" i="1"/>
  <c r="H75" i="1" s="1"/>
  <c r="H74" i="1"/>
  <c r="G74" i="1"/>
  <c r="G73" i="1"/>
  <c r="H73" i="1" s="1"/>
  <c r="H72" i="1"/>
  <c r="H71" i="1"/>
  <c r="F70" i="1"/>
  <c r="G62" i="1"/>
  <c r="G61" i="1"/>
  <c r="J52" i="1"/>
  <c r="J63" i="1" s="1"/>
  <c r="F52" i="1"/>
  <c r="F63" i="1" s="1"/>
  <c r="H47" i="1"/>
  <c r="G47" i="1"/>
  <c r="H46" i="1"/>
  <c r="G46" i="1"/>
  <c r="F45" i="1"/>
  <c r="G43" i="1"/>
  <c r="H43" i="1" s="1"/>
  <c r="G42" i="1"/>
  <c r="H42" i="1" s="1"/>
  <c r="G41" i="1"/>
  <c r="H41" i="1" s="1"/>
  <c r="H40" i="1"/>
  <c r="H39" i="1"/>
  <c r="H38" i="1"/>
  <c r="F37" i="1"/>
  <c r="E31" i="1"/>
  <c r="E28" i="1"/>
  <c r="E7" i="1"/>
  <c r="E14" i="1" l="1"/>
  <c r="E15" i="1" s="1"/>
  <c r="E10" i="1"/>
</calcChain>
</file>

<file path=xl/sharedStrings.xml><?xml version="1.0" encoding="utf-8"?>
<sst xmlns="http://schemas.openxmlformats.org/spreadsheetml/2006/main" count="62" uniqueCount="33">
  <si>
    <t>Lundi</t>
  </si>
  <si>
    <t>Mxc</t>
  </si>
  <si>
    <t>Equipe Matin</t>
  </si>
  <si>
    <t>Equipe Après Midi</t>
  </si>
  <si>
    <t>Equipe Nuit</t>
  </si>
  <si>
    <t>Total Réalisé</t>
  </si>
  <si>
    <t>Objectif service client</t>
  </si>
  <si>
    <t>Ecart réalisé/objéctif</t>
  </si>
  <si>
    <t>Objéctif planning Initial</t>
  </si>
  <si>
    <t>Objéctif planning revu</t>
  </si>
  <si>
    <t>Ecart réalisé/obj Planning</t>
  </si>
  <si>
    <t>Ecart en heure</t>
  </si>
  <si>
    <t>Commentaire</t>
  </si>
  <si>
    <t>Métrage</t>
  </si>
  <si>
    <t>Objectif Planning</t>
  </si>
  <si>
    <t>Ecart</t>
  </si>
  <si>
    <t>Ligne 7-1</t>
  </si>
  <si>
    <t>Objéctif
Planning</t>
  </si>
  <si>
    <t>Mètre</t>
  </si>
  <si>
    <t>Style</t>
  </si>
  <si>
    <t>Désignation</t>
  </si>
  <si>
    <t xml:space="preserve">Planning </t>
  </si>
  <si>
    <t>Initial</t>
  </si>
  <si>
    <t>revu</t>
  </si>
  <si>
    <t>REALISE</t>
  </si>
  <si>
    <t>Matin</t>
  </si>
  <si>
    <t>Am</t>
  </si>
  <si>
    <t>ECART</t>
  </si>
  <si>
    <t>Ligne 7-2</t>
  </si>
  <si>
    <t>003517S</t>
  </si>
  <si>
    <t>planning</t>
  </si>
  <si>
    <t>initial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</si>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</sst>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;;@"/>
    <numFmt numFmtId="165" formatCode="0_ ;[Red]\-0\ 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/>
      <right/>
      <top style="medium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24994659260841701"/>
      </bottom>
      <diagonal/>
    </border>
    <border>
      <left/>
      <right/>
      <top style="thin">
        <color indexed="64"/>
      </top>
      <bottom style="hair">
        <color theme="0" tint="-0.2499465926084170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thin">
        <color theme="1"/>
      </bottom>
      <diagonal/>
    </border>
    <border>
      <left/>
      <right/>
      <top style="hair">
        <color theme="0" tint="-0.24994659260841701"/>
      </top>
      <bottom style="thin">
        <color theme="1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theme="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/>
      </left>
      <right style="thin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 style="hair">
        <color theme="0" tint="-0.24994659260841701"/>
      </top>
      <bottom style="medium">
        <color indexed="64"/>
      </bottom>
      <diagonal/>
    </border>
    <border>
      <left/>
      <right style="thin">
        <color theme="1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hair">
        <color theme="0" tint="-0.24994659260841701"/>
      </top>
      <bottom style="medium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1"/>
      </left>
      <right/>
      <top style="medium">
        <color indexed="64"/>
      </top>
      <bottom style="hair">
        <color theme="0" tint="-0.24994659260841701"/>
      </bottom>
      <diagonal/>
    </border>
    <border>
      <left/>
      <right style="thin">
        <color theme="1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theme="1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1"/>
      </left>
      <right/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/>
      <diagonal/>
    </border>
    <border>
      <left/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/>
      <bottom style="medium">
        <color indexed="64"/>
      </bottom>
      <diagonal/>
    </border>
    <border>
      <left/>
      <right style="thin">
        <color theme="0" tint="-0.14996795556505021"/>
      </right>
      <top/>
      <bottom style="medium">
        <color indexed="64"/>
      </bottom>
      <diagonal/>
    </border>
    <border>
      <left style="thin">
        <color theme="0" tint="-0.14996795556505021"/>
      </left>
      <right/>
      <top/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249977111117893"/>
      </right>
      <top style="medium">
        <color indexed="64"/>
      </top>
      <bottom style="hair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medium">
        <color indexed="64"/>
      </top>
      <bottom style="hair">
        <color theme="0" tint="-0.24994659260841701"/>
      </bottom>
      <diagonal/>
    </border>
    <border>
      <left/>
      <right style="thin">
        <color theme="0" tint="-0.249977111117893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/>
      <bottom style="hair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/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hair">
        <color theme="0" tint="-0.249977111117893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hair">
        <color theme="0" tint="-0.249977111117893"/>
      </bottom>
      <diagonal/>
    </border>
    <border>
      <left/>
      <right/>
      <top style="hair">
        <color theme="0" tint="-0.24994659260841701"/>
      </top>
      <bottom style="hair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0" tint="-0.34998626667073579"/>
      </left>
      <right/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/>
      <top style="hair">
        <color theme="0" tint="-0.249977111117893"/>
      </top>
      <bottom style="medium">
        <color indexed="64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/>
      <right/>
      <top style="hair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hair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hair">
        <color theme="0" tint="-0.24994659260841701"/>
      </top>
      <bottom/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164" fontId="2" fillId="0" borderId="0" xfId="0" applyNumberFormat="1" applyFont="1" applyProtection="1">
      <protection locked="0"/>
    </xf>
    <xf numFmtId="164" fontId="3" fillId="0" borderId="3" xfId="0" applyNumberFormat="1" applyFont="1" applyBorder="1" applyAlignment="1" applyProtection="1">
      <alignment vertical="center" textRotation="90"/>
      <protection locked="0"/>
    </xf>
    <xf numFmtId="164" fontId="4" fillId="0" borderId="1" xfId="0" applyNumberFormat="1" applyFont="1" applyBorder="1" applyAlignment="1" applyProtection="1">
      <alignment vertical="center" textRotation="90"/>
      <protection locked="0"/>
    </xf>
    <xf numFmtId="164" fontId="4" fillId="0" borderId="12" xfId="0" applyNumberFormat="1" applyFont="1" applyBorder="1" applyAlignment="1" applyProtection="1">
      <alignment vertical="center" textRotation="90"/>
      <protection locked="0"/>
    </xf>
    <xf numFmtId="164" fontId="4" fillId="0" borderId="0" xfId="0" applyNumberFormat="1" applyFont="1" applyAlignment="1" applyProtection="1">
      <alignment horizontal="center" vertical="center" textRotation="90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 applyProtection="1">
      <alignment horizontal="center"/>
      <protection locked="0"/>
    </xf>
    <xf numFmtId="165" fontId="3" fillId="0" borderId="0" xfId="0" applyNumberFormat="1" applyFont="1" applyAlignment="1">
      <alignment horizontal="center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4" fillId="0" borderId="25" xfId="0" applyNumberFormat="1" applyFont="1" applyBorder="1" applyAlignment="1" applyProtection="1">
      <alignment vertical="center" textRotation="90"/>
      <protection locked="0"/>
    </xf>
    <xf numFmtId="164" fontId="0" fillId="0" borderId="30" xfId="0" applyNumberFormat="1" applyBorder="1" applyProtection="1">
      <protection locked="0"/>
    </xf>
    <xf numFmtId="164" fontId="0" fillId="0" borderId="31" xfId="0" applyNumberFormat="1" applyBorder="1" applyAlignment="1" applyProtection="1">
      <alignment horizontal="left"/>
      <protection locked="0"/>
    </xf>
    <xf numFmtId="164" fontId="0" fillId="0" borderId="31" xfId="0" applyNumberFormat="1" applyBorder="1" applyProtection="1">
      <protection locked="0"/>
    </xf>
    <xf numFmtId="164" fontId="7" fillId="0" borderId="30" xfId="0" applyNumberFormat="1" applyFont="1" applyBorder="1" applyAlignment="1" applyProtection="1">
      <alignment vertical="center"/>
      <protection locked="0"/>
    </xf>
    <xf numFmtId="164" fontId="0" fillId="0" borderId="32" xfId="0" applyNumberFormat="1" applyBorder="1" applyProtection="1">
      <protection locked="0"/>
    </xf>
    <xf numFmtId="164" fontId="0" fillId="0" borderId="33" xfId="0" applyNumberFormat="1" applyBorder="1" applyProtection="1">
      <protection locked="0"/>
    </xf>
    <xf numFmtId="164" fontId="0" fillId="0" borderId="3" xfId="0" applyNumberFormat="1" applyBorder="1" applyProtection="1">
      <protection locked="0"/>
    </xf>
    <xf numFmtId="164" fontId="0" fillId="0" borderId="34" xfId="0" applyNumberFormat="1" applyBorder="1" applyProtection="1">
      <protection locked="0"/>
    </xf>
    <xf numFmtId="164" fontId="0" fillId="0" borderId="3" xfId="0" applyNumberFormat="1" applyBorder="1" applyAlignment="1" applyProtection="1">
      <alignment horizontal="left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1" fillId="6" borderId="44" xfId="0" applyNumberFormat="1" applyFont="1" applyFill="1" applyBorder="1" applyProtection="1">
      <protection locked="0"/>
    </xf>
    <xf numFmtId="164" fontId="1" fillId="6" borderId="44" xfId="0" applyNumberFormat="1" applyFont="1" applyFill="1" applyBorder="1" applyAlignment="1" applyProtection="1">
      <alignment horizontal="left"/>
      <protection locked="0"/>
    </xf>
    <xf numFmtId="164" fontId="1" fillId="6" borderId="44" xfId="0" applyNumberFormat="1" applyFont="1" applyFill="1" applyBorder="1" applyAlignment="1" applyProtection="1">
      <alignment horizontal="center"/>
      <protection locked="0"/>
    </xf>
    <xf numFmtId="164" fontId="9" fillId="0" borderId="46" xfId="0" applyNumberFormat="1" applyFont="1" applyBorder="1" applyAlignment="1" applyProtection="1">
      <alignment horizontal="center"/>
      <protection locked="0"/>
    </xf>
    <xf numFmtId="164" fontId="2" fillId="0" borderId="48" xfId="0" applyNumberFormat="1" applyFont="1" applyBorder="1" applyAlignment="1" applyProtection="1">
      <alignment horizontal="center"/>
      <protection locked="0"/>
    </xf>
    <xf numFmtId="164" fontId="2" fillId="7" borderId="49" xfId="0" applyNumberFormat="1" applyFont="1" applyFill="1" applyBorder="1" applyAlignment="1">
      <alignment horizontal="left"/>
    </xf>
    <xf numFmtId="164" fontId="2" fillId="7" borderId="50" xfId="0" applyNumberFormat="1" applyFont="1" applyFill="1" applyBorder="1" applyAlignment="1">
      <alignment horizontal="center"/>
    </xf>
    <xf numFmtId="164" fontId="2" fillId="7" borderId="52" xfId="0" applyNumberFormat="1" applyFont="1" applyFill="1" applyBorder="1" applyAlignment="1">
      <alignment horizontal="center"/>
    </xf>
    <xf numFmtId="164" fontId="0" fillId="0" borderId="43" xfId="0" applyNumberFormat="1" applyBorder="1" applyAlignment="1" applyProtection="1">
      <alignment horizontal="left" vertical="center"/>
      <protection locked="0"/>
    </xf>
    <xf numFmtId="164" fontId="0" fillId="0" borderId="53" xfId="0" applyNumberFormat="1" applyBorder="1" applyAlignment="1" applyProtection="1">
      <alignment horizontal="left"/>
      <protection locked="0"/>
    </xf>
    <xf numFmtId="164" fontId="0" fillId="0" borderId="54" xfId="0" applyNumberFormat="1" applyBorder="1"/>
    <xf numFmtId="164" fontId="0" fillId="0" borderId="8" xfId="0" applyNumberFormat="1" applyBorder="1"/>
    <xf numFmtId="164" fontId="0" fillId="0" borderId="32" xfId="0" applyNumberFormat="1" applyBorder="1" applyAlignment="1" applyProtection="1">
      <alignment horizontal="left" vertical="center"/>
      <protection locked="0"/>
    </xf>
    <xf numFmtId="164" fontId="0" fillId="0" borderId="57" xfId="0" applyNumberFormat="1" applyBorder="1" applyAlignment="1" applyProtection="1">
      <alignment horizontal="left"/>
      <protection locked="0"/>
    </xf>
    <xf numFmtId="164" fontId="0" fillId="0" borderId="58" xfId="0" applyNumberFormat="1" applyBorder="1"/>
    <xf numFmtId="164" fontId="0" fillId="0" borderId="14" xfId="0" applyNumberFormat="1" applyBorder="1"/>
    <xf numFmtId="164" fontId="0" fillId="0" borderId="61" xfId="0" applyNumberFormat="1" applyBorder="1" applyAlignment="1" applyProtection="1">
      <alignment horizontal="left"/>
      <protection locked="0"/>
    </xf>
    <xf numFmtId="164" fontId="0" fillId="0" borderId="4" xfId="0" applyNumberFormat="1" applyBorder="1" applyProtection="1">
      <protection locked="0"/>
    </xf>
    <xf numFmtId="164" fontId="0" fillId="0" borderId="33" xfId="0" applyNumberFormat="1" applyBorder="1" applyAlignment="1" applyProtection="1">
      <alignment horizontal="left" vertical="center"/>
      <protection locked="0"/>
    </xf>
    <xf numFmtId="164" fontId="0" fillId="0" borderId="62" xfId="0" applyNumberFormat="1" applyBorder="1" applyAlignment="1" applyProtection="1">
      <alignment horizontal="left"/>
      <protection locked="0"/>
    </xf>
    <xf numFmtId="164" fontId="0" fillId="0" borderId="63" xfId="0" applyNumberFormat="1" applyBorder="1"/>
    <xf numFmtId="164" fontId="0" fillId="0" borderId="27" xfId="0" applyNumberFormat="1" applyBorder="1"/>
    <xf numFmtId="164" fontId="0" fillId="0" borderId="66" xfId="0" applyNumberFormat="1" applyBorder="1"/>
    <xf numFmtId="164" fontId="0" fillId="0" borderId="69" xfId="0" applyNumberFormat="1" applyBorder="1"/>
    <xf numFmtId="164" fontId="0" fillId="0" borderId="70" xfId="0" applyNumberFormat="1" applyBorder="1"/>
    <xf numFmtId="164" fontId="0" fillId="0" borderId="73" xfId="0" applyNumberFormat="1" applyBorder="1"/>
    <xf numFmtId="164" fontId="2" fillId="2" borderId="43" xfId="0" applyNumberFormat="1" applyFont="1" applyFill="1" applyBorder="1" applyProtection="1">
      <protection locked="0"/>
    </xf>
    <xf numFmtId="164" fontId="2" fillId="2" borderId="74" xfId="0" applyNumberFormat="1" applyFont="1" applyFill="1" applyBorder="1" applyAlignment="1">
      <alignment horizontal="left"/>
    </xf>
    <xf numFmtId="164" fontId="2" fillId="2" borderId="44" xfId="0" applyNumberFormat="1" applyFont="1" applyFill="1" applyBorder="1" applyAlignment="1">
      <alignment horizontal="left"/>
    </xf>
    <xf numFmtId="164" fontId="2" fillId="2" borderId="75" xfId="0" applyNumberFormat="1" applyFont="1" applyFill="1" applyBorder="1" applyAlignment="1">
      <alignment horizontal="left"/>
    </xf>
    <xf numFmtId="164" fontId="0" fillId="0" borderId="76" xfId="0" applyNumberFormat="1" applyBorder="1" applyAlignment="1" applyProtection="1">
      <alignment vertical="center"/>
      <protection locked="0"/>
    </xf>
    <xf numFmtId="164" fontId="0" fillId="0" borderId="77" xfId="0" applyNumberFormat="1" applyBorder="1" applyAlignment="1" applyProtection="1">
      <alignment horizontal="left" vertical="center"/>
      <protection locked="0"/>
    </xf>
    <xf numFmtId="164" fontId="0" fillId="0" borderId="78" xfId="0" applyNumberFormat="1" applyBorder="1" applyAlignment="1" applyProtection="1">
      <alignment horizontal="left"/>
      <protection locked="0"/>
    </xf>
    <xf numFmtId="164" fontId="0" fillId="0" borderId="56" xfId="0" applyNumberFormat="1" applyBorder="1"/>
    <xf numFmtId="164" fontId="0" fillId="0" borderId="79" xfId="0" applyNumberFormat="1" applyBorder="1" applyAlignment="1">
      <alignment horizontal="left"/>
    </xf>
    <xf numFmtId="164" fontId="0" fillId="0" borderId="80" xfId="0" applyNumberFormat="1" applyBorder="1" applyAlignment="1" applyProtection="1">
      <alignment vertical="center"/>
      <protection locked="0"/>
    </xf>
    <xf numFmtId="164" fontId="0" fillId="0" borderId="81" xfId="0" applyNumberFormat="1" applyBorder="1" applyAlignment="1" applyProtection="1">
      <alignment horizontal="left" vertical="center"/>
      <protection locked="0"/>
    </xf>
    <xf numFmtId="164" fontId="0" fillId="0" borderId="59" xfId="0" applyNumberFormat="1" applyBorder="1" applyAlignment="1" applyProtection="1">
      <alignment horizontal="left"/>
      <protection locked="0"/>
    </xf>
    <xf numFmtId="164" fontId="0" fillId="0" borderId="60" xfId="0" applyNumberFormat="1" applyBorder="1"/>
    <xf numFmtId="164" fontId="0" fillId="0" borderId="82" xfId="0" applyNumberFormat="1" applyBorder="1" applyAlignment="1">
      <alignment horizontal="left"/>
    </xf>
    <xf numFmtId="164" fontId="0" fillId="0" borderId="83" xfId="0" applyNumberFormat="1" applyBorder="1" applyAlignment="1" applyProtection="1">
      <alignment vertical="center"/>
      <protection locked="0"/>
    </xf>
    <xf numFmtId="164" fontId="0" fillId="0" borderId="84" xfId="0" applyNumberFormat="1" applyBorder="1" applyAlignment="1" applyProtection="1">
      <alignment horizontal="left" vertical="center"/>
      <protection locked="0"/>
    </xf>
    <xf numFmtId="164" fontId="0" fillId="0" borderId="64" xfId="0" applyNumberFormat="1" applyBorder="1" applyAlignment="1" applyProtection="1">
      <alignment horizontal="left"/>
      <protection locked="0"/>
    </xf>
    <xf numFmtId="164" fontId="0" fillId="0" borderId="65" xfId="0" applyNumberFormat="1" applyBorder="1"/>
    <xf numFmtId="164" fontId="0" fillId="0" borderId="85" xfId="0" applyNumberFormat="1" applyBorder="1" applyAlignment="1">
      <alignment horizontal="left"/>
    </xf>
    <xf numFmtId="164" fontId="0" fillId="4" borderId="74" xfId="0" applyNumberFormat="1" applyFill="1" applyBorder="1" applyAlignment="1" applyProtection="1">
      <alignment vertical="center"/>
      <protection locked="0"/>
    </xf>
    <xf numFmtId="164" fontId="0" fillId="4" borderId="74" xfId="0" applyNumberFormat="1" applyFill="1" applyBorder="1" applyProtection="1">
      <protection locked="0"/>
    </xf>
    <xf numFmtId="165" fontId="2" fillId="4" borderId="44" xfId="0" applyNumberFormat="1" applyFont="1" applyFill="1" applyBorder="1" applyAlignment="1">
      <alignment horizontal="left"/>
    </xf>
    <xf numFmtId="165" fontId="2" fillId="4" borderId="44" xfId="0" applyNumberFormat="1" applyFont="1" applyFill="1" applyBorder="1"/>
    <xf numFmtId="165" fontId="2" fillId="4" borderId="86" xfId="0" applyNumberFormat="1" applyFont="1" applyFill="1" applyBorder="1"/>
    <xf numFmtId="164" fontId="0" fillId="0" borderId="87" xfId="0" applyNumberFormat="1" applyBorder="1"/>
    <xf numFmtId="164" fontId="0" fillId="0" borderId="90" xfId="0" applyNumberFormat="1" applyBorder="1"/>
    <xf numFmtId="164" fontId="0" fillId="4" borderId="91" xfId="0" applyNumberFormat="1" applyFill="1" applyBorder="1" applyAlignment="1" applyProtection="1">
      <alignment vertical="center"/>
      <protection locked="0"/>
    </xf>
    <xf numFmtId="0" fontId="0" fillId="0" borderId="0" xfId="0" applyFill="1" applyBorder="1"/>
    <xf numFmtId="164" fontId="8" fillId="6" borderId="43" xfId="0" applyNumberFormat="1" applyFont="1" applyFill="1" applyBorder="1" applyAlignment="1" applyProtection="1">
      <alignment horizontal="center" vertical="top" textRotation="90"/>
      <protection locked="0"/>
    </xf>
    <xf numFmtId="164" fontId="8" fillId="6" borderId="32" xfId="0" applyNumberFormat="1" applyFont="1" applyFill="1" applyBorder="1" applyAlignment="1" applyProtection="1">
      <alignment horizontal="center" vertical="top" textRotation="90"/>
      <protection locked="0"/>
    </xf>
    <xf numFmtId="164" fontId="8" fillId="6" borderId="33" xfId="0" applyNumberFormat="1" applyFont="1" applyFill="1" applyBorder="1" applyAlignment="1" applyProtection="1">
      <alignment horizontal="center" vertical="top" textRotation="90"/>
      <protection locked="0"/>
    </xf>
    <xf numFmtId="164" fontId="9" fillId="0" borderId="43" xfId="0" applyNumberFormat="1" applyFont="1" applyBorder="1" applyAlignment="1" applyProtection="1">
      <alignment horizontal="center" vertical="top" wrapText="1"/>
      <protection locked="0"/>
    </xf>
    <xf numFmtId="164" fontId="9" fillId="0" borderId="33" xfId="0" applyNumberFormat="1" applyFont="1" applyBorder="1" applyAlignment="1" applyProtection="1">
      <alignment horizontal="center" vertical="top"/>
      <protection locked="0"/>
    </xf>
    <xf numFmtId="164" fontId="9" fillId="0" borderId="43" xfId="0" applyNumberFormat="1" applyFont="1" applyBorder="1" applyAlignment="1" applyProtection="1">
      <alignment horizontal="center"/>
      <protection locked="0"/>
    </xf>
    <xf numFmtId="164" fontId="9" fillId="0" borderId="45" xfId="0" applyNumberFormat="1" applyFont="1" applyBorder="1" applyAlignment="1" applyProtection="1">
      <alignment horizontal="center"/>
      <protection locked="0"/>
    </xf>
    <xf numFmtId="164" fontId="0" fillId="0" borderId="59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5" fillId="4" borderId="42" xfId="0" applyNumberFormat="1" applyFont="1" applyFill="1" applyBorder="1" applyAlignment="1" applyProtection="1">
      <alignment horizontal="center"/>
      <protection locked="0"/>
    </xf>
    <xf numFmtId="164" fontId="5" fillId="4" borderId="27" xfId="0" applyNumberFormat="1" applyFont="1" applyFill="1" applyBorder="1" applyAlignment="1" applyProtection="1">
      <alignment horizontal="center"/>
      <protection locked="0"/>
    </xf>
    <xf numFmtId="164" fontId="5" fillId="4" borderId="28" xfId="0" applyNumberFormat="1" applyFont="1" applyFill="1" applyBorder="1" applyAlignment="1" applyProtection="1">
      <alignment horizontal="center"/>
      <protection locked="0"/>
    </xf>
    <xf numFmtId="165" fontId="3" fillId="4" borderId="98" xfId="0" applyNumberFormat="1" applyFont="1" applyFill="1" applyBorder="1" applyAlignment="1">
      <alignment horizontal="center"/>
    </xf>
    <xf numFmtId="164" fontId="5" fillId="0" borderId="26" xfId="0" applyNumberFormat="1" applyFont="1" applyBorder="1" applyAlignment="1" applyProtection="1">
      <alignment horizontal="center"/>
      <protection locked="0"/>
    </xf>
    <xf numFmtId="164" fontId="5" fillId="0" borderId="27" xfId="0" applyNumberFormat="1" applyFont="1" applyBorder="1" applyAlignment="1" applyProtection="1">
      <alignment horizontal="center"/>
      <protection locked="0"/>
    </xf>
    <xf numFmtId="164" fontId="5" fillId="0" borderId="28" xfId="0" applyNumberFormat="1" applyFont="1" applyBorder="1" applyAlignment="1" applyProtection="1">
      <alignment horizontal="center"/>
      <protection locked="0"/>
    </xf>
    <xf numFmtId="165" fontId="3" fillId="0" borderId="29" xfId="0" applyNumberFormat="1" applyFont="1" applyBorder="1" applyAlignment="1">
      <alignment horizontal="center"/>
    </xf>
    <xf numFmtId="164" fontId="7" fillId="0" borderId="30" xfId="0" applyNumberFormat="1" applyFont="1" applyBorder="1" applyAlignment="1" applyProtection="1">
      <alignment horizontal="center"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164" fontId="7" fillId="0" borderId="31" xfId="0" applyNumberFormat="1" applyFont="1" applyBorder="1" applyAlignment="1" applyProtection="1">
      <alignment horizontal="center" vertical="center"/>
      <protection locked="0"/>
    </xf>
    <xf numFmtId="164" fontId="3" fillId="0" borderId="35" xfId="0" applyNumberFormat="1" applyFont="1" applyBorder="1" applyAlignment="1" applyProtection="1">
      <alignment horizontal="center" vertical="center" textRotation="90"/>
      <protection locked="0"/>
    </xf>
    <xf numFmtId="164" fontId="3" fillId="0" borderId="39" xfId="0" applyNumberFormat="1" applyFont="1" applyBorder="1" applyAlignment="1" applyProtection="1">
      <alignment horizontal="center" vertical="center" textRotation="90"/>
      <protection locked="0"/>
    </xf>
    <xf numFmtId="164" fontId="3" fillId="0" borderId="41" xfId="0" applyNumberFormat="1" applyFont="1" applyBorder="1" applyAlignment="1" applyProtection="1">
      <alignment horizontal="center" vertical="center" textRotation="90"/>
      <protection locked="0"/>
    </xf>
    <xf numFmtId="164" fontId="3" fillId="3" borderId="97" xfId="0" applyNumberFormat="1" applyFont="1" applyFill="1" applyBorder="1" applyAlignment="1">
      <alignment horizontal="center"/>
    </xf>
    <xf numFmtId="164" fontId="2" fillId="7" borderId="51" xfId="0" applyNumberFormat="1" applyFont="1" applyFill="1" applyBorder="1" applyAlignment="1">
      <alignment horizontal="center"/>
    </xf>
    <xf numFmtId="164" fontId="2" fillId="7" borderId="49" xfId="0" applyNumberFormat="1" applyFont="1" applyFill="1" applyBorder="1" applyAlignment="1">
      <alignment horizontal="center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164" fontId="6" fillId="2" borderId="16" xfId="0" applyNumberFormat="1" applyFont="1" applyFill="1" applyBorder="1" applyAlignment="1" applyProtection="1">
      <alignment horizontal="center"/>
      <protection locked="0"/>
    </xf>
    <xf numFmtId="164" fontId="6" fillId="2" borderId="17" xfId="0" applyNumberFormat="1" applyFont="1" applyFill="1" applyBorder="1" applyAlignment="1" applyProtection="1">
      <alignment horizontal="center"/>
      <protection locked="0"/>
    </xf>
    <xf numFmtId="164" fontId="6" fillId="2" borderId="18" xfId="0" applyNumberFormat="1" applyFont="1" applyFill="1" applyBorder="1" applyAlignment="1" applyProtection="1">
      <alignment horizontal="center"/>
      <protection locked="0"/>
    </xf>
    <xf numFmtId="164" fontId="3" fillId="2" borderId="19" xfId="0" applyNumberFormat="1" applyFont="1" applyFill="1" applyBorder="1" applyAlignment="1">
      <alignment horizontal="center"/>
    </xf>
    <xf numFmtId="164" fontId="5" fillId="4" borderId="16" xfId="0" applyNumberFormat="1" applyFont="1" applyFill="1" applyBorder="1" applyAlignment="1" applyProtection="1">
      <alignment horizontal="center"/>
      <protection locked="0"/>
    </xf>
    <xf numFmtId="164" fontId="5" fillId="4" borderId="17" xfId="0" applyNumberFormat="1" applyFont="1" applyFill="1" applyBorder="1" applyAlignment="1" applyProtection="1">
      <alignment horizontal="center"/>
      <protection locked="0"/>
    </xf>
    <xf numFmtId="164" fontId="5" fillId="4" borderId="18" xfId="0" applyNumberFormat="1" applyFont="1" applyFill="1" applyBorder="1" applyAlignment="1" applyProtection="1">
      <alignment horizontal="center"/>
      <protection locked="0"/>
    </xf>
    <xf numFmtId="165" fontId="3" fillId="4" borderId="19" xfId="0" applyNumberFormat="1" applyFont="1" applyFill="1" applyBorder="1" applyAlignment="1">
      <alignment horizontal="center"/>
    </xf>
    <xf numFmtId="164" fontId="3" fillId="5" borderId="92" xfId="0" applyNumberFormat="1" applyFont="1" applyFill="1" applyBorder="1" applyAlignment="1">
      <alignment horizontal="center"/>
    </xf>
    <xf numFmtId="164" fontId="0" fillId="0" borderId="67" xfId="0" applyNumberFormat="1" applyBorder="1" applyAlignment="1">
      <alignment horizontal="center"/>
    </xf>
    <xf numFmtId="164" fontId="0" fillId="0" borderId="68" xfId="0" applyNumberFormat="1" applyBorder="1" applyAlignment="1">
      <alignment horizontal="center"/>
    </xf>
    <xf numFmtId="164" fontId="0" fillId="0" borderId="71" xfId="0" applyNumberFormat="1" applyBorder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0" fillId="0" borderId="88" xfId="0" applyNumberFormat="1" applyBorder="1" applyAlignment="1">
      <alignment horizontal="center"/>
    </xf>
    <xf numFmtId="164" fontId="0" fillId="0" borderId="89" xfId="0" applyNumberFormat="1" applyBorder="1" applyAlignment="1">
      <alignment horizontal="center"/>
    </xf>
    <xf numFmtId="164" fontId="9" fillId="0" borderId="47" xfId="0" applyNumberFormat="1" applyFont="1" applyBorder="1" applyAlignment="1" applyProtection="1">
      <alignment horizontal="center"/>
      <protection locked="0"/>
    </xf>
    <xf numFmtId="164" fontId="0" fillId="0" borderId="55" xfId="0" applyNumberFormat="1" applyBorder="1" applyAlignment="1">
      <alignment horizontal="center"/>
    </xf>
    <xf numFmtId="164" fontId="0" fillId="0" borderId="56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64" fontId="0" fillId="0" borderId="65" xfId="0" applyNumberFormat="1" applyBorder="1" applyAlignment="1">
      <alignment horizontal="center"/>
    </xf>
    <xf numFmtId="164" fontId="5" fillId="0" borderId="14" xfId="0" applyNumberFormat="1" applyFont="1" applyBorder="1" applyAlignment="1" applyProtection="1">
      <alignment horizontal="center"/>
      <protection locked="0"/>
    </xf>
    <xf numFmtId="164" fontId="0" fillId="0" borderId="94" xfId="0" applyNumberFormat="1" applyBorder="1" applyAlignment="1" applyProtection="1">
      <alignment horizontal="center"/>
      <protection locked="0"/>
    </xf>
    <xf numFmtId="164" fontId="0" fillId="0" borderId="95" xfId="0" applyNumberFormat="1" applyBorder="1" applyAlignment="1" applyProtection="1">
      <alignment horizontal="center"/>
      <protection locked="0"/>
    </xf>
    <xf numFmtId="164" fontId="0" fillId="0" borderId="96" xfId="0" applyNumberFormat="1" applyBorder="1" applyAlignment="1" applyProtection="1">
      <alignment horizontal="center"/>
      <protection locked="0"/>
    </xf>
    <xf numFmtId="164" fontId="3" fillId="0" borderId="24" xfId="0" applyNumberFormat="1" applyFont="1" applyBorder="1" applyAlignment="1" applyProtection="1">
      <alignment horizontal="center"/>
      <protection locked="0"/>
    </xf>
    <xf numFmtId="164" fontId="5" fillId="0" borderId="40" xfId="0" applyNumberFormat="1" applyFont="1" applyBorder="1" applyAlignment="1" applyProtection="1">
      <alignment horizontal="center"/>
      <protection locked="0"/>
    </xf>
    <xf numFmtId="164" fontId="5" fillId="0" borderId="23" xfId="0" applyNumberFormat="1" applyFont="1" applyBorder="1" applyAlignment="1" applyProtection="1">
      <alignment horizontal="center"/>
      <protection locked="0"/>
    </xf>
    <xf numFmtId="164" fontId="6" fillId="2" borderId="40" xfId="0" applyNumberFormat="1" applyFont="1" applyFill="1" applyBorder="1" applyAlignment="1" applyProtection="1">
      <alignment horizontal="center"/>
      <protection locked="0"/>
    </xf>
    <xf numFmtId="164" fontId="6" fillId="2" borderId="14" xfId="0" applyNumberFormat="1" applyFont="1" applyFill="1" applyBorder="1" applyAlignment="1" applyProtection="1">
      <alignment horizontal="center"/>
      <protection locked="0"/>
    </xf>
    <xf numFmtId="164" fontId="6" fillId="2" borderId="23" xfId="0" applyNumberFormat="1" applyFont="1" applyFill="1" applyBorder="1" applyAlignment="1" applyProtection="1">
      <alignment horizontal="center"/>
      <protection locked="0"/>
    </xf>
    <xf numFmtId="164" fontId="3" fillId="2" borderId="24" xfId="0" applyNumberFormat="1" applyFont="1" applyFill="1" applyBorder="1" applyAlignment="1">
      <alignment horizontal="center"/>
    </xf>
    <xf numFmtId="164" fontId="5" fillId="3" borderId="40" xfId="0" applyNumberFormat="1" applyFont="1" applyFill="1" applyBorder="1" applyAlignment="1" applyProtection="1">
      <alignment horizontal="center"/>
      <protection locked="0"/>
    </xf>
    <xf numFmtId="164" fontId="5" fillId="3" borderId="14" xfId="0" applyNumberFormat="1" applyFont="1" applyFill="1" applyBorder="1" applyAlignment="1" applyProtection="1">
      <alignment horizontal="center"/>
      <protection locked="0"/>
    </xf>
    <xf numFmtId="164" fontId="5" fillId="3" borderId="23" xfId="0" applyNumberFormat="1" applyFont="1" applyFill="1" applyBorder="1" applyAlignment="1" applyProtection="1">
      <alignment horizontal="center"/>
      <protection locked="0"/>
    </xf>
    <xf numFmtId="164" fontId="5" fillId="4" borderId="13" xfId="0" applyNumberFormat="1" applyFont="1" applyFill="1" applyBorder="1" applyAlignment="1" applyProtection="1">
      <alignment horizontal="center"/>
      <protection locked="0"/>
    </xf>
    <xf numFmtId="164" fontId="5" fillId="4" borderId="14" xfId="0" applyNumberFormat="1" applyFont="1" applyFill="1" applyBorder="1" applyAlignment="1" applyProtection="1">
      <alignment horizontal="center"/>
      <protection locked="0"/>
    </xf>
    <xf numFmtId="164" fontId="5" fillId="4" borderId="23" xfId="0" applyNumberFormat="1" applyFont="1" applyFill="1" applyBorder="1" applyAlignment="1" applyProtection="1">
      <alignment horizontal="center"/>
      <protection locked="0"/>
    </xf>
    <xf numFmtId="165" fontId="3" fillId="4" borderId="93" xfId="0" applyNumberFormat="1" applyFont="1" applyFill="1" applyBorder="1" applyAlignment="1">
      <alignment horizontal="center"/>
    </xf>
    <xf numFmtId="164" fontId="5" fillId="0" borderId="36" xfId="0" applyNumberFormat="1" applyFont="1" applyBorder="1" applyAlignment="1" applyProtection="1">
      <alignment horizontal="center"/>
      <protection locked="0"/>
    </xf>
    <xf numFmtId="164" fontId="5" fillId="0" borderId="8" xfId="0" applyNumberFormat="1" applyFont="1" applyBorder="1" applyAlignment="1" applyProtection="1">
      <alignment horizontal="center"/>
      <protection locked="0"/>
    </xf>
    <xf numFmtId="164" fontId="5" fillId="0" borderId="37" xfId="0" applyNumberFormat="1" applyFont="1" applyBorder="1" applyAlignment="1" applyProtection="1">
      <alignment horizontal="center"/>
      <protection locked="0"/>
    </xf>
    <xf numFmtId="164" fontId="3" fillId="0" borderId="38" xfId="0" applyNumberFormat="1" applyFont="1" applyBorder="1" applyAlignment="1" applyProtection="1">
      <alignment horizontal="center"/>
      <protection locked="0"/>
    </xf>
    <xf numFmtId="164" fontId="5" fillId="3" borderId="10" xfId="0" applyNumberFormat="1" applyFont="1" applyFill="1" applyBorder="1" applyAlignment="1" applyProtection="1">
      <alignment horizontal="center"/>
      <protection locked="0"/>
    </xf>
    <xf numFmtId="164" fontId="5" fillId="3" borderId="11" xfId="0" applyNumberFormat="1" applyFont="1" applyFill="1" applyBorder="1" applyAlignment="1" applyProtection="1">
      <alignment horizontal="center"/>
      <protection locked="0"/>
    </xf>
    <xf numFmtId="164" fontId="5" fillId="3" borderId="20" xfId="0" applyNumberFormat="1" applyFont="1" applyFill="1" applyBorder="1" applyAlignment="1" applyProtection="1">
      <alignment horizontal="center"/>
      <protection locked="0"/>
    </xf>
    <xf numFmtId="164" fontId="3" fillId="3" borderId="21" xfId="0" applyNumberFormat="1" applyFont="1" applyFill="1" applyBorder="1" applyAlignment="1">
      <alignment horizontal="center"/>
    </xf>
    <xf numFmtId="164" fontId="5" fillId="5" borderId="10" xfId="0" applyNumberFormat="1" applyFont="1" applyFill="1" applyBorder="1" applyAlignment="1" applyProtection="1">
      <alignment horizontal="center"/>
      <protection locked="0"/>
    </xf>
    <xf numFmtId="164" fontId="5" fillId="5" borderId="11" xfId="0" applyNumberFormat="1" applyFont="1" applyFill="1" applyBorder="1" applyAlignment="1" applyProtection="1">
      <alignment horizontal="center"/>
      <protection locked="0"/>
    </xf>
    <xf numFmtId="164" fontId="5" fillId="5" borderId="22" xfId="0" applyNumberFormat="1" applyFont="1" applyFill="1" applyBorder="1" applyAlignment="1" applyProtection="1">
      <alignment horizontal="center"/>
      <protection locked="0"/>
    </xf>
    <xf numFmtId="164" fontId="5" fillId="0" borderId="13" xfId="0" applyNumberFormat="1" applyFont="1" applyBorder="1" applyAlignment="1" applyProtection="1">
      <alignment horizontal="center"/>
      <protection locked="0"/>
    </xf>
    <xf numFmtId="164" fontId="5" fillId="0" borderId="15" xfId="0" applyNumberFormat="1" applyFont="1" applyBorder="1" applyAlignment="1" applyProtection="1">
      <alignment horizontal="center"/>
      <protection locked="0"/>
    </xf>
    <xf numFmtId="164" fontId="3" fillId="0" borderId="13" xfId="0" applyNumberFormat="1" applyFont="1" applyBorder="1" applyAlignment="1" applyProtection="1">
      <alignment horizontal="center"/>
      <protection locked="0"/>
    </xf>
    <xf numFmtId="164" fontId="3" fillId="0" borderId="14" xfId="0" applyNumberFormat="1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164" fontId="3" fillId="0" borderId="2" xfId="0" applyNumberFormat="1" applyFont="1" applyBorder="1" applyAlignment="1" applyProtection="1">
      <alignment horizontal="center"/>
      <protection locked="0"/>
    </xf>
    <xf numFmtId="14" fontId="3" fillId="0" borderId="5" xfId="0" applyNumberFormat="1" applyFont="1" applyBorder="1" applyAlignment="1" applyProtection="1">
      <alignment horizontal="center"/>
      <protection locked="0"/>
    </xf>
    <xf numFmtId="14" fontId="3" fillId="0" borderId="6" xfId="0" applyNumberFormat="1" applyFont="1" applyBorder="1" applyAlignment="1" applyProtection="1">
      <alignment horizontal="center"/>
      <protection locked="0"/>
    </xf>
    <xf numFmtId="164" fontId="5" fillId="0" borderId="7" xfId="0" applyNumberFormat="1" applyFont="1" applyBorder="1" applyAlignment="1" applyProtection="1">
      <alignment horizontal="center"/>
      <protection locked="0"/>
    </xf>
    <xf numFmtId="164" fontId="5" fillId="0" borderId="9" xfId="0" applyNumberFormat="1" applyFont="1" applyBorder="1" applyAlignment="1" applyProtection="1">
      <alignment horizontal="center"/>
      <protection locked="0"/>
    </xf>
    <xf numFmtId="164" fontId="3" fillId="0" borderId="10" xfId="0" applyNumberFormat="1" applyFont="1" applyBorder="1" applyAlignment="1" applyProtection="1">
      <alignment horizontal="center"/>
      <protection locked="0"/>
    </xf>
    <xf numFmtId="164" fontId="3" fillId="0" borderId="1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18">
    <dxf>
      <font>
        <color rgb="FF00B050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339933"/>
      </font>
    </dxf>
    <dxf>
      <font>
        <color rgb="FFFF0000"/>
      </font>
    </dxf>
    <dxf>
      <font>
        <color rgb="FF339933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HEBDO%20PLANNING%207-8%202020%20Vcommentaire%20avec%20planning%20rev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 de prod"/>
      <sheetName val="RAI"/>
      <sheetName val="Base Sku"/>
      <sheetName val="Commentaire"/>
      <sheetName val="S21"/>
      <sheetName val="S20"/>
      <sheetName val="S19"/>
      <sheetName val="S18 84%"/>
      <sheetName val="S18"/>
      <sheetName val="S17"/>
      <sheetName val="S16"/>
      <sheetName val="S15"/>
      <sheetName val="S14"/>
      <sheetName val="S13"/>
      <sheetName val="S12"/>
      <sheetName val="S11"/>
      <sheetName val="S10"/>
      <sheetName val="S9"/>
      <sheetName val="S8-10%"/>
      <sheetName val="S8"/>
      <sheetName val="S7"/>
      <sheetName val="S6"/>
      <sheetName val="S5"/>
      <sheetName val="S4"/>
      <sheetName val="S3"/>
      <sheetName val="S2"/>
      <sheetName val="S1"/>
      <sheetName val="S52"/>
      <sheetName val="S51"/>
      <sheetName val="S50"/>
      <sheetName val="S49"/>
      <sheetName val="S48"/>
      <sheetName val="S47"/>
      <sheetName val="S46"/>
      <sheetName val="S45"/>
    </sheetNames>
    <sheetDataSet>
      <sheetData sheetId="0"/>
      <sheetData sheetId="1"/>
      <sheetData sheetId="2">
        <row r="1">
          <cell r="B1" t="str">
            <v>Désignation</v>
          </cell>
        </row>
        <row r="2">
          <cell r="A2" t="str">
            <v>001570S</v>
          </cell>
          <cell r="B2" t="str">
            <v>CAR TWI PERSPECTIVE II</v>
          </cell>
        </row>
        <row r="3">
          <cell r="A3" t="str">
            <v>002408S</v>
          </cell>
          <cell r="B3" t="str">
            <v>CAR TWI BOLDUC AU CARRE</v>
          </cell>
        </row>
        <row r="4">
          <cell r="B4" t="str">
            <v>CAR TWI L'ESPRIT DE LA FORET</v>
          </cell>
        </row>
        <row r="5">
          <cell r="B5" t="str">
            <v>CAR TWI L'ART DU SARASA</v>
          </cell>
        </row>
        <row r="6">
          <cell r="B6" t="str">
            <v>CAR TWI KAWA ORA</v>
          </cell>
        </row>
        <row r="7">
          <cell r="B7" t="str">
            <v>CAR TWI ANIMAPOLIS</v>
          </cell>
        </row>
        <row r="8">
          <cell r="B8" t="str">
            <v>CAR TWI A L'OMBRE DES PIVOINES</v>
          </cell>
        </row>
        <row r="9">
          <cell r="B9" t="str">
            <v>CAR TWI HARNAIS DE TIMON</v>
          </cell>
        </row>
        <row r="10">
          <cell r="B10" t="str">
            <v>CAR TWI ZOUAVES ET DRAGONS</v>
          </cell>
        </row>
        <row r="11">
          <cell r="B11" t="str">
            <v>CAR TWI LE REGARD DE L'ARCTIQU</v>
          </cell>
        </row>
        <row r="12">
          <cell r="B12" t="str">
            <v>CAR TWI MOUNTAIN ZEBRA</v>
          </cell>
        </row>
        <row r="13">
          <cell r="B13" t="str">
            <v>CAR TWI DUELS ONIRIQUES</v>
          </cell>
        </row>
        <row r="14">
          <cell r="B14" t="str">
            <v>CAR TWI LES NOUVEAUX AMOUREUX</v>
          </cell>
        </row>
        <row r="15">
          <cell r="B15" t="str">
            <v>CAR TWI REVERIE SOLITAIRE</v>
          </cell>
        </row>
        <row r="16">
          <cell r="B16" t="str">
            <v>CAR TWI LA PATISSERIE FRANCAIS</v>
          </cell>
        </row>
        <row r="17">
          <cell r="B17" t="str">
            <v>CAR TWI DOUBLE SANGLE</v>
          </cell>
        </row>
        <row r="18">
          <cell r="B18" t="str">
            <v>CAR TWI GARDE ROBE POP</v>
          </cell>
        </row>
        <row r="19">
          <cell r="B19" t="str">
            <v>CAR TWI COSMOGRAPHIA UNIVERSAL</v>
          </cell>
        </row>
        <row r="20">
          <cell r="A20" t="str">
            <v>003366S</v>
          </cell>
          <cell r="B20" t="str">
            <v>CAR TWI INDEX PALMARUM</v>
          </cell>
        </row>
        <row r="21">
          <cell r="A21" t="str">
            <v>003369S</v>
          </cell>
          <cell r="B21" t="str">
            <v>CAR TWI JUNGLE LOVE RAINBOW</v>
          </cell>
        </row>
        <row r="22">
          <cell r="A22" t="str">
            <v>003373S</v>
          </cell>
          <cell r="B22" t="str">
            <v>CAR TWI LA CITE CAVALIERE</v>
          </cell>
        </row>
        <row r="23">
          <cell r="A23" t="str">
            <v>003414S</v>
          </cell>
          <cell r="B23" t="str">
            <v>CAR TWI MORS A JOUETS CHEMISE</v>
          </cell>
        </row>
        <row r="24">
          <cell r="A24" t="str">
            <v>003415S</v>
          </cell>
          <cell r="B24" t="str">
            <v>CAR TWI BRIDES DE GALA SHADOW</v>
          </cell>
        </row>
        <row r="25">
          <cell r="A25" t="str">
            <v>006127T</v>
          </cell>
          <cell r="B25" t="str">
            <v>CRA TWI 7 CLOU MEDOR</v>
          </cell>
        </row>
        <row r="26">
          <cell r="A26" t="str">
            <v>032877S</v>
          </cell>
          <cell r="B26" t="str">
            <v>BAN MOU MADRAS EX-LIBRIS</v>
          </cell>
        </row>
        <row r="27">
          <cell r="A27" t="str">
            <v>033147S</v>
          </cell>
          <cell r="B27" t="str">
            <v>BAN DISCO COACHING</v>
          </cell>
        </row>
        <row r="28">
          <cell r="A28" t="str">
            <v>043332S</v>
          </cell>
          <cell r="B28" t="str">
            <v>BAN TWI SILK UP BANDANA</v>
          </cell>
        </row>
        <row r="29">
          <cell r="A29" t="str">
            <v>043350S</v>
          </cell>
          <cell r="B29" t="str">
            <v>BAN TWI LES LEOPARDS BANDANA</v>
          </cell>
        </row>
        <row r="30">
          <cell r="B30" t="str">
            <v>BAN TWI BOUCLERIE MODERNE BAND</v>
          </cell>
        </row>
        <row r="31">
          <cell r="B31" t="str">
            <v>BAN TWI BRANDEBOURGS BANDANA</v>
          </cell>
        </row>
        <row r="32">
          <cell r="B32" t="str">
            <v>BAN TWI ECURIES BANDANA</v>
          </cell>
        </row>
        <row r="33">
          <cell r="B33" t="str">
            <v>TWILLON LUR DISCO COACHING</v>
          </cell>
        </row>
        <row r="34">
          <cell r="B34" t="str">
            <v>TWILLON TWI L'ART DU SARASA</v>
          </cell>
        </row>
        <row r="35">
          <cell r="B35" t="str">
            <v>TWILLON TWI ANIMAPOLIS</v>
          </cell>
        </row>
        <row r="36">
          <cell r="B36" t="str">
            <v>TWILLON TWI LES NOUVEAUX AMOUR</v>
          </cell>
        </row>
        <row r="37">
          <cell r="B37" t="str">
            <v>TWILLON TWI DOUBLE SANGLE</v>
          </cell>
        </row>
        <row r="38">
          <cell r="B38" t="str">
            <v>TWI TWI LES COUPES TATTOO</v>
          </cell>
        </row>
        <row r="39">
          <cell r="B39" t="str">
            <v>TWI TWI LES LEOPARDS BANDANA</v>
          </cell>
        </row>
        <row r="40">
          <cell r="B40" t="str">
            <v>CAR WASH TWI EQUATEUR</v>
          </cell>
        </row>
        <row r="41">
          <cell r="B41" t="str">
            <v>CAR WASH TWI KACHINAS</v>
          </cell>
        </row>
        <row r="42">
          <cell r="B42" t="str">
            <v>CAR WASH TWI PIERRES CRISTAUX</v>
          </cell>
        </row>
        <row r="43">
          <cell r="B43" t="str">
            <v>CAR WASH TWI PEGASE PAYSAGE</v>
          </cell>
        </row>
        <row r="44">
          <cell r="B44" t="str">
            <v>CAR WASH TWI WASHINGTON ' S CA</v>
          </cell>
        </row>
        <row r="45">
          <cell r="B45" t="str">
            <v>CAR WASH TWI BOUCLES ET GALONS</v>
          </cell>
        </row>
        <row r="46">
          <cell r="B46" t="str">
            <v>CAR TWD 100 DISC JOCKEY</v>
          </cell>
        </row>
        <row r="47">
          <cell r="B47" t="str">
            <v>CAR TWD 100 SWEAT DREAMS</v>
          </cell>
        </row>
        <row r="48">
          <cell r="B48" t="str">
            <v>CAR CACH 100 AAAAARGH</v>
          </cell>
        </row>
        <row r="49">
          <cell r="B49" t="str">
            <v>CAR CACH 100 TETE A TETE EQUES</v>
          </cell>
        </row>
        <row r="50">
          <cell r="B50" t="str">
            <v>CAR CACH 100 TOUTOCIZO</v>
          </cell>
        </row>
        <row r="51">
          <cell r="B51" t="str">
            <v>CAR CACH 100 NOTHING BUT A DRE</v>
          </cell>
        </row>
        <row r="52">
          <cell r="B52" t="str">
            <v>CAR TWI QUADRI AU BLOC</v>
          </cell>
        </row>
        <row r="53">
          <cell r="B53" t="str">
            <v>BAN TWI BALADE EN BERLINE BAND</v>
          </cell>
        </row>
        <row r="54">
          <cell r="B54" t="str">
            <v>ECHARPE SMOKING FRANGES SOIE</v>
          </cell>
        </row>
        <row r="55">
          <cell r="B55" t="str">
            <v>CHA CAC LA MAISON DES CARRES</v>
          </cell>
        </row>
        <row r="56">
          <cell r="B56" t="str">
            <v>CHA CAC LES CABANES</v>
          </cell>
        </row>
        <row r="57">
          <cell r="B57" t="str">
            <v>CHA CAC ZOUAVES ET DRAGONS</v>
          </cell>
        </row>
        <row r="58">
          <cell r="B58" t="str">
            <v>CHA CAC PEGASE PAYSAGE</v>
          </cell>
        </row>
        <row r="59">
          <cell r="B59" t="str">
            <v>CHA CAC LE JARDIN DE LEILA AU</v>
          </cell>
        </row>
        <row r="60">
          <cell r="B60" t="str">
            <v>CHA CAC FOUETS ET BADINES BAND</v>
          </cell>
        </row>
        <row r="61">
          <cell r="B61" t="str">
            <v>CHA TWILL CARRE EN CRAVATES</v>
          </cell>
        </row>
        <row r="62">
          <cell r="B62" t="str">
            <v>CHA TWILL CLIC-CLAC A POIS</v>
          </cell>
        </row>
        <row r="63">
          <cell r="B63" t="str">
            <v>CHA TWILL PETIT DUC</v>
          </cell>
        </row>
        <row r="64">
          <cell r="B64" t="str">
            <v>CHA TWILL SIESTE AU PARADIS</v>
          </cell>
        </row>
        <row r="65">
          <cell r="B65" t="str">
            <v>CHA TWILL PEGASE POP</v>
          </cell>
        </row>
        <row r="66">
          <cell r="B66" t="str">
            <v>CHA TWI SEA SURF AND FUN</v>
          </cell>
        </row>
        <row r="67">
          <cell r="B67" t="str">
            <v>CHA TWILL SEA SURF AND FUN</v>
          </cell>
        </row>
        <row r="68">
          <cell r="B68" t="str">
            <v>CHA TWILL CARNAVAL DES OISEAUX</v>
          </cell>
        </row>
        <row r="69">
          <cell r="B69" t="str">
            <v>CHA TWILL ROBE DU SOIR</v>
          </cell>
        </row>
        <row r="70">
          <cell r="B70" t="str">
            <v>CHA TWILL HARNAIS FRANCAIS EN</v>
          </cell>
        </row>
        <row r="71">
          <cell r="B71" t="str">
            <v>CHA TWI 100 CARRES</v>
          </cell>
        </row>
        <row r="72">
          <cell r="B72" t="str">
            <v>CARRE H 140 TWD MAILLONS LIBRE</v>
          </cell>
        </row>
        <row r="73">
          <cell r="B73" t="str">
            <v>CAR CAC 140 SILK MIX</v>
          </cell>
        </row>
        <row r="74">
          <cell r="B74" t="str">
            <v>CRA TWI 8CM MAILLONS ET FERMOI</v>
          </cell>
        </row>
        <row r="75">
          <cell r="B75" t="str">
            <v>CRA TWI 8CM CLOU DE FORGE</v>
          </cell>
        </row>
        <row r="76">
          <cell r="B76" t="str">
            <v>CRA TWI 8CM TORTUE 24</v>
          </cell>
        </row>
        <row r="77">
          <cell r="B77" t="str">
            <v>CRA TWI 8CM H ATTACK</v>
          </cell>
        </row>
        <row r="78">
          <cell r="B78" t="str">
            <v>CRA TWI 8CM HORSE TALK</v>
          </cell>
        </row>
        <row r="79">
          <cell r="B79" t="str">
            <v>CRA TWI 8CM RAINBOW LOOM</v>
          </cell>
        </row>
        <row r="80">
          <cell r="B80" t="str">
            <v>CRA TWI 8CM BOOOOOUH !</v>
          </cell>
        </row>
        <row r="81">
          <cell r="B81" t="str">
            <v>CRA TWILLBI DADA HU</v>
          </cell>
        </row>
        <row r="82">
          <cell r="B82" t="str">
            <v>CRA TWILLBI GREY REEF</v>
          </cell>
        </row>
        <row r="83">
          <cell r="B83" t="str">
            <v>CRA TWILLBI C'EST LE POMPON</v>
          </cell>
        </row>
        <row r="84">
          <cell r="B84" t="str">
            <v>ECH  IMP FOU H COACHING</v>
          </cell>
        </row>
        <row r="85">
          <cell r="B85" t="str">
            <v>LOS TWI POINTES CONTRASTANTES</v>
          </cell>
        </row>
        <row r="86">
          <cell r="B86" t="str">
            <v>CART GEA SAT MEDITERRANEE</v>
          </cell>
        </row>
        <row r="87">
          <cell r="B87" t="str">
            <v>CAR TWI SURTEINT PANTHERA PARD</v>
          </cell>
        </row>
        <row r="88">
          <cell r="B88" t="str">
            <v>GAV TWI BRANDEBOURGS</v>
          </cell>
        </row>
        <row r="89">
          <cell r="B89" t="str">
            <v>GAV TWI SANGLES</v>
          </cell>
        </row>
        <row r="90">
          <cell r="B90" t="str">
            <v>GAV TWI FAUBOURG RAINBOW</v>
          </cell>
        </row>
        <row r="91">
          <cell r="B91" t="str">
            <v>GAV TWI CHEVAL A LA COUVERTURE</v>
          </cell>
        </row>
        <row r="92">
          <cell r="B92" t="str">
            <v>GAV TWI PAISLEY FROM PAISLEY</v>
          </cell>
        </row>
        <row r="93">
          <cell r="B93" t="str">
            <v>CAR TWI QUADRIGE AU FIL</v>
          </cell>
        </row>
        <row r="94">
          <cell r="B94" t="str">
            <v>CARRE 70 ALLURES</v>
          </cell>
        </row>
        <row r="95">
          <cell r="B95" t="str">
            <v>CAR VIN CUT</v>
          </cell>
        </row>
        <row r="96">
          <cell r="B96" t="str">
            <v>CAR VIN POIS CUT</v>
          </cell>
        </row>
        <row r="97">
          <cell r="B97" t="str">
            <v>CAR VIN EX-LIBRIS LES PARISIEN</v>
          </cell>
        </row>
        <row r="98">
          <cell r="B98" t="str">
            <v>CAR VIN ENCADRE</v>
          </cell>
        </row>
        <row r="99">
          <cell r="B99" t="str">
            <v>SF BRODE CAR TW JUNGLE LOVE RA</v>
          </cell>
        </row>
        <row r="100">
          <cell r="B100" t="str">
            <v>PAPF19E ASTROLOGIE EYELINER/Y0</v>
          </cell>
        </row>
        <row r="101">
          <cell r="B101" t="str">
            <v>PAPF 19E BOUCLERIE MODERNE/23</v>
          </cell>
        </row>
        <row r="102">
          <cell r="B102" t="str">
            <v>PAPF 19E BOUCLERIE MODERNE/3W</v>
          </cell>
        </row>
        <row r="103">
          <cell r="B103" t="str">
            <v>PAPF 19E BOUCLERIE MODERNE/C2</v>
          </cell>
        </row>
        <row r="104">
          <cell r="B104" t="str">
            <v>PAPF 19E BOUCLERIE MODERNE/S3</v>
          </cell>
        </row>
        <row r="105">
          <cell r="B105" t="str">
            <v>PAPF19E PIERR&amp;CRIST FUSE 90/3W</v>
          </cell>
        </row>
        <row r="106">
          <cell r="B106" t="str">
            <v>PAPF19E PIERR&amp;CRIST FUSE 90/90</v>
          </cell>
        </row>
        <row r="107">
          <cell r="B107" t="str">
            <v>PAPF19E PIERR&amp;CRIST FUSE 90/I7</v>
          </cell>
        </row>
        <row r="108">
          <cell r="B108" t="str">
            <v>PAPF19H/BOLDUC AU CARRE 90/55</v>
          </cell>
        </row>
        <row r="109">
          <cell r="B109" t="str">
            <v>PAPF19H/BOLDUC AU CARRE 90/7R</v>
          </cell>
        </row>
        <row r="110">
          <cell r="B110" t="str">
            <v>PAPF19H/BOLDUC AU CARRE 90/O6</v>
          </cell>
        </row>
        <row r="111">
          <cell r="B111" t="str">
            <v>PAPF 19H/MORS A JOUET 90/E0</v>
          </cell>
        </row>
        <row r="112">
          <cell r="B112" t="str">
            <v>PAPF 19H/MORS A JOUET 90/I4</v>
          </cell>
        </row>
        <row r="113">
          <cell r="B113" t="str">
            <v>PAPF 19H/MORS A JOUET 90/O2</v>
          </cell>
        </row>
        <row r="114">
          <cell r="B114" t="str">
            <v>PAPF 19H/MORS A JOUET 90/O6</v>
          </cell>
        </row>
        <row r="115">
          <cell r="B115" t="str">
            <v>CHAP19H MORS A JOUE CHE/07</v>
          </cell>
        </row>
        <row r="116">
          <cell r="B116" t="str">
            <v>CHAP19H MORS A JOUE CHEMISE/09</v>
          </cell>
        </row>
        <row r="117">
          <cell r="B117" t="str">
            <v>CHAP19H/MORS A JOUE CHEMISE/12</v>
          </cell>
        </row>
        <row r="118">
          <cell r="B118" t="str">
            <v>PAPH 19H DRAGON VINTAGE/0Y</v>
          </cell>
        </row>
        <row r="119">
          <cell r="B119" t="str">
            <v>PAPH 19H DRAGON VINTAGE/1D</v>
          </cell>
        </row>
        <row r="120">
          <cell r="B120" t="str">
            <v>PAPH 19H DRAGON VINTAGE/60</v>
          </cell>
        </row>
        <row r="121">
          <cell r="B121" t="str">
            <v>PAPH 19H DRAGON VINTAGE/86</v>
          </cell>
        </row>
        <row r="122">
          <cell r="B122" t="str">
            <v>PAPH19H DRAGON FINE VINTAGE/60</v>
          </cell>
        </row>
        <row r="123">
          <cell r="B123" t="str">
            <v>SF BRODE CHA CAC COSMOGRAPHIA</v>
          </cell>
        </row>
        <row r="124">
          <cell r="B124" t="str">
            <v>SF BRODE CHA CAC CACHE CACHE F</v>
          </cell>
        </row>
        <row r="125">
          <cell r="B125" t="str">
            <v>SF BRODE CARRE GEANT PEGASE PA</v>
          </cell>
        </row>
        <row r="126">
          <cell r="B126" t="str">
            <v>SF BRODE CAR GEANT PEGASE AU B</v>
          </cell>
        </row>
        <row r="127">
          <cell r="B127" t="str">
            <v>MARO STECH KAPSALI HOUSS/9OP3</v>
          </cell>
        </row>
        <row r="128">
          <cell r="B128" t="str">
            <v>MARO STECH DANS LE 1000/9OP3</v>
          </cell>
        </row>
        <row r="129">
          <cell r="B129" t="str">
            <v>PAPF 19E BOUCLE MODER/140/S3</v>
          </cell>
        </row>
        <row r="130">
          <cell r="B130" t="str">
            <v>PAPF 19E BOUCLE MODER/140/V7</v>
          </cell>
        </row>
        <row r="131">
          <cell r="B131" t="str">
            <v>PAPF19H/MORS A JOUET 140/E0</v>
          </cell>
        </row>
        <row r="132">
          <cell r="B132" t="str">
            <v>PAPF19H/MORS A JOUET 140/I4</v>
          </cell>
        </row>
        <row r="133">
          <cell r="B133" t="str">
            <v>PAPF19H/MORS A JOUET 140/O2</v>
          </cell>
        </row>
        <row r="134">
          <cell r="B134" t="str">
            <v>PAPF19H/MORS A JOUET 140/O6</v>
          </cell>
        </row>
        <row r="135">
          <cell r="B135" t="str">
            <v>PAPF 19H CARRE DBLE ENCADRE/91</v>
          </cell>
        </row>
        <row r="136">
          <cell r="B136" t="str">
            <v>PAPF 19H CARRE DBLE ENCADRE/F0</v>
          </cell>
        </row>
        <row r="137">
          <cell r="B137" t="str">
            <v>PAPF 19H CARRE DBLE ENCADRE/N4</v>
          </cell>
        </row>
        <row r="138">
          <cell r="B138" t="str">
            <v>PAPH19E/COCCINELLES/0B</v>
          </cell>
        </row>
        <row r="139">
          <cell r="B139" t="str">
            <v>PAPH19E/COCCINELLES/0C</v>
          </cell>
        </row>
        <row r="140">
          <cell r="B140" t="str">
            <v>PAPH19E/COCCINELLES/46</v>
          </cell>
        </row>
        <row r="141">
          <cell r="B141" t="str">
            <v>PAPH19E/COCCINELLES/86</v>
          </cell>
        </row>
        <row r="142">
          <cell r="B142" t="str">
            <v>H VIBRATI BDX 57/ RGE COEUR S3</v>
          </cell>
        </row>
        <row r="143">
          <cell r="B143" t="str">
            <v>PAPH 19H MUR DU SON/1K</v>
          </cell>
        </row>
        <row r="144">
          <cell r="B144" t="str">
            <v>PAPH 19H MUR DU SON/60</v>
          </cell>
        </row>
        <row r="145">
          <cell r="B145" t="str">
            <v>PAPH 19H MUR DU SON/70</v>
          </cell>
        </row>
        <row r="146">
          <cell r="B146" t="str">
            <v>PAPH 19H MUR DU SON/86</v>
          </cell>
        </row>
        <row r="147">
          <cell r="B147" t="str">
            <v>SF BRODE CHA CAC ZOUAVES ET DR</v>
          </cell>
        </row>
        <row r="148">
          <cell r="B148" t="str">
            <v>MARO CITIZEN/CHEV SURPRIS/9OT7</v>
          </cell>
        </row>
        <row r="149">
          <cell r="B149" t="str">
            <v>MARO 19H/PANOPLIE EQUES/894E</v>
          </cell>
        </row>
        <row r="150">
          <cell r="B150" t="str">
            <v>MARO 19H/PANOPLIE EQUES/8W80</v>
          </cell>
        </row>
        <row r="151">
          <cell r="B151" t="str">
            <v>MARO 19E SIESTE AU PARADIS/8V</v>
          </cell>
        </row>
        <row r="152">
          <cell r="B152" t="str">
            <v>MARO 19E SIESTE AU PARADIS/9R</v>
          </cell>
        </row>
        <row r="153">
          <cell r="B153" t="str">
            <v>MARO SILKIN JEU DE SOIE/3710</v>
          </cell>
        </row>
        <row r="154">
          <cell r="B154" t="str">
            <v>MARO SILKIN JEU DE SOIE/S35P</v>
          </cell>
        </row>
        <row r="155">
          <cell r="B155" t="str">
            <v>MARO/SILKY BDG POI CUT/3755</v>
          </cell>
        </row>
        <row r="156">
          <cell r="B156" t="str">
            <v>MARO/SILKY BDG POI CUT/5PP3</v>
          </cell>
        </row>
        <row r="157">
          <cell r="B157" t="str">
            <v>MARO/SILKY BDG POI CUT/8973</v>
          </cell>
        </row>
        <row r="158">
          <cell r="B158" t="str">
            <v>MARO/SILKY BDG POI CUT/U19O</v>
          </cell>
        </row>
        <row r="159">
          <cell r="B159" t="str">
            <v>MARO 19H SILKI ANIMAPOLIS/2TS4</v>
          </cell>
        </row>
        <row r="160">
          <cell r="B160" t="str">
            <v>MARO 19H SILKI ANIMAPOLIS/X9P3</v>
          </cell>
        </row>
        <row r="161">
          <cell r="B161" t="str">
            <v>SF CHA TWI GEANT PETIT DUC</v>
          </cell>
        </row>
        <row r="162">
          <cell r="B162" t="str">
            <v>CHAP 19E/BAND LES LEOPARDS/02</v>
          </cell>
        </row>
        <row r="163">
          <cell r="B163" t="str">
            <v>CHAP 19E/BAND LES LEOPARDS/03</v>
          </cell>
        </row>
        <row r="164">
          <cell r="B164" t="str">
            <v>CHAP 19E/BOUCLERIE MODERNE/04</v>
          </cell>
        </row>
        <row r="165">
          <cell r="B165" t="str">
            <v>TDC 19E H VIBRATION LI/5717</v>
          </cell>
        </row>
        <row r="166">
          <cell r="B166" t="str">
            <v>PAPF 19E PIERRE &amp; CRISTAUX/3W</v>
          </cell>
        </row>
        <row r="167">
          <cell r="B167" t="str">
            <v>PAPF 19E PIERRE &amp; CRISTAUX/90</v>
          </cell>
        </row>
        <row r="168">
          <cell r="B168" t="str">
            <v>PAPF 19E PIERRE &amp; CRISTAUX/I7</v>
          </cell>
        </row>
        <row r="169">
          <cell r="B169" t="str">
            <v>PAPF19H/JUNGLE LOVE RAINBOW/02</v>
          </cell>
        </row>
        <row r="170">
          <cell r="B170" t="str">
            <v>PAPF19H/JUNGLE LOVE RAINBOW/V0</v>
          </cell>
        </row>
        <row r="171">
          <cell r="B171" t="str">
            <v>PAPF 19H/COUVERTUR &amp; TENUES/5H</v>
          </cell>
        </row>
        <row r="172">
          <cell r="B172" t="str">
            <v>PAPF 19H/COUVERTUR &amp; TENUES/M2</v>
          </cell>
        </row>
        <row r="173">
          <cell r="B173" t="str">
            <v>PAPF 19E WASHINGTON ZOOM/02</v>
          </cell>
        </row>
        <row r="174">
          <cell r="B174" t="str">
            <v>PAPF 19E WASHINGTON ZOOM/3W</v>
          </cell>
        </row>
        <row r="175">
          <cell r="B175" t="str">
            <v>PAPF 19E WASHINGTON ZOOM/V5</v>
          </cell>
        </row>
        <row r="176">
          <cell r="B176" t="str">
            <v>PAPF 19E WASHINGTON ZOOM/X0</v>
          </cell>
        </row>
        <row r="177">
          <cell r="B177" t="str">
            <v>PAPF19H/BOUCLE&amp;GALON TSAR/O2</v>
          </cell>
        </row>
        <row r="178">
          <cell r="B178" t="str">
            <v>PAPF19H/BOUCLE&amp;GALON TSAR/R3</v>
          </cell>
        </row>
        <row r="179">
          <cell r="B179" t="str">
            <v>PAPF19H/BOUCLE&amp;GALON TSAR/X4</v>
          </cell>
        </row>
        <row r="180">
          <cell r="B180" t="str">
            <v>PAPF19H/BRIDE GALA SHADOW/07</v>
          </cell>
        </row>
        <row r="181">
          <cell r="B181" t="str">
            <v>PAPF19H/BRIDE GALA SHADOW/9E</v>
          </cell>
        </row>
        <row r="182">
          <cell r="B182" t="str">
            <v>PAPF19H/BRIDE GALA SHADOW/R3</v>
          </cell>
        </row>
        <row r="183">
          <cell r="B183" t="str">
            <v>GAV TWILL PERSPECTIVE</v>
          </cell>
        </row>
        <row r="184">
          <cell r="B184" t="str">
            <v>PAPF20E BRANDEBOURG ENCADRE</v>
          </cell>
        </row>
        <row r="185">
          <cell r="B185" t="str">
            <v>PAPF20E BRANDEBOURG ENCADRE/L5</v>
          </cell>
        </row>
        <row r="186">
          <cell r="B186" t="str">
            <v>PAPF20E BRANDEBOURG ENCADRE/02</v>
          </cell>
        </row>
        <row r="187">
          <cell r="B187" t="str">
            <v>PAPF20E BRANDEBOURG ENCADRE/7D</v>
          </cell>
        </row>
        <row r="188">
          <cell r="B188" t="str">
            <v>GAV TWI GRAFF HERMES</v>
          </cell>
        </row>
        <row r="189">
          <cell r="B189" t="str">
            <v>CAR TWD 100 GRRRRR!</v>
          </cell>
        </row>
        <row r="190">
          <cell r="B190" t="str">
            <v>GAV TWI ZOUAVES ET DRAGONS</v>
          </cell>
        </row>
        <row r="191">
          <cell r="B191" t="str">
            <v>CAR CACH 100 HERMES ODYSSEY</v>
          </cell>
        </row>
        <row r="192">
          <cell r="B192" t="str">
            <v>PAPF20E/CORD FINES</v>
          </cell>
        </row>
        <row r="193">
          <cell r="B193" t="str">
            <v>C90 CHEVRON GOYARD</v>
          </cell>
        </row>
        <row r="195">
          <cell r="B195" t="str">
            <v>MARO SILKIN BDG FANTOME</v>
          </cell>
        </row>
        <row r="196">
          <cell r="B196" t="str">
            <v>SILKIN FANTAISIE BOTANIQUE</v>
          </cell>
        </row>
        <row r="197">
          <cell r="B197" t="str">
            <v>CRA TWILLBI PANOPLIE</v>
          </cell>
        </row>
        <row r="198">
          <cell r="B198" t="str">
            <v>MARO CITIZEN TWILL/CARRE CUBE</v>
          </cell>
        </row>
        <row r="199">
          <cell r="B199" t="str">
            <v>MARO SILKYCITY/TIGR RAOYAL FLEU</v>
          </cell>
        </row>
        <row r="200">
          <cell r="B200" t="str">
            <v>PAPF 20E/BRIDE DE GALA FUSE/02</v>
          </cell>
        </row>
        <row r="201">
          <cell r="B201" t="str">
            <v>PAPF 20E/BRIDE DE GALA FUSE/3R</v>
          </cell>
        </row>
        <row r="202">
          <cell r="B202" t="str">
            <v>PAPF 20E/BRIDE DE GALA FUSE</v>
          </cell>
        </row>
        <row r="203">
          <cell r="B203" t="str">
            <v>CAR TWILL CALECHE ELASTIQUE</v>
          </cell>
        </row>
        <row r="204">
          <cell r="B204" t="str">
            <v>SF BRODE CAR TWILL THE THREE GRACES</v>
          </cell>
        </row>
        <row r="205">
          <cell r="B205" t="str">
            <v>GAV TWI LES TIGREAUX</v>
          </cell>
        </row>
        <row r="206">
          <cell r="B206" t="str">
            <v>CAR TWI A GARDEN OF SHAPES</v>
          </cell>
        </row>
        <row r="207">
          <cell r="B207" t="str">
            <v>CAR TWI THE BATTERY NEW-YORK</v>
          </cell>
        </row>
        <row r="208">
          <cell r="B208" t="str">
            <v>CAR WASH TWI BRIDES DE GALA WA</v>
          </cell>
        </row>
        <row r="209">
          <cell r="B209" t="str">
            <v>CAR TWI ETRIERS</v>
          </cell>
        </row>
        <row r="210">
          <cell r="B210" t="str">
            <v>CAR TWI GRAND MANEGE DETAIL</v>
          </cell>
        </row>
        <row r="211">
          <cell r="B211" t="str">
            <v>CAR WASH TWI FAVORI DU CHEVAL</v>
          </cell>
        </row>
        <row r="212">
          <cell r="B212" t="str">
            <v>CAR WASH TWI COLLIERS ET CHIEN</v>
          </cell>
        </row>
        <row r="213">
          <cell r="B213" t="str">
            <v>CAR TWI LA SOURCE DE PEGASE</v>
          </cell>
        </row>
        <row r="214">
          <cell r="B214" t="str">
            <v>CAR TWI LA FOLLE PARADE</v>
          </cell>
        </row>
        <row r="215">
          <cell r="B215" t="str">
            <v>CRA TWI 8CM H GORMETTE</v>
          </cell>
        </row>
        <row r="216">
          <cell r="B216" t="str">
            <v>CRA TWI 8CM BOOM H</v>
          </cell>
        </row>
        <row r="217">
          <cell r="B217" t="str">
            <v>CRA TWI 8CM HUBLOT</v>
          </cell>
        </row>
        <row r="218">
          <cell r="B218" t="str">
            <v>CRA TWI 8CM LES ZEBRES INVESTEC</v>
          </cell>
        </row>
        <row r="219">
          <cell r="B219" t="str">
            <v>CRA TWILLBI POISSON MAILLON</v>
          </cell>
        </row>
        <row r="220">
          <cell r="B220" t="str">
            <v>CAR TWI THE THREE GRACES</v>
          </cell>
        </row>
        <row r="221">
          <cell r="B221" t="str">
            <v>CAR TWI PLEASE CHECK-IN</v>
          </cell>
        </row>
        <row r="222">
          <cell r="B222" t="str">
            <v>CAR TWI PLUMES EN FETE</v>
          </cell>
        </row>
        <row r="223">
          <cell r="B223" t="str">
            <v>CAR TWI LES ARTISANS D'HERMES</v>
          </cell>
        </row>
        <row r="224">
          <cell r="B224" t="str">
            <v>MARO CITIZEN/CHEV SURPRIS/9OT7</v>
          </cell>
        </row>
        <row r="225">
          <cell r="B225" t="str">
            <v>PAPF 20H BRIDE COUR REMIX</v>
          </cell>
        </row>
        <row r="226">
          <cell r="B226" t="str">
            <v>PAPF20H JEU OMNIBUS CHEV 90/1C</v>
          </cell>
        </row>
        <row r="227">
          <cell r="B227" t="str">
            <v>PAPF20H JEU OMNIBUS CHAI 90/JA</v>
          </cell>
        </row>
        <row r="228">
          <cell r="B228" t="str">
            <v>CARRE PERSPECTIVES PARFUM</v>
          </cell>
        </row>
        <row r="229">
          <cell r="B229" t="str">
            <v>MARO FIL D'ARGENT</v>
          </cell>
        </row>
        <row r="230">
          <cell r="B230" t="str">
            <v>CAR TWI JUNGLE LOVE LOVE</v>
          </cell>
        </row>
        <row r="231">
          <cell r="B231" t="str">
            <v>CAR TWI VOITURES EXQUISES</v>
          </cell>
        </row>
        <row r="232">
          <cell r="B232" t="str">
            <v>CAR WSH TWI BOUCLES ET GALONS</v>
          </cell>
        </row>
        <row r="233">
          <cell r="B233" t="str">
            <v>SILKYCITY/TIGR ROAYL FLEU</v>
          </cell>
        </row>
        <row r="234">
          <cell r="B234" t="str">
            <v>CAR TWI NAN BRIDES DE GALA</v>
          </cell>
        </row>
        <row r="235">
          <cell r="B235" t="str">
            <v>MARO CITIZEN TW/CARRE CUB</v>
          </cell>
        </row>
        <row r="236">
          <cell r="B236" t="str">
            <v>CAR TWI NAN ZEBRA PEGASUS</v>
          </cell>
        </row>
        <row r="237">
          <cell r="B237" t="str">
            <v>CRA TWI 7 TRIPLE H</v>
          </cell>
        </row>
        <row r="238">
          <cell r="B238" t="str">
            <v>CAR TWI ROBE DU SOIR</v>
          </cell>
        </row>
        <row r="239">
          <cell r="B239" t="str">
            <v>C90 CHEVRON GOYARD</v>
          </cell>
        </row>
        <row r="240">
          <cell r="B240" t="str">
            <v>TWI TWI EX-LIBRIS LES PARISIENNES</v>
          </cell>
        </row>
        <row r="241">
          <cell r="B241" t="str">
            <v>CRA TWI 8CM BOOM'H</v>
          </cell>
        </row>
        <row r="242">
          <cell r="B242" t="str">
            <v>CRA TWI 8CM H GOURMETTE</v>
          </cell>
        </row>
        <row r="243">
          <cell r="B243" t="str">
            <v>CRA TWI 7 H EQUILIBRE</v>
          </cell>
        </row>
        <row r="244">
          <cell r="B244" t="str">
            <v>CRA TWI 7 TETE AU CARRE</v>
          </cell>
        </row>
        <row r="245">
          <cell r="B245" t="str">
            <v>CAR TWI LES ROUES DE PHAETON</v>
          </cell>
        </row>
        <row r="246">
          <cell r="B246" t="str">
            <v>GAV TWI BRIDES DE GALA SHADOW</v>
          </cell>
        </row>
        <row r="247">
          <cell r="B247" t="str">
            <v>MARO SILKIN/MANUF BOUCLERIE</v>
          </cell>
        </row>
        <row r="248">
          <cell r="B248" t="str">
            <v>SF CAR BRACELETS LUMIERE PAPH</v>
          </cell>
        </row>
        <row r="249">
          <cell r="B249" t="str">
            <v>SF CAR SEA SURF AND FUN</v>
          </cell>
        </row>
        <row r="250">
          <cell r="B250" t="str">
            <v>SF CAR MAISON OISEAUX PARLEURS</v>
          </cell>
        </row>
        <row r="251">
          <cell r="B251" t="str">
            <v>SF CARRE TWILL CALECHE ELASTIQ</v>
          </cell>
        </row>
        <row r="252">
          <cell r="B252" t="str">
            <v>SF LA SOURCE DE PEGASE</v>
          </cell>
        </row>
        <row r="253">
          <cell r="B253" t="str">
            <v>CRA TWI 7 H EQUILIBRE</v>
          </cell>
        </row>
        <row r="254">
          <cell r="B254" t="str">
            <v>CRA TWI 7 TRIPLE H</v>
          </cell>
        </row>
        <row r="255">
          <cell r="B255" t="str">
            <v>SF CARRE TWILL ETREIRS</v>
          </cell>
        </row>
        <row r="256">
          <cell r="B256" t="str">
            <v>CAHP20E/FAORMAT CARRE ETRIER</v>
          </cell>
        </row>
        <row r="257">
          <cell r="B257" t="str">
            <v>SF GARDEN OF SHAPES</v>
          </cell>
        </row>
        <row r="258">
          <cell r="B258" t="str">
            <v>SF CARRE TWILL LA SOURCE DE PE</v>
          </cell>
        </row>
        <row r="259">
          <cell r="B259" t="str">
            <v>POI 90ETR APPL CŒUR</v>
          </cell>
        </row>
        <row r="260">
          <cell r="B260" t="str">
            <v>SF CARRE EX LIBRIS PAPH</v>
          </cell>
        </row>
        <row r="261">
          <cell r="B261" t="str">
            <v>TW SE 90 XXXX SANS LOGO JA/BLE</v>
          </cell>
        </row>
        <row r="262">
          <cell r="B262" t="str">
            <v>TW SE 90 XXXX AVEC LOGO JA/BLE</v>
          </cell>
        </row>
        <row r="263">
          <cell r="B263" t="str">
            <v>CAR TWI COSMOGRAPHIA UNIVERSAL</v>
          </cell>
        </row>
        <row r="264">
          <cell r="B264" t="str">
            <v>SF VOITURES EXQUISES</v>
          </cell>
        </row>
        <row r="265">
          <cell r="B265" t="str">
            <v>CAR TWI THE THREE GRACES APP FLEU</v>
          </cell>
        </row>
        <row r="266">
          <cell r="B266" t="str">
            <v>SF THE THREE GRACES</v>
          </cell>
        </row>
        <row r="267">
          <cell r="B267" t="str">
            <v>CAR TWI PAPEROLLES</v>
          </cell>
        </row>
        <row r="268">
          <cell r="B268" t="str">
            <v>SF CAR ROBE DU SOIR PAPH</v>
          </cell>
        </row>
        <row r="269">
          <cell r="B269" t="str">
            <v>CAR TWD 100 CARRICK BEND</v>
          </cell>
        </row>
        <row r="270">
          <cell r="B270" t="str">
            <v>CAR CACH 100 HERMES ODYSSEY</v>
          </cell>
        </row>
        <row r="271">
          <cell r="B271" t="str">
            <v>CRA TWI 8CM HUBLOT</v>
          </cell>
        </row>
        <row r="272">
          <cell r="B272" t="str">
            <v>SF FOLLE PARADE</v>
          </cell>
        </row>
        <row r="273">
          <cell r="B273" t="str">
            <v>GAVROCHE TWIL A VOS CRAYONS</v>
          </cell>
        </row>
        <row r="274">
          <cell r="B274" t="str">
            <v>CAR TWI COSMOGRAPHIA UNIVERSALIS</v>
          </cell>
        </row>
        <row r="275">
          <cell r="B275" t="str">
            <v>CAR TWI PLEA CHEC IN APPL FLEUR</v>
          </cell>
        </row>
        <row r="276">
          <cell r="B276" t="str">
            <v>CAR TWI PANOLLIE EQUESTRE</v>
          </cell>
        </row>
        <row r="277">
          <cell r="B277" t="str">
            <v>TWI TWI LES ZEBRES BANDANA</v>
          </cell>
        </row>
        <row r="278">
          <cell r="B278" t="str">
            <v>GAV TWI PEGASE POP</v>
          </cell>
        </row>
        <row r="279">
          <cell r="B279" t="str">
            <v>GAV TWI VOITURES EXQUISES</v>
          </cell>
        </row>
        <row r="280">
          <cell r="B280" t="str">
            <v>TWI TWI EX LIBRIS LES PARISIEN</v>
          </cell>
        </row>
        <row r="281">
          <cell r="B281" t="str">
            <v>GAV TWI HERMES-SELLIER</v>
          </cell>
        </row>
        <row r="282">
          <cell r="B282" t="str">
            <v>GAV TWI FANTAISIE BOTANIQUE</v>
          </cell>
        </row>
        <row r="283">
          <cell r="B283" t="str">
            <v>CAR WASH TWI GRANDE TENUE</v>
          </cell>
        </row>
        <row r="284">
          <cell r="B284" t="str">
            <v>CAR TWI TOUCANS DE PARADIS</v>
          </cell>
        </row>
        <row r="285">
          <cell r="B285" t="str">
            <v>CAR TWI PHOTOSYNTHESE</v>
          </cell>
        </row>
        <row r="286">
          <cell r="B286" t="str">
            <v>CAR TWI EXPOSITION UNIVERSELLE</v>
          </cell>
        </row>
        <row r="287">
          <cell r="B287" t="str">
            <v>MARO SILKIN ETRIERS</v>
          </cell>
        </row>
        <row r="288">
          <cell r="B288" t="str">
            <v>TWI TWI LA FOLLE PARADE</v>
          </cell>
        </row>
        <row r="289">
          <cell r="B289" t="str">
            <v>TWI TWI BRIDES DE GALA SHADOW</v>
          </cell>
        </row>
        <row r="290">
          <cell r="B290" t="str">
            <v>MARO 123 AND AWAY GO</v>
          </cell>
        </row>
        <row r="291">
          <cell r="B291" t="str">
            <v>MARO SILKI NOEUDS MARINS</v>
          </cell>
        </row>
        <row r="292">
          <cell r="B292" t="str">
            <v>CAR PRE 90 PLUMES EN FETE</v>
          </cell>
        </row>
        <row r="293">
          <cell r="B293" t="str">
            <v>SF BRO CARRE TWILL CLAIR DE LUNE</v>
          </cell>
        </row>
        <row r="294">
          <cell r="B294" t="str">
            <v>CAR WASH LES LEOPARDS MODE</v>
          </cell>
        </row>
        <row r="295">
          <cell r="B295" t="str">
            <v>CAR TWI LA LEGENDE DE LA FORET</v>
          </cell>
        </row>
        <row r="296">
          <cell r="B296" t="str">
            <v>CAR CACH 100HERMES FOOTBALL CLUB</v>
          </cell>
        </row>
        <row r="297">
          <cell r="B297" t="str">
            <v>CAR TWI LA DANSE DES AMAZONES</v>
          </cell>
        </row>
        <row r="298">
          <cell r="B298" t="str">
            <v>CAR TWI LA LEGENDE DU CHEVAL A</v>
          </cell>
        </row>
        <row r="299">
          <cell r="B299" t="str">
            <v>CAR TWI VOLTES ET PIROUETTES</v>
          </cell>
        </row>
        <row r="300">
          <cell r="B300" t="str">
            <v>PAPF20H BANDA RUB CHEVAL</v>
          </cell>
        </row>
        <row r="301">
          <cell r="B301" t="str">
            <v>CAR CACH 100 MEGA CHARIOT</v>
          </cell>
        </row>
        <row r="302">
          <cell r="B302" t="str">
            <v>CAR CACH 100 HER MES</v>
          </cell>
        </row>
        <row r="303">
          <cell r="B303" t="str">
            <v>CAR TWI LE TRESOR DE MEDOR</v>
          </cell>
        </row>
        <row r="304">
          <cell r="B304" t="str">
            <v>CAR TWD 100 REVE HYPNOTIQUE</v>
          </cell>
        </row>
        <row r="305">
          <cell r="B305" t="str">
            <v>CAR TWI WILD SINGAPORE</v>
          </cell>
        </row>
        <row r="306">
          <cell r="B306" t="str">
            <v>CAR TWI TAPIS DE SELLE</v>
          </cell>
        </row>
        <row r="307">
          <cell r="B307" t="str">
            <v>GAV TWI JARDINS DE SOIE</v>
          </cell>
        </row>
        <row r="308">
          <cell r="B308" t="str">
            <v>TWI TWI LE TRESOR DE MEDOR</v>
          </cell>
        </row>
        <row r="309">
          <cell r="B309" t="str">
            <v>CAR TWI PROJETS CARRES AU CRAYON</v>
          </cell>
        </row>
        <row r="310">
          <cell r="B310" t="str">
            <v xml:space="preserve">SF BRO CARRE TWILL LE TRESOR DE </v>
          </cell>
        </row>
        <row r="311">
          <cell r="B311" t="str">
            <v>CRA TWI 8CM MORS TRICOLORE</v>
          </cell>
        </row>
        <row r="312">
          <cell r="B312" t="str">
            <v>CAR TWI ETRIERS REMIX</v>
          </cell>
        </row>
        <row r="313">
          <cell r="B313" t="str">
            <v>CRA TWI 7 H EQUILIBRE</v>
          </cell>
        </row>
        <row r="314">
          <cell r="B314" t="str">
            <v>SF CARRE TWILL FAVORI DU FAUBOURG</v>
          </cell>
        </row>
        <row r="315">
          <cell r="B315" t="str">
            <v>PAPF21E/L INSTRUC ROY ZOOM</v>
          </cell>
        </row>
        <row r="316">
          <cell r="B316" t="str">
            <v>PAPF21E/POSTE&amp;CAVALERIE</v>
          </cell>
        </row>
        <row r="317">
          <cell r="B317" t="str">
            <v xml:space="preserve">SF BRO CARRE TWILL LE TRESOR DE </v>
          </cell>
        </row>
        <row r="318">
          <cell r="B318" t="str">
            <v>SF BRO CARRE TW PLUMES EN FETE</v>
          </cell>
        </row>
        <row r="319">
          <cell r="B319" t="str">
            <v>GAV TWI PERSPECTIVE</v>
          </cell>
        </row>
        <row r="320">
          <cell r="B320" t="str">
            <v>CRA TWILLBI RHINOFEROCE</v>
          </cell>
        </row>
        <row r="321">
          <cell r="B321" t="str">
            <v>CRA TWI 7 CHAMPS DE FLEURS</v>
          </cell>
        </row>
        <row r="322">
          <cell r="B322" t="str">
            <v>CRA TWI 7 AMAZING</v>
          </cell>
        </row>
        <row r="323">
          <cell r="B323" t="str">
            <v>CRA TWI 7 CHEVALOPHILE</v>
          </cell>
        </row>
        <row r="324">
          <cell r="B324" t="str">
            <v>CAR TWI PERSPECTIVE</v>
          </cell>
        </row>
        <row r="325">
          <cell r="B325" t="str">
            <v>GAV TWI  ETRIERS REMIX</v>
          </cell>
        </row>
        <row r="326">
          <cell r="B326" t="str">
            <v>GAV TWI  JARDINS DE SOIE</v>
          </cell>
        </row>
        <row r="327">
          <cell r="B327" t="str">
            <v>GAV TWI  LA FOLLE PARADE ZOOM</v>
          </cell>
        </row>
        <row r="328">
          <cell r="B328" t="str">
            <v>GAV TWI  THE THREE GRACES ZOOM</v>
          </cell>
        </row>
        <row r="329">
          <cell r="B329" t="str">
            <v>GAV TWI KELLY EN PERLES</v>
          </cell>
        </row>
        <row r="330">
          <cell r="B330" t="str">
            <v>CRA TWI 8CM LES ZEBRES INVESTEC</v>
          </cell>
        </row>
        <row r="331">
          <cell r="B331" t="str">
            <v>CAR ENCADRE BLASON</v>
          </cell>
        </row>
        <row r="332">
          <cell r="B332" t="str">
            <v>PAPF21E/L INSTRUCTION DU ROY ZOOM/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7BBC0-3AA7-4547-8CAC-8E20DA3EB013}">
  <dimension ref="A1:J111"/>
  <sheetViews>
    <sheetView tabSelected="1" topLeftCell="B3" zoomScale="77" workbookViewId="0">
      <selection activeCell="E13" sqref="E13:J13"/>
    </sheetView>
  </sheetViews>
  <sheetFormatPr baseColWidth="10" defaultRowHeight="15" x14ac:dyDescent="0.25"/>
  <sheetData>
    <row r="1" spans="1:10" ht="15.75" thickBot="1" x14ac:dyDescent="0.3">
      <c r="A1" s="10"/>
      <c r="B1" s="10"/>
      <c r="C1" s="10"/>
      <c r="D1" s="10"/>
      <c r="E1" s="10"/>
      <c r="F1" s="11"/>
      <c r="G1" s="11"/>
      <c r="H1" s="12"/>
      <c r="I1" s="11"/>
      <c r="J1" s="11"/>
    </row>
    <row r="2" spans="1:10" ht="23.25" x14ac:dyDescent="0.35">
      <c r="A2" s="1"/>
      <c r="B2" s="1"/>
      <c r="C2" s="1"/>
      <c r="D2" s="1"/>
      <c r="E2" s="159" t="s">
        <v>0</v>
      </c>
      <c r="F2" s="160"/>
      <c r="G2" s="160"/>
      <c r="H2" s="160"/>
      <c r="I2" s="160"/>
      <c r="J2" s="160"/>
    </row>
    <row r="3" spans="1:10" ht="57.75" customHeight="1" thickBot="1" x14ac:dyDescent="0.4">
      <c r="A3" s="2"/>
      <c r="B3" s="2"/>
      <c r="C3" s="104"/>
      <c r="D3" s="105"/>
      <c r="E3" s="161">
        <v>43969</v>
      </c>
      <c r="F3" s="162"/>
      <c r="G3" s="162"/>
      <c r="H3" s="162"/>
      <c r="I3" s="162"/>
      <c r="J3" s="162"/>
    </row>
    <row r="4" spans="1:10" ht="57" x14ac:dyDescent="0.35">
      <c r="A4" s="3" t="s">
        <v>1</v>
      </c>
      <c r="B4" s="163" t="s">
        <v>2</v>
      </c>
      <c r="C4" s="145"/>
      <c r="D4" s="164"/>
      <c r="E4" s="165">
        <v>21420.934999999998</v>
      </c>
      <c r="F4" s="166"/>
      <c r="G4" s="166"/>
      <c r="H4" s="166"/>
      <c r="I4" s="166"/>
      <c r="J4" s="166"/>
    </row>
    <row r="5" spans="1:10" ht="23.25" x14ac:dyDescent="0.35">
      <c r="A5" s="4"/>
      <c r="B5" s="155" t="s">
        <v>3</v>
      </c>
      <c r="C5" s="126"/>
      <c r="D5" s="156"/>
      <c r="E5" s="157">
        <v>26303.94</v>
      </c>
      <c r="F5" s="158"/>
      <c r="G5" s="158"/>
      <c r="H5" s="158"/>
      <c r="I5" s="158"/>
      <c r="J5" s="158"/>
    </row>
    <row r="6" spans="1:10" ht="23.25" x14ac:dyDescent="0.35">
      <c r="A6" s="4"/>
      <c r="B6" s="155" t="s">
        <v>4</v>
      </c>
      <c r="C6" s="126"/>
      <c r="D6" s="156"/>
      <c r="E6" s="157">
        <v>22784.71</v>
      </c>
      <c r="F6" s="158"/>
      <c r="G6" s="158"/>
      <c r="H6" s="158"/>
      <c r="I6" s="158"/>
      <c r="J6" s="158"/>
    </row>
    <row r="7" spans="1:10" ht="23.25" x14ac:dyDescent="0.35">
      <c r="A7" s="4"/>
      <c r="B7" s="106" t="s">
        <v>5</v>
      </c>
      <c r="C7" s="107"/>
      <c r="D7" s="108"/>
      <c r="E7" s="109">
        <f>E4+E5+E6</f>
        <v>70509.584999999992</v>
      </c>
      <c r="F7" s="109"/>
      <c r="G7" s="109"/>
      <c r="H7" s="109"/>
      <c r="I7" s="109"/>
      <c r="J7" s="109"/>
    </row>
    <row r="8" spans="1:10" ht="23.25" x14ac:dyDescent="0.35">
      <c r="A8" s="4"/>
      <c r="B8" s="5"/>
      <c r="C8" s="6"/>
      <c r="D8" s="6"/>
      <c r="E8" s="7"/>
      <c r="F8" s="7"/>
      <c r="G8" s="7"/>
      <c r="H8" s="7"/>
      <c r="I8" s="7"/>
      <c r="J8" s="7"/>
    </row>
    <row r="9" spans="1:10" ht="23.25" x14ac:dyDescent="0.35">
      <c r="A9" s="4"/>
      <c r="B9" s="148" t="s">
        <v>6</v>
      </c>
      <c r="C9" s="149"/>
      <c r="D9" s="150"/>
      <c r="E9" s="151">
        <v>56000</v>
      </c>
      <c r="F9" s="151"/>
      <c r="G9" s="151"/>
      <c r="H9" s="151"/>
      <c r="I9" s="151"/>
      <c r="J9" s="151"/>
    </row>
    <row r="10" spans="1:10" ht="23.25" x14ac:dyDescent="0.35">
      <c r="A10" s="4"/>
      <c r="B10" s="110" t="s">
        <v>7</v>
      </c>
      <c r="C10" s="111"/>
      <c r="D10" s="112"/>
      <c r="E10" s="113">
        <f>E7-E9</f>
        <v>14509.584999999992</v>
      </c>
      <c r="F10" s="113"/>
      <c r="G10" s="113"/>
      <c r="H10" s="113"/>
      <c r="I10" s="113"/>
      <c r="J10" s="113"/>
    </row>
    <row r="11" spans="1:10" ht="23.25" x14ac:dyDescent="0.35">
      <c r="A11" s="4"/>
      <c r="B11" s="5"/>
      <c r="C11" s="8"/>
      <c r="D11" s="8"/>
      <c r="E11" s="9"/>
      <c r="F11" s="9"/>
      <c r="G11" s="9"/>
      <c r="H11" s="9"/>
      <c r="I11" s="9"/>
      <c r="J11" s="9"/>
    </row>
    <row r="12" spans="1:10" ht="23.25" x14ac:dyDescent="0.35">
      <c r="A12" s="4"/>
      <c r="B12" s="152" t="s">
        <v>8</v>
      </c>
      <c r="C12" s="153"/>
      <c r="D12" s="154"/>
      <c r="E12" s="114">
        <f>SUM(J37,J70,J731,J757)</f>
        <v>5</v>
      </c>
      <c r="F12" s="114"/>
      <c r="G12" s="114"/>
      <c r="H12" s="114"/>
      <c r="I12" s="114"/>
      <c r="J12" s="114"/>
    </row>
    <row r="13" spans="1:10" ht="18.75" x14ac:dyDescent="0.3">
      <c r="A13" s="10"/>
      <c r="B13" s="126" t="s">
        <v>9</v>
      </c>
      <c r="C13" s="126"/>
      <c r="D13" s="126"/>
      <c r="E13" s="127">
        <f>IF(J45&gt;0,J45,J37)+IF(J82&gt;0,J82,J70)</f>
        <v>12</v>
      </c>
      <c r="F13" s="128"/>
      <c r="G13" s="128"/>
      <c r="H13" s="128"/>
      <c r="I13" s="128"/>
      <c r="J13" s="129"/>
    </row>
    <row r="14" spans="1:10" ht="23.25" x14ac:dyDescent="0.35">
      <c r="A14" s="4"/>
      <c r="B14" s="140" t="s">
        <v>10</v>
      </c>
      <c r="C14" s="141"/>
      <c r="D14" s="142"/>
      <c r="E14" s="143">
        <f>E7-E12</f>
        <v>70504.584999999992</v>
      </c>
      <c r="F14" s="143"/>
      <c r="G14" s="143"/>
      <c r="H14" s="143"/>
      <c r="I14" s="143"/>
      <c r="J14" s="143"/>
    </row>
    <row r="15" spans="1:10" ht="24" thickBot="1" x14ac:dyDescent="0.4">
      <c r="A15" s="13"/>
      <c r="B15" s="91" t="s">
        <v>11</v>
      </c>
      <c r="C15" s="92"/>
      <c r="D15" s="93"/>
      <c r="E15" s="94">
        <f>IFERROR(E14/E12*24,"")</f>
        <v>338422.00799999991</v>
      </c>
      <c r="F15" s="94"/>
      <c r="G15" s="94"/>
      <c r="H15" s="94"/>
      <c r="I15" s="94"/>
      <c r="J15" s="94"/>
    </row>
    <row r="16" spans="1:10" x14ac:dyDescent="0.25">
      <c r="A16" s="14"/>
      <c r="B16" s="10"/>
      <c r="C16" s="10"/>
      <c r="D16" s="10"/>
      <c r="E16" s="14"/>
      <c r="F16" s="11"/>
      <c r="G16" s="11"/>
      <c r="H16" s="12"/>
      <c r="I16" s="11"/>
      <c r="J16" s="15"/>
    </row>
    <row r="17" spans="1:10" x14ac:dyDescent="0.25">
      <c r="A17" s="14"/>
      <c r="B17" s="10"/>
      <c r="C17" s="10"/>
      <c r="D17" s="10"/>
      <c r="E17" s="14"/>
      <c r="F17" s="10"/>
      <c r="G17" s="10"/>
      <c r="H17" s="10"/>
      <c r="I17" s="10"/>
      <c r="J17" s="16"/>
    </row>
    <row r="18" spans="1:10" ht="28.5" x14ac:dyDescent="0.25">
      <c r="A18" s="95"/>
      <c r="B18" s="96"/>
      <c r="C18" s="96"/>
      <c r="D18" s="97"/>
      <c r="E18" s="14"/>
      <c r="F18" s="11"/>
      <c r="G18" s="11"/>
      <c r="H18" s="12"/>
      <c r="I18" s="11"/>
      <c r="J18" s="15"/>
    </row>
    <row r="19" spans="1:10" ht="28.5" x14ac:dyDescent="0.25">
      <c r="A19" s="17"/>
      <c r="B19" s="96" t="s">
        <v>12</v>
      </c>
      <c r="C19" s="96"/>
      <c r="D19" s="97"/>
      <c r="E19" s="14"/>
      <c r="F19" s="11"/>
      <c r="G19" s="11"/>
      <c r="H19" s="12"/>
      <c r="I19" s="11"/>
      <c r="J19" s="15"/>
    </row>
    <row r="20" spans="1:10" x14ac:dyDescent="0.25">
      <c r="A20" s="10"/>
      <c r="B20" s="10"/>
      <c r="C20" s="10"/>
      <c r="D20" s="10"/>
      <c r="E20" s="14"/>
      <c r="F20" s="11"/>
      <c r="G20" s="11"/>
      <c r="H20" s="12"/>
      <c r="I20" s="11"/>
      <c r="J20" s="15"/>
    </row>
    <row r="21" spans="1:10" x14ac:dyDescent="0.25">
      <c r="A21" s="18"/>
      <c r="B21" s="10"/>
      <c r="C21" s="10"/>
      <c r="D21" s="10"/>
      <c r="E21" s="14"/>
      <c r="F21" s="11"/>
      <c r="G21" s="11"/>
      <c r="H21" s="12"/>
      <c r="I21" s="11"/>
      <c r="J21" s="15"/>
    </row>
    <row r="22" spans="1:10" x14ac:dyDescent="0.25">
      <c r="A22" s="18"/>
      <c r="B22" s="10"/>
      <c r="C22" s="10"/>
      <c r="D22" s="10"/>
      <c r="E22" s="14"/>
      <c r="F22" s="11"/>
      <c r="G22" s="11"/>
      <c r="H22" s="12"/>
      <c r="I22" s="11"/>
      <c r="J22" s="11"/>
    </row>
    <row r="23" spans="1:10" ht="15.75" thickBot="1" x14ac:dyDescent="0.3">
      <c r="A23" s="19"/>
      <c r="B23" s="20"/>
      <c r="C23" s="20"/>
      <c r="D23" s="20"/>
      <c r="E23" s="21"/>
      <c r="F23" s="22"/>
      <c r="G23" s="22"/>
      <c r="H23" s="23"/>
      <c r="I23" s="22"/>
      <c r="J23" s="22"/>
    </row>
    <row r="24" spans="1:10" ht="23.25" customHeight="1" thickBot="1" x14ac:dyDescent="0.3">
      <c r="A24" s="10"/>
      <c r="B24" s="10"/>
      <c r="C24" s="10"/>
      <c r="D24" s="10"/>
      <c r="E24" s="10"/>
      <c r="F24" s="11"/>
      <c r="G24" s="11"/>
      <c r="H24" s="12"/>
      <c r="I24" s="11"/>
      <c r="J24" s="11"/>
    </row>
    <row r="25" spans="1:10" ht="23.25" x14ac:dyDescent="0.35">
      <c r="A25" s="98" t="s">
        <v>13</v>
      </c>
      <c r="B25" s="144" t="s">
        <v>2</v>
      </c>
      <c r="C25" s="145"/>
      <c r="D25" s="146"/>
      <c r="E25" s="147">
        <v>458</v>
      </c>
      <c r="F25" s="147"/>
      <c r="G25" s="147"/>
      <c r="H25" s="147"/>
      <c r="I25" s="147"/>
      <c r="J25" s="147"/>
    </row>
    <row r="26" spans="1:10" ht="23.25" x14ac:dyDescent="0.35">
      <c r="A26" s="99"/>
      <c r="B26" s="131" t="s">
        <v>3</v>
      </c>
      <c r="C26" s="126"/>
      <c r="D26" s="132"/>
      <c r="E26" s="130">
        <v>912</v>
      </c>
      <c r="F26" s="130"/>
      <c r="G26" s="130"/>
      <c r="H26" s="130"/>
      <c r="I26" s="130"/>
      <c r="J26" s="130"/>
    </row>
    <row r="27" spans="1:10" ht="23.25" x14ac:dyDescent="0.35">
      <c r="A27" s="99"/>
      <c r="B27" s="131" t="s">
        <v>4</v>
      </c>
      <c r="C27" s="126"/>
      <c r="D27" s="132"/>
      <c r="E27" s="130">
        <v>900</v>
      </c>
      <c r="F27" s="130"/>
      <c r="G27" s="130"/>
      <c r="H27" s="130"/>
      <c r="I27" s="130"/>
      <c r="J27" s="130"/>
    </row>
    <row r="28" spans="1:10" ht="23.25" x14ac:dyDescent="0.35">
      <c r="A28" s="99"/>
      <c r="B28" s="133" t="s">
        <v>5</v>
      </c>
      <c r="C28" s="134"/>
      <c r="D28" s="135"/>
      <c r="E28" s="136">
        <f>SUM(E25:J27)</f>
        <v>2270</v>
      </c>
      <c r="F28" s="136"/>
      <c r="G28" s="136"/>
      <c r="H28" s="136"/>
      <c r="I28" s="136"/>
      <c r="J28" s="136"/>
    </row>
    <row r="29" spans="1:10" ht="23.25" x14ac:dyDescent="0.35">
      <c r="A29" s="99"/>
      <c r="B29" s="137" t="s">
        <v>14</v>
      </c>
      <c r="C29" s="138"/>
      <c r="D29" s="139"/>
      <c r="E29" s="101">
        <f>F37+F70+F731+F757</f>
        <v>750</v>
      </c>
      <c r="F29" s="101"/>
      <c r="G29" s="101"/>
      <c r="H29" s="101"/>
      <c r="I29" s="101"/>
      <c r="J29" s="101"/>
    </row>
    <row r="30" spans="1:10" ht="19.5" thickBot="1" x14ac:dyDescent="0.35">
      <c r="A30" s="100"/>
      <c r="B30" s="126" t="s">
        <v>9</v>
      </c>
      <c r="C30" s="126"/>
      <c r="D30" s="126"/>
      <c r="E30" s="127"/>
      <c r="F30" s="128"/>
      <c r="G30" s="128"/>
      <c r="H30" s="128"/>
      <c r="I30" s="128"/>
      <c r="J30" s="129"/>
    </row>
    <row r="31" spans="1:10" ht="24" thickBot="1" x14ac:dyDescent="0.4">
      <c r="A31" s="10"/>
      <c r="B31" s="87" t="s">
        <v>15</v>
      </c>
      <c r="C31" s="88"/>
      <c r="D31" s="89"/>
      <c r="E31" s="90">
        <f>E28-E29</f>
        <v>1520</v>
      </c>
      <c r="F31" s="90"/>
      <c r="G31" s="90"/>
      <c r="H31" s="90"/>
      <c r="I31" s="90"/>
      <c r="J31" s="90"/>
    </row>
    <row r="32" spans="1:10" x14ac:dyDescent="0.25">
      <c r="A32" s="10"/>
      <c r="B32" s="10"/>
      <c r="C32" s="10"/>
      <c r="D32" s="10"/>
      <c r="E32" s="10"/>
      <c r="F32" s="11"/>
      <c r="G32" s="11"/>
      <c r="H32" s="12"/>
      <c r="I32" s="11"/>
      <c r="J32" s="11"/>
    </row>
    <row r="33" spans="1:10" x14ac:dyDescent="0.25">
      <c r="A33" s="10"/>
      <c r="B33" s="10"/>
      <c r="C33" s="10"/>
      <c r="D33" s="10"/>
      <c r="E33" s="10"/>
      <c r="F33" s="11"/>
      <c r="G33" s="11"/>
      <c r="H33" s="12"/>
      <c r="I33" s="11"/>
      <c r="J33" s="11"/>
    </row>
    <row r="34" spans="1:10" ht="15.75" customHeight="1" thickBot="1" x14ac:dyDescent="0.3">
      <c r="A34" s="10"/>
      <c r="B34" s="10"/>
      <c r="C34" s="10"/>
      <c r="D34" s="10"/>
      <c r="E34" s="10"/>
      <c r="F34" s="11"/>
      <c r="G34" s="11"/>
      <c r="H34" s="12"/>
      <c r="I34" s="11"/>
      <c r="J34" s="11"/>
    </row>
    <row r="35" spans="1:10" ht="15.75" customHeight="1" thickBot="1" x14ac:dyDescent="0.3">
      <c r="A35" s="10"/>
      <c r="B35" s="10"/>
      <c r="C35" s="78" t="s">
        <v>16</v>
      </c>
      <c r="D35" s="24"/>
      <c r="E35" s="24"/>
      <c r="F35" s="25"/>
      <c r="G35" s="25"/>
      <c r="H35" s="26"/>
      <c r="I35" s="25"/>
      <c r="J35" s="25"/>
    </row>
    <row r="36" spans="1:10" ht="15.75" customHeight="1" x14ac:dyDescent="0.25">
      <c r="A36" s="10"/>
      <c r="B36" s="10"/>
      <c r="C36" s="79"/>
      <c r="D36" s="81" t="s">
        <v>17</v>
      </c>
      <c r="E36" s="83" t="s">
        <v>18</v>
      </c>
      <c r="F36" s="84"/>
      <c r="G36" s="27" t="s">
        <v>19</v>
      </c>
      <c r="H36" s="121" t="s">
        <v>20</v>
      </c>
      <c r="I36" s="84"/>
      <c r="J36" s="28" t="s">
        <v>1</v>
      </c>
    </row>
    <row r="37" spans="1:10" ht="15.75" thickBot="1" x14ac:dyDescent="0.3">
      <c r="A37" s="10"/>
      <c r="B37" s="10"/>
      <c r="C37" s="79"/>
      <c r="D37" s="82"/>
      <c r="E37" s="19"/>
      <c r="F37" s="29">
        <f>SUM(F38:F43)</f>
        <v>0</v>
      </c>
      <c r="G37" s="30"/>
      <c r="H37" s="102"/>
      <c r="I37" s="103"/>
      <c r="J37" s="31">
        <v>2</v>
      </c>
    </row>
    <row r="38" spans="1:10" x14ac:dyDescent="0.25">
      <c r="A38" s="10"/>
      <c r="B38" s="10"/>
      <c r="C38" s="79"/>
      <c r="D38" s="10"/>
      <c r="E38" s="32"/>
      <c r="F38" s="33"/>
      <c r="G38" s="34"/>
      <c r="H38" s="122">
        <f>IF(ISERROR(VLOOKUP(G38,'[1]Base Sku'!#REF!:'[1]Base Sku'!$B:$B,2,FALSE)),,(VLOOKUP(G38,'[1]Base Sku'!#REF!:'[1]Base Sku'!$B:$B,2,FALSE)))</f>
        <v>0</v>
      </c>
      <c r="I38" s="123"/>
      <c r="J38" s="35"/>
    </row>
    <row r="39" spans="1:10" x14ac:dyDescent="0.25">
      <c r="A39" s="10"/>
      <c r="B39" s="10"/>
      <c r="C39" s="79"/>
      <c r="D39" s="10" t="s">
        <v>21</v>
      </c>
      <c r="E39" s="36"/>
      <c r="F39" s="37"/>
      <c r="G39" s="38"/>
      <c r="H39" s="85">
        <f>IF(ISERROR(VLOOKUP(G39,'[1]Base Sku'!#REF!:'[1]Base Sku'!$B:$B,2,FALSE)),,(VLOOKUP(G39,'[1]Base Sku'!#REF!:'[1]Base Sku'!$B:$B,2,FALSE)))</f>
        <v>0</v>
      </c>
      <c r="I39" s="86"/>
      <c r="J39" s="39"/>
    </row>
    <row r="40" spans="1:10" x14ac:dyDescent="0.25">
      <c r="A40" s="10"/>
      <c r="B40" s="10"/>
      <c r="C40" s="79"/>
      <c r="D40" s="10" t="s">
        <v>22</v>
      </c>
      <c r="E40" s="36"/>
      <c r="F40" s="40"/>
      <c r="G40" s="38"/>
      <c r="H40" s="85">
        <f>IF(ISERROR(VLOOKUP(G40,'[1]Base Sku'!#REF!:'[1]Base Sku'!$B:$B,2,FALSE)),,(VLOOKUP(G40,'[1]Base Sku'!#REF!:'[1]Base Sku'!$B:$B,2,FALSE)))</f>
        <v>0</v>
      </c>
      <c r="I40" s="86"/>
      <c r="J40" s="39"/>
    </row>
    <row r="41" spans="1:10" x14ac:dyDescent="0.25">
      <c r="A41" s="10"/>
      <c r="B41" s="10"/>
      <c r="C41" s="79"/>
      <c r="D41" s="10"/>
      <c r="E41" s="36"/>
      <c r="F41" s="40"/>
      <c r="G41" s="38">
        <f>IF(ISERROR(VLOOKUP(F41,'[1]Base Sku'!#REF!:'[1]Base Sku'!$B:$B,2,FALSE)),,(VLOOKUP(F41,'[1]Base Sku'!#REF!:'[1]Base Sku'!$B:$B,2,FALSE)))</f>
        <v>0</v>
      </c>
      <c r="H41" s="85">
        <f>IF(ISERROR(VLOOKUP(G41,'[1]Base Sku'!#REF!:'[1]Base Sku'!$B:$B,2,FALSE)),,(VLOOKUP(G41,'[1]Base Sku'!#REF!:'[1]Base Sku'!$B:$B,2,FALSE)))</f>
        <v>0</v>
      </c>
      <c r="I41" s="86"/>
      <c r="J41" s="39"/>
    </row>
    <row r="42" spans="1:10" x14ac:dyDescent="0.25">
      <c r="A42" s="10"/>
      <c r="B42" s="10"/>
      <c r="C42" s="79"/>
      <c r="D42" s="10"/>
      <c r="E42" s="36"/>
      <c r="F42" s="40"/>
      <c r="G42" s="38">
        <f>IF(ISERROR(VLOOKUP(F42,'[1]Base Sku'!#REF!:'[1]Base Sku'!$B:$B,2,FALSE)),,(VLOOKUP(F42,'[1]Base Sku'!#REF!:'[1]Base Sku'!$B:$B,2,FALSE)))</f>
        <v>0</v>
      </c>
      <c r="H42" s="85">
        <f>IF(ISERROR(VLOOKUP(G42,'[1]Base Sku'!#REF!:'[1]Base Sku'!$B:$B,2,FALSE)),,(VLOOKUP(G42,'[1]Base Sku'!#REF!:'[1]Base Sku'!$B:$B,2,FALSE)))</f>
        <v>0</v>
      </c>
      <c r="I42" s="86"/>
      <c r="J42" s="39"/>
    </row>
    <row r="43" spans="1:10" ht="15.75" thickBot="1" x14ac:dyDescent="0.3">
      <c r="A43" s="10"/>
      <c r="B43" s="10"/>
      <c r="C43" s="79"/>
      <c r="D43" s="41"/>
      <c r="E43" s="42"/>
      <c r="F43" s="43"/>
      <c r="G43" s="44">
        <f>IF(ISERROR(VLOOKUP(F43,'[1]Base Sku'!#REF!:'[1]Base Sku'!$B:$B,2,FALSE)),,(VLOOKUP(F43,'[1]Base Sku'!#REF!:'[1]Base Sku'!$B:$B,2,FALSE)))</f>
        <v>0</v>
      </c>
      <c r="H43" s="124">
        <f>IF(ISERROR(VLOOKUP(G43,'[1]Base Sku'!#REF!:'[1]Base Sku'!$B:$B,2,FALSE)),,(VLOOKUP(G43,'[1]Base Sku'!#REF!:'[1]Base Sku'!$B:$B,2,FALSE)))</f>
        <v>0</v>
      </c>
      <c r="I43" s="125"/>
      <c r="J43" s="45"/>
    </row>
    <row r="44" spans="1:10" ht="15.75" x14ac:dyDescent="0.25">
      <c r="A44" s="10"/>
      <c r="B44" s="10"/>
      <c r="C44" s="79"/>
      <c r="D44" s="10"/>
      <c r="E44" s="83" t="s">
        <v>18</v>
      </c>
      <c r="F44" s="84"/>
      <c r="G44" s="27" t="s">
        <v>19</v>
      </c>
      <c r="H44" s="121" t="s">
        <v>20</v>
      </c>
      <c r="I44" s="84"/>
      <c r="J44" s="28" t="s">
        <v>1</v>
      </c>
    </row>
    <row r="45" spans="1:10" ht="15.75" thickBot="1" x14ac:dyDescent="0.3">
      <c r="A45" s="10"/>
      <c r="B45" s="10"/>
      <c r="C45" s="79"/>
      <c r="D45" s="10" t="s">
        <v>21</v>
      </c>
      <c r="E45" s="19"/>
      <c r="F45" s="29">
        <f>SUM(F46:F51)</f>
        <v>0</v>
      </c>
      <c r="G45" s="30"/>
      <c r="H45" s="102"/>
      <c r="I45" s="103"/>
      <c r="J45" s="31"/>
    </row>
    <row r="46" spans="1:10" x14ac:dyDescent="0.25">
      <c r="A46" s="10"/>
      <c r="B46" s="10"/>
      <c r="C46" s="79"/>
      <c r="D46" s="10" t="s">
        <v>23</v>
      </c>
      <c r="E46" s="36"/>
      <c r="F46" s="40"/>
      <c r="G46" s="48">
        <f>IF(ISERROR(VLOOKUP(F46,'[1]Base Sku'!A2:'[1]Base Sku'!$B:$B,2,FALSE)),,(VLOOKUP(F46,'[1]Base Sku'!A2:'[1]Base Sku'!$B:$B,2,FALSE)))</f>
        <v>0</v>
      </c>
      <c r="H46" s="117">
        <f>IF(ISERROR(VLOOKUP(G46,'[1]Base Sku'!A2:'[1]Base Sku'!$B:$B,2,FALSE)),,(VLOOKUP(G46,'[1]Base Sku'!A2:'[1]Base Sku'!$B:$B,2,FALSE)))</f>
        <v>0</v>
      </c>
      <c r="I46" s="118"/>
      <c r="J46" s="49"/>
    </row>
    <row r="47" spans="1:10" x14ac:dyDescent="0.25">
      <c r="A47" s="10"/>
      <c r="B47" s="10"/>
      <c r="C47" s="79"/>
      <c r="D47" s="10"/>
      <c r="E47" s="36"/>
      <c r="F47" s="40"/>
      <c r="G47" s="38">
        <f>IF(ISERROR(VLOOKUP(F47,'[1]Base Sku'!A3:'[1]Base Sku'!$B:$B,2,FALSE)),,(VLOOKUP(F47,'[1]Base Sku'!A3:'[1]Base Sku'!$B:$B,2,FALSE)))</f>
        <v>0</v>
      </c>
      <c r="H47" s="85">
        <f>IF(ISERROR(VLOOKUP(G47,'[1]Base Sku'!A3:'[1]Base Sku'!$B:$B,2,FALSE)),,(VLOOKUP(G47,'[1]Base Sku'!A3:'[1]Base Sku'!$B:$B,2,FALSE)))</f>
        <v>0</v>
      </c>
      <c r="I47" s="86"/>
      <c r="J47" s="39"/>
    </row>
    <row r="48" spans="1:10" x14ac:dyDescent="0.25">
      <c r="A48" s="10"/>
      <c r="B48" s="10"/>
      <c r="C48" s="79"/>
      <c r="D48" s="10"/>
      <c r="E48" s="36"/>
      <c r="F48" s="40"/>
      <c r="G48" s="38"/>
      <c r="H48" s="85"/>
      <c r="I48" s="86"/>
      <c r="J48" s="39"/>
    </row>
    <row r="49" spans="1:10" x14ac:dyDescent="0.25">
      <c r="A49" s="10"/>
      <c r="B49" s="10"/>
      <c r="C49" s="79"/>
      <c r="D49" s="10"/>
      <c r="E49" s="36"/>
      <c r="F49" s="40"/>
      <c r="G49" s="38"/>
      <c r="H49" s="85"/>
      <c r="I49" s="86"/>
      <c r="J49" s="39"/>
    </row>
    <row r="50" spans="1:10" x14ac:dyDescent="0.25">
      <c r="A50" s="10"/>
      <c r="B50" s="10"/>
      <c r="C50" s="79"/>
      <c r="D50" s="10"/>
      <c r="E50" s="36"/>
      <c r="F50" s="40"/>
      <c r="G50" s="38"/>
      <c r="H50" s="85"/>
      <c r="I50" s="86"/>
      <c r="J50" s="39"/>
    </row>
    <row r="51" spans="1:10" ht="15.75" thickBot="1" x14ac:dyDescent="0.3">
      <c r="A51" s="10"/>
      <c r="B51" s="10"/>
      <c r="C51" s="79"/>
      <c r="D51" s="10"/>
      <c r="E51" s="36"/>
      <c r="F51" s="40"/>
      <c r="G51" s="38"/>
      <c r="H51" s="85"/>
      <c r="I51" s="86"/>
      <c r="J51" s="39"/>
    </row>
    <row r="52" spans="1:10" ht="15.75" thickBot="1" x14ac:dyDescent="0.3">
      <c r="A52" s="10"/>
      <c r="B52" s="10"/>
      <c r="C52" s="79"/>
      <c r="D52" s="50" t="s">
        <v>24</v>
      </c>
      <c r="E52" s="51"/>
      <c r="F52" s="52">
        <f>F59+F60+F61+F62+F53+F54+F55+F56+F57+F58</f>
        <v>20</v>
      </c>
      <c r="G52" s="52"/>
      <c r="H52" s="52"/>
      <c r="I52" s="52"/>
      <c r="J52" s="53">
        <f>SUM(J53:J62)</f>
        <v>360</v>
      </c>
    </row>
    <row r="53" spans="1:10" x14ac:dyDescent="0.25">
      <c r="A53" s="10"/>
      <c r="B53" s="10"/>
      <c r="C53" s="79"/>
      <c r="D53" s="54"/>
      <c r="E53" s="55" t="s">
        <v>25</v>
      </c>
      <c r="F53" s="56">
        <v>8</v>
      </c>
      <c r="G53" s="34"/>
      <c r="H53" s="35"/>
      <c r="I53" s="57"/>
      <c r="J53" s="58">
        <v>144</v>
      </c>
    </row>
    <row r="54" spans="1:10" x14ac:dyDescent="0.25">
      <c r="A54" s="10"/>
      <c r="B54" s="10"/>
      <c r="C54" s="79"/>
      <c r="D54" s="59"/>
      <c r="E54" s="60" t="s">
        <v>26</v>
      </c>
      <c r="F54" s="61">
        <v>12</v>
      </c>
      <c r="G54" s="38"/>
      <c r="H54" s="39"/>
      <c r="I54" s="62"/>
      <c r="J54" s="63">
        <v>216</v>
      </c>
    </row>
    <row r="55" spans="1:10" x14ac:dyDescent="0.25">
      <c r="A55" s="10"/>
      <c r="B55" s="10"/>
      <c r="C55" s="79"/>
      <c r="D55" s="59"/>
      <c r="E55" s="60"/>
      <c r="F55" s="61"/>
      <c r="G55" s="38"/>
      <c r="H55" s="39"/>
      <c r="I55" s="62"/>
      <c r="J55" s="63"/>
    </row>
    <row r="56" spans="1:10" x14ac:dyDescent="0.25">
      <c r="A56" s="10"/>
      <c r="B56" s="10"/>
      <c r="C56" s="79"/>
      <c r="D56" s="59"/>
      <c r="E56" s="60"/>
      <c r="F56" s="61"/>
      <c r="G56" s="38"/>
      <c r="H56" s="39"/>
      <c r="I56" s="62"/>
      <c r="J56" s="63"/>
    </row>
    <row r="57" spans="1:10" x14ac:dyDescent="0.25">
      <c r="A57" s="10"/>
      <c r="B57" s="10"/>
      <c r="C57" s="79"/>
      <c r="D57" s="59"/>
      <c r="E57" s="60"/>
      <c r="F57" s="61"/>
      <c r="G57" s="38"/>
      <c r="H57" s="39"/>
      <c r="I57" s="62"/>
      <c r="J57" s="63"/>
    </row>
    <row r="58" spans="1:10" x14ac:dyDescent="0.25">
      <c r="A58" s="10"/>
      <c r="B58" s="10"/>
      <c r="C58" s="79"/>
      <c r="D58" s="59"/>
      <c r="E58" s="60"/>
      <c r="F58" s="61"/>
      <c r="G58" s="38"/>
      <c r="H58" s="39"/>
      <c r="I58" s="62"/>
      <c r="J58" s="63"/>
    </row>
    <row r="59" spans="1:10" ht="15.75" thickBot="1" x14ac:dyDescent="0.3">
      <c r="A59" s="10"/>
      <c r="B59" s="10"/>
      <c r="C59" s="80"/>
      <c r="D59" s="59"/>
      <c r="E59" s="60"/>
      <c r="F59" s="61"/>
      <c r="G59" s="38"/>
      <c r="H59" s="39"/>
      <c r="I59" s="62"/>
      <c r="J59" s="63"/>
    </row>
    <row r="60" spans="1:10" x14ac:dyDescent="0.25">
      <c r="A60" s="10"/>
      <c r="B60" s="10"/>
      <c r="C60" s="10"/>
      <c r="D60" s="59"/>
      <c r="E60" s="60"/>
      <c r="F60" s="61"/>
      <c r="G60" s="38"/>
      <c r="H60" s="39"/>
      <c r="I60" s="62"/>
      <c r="J60" s="63"/>
    </row>
    <row r="61" spans="1:10" x14ac:dyDescent="0.25">
      <c r="A61" s="10"/>
      <c r="B61" s="10"/>
      <c r="C61" s="10"/>
      <c r="D61" s="59"/>
      <c r="E61" s="60"/>
      <c r="F61" s="61"/>
      <c r="G61" s="38">
        <f>IF(ISERROR(VLOOKUP(F61,'[1]Base Sku'!$A2:'[1]Base Sku'!$B:$B,2,FALSE)),,(VLOOKUP(F61,'[1]Base Sku'!$A2:'[1]Base Sku'!$B:$B,2,FALSE)))</f>
        <v>0</v>
      </c>
      <c r="H61" s="39"/>
      <c r="I61" s="62"/>
      <c r="J61" s="63"/>
    </row>
    <row r="62" spans="1:10" ht="15.75" thickBot="1" x14ac:dyDescent="0.3">
      <c r="A62" s="10"/>
      <c r="B62" s="10"/>
      <c r="C62" s="10"/>
      <c r="D62" s="64"/>
      <c r="E62" s="65"/>
      <c r="F62" s="66"/>
      <c r="G62" s="44">
        <f>IF(ISERROR(VLOOKUP(F62,'[1]Base Sku'!$A3:'[1]Base Sku'!$B:$B,2,FALSE)),,(VLOOKUP(F62,'[1]Base Sku'!$A3:'[1]Base Sku'!$B:$B,2,FALSE)))</f>
        <v>0</v>
      </c>
      <c r="H62" s="45"/>
      <c r="I62" s="67"/>
      <c r="J62" s="68"/>
    </row>
    <row r="63" spans="1:10" ht="15.75" thickBot="1" x14ac:dyDescent="0.3">
      <c r="A63" s="10"/>
      <c r="B63" s="10"/>
      <c r="C63" s="10"/>
      <c r="D63" s="69" t="s">
        <v>27</v>
      </c>
      <c r="E63" s="70"/>
      <c r="F63" s="71">
        <f>F52-F37</f>
        <v>20</v>
      </c>
      <c r="G63" s="72"/>
      <c r="H63" s="72"/>
      <c r="I63" s="73"/>
      <c r="J63" s="71">
        <f>J52-J37</f>
        <v>358</v>
      </c>
    </row>
    <row r="64" spans="1:10" x14ac:dyDescent="0.25">
      <c r="A64" s="10"/>
      <c r="B64" s="10"/>
      <c r="C64" s="10"/>
      <c r="D64" s="10"/>
      <c r="E64" s="10"/>
      <c r="F64" s="11"/>
      <c r="G64" s="11"/>
      <c r="H64" s="12"/>
      <c r="I64" s="11"/>
      <c r="J64" s="11"/>
    </row>
    <row r="65" spans="1:10" x14ac:dyDescent="0.25">
      <c r="A65" s="10"/>
      <c r="B65" s="10"/>
      <c r="C65" s="10"/>
      <c r="D65" s="10"/>
      <c r="E65" s="10"/>
      <c r="F65" s="11"/>
      <c r="G65" s="11"/>
      <c r="H65" s="12"/>
      <c r="I65" s="11"/>
      <c r="J65" s="11"/>
    </row>
    <row r="66" spans="1:10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ht="15.75" customHeight="1" thickBot="1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 spans="1:10" ht="15.75" customHeight="1" thickBot="1" x14ac:dyDescent="0.3">
      <c r="A68" s="10"/>
      <c r="B68" s="10"/>
      <c r="C68" s="78" t="s">
        <v>28</v>
      </c>
      <c r="D68" s="24"/>
      <c r="E68" s="24"/>
      <c r="F68" s="25"/>
      <c r="G68" s="25"/>
      <c r="H68" s="26"/>
      <c r="I68" s="25"/>
      <c r="J68" s="25"/>
    </row>
    <row r="69" spans="1:10" ht="15.75" customHeight="1" x14ac:dyDescent="0.25">
      <c r="A69" s="10"/>
      <c r="B69" s="10"/>
      <c r="C69" s="79"/>
      <c r="D69" s="81" t="s">
        <v>17</v>
      </c>
      <c r="E69" s="83" t="s">
        <v>18</v>
      </c>
      <c r="F69" s="84"/>
      <c r="G69" s="27" t="s">
        <v>19</v>
      </c>
      <c r="H69" s="121" t="s">
        <v>20</v>
      </c>
      <c r="I69" s="84"/>
      <c r="J69" s="28" t="s">
        <v>1</v>
      </c>
    </row>
    <row r="70" spans="1:10" ht="15.75" thickBot="1" x14ac:dyDescent="0.3">
      <c r="A70" s="10"/>
      <c r="B70" s="10"/>
      <c r="C70" s="79"/>
      <c r="D70" s="82"/>
      <c r="E70" s="19"/>
      <c r="F70" s="29">
        <f>F76+F77+F78+F79+F80+F71+F72+F73+F74+F75</f>
        <v>750</v>
      </c>
      <c r="G70" s="30"/>
      <c r="H70" s="102"/>
      <c r="I70" s="103"/>
      <c r="J70" s="31">
        <v>3</v>
      </c>
    </row>
    <row r="71" spans="1:10" x14ac:dyDescent="0.25">
      <c r="A71" s="10"/>
      <c r="B71" s="10"/>
      <c r="C71" s="79"/>
      <c r="D71" s="10"/>
      <c r="E71" s="32"/>
      <c r="F71" s="33">
        <v>750</v>
      </c>
      <c r="G71" s="34" t="s">
        <v>29</v>
      </c>
      <c r="H71" s="122" t="str">
        <f>IF(ISERROR(VLOOKUP(G71,'[1]Base Sku'!A20:'[1]Base Sku'!$B:$B,2,FALSE)),,(VLOOKUP(G71,'[1]Base Sku'!A20:'[1]Base Sku'!$B:$B,2,FALSE)))</f>
        <v>CAR TWI LA LEGENDE DU CHEVAL A</v>
      </c>
      <c r="I71" s="123"/>
      <c r="J71" s="35">
        <v>22500</v>
      </c>
    </row>
    <row r="72" spans="1:10" x14ac:dyDescent="0.25">
      <c r="A72" s="10"/>
      <c r="B72" s="10"/>
      <c r="C72" s="79"/>
      <c r="D72" s="10"/>
      <c r="E72" s="36"/>
      <c r="F72" s="37"/>
      <c r="G72" s="38"/>
      <c r="H72" s="85">
        <f>IF(ISERROR(VLOOKUP(G72,'[1]Base Sku'!A21:'[1]Base Sku'!$B:$B,2,FALSE)),,(VLOOKUP(G72,'[1]Base Sku'!A21:'[1]Base Sku'!$B:$B,2,FALSE)))</f>
        <v>0</v>
      </c>
      <c r="I72" s="86"/>
      <c r="J72" s="39"/>
    </row>
    <row r="73" spans="1:10" x14ac:dyDescent="0.25">
      <c r="A73" s="10"/>
      <c r="B73" s="10"/>
      <c r="C73" s="79"/>
      <c r="D73" s="10"/>
      <c r="E73" s="36"/>
      <c r="F73" s="40"/>
      <c r="G73" s="38">
        <f>IF(ISERROR(VLOOKUP(F73,'[1]Base Sku'!A22:'[1]Base Sku'!$B:$B,2,FALSE)),,(VLOOKUP(F73,'[1]Base Sku'!A22:'[1]Base Sku'!$B:$B,2,FALSE)))</f>
        <v>0</v>
      </c>
      <c r="H73" s="85">
        <f>IF(ISERROR(VLOOKUP(G73,'[1]Base Sku'!A22:'[1]Base Sku'!$B:$B,2,FALSE)),,(VLOOKUP(G73,'[1]Base Sku'!A22:'[1]Base Sku'!$B:$B,2,FALSE)))</f>
        <v>0</v>
      </c>
      <c r="I73" s="86"/>
      <c r="J73" s="39"/>
    </row>
    <row r="74" spans="1:10" x14ac:dyDescent="0.25">
      <c r="A74" s="10"/>
      <c r="B74" s="10"/>
      <c r="C74" s="79"/>
      <c r="D74" s="10" t="s">
        <v>30</v>
      </c>
      <c r="E74" s="36"/>
      <c r="F74" s="40"/>
      <c r="G74" s="38">
        <f>IF(ISERROR(VLOOKUP(F74,'[1]Base Sku'!A23:'[1]Base Sku'!$B:$B,2,FALSE)),,(VLOOKUP(F74,'[1]Base Sku'!A23:'[1]Base Sku'!$B:$B,2,FALSE)))</f>
        <v>0</v>
      </c>
      <c r="H74" s="85">
        <f>IF(ISERROR(VLOOKUP(G74,'[1]Base Sku'!A23:'[1]Base Sku'!$B:$B,2,FALSE)),,(VLOOKUP(G74,'[1]Base Sku'!A23:'[1]Base Sku'!$B:$B,2,FALSE)))</f>
        <v>0</v>
      </c>
      <c r="I74" s="86"/>
      <c r="J74" s="39"/>
    </row>
    <row r="75" spans="1:10" x14ac:dyDescent="0.25">
      <c r="A75" s="10"/>
      <c r="B75" s="10"/>
      <c r="C75" s="79"/>
      <c r="D75" s="10" t="s">
        <v>31</v>
      </c>
      <c r="E75" s="36"/>
      <c r="F75" s="40"/>
      <c r="G75" s="38">
        <f>IF(ISERROR(VLOOKUP(F75,'[1]Base Sku'!A24:'[1]Base Sku'!$B:$B,2,FALSE)),,(VLOOKUP(F75,'[1]Base Sku'!A24:'[1]Base Sku'!$B:$B,2,FALSE)))</f>
        <v>0</v>
      </c>
      <c r="H75" s="85">
        <f>IF(ISERROR(VLOOKUP(G75,'[1]Base Sku'!A24:'[1]Base Sku'!$B:$B,2,FALSE)),,(VLOOKUP(G75,'[1]Base Sku'!A24:'[1]Base Sku'!$B:$B,2,FALSE)))</f>
        <v>0</v>
      </c>
      <c r="I75" s="86"/>
      <c r="J75" s="39"/>
    </row>
    <row r="76" spans="1:10" x14ac:dyDescent="0.25">
      <c r="A76" s="10"/>
      <c r="B76" s="10"/>
      <c r="C76" s="79"/>
      <c r="D76" s="10"/>
      <c r="E76" s="36"/>
      <c r="F76" s="40"/>
      <c r="G76" s="38">
        <f>IF(ISERROR(VLOOKUP(F76,'[1]Base Sku'!A25:'[1]Base Sku'!$B:$B,2,FALSE)),,(VLOOKUP(F76,'[1]Base Sku'!A25:'[1]Base Sku'!$B:$B,2,FALSE)))</f>
        <v>0</v>
      </c>
      <c r="H76" s="85">
        <f>IF(ISERROR(VLOOKUP(G76,'[1]Base Sku'!A25:'[1]Base Sku'!$B:$B,2,FALSE)),,(VLOOKUP(G76,'[1]Base Sku'!A25:'[1]Base Sku'!$B:$B,2,FALSE)))</f>
        <v>0</v>
      </c>
      <c r="I76" s="86"/>
      <c r="J76" s="39"/>
    </row>
    <row r="77" spans="1:10" x14ac:dyDescent="0.25">
      <c r="A77" s="10"/>
      <c r="B77" s="10"/>
      <c r="C77" s="79"/>
      <c r="D77" s="10"/>
      <c r="E77" s="36"/>
      <c r="F77" s="40"/>
      <c r="G77" s="38">
        <f>IF(ISERROR(VLOOKUP(F77,'[1]Base Sku'!A26:'[1]Base Sku'!$B:$B,2,FALSE)),,(VLOOKUP(F77,'[1]Base Sku'!A26:'[1]Base Sku'!$B:$B,2,FALSE)))</f>
        <v>0</v>
      </c>
      <c r="H77" s="85">
        <f>IF(ISERROR(VLOOKUP(G77,'[1]Base Sku'!A26:'[1]Base Sku'!$B:$B,2,FALSE)),,(VLOOKUP(G77,'[1]Base Sku'!A26:'[1]Base Sku'!$B:$B,2,FALSE)))</f>
        <v>0</v>
      </c>
      <c r="I77" s="86"/>
      <c r="J77" s="39"/>
    </row>
    <row r="78" spans="1:10" x14ac:dyDescent="0.25">
      <c r="A78" s="10"/>
      <c r="B78" s="10"/>
      <c r="C78" s="79"/>
      <c r="D78" s="10"/>
      <c r="E78" s="36"/>
      <c r="F78" s="40"/>
      <c r="G78" s="46">
        <f>IF(ISERROR(VLOOKUP(F78,'[1]Base Sku'!A27:'[1]Base Sku'!$B:$B,2,FALSE)),,(VLOOKUP(F78,'[1]Base Sku'!A27:'[1]Base Sku'!$B:$B,2,FALSE)))</f>
        <v>0</v>
      </c>
      <c r="H78" s="115">
        <f>IF(ISERROR(VLOOKUP(G78,'[1]Base Sku'!A27:'[1]Base Sku'!$B:$B,2,FALSE)),,(VLOOKUP(G78,'[1]Base Sku'!A27:'[1]Base Sku'!$B:$B,2,FALSE)))</f>
        <v>0</v>
      </c>
      <c r="I78" s="116"/>
      <c r="J78" s="47"/>
    </row>
    <row r="79" spans="1:10" x14ac:dyDescent="0.25">
      <c r="A79" s="10"/>
      <c r="B79" s="10"/>
      <c r="C79" s="79"/>
      <c r="D79" s="10"/>
      <c r="E79" s="36"/>
      <c r="F79" s="40"/>
      <c r="G79" s="48">
        <f>IF(ISERROR(VLOOKUP(F79,'[1]Base Sku'!A28:'[1]Base Sku'!$B:$B,2,FALSE)),,(VLOOKUP(F79,'[1]Base Sku'!A28:'[1]Base Sku'!$B:$B,2,FALSE)))</f>
        <v>0</v>
      </c>
      <c r="H79" s="117">
        <f>IF(ISERROR(VLOOKUP(G79,'[1]Base Sku'!A28:'[1]Base Sku'!$B:$B,2,FALSE)),,(VLOOKUP(G79,'[1]Base Sku'!A28:'[1]Base Sku'!$B:$B,2,FALSE)))</f>
        <v>0</v>
      </c>
      <c r="I79" s="118"/>
      <c r="J79" s="49"/>
    </row>
    <row r="80" spans="1:10" ht="15.75" thickBot="1" x14ac:dyDescent="0.3">
      <c r="A80" s="10"/>
      <c r="B80" s="10"/>
      <c r="C80" s="79"/>
      <c r="D80" s="41"/>
      <c r="E80" s="42"/>
      <c r="F80" s="43"/>
      <c r="G80" s="74">
        <f>IF(ISERROR(VLOOKUP(F80,'[1]Base Sku'!A29:'[1]Base Sku'!$B:$B,2,FALSE)),,(VLOOKUP(F80,'[1]Base Sku'!A29:'[1]Base Sku'!$B:$B,2,FALSE)))</f>
        <v>0</v>
      </c>
      <c r="H80" s="119">
        <f>IF(ISERROR(VLOOKUP(G80,'[1]Base Sku'!A29:'[1]Base Sku'!$B:$B,2,FALSE)),,(VLOOKUP(G80,'[1]Base Sku'!A29:'[1]Base Sku'!$B:$B,2,FALSE)))</f>
        <v>0</v>
      </c>
      <c r="I80" s="120"/>
      <c r="J80" s="75"/>
    </row>
    <row r="81" spans="1:10" ht="15.75" x14ac:dyDescent="0.25">
      <c r="A81" s="10"/>
      <c r="B81" s="10"/>
      <c r="C81" s="79"/>
      <c r="D81" s="10"/>
      <c r="E81" s="83" t="s">
        <v>18</v>
      </c>
      <c r="F81" s="84"/>
      <c r="G81" s="27" t="s">
        <v>19</v>
      </c>
      <c r="H81" s="121" t="s">
        <v>20</v>
      </c>
      <c r="I81" s="84"/>
      <c r="J81" s="28" t="s">
        <v>1</v>
      </c>
    </row>
    <row r="82" spans="1:10" ht="15.75" thickBot="1" x14ac:dyDescent="0.3">
      <c r="A82" s="10"/>
      <c r="B82" s="10"/>
      <c r="C82" s="79"/>
      <c r="D82" s="10"/>
      <c r="E82" s="19"/>
      <c r="F82" s="29">
        <f>SUM(F83:F86)</f>
        <v>0</v>
      </c>
      <c r="G82" s="30"/>
      <c r="H82" s="102"/>
      <c r="I82" s="103"/>
      <c r="J82" s="31">
        <v>10</v>
      </c>
    </row>
    <row r="83" spans="1:10" x14ac:dyDescent="0.25">
      <c r="A83" s="10"/>
      <c r="B83" s="10"/>
      <c r="C83" s="79"/>
      <c r="D83" s="10" t="s">
        <v>30</v>
      </c>
      <c r="E83" s="36"/>
      <c r="F83" s="40"/>
      <c r="G83" s="38"/>
      <c r="H83" s="85"/>
      <c r="I83" s="86"/>
      <c r="J83" s="39"/>
    </row>
    <row r="84" spans="1:10" x14ac:dyDescent="0.25">
      <c r="A84" s="10"/>
      <c r="B84" s="10"/>
      <c r="C84" s="79"/>
      <c r="D84" s="10" t="s">
        <v>23</v>
      </c>
      <c r="E84" s="36"/>
      <c r="F84" s="40"/>
      <c r="G84" s="38"/>
      <c r="H84" s="85"/>
      <c r="I84" s="86"/>
      <c r="J84" s="39"/>
    </row>
    <row r="85" spans="1:10" x14ac:dyDescent="0.25">
      <c r="A85" s="10"/>
      <c r="B85" s="10"/>
      <c r="C85" s="79"/>
      <c r="D85" s="10"/>
      <c r="E85" s="36"/>
      <c r="F85" s="40"/>
      <c r="G85" s="38"/>
      <c r="H85" s="85"/>
      <c r="I85" s="86"/>
      <c r="J85" s="39"/>
    </row>
    <row r="86" spans="1:10" ht="15.75" thickBot="1" x14ac:dyDescent="0.3">
      <c r="A86" s="10"/>
      <c r="B86" s="10"/>
      <c r="C86" s="79"/>
      <c r="D86" s="10"/>
      <c r="E86" s="36"/>
      <c r="F86" s="40"/>
      <c r="G86" s="38"/>
      <c r="H86" s="85"/>
      <c r="I86" s="86"/>
      <c r="J86" s="39"/>
    </row>
    <row r="87" spans="1:10" ht="15.75" thickBot="1" x14ac:dyDescent="0.3">
      <c r="A87" s="10"/>
      <c r="B87" s="10"/>
      <c r="C87" s="79"/>
      <c r="D87" s="50" t="s">
        <v>24</v>
      </c>
      <c r="E87" s="51"/>
      <c r="F87" s="52">
        <f>F94+F95+F96+F97+F88+F89+F90+F91+F92+F93</f>
        <v>750</v>
      </c>
      <c r="G87" s="52"/>
      <c r="H87" s="52"/>
      <c r="I87" s="52"/>
      <c r="J87" s="53">
        <f>SUM(J88:J97)</f>
        <v>21678.27</v>
      </c>
    </row>
    <row r="88" spans="1:10" x14ac:dyDescent="0.25">
      <c r="A88" s="10"/>
      <c r="B88" s="10"/>
      <c r="C88" s="79"/>
      <c r="D88" s="54"/>
      <c r="E88" s="55" t="s">
        <v>25</v>
      </c>
      <c r="F88" s="56">
        <v>150</v>
      </c>
      <c r="G88" s="34"/>
      <c r="H88" s="35"/>
      <c r="I88" s="57"/>
      <c r="J88" s="58">
        <v>5373.4400000000005</v>
      </c>
    </row>
    <row r="89" spans="1:10" x14ac:dyDescent="0.25">
      <c r="A89" s="10"/>
      <c r="B89" s="10"/>
      <c r="C89" s="79"/>
      <c r="D89" s="59"/>
      <c r="E89" s="60" t="s">
        <v>26</v>
      </c>
      <c r="F89" s="61">
        <v>150</v>
      </c>
      <c r="G89" s="38"/>
      <c r="H89" s="39"/>
      <c r="I89" s="62"/>
      <c r="J89" s="63">
        <v>3000</v>
      </c>
    </row>
    <row r="90" spans="1:10" x14ac:dyDescent="0.25">
      <c r="A90" s="10"/>
      <c r="B90" s="10"/>
      <c r="C90" s="79"/>
      <c r="D90" s="59"/>
      <c r="E90" s="60" t="s">
        <v>26</v>
      </c>
      <c r="F90" s="61">
        <v>150</v>
      </c>
      <c r="G90" s="38"/>
      <c r="H90" s="39"/>
      <c r="I90" s="62"/>
      <c r="J90" s="63">
        <v>5220.12</v>
      </c>
    </row>
    <row r="91" spans="1:10" x14ac:dyDescent="0.25">
      <c r="A91" s="10"/>
      <c r="B91" s="10"/>
      <c r="C91" s="79"/>
      <c r="D91" s="59"/>
      <c r="E91" s="60" t="s">
        <v>32</v>
      </c>
      <c r="F91" s="61">
        <v>300</v>
      </c>
      <c r="G91" s="38"/>
      <c r="H91" s="39"/>
      <c r="I91" s="62"/>
      <c r="J91" s="63">
        <v>8084.71</v>
      </c>
    </row>
    <row r="92" spans="1:10" ht="15.75" thickBot="1" x14ac:dyDescent="0.3">
      <c r="A92" s="10"/>
      <c r="B92" s="10"/>
      <c r="C92" s="80"/>
      <c r="D92" s="59"/>
      <c r="E92" s="60"/>
      <c r="F92" s="61"/>
      <c r="G92" s="38"/>
      <c r="H92" s="39"/>
      <c r="I92" s="62"/>
      <c r="J92" s="63"/>
    </row>
    <row r="93" spans="1:10" x14ac:dyDescent="0.25">
      <c r="A93" s="10"/>
      <c r="B93" s="10"/>
      <c r="C93" s="10"/>
      <c r="D93" s="59"/>
      <c r="E93" s="60"/>
      <c r="F93" s="61"/>
      <c r="G93" s="38"/>
      <c r="H93" s="39"/>
      <c r="I93" s="62"/>
      <c r="J93" s="63"/>
    </row>
    <row r="94" spans="1:10" x14ac:dyDescent="0.25">
      <c r="A94" s="10"/>
      <c r="B94" s="10"/>
      <c r="C94" s="10"/>
      <c r="D94" s="59"/>
      <c r="E94" s="60"/>
      <c r="F94" s="61"/>
      <c r="G94" s="38"/>
      <c r="H94" s="39"/>
      <c r="I94" s="62"/>
      <c r="J94" s="63"/>
    </row>
    <row r="95" spans="1:10" x14ac:dyDescent="0.25">
      <c r="A95" s="10"/>
      <c r="B95" s="10"/>
      <c r="C95" s="10"/>
      <c r="D95" s="59"/>
      <c r="E95" s="60"/>
      <c r="F95" s="61"/>
      <c r="G95" s="38">
        <f>IF(ISERROR(VLOOKUP(F95,'[1]Base Sku'!$A27:'[1]Base Sku'!$B:$B,2,FALSE)),,(VLOOKUP(F95,'[1]Base Sku'!$A27:'[1]Base Sku'!$B:$B,2,FALSE)))</f>
        <v>0</v>
      </c>
      <c r="H95" s="39"/>
      <c r="I95" s="62"/>
      <c r="J95" s="63"/>
    </row>
    <row r="96" spans="1:10" x14ac:dyDescent="0.25">
      <c r="A96" s="10"/>
      <c r="B96" s="10"/>
      <c r="C96" s="10"/>
      <c r="D96" s="59"/>
      <c r="E96" s="60"/>
      <c r="F96" s="61"/>
      <c r="G96" s="38">
        <f>IF(ISERROR(VLOOKUP(F96,'[1]Base Sku'!$A28:'[1]Base Sku'!$B:$B,2,FALSE)),,(VLOOKUP(F96,'[1]Base Sku'!$A28:'[1]Base Sku'!$B:$B,2,FALSE)))</f>
        <v>0</v>
      </c>
      <c r="H96" s="39"/>
      <c r="I96" s="62"/>
      <c r="J96" s="63"/>
    </row>
    <row r="97" spans="1:10" ht="15.75" thickBot="1" x14ac:dyDescent="0.3">
      <c r="A97" s="10"/>
      <c r="B97" s="10"/>
      <c r="C97" s="10"/>
      <c r="D97" s="64"/>
      <c r="E97" s="65"/>
      <c r="F97" s="66"/>
      <c r="G97" s="44">
        <f>IF(ISERROR(VLOOKUP(F97,'[1]Base Sku'!$A29:'[1]Base Sku'!$B:$B,2,FALSE)),,(VLOOKUP(F97,'[1]Base Sku'!$A29:'[1]Base Sku'!$B:$B,2,FALSE)))</f>
        <v>0</v>
      </c>
      <c r="H97" s="45"/>
      <c r="I97" s="67"/>
      <c r="J97" s="68"/>
    </row>
    <row r="98" spans="1:10" ht="15.75" thickBot="1" x14ac:dyDescent="0.3">
      <c r="A98" s="10"/>
      <c r="B98" s="10"/>
      <c r="C98" s="10"/>
      <c r="D98" s="76" t="s">
        <v>27</v>
      </c>
      <c r="E98" s="70"/>
      <c r="F98" s="71">
        <f>F87-F70</f>
        <v>0</v>
      </c>
      <c r="G98" s="72"/>
      <c r="H98" s="72"/>
      <c r="I98" s="73"/>
      <c r="J98" s="71">
        <f>J87-J70</f>
        <v>21675.27</v>
      </c>
    </row>
    <row r="99" spans="1:10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</row>
    <row r="101" spans="1:10" ht="15.75" thickBot="1" x14ac:dyDescent="0.3"/>
    <row r="102" spans="1:10" x14ac:dyDescent="0.25">
      <c r="J102" s="28" t="s">
        <v>1</v>
      </c>
    </row>
    <row r="103" spans="1:10" ht="15.75" thickBot="1" x14ac:dyDescent="0.3">
      <c r="J103" s="31">
        <v>2</v>
      </c>
    </row>
    <row r="104" spans="1:10" x14ac:dyDescent="0.25">
      <c r="J104" s="35"/>
    </row>
    <row r="105" spans="1:10" x14ac:dyDescent="0.25">
      <c r="J105" s="39"/>
    </row>
    <row r="106" spans="1:10" x14ac:dyDescent="0.25">
      <c r="J106" s="39"/>
    </row>
    <row r="107" spans="1:10" x14ac:dyDescent="0.25">
      <c r="J107" s="39"/>
    </row>
    <row r="108" spans="1:10" x14ac:dyDescent="0.25">
      <c r="J108" s="39"/>
    </row>
    <row r="109" spans="1:10" ht="15.75" thickBot="1" x14ac:dyDescent="0.3">
      <c r="J109" s="45"/>
    </row>
    <row r="110" spans="1:10" x14ac:dyDescent="0.25">
      <c r="J110" s="28" t="s">
        <v>1</v>
      </c>
    </row>
    <row r="111" spans="1:10" ht="15.75" thickBot="1" x14ac:dyDescent="0.3">
      <c r="J111" s="31"/>
    </row>
  </sheetData>
  <mergeCells count="82">
    <mergeCell ref="E2:J2"/>
    <mergeCell ref="E3:J3"/>
    <mergeCell ref="B4:D4"/>
    <mergeCell ref="E4:J4"/>
    <mergeCell ref="B12:D12"/>
    <mergeCell ref="B13:D13"/>
    <mergeCell ref="E13:J13"/>
    <mergeCell ref="B5:D5"/>
    <mergeCell ref="E5:J5"/>
    <mergeCell ref="B6:D6"/>
    <mergeCell ref="E6:J6"/>
    <mergeCell ref="B14:D14"/>
    <mergeCell ref="E14:J14"/>
    <mergeCell ref="B25:D25"/>
    <mergeCell ref="E25:J25"/>
    <mergeCell ref="B26:D26"/>
    <mergeCell ref="H39:I39"/>
    <mergeCell ref="E26:J26"/>
    <mergeCell ref="B27:D27"/>
    <mergeCell ref="E27:J27"/>
    <mergeCell ref="B28:D28"/>
    <mergeCell ref="E28:J28"/>
    <mergeCell ref="B29:D29"/>
    <mergeCell ref="E12:J12"/>
    <mergeCell ref="H76:I76"/>
    <mergeCell ref="H77:I77"/>
    <mergeCell ref="H78:I78"/>
    <mergeCell ref="H79:I79"/>
    <mergeCell ref="H70:I70"/>
    <mergeCell ref="H71:I71"/>
    <mergeCell ref="H72:I72"/>
    <mergeCell ref="H73:I73"/>
    <mergeCell ref="H74:I74"/>
    <mergeCell ref="H75:I75"/>
    <mergeCell ref="H46:I46"/>
    <mergeCell ref="H47:I47"/>
    <mergeCell ref="H48:I48"/>
    <mergeCell ref="H49:I49"/>
    <mergeCell ref="H50:I50"/>
    <mergeCell ref="C3:D3"/>
    <mergeCell ref="B7:D7"/>
    <mergeCell ref="E7:J7"/>
    <mergeCell ref="B10:D10"/>
    <mergeCell ref="E10:J10"/>
    <mergeCell ref="B9:D9"/>
    <mergeCell ref="E9:J9"/>
    <mergeCell ref="B15:D15"/>
    <mergeCell ref="E15:J15"/>
    <mergeCell ref="A18:D18"/>
    <mergeCell ref="B19:D19"/>
    <mergeCell ref="A25:A30"/>
    <mergeCell ref="E29:J29"/>
    <mergeCell ref="B30:D30"/>
    <mergeCell ref="E30:J30"/>
    <mergeCell ref="B31:D31"/>
    <mergeCell ref="E31:J31"/>
    <mergeCell ref="C35:C59"/>
    <mergeCell ref="D36:D37"/>
    <mergeCell ref="E36:F36"/>
    <mergeCell ref="E44:F44"/>
    <mergeCell ref="H51:I51"/>
    <mergeCell ref="H40:I40"/>
    <mergeCell ref="H41:I41"/>
    <mergeCell ref="H42:I42"/>
    <mergeCell ref="H43:I43"/>
    <mergeCell ref="H44:I44"/>
    <mergeCell ref="H45:I45"/>
    <mergeCell ref="H36:I36"/>
    <mergeCell ref="H37:I37"/>
    <mergeCell ref="H38:I38"/>
    <mergeCell ref="C68:C92"/>
    <mergeCell ref="D69:D70"/>
    <mergeCell ref="E69:F69"/>
    <mergeCell ref="E81:F81"/>
    <mergeCell ref="H86:I86"/>
    <mergeCell ref="H82:I82"/>
    <mergeCell ref="H83:I83"/>
    <mergeCell ref="H84:I84"/>
    <mergeCell ref="H85:I85"/>
    <mergeCell ref="H80:I80"/>
    <mergeCell ref="H81:I81"/>
    <mergeCell ref="H69:I69"/>
  </mergeCells>
  <conditionalFormatting sqref="E11">
    <cfRule type="cellIs" dxfId="17" priority="18" operator="lessThan">
      <formula>0</formula>
    </cfRule>
  </conditionalFormatting>
  <conditionalFormatting sqref="E11">
    <cfRule type="cellIs" dxfId="16" priority="17" operator="greaterThan">
      <formula>0</formula>
    </cfRule>
  </conditionalFormatting>
  <conditionalFormatting sqref="E31">
    <cfRule type="cellIs" dxfId="15" priority="16" operator="lessThan">
      <formula>0</formula>
    </cfRule>
  </conditionalFormatting>
  <conditionalFormatting sqref="E31">
    <cfRule type="cellIs" dxfId="14" priority="15" operator="greaterThan">
      <formula>0</formula>
    </cfRule>
  </conditionalFormatting>
  <conditionalFormatting sqref="E10">
    <cfRule type="cellIs" dxfId="13" priority="14" operator="lessThan">
      <formula>0</formula>
    </cfRule>
  </conditionalFormatting>
  <conditionalFormatting sqref="E10">
    <cfRule type="cellIs" dxfId="12" priority="13" operator="greaterThan">
      <formula>0</formula>
    </cfRule>
  </conditionalFormatting>
  <conditionalFormatting sqref="E14">
    <cfRule type="cellIs" dxfId="11" priority="12" operator="lessThan">
      <formula>0</formula>
    </cfRule>
  </conditionalFormatting>
  <conditionalFormatting sqref="E14">
    <cfRule type="cellIs" dxfId="10" priority="11" operator="greaterThan">
      <formula>0</formula>
    </cfRule>
  </conditionalFormatting>
  <conditionalFormatting sqref="E15">
    <cfRule type="cellIs" dxfId="9" priority="10" operator="lessThan">
      <formula>0</formula>
    </cfRule>
  </conditionalFormatting>
  <conditionalFormatting sqref="E15">
    <cfRule type="cellIs" dxfId="8" priority="9" operator="greaterThan">
      <formula>0</formula>
    </cfRule>
  </conditionalFormatting>
  <conditionalFormatting sqref="F63">
    <cfRule type="cellIs" dxfId="7" priority="8" operator="lessThan">
      <formula>0</formula>
    </cfRule>
  </conditionalFormatting>
  <conditionalFormatting sqref="F63">
    <cfRule type="cellIs" dxfId="6" priority="7" operator="greaterThan">
      <formula>0</formula>
    </cfRule>
  </conditionalFormatting>
  <conditionalFormatting sqref="J63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F98">
    <cfRule type="cellIs" dxfId="3" priority="4" operator="lessThan">
      <formula>0</formula>
    </cfRule>
  </conditionalFormatting>
  <conditionalFormatting sqref="F98">
    <cfRule type="cellIs" dxfId="2" priority="3" operator="greaterThan">
      <formula>0</formula>
    </cfRule>
  </conditionalFormatting>
  <conditionalFormatting sqref="J98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2020-05-19T19:00:37Z</dcterms:created>
  <dcterms:modified xsi:type="dcterms:W3CDTF">2020-05-19T20:45:07Z</dcterms:modified>
</cp:coreProperties>
</file>