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au de bord" sheetId="1" r:id="rId1"/>
    <sheet name="calendrier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33" i="2" l="1"/>
  <c r="E33" i="2"/>
  <c r="D33" i="2"/>
  <c r="C33" i="2"/>
  <c r="T32" i="2"/>
  <c r="H32" i="2"/>
  <c r="E32" i="2"/>
  <c r="D32" i="2"/>
  <c r="C32" i="2"/>
  <c r="T31" i="2"/>
  <c r="E31" i="2"/>
  <c r="D31" i="2"/>
  <c r="C31" i="2"/>
  <c r="Z30" i="2"/>
  <c r="H30" i="2"/>
  <c r="E30" i="2"/>
  <c r="D30" i="2"/>
  <c r="C30" i="2"/>
  <c r="Z29" i="2"/>
  <c r="E29" i="2"/>
  <c r="D29" i="2"/>
  <c r="C29" i="2"/>
  <c r="N28" i="2"/>
  <c r="H28" i="2"/>
  <c r="E28" i="2"/>
  <c r="D28" i="2"/>
  <c r="C28" i="2"/>
  <c r="N27" i="2"/>
  <c r="E27" i="2"/>
  <c r="D27" i="2"/>
  <c r="C27" i="2"/>
  <c r="H26" i="2"/>
  <c r="E26" i="2"/>
  <c r="D26" i="2"/>
  <c r="C26" i="2"/>
  <c r="T25" i="2"/>
  <c r="H25" i="2"/>
  <c r="E25" i="2"/>
  <c r="D25" i="2"/>
  <c r="C25" i="2"/>
  <c r="T24" i="2"/>
  <c r="H24" i="2"/>
  <c r="E24" i="2"/>
  <c r="D24" i="2"/>
  <c r="C24" i="2"/>
  <c r="Z23" i="2"/>
  <c r="Z22" i="2"/>
  <c r="H22" i="2"/>
  <c r="E22" i="2"/>
  <c r="D22" i="2"/>
  <c r="C22" i="2"/>
  <c r="N21" i="2"/>
  <c r="E21" i="2"/>
  <c r="C21" i="2"/>
  <c r="N20" i="2"/>
  <c r="E20" i="2"/>
  <c r="C20" i="2"/>
  <c r="H19" i="2"/>
  <c r="E19" i="2"/>
  <c r="D19" i="2"/>
  <c r="C19" i="2"/>
  <c r="T18" i="2"/>
  <c r="H18" i="2"/>
  <c r="E18" i="2"/>
  <c r="D18" i="2"/>
  <c r="C18" i="2"/>
  <c r="E17" i="2"/>
  <c r="C17" i="2"/>
  <c r="Z16" i="2"/>
  <c r="H16" i="2"/>
  <c r="E16" i="2"/>
  <c r="Z15" i="2"/>
  <c r="H15" i="2"/>
  <c r="E15" i="2"/>
  <c r="N14" i="2"/>
  <c r="H14" i="2"/>
  <c r="E14" i="2"/>
  <c r="N13" i="2"/>
  <c r="H13" i="2"/>
  <c r="E13" i="2"/>
  <c r="E12" i="2"/>
  <c r="T11" i="2"/>
  <c r="H11" i="2"/>
  <c r="E11" i="2"/>
  <c r="T10" i="2"/>
  <c r="H10" i="2"/>
  <c r="E10" i="2"/>
  <c r="Z9" i="2"/>
  <c r="H9" i="2"/>
  <c r="E9" i="2"/>
  <c r="Z8" i="2"/>
  <c r="H8" i="2"/>
  <c r="E8" i="2"/>
  <c r="N7" i="2"/>
  <c r="E7" i="2"/>
  <c r="N6" i="2"/>
  <c r="E6" i="2"/>
  <c r="E5" i="2"/>
  <c r="E4" i="2"/>
  <c r="B2" i="2"/>
</calcChain>
</file>

<file path=xl/sharedStrings.xml><?xml version="1.0" encoding="utf-8"?>
<sst xmlns="http://schemas.openxmlformats.org/spreadsheetml/2006/main" count="199" uniqueCount="51">
  <si>
    <t>DATE</t>
  </si>
  <si>
    <t>heure</t>
  </si>
  <si>
    <t>EVNT</t>
  </si>
  <si>
    <t>LIEU</t>
  </si>
  <si>
    <t>septembre</t>
  </si>
  <si>
    <t>19h30</t>
  </si>
  <si>
    <t>cour</t>
  </si>
  <si>
    <t>12h30?</t>
  </si>
  <si>
    <t>cour ?</t>
  </si>
  <si>
    <t>??</t>
  </si>
  <si>
    <t>?</t>
  </si>
  <si>
    <t>théâtre?</t>
  </si>
  <si>
    <t>Pelouse</t>
  </si>
  <si>
    <t>octobre</t>
  </si>
  <si>
    <t>18h30</t>
  </si>
  <si>
    <t>événement</t>
  </si>
  <si>
    <t>concert</t>
  </si>
  <si>
    <t>théâtre</t>
  </si>
  <si>
    <t>cinéma</t>
  </si>
  <si>
    <t>ici</t>
  </si>
  <si>
    <t>ailleurs</t>
  </si>
  <si>
    <t>ville</t>
  </si>
  <si>
    <t>ville2</t>
  </si>
  <si>
    <t>ville 3</t>
  </si>
  <si>
    <t>15h</t>
  </si>
  <si>
    <t>17h</t>
  </si>
  <si>
    <t xml:space="preserve">12h </t>
  </si>
  <si>
    <t>20h</t>
  </si>
  <si>
    <t>ville 4</t>
  </si>
  <si>
    <t>théâtre 2</t>
  </si>
  <si>
    <t>SEPT</t>
  </si>
  <si>
    <t>OCT</t>
  </si>
  <si>
    <t>NOV</t>
  </si>
  <si>
    <t>DEC</t>
  </si>
  <si>
    <t>T</t>
  </si>
  <si>
    <t>C</t>
  </si>
  <si>
    <t>A</t>
  </si>
  <si>
    <t>D</t>
  </si>
  <si>
    <t>MA</t>
  </si>
  <si>
    <t>JE</t>
  </si>
  <si>
    <t>DI</t>
  </si>
  <si>
    <t>ME</t>
  </si>
  <si>
    <t>VE</t>
  </si>
  <si>
    <t>LU</t>
  </si>
  <si>
    <t>SA</t>
  </si>
  <si>
    <t>spectacle</t>
  </si>
  <si>
    <t>pelouse</t>
  </si>
  <si>
    <t>autre</t>
  </si>
  <si>
    <t>20h30</t>
  </si>
  <si>
    <t>spectacle 1</t>
  </si>
  <si>
    <t>spectacle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</si>
</sst>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i/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16" fontId="0" fillId="0" borderId="6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6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6" fontId="2" fillId="2" borderId="4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/>
    <xf numFmtId="0" fontId="0" fillId="0" borderId="12" xfId="0" applyBorder="1"/>
    <xf numFmtId="0" fontId="0" fillId="0" borderId="12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3" borderId="12" xfId="0" applyFill="1" applyBorder="1"/>
    <xf numFmtId="0" fontId="0" fillId="4" borderId="12" xfId="0" applyFill="1" applyBorder="1"/>
    <xf numFmtId="0" fontId="0" fillId="0" borderId="7" xfId="0" applyBorder="1"/>
    <xf numFmtId="0" fontId="0" fillId="0" borderId="7" xfId="0" applyFill="1" applyBorder="1"/>
    <xf numFmtId="0" fontId="0" fillId="0" borderId="6" xfId="0" applyBorder="1"/>
    <xf numFmtId="0" fontId="0" fillId="3" borderId="14" xfId="0" applyFill="1" applyBorder="1"/>
    <xf numFmtId="0" fontId="0" fillId="0" borderId="14" xfId="0" applyBorder="1"/>
    <xf numFmtId="0" fontId="0" fillId="0" borderId="0" xfId="0" applyFill="1" applyBorder="1"/>
    <xf numFmtId="0" fontId="0" fillId="0" borderId="0" xfId="0" applyBorder="1"/>
    <xf numFmtId="0" fontId="0" fillId="0" borderId="15" xfId="0" applyFill="1" applyBorder="1"/>
    <xf numFmtId="0" fontId="0" fillId="0" borderId="15" xfId="0" applyBorder="1"/>
    <xf numFmtId="0" fontId="0" fillId="5" borderId="0" xfId="0" applyFill="1" applyBorder="1"/>
    <xf numFmtId="0" fontId="0" fillId="4" borderId="14" xfId="0" applyFill="1" applyBorder="1"/>
    <xf numFmtId="0" fontId="0" fillId="3" borderId="16" xfId="0" applyFill="1" applyBorder="1"/>
    <xf numFmtId="0" fontId="0" fillId="6" borderId="16" xfId="0" applyFill="1" applyBorder="1"/>
    <xf numFmtId="0" fontId="0" fillId="0" borderId="9" xfId="0" applyFill="1" applyBorder="1"/>
    <xf numFmtId="0" fontId="0" fillId="6" borderId="9" xfId="0" applyNumberFormat="1" applyFill="1" applyBorder="1"/>
    <xf numFmtId="0" fontId="0" fillId="4" borderId="16" xfId="0" applyFill="1" applyBorder="1"/>
    <xf numFmtId="0" fontId="0" fillId="5" borderId="9" xfId="0" applyFill="1" applyBorder="1"/>
    <xf numFmtId="0" fontId="0" fillId="0" borderId="8" xfId="0" applyBorder="1"/>
    <xf numFmtId="0" fontId="0" fillId="4" borderId="0" xfId="0" applyFill="1" applyBorder="1"/>
    <xf numFmtId="0" fontId="0" fillId="4" borderId="9" xfId="0" applyFill="1" applyBorder="1"/>
    <xf numFmtId="0" fontId="0" fillId="5" borderId="15" xfId="0" applyFill="1" applyBorder="1"/>
    <xf numFmtId="0" fontId="0" fillId="6" borderId="8" xfId="0" applyNumberFormat="1" applyFill="1" applyBorder="1"/>
    <xf numFmtId="0" fontId="0" fillId="7" borderId="0" xfId="0" applyFill="1" applyBorder="1"/>
    <xf numFmtId="0" fontId="0" fillId="8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DUCTION%202020-2021\BUDGET%20ART%20TECH%20PREV%20-%20Copie%20j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P"/>
      <sheetName val="TABLEAU DE BORD"/>
      <sheetName val="Par année et par prog"/>
      <sheetName val="par evnt et par genre"/>
      <sheetName val="Sheet5"/>
      <sheetName val="calendrier"/>
      <sheetName val="acomptes"/>
      <sheetName val="Sheet2"/>
    </sheetNames>
    <sheetDataSet>
      <sheetData sheetId="0"/>
      <sheetData sheetId="1">
        <row r="8">
          <cell r="J8">
            <v>1</v>
          </cell>
        </row>
        <row r="10">
          <cell r="H10" t="str">
            <v>Pelouse</v>
          </cell>
        </row>
        <row r="12">
          <cell r="H12" t="str">
            <v>Pelouse</v>
          </cell>
        </row>
        <row r="16">
          <cell r="H16" t="str">
            <v>Maraussan</v>
          </cell>
        </row>
        <row r="24">
          <cell r="H24" t="str">
            <v>déambul</v>
          </cell>
          <cell r="J24">
            <v>6</v>
          </cell>
        </row>
        <row r="25">
          <cell r="H25" t="str">
            <v>parc</v>
          </cell>
        </row>
        <row r="26">
          <cell r="H26" t="str">
            <v>magalas</v>
          </cell>
        </row>
        <row r="29">
          <cell r="H29" t="str">
            <v>portiragnes</v>
          </cell>
        </row>
        <row r="30">
          <cell r="H30" t="str">
            <v xml:space="preserve">vias </v>
          </cell>
        </row>
        <row r="31">
          <cell r="J31">
            <v>2</v>
          </cell>
        </row>
        <row r="33">
          <cell r="H33" t="str">
            <v>maraussan</v>
          </cell>
        </row>
        <row r="35">
          <cell r="H35" t="str">
            <v>THEATRE</v>
          </cell>
          <cell r="L35" t="str">
            <v>THEATRE</v>
          </cell>
        </row>
        <row r="37">
          <cell r="H37" t="str">
            <v>VIAS</v>
          </cell>
        </row>
        <row r="40">
          <cell r="J40">
            <v>1</v>
          </cell>
        </row>
        <row r="42">
          <cell r="H42" t="str">
            <v>Vias</v>
          </cell>
          <cell r="J42">
            <v>1</v>
          </cell>
        </row>
        <row r="45">
          <cell r="L45" t="str">
            <v>MUSIQUE</v>
          </cell>
        </row>
        <row r="47">
          <cell r="H47" t="str">
            <v>chapelle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26" sqref="C26"/>
    </sheetView>
  </sheetViews>
  <sheetFormatPr defaultRowHeight="15" x14ac:dyDescent="0.25"/>
  <cols>
    <col min="2" max="2" width="13.5703125" customWidth="1"/>
    <col min="3" max="3" width="9.140625" style="34"/>
    <col min="4" max="4" width="17.85546875" customWidth="1"/>
    <col min="6" max="6" width="28.7109375" customWidth="1"/>
  </cols>
  <sheetData>
    <row r="1" spans="1:6" ht="19.5" thickBot="1" x14ac:dyDescent="0.3">
      <c r="A1" s="1" t="s">
        <v>0</v>
      </c>
      <c r="B1" s="2"/>
      <c r="C1" s="3" t="s">
        <v>1</v>
      </c>
      <c r="D1" s="3" t="s">
        <v>2</v>
      </c>
      <c r="E1" s="3" t="s">
        <v>3</v>
      </c>
      <c r="F1" s="4" t="s">
        <v>15</v>
      </c>
    </row>
    <row r="2" spans="1:6" x14ac:dyDescent="0.25">
      <c r="A2" s="5">
        <v>44092</v>
      </c>
      <c r="B2" s="6" t="s">
        <v>4</v>
      </c>
      <c r="C2" s="7" t="s">
        <v>5</v>
      </c>
      <c r="D2" s="8" t="s">
        <v>19</v>
      </c>
      <c r="E2" s="9" t="s">
        <v>6</v>
      </c>
      <c r="F2" s="10" t="s">
        <v>16</v>
      </c>
    </row>
    <row r="3" spans="1:6" ht="15.75" thickBot="1" x14ac:dyDescent="0.3">
      <c r="A3" s="11"/>
      <c r="B3" s="12"/>
      <c r="C3" s="13"/>
      <c r="D3" s="14"/>
      <c r="E3" s="13"/>
      <c r="F3" s="15"/>
    </row>
    <row r="4" spans="1:6" x14ac:dyDescent="0.25">
      <c r="A4" s="16">
        <v>44094</v>
      </c>
      <c r="B4" s="6" t="s">
        <v>4</v>
      </c>
      <c r="C4" s="32" t="s">
        <v>7</v>
      </c>
      <c r="D4" s="17" t="s">
        <v>19</v>
      </c>
      <c r="E4" s="18" t="s">
        <v>8</v>
      </c>
      <c r="F4" s="19" t="s">
        <v>17</v>
      </c>
    </row>
    <row r="5" spans="1:6" ht="15.75" thickBot="1" x14ac:dyDescent="0.3">
      <c r="A5" s="20" t="s">
        <v>9</v>
      </c>
      <c r="B5" s="12"/>
      <c r="C5" s="33" t="s">
        <v>10</v>
      </c>
      <c r="D5" s="21"/>
      <c r="E5" s="22" t="s">
        <v>11</v>
      </c>
      <c r="F5" s="23"/>
    </row>
    <row r="6" spans="1:6" ht="15" customHeight="1" x14ac:dyDescent="0.25">
      <c r="A6" s="24">
        <v>44093</v>
      </c>
      <c r="B6" s="25" t="s">
        <v>4</v>
      </c>
      <c r="C6" s="30" t="s">
        <v>24</v>
      </c>
      <c r="D6" s="25" t="s">
        <v>19</v>
      </c>
      <c r="E6" s="25" t="s">
        <v>12</v>
      </c>
      <c r="F6" s="19" t="s">
        <v>18</v>
      </c>
    </row>
    <row r="7" spans="1:6" ht="15.75" customHeight="1" thickBot="1" x14ac:dyDescent="0.3">
      <c r="A7" s="26"/>
      <c r="B7" s="26"/>
      <c r="C7" s="31" t="s">
        <v>25</v>
      </c>
      <c r="D7" s="26"/>
      <c r="E7" s="26"/>
      <c r="F7" s="27"/>
    </row>
    <row r="8" spans="1:6" ht="15" customHeight="1" x14ac:dyDescent="0.25">
      <c r="A8" s="24">
        <v>44094</v>
      </c>
      <c r="B8" s="25" t="s">
        <v>4</v>
      </c>
      <c r="C8" s="25" t="s">
        <v>14</v>
      </c>
      <c r="D8" s="25" t="s">
        <v>19</v>
      </c>
      <c r="E8" s="25" t="s">
        <v>12</v>
      </c>
      <c r="F8" s="27"/>
    </row>
    <row r="9" spans="1:6" ht="15.75" customHeight="1" thickBot="1" x14ac:dyDescent="0.3">
      <c r="A9" s="26"/>
      <c r="B9" s="26"/>
      <c r="C9" s="26"/>
      <c r="D9" s="26"/>
      <c r="E9" s="26"/>
      <c r="F9" s="27"/>
    </row>
    <row r="10" spans="1:6" ht="15" customHeight="1" x14ac:dyDescent="0.25">
      <c r="A10" s="24">
        <v>44117</v>
      </c>
      <c r="B10" s="25" t="s">
        <v>13</v>
      </c>
      <c r="C10" s="30" t="s">
        <v>26</v>
      </c>
      <c r="D10" s="25" t="s">
        <v>20</v>
      </c>
      <c r="E10" s="25" t="s">
        <v>21</v>
      </c>
      <c r="F10" s="27"/>
    </row>
    <row r="11" spans="1:6" ht="15.75" customHeight="1" thickBot="1" x14ac:dyDescent="0.3">
      <c r="A11" s="26"/>
      <c r="B11" s="26"/>
      <c r="C11" s="31" t="s">
        <v>14</v>
      </c>
      <c r="D11" s="26"/>
      <c r="E11" s="26"/>
      <c r="F11" s="27"/>
    </row>
    <row r="12" spans="1:6" ht="15" customHeight="1" x14ac:dyDescent="0.25">
      <c r="A12" s="24">
        <v>44125</v>
      </c>
      <c r="B12" s="25" t="s">
        <v>13</v>
      </c>
      <c r="C12" s="25" t="s">
        <v>25</v>
      </c>
      <c r="D12" s="25" t="s">
        <v>20</v>
      </c>
      <c r="E12" s="25" t="s">
        <v>22</v>
      </c>
      <c r="F12" s="27"/>
    </row>
    <row r="13" spans="1:6" ht="15.75" customHeight="1" thickBot="1" x14ac:dyDescent="0.3">
      <c r="A13" s="26"/>
      <c r="B13" s="26"/>
      <c r="C13" s="26"/>
      <c r="D13" s="26"/>
      <c r="E13" s="26"/>
      <c r="F13" s="27"/>
    </row>
    <row r="14" spans="1:6" ht="15" customHeight="1" x14ac:dyDescent="0.25">
      <c r="A14" s="28">
        <v>44126</v>
      </c>
      <c r="B14" s="25" t="s">
        <v>13</v>
      </c>
      <c r="C14" s="25" t="s">
        <v>27</v>
      </c>
      <c r="D14" s="25" t="s">
        <v>20</v>
      </c>
      <c r="E14" s="25" t="s">
        <v>23</v>
      </c>
      <c r="F14" s="27"/>
    </row>
    <row r="15" spans="1:6" ht="15.75" customHeight="1" thickBot="1" x14ac:dyDescent="0.3">
      <c r="A15" s="29"/>
      <c r="B15" s="26"/>
      <c r="C15" s="26"/>
      <c r="D15" s="26"/>
      <c r="E15" s="26"/>
      <c r="F15" s="27"/>
    </row>
    <row r="16" spans="1:6" ht="15" customHeight="1" x14ac:dyDescent="0.25">
      <c r="A16" s="24">
        <v>44126</v>
      </c>
      <c r="B16" s="25" t="s">
        <v>13</v>
      </c>
      <c r="C16" s="25" t="s">
        <v>25</v>
      </c>
      <c r="D16" s="25" t="s">
        <v>20</v>
      </c>
      <c r="E16" s="25" t="s">
        <v>28</v>
      </c>
      <c r="F16" s="27" t="s">
        <v>29</v>
      </c>
    </row>
    <row r="17" spans="1:6" ht="15.75" customHeight="1" thickBot="1" x14ac:dyDescent="0.3">
      <c r="A17" s="26"/>
      <c r="B17" s="26"/>
      <c r="C17" s="26"/>
      <c r="D17" s="26"/>
      <c r="E17" s="26"/>
      <c r="F17" s="23"/>
    </row>
  </sheetData>
  <mergeCells count="40">
    <mergeCell ref="A16:A17"/>
    <mergeCell ref="B16:B17"/>
    <mergeCell ref="C16:C17"/>
    <mergeCell ref="D16:D17"/>
    <mergeCell ref="E16:E17"/>
    <mergeCell ref="F6:F15"/>
    <mergeCell ref="F16:F17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E8:E9"/>
    <mergeCell ref="A10:A11"/>
    <mergeCell ref="B10:B11"/>
    <mergeCell ref="D10:D11"/>
    <mergeCell ref="E10:E11"/>
    <mergeCell ref="A6:A7"/>
    <mergeCell ref="B6:B7"/>
    <mergeCell ref="D6:D7"/>
    <mergeCell ref="E6:E7"/>
    <mergeCell ref="A8:A9"/>
    <mergeCell ref="B8:B9"/>
    <mergeCell ref="C8:C9"/>
    <mergeCell ref="D8:D9"/>
    <mergeCell ref="A1:B1"/>
    <mergeCell ref="A2:A3"/>
    <mergeCell ref="B2:B3"/>
    <mergeCell ref="D2:D3"/>
    <mergeCell ref="F2:F3"/>
    <mergeCell ref="A4:A5"/>
    <mergeCell ref="B4:B5"/>
    <mergeCell ref="C4:C5"/>
    <mergeCell ref="D4:D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workbookViewId="0">
      <selection activeCell="F11" sqref="F11"/>
    </sheetView>
  </sheetViews>
  <sheetFormatPr defaultRowHeight="15" x14ac:dyDescent="0.25"/>
  <cols>
    <col min="3" max="6" width="3.5703125" customWidth="1"/>
    <col min="7" max="7" width="10.5703125" customWidth="1"/>
    <col min="8" max="8" width="11.85546875" customWidth="1"/>
    <col min="10" max="13" width="3.7109375" customWidth="1"/>
    <col min="16" max="19" width="4.140625" customWidth="1"/>
    <col min="22" max="25" width="3.28515625" customWidth="1"/>
  </cols>
  <sheetData>
    <row r="1" spans="1:26" ht="15.75" thickBot="1" x14ac:dyDescent="0.3">
      <c r="A1" s="35"/>
      <c r="B1" s="36" t="s">
        <v>30</v>
      </c>
      <c r="C1" s="37"/>
      <c r="D1" s="37"/>
      <c r="E1" s="37"/>
      <c r="F1" s="37"/>
      <c r="G1" s="37"/>
      <c r="H1" s="38"/>
      <c r="I1" s="39" t="s">
        <v>31</v>
      </c>
      <c r="J1" s="40"/>
      <c r="K1" s="40"/>
      <c r="L1" s="40"/>
      <c r="M1" s="40"/>
      <c r="N1" s="40"/>
      <c r="O1" s="39" t="s">
        <v>32</v>
      </c>
      <c r="P1" s="40"/>
      <c r="Q1" s="40"/>
      <c r="R1" s="40"/>
      <c r="S1" s="40"/>
      <c r="T1" s="41"/>
      <c r="U1" s="42" t="s">
        <v>33</v>
      </c>
      <c r="V1" s="43"/>
      <c r="W1" s="43"/>
      <c r="X1" s="43"/>
      <c r="Y1" s="43"/>
      <c r="Z1" s="43"/>
    </row>
    <row r="2" spans="1:26" ht="15.75" thickBot="1" x14ac:dyDescent="0.3">
      <c r="A2" s="35"/>
      <c r="B2" s="44" t="e">
        <f>VLOOKUP(CA:CB,"septembre",CA:CB,"1")</f>
        <v>#VALUE!</v>
      </c>
      <c r="C2" s="45"/>
      <c r="D2" s="45"/>
      <c r="E2" s="45"/>
      <c r="F2" s="45"/>
      <c r="G2" s="45"/>
      <c r="H2" s="38"/>
      <c r="I2" s="46"/>
      <c r="J2" s="47"/>
      <c r="K2" s="47"/>
      <c r="L2" s="47"/>
      <c r="M2" s="47"/>
      <c r="N2" s="47"/>
      <c r="O2" s="46"/>
      <c r="P2" s="47"/>
      <c r="Q2" s="47"/>
      <c r="R2" s="47"/>
      <c r="S2" s="47"/>
      <c r="T2" s="48"/>
      <c r="U2" s="46"/>
      <c r="V2" s="47"/>
      <c r="W2" s="47"/>
      <c r="X2" s="47"/>
      <c r="Y2" s="47"/>
      <c r="Z2" s="47"/>
    </row>
    <row r="3" spans="1:26" ht="15.75" thickBot="1" x14ac:dyDescent="0.3">
      <c r="A3" s="35"/>
      <c r="B3" s="49"/>
      <c r="C3" s="47" t="s">
        <v>46</v>
      </c>
      <c r="D3" s="47" t="s">
        <v>6</v>
      </c>
      <c r="E3" s="47" t="s">
        <v>47</v>
      </c>
      <c r="F3" s="47" t="s">
        <v>20</v>
      </c>
      <c r="G3" s="50" t="s">
        <v>49</v>
      </c>
      <c r="H3" s="50" t="s">
        <v>50</v>
      </c>
      <c r="I3" s="46"/>
      <c r="J3" s="47" t="s">
        <v>34</v>
      </c>
      <c r="K3" s="47" t="s">
        <v>35</v>
      </c>
      <c r="L3" s="47" t="s">
        <v>36</v>
      </c>
      <c r="M3" s="47" t="s">
        <v>37</v>
      </c>
      <c r="N3" s="50" t="s">
        <v>45</v>
      </c>
      <c r="O3" s="46"/>
      <c r="P3" s="47" t="s">
        <v>34</v>
      </c>
      <c r="Q3" s="47" t="s">
        <v>35</v>
      </c>
      <c r="R3" s="47" t="s">
        <v>36</v>
      </c>
      <c r="S3" s="47" t="s">
        <v>37</v>
      </c>
      <c r="T3" s="50" t="s">
        <v>45</v>
      </c>
      <c r="U3" s="46"/>
      <c r="V3" s="47" t="s">
        <v>34</v>
      </c>
      <c r="W3" s="47" t="s">
        <v>35</v>
      </c>
      <c r="X3" s="47" t="s">
        <v>36</v>
      </c>
      <c r="Y3" s="47" t="s">
        <v>37</v>
      </c>
      <c r="Z3" s="50" t="s">
        <v>45</v>
      </c>
    </row>
    <row r="4" spans="1:26" x14ac:dyDescent="0.25">
      <c r="A4" s="51">
        <v>1</v>
      </c>
      <c r="B4" s="52" t="s">
        <v>38</v>
      </c>
      <c r="C4" s="53"/>
      <c r="D4" s="53"/>
      <c r="E4" s="53" t="str">
        <f>IF(AND(CB:CB="1",CC:CC="septembre",CF:CF="cour"),"c","")</f>
        <v/>
      </c>
      <c r="F4" s="54"/>
      <c r="G4" s="54"/>
      <c r="H4" s="55"/>
      <c r="I4" s="53" t="s">
        <v>39</v>
      </c>
      <c r="J4" s="54"/>
      <c r="K4" s="54"/>
      <c r="L4" s="54"/>
      <c r="M4" s="54"/>
      <c r="N4" s="53"/>
      <c r="O4" s="52" t="s">
        <v>40</v>
      </c>
      <c r="P4" s="54"/>
      <c r="Q4" s="54"/>
      <c r="R4" s="54"/>
      <c r="S4" s="54"/>
      <c r="T4" s="55"/>
      <c r="U4" s="51" t="s">
        <v>38</v>
      </c>
      <c r="V4" s="54"/>
      <c r="W4" s="54"/>
      <c r="X4" s="54"/>
      <c r="Y4" s="54"/>
      <c r="Z4" s="55"/>
    </row>
    <row r="5" spans="1:26" x14ac:dyDescent="0.25">
      <c r="A5" s="56">
        <v>2</v>
      </c>
      <c r="B5" s="57" t="s">
        <v>41</v>
      </c>
      <c r="C5" s="59"/>
      <c r="D5" s="59"/>
      <c r="E5" s="59" t="str">
        <f>IF(AND(CB:CB="2",CC:CC="septembre",CF:CF="cour"),"c","")</f>
        <v/>
      </c>
      <c r="F5" s="58"/>
      <c r="G5" s="58"/>
      <c r="H5" s="61"/>
      <c r="I5" s="59" t="s">
        <v>42</v>
      </c>
      <c r="J5" s="58"/>
      <c r="K5" s="58"/>
      <c r="L5" s="58"/>
      <c r="M5" s="58"/>
      <c r="N5" s="59"/>
      <c r="O5" s="56" t="s">
        <v>43</v>
      </c>
      <c r="P5" s="58"/>
      <c r="Q5" s="58"/>
      <c r="R5" s="58"/>
      <c r="S5" s="58"/>
      <c r="T5" s="60"/>
      <c r="U5" s="56" t="s">
        <v>41</v>
      </c>
      <c r="V5" s="58"/>
      <c r="W5" s="58"/>
      <c r="X5" s="58"/>
      <c r="Y5" s="58"/>
      <c r="Z5" s="61"/>
    </row>
    <row r="6" spans="1:26" x14ac:dyDescent="0.25">
      <c r="A6" s="56">
        <v>3</v>
      </c>
      <c r="B6" s="57" t="s">
        <v>39</v>
      </c>
      <c r="C6" s="59"/>
      <c r="D6" s="59"/>
      <c r="E6" s="59" t="str">
        <f>IF(AND(CB:CB="3",CC:CC="septembre",CF:CF="cour"),"c","")</f>
        <v/>
      </c>
      <c r="F6" s="58"/>
      <c r="G6" s="58"/>
      <c r="H6" s="61"/>
      <c r="I6" s="59" t="s">
        <v>44</v>
      </c>
      <c r="J6" s="58"/>
      <c r="K6" s="58"/>
      <c r="L6" s="58"/>
      <c r="M6" s="58"/>
      <c r="N6" s="62" t="str">
        <f>IF('[1]TABLEAU DE BORD'!J8="Théâtre","Théâtre","")</f>
        <v/>
      </c>
      <c r="O6" s="56" t="s">
        <v>38</v>
      </c>
      <c r="P6" s="58"/>
      <c r="Q6" s="58"/>
      <c r="R6" s="58"/>
      <c r="S6" s="58"/>
      <c r="T6" s="60"/>
      <c r="U6" s="56" t="s">
        <v>39</v>
      </c>
      <c r="V6" s="58"/>
      <c r="W6" s="58"/>
      <c r="X6" s="58"/>
      <c r="Y6" s="58"/>
      <c r="Z6" s="61"/>
    </row>
    <row r="7" spans="1:26" x14ac:dyDescent="0.25">
      <c r="A7" s="56">
        <v>4</v>
      </c>
      <c r="B7" s="57" t="s">
        <v>42</v>
      </c>
      <c r="C7" s="59"/>
      <c r="D7" s="59"/>
      <c r="E7" s="59" t="str">
        <f>IF(AND(CB:CB="4",CC:CC="septembre",CF:CF="cour"),"c","")</f>
        <v/>
      </c>
      <c r="F7" s="58"/>
      <c r="G7" s="58"/>
      <c r="H7" s="61"/>
      <c r="I7" s="58" t="s">
        <v>40</v>
      </c>
      <c r="J7" s="58"/>
      <c r="K7" s="58"/>
      <c r="L7" s="58"/>
      <c r="M7" s="58"/>
      <c r="N7" s="62" t="str">
        <f>IF('[1]TABLEAU DE BORD'!J9="Théâtre","Théâtre","")</f>
        <v/>
      </c>
      <c r="O7" s="56" t="s">
        <v>41</v>
      </c>
      <c r="P7" s="58"/>
      <c r="Q7" s="58"/>
      <c r="R7" s="58"/>
      <c r="S7" s="58"/>
      <c r="T7" s="60"/>
      <c r="U7" s="56" t="s">
        <v>42</v>
      </c>
      <c r="V7" s="58"/>
      <c r="W7" s="58"/>
      <c r="X7" s="58"/>
      <c r="Y7" s="58"/>
      <c r="Z7" s="60"/>
    </row>
    <row r="8" spans="1:26" x14ac:dyDescent="0.25">
      <c r="A8" s="56">
        <v>5</v>
      </c>
      <c r="B8" s="57" t="s">
        <v>44</v>
      </c>
      <c r="C8" s="59"/>
      <c r="D8" s="59"/>
      <c r="E8" s="59" t="str">
        <f>IF(AND(CB:CB="5",CC:CC="septembre",CF:CF="cour"),"c","")</f>
        <v/>
      </c>
      <c r="F8" s="58"/>
      <c r="G8" s="58"/>
      <c r="H8" s="73" t="str">
        <f>IF('[1]TABLEAU DE BORD'!H10="Théâtre","Théâtre","")</f>
        <v/>
      </c>
      <c r="I8" s="58" t="s">
        <v>43</v>
      </c>
      <c r="J8" s="58"/>
      <c r="K8" s="58"/>
      <c r="L8" s="58"/>
      <c r="M8" s="58"/>
      <c r="N8" s="58"/>
      <c r="O8" s="56" t="s">
        <v>39</v>
      </c>
      <c r="P8" s="58"/>
      <c r="Q8" s="58"/>
      <c r="R8" s="58"/>
      <c r="S8" s="58"/>
      <c r="T8" s="60"/>
      <c r="U8" s="56" t="s">
        <v>44</v>
      </c>
      <c r="V8" s="58"/>
      <c r="W8" s="58"/>
      <c r="X8" s="58"/>
      <c r="Y8" s="58"/>
      <c r="Z8" s="62" t="str">
        <f>IF('[1]TABLEAU DE BORD'!N10="Théâtre","Théâtre","")</f>
        <v/>
      </c>
    </row>
    <row r="9" spans="1:26" x14ac:dyDescent="0.25">
      <c r="A9" s="56">
        <v>6</v>
      </c>
      <c r="B9" s="57" t="s">
        <v>40</v>
      </c>
      <c r="C9" s="59"/>
      <c r="D9" s="59"/>
      <c r="E9" s="59" t="str">
        <f>IF(AND(CB:CB="6",CC:CC="septembre",CF:CF="cour"),"c","")</f>
        <v/>
      </c>
      <c r="F9" s="58"/>
      <c r="G9" s="58"/>
      <c r="H9" s="73" t="str">
        <f>IF('[1]TABLEAU DE BORD'!H12="Théâtre","Théâtre","")</f>
        <v/>
      </c>
      <c r="I9" s="58" t="s">
        <v>38</v>
      </c>
      <c r="J9" s="58"/>
      <c r="K9" s="58"/>
      <c r="L9" s="58"/>
      <c r="M9" s="58"/>
      <c r="N9" s="58"/>
      <c r="O9" s="56" t="s">
        <v>42</v>
      </c>
      <c r="P9" s="58"/>
      <c r="Q9" s="58"/>
      <c r="R9" s="58"/>
      <c r="S9" s="58"/>
      <c r="T9" s="60"/>
      <c r="U9" s="56" t="s">
        <v>40</v>
      </c>
      <c r="V9" s="58"/>
      <c r="W9" s="58"/>
      <c r="X9" s="58"/>
      <c r="Y9" s="58"/>
      <c r="Z9" s="62" t="str">
        <f>IF('[1]TABLEAU DE BORD'!N12="Théâtre","Théâtre","")</f>
        <v/>
      </c>
    </row>
    <row r="10" spans="1:26" x14ac:dyDescent="0.25">
      <c r="A10" s="56">
        <v>7</v>
      </c>
      <c r="B10" s="57" t="s">
        <v>43</v>
      </c>
      <c r="C10" s="59"/>
      <c r="D10" s="59"/>
      <c r="E10" s="59" t="str">
        <f>IF(AND(CB:CB="7",CC:CC="septembre",CF:CF="cour"),"c","")</f>
        <v/>
      </c>
      <c r="F10" s="58"/>
      <c r="G10" s="58"/>
      <c r="H10" s="61" t="str">
        <f>IF('[1]TABLEAU DE BORD'!H16="Théâtre","Théâtre","")</f>
        <v/>
      </c>
      <c r="I10" s="58" t="s">
        <v>41</v>
      </c>
      <c r="J10" s="58"/>
      <c r="K10" s="58"/>
      <c r="L10" s="58"/>
      <c r="M10" s="58"/>
      <c r="N10" s="58"/>
      <c r="O10" s="56" t="s">
        <v>44</v>
      </c>
      <c r="P10" s="58"/>
      <c r="Q10" s="58"/>
      <c r="R10" s="58"/>
      <c r="S10" s="58"/>
      <c r="T10" s="62" t="str">
        <f>IF('[1]TABLEAU DE BORD'!L16="Théâtre","Théâtre","")</f>
        <v/>
      </c>
      <c r="U10" s="56" t="s">
        <v>43</v>
      </c>
      <c r="V10" s="58"/>
      <c r="W10" s="58"/>
      <c r="X10" s="58"/>
      <c r="Y10" s="58"/>
      <c r="Z10" s="60"/>
    </row>
    <row r="11" spans="1:26" x14ac:dyDescent="0.25">
      <c r="A11" s="56">
        <v>8</v>
      </c>
      <c r="B11" s="57" t="s">
        <v>38</v>
      </c>
      <c r="C11" s="59"/>
      <c r="D11" s="59"/>
      <c r="E11" s="59" t="str">
        <f>IF(AND(CB:CB="8",CC:CC="septembre",CF:CF="cour"),"c","")</f>
        <v/>
      </c>
      <c r="F11" s="58"/>
      <c r="G11" s="58"/>
      <c r="H11" s="61" t="str">
        <f>IF('[1]TABLEAU DE BORD'!H20="Théâtre","Théâtre","")</f>
        <v/>
      </c>
      <c r="I11" s="59" t="s">
        <v>39</v>
      </c>
      <c r="J11" s="58"/>
      <c r="K11" s="58"/>
      <c r="L11" s="58"/>
      <c r="M11" s="58"/>
      <c r="N11" s="58"/>
      <c r="O11" s="56" t="s">
        <v>40</v>
      </c>
      <c r="P11" s="58"/>
      <c r="Q11" s="58"/>
      <c r="R11" s="58"/>
      <c r="S11" s="58"/>
      <c r="T11" s="62" t="str">
        <f>IF('[1]TABLEAU DE BORD'!L20="Théâtre","Théâtre","")</f>
        <v/>
      </c>
      <c r="U11" s="56" t="s">
        <v>38</v>
      </c>
      <c r="V11" s="58"/>
      <c r="W11" s="58"/>
      <c r="X11" s="58"/>
      <c r="Y11" s="58"/>
      <c r="Z11" s="60"/>
    </row>
    <row r="12" spans="1:26" x14ac:dyDescent="0.25">
      <c r="A12" s="56">
        <v>9</v>
      </c>
      <c r="B12" s="57" t="s">
        <v>41</v>
      </c>
      <c r="C12" s="59"/>
      <c r="D12" s="59"/>
      <c r="E12" s="59" t="str">
        <f>IF(AND(CB:CB="9",CC:CC="septembre",CF:CF="cour"),"c","")</f>
        <v/>
      </c>
      <c r="F12" s="58"/>
      <c r="G12" s="58"/>
      <c r="H12" s="61"/>
      <c r="I12" s="59" t="s">
        <v>42</v>
      </c>
      <c r="J12" s="58"/>
      <c r="K12" s="58"/>
      <c r="L12" s="58"/>
      <c r="M12" s="58"/>
      <c r="N12" s="58"/>
      <c r="O12" s="56" t="s">
        <v>43</v>
      </c>
      <c r="P12" s="58"/>
      <c r="Q12" s="58"/>
      <c r="R12" s="58"/>
      <c r="S12" s="58"/>
      <c r="T12" s="60"/>
      <c r="U12" s="56" t="s">
        <v>41</v>
      </c>
      <c r="V12" s="58"/>
      <c r="W12" s="58"/>
      <c r="X12" s="58"/>
      <c r="Y12" s="58"/>
      <c r="Z12" s="60"/>
    </row>
    <row r="13" spans="1:26" x14ac:dyDescent="0.25">
      <c r="A13" s="56">
        <v>10</v>
      </c>
      <c r="B13" s="57" t="s">
        <v>39</v>
      </c>
      <c r="C13" s="59"/>
      <c r="D13" s="59"/>
      <c r="E13" s="59" t="str">
        <f>IF(AND(CB:CB="10",CC:CC="septembre",CF:CF="cour"),"c","")</f>
        <v/>
      </c>
      <c r="F13" s="58"/>
      <c r="G13" s="58"/>
      <c r="H13" s="61" t="str">
        <f>IF('[1]TABLEAU DE BORD'!H23="Théâtre","Théâtre","")</f>
        <v/>
      </c>
      <c r="I13" s="59" t="s">
        <v>44</v>
      </c>
      <c r="J13" s="58"/>
      <c r="K13" s="58"/>
      <c r="L13" s="58"/>
      <c r="M13" s="58"/>
      <c r="N13" s="62" t="str">
        <f>IF('[1]TABLEAU DE BORD'!J23="Théâtre","Théâtre","")</f>
        <v/>
      </c>
      <c r="O13" s="56" t="s">
        <v>38</v>
      </c>
      <c r="P13" s="58"/>
      <c r="Q13" s="58"/>
      <c r="R13" s="58"/>
      <c r="S13" s="58"/>
      <c r="T13" s="60"/>
      <c r="U13" s="56" t="s">
        <v>39</v>
      </c>
      <c r="V13" s="58"/>
      <c r="W13" s="58"/>
      <c r="X13" s="58"/>
      <c r="Y13" s="58"/>
      <c r="Z13" s="60"/>
    </row>
    <row r="14" spans="1:26" x14ac:dyDescent="0.25">
      <c r="A14" s="56">
        <v>11</v>
      </c>
      <c r="B14" s="57" t="s">
        <v>42</v>
      </c>
      <c r="C14" s="59"/>
      <c r="D14" s="59"/>
      <c r="E14" s="59" t="str">
        <f>IF(AND(CB:CB="11",CC:CC="septembre",CF:CF="cour"),"c","")</f>
        <v/>
      </c>
      <c r="F14" s="58"/>
      <c r="G14" s="58"/>
      <c r="H14" s="61" t="str">
        <f>IF('[1]TABLEAU DE BORD'!H24="Théâtre","Théâtre","")</f>
        <v/>
      </c>
      <c r="I14" s="58" t="s">
        <v>40</v>
      </c>
      <c r="J14" s="58"/>
      <c r="K14" s="58"/>
      <c r="L14" s="58"/>
      <c r="M14" s="58"/>
      <c r="N14" s="62" t="str">
        <f>IF('[1]TABLEAU DE BORD'!J24="Théâtre","Théâtre","")</f>
        <v/>
      </c>
      <c r="O14" s="56" t="s">
        <v>41</v>
      </c>
      <c r="P14" s="58"/>
      <c r="Q14" s="58"/>
      <c r="R14" s="58"/>
      <c r="S14" s="58"/>
      <c r="T14" s="60"/>
      <c r="U14" s="56" t="s">
        <v>42</v>
      </c>
      <c r="V14" s="58"/>
      <c r="W14" s="58"/>
      <c r="X14" s="58"/>
      <c r="Y14" s="58"/>
      <c r="Z14" s="60"/>
    </row>
    <row r="15" spans="1:26" x14ac:dyDescent="0.25">
      <c r="A15" s="56">
        <v>12</v>
      </c>
      <c r="B15" s="57" t="s">
        <v>44</v>
      </c>
      <c r="C15" s="59"/>
      <c r="D15" s="59"/>
      <c r="E15" s="59" t="str">
        <f>IF(AND(CB:CB="12",CC:CC="septembre",CF:CF="cour"),"c","")</f>
        <v/>
      </c>
      <c r="F15" s="58"/>
      <c r="G15" s="58"/>
      <c r="H15" s="73" t="str">
        <f>IF('[1]TABLEAU DE BORD'!H25="Théâtre","Théâtre","")</f>
        <v/>
      </c>
      <c r="I15" s="58" t="s">
        <v>43</v>
      </c>
      <c r="J15" s="58"/>
      <c r="K15" s="58"/>
      <c r="L15" s="58"/>
      <c r="M15" s="58"/>
      <c r="N15" s="58"/>
      <c r="O15" s="56" t="s">
        <v>39</v>
      </c>
      <c r="P15" s="58"/>
      <c r="Q15" s="58"/>
      <c r="R15" s="58"/>
      <c r="S15" s="58"/>
      <c r="T15" s="60"/>
      <c r="U15" s="56" t="s">
        <v>44</v>
      </c>
      <c r="V15" s="58"/>
      <c r="W15" s="58"/>
      <c r="X15" s="58"/>
      <c r="Y15" s="58"/>
      <c r="Z15" s="62" t="str">
        <f>IF('[1]TABLEAU DE BORD'!N25="Théâtre","Théâtre","")</f>
        <v/>
      </c>
    </row>
    <row r="16" spans="1:26" x14ac:dyDescent="0.25">
      <c r="A16" s="56">
        <v>13</v>
      </c>
      <c r="B16" s="57" t="s">
        <v>40</v>
      </c>
      <c r="C16" s="59"/>
      <c r="D16" s="59"/>
      <c r="E16" s="59" t="str">
        <f>IF(AND(CB:CB="13",CC:CC="septembre",CF:CF="cour"),"c","")</f>
        <v/>
      </c>
      <c r="F16" s="58"/>
      <c r="G16" s="58"/>
      <c r="H16" s="73" t="str">
        <f>IF('[1]TABLEAU DE BORD'!H26="Théâtre","Théâtre","")</f>
        <v/>
      </c>
      <c r="I16" s="58" t="s">
        <v>38</v>
      </c>
      <c r="J16" s="58"/>
      <c r="K16" s="58"/>
      <c r="L16" s="58"/>
      <c r="M16" s="58"/>
      <c r="N16" s="58"/>
      <c r="O16" s="56" t="s">
        <v>42</v>
      </c>
      <c r="P16" s="58"/>
      <c r="Q16" s="58"/>
      <c r="R16" s="58"/>
      <c r="S16" s="58"/>
      <c r="T16" s="60"/>
      <c r="U16" s="56" t="s">
        <v>40</v>
      </c>
      <c r="V16" s="58"/>
      <c r="W16" s="58"/>
      <c r="X16" s="58"/>
      <c r="Y16" s="58"/>
      <c r="Z16" s="62" t="str">
        <f>IF('[1]TABLEAU DE BORD'!N26="Théâtre","Théâtre","")</f>
        <v/>
      </c>
    </row>
    <row r="17" spans="1:26" x14ac:dyDescent="0.25">
      <c r="A17" s="56">
        <v>14</v>
      </c>
      <c r="B17" s="57" t="s">
        <v>43</v>
      </c>
      <c r="C17" s="59" t="str">
        <f>IF(AND(CA:CA="14",CB:CB="septembre",CE:CE="Théâtre"),"T","")</f>
        <v/>
      </c>
      <c r="D17" s="59"/>
      <c r="E17" s="59" t="str">
        <f>IF(AND(CB:CB="14",CC:CC="septembre",CF:CF="cour"),"c","")</f>
        <v/>
      </c>
      <c r="F17" s="58"/>
      <c r="G17" s="58"/>
      <c r="H17" s="61"/>
      <c r="I17" s="58" t="s">
        <v>41</v>
      </c>
      <c r="J17" s="58"/>
      <c r="K17" s="58"/>
      <c r="L17" s="58"/>
      <c r="M17" s="58"/>
      <c r="N17" s="58"/>
      <c r="O17" s="56" t="s">
        <v>44</v>
      </c>
      <c r="P17" s="58"/>
      <c r="Q17" s="58"/>
      <c r="R17" s="58"/>
      <c r="S17" s="58"/>
      <c r="T17" s="62"/>
      <c r="U17" s="56" t="s">
        <v>43</v>
      </c>
      <c r="V17" s="58"/>
      <c r="W17" s="58"/>
      <c r="X17" s="58"/>
      <c r="Y17" s="58"/>
      <c r="Z17" s="60"/>
    </row>
    <row r="18" spans="1:26" x14ac:dyDescent="0.25">
      <c r="A18" s="56">
        <v>15</v>
      </c>
      <c r="B18" s="57" t="s">
        <v>38</v>
      </c>
      <c r="C18" s="59" t="str">
        <f>IF(AND(CA:CA="15",CB:CB="septembre",CE:CE="Théâtre"),"T","")</f>
        <v/>
      </c>
      <c r="D18" s="59" t="str">
        <f>IF(AND(CA:CA="15",CB:CB="septembre",CE:CE="cour"),"c","")</f>
        <v/>
      </c>
      <c r="E18" s="59" t="str">
        <f>IF(AND(CB:CB="15",CC:CC="septembre",CF:CF="cour"),"c","")</f>
        <v/>
      </c>
      <c r="F18" s="58"/>
      <c r="G18" s="58"/>
      <c r="H18" s="61" t="str">
        <f>IF('[1]TABLEAU DE BORD'!H29="Théâtre","Théâtre","")</f>
        <v/>
      </c>
      <c r="I18" s="59" t="s">
        <v>39</v>
      </c>
      <c r="J18" s="58"/>
      <c r="K18" s="58"/>
      <c r="L18" s="58"/>
      <c r="M18" s="58"/>
      <c r="N18" s="58"/>
      <c r="O18" s="56" t="s">
        <v>40</v>
      </c>
      <c r="P18" s="58"/>
      <c r="Q18" s="58"/>
      <c r="R18" s="58"/>
      <c r="S18" s="58"/>
      <c r="T18" s="62" t="str">
        <f>IF('[1]TABLEAU DE BORD'!L29="Théâtre","Théâtre","")</f>
        <v/>
      </c>
      <c r="U18" s="56" t="s">
        <v>38</v>
      </c>
      <c r="V18" s="58"/>
      <c r="W18" s="58"/>
      <c r="X18" s="58"/>
      <c r="Y18" s="58"/>
      <c r="Z18" s="60"/>
    </row>
    <row r="19" spans="1:26" x14ac:dyDescent="0.25">
      <c r="A19" s="56">
        <v>16</v>
      </c>
      <c r="B19" s="57" t="s">
        <v>41</v>
      </c>
      <c r="C19" s="59" t="str">
        <f>IF(AND(CA:CA="16",CB:CB="septembre",CE:CE="Théâtre"),"T","")</f>
        <v/>
      </c>
      <c r="D19" s="59" t="str">
        <f>IF(AND(CA:CA="16",CB:CB="septembre",CE:CE="cour"),"c","")</f>
        <v/>
      </c>
      <c r="E19" s="59" t="str">
        <f>IF(AND(CB:CB="16",CC:CC="septembre",CF:CF="cour"),"c","")</f>
        <v/>
      </c>
      <c r="F19" s="58"/>
      <c r="G19" s="58"/>
      <c r="H19" s="61" t="str">
        <f>IF('[1]TABLEAU DE BORD'!H30="Théâtre","Théâtre","")</f>
        <v/>
      </c>
      <c r="I19" s="59" t="s">
        <v>42</v>
      </c>
      <c r="J19" s="58"/>
      <c r="K19" s="58"/>
      <c r="L19" s="58"/>
      <c r="M19" s="58"/>
      <c r="N19" s="58"/>
      <c r="O19" s="56" t="s">
        <v>43</v>
      </c>
      <c r="P19" s="58"/>
      <c r="Q19" s="58"/>
      <c r="R19" s="58"/>
      <c r="S19" s="58"/>
      <c r="T19" s="60"/>
      <c r="U19" s="56" t="s">
        <v>41</v>
      </c>
      <c r="V19" s="58"/>
      <c r="W19" s="58"/>
      <c r="X19" s="58"/>
      <c r="Y19" s="58"/>
      <c r="Z19" s="60"/>
    </row>
    <row r="20" spans="1:26" x14ac:dyDescent="0.25">
      <c r="A20" s="56">
        <v>17</v>
      </c>
      <c r="B20" s="57" t="s">
        <v>39</v>
      </c>
      <c r="C20" s="59" t="str">
        <f>IF(AND(CA:CA="17",CB:CB="septembre",CE:CE="Théâtre"),"T","")</f>
        <v/>
      </c>
      <c r="D20" s="59"/>
      <c r="E20" s="59" t="str">
        <f>IF(AND(CB:CB="17",CC:CC="septembre",CF:CF="cour"),"c","")</f>
        <v/>
      </c>
      <c r="F20" s="58"/>
      <c r="G20" s="58"/>
      <c r="H20" s="61"/>
      <c r="I20" s="71" t="s">
        <v>44</v>
      </c>
      <c r="J20" s="58"/>
      <c r="K20" s="58"/>
      <c r="L20" s="58"/>
      <c r="M20" s="58"/>
      <c r="N20" s="62" t="str">
        <f>IF('[1]TABLEAU DE BORD'!J31="Théâtre","Théâtre","")</f>
        <v/>
      </c>
      <c r="O20" s="56" t="s">
        <v>38</v>
      </c>
      <c r="P20" s="58"/>
      <c r="Q20" s="58"/>
      <c r="R20" s="58"/>
      <c r="S20" s="58"/>
      <c r="T20" s="60"/>
      <c r="U20" s="56" t="s">
        <v>39</v>
      </c>
      <c r="V20" s="58"/>
      <c r="W20" s="58"/>
      <c r="X20" s="58"/>
      <c r="Y20" s="58"/>
      <c r="Z20" s="60"/>
    </row>
    <row r="21" spans="1:26" x14ac:dyDescent="0.25">
      <c r="A21" s="56">
        <v>18</v>
      </c>
      <c r="B21" s="57" t="s">
        <v>42</v>
      </c>
      <c r="C21" s="59" t="str">
        <f>IF(AND(CA:CA="18",CB:CB="septembre",CE:CE="cour"),"T","")</f>
        <v/>
      </c>
      <c r="D21" s="75" t="s">
        <v>5</v>
      </c>
      <c r="E21" s="59" t="str">
        <f>IF(AND(CB:CB="18",CC:CC="septembre",CF:CF="cour"),"c","")</f>
        <v/>
      </c>
      <c r="F21" s="58"/>
      <c r="G21" s="58"/>
      <c r="H21" s="61" t="s">
        <v>16</v>
      </c>
      <c r="I21" s="71" t="s">
        <v>40</v>
      </c>
      <c r="J21" s="58"/>
      <c r="K21" s="58"/>
      <c r="L21" s="58"/>
      <c r="M21" s="58"/>
      <c r="N21" s="62" t="str">
        <f>IF('[1]TABLEAU DE BORD'!J32="Théâtre","Théâtre","")</f>
        <v/>
      </c>
      <c r="O21" s="56" t="s">
        <v>41</v>
      </c>
      <c r="P21" s="58"/>
      <c r="Q21" s="58"/>
      <c r="R21" s="58"/>
      <c r="S21" s="58"/>
      <c r="T21" s="60"/>
      <c r="U21" s="56" t="s">
        <v>42</v>
      </c>
      <c r="V21" s="58"/>
      <c r="W21" s="58"/>
      <c r="X21" s="58"/>
      <c r="Y21" s="58"/>
      <c r="Z21" s="60"/>
    </row>
    <row r="22" spans="1:26" x14ac:dyDescent="0.25">
      <c r="A22" s="56">
        <v>19</v>
      </c>
      <c r="B22" s="57" t="s">
        <v>44</v>
      </c>
      <c r="C22" s="59" t="str">
        <f>IF(AND(CA:CA="19",CB:CB="septembre",CE:CE="Théâtre"),"T","")</f>
        <v/>
      </c>
      <c r="D22" s="59" t="str">
        <f>IF(AND(CA:CA="19",CB:CB="septembre",CE:CE="cour"),"c","")</f>
        <v/>
      </c>
      <c r="E22" s="59" t="str">
        <f>IF(AND(CB:CB="19",CC:CC="septembre",CF:CF="cour"),"c","")</f>
        <v/>
      </c>
      <c r="F22" s="58"/>
      <c r="G22" s="58"/>
      <c r="H22" s="73" t="str">
        <f>IF('[1]TABLEAU DE BORD'!H33="Théâtre","Théâtre","")</f>
        <v/>
      </c>
      <c r="I22" s="71" t="s">
        <v>43</v>
      </c>
      <c r="J22" s="58"/>
      <c r="K22" s="58"/>
      <c r="L22" s="58"/>
      <c r="M22" s="58"/>
      <c r="N22" s="58"/>
      <c r="O22" s="56" t="s">
        <v>39</v>
      </c>
      <c r="P22" s="58"/>
      <c r="Q22" s="58"/>
      <c r="R22" s="58"/>
      <c r="S22" s="58"/>
      <c r="T22" s="60"/>
      <c r="U22" s="63" t="s">
        <v>44</v>
      </c>
      <c r="V22" s="58"/>
      <c r="W22" s="58"/>
      <c r="X22" s="58"/>
      <c r="Y22" s="58"/>
      <c r="Z22" s="62" t="str">
        <f>IF('[1]TABLEAU DE BORD'!N33="Théâtre","Théâtre","")</f>
        <v/>
      </c>
    </row>
    <row r="23" spans="1:26" x14ac:dyDescent="0.25">
      <c r="A23" s="56">
        <v>20</v>
      </c>
      <c r="B23" s="57" t="s">
        <v>40</v>
      </c>
      <c r="C23" s="76" t="s">
        <v>14</v>
      </c>
      <c r="D23" s="75" t="s">
        <v>48</v>
      </c>
      <c r="E23" s="59"/>
      <c r="F23" s="58"/>
      <c r="G23" s="73" t="s">
        <v>18</v>
      </c>
      <c r="H23" s="73" t="s">
        <v>17</v>
      </c>
      <c r="I23" s="71" t="s">
        <v>38</v>
      </c>
      <c r="J23" s="58"/>
      <c r="K23" s="58"/>
      <c r="L23" s="58"/>
      <c r="M23" s="58"/>
      <c r="N23" s="58"/>
      <c r="O23" s="56" t="s">
        <v>42</v>
      </c>
      <c r="P23" s="58"/>
      <c r="Q23" s="58"/>
      <c r="R23" s="58"/>
      <c r="S23" s="58"/>
      <c r="T23" s="60"/>
      <c r="U23" s="63" t="s">
        <v>40</v>
      </c>
      <c r="V23" s="58"/>
      <c r="W23" s="58"/>
      <c r="X23" s="58"/>
      <c r="Y23" s="58"/>
      <c r="Z23" s="62" t="str">
        <f>IF('[1]TABLEAU DE BORD'!N34="Théâtre","Théâtre","")</f>
        <v/>
      </c>
    </row>
    <row r="24" spans="1:26" x14ac:dyDescent="0.25">
      <c r="A24" s="56">
        <v>21</v>
      </c>
      <c r="B24" s="57" t="s">
        <v>43</v>
      </c>
      <c r="C24" s="59" t="str">
        <f>IF(AND(CA:CA="21",CB:CB="septembre",CE:CE="Théâtre"),"T","")</f>
        <v/>
      </c>
      <c r="D24" s="59" t="str">
        <f>IF(AND(CA:CA="21",CB:CB="septembre",CE:CE="cour"),"c","")</f>
        <v/>
      </c>
      <c r="E24" s="59" t="str">
        <f>IF(AND(CB:CB="21",CC:CC="septembre",CF:CF="cour"),"c","")</f>
        <v/>
      </c>
      <c r="F24" s="58"/>
      <c r="G24" s="58"/>
      <c r="H24" s="61" t="str">
        <f>IF('[1]TABLEAU DE BORD'!H35="Théâtre","Théâtre","")</f>
        <v/>
      </c>
      <c r="I24" s="71" t="s">
        <v>41</v>
      </c>
      <c r="J24" s="58"/>
      <c r="K24" s="58"/>
      <c r="L24" s="58"/>
      <c r="M24" s="58"/>
      <c r="N24" s="58"/>
      <c r="O24" s="56" t="s">
        <v>44</v>
      </c>
      <c r="P24" s="58"/>
      <c r="Q24" s="58"/>
      <c r="R24" s="58"/>
      <c r="S24" s="58"/>
      <c r="T24" s="62" t="str">
        <f>IF('[1]TABLEAU DE BORD'!L35="Théâtre","Théâtre","")</f>
        <v/>
      </c>
      <c r="U24" s="63" t="s">
        <v>43</v>
      </c>
      <c r="V24" s="58"/>
      <c r="W24" s="58"/>
      <c r="X24" s="58"/>
      <c r="Y24" s="58"/>
      <c r="Z24" s="60"/>
    </row>
    <row r="25" spans="1:26" x14ac:dyDescent="0.25">
      <c r="A25" s="56">
        <v>22</v>
      </c>
      <c r="B25" s="57" t="s">
        <v>38</v>
      </c>
      <c r="C25" s="59" t="str">
        <f>IF(AND(CA:CA="22",CB:CB="septembre",CE:CE="Théâtre"),"T","")</f>
        <v/>
      </c>
      <c r="D25" s="59" t="str">
        <f>IF(AND(CA:CA="22",CB:CB="septembre",CE:CE="cour"),"c","")</f>
        <v/>
      </c>
      <c r="E25" s="59" t="str">
        <f>IF(AND(CB:CB="22",CC:CC="septembre",CF:CF="cour"),"c","")</f>
        <v/>
      </c>
      <c r="F25" s="58"/>
      <c r="G25" s="58"/>
      <c r="H25" s="61" t="str">
        <f>IF('[1]TABLEAU DE BORD'!H36="Théâtre","Théâtre","")</f>
        <v/>
      </c>
      <c r="I25" s="71" t="s">
        <v>39</v>
      </c>
      <c r="J25" s="58"/>
      <c r="K25" s="58"/>
      <c r="L25" s="58"/>
      <c r="M25" s="58"/>
      <c r="N25" s="58"/>
      <c r="O25" s="56" t="s">
        <v>40</v>
      </c>
      <c r="P25" s="58"/>
      <c r="Q25" s="58"/>
      <c r="R25" s="58"/>
      <c r="S25" s="58"/>
      <c r="T25" s="62" t="str">
        <f>IF('[1]TABLEAU DE BORD'!L36="Théâtre","Théâtre","")</f>
        <v/>
      </c>
      <c r="U25" s="63" t="s">
        <v>38</v>
      </c>
      <c r="V25" s="58"/>
      <c r="W25" s="58"/>
      <c r="X25" s="58"/>
      <c r="Y25" s="58"/>
      <c r="Z25" s="60"/>
    </row>
    <row r="26" spans="1:26" x14ac:dyDescent="0.25">
      <c r="A26" s="56">
        <v>23</v>
      </c>
      <c r="B26" s="57" t="s">
        <v>41</v>
      </c>
      <c r="C26" s="59" t="str">
        <f>IF(AND(CA:CA="23",CB:CB="septembre",CE:CE="Théâtre"),"T","")</f>
        <v/>
      </c>
      <c r="D26" s="59" t="str">
        <f>IF(AND(CA:CA="23",CB:CB="septembre",CE:CE="cour"),"c","")</f>
        <v/>
      </c>
      <c r="E26" s="59" t="str">
        <f>IF(AND(CB:CB="23",CC:CC="septembre",CF:CF="cour"),"c","")</f>
        <v/>
      </c>
      <c r="F26" s="58"/>
      <c r="G26" s="58"/>
      <c r="H26" s="61" t="str">
        <f>IF('[1]TABLEAU DE BORD'!H37="Théâtre","Théâtre","")</f>
        <v/>
      </c>
      <c r="I26" s="71" t="s">
        <v>42</v>
      </c>
      <c r="J26" s="58"/>
      <c r="K26" s="58"/>
      <c r="L26" s="58"/>
      <c r="M26" s="58"/>
      <c r="N26" s="58"/>
      <c r="O26" s="56" t="s">
        <v>43</v>
      </c>
      <c r="P26" s="58"/>
      <c r="Q26" s="58"/>
      <c r="R26" s="58"/>
      <c r="S26" s="58"/>
      <c r="T26" s="60"/>
      <c r="U26" s="63" t="s">
        <v>41</v>
      </c>
      <c r="V26" s="58"/>
      <c r="W26" s="58"/>
      <c r="X26" s="58"/>
      <c r="Y26" s="58"/>
      <c r="Z26" s="60"/>
    </row>
    <row r="27" spans="1:26" x14ac:dyDescent="0.25">
      <c r="A27" s="56">
        <v>24</v>
      </c>
      <c r="B27" s="57" t="s">
        <v>39</v>
      </c>
      <c r="C27" s="59" t="str">
        <f>IF(AND(CA:CA="24",CB:CB="septembre",CE:CE="Théâtre"),"T","")</f>
        <v/>
      </c>
      <c r="D27" s="59" t="str">
        <f>IF(AND(CA:CA="24",CB:CB="septembre",CE:CE="cour"),"c","")</f>
        <v/>
      </c>
      <c r="E27" s="59" t="str">
        <f>IF(AND(CB:CB="24",CC:CC="septembre",CF:CF="cour"),"c","")</f>
        <v/>
      </c>
      <c r="F27" s="58"/>
      <c r="G27" s="58"/>
      <c r="H27" s="61"/>
      <c r="I27" s="71" t="s">
        <v>44</v>
      </c>
      <c r="J27" s="58"/>
      <c r="K27" s="58"/>
      <c r="L27" s="58"/>
      <c r="M27" s="58"/>
      <c r="N27" s="62" t="str">
        <f>IF('[1]TABLEAU DE BORD'!J40="Théâtre","Théâtre","")</f>
        <v/>
      </c>
      <c r="O27" s="56" t="s">
        <v>38</v>
      </c>
      <c r="P27" s="58"/>
      <c r="Q27" s="58"/>
      <c r="R27" s="58"/>
      <c r="S27" s="58"/>
      <c r="T27" s="60"/>
      <c r="U27" s="63" t="s">
        <v>39</v>
      </c>
      <c r="V27" s="58"/>
      <c r="W27" s="58"/>
      <c r="X27" s="58"/>
      <c r="Y27" s="58"/>
      <c r="Z27" s="60"/>
    </row>
    <row r="28" spans="1:26" x14ac:dyDescent="0.25">
      <c r="A28" s="56">
        <v>25</v>
      </c>
      <c r="B28" s="57" t="s">
        <v>42</v>
      </c>
      <c r="C28" s="59" t="str">
        <f>IF(AND(CA:CA="25",CB:CB="septembre",CE:CE="Théâtre"),"T","")</f>
        <v/>
      </c>
      <c r="D28" s="59" t="str">
        <f>IF(AND(CA:CA="25",CB:CB="septembre",CE:CE="cour"),"c","")</f>
        <v/>
      </c>
      <c r="E28" s="59" t="str">
        <f>IF(AND(CB:CB="25",CC:CC="septembre",CF:CF="cour"),"c","")</f>
        <v/>
      </c>
      <c r="F28" s="58"/>
      <c r="G28" s="58"/>
      <c r="H28" s="61" t="str">
        <f>IF('[1]TABLEAU DE BORD'!H42="Théâtre","Théâtre","")</f>
        <v/>
      </c>
      <c r="I28" s="71" t="s">
        <v>40</v>
      </c>
      <c r="J28" s="58"/>
      <c r="K28" s="58"/>
      <c r="L28" s="58"/>
      <c r="M28" s="58"/>
      <c r="N28" s="62" t="str">
        <f>IF('[1]TABLEAU DE BORD'!J42="Théâtre","Théâtre","")</f>
        <v/>
      </c>
      <c r="O28" s="56" t="s">
        <v>41</v>
      </c>
      <c r="P28" s="58"/>
      <c r="Q28" s="58"/>
      <c r="R28" s="58"/>
      <c r="S28" s="58"/>
      <c r="T28" s="60"/>
      <c r="U28" s="63" t="s">
        <v>42</v>
      </c>
      <c r="V28" s="58"/>
      <c r="W28" s="58"/>
      <c r="X28" s="58"/>
      <c r="Y28" s="58"/>
      <c r="Z28" s="60"/>
    </row>
    <row r="29" spans="1:26" x14ac:dyDescent="0.25">
      <c r="A29" s="56">
        <v>26</v>
      </c>
      <c r="B29" s="57" t="s">
        <v>44</v>
      </c>
      <c r="C29" s="59" t="str">
        <f>IF(AND(CA:CA="26",CB:CB="septembre",CE:CE="Théâtre"),"T","")</f>
        <v/>
      </c>
      <c r="D29" s="59" t="str">
        <f>IF(AND(CA:CA="26",CB:CB="septembre",CE:CE="cour"),"c","")</f>
        <v/>
      </c>
      <c r="E29" s="59" t="str">
        <f>IF(AND(CB:CB="26",CC:CC="septembre",CF:CF="cour"),"c","")</f>
        <v/>
      </c>
      <c r="F29" s="58"/>
      <c r="G29" s="58"/>
      <c r="H29" s="73"/>
      <c r="I29" s="71" t="s">
        <v>43</v>
      </c>
      <c r="J29" s="58"/>
      <c r="K29" s="58"/>
      <c r="L29" s="58"/>
      <c r="M29" s="58"/>
      <c r="N29" s="58"/>
      <c r="O29" s="56" t="s">
        <v>39</v>
      </c>
      <c r="P29" s="58"/>
      <c r="Q29" s="58"/>
      <c r="R29" s="58"/>
      <c r="S29" s="58"/>
      <c r="T29" s="60"/>
      <c r="U29" s="63" t="s">
        <v>44</v>
      </c>
      <c r="V29" s="58"/>
      <c r="W29" s="58"/>
      <c r="X29" s="58"/>
      <c r="Y29" s="58"/>
      <c r="Z29" s="62" t="str">
        <f>IF('[1]TABLEAU DE BORD'!N43="Théâtre","Théâtre","")</f>
        <v/>
      </c>
    </row>
    <row r="30" spans="1:26" x14ac:dyDescent="0.25">
      <c r="A30" s="56">
        <v>27</v>
      </c>
      <c r="B30" s="57" t="s">
        <v>40</v>
      </c>
      <c r="C30" s="59" t="str">
        <f>IF(AND(CA:CA="27",CB:CB="septembre",CE:CE="Théâtre"),"T","")</f>
        <v/>
      </c>
      <c r="D30" s="59" t="str">
        <f>IF(AND(CA:CA="27",CB:CB="septembre",CE:CE="cour"),"c","")</f>
        <v/>
      </c>
      <c r="E30" s="59" t="str">
        <f>IF(AND(CB:CB="27",CC:CC="septembre",CF:CF="cour"),"c","")</f>
        <v/>
      </c>
      <c r="F30" s="58"/>
      <c r="G30" s="58"/>
      <c r="H30" s="73" t="str">
        <f>IF('[1]TABLEAU DE BORD'!H44="Théâtre","Théâtre","")</f>
        <v/>
      </c>
      <c r="I30" s="71" t="s">
        <v>38</v>
      </c>
      <c r="J30" s="58"/>
      <c r="K30" s="58"/>
      <c r="L30" s="58"/>
      <c r="M30" s="58"/>
      <c r="N30" s="58"/>
      <c r="O30" s="56" t="s">
        <v>42</v>
      </c>
      <c r="P30" s="58"/>
      <c r="Q30" s="58"/>
      <c r="R30" s="58"/>
      <c r="S30" s="58"/>
      <c r="T30" s="60"/>
      <c r="U30" s="63" t="s">
        <v>40</v>
      </c>
      <c r="V30" s="58"/>
      <c r="W30" s="58"/>
      <c r="X30" s="58"/>
      <c r="Y30" s="58"/>
      <c r="Z30" s="62" t="str">
        <f>IF('[1]TABLEAU DE BORD'!N44="Théâtre","Théâtre","")</f>
        <v/>
      </c>
    </row>
    <row r="31" spans="1:26" x14ac:dyDescent="0.25">
      <c r="A31" s="56">
        <v>28</v>
      </c>
      <c r="B31" s="57" t="s">
        <v>43</v>
      </c>
      <c r="C31" s="59" t="str">
        <f>IF(AND(CA:CA="28",CB:CB="septembre",CE:CE="Théâtre"),"T","")</f>
        <v/>
      </c>
      <c r="D31" s="59" t="str">
        <f>IF(AND(CA:CA="28",CB:CB="septembre",CE:CE="cour"),"c","")</f>
        <v/>
      </c>
      <c r="E31" s="59" t="str">
        <f>IF(AND(CB:CB="28",CC:CC="septembre",CF:CF="cour"),"c","")</f>
        <v/>
      </c>
      <c r="F31" s="58"/>
      <c r="G31" s="58"/>
      <c r="H31" s="61"/>
      <c r="I31" s="71" t="s">
        <v>41</v>
      </c>
      <c r="J31" s="58"/>
      <c r="K31" s="58"/>
      <c r="L31" s="58"/>
      <c r="M31" s="58"/>
      <c r="N31" s="58"/>
      <c r="O31" s="56" t="s">
        <v>44</v>
      </c>
      <c r="P31" s="58"/>
      <c r="Q31" s="58"/>
      <c r="R31" s="58"/>
      <c r="S31" s="58"/>
      <c r="T31" s="62" t="str">
        <f>IF('[1]TABLEAU DE BORD'!L45="Théâtre","Théâtre","")</f>
        <v/>
      </c>
      <c r="U31" s="63" t="s">
        <v>43</v>
      </c>
      <c r="V31" s="58"/>
      <c r="W31" s="58"/>
      <c r="X31" s="58"/>
      <c r="Y31" s="58"/>
      <c r="Z31" s="60"/>
    </row>
    <row r="32" spans="1:26" x14ac:dyDescent="0.25">
      <c r="A32" s="56">
        <v>29</v>
      </c>
      <c r="B32" s="57" t="s">
        <v>38</v>
      </c>
      <c r="C32" s="59" t="str">
        <f>IF(AND(CA:CA="29",CB:CB="septembre",CE:CE="Théâtre"),"T","")</f>
        <v/>
      </c>
      <c r="D32" s="59" t="str">
        <f>IF(AND(CA:CA="29",CB:CB="septembre",CE:CE="cour"),"c","")</f>
        <v/>
      </c>
      <c r="E32" s="59" t="str">
        <f>IF(AND(CB:CB="29",CC:CC="septembre",CF:CF="cour"),"c","")</f>
        <v/>
      </c>
      <c r="F32" s="58"/>
      <c r="G32" s="58"/>
      <c r="H32" s="61" t="str">
        <f>IF('[1]TABLEAU DE BORD'!H46="Théâtre","Théâtre","")</f>
        <v/>
      </c>
      <c r="I32" s="71" t="s">
        <v>39</v>
      </c>
      <c r="J32" s="58"/>
      <c r="K32" s="58"/>
      <c r="L32" s="58"/>
      <c r="M32" s="58"/>
      <c r="N32" s="58"/>
      <c r="O32" s="56" t="s">
        <v>40</v>
      </c>
      <c r="P32" s="58"/>
      <c r="Q32" s="58"/>
      <c r="R32" s="58"/>
      <c r="S32" s="58"/>
      <c r="T32" s="62" t="str">
        <f>IF('[1]TABLEAU DE BORD'!L46="Théâtre","Théâtre","")</f>
        <v/>
      </c>
      <c r="U32" s="63" t="s">
        <v>38</v>
      </c>
      <c r="V32" s="58"/>
      <c r="W32" s="58"/>
      <c r="X32" s="58"/>
      <c r="Y32" s="58"/>
      <c r="Z32" s="61"/>
    </row>
    <row r="33" spans="1:26" x14ac:dyDescent="0.25">
      <c r="A33" s="56">
        <v>30</v>
      </c>
      <c r="B33" s="57" t="s">
        <v>41</v>
      </c>
      <c r="C33" s="59" t="str">
        <f>IF(AND(CA:CA="30",CB:CB="septembre",CE:CE="Théâtre"),"T","")</f>
        <v/>
      </c>
      <c r="D33" s="59" t="str">
        <f>IF(AND(CA:CA="30",CB:CB="septembre",CE:CE="cour"),"c","")</f>
        <v/>
      </c>
      <c r="E33" s="59" t="str">
        <f>IF(AND(CB:CB="30",CC:CC="septembre",CF:CF="cour"),"c","")</f>
        <v/>
      </c>
      <c r="F33" s="58"/>
      <c r="G33" s="58"/>
      <c r="H33" s="61" t="str">
        <f>IF('[1]TABLEAU DE BORD'!H47="Théâtre","Théâtre","")</f>
        <v/>
      </c>
      <c r="I33" s="71" t="s">
        <v>42</v>
      </c>
      <c r="J33" s="58"/>
      <c r="K33" s="58"/>
      <c r="L33" s="58"/>
      <c r="M33" s="58"/>
      <c r="N33" s="58"/>
      <c r="O33" s="56" t="s">
        <v>43</v>
      </c>
      <c r="P33" s="58"/>
      <c r="Q33" s="58"/>
      <c r="R33" s="58"/>
      <c r="S33" s="58"/>
      <c r="T33" s="60"/>
      <c r="U33" s="63" t="s">
        <v>41</v>
      </c>
      <c r="V33" s="58"/>
      <c r="W33" s="58"/>
      <c r="X33" s="58"/>
      <c r="Y33" s="58"/>
      <c r="Z33" s="61"/>
    </row>
    <row r="34" spans="1:26" ht="15.75" thickBot="1" x14ac:dyDescent="0.3">
      <c r="A34" s="64">
        <v>31</v>
      </c>
      <c r="B34" s="65"/>
      <c r="C34" s="66"/>
      <c r="D34" s="66"/>
      <c r="E34" s="66"/>
      <c r="F34" s="66"/>
      <c r="G34" s="66"/>
      <c r="H34" s="74"/>
      <c r="I34" s="72" t="s">
        <v>44</v>
      </c>
      <c r="J34" s="66"/>
      <c r="K34" s="66"/>
      <c r="L34" s="66"/>
      <c r="M34" s="66"/>
      <c r="N34" s="69"/>
      <c r="O34" s="65"/>
      <c r="P34" s="66"/>
      <c r="Q34" s="66"/>
      <c r="R34" s="66"/>
      <c r="S34" s="66"/>
      <c r="T34" s="67"/>
      <c r="U34" s="68" t="s">
        <v>39</v>
      </c>
      <c r="V34" s="66"/>
      <c r="W34" s="66"/>
      <c r="X34" s="66"/>
      <c r="Y34" s="66"/>
      <c r="Z34" s="70"/>
    </row>
  </sheetData>
  <mergeCells count="5">
    <mergeCell ref="B1:H1"/>
    <mergeCell ref="I1:N1"/>
    <mergeCell ref="O1:T1"/>
    <mergeCell ref="U1:Z1"/>
    <mergeCell ref="B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tableau de bord</vt:lpstr>
      <vt:lpstr>calendrier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2020-05-18T13:47:06Z</dcterms:modified>
</cp:coreProperties>
</file>