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f\OneDrive\Bureau\"/>
    </mc:Choice>
  </mc:AlternateContent>
  <xr:revisionPtr revIDLastSave="0" documentId="13_ncr:1_{410CEA18-5B01-454E-8592-9601B5CDAD4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N7" i="1" l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K8" i="1" l="1"/>
  <c r="AL8" i="1"/>
  <c r="AK9" i="1"/>
  <c r="AL9" i="1"/>
  <c r="AK10" i="1"/>
  <c r="AL10" i="1"/>
  <c r="AK11" i="1"/>
  <c r="AL11" i="1"/>
  <c r="AK12" i="1"/>
  <c r="AL12" i="1"/>
  <c r="AK13" i="1"/>
  <c r="AL13" i="1"/>
  <c r="AK14" i="1"/>
  <c r="AL14" i="1"/>
  <c r="AK15" i="1"/>
  <c r="AL15" i="1"/>
  <c r="AK16" i="1"/>
  <c r="AL16" i="1"/>
  <c r="AK17" i="1"/>
  <c r="AL17" i="1"/>
  <c r="AK18" i="1"/>
  <c r="AL18" i="1"/>
  <c r="AK19" i="1"/>
  <c r="AL19" i="1"/>
  <c r="AK20" i="1"/>
  <c r="AL20" i="1"/>
  <c r="AL7" i="1"/>
  <c r="AJ7" i="1"/>
  <c r="Z7" i="1" l="1"/>
  <c r="AG10" i="1" l="1"/>
  <c r="AG11" i="1"/>
  <c r="AG12" i="1"/>
  <c r="AG13" i="1"/>
  <c r="AG14" i="1"/>
  <c r="AG15" i="1"/>
  <c r="AG16" i="1"/>
  <c r="AG17" i="1"/>
  <c r="AG18" i="1"/>
  <c r="AG19" i="1"/>
  <c r="AG20" i="1"/>
  <c r="AG8" i="1"/>
  <c r="AG9" i="1"/>
  <c r="AG7" i="1"/>
  <c r="R14" i="1" l="1"/>
  <c r="S14" i="1" s="1"/>
  <c r="R11" i="1"/>
  <c r="S11" i="1" s="1"/>
  <c r="W7" i="1" l="1"/>
  <c r="X7" i="1" s="1"/>
  <c r="AK7" i="1"/>
  <c r="R17" i="1" l="1"/>
  <c r="S17" i="1" s="1"/>
  <c r="W8" i="1" l="1"/>
  <c r="X8" i="1" s="1"/>
  <c r="Z8" i="1" s="1"/>
  <c r="F17" i="1" l="1"/>
  <c r="G17" i="1" s="1"/>
  <c r="J17" i="1" s="1"/>
  <c r="L17" i="1" s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F8" i="1"/>
  <c r="G8" i="1" s="1"/>
  <c r="J8" i="1" s="1"/>
  <c r="L8" i="1" s="1"/>
  <c r="M8" i="1" s="1"/>
  <c r="N8" i="1" s="1"/>
  <c r="F15" i="1" l="1"/>
  <c r="G15" i="1" s="1"/>
  <c r="J15" i="1" s="1"/>
  <c r="L15" i="1" s="1"/>
  <c r="W15" i="1" l="1"/>
  <c r="X15" i="1" s="1"/>
  <c r="Z15" i="1" s="1"/>
  <c r="M15" i="1"/>
  <c r="N15" i="1" s="1"/>
  <c r="W20" i="1" l="1"/>
  <c r="X20" i="1" s="1"/>
  <c r="Z20" i="1" s="1"/>
  <c r="M20" i="1"/>
  <c r="N20" i="1" s="1"/>
  <c r="F20" i="1"/>
  <c r="G20" i="1" s="1"/>
  <c r="J20" i="1" s="1"/>
  <c r="L20" i="1" s="1"/>
  <c r="AM20" i="1" l="1"/>
  <c r="W9" i="1" l="1"/>
  <c r="W10" i="1"/>
  <c r="W11" i="1"/>
  <c r="W12" i="1"/>
  <c r="W13" i="1"/>
  <c r="W14" i="1"/>
  <c r="W16" i="1"/>
  <c r="W17" i="1"/>
  <c r="W18" i="1"/>
  <c r="W19" i="1"/>
  <c r="X9" i="1" l="1"/>
  <c r="Z9" i="1" s="1"/>
  <c r="X10" i="1"/>
  <c r="Z10" i="1" s="1"/>
  <c r="X11" i="1"/>
  <c r="Z11" i="1" s="1"/>
  <c r="X12" i="1"/>
  <c r="Z12" i="1" s="1"/>
  <c r="X14" i="1"/>
  <c r="Z14" i="1" s="1"/>
  <c r="X16" i="1"/>
  <c r="Z16" i="1" s="1"/>
  <c r="X17" i="1"/>
  <c r="Z17" i="1" s="1"/>
  <c r="X18" i="1"/>
  <c r="Z18" i="1" s="1"/>
  <c r="X19" i="1"/>
  <c r="Z19" i="1" s="1"/>
  <c r="X13" i="1" l="1"/>
  <c r="Z13" i="1" s="1"/>
  <c r="M17" i="1"/>
  <c r="N17" i="1" s="1"/>
  <c r="AM17" i="1" s="1"/>
  <c r="F9" i="1"/>
  <c r="G9" i="1" s="1"/>
  <c r="J9" i="1" s="1"/>
  <c r="L9" i="1" s="1"/>
  <c r="M9" i="1" s="1"/>
  <c r="N9" i="1" s="1"/>
  <c r="F10" i="1"/>
  <c r="G10" i="1" s="1"/>
  <c r="J10" i="1" s="1"/>
  <c r="L10" i="1" s="1"/>
  <c r="M10" i="1" s="1"/>
  <c r="N10" i="1" s="1"/>
  <c r="F11" i="1"/>
  <c r="G11" i="1" s="1"/>
  <c r="J11" i="1" s="1"/>
  <c r="F12" i="1"/>
  <c r="G12" i="1" s="1"/>
  <c r="J12" i="1" s="1"/>
  <c r="L12" i="1" s="1"/>
  <c r="M12" i="1" s="1"/>
  <c r="N12" i="1" s="1"/>
  <c r="F13" i="1"/>
  <c r="G13" i="1" s="1"/>
  <c r="J13" i="1" s="1"/>
  <c r="L13" i="1" s="1"/>
  <c r="M13" i="1" s="1"/>
  <c r="N13" i="1" s="1"/>
  <c r="F14" i="1"/>
  <c r="G14" i="1" s="1"/>
  <c r="J14" i="1" s="1"/>
  <c r="F16" i="1"/>
  <c r="G16" i="1" s="1"/>
  <c r="J16" i="1" s="1"/>
  <c r="L16" i="1" s="1"/>
  <c r="M16" i="1" s="1"/>
  <c r="N16" i="1" s="1"/>
  <c r="F18" i="1"/>
  <c r="G18" i="1" s="1"/>
  <c r="J18" i="1" s="1"/>
  <c r="L18" i="1" s="1"/>
  <c r="M18" i="1" s="1"/>
  <c r="N18" i="1" s="1"/>
  <c r="F19" i="1"/>
  <c r="G19" i="1" s="1"/>
  <c r="J19" i="1" s="1"/>
  <c r="L19" i="1" s="1"/>
  <c r="M19" i="1" s="1"/>
  <c r="N19" i="1" s="1"/>
  <c r="F7" i="1"/>
  <c r="G7" i="1" s="1"/>
  <c r="J7" i="1" s="1"/>
  <c r="L7" i="1" s="1"/>
  <c r="M7" i="1" s="1"/>
  <c r="N7" i="1" s="1"/>
  <c r="L11" i="1" l="1"/>
  <c r="M11" i="1" s="1"/>
  <c r="N11" i="1" s="1"/>
  <c r="AM11" i="1" s="1"/>
  <c r="L14" i="1"/>
  <c r="M14" i="1" s="1"/>
  <c r="N14" i="1" s="1"/>
  <c r="AM14" i="1" s="1"/>
  <c r="R8" i="1"/>
  <c r="S8" i="1" s="1"/>
  <c r="AM8" i="1" s="1"/>
  <c r="R10" i="1"/>
  <c r="S10" i="1" s="1"/>
  <c r="AM10" i="1" s="1"/>
  <c r="R19" i="1"/>
  <c r="S19" i="1" s="1"/>
  <c r="AM19" i="1" s="1"/>
  <c r="R16" i="1"/>
  <c r="S16" i="1" s="1"/>
  <c r="AM16" i="1" s="1"/>
  <c r="R13" i="1"/>
  <c r="S13" i="1" s="1"/>
  <c r="AM13" i="1" s="1"/>
  <c r="R15" i="1"/>
  <c r="S15" i="1" s="1"/>
  <c r="AM15" i="1" s="1"/>
  <c r="R18" i="1"/>
  <c r="S18" i="1" s="1"/>
  <c r="AM18" i="1" s="1"/>
  <c r="R9" i="1"/>
  <c r="S9" i="1" s="1"/>
  <c r="AM9" i="1" s="1"/>
  <c r="R7" i="1"/>
  <c r="S7" i="1" s="1"/>
  <c r="AM7" i="1" s="1"/>
  <c r="R12" i="1"/>
  <c r="S12" i="1" s="1"/>
  <c r="AM12" i="1" s="1"/>
  <c r="R20" i="1"/>
  <c r="S20" i="1" s="1"/>
</calcChain>
</file>

<file path=xl/sharedStrings.xml><?xml version="1.0" encoding="utf-8"?>
<sst xmlns="http://schemas.openxmlformats.org/spreadsheetml/2006/main" count="62" uniqueCount="40">
  <si>
    <t>Nom</t>
  </si>
  <si>
    <t>Prénom</t>
  </si>
  <si>
    <t>CCF1</t>
  </si>
  <si>
    <t>CCF2</t>
  </si>
  <si>
    <t>Moy</t>
  </si>
  <si>
    <t>Arr</t>
  </si>
  <si>
    <t>CCF3</t>
  </si>
  <si>
    <t>CCF4</t>
  </si>
  <si>
    <t>CCF5</t>
  </si>
  <si>
    <t>Points</t>
  </si>
  <si>
    <t>Epreuve 1</t>
  </si>
  <si>
    <t>Epreuve 2</t>
  </si>
  <si>
    <t>Epreuve 3</t>
  </si>
  <si>
    <t>Epreuve 4</t>
  </si>
  <si>
    <t>Epreuve 7</t>
  </si>
  <si>
    <t>CCF6</t>
  </si>
  <si>
    <t>disp</t>
  </si>
  <si>
    <t>Math</t>
  </si>
  <si>
    <t>E5</t>
  </si>
  <si>
    <t>E6</t>
  </si>
  <si>
    <t>FR</t>
  </si>
  <si>
    <t>HG</t>
  </si>
  <si>
    <t>CCF34</t>
  </si>
  <si>
    <t>CC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</si>
  <si>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</si>
  <si>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</si>
  <si>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</si>
  <si>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</si>
  <si>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</si>
  <si>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</si>
  <si>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</si>
  <si>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</si>
  <si>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</si>
  <si>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</si>
  <si>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</si>
  <si>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</si>
  <si>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</si>
  <si>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</si>
  <si>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Moy Gen</t>
  </si>
  <si>
    <t>Moy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</si>
</sst>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Verdan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2" fontId="0" fillId="0" borderId="0" xfId="0" applyNumberFormat="1" applyFont="1" applyFill="1"/>
    <xf numFmtId="0" fontId="0" fillId="0" borderId="1" xfId="0" applyFont="1" applyFill="1" applyBorder="1" applyAlignment="1">
      <alignment horizontal="center"/>
    </xf>
    <xf numFmtId="2" fontId="2" fillId="0" borderId="1" xfId="0" applyNumberFormat="1" applyFont="1" applyBorder="1" applyAlignment="1" applyProtection="1">
      <alignment wrapText="1"/>
      <protection locked="0" hidden="1"/>
    </xf>
    <xf numFmtId="2" fontId="2" fillId="0" borderId="1" xfId="0" applyNumberFormat="1" applyFont="1" applyBorder="1" applyProtection="1">
      <protection locked="0" hidden="1"/>
    </xf>
    <xf numFmtId="2" fontId="2" fillId="0" borderId="2" xfId="0" applyNumberFormat="1" applyFont="1" applyBorder="1" applyProtection="1">
      <protection locked="0" hidden="1"/>
    </xf>
    <xf numFmtId="2" fontId="0" fillId="0" borderId="1" xfId="0" applyNumberFormat="1" applyFont="1" applyFill="1" applyBorder="1"/>
    <xf numFmtId="1" fontId="1" fillId="0" borderId="1" xfId="0" applyNumberFormat="1" applyFont="1" applyFill="1" applyBorder="1"/>
    <xf numFmtId="2" fontId="1" fillId="0" borderId="1" xfId="0" applyNumberFormat="1" applyFont="1" applyFill="1" applyBorder="1"/>
    <xf numFmtId="2" fontId="2" fillId="0" borderId="1" xfId="0" applyNumberFormat="1" applyFont="1" applyFill="1" applyBorder="1" applyAlignment="1" applyProtection="1">
      <alignment wrapText="1"/>
      <protection locked="0" hidden="1"/>
    </xf>
    <xf numFmtId="2" fontId="0" fillId="0" borderId="2" xfId="0" applyNumberFormat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 applyAlignment="1">
      <alignment horizontal="right"/>
    </xf>
    <xf numFmtId="2" fontId="2" fillId="0" borderId="8" xfId="0" applyNumberFormat="1" applyFont="1" applyBorder="1" applyAlignment="1" applyProtection="1">
      <alignment wrapText="1"/>
      <protection locked="0" hidden="1"/>
    </xf>
    <xf numFmtId="2" fontId="0" fillId="0" borderId="1" xfId="0" applyNumberFormat="1" applyBorder="1"/>
    <xf numFmtId="2" fontId="0" fillId="0" borderId="7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2" fontId="4" fillId="0" borderId="1" xfId="0" applyNumberFormat="1" applyFont="1" applyFill="1" applyBorder="1"/>
    <xf numFmtId="2" fontId="1" fillId="0" borderId="0" xfId="0" applyNumberFormat="1" applyFont="1" applyFill="1"/>
    <xf numFmtId="2" fontId="0" fillId="0" borderId="0" xfId="0" applyNumberFormat="1" applyFont="1" applyFill="1" applyAlignment="1">
      <alignment horizontal="right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/>
    <xf numFmtId="0" fontId="0" fillId="0" borderId="1" xfId="0" applyBorder="1"/>
    <xf numFmtId="0" fontId="2" fillId="0" borderId="5" xfId="0" applyFont="1" applyBorder="1"/>
    <xf numFmtId="0" fontId="1" fillId="2" borderId="1" xfId="0" applyFont="1" applyFill="1" applyBorder="1"/>
    <xf numFmtId="2" fontId="1" fillId="0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/>
    <xf numFmtId="2" fontId="1" fillId="3" borderId="1" xfId="0" applyNumberFormat="1" applyFont="1" applyFill="1" applyBorder="1"/>
    <xf numFmtId="2" fontId="0" fillId="3" borderId="1" xfId="0" applyNumberFormat="1" applyFont="1" applyFill="1" applyBorder="1"/>
    <xf numFmtId="164" fontId="0" fillId="3" borderId="1" xfId="0" applyNumberFormat="1" applyFont="1" applyFill="1" applyBorder="1"/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5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2" fontId="0" fillId="0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N20"/>
  <sheetViews>
    <sheetView tabSelected="1" topLeftCell="I4" zoomScaleNormal="100" workbookViewId="0">
      <selection activeCell="AN7" sqref="AN7"/>
    </sheetView>
  </sheetViews>
  <sheetFormatPr baseColWidth="10" defaultRowHeight="15" x14ac:dyDescent="0.25"/>
  <cols>
    <col min="1" max="1" width="21" style="1" customWidth="1"/>
    <col min="2" max="2" width="10.42578125" style="1" customWidth="1"/>
    <col min="3" max="6" width="5.7109375" style="1" customWidth="1"/>
    <col min="7" max="10" width="5.7109375" style="23" customWidth="1"/>
    <col min="11" max="13" width="5.7109375" style="1" customWidth="1"/>
    <col min="14" max="14" width="5.7109375" style="23" customWidth="1"/>
    <col min="15" max="18" width="5.7109375" style="1" customWidth="1"/>
    <col min="19" max="19" width="5.7109375" style="23" customWidth="1"/>
    <col min="20" max="21" width="5.7109375" style="1" customWidth="1"/>
    <col min="22" max="22" width="5.7109375" style="24" customWidth="1"/>
    <col min="23" max="23" width="5.7109375" style="1" customWidth="1"/>
    <col min="24" max="28" width="5.7109375" style="23" customWidth="1"/>
    <col min="29" max="36" width="5.7109375" style="1" customWidth="1"/>
    <col min="37" max="37" width="5.7109375" style="23" customWidth="1"/>
    <col min="38" max="38" width="7" style="23" customWidth="1"/>
    <col min="39" max="46" width="5.7109375" style="1" customWidth="1"/>
    <col min="47" max="16384" width="11.42578125" style="1"/>
  </cols>
  <sheetData>
    <row r="3" spans="1:40" x14ac:dyDescent="0.25">
      <c r="A3" s="37" t="s">
        <v>0</v>
      </c>
      <c r="B3" s="37" t="s">
        <v>1</v>
      </c>
      <c r="C3" s="40" t="s">
        <v>10</v>
      </c>
      <c r="D3" s="41"/>
      <c r="E3" s="41"/>
      <c r="F3" s="41"/>
      <c r="G3" s="41"/>
      <c r="H3" s="41"/>
      <c r="I3" s="41"/>
      <c r="J3" s="42"/>
      <c r="K3" s="36" t="s">
        <v>11</v>
      </c>
      <c r="L3" s="36"/>
      <c r="M3" s="36"/>
      <c r="N3" s="36"/>
      <c r="O3" s="36" t="s">
        <v>12</v>
      </c>
      <c r="P3" s="36"/>
      <c r="Q3" s="36"/>
      <c r="R3" s="36"/>
      <c r="S3" s="36"/>
      <c r="T3" s="40" t="s">
        <v>13</v>
      </c>
      <c r="U3" s="41"/>
      <c r="V3" s="41"/>
      <c r="W3" s="41"/>
      <c r="X3" s="41"/>
      <c r="Y3" s="41"/>
      <c r="Z3" s="42"/>
      <c r="AA3" s="15" t="s">
        <v>18</v>
      </c>
      <c r="AB3" s="15" t="s">
        <v>19</v>
      </c>
      <c r="AC3" s="36" t="s">
        <v>14</v>
      </c>
      <c r="AD3" s="36"/>
      <c r="AE3" s="36"/>
      <c r="AF3" s="36"/>
      <c r="AG3" s="36"/>
      <c r="AH3" s="36"/>
      <c r="AI3" s="36"/>
      <c r="AJ3" s="36"/>
      <c r="AK3" s="36"/>
      <c r="AL3" s="8" t="s">
        <v>9</v>
      </c>
      <c r="AM3" s="6"/>
    </row>
    <row r="4" spans="1:40" x14ac:dyDescent="0.25">
      <c r="A4" s="38"/>
      <c r="B4" s="38"/>
      <c r="C4" s="6" t="s">
        <v>2</v>
      </c>
      <c r="D4" s="6" t="s">
        <v>3</v>
      </c>
      <c r="E4" s="6" t="s">
        <v>6</v>
      </c>
      <c r="F4" s="6" t="s">
        <v>4</v>
      </c>
      <c r="G4" s="8" t="s">
        <v>5</v>
      </c>
      <c r="H4" s="8" t="s">
        <v>20</v>
      </c>
      <c r="I4" s="8" t="s">
        <v>21</v>
      </c>
      <c r="J4" s="8" t="s">
        <v>5</v>
      </c>
      <c r="K4" s="6" t="s">
        <v>2</v>
      </c>
      <c r="L4" s="6" t="s">
        <v>3</v>
      </c>
      <c r="M4" s="6" t="s">
        <v>4</v>
      </c>
      <c r="N4" s="8" t="s">
        <v>5</v>
      </c>
      <c r="O4" s="6" t="s">
        <v>2</v>
      </c>
      <c r="P4" s="6" t="s">
        <v>3</v>
      </c>
      <c r="Q4" s="6" t="s">
        <v>6</v>
      </c>
      <c r="R4" s="6" t="s">
        <v>4</v>
      </c>
      <c r="S4" s="8" t="s">
        <v>5</v>
      </c>
      <c r="T4" s="6" t="s">
        <v>2</v>
      </c>
      <c r="U4" s="6" t="s">
        <v>3</v>
      </c>
      <c r="V4" s="12" t="s">
        <v>6</v>
      </c>
      <c r="W4" s="6" t="s">
        <v>4</v>
      </c>
      <c r="X4" s="8" t="s">
        <v>5</v>
      </c>
      <c r="Y4" s="8" t="s">
        <v>17</v>
      </c>
      <c r="Z4" s="8" t="s">
        <v>5</v>
      </c>
      <c r="AA4" s="8" t="s">
        <v>5</v>
      </c>
      <c r="AB4" s="8" t="s">
        <v>5</v>
      </c>
      <c r="AC4" s="6" t="s">
        <v>2</v>
      </c>
      <c r="AD4" s="6" t="s">
        <v>3</v>
      </c>
      <c r="AE4" s="6" t="s">
        <v>6</v>
      </c>
      <c r="AF4" s="6" t="s">
        <v>7</v>
      </c>
      <c r="AG4" s="6" t="s">
        <v>22</v>
      </c>
      <c r="AH4" s="6" t="s">
        <v>8</v>
      </c>
      <c r="AI4" s="6" t="s">
        <v>15</v>
      </c>
      <c r="AJ4" s="6"/>
      <c r="AK4" s="8" t="s">
        <v>5</v>
      </c>
      <c r="AL4" s="8"/>
      <c r="AM4" s="6"/>
    </row>
    <row r="5" spans="1:40" s="21" customFormat="1" ht="52.5" customHeight="1" x14ac:dyDescent="0.25">
      <c r="A5" s="38"/>
      <c r="B5" s="38"/>
      <c r="C5" s="16"/>
      <c r="D5" s="16"/>
      <c r="E5" s="16"/>
      <c r="F5" s="16"/>
      <c r="G5" s="17"/>
      <c r="H5" s="17"/>
      <c r="I5" s="17"/>
      <c r="J5" s="31"/>
      <c r="K5" s="16"/>
      <c r="L5" s="16" t="s">
        <v>23</v>
      </c>
      <c r="M5" s="16"/>
      <c r="N5" s="17"/>
      <c r="O5" s="16"/>
      <c r="P5" s="16"/>
      <c r="Q5" s="18"/>
      <c r="R5" s="16"/>
      <c r="S5" s="17"/>
      <c r="T5" s="16"/>
      <c r="U5" s="16"/>
      <c r="V5" s="19"/>
      <c r="W5" s="16"/>
      <c r="X5" s="17"/>
      <c r="Y5" s="17"/>
      <c r="Z5" s="17"/>
      <c r="AA5" s="17"/>
      <c r="AB5" s="17"/>
      <c r="AC5" s="20"/>
      <c r="AD5" s="20"/>
      <c r="AE5" s="20"/>
      <c r="AF5" s="20"/>
      <c r="AG5" s="20"/>
      <c r="AH5" s="20"/>
      <c r="AI5" s="20"/>
      <c r="AJ5" s="16" t="s">
        <v>39</v>
      </c>
      <c r="AK5" s="17"/>
      <c r="AL5" s="17"/>
      <c r="AM5" s="16" t="s">
        <v>38</v>
      </c>
    </row>
    <row r="6" spans="1:40" x14ac:dyDescent="0.25">
      <c r="A6" s="39"/>
      <c r="B6" s="39"/>
      <c r="C6" s="6">
        <v>0.33</v>
      </c>
      <c r="D6" s="6">
        <v>0.33</v>
      </c>
      <c r="E6" s="6">
        <v>0.33</v>
      </c>
      <c r="F6" s="6"/>
      <c r="G6" s="32">
        <v>1</v>
      </c>
      <c r="H6" s="32">
        <v>2</v>
      </c>
      <c r="I6" s="32">
        <v>1</v>
      </c>
      <c r="J6" s="8"/>
      <c r="K6" s="6">
        <v>0.6</v>
      </c>
      <c r="L6" s="6">
        <v>0.4</v>
      </c>
      <c r="M6" s="6"/>
      <c r="N6" s="32">
        <v>1</v>
      </c>
      <c r="O6" s="11">
        <v>0.33333333333333331</v>
      </c>
      <c r="P6" s="6">
        <v>0.33333333333333331</v>
      </c>
      <c r="Q6" s="6">
        <v>0.33333333333333331</v>
      </c>
      <c r="R6" s="6"/>
      <c r="S6" s="32">
        <v>1</v>
      </c>
      <c r="T6" s="6">
        <v>0.5</v>
      </c>
      <c r="U6" s="6">
        <v>1</v>
      </c>
      <c r="V6" s="12">
        <v>1</v>
      </c>
      <c r="W6" s="6"/>
      <c r="X6" s="33">
        <v>2.5</v>
      </c>
      <c r="Y6" s="33">
        <v>1.5</v>
      </c>
      <c r="Z6" s="8"/>
      <c r="AA6" s="32">
        <v>2</v>
      </c>
      <c r="AB6" s="32">
        <v>3</v>
      </c>
      <c r="AC6" s="34">
        <v>1</v>
      </c>
      <c r="AD6" s="34">
        <v>0.5</v>
      </c>
      <c r="AE6" s="6">
        <v>1.5</v>
      </c>
      <c r="AF6" s="6">
        <v>0.5</v>
      </c>
      <c r="AG6" s="35">
        <v>2</v>
      </c>
      <c r="AH6" s="35">
        <v>1</v>
      </c>
      <c r="AI6" s="35">
        <v>0.5</v>
      </c>
      <c r="AJ6" s="6"/>
      <c r="AK6" s="8"/>
      <c r="AL6" s="8"/>
      <c r="AM6" s="6"/>
    </row>
    <row r="7" spans="1:40" ht="15" customHeight="1" x14ac:dyDescent="0.25">
      <c r="A7" s="25" t="s">
        <v>24</v>
      </c>
      <c r="B7" s="26"/>
      <c r="C7" s="13">
        <v>14.5</v>
      </c>
      <c r="D7" s="14">
        <v>10.75</v>
      </c>
      <c r="E7" s="2">
        <v>14.583333333333334</v>
      </c>
      <c r="F7" s="6">
        <f t="shared" ref="F7:F15" si="0">AVERAGE(C7:E7)</f>
        <v>13.277777777777779</v>
      </c>
      <c r="G7" s="7">
        <f t="shared" ref="G7:G15" si="1">IF(F7-INT(F7)&lt;0.5,INT(F7),INT(F7)+1)</f>
        <v>13</v>
      </c>
      <c r="H7" s="28">
        <v>11</v>
      </c>
      <c r="I7" s="28">
        <v>11</v>
      </c>
      <c r="J7" s="8">
        <f>(G7+H7*2+I7)/4</f>
        <v>11.5</v>
      </c>
      <c r="K7" s="13">
        <v>9.5</v>
      </c>
      <c r="L7" s="28">
        <f>(J7*0.25+K7*0.75)</f>
        <v>10</v>
      </c>
      <c r="M7" s="6">
        <f t="shared" ref="M7:M20" si="2">K7*0.6+L7*0.4</f>
        <v>9.6999999999999993</v>
      </c>
      <c r="N7" s="8">
        <f>IF(M7-INT(M7)&lt;0.5,INT(M7),INT(M7)+1)</f>
        <v>10</v>
      </c>
      <c r="O7" s="13">
        <v>15</v>
      </c>
      <c r="P7" s="13">
        <v>16</v>
      </c>
      <c r="Q7" s="6">
        <v>14</v>
      </c>
      <c r="R7" s="6">
        <f t="shared" ref="R7:R14" si="3">AVERAGE(O7:Q7)</f>
        <v>15</v>
      </c>
      <c r="S7" s="8">
        <f t="shared" ref="S7:S15" si="4">IF(R7-INT(R7)&lt;0.5,INT(R7),INT(R7)+1)</f>
        <v>15</v>
      </c>
      <c r="T7" s="13">
        <v>16.5</v>
      </c>
      <c r="U7" s="13">
        <v>11.88</v>
      </c>
      <c r="V7" s="13">
        <v>6.75</v>
      </c>
      <c r="W7" s="6">
        <f t="shared" ref="W7:W20" si="5">(T7*0.5+U7+V7)/2.5</f>
        <v>10.752000000000001</v>
      </c>
      <c r="X7" s="8">
        <f t="shared" ref="X7:X20" si="6">IF(W7-INT(W7)&lt;0.5,INT(W7),INT(W7)+1)</f>
        <v>11</v>
      </c>
      <c r="Y7" s="8"/>
      <c r="Z7" s="8">
        <f>(X7*2.5+Y7*1.5)/4</f>
        <v>6.875</v>
      </c>
      <c r="AA7" s="30">
        <v>12</v>
      </c>
      <c r="AB7" s="8">
        <v>12</v>
      </c>
      <c r="AC7" s="14"/>
      <c r="AD7" s="3"/>
      <c r="AE7" s="3">
        <v>15</v>
      </c>
      <c r="AF7" s="27">
        <v>13.5</v>
      </c>
      <c r="AG7" s="29">
        <f>(AE7*1.5+AF7*0.5)/2</f>
        <v>14.625</v>
      </c>
      <c r="AH7" s="13">
        <v>15</v>
      </c>
      <c r="AI7" s="13">
        <v>13</v>
      </c>
      <c r="AJ7" s="6">
        <f>(AC7+AD7*0.5+AG7*2+AH7+AI7*0.5)/5</f>
        <v>10.15</v>
      </c>
      <c r="AK7" s="8">
        <f t="shared" ref="AK7" si="7">IF(AJ7-INT(AJ7)&lt;0.5,INT(AJ7),INT(AJ7)+1)</f>
        <v>10</v>
      </c>
      <c r="AL7" s="8">
        <f>G7+H7*2+I7+N7+S7+X7*2.5+Y7*1.5+AA7*2+AB7*3+AC7+AD7*0.5+AG7*2+AH7+AI7*0.5</f>
        <v>209.25</v>
      </c>
      <c r="AM7" s="6">
        <f>AL7/20</f>
        <v>10.4625</v>
      </c>
      <c r="AN7" s="1" t="str">
        <f>IF(AM7&lt;8, "Ajourné",IF(AND(AM7&lt;10,AJ7&gt;=10),"Contrôle","Admis"))</f>
        <v>Admis</v>
      </c>
    </row>
    <row r="8" spans="1:40" ht="15" customHeight="1" x14ac:dyDescent="0.25">
      <c r="A8" s="25" t="s">
        <v>25</v>
      </c>
      <c r="B8" s="26"/>
      <c r="C8" s="13">
        <v>16</v>
      </c>
      <c r="D8" s="3">
        <v>7.5</v>
      </c>
      <c r="E8" s="9">
        <v>11.666666666666666</v>
      </c>
      <c r="F8" s="6">
        <f t="shared" si="0"/>
        <v>11.722222222222221</v>
      </c>
      <c r="G8" s="7">
        <f t="shared" si="1"/>
        <v>12</v>
      </c>
      <c r="H8" s="28">
        <v>11</v>
      </c>
      <c r="I8" s="28">
        <v>13</v>
      </c>
      <c r="J8" s="8">
        <f t="shared" ref="J8:J20" si="8">(G8+H8*2+I8)/4</f>
        <v>11.75</v>
      </c>
      <c r="K8" s="13">
        <v>16.5</v>
      </c>
      <c r="L8" s="28">
        <f t="shared" ref="L8:L20" si="9">(J8*0.25+K8*0.75)</f>
        <v>15.3125</v>
      </c>
      <c r="M8" s="6">
        <f t="shared" si="2"/>
        <v>16.024999999999999</v>
      </c>
      <c r="N8" s="8">
        <f>IF(M8-INT(M8)&lt;0.5,INT(M8),INT(M8)+1)</f>
        <v>16</v>
      </c>
      <c r="O8" s="13">
        <v>17</v>
      </c>
      <c r="P8" s="13">
        <v>13.4</v>
      </c>
      <c r="Q8" s="9">
        <v>16.25</v>
      </c>
      <c r="R8" s="22">
        <f t="shared" si="3"/>
        <v>15.549999999999999</v>
      </c>
      <c r="S8" s="8">
        <f t="shared" si="4"/>
        <v>16</v>
      </c>
      <c r="T8" s="13">
        <v>12</v>
      </c>
      <c r="U8" s="13">
        <v>6.63</v>
      </c>
      <c r="V8" s="13">
        <v>8.5</v>
      </c>
      <c r="W8" s="6">
        <f t="shared" si="5"/>
        <v>8.452</v>
      </c>
      <c r="X8" s="8">
        <f t="shared" si="6"/>
        <v>8</v>
      </c>
      <c r="Y8" s="8"/>
      <c r="Z8" s="8">
        <f t="shared" ref="Z8:Z20" si="10">(X8*2.5+Y8*1.5)/4</f>
        <v>5</v>
      </c>
      <c r="AA8" s="30">
        <v>11</v>
      </c>
      <c r="AB8" s="8"/>
      <c r="AC8" s="14"/>
      <c r="AD8" s="3"/>
      <c r="AE8" s="3">
        <v>10</v>
      </c>
      <c r="AF8" s="27">
        <v>8.5</v>
      </c>
      <c r="AG8" s="29">
        <f t="shared" ref="AG8:AG20" si="11">(AE8*1.5+AF8*0.5)/2</f>
        <v>9.625</v>
      </c>
      <c r="AH8" s="13">
        <v>15</v>
      </c>
      <c r="AI8" s="13">
        <v>14</v>
      </c>
      <c r="AJ8" s="6">
        <f t="shared" ref="AJ8:AJ20" si="12">(AC8+AD8*0.5+AE8*1.5+AF8*0.5+AH8+AI8*0.5)/5</f>
        <v>8.25</v>
      </c>
      <c r="AK8" s="8">
        <f t="shared" ref="AK8:AK20" si="13">IF(AJ8-INT(AJ8)&lt;0.5,INT(AJ8),INT(AJ8)+1)</f>
        <v>8</v>
      </c>
      <c r="AL8" s="8">
        <f t="shared" ref="AL8:AL20" si="14">G8+H8*2+I8+N8+S8+X8*2.5+Y8*1.5+AA8*2+AB8*3+AC8+AD8*0.5+AG8*2+AH8+AI8*0.5</f>
        <v>162.25</v>
      </c>
      <c r="AM8" s="6">
        <f t="shared" ref="AM8:AM19" si="15">AL8/20</f>
        <v>8.1125000000000007</v>
      </c>
      <c r="AN8" s="1" t="str">
        <f t="shared" ref="AN8:AN20" si="16">IF(AM8&lt;8, "Ajourné",IF(AND(AM8&lt;10,AJ8&gt;=10),"Contrôle","Admis"))</f>
        <v>Admis</v>
      </c>
    </row>
    <row r="9" spans="1:40" ht="15" customHeight="1" x14ac:dyDescent="0.25">
      <c r="A9" s="25" t="s">
        <v>26</v>
      </c>
      <c r="B9" s="26"/>
      <c r="C9" s="13">
        <v>13</v>
      </c>
      <c r="D9" s="14">
        <v>8.25</v>
      </c>
      <c r="E9" s="2">
        <v>13.25</v>
      </c>
      <c r="F9" s="6">
        <f t="shared" si="0"/>
        <v>11.5</v>
      </c>
      <c r="G9" s="7">
        <f t="shared" si="1"/>
        <v>12</v>
      </c>
      <c r="H9" s="28">
        <v>10</v>
      </c>
      <c r="I9" s="28">
        <v>11</v>
      </c>
      <c r="J9" s="8">
        <f t="shared" si="8"/>
        <v>10.75</v>
      </c>
      <c r="K9" s="13">
        <v>12.75</v>
      </c>
      <c r="L9" s="28">
        <f t="shared" si="9"/>
        <v>12.25</v>
      </c>
      <c r="M9" s="6">
        <f t="shared" si="2"/>
        <v>12.55</v>
      </c>
      <c r="N9" s="8">
        <f t="shared" ref="N9:N20" si="17">IF(M9-INT(M9)&lt;0.5,INT(M9),INT(M9)+1)</f>
        <v>13</v>
      </c>
      <c r="O9" s="13">
        <v>16</v>
      </c>
      <c r="P9" s="13">
        <v>16.600000000000001</v>
      </c>
      <c r="Q9" s="6">
        <v>14.5</v>
      </c>
      <c r="R9" s="6">
        <f t="shared" si="3"/>
        <v>15.700000000000001</v>
      </c>
      <c r="S9" s="8">
        <f t="shared" si="4"/>
        <v>16</v>
      </c>
      <c r="T9" s="13">
        <v>11</v>
      </c>
      <c r="U9" s="13">
        <v>14</v>
      </c>
      <c r="V9" s="13">
        <v>5</v>
      </c>
      <c r="W9" s="6">
        <f t="shared" si="5"/>
        <v>9.8000000000000007</v>
      </c>
      <c r="X9" s="8">
        <f t="shared" si="6"/>
        <v>10</v>
      </c>
      <c r="Y9" s="8"/>
      <c r="Z9" s="8">
        <f t="shared" si="10"/>
        <v>6.25</v>
      </c>
      <c r="AA9" s="30">
        <v>11</v>
      </c>
      <c r="AB9" s="8"/>
      <c r="AC9" s="14"/>
      <c r="AD9" s="3"/>
      <c r="AE9" s="3">
        <v>9</v>
      </c>
      <c r="AF9" s="27">
        <v>13</v>
      </c>
      <c r="AG9" s="29">
        <f t="shared" si="11"/>
        <v>10</v>
      </c>
      <c r="AH9" s="13">
        <v>15</v>
      </c>
      <c r="AI9" s="13">
        <v>16.5</v>
      </c>
      <c r="AJ9" s="6">
        <f t="shared" si="12"/>
        <v>8.65</v>
      </c>
      <c r="AK9" s="8">
        <f t="shared" si="13"/>
        <v>9</v>
      </c>
      <c r="AL9" s="8">
        <f t="shared" si="14"/>
        <v>162.25</v>
      </c>
      <c r="AM9" s="6">
        <f t="shared" si="15"/>
        <v>8.1125000000000007</v>
      </c>
      <c r="AN9" s="1" t="str">
        <f t="shared" si="16"/>
        <v>Admis</v>
      </c>
    </row>
    <row r="10" spans="1:40" ht="15" customHeight="1" x14ac:dyDescent="0.25">
      <c r="A10" s="25" t="s">
        <v>27</v>
      </c>
      <c r="B10" s="26"/>
      <c r="C10" s="13">
        <v>16</v>
      </c>
      <c r="D10" s="14">
        <v>10.130000000000001</v>
      </c>
      <c r="E10" s="2">
        <v>14.333333333333334</v>
      </c>
      <c r="F10" s="6">
        <f t="shared" si="0"/>
        <v>13.487777777777779</v>
      </c>
      <c r="G10" s="7">
        <f t="shared" si="1"/>
        <v>13</v>
      </c>
      <c r="H10" s="28">
        <v>13</v>
      </c>
      <c r="I10" s="28">
        <v>15</v>
      </c>
      <c r="J10" s="8">
        <f t="shared" si="8"/>
        <v>13.5</v>
      </c>
      <c r="K10" s="13">
        <v>10.5</v>
      </c>
      <c r="L10" s="28">
        <f t="shared" si="9"/>
        <v>11.25</v>
      </c>
      <c r="M10" s="6">
        <f t="shared" si="2"/>
        <v>10.8</v>
      </c>
      <c r="N10" s="8">
        <f t="shared" si="17"/>
        <v>11</v>
      </c>
      <c r="O10" s="13">
        <v>15</v>
      </c>
      <c r="P10" s="13">
        <v>12.6</v>
      </c>
      <c r="Q10" s="6">
        <v>14.5</v>
      </c>
      <c r="R10" s="6">
        <f t="shared" si="3"/>
        <v>14.033333333333333</v>
      </c>
      <c r="S10" s="8">
        <f t="shared" si="4"/>
        <v>14</v>
      </c>
      <c r="T10" s="13">
        <v>11.75</v>
      </c>
      <c r="U10" s="13">
        <v>13.94</v>
      </c>
      <c r="V10" s="13">
        <v>11.25</v>
      </c>
      <c r="W10" s="6">
        <f t="shared" si="5"/>
        <v>12.425999999999998</v>
      </c>
      <c r="X10" s="8">
        <f t="shared" si="6"/>
        <v>12</v>
      </c>
      <c r="Y10" s="8"/>
      <c r="Z10" s="8">
        <f t="shared" si="10"/>
        <v>7.5</v>
      </c>
      <c r="AA10" s="30">
        <v>15</v>
      </c>
      <c r="AB10" s="8"/>
      <c r="AC10" s="14"/>
      <c r="AD10" s="3"/>
      <c r="AE10" s="3">
        <v>9</v>
      </c>
      <c r="AF10" s="27">
        <v>14</v>
      </c>
      <c r="AG10" s="29">
        <f t="shared" si="11"/>
        <v>10.25</v>
      </c>
      <c r="AH10" s="13">
        <v>15</v>
      </c>
      <c r="AI10" s="13">
        <v>13</v>
      </c>
      <c r="AJ10" s="6">
        <f t="shared" si="12"/>
        <v>8.4</v>
      </c>
      <c r="AK10" s="8">
        <f t="shared" si="13"/>
        <v>8</v>
      </c>
      <c r="AL10" s="8">
        <f t="shared" si="14"/>
        <v>181</v>
      </c>
      <c r="AM10" s="6">
        <f t="shared" si="15"/>
        <v>9.0500000000000007</v>
      </c>
      <c r="AN10" s="1" t="str">
        <f t="shared" si="16"/>
        <v>Admis</v>
      </c>
    </row>
    <row r="11" spans="1:40" ht="15" customHeight="1" x14ac:dyDescent="0.25">
      <c r="A11" s="25" t="s">
        <v>28</v>
      </c>
      <c r="B11" s="26"/>
      <c r="C11" s="13">
        <v>15</v>
      </c>
      <c r="D11" s="14">
        <v>14.75</v>
      </c>
      <c r="E11" s="2">
        <v>15.416666666666666</v>
      </c>
      <c r="F11" s="6">
        <f t="shared" si="0"/>
        <v>15.055555555555555</v>
      </c>
      <c r="G11" s="7">
        <f t="shared" si="1"/>
        <v>15</v>
      </c>
      <c r="H11" s="28">
        <v>11</v>
      </c>
      <c r="I11" s="28">
        <v>12</v>
      </c>
      <c r="J11" s="8">
        <f t="shared" si="8"/>
        <v>12.25</v>
      </c>
      <c r="K11" s="13">
        <v>10.25</v>
      </c>
      <c r="L11" s="28">
        <f t="shared" si="9"/>
        <v>10.75</v>
      </c>
      <c r="M11" s="6">
        <f t="shared" si="2"/>
        <v>10.45</v>
      </c>
      <c r="N11" s="8">
        <f t="shared" si="17"/>
        <v>10</v>
      </c>
      <c r="O11" s="13">
        <v>12.5</v>
      </c>
      <c r="P11" s="13">
        <v>13.7</v>
      </c>
      <c r="Q11" s="6">
        <v>10.5</v>
      </c>
      <c r="R11" s="6">
        <f t="shared" si="3"/>
        <v>12.233333333333334</v>
      </c>
      <c r="S11" s="8">
        <f t="shared" si="4"/>
        <v>12</v>
      </c>
      <c r="T11" s="13">
        <v>15.5</v>
      </c>
      <c r="U11" s="13">
        <v>13.63</v>
      </c>
      <c r="V11" s="13">
        <v>12.75</v>
      </c>
      <c r="W11" s="6">
        <f t="shared" si="5"/>
        <v>13.652000000000001</v>
      </c>
      <c r="X11" s="8">
        <f t="shared" si="6"/>
        <v>14</v>
      </c>
      <c r="Y11" s="8"/>
      <c r="Z11" s="8">
        <f t="shared" si="10"/>
        <v>8.75</v>
      </c>
      <c r="AA11" s="30">
        <v>13</v>
      </c>
      <c r="AB11" s="8"/>
      <c r="AC11" s="14"/>
      <c r="AD11" s="3"/>
      <c r="AE11" s="3">
        <v>11</v>
      </c>
      <c r="AF11" s="27">
        <v>14</v>
      </c>
      <c r="AG11" s="29">
        <f t="shared" si="11"/>
        <v>11.75</v>
      </c>
      <c r="AH11" s="13">
        <v>14</v>
      </c>
      <c r="AI11" s="13">
        <v>17</v>
      </c>
      <c r="AJ11" s="6">
        <f t="shared" si="12"/>
        <v>9.1999999999999993</v>
      </c>
      <c r="AK11" s="8">
        <f t="shared" si="13"/>
        <v>9</v>
      </c>
      <c r="AL11" s="8">
        <f t="shared" si="14"/>
        <v>178</v>
      </c>
      <c r="AM11" s="6">
        <f t="shared" si="15"/>
        <v>8.9</v>
      </c>
      <c r="AN11" s="1" t="str">
        <f t="shared" si="16"/>
        <v>Admis</v>
      </c>
    </row>
    <row r="12" spans="1:40" ht="15" customHeight="1" x14ac:dyDescent="0.25">
      <c r="A12" s="25" t="s">
        <v>29</v>
      </c>
      <c r="B12" s="26"/>
      <c r="C12" s="13">
        <v>11</v>
      </c>
      <c r="D12" s="14">
        <v>6.5</v>
      </c>
      <c r="E12" s="2">
        <v>11.833333333333334</v>
      </c>
      <c r="F12" s="6">
        <f t="shared" si="0"/>
        <v>9.7777777777777786</v>
      </c>
      <c r="G12" s="7">
        <f t="shared" si="1"/>
        <v>10</v>
      </c>
      <c r="H12" s="28">
        <v>9</v>
      </c>
      <c r="I12" s="28">
        <v>9</v>
      </c>
      <c r="J12" s="8">
        <f t="shared" si="8"/>
        <v>9.25</v>
      </c>
      <c r="K12" s="13">
        <v>7.75</v>
      </c>
      <c r="L12" s="28">
        <f t="shared" si="9"/>
        <v>8.125</v>
      </c>
      <c r="M12" s="6">
        <f t="shared" si="2"/>
        <v>7.8999999999999995</v>
      </c>
      <c r="N12" s="8">
        <f t="shared" si="17"/>
        <v>8</v>
      </c>
      <c r="O12" s="13">
        <v>17</v>
      </c>
      <c r="P12" s="13">
        <v>19</v>
      </c>
      <c r="Q12" s="6">
        <v>17.75</v>
      </c>
      <c r="R12" s="6">
        <f t="shared" si="3"/>
        <v>17.916666666666668</v>
      </c>
      <c r="S12" s="8">
        <f t="shared" si="4"/>
        <v>18</v>
      </c>
      <c r="T12" s="13">
        <v>13.75</v>
      </c>
      <c r="U12" s="13">
        <v>5.25</v>
      </c>
      <c r="V12" s="13">
        <v>4</v>
      </c>
      <c r="W12" s="6">
        <f t="shared" si="5"/>
        <v>6.45</v>
      </c>
      <c r="X12" s="8">
        <f t="shared" si="6"/>
        <v>6</v>
      </c>
      <c r="Y12" s="8"/>
      <c r="Z12" s="8">
        <f t="shared" si="10"/>
        <v>3.75</v>
      </c>
      <c r="AA12" s="30">
        <v>11</v>
      </c>
      <c r="AB12" s="8"/>
      <c r="AC12" s="14"/>
      <c r="AD12" s="3"/>
      <c r="AE12" s="3">
        <v>4.5</v>
      </c>
      <c r="AF12" s="27">
        <v>9.5</v>
      </c>
      <c r="AG12" s="29">
        <f t="shared" si="11"/>
        <v>5.75</v>
      </c>
      <c r="AH12" s="13">
        <v>15</v>
      </c>
      <c r="AI12" s="13">
        <v>14.5</v>
      </c>
      <c r="AJ12" s="6">
        <f t="shared" si="12"/>
        <v>6.75</v>
      </c>
      <c r="AK12" s="8">
        <f t="shared" si="13"/>
        <v>7</v>
      </c>
      <c r="AL12" s="8">
        <f t="shared" si="14"/>
        <v>133.75</v>
      </c>
      <c r="AM12" s="6">
        <f t="shared" si="15"/>
        <v>6.6875</v>
      </c>
      <c r="AN12" s="1" t="str">
        <f t="shared" si="16"/>
        <v>Ajourné</v>
      </c>
    </row>
    <row r="13" spans="1:40" ht="15" customHeight="1" x14ac:dyDescent="0.25">
      <c r="A13" s="25" t="s">
        <v>30</v>
      </c>
      <c r="B13" s="26"/>
      <c r="C13" s="13">
        <v>10</v>
      </c>
      <c r="D13" s="14">
        <v>7</v>
      </c>
      <c r="E13" s="2">
        <v>16.791666666666668</v>
      </c>
      <c r="F13" s="6">
        <f t="shared" si="0"/>
        <v>11.263888888888891</v>
      </c>
      <c r="G13" s="7">
        <f t="shared" si="1"/>
        <v>11</v>
      </c>
      <c r="H13" s="28">
        <v>8</v>
      </c>
      <c r="I13" s="28">
        <v>11</v>
      </c>
      <c r="J13" s="8">
        <f t="shared" si="8"/>
        <v>9.5</v>
      </c>
      <c r="K13" s="13">
        <v>13.25</v>
      </c>
      <c r="L13" s="28">
        <f t="shared" si="9"/>
        <v>12.3125</v>
      </c>
      <c r="M13" s="6">
        <f t="shared" si="2"/>
        <v>12.875</v>
      </c>
      <c r="N13" s="8">
        <f t="shared" si="17"/>
        <v>13</v>
      </c>
      <c r="O13" s="13">
        <v>15</v>
      </c>
      <c r="P13" s="13">
        <v>12.2</v>
      </c>
      <c r="Q13" s="6">
        <v>11.5</v>
      </c>
      <c r="R13" s="6">
        <f t="shared" si="3"/>
        <v>12.9</v>
      </c>
      <c r="S13" s="8">
        <f t="shared" si="4"/>
        <v>13</v>
      </c>
      <c r="T13" s="13">
        <v>15.25</v>
      </c>
      <c r="U13" s="13">
        <v>10.19</v>
      </c>
      <c r="V13" s="13">
        <v>9.5</v>
      </c>
      <c r="W13" s="6">
        <f t="shared" si="5"/>
        <v>10.925999999999998</v>
      </c>
      <c r="X13" s="8">
        <f t="shared" si="6"/>
        <v>11</v>
      </c>
      <c r="Y13" s="8"/>
      <c r="Z13" s="8">
        <f t="shared" si="10"/>
        <v>6.875</v>
      </c>
      <c r="AA13" s="30">
        <v>12</v>
      </c>
      <c r="AB13" s="8"/>
      <c r="AC13" s="14"/>
      <c r="AD13" s="3"/>
      <c r="AE13" s="3">
        <v>4</v>
      </c>
      <c r="AF13" s="27">
        <v>7</v>
      </c>
      <c r="AG13" s="29">
        <f t="shared" si="11"/>
        <v>4.75</v>
      </c>
      <c r="AH13" s="13">
        <v>13</v>
      </c>
      <c r="AI13" s="13">
        <v>14.5</v>
      </c>
      <c r="AJ13" s="6">
        <f t="shared" si="12"/>
        <v>5.95</v>
      </c>
      <c r="AK13" s="8">
        <f t="shared" si="13"/>
        <v>6</v>
      </c>
      <c r="AL13" s="8">
        <f t="shared" si="14"/>
        <v>145.25</v>
      </c>
      <c r="AM13" s="6">
        <f t="shared" si="15"/>
        <v>7.2625000000000002</v>
      </c>
      <c r="AN13" s="1" t="str">
        <f t="shared" si="16"/>
        <v>Ajourné</v>
      </c>
    </row>
    <row r="14" spans="1:40" ht="15" customHeight="1" x14ac:dyDescent="0.25">
      <c r="A14" s="25" t="s">
        <v>31</v>
      </c>
      <c r="B14" s="26"/>
      <c r="C14" s="13">
        <v>14</v>
      </c>
      <c r="D14" s="14">
        <v>8.75</v>
      </c>
      <c r="E14" s="2">
        <v>15.666666666666666</v>
      </c>
      <c r="F14" s="6">
        <f t="shared" si="0"/>
        <v>12.805555555555555</v>
      </c>
      <c r="G14" s="7">
        <f t="shared" si="1"/>
        <v>13</v>
      </c>
      <c r="H14" s="28">
        <v>9</v>
      </c>
      <c r="I14" s="28">
        <v>11</v>
      </c>
      <c r="J14" s="8">
        <f t="shared" si="8"/>
        <v>10.5</v>
      </c>
      <c r="K14" s="13">
        <v>11</v>
      </c>
      <c r="L14" s="28">
        <f t="shared" si="9"/>
        <v>10.875</v>
      </c>
      <c r="M14" s="6">
        <f t="shared" si="2"/>
        <v>10.95</v>
      </c>
      <c r="N14" s="8">
        <f t="shared" si="17"/>
        <v>11</v>
      </c>
      <c r="O14" s="13">
        <v>15</v>
      </c>
      <c r="P14" s="13">
        <v>10.6</v>
      </c>
      <c r="Q14" s="6">
        <v>13.25</v>
      </c>
      <c r="R14" s="6">
        <f t="shared" si="3"/>
        <v>12.950000000000001</v>
      </c>
      <c r="S14" s="8">
        <f t="shared" ref="S14" si="18">IF(R14-INT(R14)&lt;0.5,INT(R14),INT(R14)+1)</f>
        <v>13</v>
      </c>
      <c r="T14" s="13">
        <v>13</v>
      </c>
      <c r="U14" s="13">
        <v>12.5</v>
      </c>
      <c r="V14" s="13">
        <v>6.25</v>
      </c>
      <c r="W14" s="6">
        <f t="shared" si="5"/>
        <v>10.1</v>
      </c>
      <c r="X14" s="8">
        <f t="shared" si="6"/>
        <v>10</v>
      </c>
      <c r="Y14" s="8"/>
      <c r="Z14" s="8">
        <f t="shared" si="10"/>
        <v>6.25</v>
      </c>
      <c r="AA14" s="30">
        <v>11</v>
      </c>
      <c r="AB14" s="8"/>
      <c r="AC14" s="14"/>
      <c r="AD14" s="3"/>
      <c r="AE14" s="3">
        <v>12</v>
      </c>
      <c r="AF14" s="27">
        <v>10</v>
      </c>
      <c r="AG14" s="29">
        <f t="shared" si="11"/>
        <v>11.5</v>
      </c>
      <c r="AH14" s="13">
        <v>14</v>
      </c>
      <c r="AI14" s="13">
        <v>15</v>
      </c>
      <c r="AJ14" s="6">
        <f t="shared" si="12"/>
        <v>8.9</v>
      </c>
      <c r="AK14" s="8">
        <f t="shared" si="13"/>
        <v>9</v>
      </c>
      <c r="AL14" s="8">
        <f t="shared" si="14"/>
        <v>157.5</v>
      </c>
      <c r="AM14" s="6">
        <f t="shared" si="15"/>
        <v>7.875</v>
      </c>
      <c r="AN14" s="1" t="str">
        <f t="shared" si="16"/>
        <v>Ajourné</v>
      </c>
    </row>
    <row r="15" spans="1:40" ht="15" customHeight="1" x14ac:dyDescent="0.25">
      <c r="A15" s="25" t="s">
        <v>32</v>
      </c>
      <c r="B15" s="26"/>
      <c r="C15" s="13">
        <v>12.5</v>
      </c>
      <c r="D15" s="14">
        <v>11.38</v>
      </c>
      <c r="E15" s="6">
        <v>14.416666666666666</v>
      </c>
      <c r="F15" s="6">
        <f t="shared" si="0"/>
        <v>12.765555555555556</v>
      </c>
      <c r="G15" s="7">
        <f t="shared" si="1"/>
        <v>13</v>
      </c>
      <c r="H15" s="28">
        <v>10</v>
      </c>
      <c r="I15" s="28">
        <v>10</v>
      </c>
      <c r="J15" s="8">
        <f t="shared" si="8"/>
        <v>10.75</v>
      </c>
      <c r="K15" s="13">
        <v>13.5</v>
      </c>
      <c r="L15" s="28">
        <f t="shared" si="9"/>
        <v>12.8125</v>
      </c>
      <c r="M15" s="6">
        <f t="shared" si="2"/>
        <v>13.225</v>
      </c>
      <c r="N15" s="8">
        <f t="shared" si="17"/>
        <v>13</v>
      </c>
      <c r="O15" s="13">
        <v>16</v>
      </c>
      <c r="P15" s="13">
        <v>18.3</v>
      </c>
      <c r="Q15" s="6">
        <v>12.5</v>
      </c>
      <c r="R15" s="6">
        <f t="shared" ref="R15:R20" si="19">AVERAGE(O15:Q15)</f>
        <v>15.6</v>
      </c>
      <c r="S15" s="8">
        <f t="shared" si="4"/>
        <v>16</v>
      </c>
      <c r="T15" s="13">
        <v>15</v>
      </c>
      <c r="U15" s="13">
        <v>13</v>
      </c>
      <c r="V15" s="13">
        <v>4.5</v>
      </c>
      <c r="W15" s="6">
        <f t="shared" si="5"/>
        <v>10</v>
      </c>
      <c r="X15" s="8">
        <f t="shared" si="6"/>
        <v>10</v>
      </c>
      <c r="Y15" s="8"/>
      <c r="Z15" s="8">
        <f t="shared" si="10"/>
        <v>6.25</v>
      </c>
      <c r="AA15" s="30">
        <v>11</v>
      </c>
      <c r="AB15" s="8"/>
      <c r="AC15" s="14"/>
      <c r="AD15" s="14"/>
      <c r="AE15" s="14">
        <v>13</v>
      </c>
      <c r="AF15" s="27">
        <v>8.5</v>
      </c>
      <c r="AG15" s="29">
        <f t="shared" si="11"/>
        <v>11.875</v>
      </c>
      <c r="AH15" s="13">
        <v>14</v>
      </c>
      <c r="AI15" s="13">
        <v>10.5</v>
      </c>
      <c r="AJ15" s="6">
        <f t="shared" si="12"/>
        <v>8.6</v>
      </c>
      <c r="AK15" s="8">
        <f t="shared" si="13"/>
        <v>9</v>
      </c>
      <c r="AL15" s="8">
        <f t="shared" si="14"/>
        <v>162</v>
      </c>
      <c r="AM15" s="6">
        <f t="shared" si="15"/>
        <v>8.1</v>
      </c>
      <c r="AN15" s="1" t="str">
        <f t="shared" si="16"/>
        <v>Admis</v>
      </c>
    </row>
    <row r="16" spans="1:40" ht="15" customHeight="1" x14ac:dyDescent="0.25">
      <c r="A16" s="25" t="s">
        <v>33</v>
      </c>
      <c r="B16" s="26"/>
      <c r="C16" s="13">
        <v>13</v>
      </c>
      <c r="D16" s="14">
        <v>7.5</v>
      </c>
      <c r="E16" s="2">
        <v>11.89</v>
      </c>
      <c r="F16" s="6">
        <f t="shared" ref="F16:F20" si="20">AVERAGE(C16:E16)</f>
        <v>10.796666666666667</v>
      </c>
      <c r="G16" s="7">
        <f t="shared" ref="G16:G20" si="21">IF(F16-INT(F16)&lt;0.5,INT(F16),INT(F16)+1)</f>
        <v>11</v>
      </c>
      <c r="H16" s="28">
        <v>8</v>
      </c>
      <c r="I16" s="28">
        <v>6</v>
      </c>
      <c r="J16" s="8">
        <f t="shared" si="8"/>
        <v>8.25</v>
      </c>
      <c r="K16" s="13">
        <v>9</v>
      </c>
      <c r="L16" s="28">
        <f t="shared" si="9"/>
        <v>8.8125</v>
      </c>
      <c r="M16" s="6">
        <f t="shared" si="2"/>
        <v>8.9250000000000007</v>
      </c>
      <c r="N16" s="8">
        <f t="shared" si="17"/>
        <v>9</v>
      </c>
      <c r="O16" s="13">
        <v>17</v>
      </c>
      <c r="P16" s="13">
        <v>11.1</v>
      </c>
      <c r="Q16" s="6">
        <v>13.25</v>
      </c>
      <c r="R16" s="6">
        <f t="shared" si="19"/>
        <v>13.783333333333333</v>
      </c>
      <c r="S16" s="8">
        <f t="shared" ref="S16:S20" si="22">IF(R16-INT(R16)&lt;0.5,INT(R16),INT(R16)+1)</f>
        <v>14</v>
      </c>
      <c r="T16" s="13">
        <v>12</v>
      </c>
      <c r="U16" s="13">
        <v>2.44</v>
      </c>
      <c r="V16" s="13">
        <v>4.75</v>
      </c>
      <c r="W16" s="6">
        <f t="shared" si="5"/>
        <v>5.2759999999999998</v>
      </c>
      <c r="X16" s="8">
        <f t="shared" si="6"/>
        <v>5</v>
      </c>
      <c r="Y16" s="8"/>
      <c r="Z16" s="8">
        <f t="shared" si="10"/>
        <v>3.125</v>
      </c>
      <c r="AA16" s="30">
        <v>9</v>
      </c>
      <c r="AB16" s="8"/>
      <c r="AC16" s="14"/>
      <c r="AD16" s="3"/>
      <c r="AE16" s="3">
        <v>8.5</v>
      </c>
      <c r="AF16" s="27">
        <v>11</v>
      </c>
      <c r="AG16" s="29">
        <f t="shared" si="11"/>
        <v>9.125</v>
      </c>
      <c r="AH16" s="13">
        <v>12</v>
      </c>
      <c r="AI16" s="13">
        <v>11</v>
      </c>
      <c r="AJ16" s="6">
        <f t="shared" si="12"/>
        <v>7.15</v>
      </c>
      <c r="AK16" s="8">
        <f t="shared" si="13"/>
        <v>7</v>
      </c>
      <c r="AL16" s="8">
        <f t="shared" si="14"/>
        <v>122.25</v>
      </c>
      <c r="AM16" s="6">
        <f t="shared" si="15"/>
        <v>6.1124999999999998</v>
      </c>
      <c r="AN16" s="1" t="str">
        <f t="shared" si="16"/>
        <v>Ajourné</v>
      </c>
    </row>
    <row r="17" spans="1:40" ht="15" customHeight="1" x14ac:dyDescent="0.25">
      <c r="A17" s="25" t="s">
        <v>34</v>
      </c>
      <c r="B17" s="26"/>
      <c r="C17" s="13">
        <v>13</v>
      </c>
      <c r="D17" s="14">
        <v>12</v>
      </c>
      <c r="E17" s="2">
        <v>15.75</v>
      </c>
      <c r="F17" s="6">
        <f t="shared" si="20"/>
        <v>13.583333333333334</v>
      </c>
      <c r="G17" s="7">
        <f t="shared" ref="G17" si="23">IF(F17-INT(F17)&lt;0.5,INT(F17),INT(F17)+1)</f>
        <v>14</v>
      </c>
      <c r="H17" s="28">
        <v>13</v>
      </c>
      <c r="I17" s="28">
        <v>14</v>
      </c>
      <c r="J17" s="8">
        <f t="shared" si="8"/>
        <v>13.5</v>
      </c>
      <c r="K17" s="13">
        <v>13</v>
      </c>
      <c r="L17" s="28">
        <f t="shared" si="9"/>
        <v>13.125</v>
      </c>
      <c r="M17" s="6">
        <f t="shared" si="2"/>
        <v>13.05</v>
      </c>
      <c r="N17" s="8">
        <f t="shared" si="17"/>
        <v>13</v>
      </c>
      <c r="O17" s="13">
        <v>13.5</v>
      </c>
      <c r="P17" s="13">
        <v>20</v>
      </c>
      <c r="Q17" s="6">
        <v>15.25</v>
      </c>
      <c r="R17" s="6">
        <f t="shared" si="19"/>
        <v>16.25</v>
      </c>
      <c r="S17" s="8">
        <f t="shared" si="22"/>
        <v>16</v>
      </c>
      <c r="T17" s="13">
        <v>15.5</v>
      </c>
      <c r="U17" s="13">
        <v>6.94</v>
      </c>
      <c r="V17" s="13">
        <v>7.5</v>
      </c>
      <c r="W17" s="6">
        <f t="shared" si="5"/>
        <v>8.8760000000000012</v>
      </c>
      <c r="X17" s="8">
        <f t="shared" si="6"/>
        <v>9</v>
      </c>
      <c r="Y17" s="8"/>
      <c r="Z17" s="8">
        <f t="shared" si="10"/>
        <v>5.625</v>
      </c>
      <c r="AA17" s="30">
        <v>13</v>
      </c>
      <c r="AB17" s="8"/>
      <c r="AC17" s="14"/>
      <c r="AD17" s="3"/>
      <c r="AE17" s="3">
        <v>13.5</v>
      </c>
      <c r="AF17" s="27">
        <v>10</v>
      </c>
      <c r="AG17" s="29">
        <f t="shared" si="11"/>
        <v>12.625</v>
      </c>
      <c r="AH17" s="13">
        <v>15</v>
      </c>
      <c r="AI17" s="13">
        <v>17.5</v>
      </c>
      <c r="AJ17" s="6">
        <f t="shared" si="12"/>
        <v>9.8000000000000007</v>
      </c>
      <c r="AK17" s="8">
        <f t="shared" si="13"/>
        <v>10</v>
      </c>
      <c r="AL17" s="8">
        <f t="shared" si="14"/>
        <v>180.5</v>
      </c>
      <c r="AM17" s="6">
        <f t="shared" si="15"/>
        <v>9.0250000000000004</v>
      </c>
      <c r="AN17" s="1" t="str">
        <f t="shared" si="16"/>
        <v>Admis</v>
      </c>
    </row>
    <row r="18" spans="1:40" ht="15" customHeight="1" x14ac:dyDescent="0.25">
      <c r="A18" s="25" t="s">
        <v>35</v>
      </c>
      <c r="B18" s="26"/>
      <c r="C18" s="13">
        <v>12.75</v>
      </c>
      <c r="D18" s="14">
        <v>9.8800000000000008</v>
      </c>
      <c r="E18" s="2">
        <v>13.833333333333334</v>
      </c>
      <c r="F18" s="6">
        <f t="shared" si="20"/>
        <v>12.154444444444445</v>
      </c>
      <c r="G18" s="7">
        <f t="shared" si="21"/>
        <v>12</v>
      </c>
      <c r="H18" s="28">
        <v>9</v>
      </c>
      <c r="I18" s="28">
        <v>10</v>
      </c>
      <c r="J18" s="8">
        <f t="shared" si="8"/>
        <v>10</v>
      </c>
      <c r="K18" s="13">
        <v>9.75</v>
      </c>
      <c r="L18" s="28">
        <f t="shared" si="9"/>
        <v>9.8125</v>
      </c>
      <c r="M18" s="6">
        <f t="shared" si="2"/>
        <v>9.7750000000000004</v>
      </c>
      <c r="N18" s="8">
        <f t="shared" si="17"/>
        <v>10</v>
      </c>
      <c r="O18" s="13" t="s">
        <v>16</v>
      </c>
      <c r="P18" s="13">
        <v>17.3</v>
      </c>
      <c r="Q18" s="6">
        <v>12</v>
      </c>
      <c r="R18" s="6">
        <f t="shared" si="19"/>
        <v>14.65</v>
      </c>
      <c r="S18" s="8">
        <f t="shared" si="22"/>
        <v>15</v>
      </c>
      <c r="T18" s="13">
        <v>11</v>
      </c>
      <c r="U18" s="13">
        <v>5.25</v>
      </c>
      <c r="V18" s="13">
        <v>4</v>
      </c>
      <c r="W18" s="6">
        <f t="shared" si="5"/>
        <v>5.9</v>
      </c>
      <c r="X18" s="8">
        <f t="shared" si="6"/>
        <v>6</v>
      </c>
      <c r="Y18" s="8"/>
      <c r="Z18" s="8">
        <f t="shared" si="10"/>
        <v>3.75</v>
      </c>
      <c r="AA18" s="30">
        <v>10</v>
      </c>
      <c r="AB18" s="8"/>
      <c r="AC18" s="14"/>
      <c r="AD18" s="3"/>
      <c r="AE18" s="3">
        <v>8</v>
      </c>
      <c r="AF18" s="27">
        <v>8</v>
      </c>
      <c r="AG18" s="29">
        <f t="shared" si="11"/>
        <v>8</v>
      </c>
      <c r="AH18" s="13">
        <v>11</v>
      </c>
      <c r="AI18" s="13">
        <v>12</v>
      </c>
      <c r="AJ18" s="6">
        <f t="shared" si="12"/>
        <v>6.6</v>
      </c>
      <c r="AK18" s="8">
        <f t="shared" si="13"/>
        <v>7</v>
      </c>
      <c r="AL18" s="8">
        <f t="shared" si="14"/>
        <v>133</v>
      </c>
      <c r="AM18" s="6">
        <f t="shared" si="15"/>
        <v>6.65</v>
      </c>
      <c r="AN18" s="1" t="str">
        <f t="shared" si="16"/>
        <v>Ajourné</v>
      </c>
    </row>
    <row r="19" spans="1:40" x14ac:dyDescent="0.25">
      <c r="A19" s="25" t="s">
        <v>36</v>
      </c>
      <c r="B19" s="26"/>
      <c r="C19" s="13">
        <v>14.25</v>
      </c>
      <c r="D19" s="14">
        <v>12.5</v>
      </c>
      <c r="E19" s="2">
        <v>14.583333333333334</v>
      </c>
      <c r="F19" s="6">
        <f t="shared" si="20"/>
        <v>13.777777777777779</v>
      </c>
      <c r="G19" s="7">
        <f t="shared" si="21"/>
        <v>14</v>
      </c>
      <c r="H19" s="28">
        <v>11</v>
      </c>
      <c r="I19" s="28">
        <v>12</v>
      </c>
      <c r="J19" s="8">
        <f t="shared" si="8"/>
        <v>12</v>
      </c>
      <c r="K19" s="13">
        <v>16.75</v>
      </c>
      <c r="L19" s="28">
        <f t="shared" si="9"/>
        <v>15.5625</v>
      </c>
      <c r="M19" s="6">
        <f t="shared" si="2"/>
        <v>16.274999999999999</v>
      </c>
      <c r="N19" s="8">
        <f t="shared" si="17"/>
        <v>16</v>
      </c>
      <c r="O19" s="13">
        <v>11.5</v>
      </c>
      <c r="P19" s="13">
        <v>14</v>
      </c>
      <c r="Q19" s="6">
        <v>11</v>
      </c>
      <c r="R19" s="6">
        <f t="shared" si="19"/>
        <v>12.166666666666666</v>
      </c>
      <c r="S19" s="8">
        <f t="shared" si="22"/>
        <v>12</v>
      </c>
      <c r="T19" s="13">
        <v>14.75</v>
      </c>
      <c r="U19" s="13">
        <v>12.56</v>
      </c>
      <c r="V19" s="13">
        <v>10.25</v>
      </c>
      <c r="W19" s="6">
        <f t="shared" si="5"/>
        <v>12.074000000000002</v>
      </c>
      <c r="X19" s="8">
        <f t="shared" si="6"/>
        <v>12</v>
      </c>
      <c r="Y19" s="8"/>
      <c r="Z19" s="8">
        <f t="shared" si="10"/>
        <v>7.5</v>
      </c>
      <c r="AA19" s="30">
        <v>16</v>
      </c>
      <c r="AB19" s="8"/>
      <c r="AC19" s="14"/>
      <c r="AD19" s="5"/>
      <c r="AE19" s="5">
        <v>18.5</v>
      </c>
      <c r="AF19" s="27">
        <v>17</v>
      </c>
      <c r="AG19" s="29">
        <f t="shared" si="11"/>
        <v>18.125</v>
      </c>
      <c r="AH19" s="13">
        <v>16</v>
      </c>
      <c r="AI19" s="13">
        <v>17</v>
      </c>
      <c r="AJ19" s="6">
        <f t="shared" si="12"/>
        <v>12.15</v>
      </c>
      <c r="AK19" s="8">
        <f t="shared" si="13"/>
        <v>12</v>
      </c>
      <c r="AL19" s="8">
        <f t="shared" si="14"/>
        <v>198.75</v>
      </c>
      <c r="AM19" s="6">
        <f t="shared" si="15"/>
        <v>9.9375</v>
      </c>
      <c r="AN19" s="1" t="str">
        <f t="shared" si="16"/>
        <v>Contrôle</v>
      </c>
    </row>
    <row r="20" spans="1:40" x14ac:dyDescent="0.25">
      <c r="A20" s="25" t="s">
        <v>37</v>
      </c>
      <c r="B20" s="26"/>
      <c r="C20" s="4">
        <v>14.75</v>
      </c>
      <c r="D20" s="10">
        <v>8.6300000000000008</v>
      </c>
      <c r="E20" s="2">
        <v>14.166666666666666</v>
      </c>
      <c r="F20" s="6">
        <f t="shared" si="20"/>
        <v>12.515555555555556</v>
      </c>
      <c r="G20" s="7">
        <f t="shared" si="21"/>
        <v>13</v>
      </c>
      <c r="H20" s="28">
        <v>10</v>
      </c>
      <c r="I20" s="28">
        <v>11</v>
      </c>
      <c r="J20" s="8">
        <f t="shared" si="8"/>
        <v>11</v>
      </c>
      <c r="K20" s="4">
        <v>12</v>
      </c>
      <c r="L20" s="28">
        <f t="shared" si="9"/>
        <v>11.75</v>
      </c>
      <c r="M20" s="6">
        <f t="shared" si="2"/>
        <v>11.899999999999999</v>
      </c>
      <c r="N20" s="8">
        <f t="shared" si="17"/>
        <v>12</v>
      </c>
      <c r="O20" s="4">
        <v>15</v>
      </c>
      <c r="P20" s="5">
        <v>11.8</v>
      </c>
      <c r="Q20" s="6">
        <v>12.5</v>
      </c>
      <c r="R20" s="6">
        <f t="shared" si="19"/>
        <v>13.1</v>
      </c>
      <c r="S20" s="8">
        <f t="shared" si="22"/>
        <v>13</v>
      </c>
      <c r="T20" s="4">
        <v>16.25</v>
      </c>
      <c r="U20" s="5">
        <v>12.88</v>
      </c>
      <c r="V20" s="4">
        <v>12.25</v>
      </c>
      <c r="W20" s="6">
        <f t="shared" si="5"/>
        <v>13.302000000000001</v>
      </c>
      <c r="X20" s="8">
        <f t="shared" si="6"/>
        <v>13</v>
      </c>
      <c r="Y20" s="8"/>
      <c r="Z20" s="8">
        <f t="shared" si="10"/>
        <v>8.125</v>
      </c>
      <c r="AA20" s="30">
        <v>14</v>
      </c>
      <c r="AB20" s="8"/>
      <c r="AC20" s="10"/>
      <c r="AD20" s="5"/>
      <c r="AE20" s="5">
        <v>13</v>
      </c>
      <c r="AF20" s="27">
        <v>11</v>
      </c>
      <c r="AG20" s="29">
        <f t="shared" si="11"/>
        <v>12.5</v>
      </c>
      <c r="AH20" s="13">
        <v>12</v>
      </c>
      <c r="AI20" s="4">
        <v>16.5</v>
      </c>
      <c r="AJ20" s="6">
        <f t="shared" si="12"/>
        <v>9.0500000000000007</v>
      </c>
      <c r="AK20" s="8">
        <f t="shared" si="13"/>
        <v>9</v>
      </c>
      <c r="AL20" s="8">
        <f t="shared" si="14"/>
        <v>174.75</v>
      </c>
      <c r="AM20" s="6">
        <f>AL20/19</f>
        <v>9.1973684210526319</v>
      </c>
      <c r="AN20" s="1" t="str">
        <f t="shared" si="16"/>
        <v>Admis</v>
      </c>
    </row>
  </sheetData>
  <sortState xmlns:xlrd2="http://schemas.microsoft.com/office/spreadsheetml/2017/richdata2" ref="A7:AD20">
    <sortCondition ref="A7"/>
  </sortState>
  <mergeCells count="7">
    <mergeCell ref="AC3:AK3"/>
    <mergeCell ref="A3:A6"/>
    <mergeCell ref="B3:B6"/>
    <mergeCell ref="K3:N3"/>
    <mergeCell ref="O3:S3"/>
    <mergeCell ref="T3:Z3"/>
    <mergeCell ref="C3:J3"/>
  </mergeCells>
  <printOptions gridLines="1"/>
  <pageMargins left="0.25" right="0.25" top="0.75" bottom="0.75" header="0.3" footer="0.3"/>
  <pageSetup paperSize="8" scale="8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RADET</dc:creator>
  <cp:lastModifiedBy>Jean-François Radet</cp:lastModifiedBy>
  <cp:lastPrinted>2019-05-20T13:24:27Z</cp:lastPrinted>
  <dcterms:created xsi:type="dcterms:W3CDTF">2016-01-14T14:56:40Z</dcterms:created>
  <dcterms:modified xsi:type="dcterms:W3CDTF">2020-05-17T16:08:54Z</dcterms:modified>
</cp:coreProperties>
</file>