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RIKE\Desktop\"/>
    </mc:Choice>
  </mc:AlternateContent>
  <xr:revisionPtr revIDLastSave="0" documentId="13_ncr:1_{1E974F6F-FFA1-47B8-BD7F-AC2EEF8DD5F9}" xr6:coauthVersionLast="45" xr6:coauthVersionMax="45" xr10:uidLastSave="{00000000-0000-0000-0000-000000000000}"/>
  <bookViews>
    <workbookView xWindow="-108" yWindow="-108" windowWidth="23256" windowHeight="13176" activeTab="2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Catégories!$A$3:$C$17</definedName>
    <definedName name="_xlnm._FilterDatabase" localSheetId="2" hidden="1">Entrées!$A$3:$I$5</definedName>
    <definedName name="_xlnm._FilterDatabase" localSheetId="5" hidden="1">Fournisseurs!$A$3:$D$12</definedName>
    <definedName name="_xlnm._FilterDatabase" localSheetId="1" hidden="1">Inventaire!$A$3:$J$108</definedName>
    <definedName name="_xlnm._FilterDatabase" localSheetId="3" hidden="1">Sorties!$C$3:$F$6</definedName>
    <definedName name="_xlnm._FilterDatabase" localSheetId="4" hidden="1">Techniciens!$A$3:$C$22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Catégories!$A$3:$C$18</definedName>
    <definedName name="Cellule_Travail">Paramètres!$B$4</definedName>
    <definedName name="Entrées">Entrées!$A$3:$I$5</definedName>
    <definedName name="Fournisseurs">Fournisseurs!$A$3:$D$13</definedName>
    <definedName name="Inventaire">Inventaire!$B$3:$J$108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Inventaire!$A$3:$J$108</definedName>
    <definedName name="Raison_Sociale">Paramètres!$B$1</definedName>
    <definedName name="Sorties">Sorties!$A$3:$F$6</definedName>
    <definedName name="Techniciens">Techniciens!$A$3:$C$23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5" r:id="rId10"/>
    <pivotCache cacheId="13" r:id="rId11"/>
    <pivotCache cacheId="17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1" i="10" l="1"/>
  <c r="I101" i="10"/>
  <c r="J4" i="10"/>
  <c r="I4" i="10"/>
  <c r="J102" i="10"/>
  <c r="I102" i="10"/>
  <c r="J103" i="10"/>
  <c r="I103" i="10"/>
  <c r="J107" i="10"/>
  <c r="I107" i="10"/>
  <c r="J100" i="10"/>
  <c r="I100" i="10"/>
  <c r="J99" i="10"/>
  <c r="I99" i="10"/>
  <c r="J104" i="10"/>
  <c r="I104" i="10"/>
  <c r="J6" i="10"/>
  <c r="I6" i="10"/>
  <c r="J77" i="10"/>
  <c r="I77" i="10"/>
  <c r="J89" i="10"/>
  <c r="I89" i="10"/>
  <c r="J79" i="10"/>
  <c r="I79" i="10"/>
  <c r="J88" i="10"/>
  <c r="I88" i="10"/>
  <c r="J86" i="10"/>
  <c r="I86" i="10"/>
  <c r="J78" i="10"/>
  <c r="I78" i="10"/>
  <c r="J75" i="10"/>
  <c r="I75" i="10"/>
  <c r="J92" i="10"/>
  <c r="I92" i="10"/>
  <c r="J87" i="10"/>
  <c r="I87" i="10"/>
  <c r="J71" i="10"/>
  <c r="I71" i="10"/>
  <c r="J44" i="10"/>
  <c r="I44" i="10"/>
  <c r="J40" i="10"/>
  <c r="I40" i="10"/>
  <c r="J46" i="10"/>
  <c r="I46" i="10"/>
  <c r="J41" i="10"/>
  <c r="I41" i="10"/>
  <c r="J54" i="10"/>
  <c r="I54" i="10"/>
  <c r="J51" i="10"/>
  <c r="I51" i="10"/>
  <c r="J37" i="10"/>
  <c r="I37" i="10"/>
  <c r="J64" i="10"/>
  <c r="I64" i="10"/>
  <c r="D101" i="10" l="1"/>
  <c r="D4" i="10"/>
  <c r="D102" i="10"/>
  <c r="D103" i="10"/>
  <c r="D107" i="10"/>
  <c r="D100" i="10"/>
  <c r="D99" i="10"/>
  <c r="D104" i="10"/>
  <c r="D6" i="10"/>
  <c r="D77" i="10"/>
  <c r="D89" i="10"/>
  <c r="D79" i="10"/>
  <c r="B4" i="11"/>
  <c r="D88" i="10"/>
  <c r="D86" i="10"/>
  <c r="D78" i="10"/>
  <c r="D75" i="10"/>
  <c r="D92" i="10"/>
  <c r="D87" i="10"/>
  <c r="D71" i="10"/>
  <c r="D44" i="10"/>
  <c r="D40" i="10"/>
  <c r="D46" i="10"/>
  <c r="D41" i="10"/>
  <c r="D54" i="10"/>
  <c r="D51" i="10"/>
  <c r="D37" i="10"/>
  <c r="D64" i="10"/>
  <c r="J56" i="10"/>
  <c r="I56" i="10"/>
  <c r="J42" i="10"/>
  <c r="I42" i="10"/>
  <c r="J49" i="10"/>
  <c r="I49" i="10"/>
  <c r="J39" i="10"/>
  <c r="I39" i="10"/>
  <c r="J82" i="10"/>
  <c r="I82" i="10"/>
  <c r="J83" i="10"/>
  <c r="I83" i="10"/>
  <c r="J76" i="10"/>
  <c r="I76" i="10"/>
  <c r="J80" i="10"/>
  <c r="I80" i="10"/>
  <c r="J81" i="10"/>
  <c r="I81" i="10"/>
  <c r="J62" i="10"/>
  <c r="I62" i="10"/>
  <c r="J66" i="10"/>
  <c r="I66" i="10"/>
  <c r="J73" i="10"/>
  <c r="I73" i="10"/>
  <c r="J96" i="10"/>
  <c r="I96" i="10"/>
  <c r="J60" i="10"/>
  <c r="I60" i="10"/>
  <c r="J59" i="10"/>
  <c r="I59" i="10"/>
  <c r="J58" i="10"/>
  <c r="I58" i="10"/>
  <c r="J33" i="10"/>
  <c r="I33" i="10"/>
  <c r="J53" i="10"/>
  <c r="I53" i="10"/>
  <c r="J70" i="10"/>
  <c r="I70" i="10"/>
  <c r="J65" i="10"/>
  <c r="I65" i="10"/>
  <c r="J84" i="10"/>
  <c r="I84" i="10"/>
  <c r="J74" i="10"/>
  <c r="I74" i="10"/>
  <c r="J72" i="10"/>
  <c r="I72" i="10"/>
  <c r="J67" i="10"/>
  <c r="I67" i="10"/>
  <c r="J32" i="10"/>
  <c r="I32" i="10"/>
  <c r="J61" i="10"/>
  <c r="I61" i="10"/>
  <c r="J36" i="10"/>
  <c r="I36" i="10"/>
  <c r="J45" i="10"/>
  <c r="I45" i="10"/>
  <c r="J52" i="10"/>
  <c r="I52" i="10"/>
  <c r="J43" i="10"/>
  <c r="I43" i="10"/>
  <c r="J98" i="10"/>
  <c r="I98" i="10"/>
  <c r="J91" i="10"/>
  <c r="I91" i="10"/>
  <c r="J57" i="10"/>
  <c r="I57" i="10"/>
  <c r="J55" i="10"/>
  <c r="I55" i="10"/>
  <c r="J50" i="10"/>
  <c r="I50" i="10"/>
  <c r="J48" i="10"/>
  <c r="I48" i="10"/>
  <c r="J38" i="10"/>
  <c r="I38" i="10"/>
  <c r="J31" i="10"/>
  <c r="I31" i="10"/>
  <c r="J97" i="10"/>
  <c r="I97" i="10"/>
  <c r="J95" i="10"/>
  <c r="I95" i="10"/>
  <c r="J5" i="10"/>
  <c r="I5" i="10"/>
  <c r="J90" i="10"/>
  <c r="I90" i="10"/>
  <c r="J85" i="10"/>
  <c r="I85" i="10"/>
  <c r="J63" i="10"/>
  <c r="I63" i="10"/>
  <c r="J68" i="10"/>
  <c r="I68" i="10"/>
  <c r="J69" i="10"/>
  <c r="I69" i="10"/>
  <c r="J47" i="10"/>
  <c r="I47" i="10"/>
  <c r="J35" i="10"/>
  <c r="I35" i="10"/>
  <c r="J34" i="10"/>
  <c r="I34" i="10"/>
  <c r="J93" i="10"/>
  <c r="I93" i="10"/>
  <c r="J94" i="10"/>
  <c r="I94" i="10"/>
  <c r="J105" i="10"/>
  <c r="I105" i="10"/>
  <c r="J106" i="10"/>
  <c r="I106" i="10"/>
  <c r="J25" i="10"/>
  <c r="I25" i="10"/>
  <c r="J28" i="10"/>
  <c r="I28" i="10"/>
  <c r="J26" i="10"/>
  <c r="I26" i="10"/>
  <c r="J27" i="10"/>
  <c r="I27" i="10"/>
  <c r="J23" i="10"/>
  <c r="I23" i="10"/>
  <c r="J24" i="10"/>
  <c r="I24" i="10"/>
  <c r="J21" i="10"/>
  <c r="I21" i="10"/>
  <c r="J18" i="10"/>
  <c r="I18" i="10"/>
  <c r="J19" i="10"/>
  <c r="I19" i="10"/>
  <c r="J22" i="10"/>
  <c r="I22" i="10"/>
  <c r="J20" i="10"/>
  <c r="I20" i="10"/>
  <c r="J17" i="10"/>
  <c r="I17" i="10"/>
  <c r="J15" i="10"/>
  <c r="I15" i="10"/>
  <c r="J16" i="10"/>
  <c r="I16" i="10"/>
  <c r="J13" i="10"/>
  <c r="I13" i="10"/>
  <c r="J14" i="10"/>
  <c r="I14" i="10"/>
  <c r="J11" i="10"/>
  <c r="I11" i="10"/>
  <c r="J9" i="10"/>
  <c r="I9" i="10"/>
  <c r="J10" i="10"/>
  <c r="I10" i="10"/>
  <c r="J12" i="10"/>
  <c r="I12" i="10"/>
  <c r="D56" i="10" l="1"/>
  <c r="D42" i="10"/>
  <c r="D49" i="10"/>
  <c r="D39" i="10"/>
  <c r="D82" i="10"/>
  <c r="D83" i="10"/>
  <c r="D76" i="10"/>
  <c r="D80" i="10"/>
  <c r="D81" i="10"/>
  <c r="D62" i="10"/>
  <c r="D66" i="10"/>
  <c r="D73" i="10"/>
  <c r="D96" i="10"/>
  <c r="D60" i="10"/>
  <c r="D59" i="10"/>
  <c r="D58" i="10"/>
  <c r="D33" i="10"/>
  <c r="D53" i="10"/>
  <c r="D70" i="10"/>
  <c r="D65" i="10"/>
  <c r="D84" i="10"/>
  <c r="D74" i="10"/>
  <c r="D72" i="10"/>
  <c r="D67" i="10"/>
  <c r="D32" i="10"/>
  <c r="D61" i="10"/>
  <c r="D36" i="10"/>
  <c r="D45" i="10"/>
  <c r="D52" i="10"/>
  <c r="D43" i="10"/>
  <c r="D98" i="10"/>
  <c r="D91" i="10"/>
  <c r="D57" i="10"/>
  <c r="D55" i="10"/>
  <c r="D50" i="10"/>
  <c r="D48" i="10"/>
  <c r="D38" i="10"/>
  <c r="D31" i="10"/>
  <c r="D97" i="10"/>
  <c r="D95" i="10"/>
  <c r="D5" i="10"/>
  <c r="D90" i="10"/>
  <c r="D85" i="10"/>
  <c r="D63" i="10"/>
  <c r="D68" i="10"/>
  <c r="D69" i="10"/>
  <c r="D47" i="10"/>
  <c r="D35" i="10"/>
  <c r="D34" i="10"/>
  <c r="D93" i="10"/>
  <c r="D94" i="10"/>
  <c r="D105" i="10"/>
  <c r="D106" i="10"/>
  <c r="D25" i="10"/>
  <c r="D28" i="10"/>
  <c r="D26" i="10"/>
  <c r="D27" i="10"/>
  <c r="D23" i="10"/>
  <c r="D24" i="10"/>
  <c r="D21" i="10"/>
  <c r="D18" i="10"/>
  <c r="D19" i="10"/>
  <c r="D22" i="10"/>
  <c r="D20" i="10"/>
  <c r="D17" i="10"/>
  <c r="D15" i="10"/>
  <c r="D16" i="10"/>
  <c r="D13" i="10"/>
  <c r="D14" i="10"/>
  <c r="D11" i="10"/>
  <c r="D9" i="10"/>
  <c r="B4" i="17" s="1"/>
  <c r="D10" i="10"/>
  <c r="D12" i="10"/>
  <c r="J7" i="10"/>
  <c r="I7" i="10"/>
  <c r="J8" i="10"/>
  <c r="I8" i="10"/>
  <c r="J30" i="10"/>
  <c r="I30" i="10"/>
  <c r="J29" i="10"/>
  <c r="I29" i="10"/>
  <c r="B4" i="13"/>
  <c r="B5" i="13"/>
  <c r="B5" i="11" l="1"/>
  <c r="B14" i="11"/>
  <c r="D7" i="10"/>
  <c r="D8" i="10"/>
  <c r="D30" i="10"/>
  <c r="D29" i="10"/>
  <c r="B6" i="13"/>
  <c r="B7" i="13"/>
  <c r="B6" i="11"/>
  <c r="B8" i="13"/>
  <c r="C4" i="12"/>
  <c r="B4" i="12"/>
  <c r="B7" i="11"/>
  <c r="B9" i="11"/>
  <c r="B10" i="11"/>
  <c r="B11" i="11"/>
  <c r="B12" i="11"/>
  <c r="B13" i="11"/>
  <c r="B15" i="11"/>
  <c r="H4" i="14"/>
  <c r="B9" i="13"/>
  <c r="B17" i="11" l="1"/>
  <c r="B8" i="11"/>
  <c r="B16" i="11"/>
  <c r="B10" i="12"/>
  <c r="B9" i="12"/>
  <c r="B8" i="12"/>
  <c r="B10" i="13"/>
  <c r="B11" i="13"/>
  <c r="B16" i="13" l="1"/>
  <c r="C5" i="12"/>
  <c r="B5" i="12"/>
  <c r="B7" i="12"/>
  <c r="C7" i="12" l="1"/>
  <c r="C9" i="12"/>
  <c r="B12" i="12" l="1"/>
  <c r="C11" i="12"/>
  <c r="B11" i="12"/>
  <c r="C6" i="12"/>
  <c r="B6" i="12"/>
  <c r="B18" i="13"/>
  <c r="B17" i="13"/>
  <c r="B15" i="13"/>
  <c r="B14" i="13"/>
  <c r="B13" i="13"/>
  <c r="B12" i="13"/>
  <c r="C11" i="17"/>
  <c r="C12" i="12"/>
  <c r="C10" i="12"/>
  <c r="C8" i="12"/>
  <c r="C12" i="17"/>
  <c r="C10" i="17"/>
  <c r="C9" i="17" l="1"/>
  <c r="C4" i="16" l="1"/>
  <c r="C3" i="16"/>
  <c r="B20" i="13" l="1"/>
  <c r="B19" i="13"/>
  <c r="B22" i="13"/>
  <c r="B21" i="13"/>
  <c r="H1" i="14" l="1"/>
  <c r="C1" i="12"/>
  <c r="C1" i="10" l="1"/>
  <c r="E1" i="15"/>
  <c r="F1" i="14"/>
  <c r="I1" i="10" l="1"/>
  <c r="B1" i="12"/>
  <c r="J1" i="10"/>
  <c r="B1" i="13"/>
  <c r="D1" i="10" l="1"/>
  <c r="B1" i="11" l="1"/>
</calcChain>
</file>

<file path=xl/sharedStrings.xml><?xml version="1.0" encoding="utf-8"?>
<sst xmlns="http://schemas.openxmlformats.org/spreadsheetml/2006/main" count="578" uniqueCount="283">
  <si>
    <t>CONTENANCE</t>
  </si>
  <si>
    <t>LOT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</si>
  <si>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</si>
  <si>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</si>
  <si>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</si>
  <si>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</si>
  <si>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</si>
  <si>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</si>
  <si>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</si>
  <si>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</si>
  <si>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</si>
  <si>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</si>
  <si>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</si>
  <si>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</si>
  <si>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</si>
  <si>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</si>
  <si>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</si>
  <si>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</si>
  <si>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</si>
  <si>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</si>
  <si>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</si>
  <si>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</si>
  <si>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Catégorie</t>
  </si>
  <si>
    <t>Raison sociale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</si>
  <si>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</si>
  <si>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</si>
  <si>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</si>
  <si>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</si>
  <si>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</si>
  <si>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</si>
  <si>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</si>
  <si>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</si>
  <si>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</si>
  <si>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</si>
  <si>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</si>
  <si>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</si>
  <si>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Total général</t>
  </si>
  <si>
    <t>Stocks actuels</t>
  </si>
  <si>
    <t>Inventaire par catégorie</t>
  </si>
  <si>
    <t>Quantités</t>
  </si>
  <si>
    <t>Total</t>
  </si>
  <si>
    <t>Années</t>
  </si>
  <si>
    <t>août</t>
  </si>
  <si>
    <t>2016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</si>
  <si>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</si>
  <si>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</si>
  <si>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</si>
  <si>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</si>
  <si>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</si>
  <si>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</si>
  <si>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</si>
  <si>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</si>
  <si>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Gestion de stocks outillage</t>
  </si>
  <si>
    <t>MECADIF</t>
  </si>
  <si>
    <t>WALTER</t>
  </si>
  <si>
    <t>SANDVIK</t>
  </si>
  <si>
    <t>POULLAIN</t>
  </si>
  <si>
    <t>HERNANDES</t>
  </si>
  <si>
    <t>TARAUD</t>
  </si>
  <si>
    <t>TEST</t>
  </si>
  <si>
    <t>FORET ETAGE</t>
  </si>
  <si>
    <t>FORET A PLAQUETTES</t>
  </si>
  <si>
    <t>VISSERIE</t>
  </si>
  <si>
    <t>FORET EMBOUT</t>
  </si>
  <si>
    <t>EMBOUT</t>
  </si>
  <si>
    <t>PLAQUETTES</t>
  </si>
  <si>
    <t>FORET A CENTRER</t>
  </si>
  <si>
    <t>FRAISE</t>
  </si>
  <si>
    <t>2020</t>
  </si>
  <si>
    <t>mai</t>
  </si>
  <si>
    <t>FOURNISSEUR</t>
  </si>
  <si>
    <t>TECHNICIEN</t>
  </si>
  <si>
    <t>CATEGORIE</t>
  </si>
  <si>
    <t>DELMAS</t>
  </si>
  <si>
    <t>GAURE</t>
  </si>
  <si>
    <t>SICAME Atelier Décolletage</t>
  </si>
  <si>
    <t>Référence</t>
  </si>
  <si>
    <t>Lieu de stockage</t>
  </si>
  <si>
    <t>Nom de l'outillage</t>
  </si>
  <si>
    <t>Piece</t>
  </si>
  <si>
    <t>Libellé Fournisseur</t>
  </si>
  <si>
    <t>(vide)</t>
  </si>
  <si>
    <t>CLUZAN</t>
  </si>
  <si>
    <t>VIGIER</t>
  </si>
  <si>
    <t>M8x1.25-6G</t>
  </si>
  <si>
    <t>7053770-M8</t>
  </si>
  <si>
    <t>T2/RA</t>
  </si>
  <si>
    <t>M8x1.25-6H</t>
  </si>
  <si>
    <t>E2051905-M8</t>
  </si>
  <si>
    <t>M10x1.00-5H</t>
  </si>
  <si>
    <t>B1941</t>
  </si>
  <si>
    <t>T2/RB</t>
  </si>
  <si>
    <t>M10x1.00-5G</t>
  </si>
  <si>
    <t>3B2167-7418549</t>
  </si>
  <si>
    <t>M12x1.25-6H</t>
  </si>
  <si>
    <t>P21360</t>
  </si>
  <si>
    <t>M12x1.00-6G</t>
  </si>
  <si>
    <t>P2158905</t>
  </si>
  <si>
    <t>M12x1.00-5H</t>
  </si>
  <si>
    <t>3B2167-7929805</t>
  </si>
  <si>
    <t>T2/RC</t>
  </si>
  <si>
    <t>M12x1.00-6H</t>
  </si>
  <si>
    <t>N21566</t>
  </si>
  <si>
    <t>M14x1.00-6G</t>
  </si>
  <si>
    <t>M2158305</t>
  </si>
  <si>
    <t>M14x1.00-5G</t>
  </si>
  <si>
    <t>3B2167-7359060</t>
  </si>
  <si>
    <t>M14x2.00-6H</t>
  </si>
  <si>
    <t>EP2056305</t>
  </si>
  <si>
    <t>T2/RD</t>
  </si>
  <si>
    <t>M14x2.00-6G</t>
  </si>
  <si>
    <t>EP2058305</t>
  </si>
  <si>
    <t>M16x1.00-5G</t>
  </si>
  <si>
    <t>3B2167-7065024</t>
  </si>
  <si>
    <t>M16x1.00-6G</t>
  </si>
  <si>
    <t>M18x1.00-6H</t>
  </si>
  <si>
    <t>M16x1.00-5H</t>
  </si>
  <si>
    <t>3B2167-7627505</t>
  </si>
  <si>
    <t>T2/RE</t>
  </si>
  <si>
    <t>COURT</t>
  </si>
  <si>
    <t>3B2167-7612652</t>
  </si>
  <si>
    <t>LONG</t>
  </si>
  <si>
    <t>M18x1.00-5H</t>
  </si>
  <si>
    <t>M18x1.5-6H</t>
  </si>
  <si>
    <t>M2156305</t>
  </si>
  <si>
    <t>M20x1.5-5H</t>
  </si>
  <si>
    <t>3B2167-7612656</t>
  </si>
  <si>
    <t>T2/RF</t>
  </si>
  <si>
    <t>M20x1.5-6H</t>
  </si>
  <si>
    <t>P2156905</t>
  </si>
  <si>
    <t>M20x1.5-6G</t>
  </si>
  <si>
    <t>T2/RG</t>
  </si>
  <si>
    <t>M22x1.5-6G</t>
  </si>
  <si>
    <t>3B2167-7627507</t>
  </si>
  <si>
    <t>UNF7/16-20-2B</t>
  </si>
  <si>
    <t>M2356305</t>
  </si>
  <si>
    <t>UNF9/16-18-2B</t>
  </si>
  <si>
    <t>P2356905</t>
  </si>
  <si>
    <t>T2/RH</t>
  </si>
  <si>
    <t>Ø4x8</t>
  </si>
  <si>
    <t>H602411-4</t>
  </si>
  <si>
    <t>T1/RA</t>
  </si>
  <si>
    <t>Ø4.5x11</t>
  </si>
  <si>
    <t>2MEM045110S6</t>
  </si>
  <si>
    <t>Ø10-60°</t>
  </si>
  <si>
    <t>NC10-60°-HSS</t>
  </si>
  <si>
    <t>T1/RB</t>
  </si>
  <si>
    <t>Ø10-90°</t>
  </si>
  <si>
    <t>NC10-90°-HSS</t>
  </si>
  <si>
    <t>Ø12-90°</t>
  </si>
  <si>
    <t>NC12-90°-HSS</t>
  </si>
  <si>
    <t>Ø16-90°</t>
  </si>
  <si>
    <t>NC16-90°-HSS</t>
  </si>
  <si>
    <t>FRAISE A NOYER 3 DENTS</t>
  </si>
  <si>
    <t>Ø15-90°</t>
  </si>
  <si>
    <t>NC15-90°-HSS</t>
  </si>
  <si>
    <t>T1/RC</t>
  </si>
  <si>
    <t>Ø20.5-90°</t>
  </si>
  <si>
    <t>NC20.5-90°-HSS</t>
  </si>
  <si>
    <t>Ø25-90°</t>
  </si>
  <si>
    <t>84493A25000</t>
  </si>
  <si>
    <t>613.PL61.62TI25</t>
  </si>
  <si>
    <t>M313.0016.01A</t>
  </si>
  <si>
    <t>T1/RD</t>
  </si>
  <si>
    <t>FORET</t>
  </si>
  <si>
    <t>Ø6.8</t>
  </si>
  <si>
    <t>A3279XPL-6.8</t>
  </si>
  <si>
    <t>T1/RE</t>
  </si>
  <si>
    <t>Ø8.8</t>
  </si>
  <si>
    <t>A1148-8.8</t>
  </si>
  <si>
    <t>Ø10.2</t>
  </si>
  <si>
    <t>DC150-03-10.200A0-WJ30RE</t>
  </si>
  <si>
    <t>Ø12</t>
  </si>
  <si>
    <t>A1148-12</t>
  </si>
  <si>
    <t>T1/RF</t>
  </si>
  <si>
    <t>Ø13</t>
  </si>
  <si>
    <t>A1148-13</t>
  </si>
  <si>
    <t>Ø13.1</t>
  </si>
  <si>
    <t>A1149XPL-13.1</t>
  </si>
  <si>
    <t>Ø15</t>
  </si>
  <si>
    <t>A1149XPL-15</t>
  </si>
  <si>
    <t>T1/RG</t>
  </si>
  <si>
    <t>Ø15.2</t>
  </si>
  <si>
    <t>A1149XPL-15.2</t>
  </si>
  <si>
    <t>Ø31-90°</t>
  </si>
  <si>
    <t>Ø8.80/Ø11</t>
  </si>
  <si>
    <t>E1081801</t>
  </si>
  <si>
    <t>T3/RA</t>
  </si>
  <si>
    <t>Ø12.7/Ø14.6</t>
  </si>
  <si>
    <t>DC150-03-14.600A-WJ30RE</t>
  </si>
  <si>
    <t>Ø13/Ø14.6</t>
  </si>
  <si>
    <t>Ø12.8/Ø14.8</t>
  </si>
  <si>
    <t>T3/RB</t>
  </si>
  <si>
    <t>Ø11/Ø12.6</t>
  </si>
  <si>
    <t>A3279XPL-12.6</t>
  </si>
  <si>
    <t>Ø15/Ø16.6</t>
  </si>
  <si>
    <t>17.11.10</t>
  </si>
  <si>
    <t>T3/RC</t>
  </si>
  <si>
    <t>Ø10.8/12.6</t>
  </si>
  <si>
    <t>Ø16.5/Ø21.1</t>
  </si>
  <si>
    <t>Ø18.2/Ø20.6</t>
  </si>
  <si>
    <t>E1081361</t>
  </si>
  <si>
    <t>T3/RD</t>
  </si>
  <si>
    <t>Ø18.5/Ø20.5</t>
  </si>
  <si>
    <t>Ø20.5/Ø22.6</t>
  </si>
  <si>
    <t>Ø16.5/18.6</t>
  </si>
  <si>
    <t>E1080921</t>
  </si>
  <si>
    <t>T3/RE</t>
  </si>
  <si>
    <t>Ø17/Ø18.6</t>
  </si>
  <si>
    <t>20X20M42</t>
  </si>
  <si>
    <t>Ø14.8/Ø16.6</t>
  </si>
  <si>
    <t>Ø10.8/Ø12.6</t>
  </si>
  <si>
    <t>DC160-03-12.600A0-WJ30ET</t>
  </si>
  <si>
    <t>T3/RF</t>
  </si>
  <si>
    <t>Ø15.4/Ø16.6</t>
  </si>
  <si>
    <t>Lg76</t>
  </si>
  <si>
    <t>Ø15.5/Ø16.6</t>
  </si>
  <si>
    <t>Ø15.55/Ø16.6</t>
  </si>
  <si>
    <t>DC150-03-18.000A0-WJ30RE</t>
  </si>
  <si>
    <t>Ø6.8/Ø13.2</t>
  </si>
  <si>
    <t>F0463026</t>
  </si>
  <si>
    <t>T3/RG</t>
  </si>
  <si>
    <t>Ø18.2/Ø24</t>
  </si>
  <si>
    <t>Ø16.5/Ø20.6</t>
  </si>
  <si>
    <t>Ø15/Ø16.65</t>
  </si>
  <si>
    <t>Ø20.5</t>
  </si>
  <si>
    <t>880-D2050L25-03</t>
  </si>
  <si>
    <t>BOITE TMAX</t>
  </si>
  <si>
    <t>PLAQUETTES: 880-0403...-P / 880-0403...-C</t>
  </si>
  <si>
    <t>DR205-062-25-06-3D-N</t>
  </si>
  <si>
    <t>Ø19</t>
  </si>
  <si>
    <t>B4213.F25.19.Z1.057R-2</t>
  </si>
  <si>
    <t>P484xP-2R / P484xC-2R</t>
  </si>
  <si>
    <t>880-0403W07H-P-LMH13A</t>
  </si>
  <si>
    <t>880-040305H-C-LM1044</t>
  </si>
  <si>
    <t>SOGX060304-AL-IC08</t>
  </si>
  <si>
    <t>SOGX070305-AL-IC08</t>
  </si>
  <si>
    <t>5513020-58</t>
  </si>
  <si>
    <t>DCN120-060-16A-5D</t>
  </si>
  <si>
    <t>BOITE EMBOUT</t>
  </si>
  <si>
    <t>DCN130-039-16A-3D</t>
  </si>
  <si>
    <t>Ø12.5</t>
  </si>
  <si>
    <t>DCN125-062-16R-5D</t>
  </si>
  <si>
    <t>DCN150-045-20A-3D</t>
  </si>
  <si>
    <t>Ø16</t>
  </si>
  <si>
    <t>DCN160-0644-20-05-4D-T</t>
  </si>
  <si>
    <t>ICM120-IC908</t>
  </si>
  <si>
    <t>Ø13.2</t>
  </si>
  <si>
    <t>FCP132-IC908</t>
  </si>
  <si>
    <t>FCP150-IC908</t>
  </si>
  <si>
    <t>ICM125-IC908</t>
  </si>
  <si>
    <t>Ø12.9</t>
  </si>
  <si>
    <t>FCP129-IC908</t>
  </si>
  <si>
    <t>FCP125-IC908</t>
  </si>
  <si>
    <t>Ø12.8</t>
  </si>
  <si>
    <t>ICP128-IC908</t>
  </si>
  <si>
    <t>Ø18</t>
  </si>
  <si>
    <t>880-D1800L25-03</t>
  </si>
  <si>
    <t>T6/RA</t>
  </si>
  <si>
    <t>Ø23</t>
  </si>
  <si>
    <t>ZD03-230-XP25-WC04-02</t>
  </si>
  <si>
    <t>Ø33</t>
  </si>
  <si>
    <t>DR033-132-09-4D-N</t>
  </si>
  <si>
    <t>DCN190-152-25A-8D</t>
  </si>
  <si>
    <t>Ø20</t>
  </si>
  <si>
    <t>DCN200-100-25A-5D</t>
  </si>
  <si>
    <t>Ø22</t>
  </si>
  <si>
    <t>DR220-088-25-07-04D-N</t>
  </si>
  <si>
    <t>Ø25</t>
  </si>
  <si>
    <t>DCN250-125-32A-5D</t>
  </si>
  <si>
    <t>OUTIL A FILETER</t>
  </si>
  <si>
    <t>SIR0025-R16</t>
  </si>
  <si>
    <t>FCP205-IC908</t>
  </si>
  <si>
    <t>T6/RB</t>
  </si>
  <si>
    <t>Ø25.9</t>
  </si>
  <si>
    <t>ICM259-IC908</t>
  </si>
  <si>
    <t>Ø19.9</t>
  </si>
  <si>
    <t>ICM199-IC908</t>
  </si>
  <si>
    <t>880-030305H-C-LM1044</t>
  </si>
  <si>
    <t>SOGX084005-UN-TF15</t>
  </si>
  <si>
    <t>P4840C-2R-E67</t>
  </si>
  <si>
    <t>P4840P-2R-E67</t>
  </si>
  <si>
    <t>WCMX040208R-PG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</si>
</sst>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5" fillId="2" borderId="0" xfId="0" applyFont="1" applyFill="1"/>
    <xf numFmtId="0" fontId="5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3" fillId="0" borderId="0" xfId="0" applyFont="1" applyAlignment="1">
      <alignment vertical="top"/>
    </xf>
    <xf numFmtId="166" fontId="5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2" fillId="0" borderId="0" xfId="0" applyFont="1" applyFill="1" applyAlignment="1" applyProtection="1">
      <alignment horizontal="center"/>
      <protection locked="0"/>
    </xf>
    <xf numFmtId="0" fontId="6" fillId="5" borderId="0" xfId="0" applyFont="1" applyFill="1" applyBorder="1" applyAlignment="1">
      <alignment horizontal="left" vertical="top" wrapText="1"/>
    </xf>
    <xf numFmtId="1" fontId="6" fillId="5" borderId="0" xfId="0" applyNumberFormat="1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9" fillId="3" borderId="0" xfId="0" applyNumberFormat="1" applyFont="1" applyFill="1" applyBorder="1" applyAlignment="1">
      <alignment horizontal="center" vertical="center"/>
    </xf>
    <xf numFmtId="168" fontId="8" fillId="2" borderId="0" xfId="1" applyNumberFormat="1" applyFont="1" applyFill="1" applyBorder="1" applyAlignment="1">
      <alignment horizontal="right" vertical="center"/>
    </xf>
    <xf numFmtId="168" fontId="9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6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1" fillId="5" borderId="0" xfId="0" applyFont="1" applyFill="1" applyProtection="1"/>
    <xf numFmtId="167" fontId="13" fillId="0" borderId="0" xfId="2" applyNumberFormat="1" applyFont="1" applyProtection="1">
      <protection locked="0"/>
    </xf>
    <xf numFmtId="0" fontId="14" fillId="5" borderId="0" xfId="3" applyFill="1" applyBorder="1" applyAlignment="1" applyProtection="1">
      <alignment horizontal="left" vertical="top" wrapText="1"/>
    </xf>
    <xf numFmtId="168" fontId="5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4" fillId="5" borderId="0" xfId="3" applyFill="1" applyBorder="1" applyAlignment="1" applyProtection="1">
      <alignment horizontal="center" vertical="top" wrapText="1"/>
    </xf>
    <xf numFmtId="0" fontId="14" fillId="5" borderId="0" xfId="3" applyFill="1" applyAlignment="1" applyProtection="1">
      <alignment horizontal="center" vertical="top" wrapText="1"/>
    </xf>
    <xf numFmtId="168" fontId="6" fillId="5" borderId="0" xfId="1" applyNumberFormat="1" applyFont="1" applyFill="1" applyAlignment="1">
      <alignment horizontal="center" vertical="top" wrapText="1"/>
    </xf>
    <xf numFmtId="0" fontId="10" fillId="5" borderId="0" xfId="0" applyFont="1" applyFill="1" applyBorder="1" applyAlignment="1">
      <alignment horizontal="left" vertical="center"/>
    </xf>
    <xf numFmtId="168" fontId="10" fillId="5" borderId="0" xfId="1" applyNumberFormat="1" applyFont="1" applyFill="1" applyBorder="1" applyAlignment="1">
      <alignment horizontal="center" vertical="center"/>
    </xf>
    <xf numFmtId="166" fontId="14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5" fillId="5" borderId="0" xfId="0" applyFont="1" applyFill="1" applyProtection="1"/>
    <xf numFmtId="0" fontId="15" fillId="0" borderId="0" xfId="0" applyFont="1" applyProtection="1">
      <protection locked="0"/>
    </xf>
    <xf numFmtId="0" fontId="15" fillId="0" borderId="0" xfId="0" applyFont="1" applyProtection="1"/>
    <xf numFmtId="0" fontId="16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7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0" fontId="0" fillId="7" borderId="0" xfId="0" applyFill="1"/>
    <xf numFmtId="0" fontId="18" fillId="7" borderId="0" xfId="0" applyFont="1" applyFill="1"/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37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 editAs="oneCell">
    <xdr:from>
      <xdr:col>0</xdr:col>
      <xdr:colOff>251460</xdr:colOff>
      <xdr:row>0</xdr:row>
      <xdr:rowOff>251460</xdr:rowOff>
    </xdr:from>
    <xdr:to>
      <xdr:col>1</xdr:col>
      <xdr:colOff>3086100</xdr:colOff>
      <xdr:row>3</xdr:row>
      <xdr:rowOff>320040</xdr:rowOff>
    </xdr:to>
    <xdr:pic>
      <xdr:nvPicPr>
        <xdr:cNvPr id="20" name="Image 19" descr="Sicame - Power and Cables">
          <a:extLst>
            <a:ext uri="{FF2B5EF4-FFF2-40B4-BE49-F238E27FC236}">
              <a16:creationId xmlns:a16="http://schemas.microsoft.com/office/drawing/2014/main" id="{DE91569C-2A5C-426F-B8D1-A13C0F2D1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251460"/>
          <a:ext cx="36195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3</xdr:col>
      <xdr:colOff>38633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113514</xdr:colOff>
      <xdr:row>1</xdr:row>
      <xdr:rowOff>71321</xdr:rowOff>
    </xdr:from>
    <xdr:to>
      <xdr:col>3</xdr:col>
      <xdr:colOff>564316</xdr:colOff>
      <xdr:row>1</xdr:row>
      <xdr:rowOff>529772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38373</xdr:colOff>
      <xdr:row>1</xdr:row>
      <xdr:rowOff>66675</xdr:rowOff>
    </xdr:from>
    <xdr:to>
      <xdr:col>2</xdr:col>
      <xdr:colOff>487748</xdr:colOff>
      <xdr:row>1</xdr:row>
      <xdr:rowOff>517898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584570</xdr:colOff>
      <xdr:row>1</xdr:row>
      <xdr:rowOff>67954</xdr:rowOff>
    </xdr:from>
    <xdr:to>
      <xdr:col>2</xdr:col>
      <xdr:colOff>1031138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1106019</xdr:colOff>
      <xdr:row>1</xdr:row>
      <xdr:rowOff>71321</xdr:rowOff>
    </xdr:from>
    <xdr:to>
      <xdr:col>2</xdr:col>
      <xdr:colOff>1617781</xdr:colOff>
      <xdr:row>1</xdr:row>
      <xdr:rowOff>529772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2</xdr:row>
      <xdr:rowOff>127060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2</xdr:row>
      <xdr:rowOff>130427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vin VRILLON" refreshedDate="43966.41188796296" createdVersion="4" refreshedVersion="6" minRefreshableVersion="3" recordCount="105" xr:uid="{00000000-000A-0000-FFFF-FFFF05000000}">
  <cacheSource type="worksheet">
    <worksheetSource name="Pièces"/>
  </cacheSource>
  <cacheFields count="10">
    <cacheField name="Nom de l'outillage" numFmtId="0">
      <sharedItems containsBlank="1"/>
    </cacheField>
    <cacheField name="Catégorie" numFmtId="0">
      <sharedItems containsBlank="1" count="19">
        <s v="VISSERIE"/>
        <s v="FRAISE"/>
        <s v="PLAQUETTES"/>
        <s v="TARAUD"/>
        <s v="FORET"/>
        <s v="FORET ETAGE"/>
        <s v="FORET A CENTRER"/>
        <s v="EMBOUT"/>
        <s v="FORET EMBOUT"/>
        <s v="FRAISE A NOYER 3 DENTS"/>
        <s v="FORET A PLAQUETTES"/>
        <s v="OUTIL A FILETER"/>
        <m/>
        <s v="Accessoires" u="1"/>
        <s v="Consommables" u="1"/>
        <s v="Assemblage" u="1"/>
        <s v="TEST" u="1"/>
        <s v="Environnement électrique" u="1"/>
        <s v="Imprimantes" u="1"/>
      </sharedItems>
    </cacheField>
    <cacheField name="Stock initial" numFmtId="1">
      <sharedItems containsString="0" containsBlank="1" containsNumber="1" containsInteger="1" minValue="1" maxValue="40"/>
    </cacheField>
    <cacheField name="Stock actuel" numFmtId="1">
      <sharedItems containsString="0" containsBlank="1" containsNumber="1" containsInteger="1" minValue="1" maxValue="40"/>
    </cacheField>
    <cacheField name="Seuil d'alerte" numFmtId="0">
      <sharedItems containsMixedTypes="1" containsNumber="1" containsInteger="1" minValue="3" maxValue="3"/>
    </cacheField>
    <cacheField name="Référence" numFmtId="0">
      <sharedItems containsBlank="1" containsMixedTypes="1" containsNumber="1" containsInteger="1" minValue="21480" maxValue="84431310000"/>
    </cacheField>
    <cacheField name="Lieu de stockage" numFmtId="0">
      <sharedItems/>
    </cacheField>
    <cacheField name="Observations" numFmtId="0">
      <sharedItems containsBlank="1"/>
    </cacheField>
    <cacheField name="Entrées" numFmtId="0">
      <sharedItems containsMixedTypes="1" containsNumber="1" containsInteger="1" minValue="0" maxValue="0"/>
    </cacheField>
    <cacheField name="Sorties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vin VRILLON" refreshedDate="43966.411888194445" createdVersion="4" refreshedVersion="6" minRefreshableVersion="3" recordCount="2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16-08-13T00:00:00" maxDate="2016-08-14T00:00:00" count="2">
        <d v="2016-08-13T00:00:00"/>
        <m/>
      </sharedItems>
      <fieldGroup par="8" base="0">
        <rangePr groupBy="months" startDate="2016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String="0" containsBlank="1" containsNumber="1" containsInteger="1" minValue="0" maxValue="0"/>
    </cacheField>
    <cacheField name="Nom de l'outillage" numFmtId="0">
      <sharedItems containsBlank="1"/>
    </cacheField>
    <cacheField name="Fournisseur" numFmtId="0">
      <sharedItems containsBlank="1" count="8">
        <s v="FOURNISSEUR"/>
        <m/>
        <s v="IBM" u="1"/>
        <s v="TEST" u="1"/>
        <s v="Lenovo" u="1"/>
        <s v="Eaton" u="1"/>
        <s v="Belkin" u="1"/>
        <s v="Hewlett-Packard" u="1"/>
      </sharedItems>
    </cacheField>
    <cacheField name="Quantité" numFmtId="1">
      <sharedItems containsString="0" containsBlank="1" containsNumber="1" containsInteger="1" minValue="0" maxValue="0"/>
    </cacheField>
    <cacheField name="PUHT" numFmtId="168">
      <sharedItems containsString="0" containsBlank="1" containsNumber="1" containsInteger="1" minValue="0" maxValue="0"/>
    </cacheField>
    <cacheField name="Montant HT" numFmtId="168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16-08-13T00:00:00" endDate="2016-08-14T00:00:00"/>
        <groupItems count="3">
          <s v="&lt;13/08/2016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vin VRILLON" refreshedDate="43966.411888194445" createdVersion="4" refreshedVersion="6" minRefreshableVersion="3" recordCount="3" xr:uid="{00000000-000A-0000-FFFF-FFFF11000000}">
  <cacheSource type="worksheet">
    <worksheetSource name="Sorties"/>
  </cacheSource>
  <cacheFields count="7">
    <cacheField name="Date" numFmtId="0">
      <sharedItems containsNonDate="0" containsDate="1" containsString="0" containsBlank="1" minDate="2020-05-14T00:00:00" maxDate="2020-05-16T00:00:00" count="3">
        <d v="2020-05-15T00:00:00"/>
        <d v="2020-05-14T00:00:00"/>
        <m/>
      </sharedItems>
      <fieldGroup par="6" base="0">
        <rangePr groupBy="months" startDate="2020-05-14T00:00:00" endDate="2020-05-1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5/2020"/>
        </groupItems>
      </fieldGroup>
    </cacheField>
    <cacheField name="Catégorie" numFmtId="0">
      <sharedItems containsNonDate="0" containsString="0" containsBlank="1"/>
    </cacheField>
    <cacheField name="Nom de l'outillage" numFmtId="0">
      <sharedItems containsBlank="1"/>
    </cacheField>
    <cacheField name="Technicien" numFmtId="0">
      <sharedItems containsBlank="1" count="8">
        <s v="TEST"/>
        <m/>
        <s v="Michel" u="1"/>
        <s v="Pierre" u="1"/>
        <s v="Gérard" u="1"/>
        <s v="..." u="1"/>
        <s v="Rose" u="1"/>
        <s v="Louis" u="1"/>
      </sharedItems>
    </cacheField>
    <cacheField name="Quantité" numFmtId="1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20-05-14T00:00:00" endDate="2020-05-16T00:00:00"/>
        <groupItems count="3">
          <s v="&lt;14/05/2020"/>
          <s v="2020"/>
          <s v="&gt;16/05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">
  <r>
    <s v="5513020-58"/>
    <x v="0"/>
    <n v="40"/>
    <n v="40"/>
    <n v="3"/>
    <s v="5513020-58"/>
    <s v="BOITE TMAX"/>
    <m/>
    <n v="0"/>
    <n v="0"/>
  </r>
  <r>
    <s v="613.PL61.62TI25"/>
    <x v="1"/>
    <n v="1"/>
    <n v="1"/>
    <n v="3"/>
    <s v="M313.0016.01A"/>
    <s v="T1/RD"/>
    <m/>
    <n v="0"/>
    <n v="0"/>
  </r>
  <r>
    <s v="880-030305H-C-LM1044"/>
    <x v="2"/>
    <n v="2"/>
    <n v="2"/>
    <n v="3"/>
    <s v="880-030305H-C-LM1044"/>
    <s v="T6/RB"/>
    <m/>
    <n v="0"/>
    <n v="0"/>
  </r>
  <r>
    <s v="M10x1.00-5G"/>
    <x v="3"/>
    <n v="9"/>
    <n v="9"/>
    <n v="3"/>
    <s v="3B2167-7418549"/>
    <s v="T2/RB"/>
    <m/>
    <n v="0"/>
    <n v="0"/>
  </r>
  <r>
    <s v="M10x1.00-5H"/>
    <x v="3"/>
    <n v="2"/>
    <n v="2"/>
    <n v="3"/>
    <s v="B1941"/>
    <s v="T2/RB"/>
    <m/>
    <n v="0"/>
    <n v="0"/>
  </r>
  <r>
    <s v="M12x1.00-5H"/>
    <x v="3"/>
    <n v="11"/>
    <n v="11"/>
    <n v="3"/>
    <s v="3B2167-7929805"/>
    <s v="T2/RC"/>
    <m/>
    <n v="0"/>
    <n v="0"/>
  </r>
  <r>
    <s v="M12x1.00-6G"/>
    <x v="3"/>
    <n v="2"/>
    <n v="2"/>
    <n v="3"/>
    <s v="P2158905"/>
    <s v="T2/RB"/>
    <m/>
    <n v="0"/>
    <n v="0"/>
  </r>
  <r>
    <s v="M12x1.00-6H"/>
    <x v="3"/>
    <n v="6"/>
    <n v="6"/>
    <n v="3"/>
    <s v="N21566"/>
    <s v="T2/RC"/>
    <m/>
    <n v="0"/>
    <n v="0"/>
  </r>
  <r>
    <s v="M12x1.25-6H"/>
    <x v="3"/>
    <n v="2"/>
    <n v="2"/>
    <n v="3"/>
    <s v="P21360"/>
    <s v="T2/RB"/>
    <m/>
    <n v="0"/>
    <n v="0"/>
  </r>
  <r>
    <s v="M14x1.00-5G"/>
    <x v="3"/>
    <n v="11"/>
    <n v="11"/>
    <n v="3"/>
    <s v="3B2167-7359060"/>
    <s v="T2/RC"/>
    <m/>
    <n v="0"/>
    <n v="0"/>
  </r>
  <r>
    <s v="M14x1.00-6G"/>
    <x v="3"/>
    <n v="3"/>
    <n v="3"/>
    <n v="3"/>
    <s v="M2158305"/>
    <s v="T2/RC"/>
    <m/>
    <n v="0"/>
    <n v="0"/>
  </r>
  <r>
    <s v="M14x2.00-6G"/>
    <x v="3"/>
    <n v="3"/>
    <n v="3"/>
    <n v="3"/>
    <s v="EP2058305"/>
    <s v="T2/RD"/>
    <m/>
    <n v="0"/>
    <n v="0"/>
  </r>
  <r>
    <s v="M14x2.00-6H"/>
    <x v="3"/>
    <n v="4"/>
    <n v="4"/>
    <n v="3"/>
    <s v="EP2056305"/>
    <s v="T2/RD"/>
    <m/>
    <n v="0"/>
    <n v="0"/>
  </r>
  <r>
    <s v="M16x1.00-5G"/>
    <x v="3"/>
    <n v="14"/>
    <n v="14"/>
    <n v="3"/>
    <s v="3B2167-7065024"/>
    <s v="T2/RD"/>
    <m/>
    <n v="0"/>
    <n v="0"/>
  </r>
  <r>
    <s v="M16x1.00-5H"/>
    <x v="3"/>
    <n v="11"/>
    <n v="11"/>
    <n v="3"/>
    <s v="3B2167-7612652"/>
    <s v="T2/RE"/>
    <s v="LONG"/>
    <n v="0"/>
    <n v="0"/>
  </r>
  <r>
    <s v="M16x1.00-5H"/>
    <x v="3"/>
    <n v="6"/>
    <n v="6"/>
    <n v="3"/>
    <s v="3B2167-7627505"/>
    <s v="T2/RE"/>
    <s v="COURT"/>
    <n v="0"/>
    <n v="0"/>
  </r>
  <r>
    <s v="M16x1.00-6G"/>
    <x v="3"/>
    <n v="21"/>
    <n v="21"/>
    <n v="3"/>
    <s v="M2158305"/>
    <s v="T2/RD"/>
    <m/>
    <n v="0"/>
    <n v="0"/>
  </r>
  <r>
    <s v="M18x1.00-5H"/>
    <x v="3"/>
    <n v="4"/>
    <n v="4"/>
    <n v="3"/>
    <n v="1304859"/>
    <s v="T2/RE"/>
    <m/>
    <n v="0"/>
    <n v="0"/>
  </r>
  <r>
    <s v="M18x1.00-6H"/>
    <x v="3"/>
    <n v="1"/>
    <n v="1"/>
    <n v="3"/>
    <n v="71360"/>
    <s v="T2/RD"/>
    <m/>
    <n v="0"/>
    <n v="0"/>
  </r>
  <r>
    <s v="M18x1.5-6H"/>
    <x v="3"/>
    <n v="5"/>
    <n v="5"/>
    <n v="3"/>
    <s v="M2156305"/>
    <s v="T2/RF"/>
    <m/>
    <n v="0"/>
    <n v="0"/>
  </r>
  <r>
    <s v="M20x1.5-5H"/>
    <x v="3"/>
    <n v="10"/>
    <n v="10"/>
    <n v="3"/>
    <s v="3B2167-7612656"/>
    <s v="T2/RF"/>
    <s v="LONG"/>
    <n v="0"/>
    <n v="0"/>
  </r>
  <r>
    <s v="M20x1.5-5H"/>
    <x v="3"/>
    <n v="5"/>
    <n v="5"/>
    <n v="3"/>
    <s v="3B2167-7627507"/>
    <s v="T2/RG"/>
    <s v="COURT"/>
    <n v="0"/>
    <n v="0"/>
  </r>
  <r>
    <s v="M20x1.5-6G"/>
    <x v="3"/>
    <n v="9"/>
    <n v="9"/>
    <n v="3"/>
    <s v="P2158905"/>
    <s v="T2/RG"/>
    <m/>
    <n v="0"/>
    <n v="0"/>
  </r>
  <r>
    <s v="M20x1.5-6H"/>
    <x v="3"/>
    <n v="2"/>
    <n v="2"/>
    <n v="3"/>
    <s v="P2156905"/>
    <s v="T2/RF"/>
    <m/>
    <n v="0"/>
    <n v="0"/>
  </r>
  <r>
    <s v="M22x1.5-6G"/>
    <x v="3"/>
    <n v="6"/>
    <n v="6"/>
    <n v="3"/>
    <n v="21480"/>
    <s v="T2/RG"/>
    <m/>
    <n v="0"/>
    <n v="0"/>
  </r>
  <r>
    <s v="M8x1.25-6G"/>
    <x v="3"/>
    <n v="3"/>
    <n v="3"/>
    <n v="3"/>
    <s v="7053770-M8"/>
    <s v="T2/RA"/>
    <m/>
    <n v="0"/>
    <n v="0"/>
  </r>
  <r>
    <s v="M8x1.25-6H"/>
    <x v="3"/>
    <n v="13"/>
    <n v="13"/>
    <n v="3"/>
    <s v="E2051905-M8"/>
    <s v="T2/RA"/>
    <m/>
    <n v="0"/>
    <n v="0"/>
  </r>
  <r>
    <s v="Ø10.2"/>
    <x v="4"/>
    <n v="4"/>
    <n v="4"/>
    <n v="3"/>
    <s v="DC150-03-10.200A0-WJ30RE"/>
    <s v="T1/RE"/>
    <m/>
    <n v="0"/>
    <n v="0"/>
  </r>
  <r>
    <s v="Ø10.8/12.6"/>
    <x v="5"/>
    <n v="2"/>
    <n v="2"/>
    <n v="3"/>
    <s v="A3279XPL-12.6"/>
    <s v="T3/RC"/>
    <m/>
    <n v="0"/>
    <n v="0"/>
  </r>
  <r>
    <s v="Ø10.8/Ø12.6"/>
    <x v="5"/>
    <n v="3"/>
    <n v="3"/>
    <n v="3"/>
    <s v="DC160-03-12.600A0-WJ30ET"/>
    <s v="T3/RF"/>
    <m/>
    <n v="0"/>
    <n v="0"/>
  </r>
  <r>
    <s v="Ø10-60°"/>
    <x v="6"/>
    <n v="1"/>
    <n v="1"/>
    <n v="3"/>
    <s v="NC10-60°-HSS"/>
    <s v="T1/RB"/>
    <m/>
    <n v="0"/>
    <n v="0"/>
  </r>
  <r>
    <s v="Ø10-90°"/>
    <x v="6"/>
    <n v="1"/>
    <n v="1"/>
    <n v="3"/>
    <s v="NC10-90°-HSS"/>
    <s v="T1/RB"/>
    <m/>
    <n v="0"/>
    <n v="0"/>
  </r>
  <r>
    <s v="Ø11/Ø12.6"/>
    <x v="5"/>
    <n v="6"/>
    <n v="6"/>
    <n v="3"/>
    <s v="A3279XPL-12.6"/>
    <s v="T3/RB"/>
    <m/>
    <n v="0"/>
    <n v="0"/>
  </r>
  <r>
    <s v="Ø12"/>
    <x v="7"/>
    <n v="2"/>
    <n v="2"/>
    <n v="3"/>
    <s v="ICM120-IC908"/>
    <s v="BOITE EMBOUT"/>
    <m/>
    <n v="0"/>
    <n v="0"/>
  </r>
  <r>
    <s v="Ø12"/>
    <x v="4"/>
    <n v="8"/>
    <n v="8"/>
    <n v="3"/>
    <s v="A1148-12"/>
    <s v="T1/RF"/>
    <m/>
    <n v="0"/>
    <n v="0"/>
  </r>
  <r>
    <s v="Ø12"/>
    <x v="8"/>
    <n v="3"/>
    <n v="3"/>
    <n v="3"/>
    <s v="DCN120-060-16A-5D"/>
    <s v="BOITE EMBOUT"/>
    <m/>
    <n v="0"/>
    <n v="0"/>
  </r>
  <r>
    <s v="Ø12.5"/>
    <x v="7"/>
    <n v="8"/>
    <n v="8"/>
    <n v="3"/>
    <s v="FCP125-IC908"/>
    <s v="BOITE EMBOUT"/>
    <m/>
    <n v="0"/>
    <n v="0"/>
  </r>
  <r>
    <s v="Ø12.5"/>
    <x v="7"/>
    <n v="2"/>
    <n v="2"/>
    <n v="3"/>
    <s v="ICM125-IC908"/>
    <s v="BOITE EMBOUT"/>
    <m/>
    <n v="0"/>
    <n v="0"/>
  </r>
  <r>
    <s v="Ø12.5"/>
    <x v="8"/>
    <n v="9"/>
    <n v="9"/>
    <n v="3"/>
    <s v="DCN125-062-16R-5D"/>
    <s v="BOITE EMBOUT"/>
    <m/>
    <n v="0"/>
    <n v="0"/>
  </r>
  <r>
    <s v="Ø12.7/Ø14.6"/>
    <x v="5"/>
    <n v="2"/>
    <n v="2"/>
    <n v="3"/>
    <s v="DC150-03-14.600A-WJ30RE"/>
    <s v="T3/RA"/>
    <m/>
    <n v="0"/>
    <n v="0"/>
  </r>
  <r>
    <s v="Ø12.8"/>
    <x v="7"/>
    <n v="2"/>
    <n v="2"/>
    <n v="3"/>
    <s v="ICP128-IC908"/>
    <s v="BOITE EMBOUT"/>
    <m/>
    <n v="0"/>
    <n v="0"/>
  </r>
  <r>
    <s v="Ø12.8/Ø14.8"/>
    <x v="5"/>
    <n v="2"/>
    <n v="2"/>
    <n v="3"/>
    <s v="DC150-03-14.600A-WJ30RE"/>
    <s v="T3/RB"/>
    <m/>
    <n v="0"/>
    <n v="0"/>
  </r>
  <r>
    <s v="Ø12.9"/>
    <x v="7"/>
    <n v="5"/>
    <n v="5"/>
    <n v="3"/>
    <s v="FCP129-IC908"/>
    <s v="BOITE EMBOUT"/>
    <m/>
    <n v="0"/>
    <n v="0"/>
  </r>
  <r>
    <s v="Ø12-90°"/>
    <x v="6"/>
    <n v="1"/>
    <n v="1"/>
    <n v="3"/>
    <s v="NC12-90°-HSS"/>
    <s v="T1/RB"/>
    <m/>
    <n v="0"/>
    <n v="0"/>
  </r>
  <r>
    <s v="Ø13"/>
    <x v="4"/>
    <n v="4"/>
    <n v="4"/>
    <n v="3"/>
    <s v="A1148-13"/>
    <s v="T1/RF"/>
    <m/>
    <n v="0"/>
    <n v="0"/>
  </r>
  <r>
    <s v="Ø13"/>
    <x v="8"/>
    <n v="1"/>
    <n v="1"/>
    <n v="3"/>
    <s v="DCN130-039-16A-3D"/>
    <s v="BOITE EMBOUT"/>
    <m/>
    <n v="0"/>
    <n v="0"/>
  </r>
  <r>
    <s v="Ø13.1"/>
    <x v="4"/>
    <n v="3"/>
    <n v="3"/>
    <n v="3"/>
    <s v="A1149XPL-13.1"/>
    <s v="T1/RF"/>
    <m/>
    <n v="0"/>
    <n v="0"/>
  </r>
  <r>
    <s v="Ø13.2"/>
    <x v="7"/>
    <n v="2"/>
    <n v="2"/>
    <n v="3"/>
    <s v="FCP132-IC908"/>
    <s v="BOITE EMBOUT"/>
    <m/>
    <n v="0"/>
    <n v="0"/>
  </r>
  <r>
    <s v="Ø13/Ø14.6"/>
    <x v="5"/>
    <n v="3"/>
    <n v="3"/>
    <n v="3"/>
    <s v="DC150-03-14.600A-WJ30RE"/>
    <s v="T3/RA"/>
    <m/>
    <n v="0"/>
    <n v="0"/>
  </r>
  <r>
    <s v="Ø14.8/Ø16.6"/>
    <x v="5"/>
    <n v="1"/>
    <n v="1"/>
    <n v="3"/>
    <m/>
    <s v="T3/RE"/>
    <m/>
    <n v="0"/>
    <n v="0"/>
  </r>
  <r>
    <s v="Ø15"/>
    <x v="7"/>
    <n v="2"/>
    <n v="2"/>
    <n v="3"/>
    <s v="FCP150-IC908"/>
    <s v="BOITE EMBOUT"/>
    <m/>
    <n v="0"/>
    <n v="0"/>
  </r>
  <r>
    <s v="Ø15"/>
    <x v="4"/>
    <n v="3"/>
    <n v="3"/>
    <n v="3"/>
    <s v="A1149XPL-15"/>
    <s v="T1/RG"/>
    <m/>
    <n v="0"/>
    <n v="0"/>
  </r>
  <r>
    <s v="Ø15"/>
    <x v="8"/>
    <n v="3"/>
    <n v="3"/>
    <n v="3"/>
    <s v="DCN150-045-20A-3D"/>
    <s v="BOITE EMBOUT"/>
    <m/>
    <n v="0"/>
    <n v="0"/>
  </r>
  <r>
    <s v="Ø15.2"/>
    <x v="4"/>
    <n v="1"/>
    <n v="1"/>
    <n v="3"/>
    <s v="A1149XPL-15.2"/>
    <s v="T1/RG"/>
    <m/>
    <n v="0"/>
    <n v="0"/>
  </r>
  <r>
    <s v="Ø15.4/Ø16.6"/>
    <x v="5"/>
    <n v="3"/>
    <n v="3"/>
    <n v="3"/>
    <m/>
    <s v="T3/RF"/>
    <s v="Lg76"/>
    <n v="0"/>
    <n v="0"/>
  </r>
  <r>
    <s v="Ø15.5/Ø16.6"/>
    <x v="5"/>
    <n v="2"/>
    <n v="2"/>
    <n v="3"/>
    <m/>
    <s v="T3/RF"/>
    <s v="Lg76"/>
    <n v="0"/>
    <n v="0"/>
  </r>
  <r>
    <s v="Ø15.55/Ø16.6"/>
    <x v="5"/>
    <n v="2"/>
    <n v="2"/>
    <n v="3"/>
    <s v="DC150-03-18.000A0-WJ30RE"/>
    <s v="T3/RF"/>
    <m/>
    <n v="0"/>
    <n v="0"/>
  </r>
  <r>
    <s v="Ø15/Ø16.6"/>
    <x v="5"/>
    <n v="3"/>
    <n v="3"/>
    <n v="3"/>
    <s v="17.11.10"/>
    <s v="T3/RC"/>
    <m/>
    <n v="0"/>
    <n v="0"/>
  </r>
  <r>
    <s v="Ø15/Ø16.65"/>
    <x v="5"/>
    <n v="1"/>
    <n v="1"/>
    <n v="3"/>
    <s v="DC150-03-18.000A0-WJ30RE"/>
    <s v="T3/RG"/>
    <m/>
    <n v="0"/>
    <n v="0"/>
  </r>
  <r>
    <s v="Ø15-90°"/>
    <x v="9"/>
    <n v="1"/>
    <n v="1"/>
    <n v="3"/>
    <s v="NC15-90°-HSS"/>
    <s v="T1/RC"/>
    <m/>
    <n v="0"/>
    <n v="0"/>
  </r>
  <r>
    <s v="Ø16"/>
    <x v="8"/>
    <n v="1"/>
    <n v="1"/>
    <n v="3"/>
    <s v="DCN160-0644-20-05-4D-T"/>
    <s v="BOITE EMBOUT"/>
    <m/>
    <n v="0"/>
    <n v="0"/>
  </r>
  <r>
    <s v="Ø16.5/18.6"/>
    <x v="5"/>
    <n v="1"/>
    <n v="1"/>
    <n v="3"/>
    <s v="E1080921"/>
    <s v="T3/RE"/>
    <m/>
    <n v="0"/>
    <n v="0"/>
  </r>
  <r>
    <s v="Ø16.5/Ø20.6"/>
    <x v="5"/>
    <n v="2"/>
    <n v="2"/>
    <n v="3"/>
    <s v="E1080921"/>
    <s v="T3/RG"/>
    <m/>
    <n v="0"/>
    <n v="0"/>
  </r>
  <r>
    <s v="Ø16.5/Ø21.1"/>
    <x v="5"/>
    <n v="2"/>
    <n v="2"/>
    <n v="3"/>
    <m/>
    <s v="T3/RC"/>
    <m/>
    <n v="0"/>
    <n v="0"/>
  </r>
  <r>
    <s v="Ø16-90°"/>
    <x v="6"/>
    <n v="4"/>
    <n v="4"/>
    <n v="3"/>
    <s v="NC16-90°-HSS"/>
    <s v="T1/RB"/>
    <s v="COURT"/>
    <n v="0"/>
    <n v="0"/>
  </r>
  <r>
    <s v="Ø16-90°"/>
    <x v="6"/>
    <n v="3"/>
    <n v="3"/>
    <n v="3"/>
    <s v="NC16-90°-HSS"/>
    <s v="T1/RB"/>
    <s v="LONG"/>
    <n v="0"/>
    <n v="0"/>
  </r>
  <r>
    <s v="Ø17/Ø18.6"/>
    <x v="5"/>
    <n v="2"/>
    <n v="2"/>
    <n v="3"/>
    <s v="20X20M42"/>
    <s v="T3/RE"/>
    <m/>
    <n v="0"/>
    <n v="0"/>
  </r>
  <r>
    <s v="Ø18"/>
    <x v="10"/>
    <n v="2"/>
    <n v="2"/>
    <n v="3"/>
    <s v="880-D1800L25-03"/>
    <s v="T6/RA"/>
    <m/>
    <n v="0"/>
    <n v="0"/>
  </r>
  <r>
    <s v="Ø18.2/Ø20.6"/>
    <x v="5"/>
    <n v="2"/>
    <n v="2"/>
    <n v="3"/>
    <s v="E1081361"/>
    <s v="T3/RD"/>
    <m/>
    <n v="0"/>
    <n v="0"/>
  </r>
  <r>
    <s v="Ø18.2/Ø24"/>
    <x v="5"/>
    <n v="4"/>
    <n v="4"/>
    <n v="3"/>
    <m/>
    <s v="T3/RG"/>
    <m/>
    <n v="0"/>
    <n v="0"/>
  </r>
  <r>
    <s v="Ø18.5/Ø20.5"/>
    <x v="5"/>
    <n v="3"/>
    <n v="3"/>
    <n v="3"/>
    <s v="E1081361"/>
    <s v="T3/RD"/>
    <m/>
    <n v="0"/>
    <n v="0"/>
  </r>
  <r>
    <s v="Ø19"/>
    <x v="10"/>
    <n v="1"/>
    <n v="1"/>
    <n v="3"/>
    <s v="DCN190-152-25A-8D"/>
    <s v="T6/RA"/>
    <m/>
    <n v="0"/>
    <n v="0"/>
  </r>
  <r>
    <s v="Ø19"/>
    <x v="10"/>
    <n v="2"/>
    <n v="2"/>
    <n v="3"/>
    <s v="B4213.F25.19.Z1.057R-2"/>
    <s v="BOITE TMAX"/>
    <s v="P484xP-2R / P484xC-2R"/>
    <n v="0"/>
    <n v="0"/>
  </r>
  <r>
    <s v="Ø19.9"/>
    <x v="7"/>
    <n v="1"/>
    <n v="1"/>
    <n v="3"/>
    <s v="ICM199-IC908"/>
    <s v="T6/RB"/>
    <m/>
    <n v="0"/>
    <n v="0"/>
  </r>
  <r>
    <s v="Ø20"/>
    <x v="10"/>
    <n v="2"/>
    <n v="2"/>
    <n v="3"/>
    <s v="DCN200-100-25A-5D"/>
    <s v="T6/RA"/>
    <m/>
    <n v="0"/>
    <n v="0"/>
  </r>
  <r>
    <s v="Ø20.5"/>
    <x v="7"/>
    <n v="4"/>
    <n v="4"/>
    <n v="3"/>
    <s v="FCP205-IC908"/>
    <s v="T6/RB"/>
    <m/>
    <n v="0"/>
    <n v="0"/>
  </r>
  <r>
    <s v="Ø20.5"/>
    <x v="10"/>
    <n v="2"/>
    <n v="2"/>
    <n v="3"/>
    <s v="DR205-062-25-06-3D-N"/>
    <s v="BOITE TMAX"/>
    <m/>
    <n v="0"/>
    <n v="0"/>
  </r>
  <r>
    <s v="Ø20.5"/>
    <x v="10"/>
    <n v="4"/>
    <n v="4"/>
    <n v="3"/>
    <s v="880-D2050L25-03"/>
    <s v="BOITE TMAX"/>
    <s v="PLAQUETTES: 880-0403...-P / 880-0403...-C"/>
    <n v="0"/>
    <n v="0"/>
  </r>
  <r>
    <s v="Ø20.5"/>
    <x v="2"/>
    <n v="7"/>
    <n v="7"/>
    <n v="3"/>
    <s v="880-040305H-C-LM1044"/>
    <s v="BOITE TMAX"/>
    <m/>
    <n v="0"/>
    <n v="0"/>
  </r>
  <r>
    <s v="Ø20.5"/>
    <x v="2"/>
    <n v="7"/>
    <n v="7"/>
    <n v="3"/>
    <s v="880-0403W07H-P-LMH13A"/>
    <s v="BOITE TMAX"/>
    <m/>
    <n v="0"/>
    <n v="0"/>
  </r>
  <r>
    <s v="Ø20.5/Ø22.6"/>
    <x v="5"/>
    <n v="4"/>
    <n v="4"/>
    <n v="3"/>
    <m/>
    <s v="T3/RD"/>
    <m/>
    <n v="0"/>
    <n v="0"/>
  </r>
  <r>
    <s v="Ø20.5-90°"/>
    <x v="9"/>
    <n v="1"/>
    <n v="1"/>
    <n v="3"/>
    <s v="NC20.5-90°-HSS"/>
    <s v="T1/RC"/>
    <m/>
    <n v="0"/>
    <n v="0"/>
  </r>
  <r>
    <s v="Ø22"/>
    <x v="10"/>
    <n v="2"/>
    <n v="2"/>
    <n v="3"/>
    <s v="DR220-088-25-07-04D-N"/>
    <s v="T6/RA"/>
    <m/>
    <n v="0"/>
    <n v="0"/>
  </r>
  <r>
    <s v="Ø23"/>
    <x v="10"/>
    <n v="1"/>
    <n v="1"/>
    <n v="3"/>
    <s v="ZD03-230-XP25-WC04-02"/>
    <s v="T6/RA"/>
    <m/>
    <n v="0"/>
    <n v="0"/>
  </r>
  <r>
    <s v="Ø25"/>
    <x v="8"/>
    <n v="1"/>
    <n v="1"/>
    <n v="3"/>
    <s v="DCN250-125-32A-5D"/>
    <s v="T6/RA"/>
    <m/>
    <n v="0"/>
    <n v="0"/>
  </r>
  <r>
    <s v="Ø25.9"/>
    <x v="7"/>
    <n v="1"/>
    <n v="1"/>
    <n v="3"/>
    <s v="ICM259-IC908"/>
    <s v="T6/RB"/>
    <m/>
    <n v="0"/>
    <n v="0"/>
  </r>
  <r>
    <s v="Ø25-90°"/>
    <x v="9"/>
    <n v="3"/>
    <n v="3"/>
    <n v="3"/>
    <s v="84493A25000"/>
    <s v="T1/RC"/>
    <m/>
    <n v="0"/>
    <n v="0"/>
  </r>
  <r>
    <s v="Ø31-90°"/>
    <x v="9"/>
    <n v="2"/>
    <n v="2"/>
    <n v="3"/>
    <n v="84431310000"/>
    <s v="T1/RC"/>
    <m/>
    <n v="0"/>
    <n v="0"/>
  </r>
  <r>
    <s v="Ø33"/>
    <x v="10"/>
    <n v="2"/>
    <n v="2"/>
    <n v="3"/>
    <s v="DR033-132-09-4D-N"/>
    <s v="T6/RA"/>
    <m/>
    <n v="0"/>
    <n v="0"/>
  </r>
  <r>
    <s v="Ø4.5x11"/>
    <x v="1"/>
    <n v="2"/>
    <n v="2"/>
    <n v="3"/>
    <s v="2MEM045110S6"/>
    <s v="T1/RA"/>
    <m/>
    <n v="0"/>
    <n v="0"/>
  </r>
  <r>
    <s v="Ø4x8"/>
    <x v="1"/>
    <n v="8"/>
    <n v="8"/>
    <n v="3"/>
    <s v="H602411-4"/>
    <s v="T1/RA"/>
    <m/>
    <n v="0"/>
    <n v="0"/>
  </r>
  <r>
    <s v="Ø6.8"/>
    <x v="4"/>
    <n v="10"/>
    <n v="10"/>
    <n v="3"/>
    <s v="A3279XPL-6.8"/>
    <s v="T1/RE"/>
    <m/>
    <n v="0"/>
    <n v="0"/>
  </r>
  <r>
    <s v="Ø6.8/Ø13.2"/>
    <x v="5"/>
    <n v="1"/>
    <n v="1"/>
    <n v="3"/>
    <s v="F0463026"/>
    <s v="T3/RG"/>
    <m/>
    <n v="0"/>
    <n v="0"/>
  </r>
  <r>
    <s v="Ø8.8"/>
    <x v="4"/>
    <n v="1"/>
    <n v="1"/>
    <n v="3"/>
    <s v="A1148-8.8"/>
    <s v="T1/RE"/>
    <m/>
    <n v="0"/>
    <n v="0"/>
  </r>
  <r>
    <s v="Ø8.80/Ø11"/>
    <x v="5"/>
    <n v="4"/>
    <n v="4"/>
    <n v="3"/>
    <s v="E1081801"/>
    <s v="T3/RA"/>
    <m/>
    <n v="0"/>
    <n v="0"/>
  </r>
  <r>
    <s v="P4840C-2R-E67"/>
    <x v="2"/>
    <n v="1"/>
    <n v="1"/>
    <n v="3"/>
    <s v="P4840C-2R-E67"/>
    <s v="T6/RB"/>
    <m/>
    <n v="0"/>
    <n v="0"/>
  </r>
  <r>
    <s v="P4840P-2R-E67"/>
    <x v="2"/>
    <n v="1"/>
    <n v="1"/>
    <n v="3"/>
    <s v="P4840P-2R-E67"/>
    <s v="T6/RB"/>
    <m/>
    <n v="0"/>
    <n v="0"/>
  </r>
  <r>
    <s v="SIR0025-R16"/>
    <x v="11"/>
    <n v="1"/>
    <n v="1"/>
    <n v="3"/>
    <s v="SIR0025-R16"/>
    <s v="T6/RA"/>
    <m/>
    <n v="0"/>
    <n v="0"/>
  </r>
  <r>
    <s v="SOGX060304-AL-IC08"/>
    <x v="2"/>
    <n v="4"/>
    <n v="4"/>
    <n v="3"/>
    <s v="SOGX060304-AL-IC08"/>
    <s v="BOITE TMAX"/>
    <m/>
    <n v="0"/>
    <n v="0"/>
  </r>
  <r>
    <s v="SOGX070305-AL-IC08"/>
    <x v="2"/>
    <n v="2"/>
    <n v="2"/>
    <n v="3"/>
    <s v="SOGX070305-AL-IC08"/>
    <s v="BOITE TMAX"/>
    <m/>
    <n v="0"/>
    <n v="0"/>
  </r>
  <r>
    <s v="SOGX084005-UN-TF15"/>
    <x v="2"/>
    <n v="2"/>
    <n v="2"/>
    <n v="3"/>
    <s v="SOGX084005-UN-TF15"/>
    <s v="T6/RB"/>
    <m/>
    <n v="0"/>
    <n v="0"/>
  </r>
  <r>
    <s v="UNF7/16-20-2B"/>
    <x v="3"/>
    <n v="5"/>
    <n v="5"/>
    <n v="3"/>
    <s v="M2356305"/>
    <s v="T2/RH"/>
    <m/>
    <n v="0"/>
    <n v="0"/>
  </r>
  <r>
    <s v="UNF9/16-18-2B"/>
    <x v="3"/>
    <n v="11"/>
    <n v="11"/>
    <n v="3"/>
    <s v="P2356905"/>
    <s v="T2/RH"/>
    <m/>
    <n v="0"/>
    <n v="0"/>
  </r>
  <r>
    <s v="WCMX040208R-PG"/>
    <x v="2"/>
    <n v="1"/>
    <n v="1"/>
    <n v="3"/>
    <s v="WCMX040208R-PG"/>
    <s v="T6/RB"/>
    <m/>
    <n v="0"/>
    <n v="0"/>
  </r>
  <r>
    <m/>
    <x v="12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n v="0"/>
    <s v="TEST"/>
    <x v="0"/>
    <n v="0"/>
    <n v="0"/>
    <n v="0"/>
    <m/>
  </r>
  <r>
    <x v="1"/>
    <m/>
    <m/>
    <x v="1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m/>
    <s v="M12x1.00-5H"/>
    <x v="0"/>
    <n v="0"/>
    <m/>
  </r>
  <r>
    <x v="1"/>
    <m/>
    <s v="TEST"/>
    <x v="0"/>
    <n v="0"/>
    <m/>
  </r>
  <r>
    <x v="2"/>
    <m/>
    <m/>
    <x v="1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17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40:K43" firstHeaderRow="1" firstDataRow="2" firstDataCol="2"/>
  <pivotFields count="7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 defaultSubtotal="0">
      <items count="8">
        <item m="1" x="4"/>
        <item m="1" x="7"/>
        <item m="1" x="2"/>
        <item m="1" x="3"/>
        <item m="1" x="6"/>
        <item x="1"/>
        <item m="1" x="5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6"/>
    <field x="0"/>
  </rowFields>
  <rowItems count="2">
    <i>
      <x v="1"/>
      <x v="4"/>
    </i>
    <i t="grand">
      <x/>
    </i>
  </rowItems>
  <colFields count="1">
    <field x="3"/>
  </colFields>
  <colItems count="2">
    <i>
      <x v="7"/>
    </i>
    <i t="grand">
      <x/>
    </i>
  </colItems>
  <dataFields count="1">
    <dataField name="Quantités" fld="4" baseField="0" baseItem="0"/>
  </dataFields>
  <formats count="11">
    <format dxfId="337">
      <pivotArea field="6" type="button" dataOnly="0" labelOnly="1" outline="0" axis="axisRow" fieldPosition="0"/>
    </format>
    <format dxfId="336">
      <pivotArea field="0" type="button" dataOnly="0" labelOnly="1" outline="0" axis="axisRow" fieldPosition="1"/>
    </format>
    <format dxfId="335">
      <pivotArea dataOnly="0" labelOnly="1" grandCol="1" outline="0" fieldPosition="0"/>
    </format>
    <format dxfId="334">
      <pivotArea field="6" type="button" dataOnly="0" labelOnly="1" outline="0" axis="axisRow" fieldPosition="0"/>
    </format>
    <format dxfId="333">
      <pivotArea field="0" type="button" dataOnly="0" labelOnly="1" outline="0" axis="axisRow" fieldPosition="1"/>
    </format>
    <format dxfId="332">
      <pivotArea dataOnly="0" labelOnly="1" grandCol="1" outline="0" fieldPosition="0"/>
    </format>
    <format dxfId="331">
      <pivotArea field="6" type="button" dataOnly="0" labelOnly="1" outline="0" axis="axisRow" fieldPosition="0"/>
    </format>
    <format dxfId="330">
      <pivotArea field="0" type="button" dataOnly="0" labelOnly="1" outline="0" axis="axisRow" fieldPosition="1"/>
    </format>
    <format dxfId="329">
      <pivotArea dataOnly="0" labelOnly="1" grandCol="1" outline="0" fieldPosition="0"/>
    </format>
    <format dxfId="328">
      <pivotArea type="origin" dataOnly="0" labelOnly="1" outline="0" fieldPosition="0"/>
    </format>
    <format dxfId="327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3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21:K24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2"/>
        <item m="1" x="4"/>
        <item x="1"/>
        <item m="1" x="3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2"/>
        <item x="0"/>
      </items>
    </pivotField>
  </pivotFields>
  <rowFields count="2">
    <field x="8"/>
    <field x="0"/>
  </rowFields>
  <rowItems count="2">
    <i>
      <x/>
      <x v="7"/>
    </i>
    <i t="grand">
      <x/>
    </i>
  </rowItems>
  <colFields count="1">
    <field x="3"/>
  </colFields>
  <colItems count="2">
    <i>
      <x v="7"/>
    </i>
    <i t="grand">
      <x/>
    </i>
  </colItems>
  <dataFields count="1">
    <dataField name="Montants HT" fld="6" baseField="0" baseItem="3" numFmtId="169"/>
  </dataFields>
  <formats count="16">
    <format dxfId="353">
      <pivotArea field="8" type="button" dataOnly="0" labelOnly="1" outline="0" axis="axisRow" fieldPosition="0"/>
    </format>
    <format dxfId="352">
      <pivotArea field="0" type="button" dataOnly="0" labelOnly="1" outline="0" axis="axisRow" fieldPosition="1"/>
    </format>
    <format dxfId="35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50">
      <pivotArea dataOnly="0" labelOnly="1" grandCol="1" outline="0" fieldPosition="0"/>
    </format>
    <format dxfId="349">
      <pivotArea field="8" type="button" dataOnly="0" labelOnly="1" outline="0" axis="axisRow" fieldPosition="0"/>
    </format>
    <format dxfId="348">
      <pivotArea field="0" type="button" dataOnly="0" labelOnly="1" outline="0" axis="axisRow" fieldPosition="1"/>
    </format>
    <format dxfId="34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6">
      <pivotArea dataOnly="0" labelOnly="1" grandCol="1" outline="0" fieldPosition="0"/>
    </format>
    <format dxfId="345">
      <pivotArea field="8" type="button" dataOnly="0" labelOnly="1" outline="0" axis="axisRow" fieldPosition="0"/>
    </format>
    <format dxfId="344">
      <pivotArea field="0" type="button" dataOnly="0" labelOnly="1" outline="0" axis="axisRow" fieldPosition="1"/>
    </format>
    <format dxfId="34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2">
      <pivotArea dataOnly="0" labelOnly="1" grandCol="1" outline="0" fieldPosition="0"/>
    </format>
    <format dxfId="341">
      <pivotArea type="origin" dataOnly="0" labelOnly="1" outline="0" fieldPosition="0"/>
    </format>
    <format dxfId="340">
      <pivotArea field="3" type="button" dataOnly="0" labelOnly="1" outline="0" axis="axisCol" fieldPosition="0"/>
    </format>
    <format dxfId="339">
      <pivotArea type="topRight" dataOnly="0" labelOnly="1" outline="0" fieldPosition="0"/>
    </format>
    <format dxfId="33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3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3:K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9">
        <item m="1" x="6"/>
        <item m="1" x="5"/>
        <item m="1" x="7"/>
        <item m="1" x="2"/>
        <item m="1" x="4"/>
        <item x="1"/>
        <item m="1" x="3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2"/>
        <item x="0"/>
      </items>
    </pivotField>
  </pivotFields>
  <rowFields count="2">
    <field x="8"/>
    <field x="0"/>
  </rowFields>
  <rowItems count="2">
    <i>
      <x/>
      <x v="7"/>
    </i>
    <i t="grand">
      <x/>
    </i>
  </rowItems>
  <colFields count="1">
    <field x="3"/>
  </colFields>
  <colItems count="2">
    <i>
      <x v="7"/>
    </i>
    <i t="grand">
      <x/>
    </i>
  </colItems>
  <dataFields count="1">
    <dataField name="Quantités" fld="4" baseField="0" baseItem="0"/>
  </dataFields>
  <formats count="15">
    <format dxfId="368">
      <pivotArea field="8" type="button" dataOnly="0" labelOnly="1" outline="0" axis="axisRow" fieldPosition="0"/>
    </format>
    <format dxfId="367">
      <pivotArea field="0" type="button" dataOnly="0" labelOnly="1" outline="0" axis="axisRow" fieldPosition="1"/>
    </format>
    <format dxfId="36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65">
      <pivotArea dataOnly="0" labelOnly="1" grandCol="1" outline="0" fieldPosition="0"/>
    </format>
    <format dxfId="364">
      <pivotArea field="8" type="button" dataOnly="0" labelOnly="1" outline="0" axis="axisRow" fieldPosition="0"/>
    </format>
    <format dxfId="363">
      <pivotArea field="0" type="button" dataOnly="0" labelOnly="1" outline="0" axis="axisRow" fieldPosition="1"/>
    </format>
    <format dxfId="36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61">
      <pivotArea dataOnly="0" labelOnly="1" grandCol="1" outline="0" fieldPosition="0"/>
    </format>
    <format dxfId="360">
      <pivotArea field="8" type="button" dataOnly="0" labelOnly="1" outline="0" axis="axisRow" fieldPosition="0"/>
    </format>
    <format dxfId="359">
      <pivotArea field="0" type="button" dataOnly="0" labelOnly="1" outline="0" axis="axisRow" fieldPosition="1"/>
    </format>
    <format dxfId="35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57">
      <pivotArea dataOnly="0" labelOnly="1" grandCol="1" outline="0" fieldPosition="0"/>
    </format>
    <format dxfId="356">
      <pivotArea type="origin" dataOnly="0" labelOnly="1" outline="0" fieldPosition="0"/>
    </format>
    <format dxfId="355">
      <pivotArea field="3" type="button" dataOnly="0" labelOnly="1" outline="0" axis="axisCol" fieldPosition="0"/>
    </format>
    <format dxfId="35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5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B18" firstHeaderRow="2" firstDataRow="2" firstDataCol="1"/>
  <pivotFields count="10">
    <pivotField compact="0" outline="0" showAll="0"/>
    <pivotField axis="axisRow" compact="0" outline="0" showAll="0">
      <items count="20">
        <item m="1" x="13"/>
        <item m="1" x="15"/>
        <item m="1" x="14"/>
        <item m="1" x="17"/>
        <item m="1" x="18"/>
        <item x="12"/>
        <item m="1" x="16"/>
        <item x="6"/>
        <item x="3"/>
        <item x="8"/>
        <item x="0"/>
        <item x="2"/>
        <item x="10"/>
        <item x="5"/>
        <item x="9"/>
        <item x="4"/>
        <item x="1"/>
        <item x="7"/>
        <item x="11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14"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tocks actuels" fld="3" baseField="1" baseItem="0"/>
  </dataFields>
  <formats count="5">
    <format dxfId="373">
      <pivotArea field="1" type="button" dataOnly="0" labelOnly="1" outline="0" axis="axisRow" fieldPosition="0"/>
    </format>
    <format dxfId="372">
      <pivotArea field="1" type="button" dataOnly="0" labelOnly="1" outline="0" axis="axisRow" fieldPosition="0"/>
    </format>
    <format dxfId="371">
      <pivotArea field="1" type="button" dataOnly="0" labelOnly="1" outline="0" axis="axisRow" fieldPosition="0"/>
    </format>
    <format dxfId="370">
      <pivotArea type="origin" dataOnly="0" labelOnly="1" outline="0" fieldPosition="0"/>
    </format>
    <format dxfId="369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workbookViewId="0">
      <selection activeCell="B5" sqref="B5"/>
    </sheetView>
  </sheetViews>
  <sheetFormatPr baseColWidth="10" defaultColWidth="11.44140625" defaultRowHeight="14.4" x14ac:dyDescent="0.3"/>
  <cols>
    <col min="1" max="1" width="11.44140625" style="101"/>
    <col min="2" max="2" width="47.6640625" style="101" customWidth="1"/>
    <col min="3" max="16384" width="11.44140625" style="101"/>
  </cols>
  <sheetData>
    <row r="1" spans="3:3" ht="31.5" customHeight="1" x14ac:dyDescent="0.3"/>
    <row r="2" spans="3:3" ht="31.5" customHeight="1" x14ac:dyDescent="0.3"/>
    <row r="3" spans="3:3" ht="31.5" customHeight="1" x14ac:dyDescent="0.55000000000000004">
      <c r="C3" s="102" t="str">
        <f>Raison_Sociale</f>
        <v>SICAME Atelier Décolletage</v>
      </c>
    </row>
    <row r="4" spans="3:3" ht="31.5" customHeight="1" x14ac:dyDescent="0.55000000000000004">
      <c r="C4" s="102" t="str">
        <f>Titre</f>
        <v>Gestion de stocks outillage</v>
      </c>
    </row>
    <row r="5" spans="3:3" ht="318.75" customHeight="1" x14ac:dyDescent="0.3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F123"/>
  <sheetViews>
    <sheetView workbookViewId="0">
      <pane ySplit="3" topLeftCell="A4" activePane="bottomLeft" state="frozen"/>
      <selection activeCell="B2" sqref="B2"/>
      <selection pane="bottomLeft" activeCell="B3" sqref="B3"/>
    </sheetView>
  </sheetViews>
  <sheetFormatPr baseColWidth="10" defaultColWidth="11.44140625" defaultRowHeight="14.4" x14ac:dyDescent="0.3"/>
  <cols>
    <col min="1" max="1" width="28.88671875" style="1" customWidth="1"/>
    <col min="2" max="2" width="28.33203125" style="1" customWidth="1"/>
    <col min="3" max="3" width="10.6640625" style="2" customWidth="1"/>
    <col min="4" max="4" width="11" style="1" customWidth="1"/>
    <col min="5" max="5" width="11.44140625" style="1" customWidth="1"/>
    <col min="6" max="7" width="27.44140625" style="6" customWidth="1"/>
    <col min="8" max="8" width="27.44140625" style="1" customWidth="1"/>
    <col min="9" max="10" width="12.109375" style="1" customWidth="1"/>
    <col min="11" max="11" width="21.109375" style="1" customWidth="1"/>
    <col min="12" max="12" width="21.6640625" style="1" customWidth="1"/>
    <col min="13" max="14" width="0" style="2" hidden="1" customWidth="1"/>
    <col min="15" max="15" width="20.109375" style="1" customWidth="1"/>
    <col min="16" max="16" width="19.33203125" style="1" customWidth="1"/>
    <col min="17" max="17" width="18.109375" style="1" customWidth="1"/>
    <col min="18" max="18" width="16.88671875" style="1" customWidth="1"/>
    <col min="19" max="20" width="17.44140625" style="1" customWidth="1"/>
    <col min="21" max="21" width="19.109375" style="1" customWidth="1"/>
    <col min="22" max="22" width="18.5546875" style="1" customWidth="1"/>
    <col min="23" max="23" width="17.5546875" style="1" customWidth="1"/>
    <col min="24" max="24" width="18.109375" style="1" customWidth="1"/>
    <col min="25" max="16384" width="11.44140625" style="1"/>
  </cols>
  <sheetData>
    <row r="1" spans="1:32" s="29" customFormat="1" ht="21" x14ac:dyDescent="0.3">
      <c r="A1" s="32" t="s">
        <v>6</v>
      </c>
      <c r="B1" s="26"/>
      <c r="C1" s="27">
        <f>SUBTOTAL(9,C3:C108)</f>
        <v>429</v>
      </c>
      <c r="D1" s="27">
        <f>SUBTOTAL(9,D3:D108)</f>
        <v>429</v>
      </c>
      <c r="E1" s="26"/>
      <c r="F1" s="28"/>
      <c r="G1" s="28"/>
      <c r="H1" s="26"/>
      <c r="I1" s="27">
        <f>SUBTOTAL(9,I3:I108)</f>
        <v>0</v>
      </c>
      <c r="J1" s="27">
        <f>SUBTOTAL(9,J3:J108)</f>
        <v>0</v>
      </c>
      <c r="M1" s="30"/>
      <c r="N1" s="30"/>
    </row>
    <row r="2" spans="1:32" s="10" customFormat="1" ht="46.5" customHeight="1" x14ac:dyDescent="0.3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1" customFormat="1" ht="36.75" customHeight="1" x14ac:dyDescent="0.3">
      <c r="A3" s="49" t="s">
        <v>78</v>
      </c>
      <c r="B3" s="73" t="s">
        <v>22</v>
      </c>
      <c r="C3" s="50" t="s">
        <v>12</v>
      </c>
      <c r="D3" s="51" t="s">
        <v>11</v>
      </c>
      <c r="E3" s="51" t="s">
        <v>51</v>
      </c>
      <c r="F3" s="51" t="s">
        <v>76</v>
      </c>
      <c r="G3" s="51" t="s">
        <v>77</v>
      </c>
      <c r="H3" s="51" t="s">
        <v>8</v>
      </c>
      <c r="I3" s="78" t="s">
        <v>9</v>
      </c>
      <c r="J3" s="78" t="s">
        <v>10</v>
      </c>
      <c r="M3" s="31" t="s">
        <v>2</v>
      </c>
      <c r="N3" s="31" t="s">
        <v>2</v>
      </c>
      <c r="AC3" s="31" t="s">
        <v>1</v>
      </c>
      <c r="AF3" s="31" t="s">
        <v>0</v>
      </c>
    </row>
    <row r="4" spans="1:32" x14ac:dyDescent="0.3">
      <c r="A4" s="99" t="s">
        <v>237</v>
      </c>
      <c r="B4" s="6" t="s">
        <v>62</v>
      </c>
      <c r="C4" s="2">
        <v>40</v>
      </c>
      <c r="D4" s="100">
        <f t="shared" ref="D4:D35" si="0">C4+I4-J4</f>
        <v>40</v>
      </c>
      <c r="E4" s="1">
        <v>3</v>
      </c>
      <c r="F4" s="6" t="s">
        <v>237</v>
      </c>
      <c r="G4" s="6" t="s">
        <v>227</v>
      </c>
      <c r="H4" s="20"/>
      <c r="I4" s="5">
        <f>SUMIF(Entrées!D:D,A:A,Entrées!F:F)</f>
        <v>0</v>
      </c>
      <c r="J4" s="5">
        <f>SUMIF(Sorties!C:C,A:A,Sorties!E:E)</f>
        <v>0</v>
      </c>
      <c r="L4" s="3"/>
    </row>
    <row r="5" spans="1:32" x14ac:dyDescent="0.3">
      <c r="A5" s="99" t="s">
        <v>161</v>
      </c>
      <c r="B5" s="6" t="s">
        <v>67</v>
      </c>
      <c r="C5" s="2">
        <v>1</v>
      </c>
      <c r="D5" s="100">
        <f t="shared" si="0"/>
        <v>1</v>
      </c>
      <c r="E5" s="1">
        <v>3</v>
      </c>
      <c r="F5" s="6" t="s">
        <v>162</v>
      </c>
      <c r="G5" s="6" t="s">
        <v>163</v>
      </c>
      <c r="H5" s="20"/>
      <c r="I5" s="5">
        <f>SUMIF(Entrées!D:D,A:A,Entrées!F:F)</f>
        <v>0</v>
      </c>
      <c r="J5" s="5">
        <f>SUMIF(Sorties!C:C,A:A,Sorties!E:E)</f>
        <v>0</v>
      </c>
      <c r="L5" s="3"/>
    </row>
    <row r="6" spans="1:32" x14ac:dyDescent="0.3">
      <c r="A6" s="99" t="s">
        <v>278</v>
      </c>
      <c r="B6" s="6" t="s">
        <v>65</v>
      </c>
      <c r="C6" s="2">
        <v>2</v>
      </c>
      <c r="D6" s="100">
        <f t="shared" si="0"/>
        <v>2</v>
      </c>
      <c r="E6" s="1">
        <v>3</v>
      </c>
      <c r="F6" s="6" t="s">
        <v>278</v>
      </c>
      <c r="G6" s="6" t="s">
        <v>273</v>
      </c>
      <c r="H6" s="20"/>
      <c r="I6" s="5">
        <f>SUMIF(Entrées!D:D,A:A,Entrées!F:F)</f>
        <v>0</v>
      </c>
      <c r="J6" s="5">
        <f>SUMIF(Sorties!C:C,A:A,Sorties!E:E)</f>
        <v>0</v>
      </c>
      <c r="L6" s="3"/>
    </row>
    <row r="7" spans="1:32" x14ac:dyDescent="0.3">
      <c r="A7" s="99" t="s">
        <v>92</v>
      </c>
      <c r="B7" s="6" t="s">
        <v>58</v>
      </c>
      <c r="C7" s="2">
        <v>9</v>
      </c>
      <c r="D7" s="100">
        <f t="shared" si="0"/>
        <v>9</v>
      </c>
      <c r="E7" s="1">
        <v>3</v>
      </c>
      <c r="F7" s="6" t="s">
        <v>93</v>
      </c>
      <c r="G7" s="6" t="s">
        <v>91</v>
      </c>
      <c r="H7" s="20"/>
      <c r="I7" s="5">
        <f>SUMIF(Entrées!D:D,A:A,Entrées!F:F)</f>
        <v>0</v>
      </c>
      <c r="J7" s="5">
        <f>SUMIF(Sorties!C:C,A:A,Sorties!E:E)</f>
        <v>0</v>
      </c>
      <c r="L7" s="3"/>
    </row>
    <row r="8" spans="1:32" x14ac:dyDescent="0.3">
      <c r="A8" s="99" t="s">
        <v>89</v>
      </c>
      <c r="B8" s="6" t="s">
        <v>58</v>
      </c>
      <c r="C8" s="2">
        <v>2</v>
      </c>
      <c r="D8" s="100">
        <f t="shared" si="0"/>
        <v>2</v>
      </c>
      <c r="E8" s="1">
        <v>3</v>
      </c>
      <c r="F8" s="6" t="s">
        <v>90</v>
      </c>
      <c r="G8" s="6" t="s">
        <v>91</v>
      </c>
      <c r="H8" s="20"/>
      <c r="I8" s="5">
        <f>SUMIF(Entrées!D:D,A:A,Entrées!F:F)</f>
        <v>0</v>
      </c>
      <c r="J8" s="5">
        <f>SUMIF(Sorties!C:C,A:A,Sorties!E:E)</f>
        <v>0</v>
      </c>
      <c r="L8" s="3"/>
    </row>
    <row r="9" spans="1:32" x14ac:dyDescent="0.3">
      <c r="A9" s="99" t="s">
        <v>98</v>
      </c>
      <c r="B9" s="6" t="s">
        <v>58</v>
      </c>
      <c r="C9" s="2">
        <v>11</v>
      </c>
      <c r="D9" s="100">
        <f t="shared" si="0"/>
        <v>11</v>
      </c>
      <c r="E9" s="1">
        <v>3</v>
      </c>
      <c r="F9" s="6" t="s">
        <v>99</v>
      </c>
      <c r="G9" s="6" t="s">
        <v>100</v>
      </c>
      <c r="H9" s="20"/>
      <c r="I9" s="5">
        <f>SUMIF(Entrées!D:D,A:A,Entrées!F:F)</f>
        <v>0</v>
      </c>
      <c r="J9" s="5">
        <f>SUMIF(Sorties!C:C,A:A,Sorties!E:E)</f>
        <v>0</v>
      </c>
      <c r="L9" s="3"/>
    </row>
    <row r="10" spans="1:32" x14ac:dyDescent="0.3">
      <c r="A10" s="99" t="s">
        <v>96</v>
      </c>
      <c r="B10" s="6" t="s">
        <v>58</v>
      </c>
      <c r="C10" s="2">
        <v>2</v>
      </c>
      <c r="D10" s="100">
        <f t="shared" si="0"/>
        <v>2</v>
      </c>
      <c r="E10" s="1">
        <v>3</v>
      </c>
      <c r="F10" s="6" t="s">
        <v>97</v>
      </c>
      <c r="G10" s="6" t="s">
        <v>91</v>
      </c>
      <c r="H10" s="20"/>
      <c r="I10" s="5">
        <f>SUMIF(Entrées!D:D,A:A,Entrées!F:F)</f>
        <v>0</v>
      </c>
      <c r="J10" s="5">
        <f>SUMIF(Sorties!C:C,A:A,Sorties!E:E)</f>
        <v>0</v>
      </c>
      <c r="L10" s="3"/>
    </row>
    <row r="11" spans="1:32" x14ac:dyDescent="0.3">
      <c r="A11" s="99" t="s">
        <v>101</v>
      </c>
      <c r="B11" s="6" t="s">
        <v>58</v>
      </c>
      <c r="C11" s="2">
        <v>6</v>
      </c>
      <c r="D11" s="100">
        <f t="shared" si="0"/>
        <v>6</v>
      </c>
      <c r="E11" s="1">
        <v>3</v>
      </c>
      <c r="F11" s="6" t="s">
        <v>102</v>
      </c>
      <c r="G11" s="6" t="s">
        <v>100</v>
      </c>
      <c r="H11" s="20"/>
      <c r="I11" s="5">
        <f>SUMIF(Entrées!D:D,A:A,Entrées!F:F)</f>
        <v>0</v>
      </c>
      <c r="J11" s="5">
        <f>SUMIF(Sorties!C:C,A:A,Sorties!E:E)</f>
        <v>0</v>
      </c>
      <c r="L11" s="3"/>
    </row>
    <row r="12" spans="1:32" x14ac:dyDescent="0.3">
      <c r="A12" s="99" t="s">
        <v>94</v>
      </c>
      <c r="B12" s="6" t="s">
        <v>58</v>
      </c>
      <c r="C12" s="2">
        <v>2</v>
      </c>
      <c r="D12" s="100">
        <f t="shared" si="0"/>
        <v>2</v>
      </c>
      <c r="E12" s="1">
        <v>3</v>
      </c>
      <c r="F12" s="6" t="s">
        <v>95</v>
      </c>
      <c r="G12" s="6" t="s">
        <v>91</v>
      </c>
      <c r="H12" s="20"/>
      <c r="I12" s="5">
        <f>SUMIF(Entrées!D:D,A:A,Entrées!F:F)</f>
        <v>0</v>
      </c>
      <c r="J12" s="5">
        <f>SUMIF(Sorties!C:C,A:A,Sorties!E:E)</f>
        <v>0</v>
      </c>
      <c r="L12" s="3"/>
    </row>
    <row r="13" spans="1:32" x14ac:dyDescent="0.3">
      <c r="A13" s="99" t="s">
        <v>105</v>
      </c>
      <c r="B13" s="6" t="s">
        <v>58</v>
      </c>
      <c r="C13" s="2">
        <v>11</v>
      </c>
      <c r="D13" s="100">
        <f t="shared" si="0"/>
        <v>11</v>
      </c>
      <c r="E13" s="1">
        <v>3</v>
      </c>
      <c r="F13" s="6" t="s">
        <v>106</v>
      </c>
      <c r="G13" s="6" t="s">
        <v>100</v>
      </c>
      <c r="H13" s="20"/>
      <c r="I13" s="5">
        <f>SUMIF(Entrées!D:D,A:A,Entrées!F:F)</f>
        <v>0</v>
      </c>
      <c r="J13" s="5">
        <f>SUMIF(Sorties!C:C,A:A,Sorties!E:E)</f>
        <v>0</v>
      </c>
      <c r="L13" s="3"/>
    </row>
    <row r="14" spans="1:32" x14ac:dyDescent="0.3">
      <c r="A14" s="99" t="s">
        <v>103</v>
      </c>
      <c r="B14" s="6" t="s">
        <v>58</v>
      </c>
      <c r="C14" s="2">
        <v>3</v>
      </c>
      <c r="D14" s="100">
        <f t="shared" si="0"/>
        <v>3</v>
      </c>
      <c r="E14" s="1">
        <v>3</v>
      </c>
      <c r="F14" s="6" t="s">
        <v>104</v>
      </c>
      <c r="G14" s="6" t="s">
        <v>100</v>
      </c>
      <c r="H14" s="20"/>
      <c r="I14" s="5">
        <f>SUMIF(Entrées!D:D,A:A,Entrées!F:F)</f>
        <v>0</v>
      </c>
      <c r="J14" s="5">
        <f>SUMIF(Sorties!C:C,A:A,Sorties!E:E)</f>
        <v>0</v>
      </c>
      <c r="L14" s="3"/>
    </row>
    <row r="15" spans="1:32" x14ac:dyDescent="0.3">
      <c r="A15" s="99" t="s">
        <v>110</v>
      </c>
      <c r="B15" s="6" t="s">
        <v>58</v>
      </c>
      <c r="C15" s="2">
        <v>3</v>
      </c>
      <c r="D15" s="100">
        <f t="shared" si="0"/>
        <v>3</v>
      </c>
      <c r="E15" s="1">
        <v>3</v>
      </c>
      <c r="F15" s="6" t="s">
        <v>111</v>
      </c>
      <c r="G15" s="6" t="s">
        <v>109</v>
      </c>
      <c r="H15" s="20"/>
      <c r="I15" s="5">
        <f>SUMIF(Entrées!D:D,A:A,Entrées!F:F)</f>
        <v>0</v>
      </c>
      <c r="J15" s="5">
        <f>SUMIF(Sorties!C:C,A:A,Sorties!E:E)</f>
        <v>0</v>
      </c>
      <c r="L15" s="3"/>
    </row>
    <row r="16" spans="1:32" x14ac:dyDescent="0.3">
      <c r="A16" s="99" t="s">
        <v>107</v>
      </c>
      <c r="B16" s="6" t="s">
        <v>58</v>
      </c>
      <c r="C16" s="2">
        <v>4</v>
      </c>
      <c r="D16" s="100">
        <f t="shared" si="0"/>
        <v>4</v>
      </c>
      <c r="E16" s="1">
        <v>3</v>
      </c>
      <c r="F16" s="6" t="s">
        <v>108</v>
      </c>
      <c r="G16" s="6" t="s">
        <v>109</v>
      </c>
      <c r="H16" s="20"/>
      <c r="I16" s="5">
        <f>SUMIF(Entrées!D:D,A:A,Entrées!F:F)</f>
        <v>0</v>
      </c>
      <c r="J16" s="5">
        <f>SUMIF(Sorties!C:C,A:A,Sorties!E:E)</f>
        <v>0</v>
      </c>
      <c r="L16" s="3"/>
    </row>
    <row r="17" spans="1:12" x14ac:dyDescent="0.3">
      <c r="A17" s="99" t="s">
        <v>112</v>
      </c>
      <c r="B17" s="6" t="s">
        <v>58</v>
      </c>
      <c r="C17" s="2">
        <v>14</v>
      </c>
      <c r="D17" s="100">
        <f t="shared" si="0"/>
        <v>14</v>
      </c>
      <c r="E17" s="1">
        <v>3</v>
      </c>
      <c r="F17" s="6" t="s">
        <v>113</v>
      </c>
      <c r="G17" s="6" t="s">
        <v>109</v>
      </c>
      <c r="H17" s="20"/>
      <c r="I17" s="5">
        <f>SUMIF(Entrées!D:D,A:A,Entrées!F:F)</f>
        <v>0</v>
      </c>
      <c r="J17" s="5">
        <f>SUMIF(Sorties!C:C,A:A,Sorties!E:E)</f>
        <v>0</v>
      </c>
      <c r="L17" s="3"/>
    </row>
    <row r="18" spans="1:12" x14ac:dyDescent="0.3">
      <c r="A18" s="99" t="s">
        <v>116</v>
      </c>
      <c r="B18" s="6" t="s">
        <v>58</v>
      </c>
      <c r="C18" s="2">
        <v>11</v>
      </c>
      <c r="D18" s="100">
        <f t="shared" si="0"/>
        <v>11</v>
      </c>
      <c r="E18" s="1">
        <v>3</v>
      </c>
      <c r="F18" s="6" t="s">
        <v>120</v>
      </c>
      <c r="G18" s="6" t="s">
        <v>118</v>
      </c>
      <c r="H18" s="20" t="s">
        <v>121</v>
      </c>
      <c r="I18" s="5">
        <f>SUMIF(Entrées!D:D,A:A,Entrées!F:F)</f>
        <v>0</v>
      </c>
      <c r="J18" s="5">
        <f>SUMIF(Sorties!C:C,A:A,Sorties!E:E)</f>
        <v>0</v>
      </c>
      <c r="L18" s="3"/>
    </row>
    <row r="19" spans="1:12" x14ac:dyDescent="0.3">
      <c r="A19" s="99" t="s">
        <v>116</v>
      </c>
      <c r="B19" s="6" t="s">
        <v>58</v>
      </c>
      <c r="C19" s="2">
        <v>6</v>
      </c>
      <c r="D19" s="100">
        <f t="shared" si="0"/>
        <v>6</v>
      </c>
      <c r="E19" s="1">
        <v>3</v>
      </c>
      <c r="F19" s="6" t="s">
        <v>117</v>
      </c>
      <c r="G19" s="6" t="s">
        <v>118</v>
      </c>
      <c r="H19" s="20" t="s">
        <v>119</v>
      </c>
      <c r="I19" s="5">
        <f>SUMIF(Entrées!D:D,A:A,Entrées!F:F)</f>
        <v>0</v>
      </c>
      <c r="J19" s="5">
        <f>SUMIF(Sorties!C:C,A:A,Sorties!E:E)</f>
        <v>0</v>
      </c>
      <c r="L19" s="3"/>
    </row>
    <row r="20" spans="1:12" x14ac:dyDescent="0.3">
      <c r="A20" s="99" t="s">
        <v>114</v>
      </c>
      <c r="B20" s="6" t="s">
        <v>58</v>
      </c>
      <c r="C20" s="2">
        <v>21</v>
      </c>
      <c r="D20" s="100">
        <f t="shared" si="0"/>
        <v>21</v>
      </c>
      <c r="E20" s="1">
        <v>3</v>
      </c>
      <c r="F20" s="6" t="s">
        <v>104</v>
      </c>
      <c r="G20" s="6" t="s">
        <v>109</v>
      </c>
      <c r="H20" s="20"/>
      <c r="I20" s="5">
        <f>SUMIF(Entrées!D:D,A:A,Entrées!F:F)</f>
        <v>0</v>
      </c>
      <c r="J20" s="5">
        <f>SUMIF(Sorties!C:C,A:A,Sorties!E:E)</f>
        <v>0</v>
      </c>
      <c r="L20" s="3"/>
    </row>
    <row r="21" spans="1:12" x14ac:dyDescent="0.3">
      <c r="A21" s="99" t="s">
        <v>122</v>
      </c>
      <c r="B21" s="6" t="s">
        <v>58</v>
      </c>
      <c r="C21" s="2">
        <v>4</v>
      </c>
      <c r="D21" s="100">
        <f t="shared" si="0"/>
        <v>4</v>
      </c>
      <c r="E21" s="1">
        <v>3</v>
      </c>
      <c r="F21" s="6">
        <v>1304859</v>
      </c>
      <c r="G21" s="6" t="s">
        <v>118</v>
      </c>
      <c r="H21" s="20"/>
      <c r="I21" s="5">
        <f>SUMIF(Entrées!D:D,A:A,Entrées!F:F)</f>
        <v>0</v>
      </c>
      <c r="J21" s="5">
        <f>SUMIF(Sorties!C:C,A:A,Sorties!E:E)</f>
        <v>0</v>
      </c>
      <c r="L21" s="3"/>
    </row>
    <row r="22" spans="1:12" x14ac:dyDescent="0.3">
      <c r="A22" s="99" t="s">
        <v>115</v>
      </c>
      <c r="B22" s="6" t="s">
        <v>58</v>
      </c>
      <c r="C22" s="2">
        <v>1</v>
      </c>
      <c r="D22" s="100">
        <f t="shared" si="0"/>
        <v>1</v>
      </c>
      <c r="E22" s="1">
        <v>3</v>
      </c>
      <c r="F22" s="6">
        <v>71360</v>
      </c>
      <c r="G22" s="6" t="s">
        <v>109</v>
      </c>
      <c r="H22" s="20"/>
      <c r="I22" s="5">
        <f>SUMIF(Entrées!D:D,A:A,Entrées!F:F)</f>
        <v>0</v>
      </c>
      <c r="J22" s="5">
        <f>SUMIF(Sorties!C:C,A:A,Sorties!E:E)</f>
        <v>0</v>
      </c>
      <c r="L22" s="3"/>
    </row>
    <row r="23" spans="1:12" x14ac:dyDescent="0.3">
      <c r="A23" s="99" t="s">
        <v>123</v>
      </c>
      <c r="B23" s="6" t="s">
        <v>58</v>
      </c>
      <c r="C23" s="2">
        <v>5</v>
      </c>
      <c r="D23" s="100">
        <f t="shared" si="0"/>
        <v>5</v>
      </c>
      <c r="E23" s="1">
        <v>3</v>
      </c>
      <c r="F23" s="6" t="s">
        <v>124</v>
      </c>
      <c r="G23" s="6" t="s">
        <v>127</v>
      </c>
      <c r="H23" s="20"/>
      <c r="I23" s="5">
        <f>SUMIF(Entrées!D:D,A:A,Entrées!F:F)</f>
        <v>0</v>
      </c>
      <c r="J23" s="5">
        <f>SUMIF(Sorties!C:C,A:A,Sorties!E:E)</f>
        <v>0</v>
      </c>
      <c r="L23" s="3"/>
    </row>
    <row r="24" spans="1:12" x14ac:dyDescent="0.3">
      <c r="A24" s="99" t="s">
        <v>125</v>
      </c>
      <c r="B24" s="6" t="s">
        <v>58</v>
      </c>
      <c r="C24" s="2">
        <v>10</v>
      </c>
      <c r="D24" s="100">
        <f t="shared" si="0"/>
        <v>10</v>
      </c>
      <c r="E24" s="1">
        <v>3</v>
      </c>
      <c r="F24" s="6" t="s">
        <v>126</v>
      </c>
      <c r="G24" s="6" t="s">
        <v>127</v>
      </c>
      <c r="H24" s="20" t="s">
        <v>121</v>
      </c>
      <c r="I24" s="5">
        <f>SUMIF(Entrées!D:D,A:A,Entrées!F:F)</f>
        <v>0</v>
      </c>
      <c r="J24" s="5">
        <f>SUMIF(Sorties!C:C,A:A,Sorties!E:E)</f>
        <v>0</v>
      </c>
      <c r="L24" s="3"/>
    </row>
    <row r="25" spans="1:12" x14ac:dyDescent="0.3">
      <c r="A25" s="99" t="s">
        <v>125</v>
      </c>
      <c r="B25" s="6" t="s">
        <v>58</v>
      </c>
      <c r="C25" s="2">
        <v>5</v>
      </c>
      <c r="D25" s="100">
        <f t="shared" si="0"/>
        <v>5</v>
      </c>
      <c r="E25" s="1">
        <v>3</v>
      </c>
      <c r="F25" s="6" t="s">
        <v>133</v>
      </c>
      <c r="G25" s="6" t="s">
        <v>131</v>
      </c>
      <c r="H25" s="20" t="s">
        <v>119</v>
      </c>
      <c r="I25" s="5">
        <f>SUMIF(Entrées!D:D,A:A,Entrées!F:F)</f>
        <v>0</v>
      </c>
      <c r="J25" s="5">
        <f>SUMIF(Sorties!C:C,A:A,Sorties!E:E)</f>
        <v>0</v>
      </c>
      <c r="L25" s="3"/>
    </row>
    <row r="26" spans="1:12" x14ac:dyDescent="0.3">
      <c r="A26" s="99" t="s">
        <v>130</v>
      </c>
      <c r="B26" s="6" t="s">
        <v>58</v>
      </c>
      <c r="C26" s="2">
        <v>9</v>
      </c>
      <c r="D26" s="100">
        <f t="shared" si="0"/>
        <v>9</v>
      </c>
      <c r="E26" s="1">
        <v>3</v>
      </c>
      <c r="F26" s="6" t="s">
        <v>97</v>
      </c>
      <c r="G26" s="6" t="s">
        <v>131</v>
      </c>
      <c r="H26" s="20"/>
      <c r="I26" s="5">
        <f>SUMIF(Entrées!D:D,A:A,Entrées!F:F)</f>
        <v>0</v>
      </c>
      <c r="J26" s="5">
        <f>SUMIF(Sorties!C:C,A:A,Sorties!E:E)</f>
        <v>0</v>
      </c>
      <c r="L26" s="3"/>
    </row>
    <row r="27" spans="1:12" x14ac:dyDescent="0.3">
      <c r="A27" s="99" t="s">
        <v>128</v>
      </c>
      <c r="B27" s="6" t="s">
        <v>58</v>
      </c>
      <c r="C27" s="2">
        <v>2</v>
      </c>
      <c r="D27" s="100">
        <f t="shared" si="0"/>
        <v>2</v>
      </c>
      <c r="E27" s="1">
        <v>3</v>
      </c>
      <c r="F27" s="6" t="s">
        <v>129</v>
      </c>
      <c r="G27" s="6" t="s">
        <v>127</v>
      </c>
      <c r="H27" s="20"/>
      <c r="I27" s="5">
        <f>SUMIF(Entrées!D:D,A:A,Entrées!F:F)</f>
        <v>0</v>
      </c>
      <c r="J27" s="5">
        <f>SUMIF(Sorties!C:C,A:A,Sorties!E:E)</f>
        <v>0</v>
      </c>
      <c r="L27" s="3"/>
    </row>
    <row r="28" spans="1:12" x14ac:dyDescent="0.3">
      <c r="A28" s="99" t="s">
        <v>132</v>
      </c>
      <c r="B28" s="6" t="s">
        <v>58</v>
      </c>
      <c r="C28" s="2">
        <v>6</v>
      </c>
      <c r="D28" s="100">
        <f t="shared" si="0"/>
        <v>6</v>
      </c>
      <c r="E28" s="1">
        <v>3</v>
      </c>
      <c r="F28" s="6">
        <v>21480</v>
      </c>
      <c r="G28" s="6" t="s">
        <v>131</v>
      </c>
      <c r="H28" s="20"/>
      <c r="I28" s="5">
        <f>SUMIF(Entrées!D:D,A:A,Entrées!F:F)</f>
        <v>0</v>
      </c>
      <c r="J28" s="5">
        <f>SUMIF(Sorties!C:C,A:A,Sorties!E:E)</f>
        <v>0</v>
      </c>
      <c r="L28" s="3"/>
    </row>
    <row r="29" spans="1:12" x14ac:dyDescent="0.3">
      <c r="A29" s="99" t="s">
        <v>84</v>
      </c>
      <c r="B29" s="6" t="s">
        <v>58</v>
      </c>
      <c r="C29" s="2">
        <v>3</v>
      </c>
      <c r="D29" s="100">
        <f t="shared" si="0"/>
        <v>3</v>
      </c>
      <c r="E29" s="1">
        <v>3</v>
      </c>
      <c r="F29" s="6" t="s">
        <v>85</v>
      </c>
      <c r="G29" s="6" t="s">
        <v>86</v>
      </c>
      <c r="H29" s="20"/>
      <c r="I29" s="5">
        <f>SUMIF(Entrées!D:D,A:A,Entrées!F:F)</f>
        <v>0</v>
      </c>
      <c r="J29" s="5">
        <f>SUMIF(Sorties!C:C,A:A,Sorties!E:E)</f>
        <v>0</v>
      </c>
      <c r="L29" s="3"/>
    </row>
    <row r="30" spans="1:12" x14ac:dyDescent="0.3">
      <c r="A30" s="99" t="s">
        <v>87</v>
      </c>
      <c r="B30" s="6" t="s">
        <v>58</v>
      </c>
      <c r="C30" s="2">
        <v>13</v>
      </c>
      <c r="D30" s="100">
        <f t="shared" si="0"/>
        <v>13</v>
      </c>
      <c r="E30" s="1">
        <v>3</v>
      </c>
      <c r="F30" s="6" t="s">
        <v>88</v>
      </c>
      <c r="G30" s="6" t="s">
        <v>86</v>
      </c>
      <c r="H30" s="20"/>
      <c r="I30" s="5">
        <f>SUMIF(Entrées!D:D,A:A,Entrées!F:F)</f>
        <v>0</v>
      </c>
      <c r="J30" s="5">
        <f>SUMIF(Sorties!C:C,A:A,Sorties!E:E)</f>
        <v>0</v>
      </c>
      <c r="L30" s="3"/>
    </row>
    <row r="31" spans="1:12" x14ac:dyDescent="0.3">
      <c r="A31" s="99" t="s">
        <v>170</v>
      </c>
      <c r="B31" s="6" t="s">
        <v>164</v>
      </c>
      <c r="C31" s="2">
        <v>4</v>
      </c>
      <c r="D31" s="100">
        <f t="shared" si="0"/>
        <v>4</v>
      </c>
      <c r="E31" s="1">
        <v>3</v>
      </c>
      <c r="F31" s="6" t="s">
        <v>171</v>
      </c>
      <c r="G31" s="6" t="s">
        <v>167</v>
      </c>
      <c r="H31" s="20"/>
      <c r="I31" s="5">
        <f>SUMIF(Entrées!D:D,A:A,Entrées!F:F)</f>
        <v>0</v>
      </c>
      <c r="J31" s="5">
        <f>SUMIF(Sorties!C:C,A:A,Sorties!E:E)</f>
        <v>0</v>
      </c>
      <c r="L31" s="3"/>
    </row>
    <row r="32" spans="1:12" x14ac:dyDescent="0.3">
      <c r="A32" s="99" t="s">
        <v>198</v>
      </c>
      <c r="B32" s="6" t="s">
        <v>60</v>
      </c>
      <c r="C32" s="2">
        <v>2</v>
      </c>
      <c r="D32" s="100">
        <f t="shared" si="0"/>
        <v>2</v>
      </c>
      <c r="E32" s="1">
        <v>3</v>
      </c>
      <c r="F32" s="6" t="s">
        <v>194</v>
      </c>
      <c r="G32" s="6" t="s">
        <v>197</v>
      </c>
      <c r="H32" s="20"/>
      <c r="I32" s="5">
        <f>SUMIF(Entrées!D:D,A:A,Entrées!F:F)</f>
        <v>0</v>
      </c>
      <c r="J32" s="5">
        <f>SUMIF(Sorties!C:C,A:A,Sorties!E:E)</f>
        <v>0</v>
      </c>
      <c r="L32" s="3"/>
    </row>
    <row r="33" spans="1:12" x14ac:dyDescent="0.3">
      <c r="A33" s="99" t="s">
        <v>211</v>
      </c>
      <c r="B33" s="6" t="s">
        <v>60</v>
      </c>
      <c r="C33" s="2">
        <v>3</v>
      </c>
      <c r="D33" s="100">
        <f t="shared" si="0"/>
        <v>3</v>
      </c>
      <c r="E33" s="1">
        <v>3</v>
      </c>
      <c r="F33" s="6" t="s">
        <v>212</v>
      </c>
      <c r="G33" s="6" t="s">
        <v>213</v>
      </c>
      <c r="H33" s="20"/>
      <c r="I33" s="5">
        <f>SUMIF(Entrées!D:D,A:A,Entrées!F:F)</f>
        <v>0</v>
      </c>
      <c r="J33" s="5">
        <f>SUMIF(Sorties!C:C,A:A,Sorties!E:E)</f>
        <v>0</v>
      </c>
      <c r="L33" s="3"/>
    </row>
    <row r="34" spans="1:12" x14ac:dyDescent="0.3">
      <c r="A34" s="99" t="s">
        <v>144</v>
      </c>
      <c r="B34" s="6" t="s">
        <v>66</v>
      </c>
      <c r="C34" s="2">
        <v>1</v>
      </c>
      <c r="D34" s="100">
        <f t="shared" si="0"/>
        <v>1</v>
      </c>
      <c r="E34" s="1">
        <v>3</v>
      </c>
      <c r="F34" s="6" t="s">
        <v>145</v>
      </c>
      <c r="G34" s="6" t="s">
        <v>146</v>
      </c>
      <c r="H34" s="20"/>
      <c r="I34" s="5">
        <f>SUMIF(Entrées!D:D,A:A,Entrées!F:F)</f>
        <v>0</v>
      </c>
      <c r="J34" s="5">
        <f>SUMIF(Sorties!C:C,A:A,Sorties!E:E)</f>
        <v>0</v>
      </c>
      <c r="L34" s="3"/>
    </row>
    <row r="35" spans="1:12" x14ac:dyDescent="0.3">
      <c r="A35" s="99" t="s">
        <v>147</v>
      </c>
      <c r="B35" s="6" t="s">
        <v>66</v>
      </c>
      <c r="C35" s="2">
        <v>1</v>
      </c>
      <c r="D35" s="100">
        <f t="shared" si="0"/>
        <v>1</v>
      </c>
      <c r="E35" s="1">
        <v>3</v>
      </c>
      <c r="F35" s="6" t="s">
        <v>148</v>
      </c>
      <c r="G35" s="6" t="s">
        <v>146</v>
      </c>
      <c r="H35" s="20"/>
      <c r="I35" s="5">
        <f>SUMIF(Entrées!D:D,A:A,Entrées!F:F)</f>
        <v>0</v>
      </c>
      <c r="J35" s="5">
        <f>SUMIF(Sorties!C:C,A:A,Sorties!E:E)</f>
        <v>0</v>
      </c>
      <c r="L35" s="3"/>
    </row>
    <row r="36" spans="1:12" x14ac:dyDescent="0.3">
      <c r="A36" s="99" t="s">
        <v>193</v>
      </c>
      <c r="B36" s="6" t="s">
        <v>60</v>
      </c>
      <c r="C36" s="2">
        <v>6</v>
      </c>
      <c r="D36" s="100">
        <f t="shared" ref="D36:D67" si="1">C36+I36-J36</f>
        <v>6</v>
      </c>
      <c r="E36" s="1">
        <v>3</v>
      </c>
      <c r="F36" s="6" t="s">
        <v>194</v>
      </c>
      <c r="G36" s="6" t="s">
        <v>192</v>
      </c>
      <c r="H36" s="20"/>
      <c r="I36" s="5">
        <f>SUMIF(Entrées!D:D,A:A,Entrées!F:F)</f>
        <v>0</v>
      </c>
      <c r="J36" s="5">
        <f>SUMIF(Sorties!C:C,A:A,Sorties!E:E)</f>
        <v>0</v>
      </c>
      <c r="L36" s="3"/>
    </row>
    <row r="37" spans="1:12" x14ac:dyDescent="0.3">
      <c r="A37" s="99" t="s">
        <v>172</v>
      </c>
      <c r="B37" s="6" t="s">
        <v>64</v>
      </c>
      <c r="C37" s="2">
        <v>2</v>
      </c>
      <c r="D37" s="100">
        <f t="shared" si="1"/>
        <v>2</v>
      </c>
      <c r="E37" s="1">
        <v>3</v>
      </c>
      <c r="F37" s="6" t="s">
        <v>246</v>
      </c>
      <c r="G37" s="6" t="s">
        <v>239</v>
      </c>
      <c r="H37" s="20"/>
      <c r="I37" s="5">
        <f>SUMIF(Entrées!D:D,A:A,Entrées!F:F)</f>
        <v>0</v>
      </c>
      <c r="J37" s="5">
        <f>SUMIF(Sorties!C:C,A:A,Sorties!E:E)</f>
        <v>0</v>
      </c>
      <c r="L37" s="3"/>
    </row>
    <row r="38" spans="1:12" x14ac:dyDescent="0.3">
      <c r="A38" s="99" t="s">
        <v>172</v>
      </c>
      <c r="B38" s="6" t="s">
        <v>164</v>
      </c>
      <c r="C38" s="2">
        <v>8</v>
      </c>
      <c r="D38" s="100">
        <f t="shared" si="1"/>
        <v>8</v>
      </c>
      <c r="E38" s="1">
        <v>3</v>
      </c>
      <c r="F38" s="6" t="s">
        <v>173</v>
      </c>
      <c r="G38" s="6" t="s">
        <v>174</v>
      </c>
      <c r="H38" s="20"/>
      <c r="I38" s="5">
        <f>SUMIF(Entrées!D:D,A:A,Entrées!F:F)</f>
        <v>0</v>
      </c>
      <c r="J38" s="5">
        <f>SUMIF(Sorties!C:C,A:A,Sorties!E:E)</f>
        <v>0</v>
      </c>
      <c r="L38" s="3"/>
    </row>
    <row r="39" spans="1:12" x14ac:dyDescent="0.3">
      <c r="A39" s="99" t="s">
        <v>172</v>
      </c>
      <c r="B39" s="6" t="s">
        <v>63</v>
      </c>
      <c r="C39" s="2">
        <v>3</v>
      </c>
      <c r="D39" s="100">
        <f t="shared" si="1"/>
        <v>3</v>
      </c>
      <c r="E39" s="1">
        <v>3</v>
      </c>
      <c r="F39" s="6" t="s">
        <v>238</v>
      </c>
      <c r="G39" s="6" t="s">
        <v>239</v>
      </c>
      <c r="H39" s="20"/>
      <c r="I39" s="5">
        <f>SUMIF(Entrées!D:D,A:A,Entrées!F:F)</f>
        <v>0</v>
      </c>
      <c r="J39" s="5">
        <f>SUMIF(Sorties!C:C,A:A,Sorties!E:E)</f>
        <v>0</v>
      </c>
      <c r="L39" s="3"/>
    </row>
    <row r="40" spans="1:12" x14ac:dyDescent="0.3">
      <c r="A40" s="99" t="s">
        <v>241</v>
      </c>
      <c r="B40" s="6" t="s">
        <v>64</v>
      </c>
      <c r="C40" s="2">
        <v>8</v>
      </c>
      <c r="D40" s="100">
        <f t="shared" si="1"/>
        <v>8</v>
      </c>
      <c r="E40" s="1">
        <v>3</v>
      </c>
      <c r="F40" s="6" t="s">
        <v>253</v>
      </c>
      <c r="G40" s="6" t="s">
        <v>239</v>
      </c>
      <c r="H40" s="20"/>
      <c r="I40" s="5">
        <f>SUMIF(Entrées!D:D,A:A,Entrées!F:F)</f>
        <v>0</v>
      </c>
      <c r="J40" s="5">
        <f>SUMIF(Sorties!C:C,A:A,Sorties!E:E)</f>
        <v>0</v>
      </c>
      <c r="L40" s="3"/>
    </row>
    <row r="41" spans="1:12" x14ac:dyDescent="0.3">
      <c r="A41" s="99" t="s">
        <v>241</v>
      </c>
      <c r="B41" s="6" t="s">
        <v>64</v>
      </c>
      <c r="C41" s="2">
        <v>2</v>
      </c>
      <c r="D41" s="100">
        <f t="shared" si="1"/>
        <v>2</v>
      </c>
      <c r="E41" s="1">
        <v>3</v>
      </c>
      <c r="F41" s="6" t="s">
        <v>250</v>
      </c>
      <c r="G41" s="6" t="s">
        <v>239</v>
      </c>
      <c r="H41" s="20"/>
      <c r="I41" s="5">
        <f>SUMIF(Entrées!D:D,A:A,Entrées!F:F)</f>
        <v>0</v>
      </c>
      <c r="J41" s="5">
        <f>SUMIF(Sorties!C:C,A:A,Sorties!E:E)</f>
        <v>0</v>
      </c>
      <c r="L41" s="3"/>
    </row>
    <row r="42" spans="1:12" x14ac:dyDescent="0.3">
      <c r="A42" s="99" t="s">
        <v>241</v>
      </c>
      <c r="B42" s="6" t="s">
        <v>63</v>
      </c>
      <c r="C42" s="2">
        <v>9</v>
      </c>
      <c r="D42" s="100">
        <f t="shared" si="1"/>
        <v>9</v>
      </c>
      <c r="E42" s="1">
        <v>3</v>
      </c>
      <c r="F42" s="6" t="s">
        <v>242</v>
      </c>
      <c r="G42" s="6" t="s">
        <v>239</v>
      </c>
      <c r="H42" s="20"/>
      <c r="I42" s="5">
        <f>SUMIF(Entrées!D:D,A:A,Entrées!F:F)</f>
        <v>0</v>
      </c>
      <c r="J42" s="5">
        <f>SUMIF(Sorties!C:C,A:A,Sorties!E:E)</f>
        <v>0</v>
      </c>
      <c r="L42" s="3"/>
    </row>
    <row r="43" spans="1:12" x14ac:dyDescent="0.3">
      <c r="A43" s="99" t="s">
        <v>188</v>
      </c>
      <c r="B43" s="6" t="s">
        <v>60</v>
      </c>
      <c r="C43" s="2">
        <v>2</v>
      </c>
      <c r="D43" s="100">
        <f t="shared" si="1"/>
        <v>2</v>
      </c>
      <c r="E43" s="1">
        <v>3</v>
      </c>
      <c r="F43" s="6" t="s">
        <v>189</v>
      </c>
      <c r="G43" s="6" t="s">
        <v>187</v>
      </c>
      <c r="H43" s="20"/>
      <c r="I43" s="5">
        <f>SUMIF(Entrées!D:D,A:A,Entrées!F:F)</f>
        <v>0</v>
      </c>
      <c r="J43" s="5">
        <f>SUMIF(Sorties!C:C,A:A,Sorties!E:E)</f>
        <v>0</v>
      </c>
      <c r="L43" s="3"/>
    </row>
    <row r="44" spans="1:12" x14ac:dyDescent="0.3">
      <c r="A44" s="99" t="s">
        <v>254</v>
      </c>
      <c r="B44" s="6" t="s">
        <v>64</v>
      </c>
      <c r="C44" s="2">
        <v>2</v>
      </c>
      <c r="D44" s="100">
        <f t="shared" si="1"/>
        <v>2</v>
      </c>
      <c r="E44" s="1">
        <v>3</v>
      </c>
      <c r="F44" s="6" t="s">
        <v>255</v>
      </c>
      <c r="G44" s="6" t="s">
        <v>239</v>
      </c>
      <c r="H44" s="20"/>
      <c r="I44" s="5">
        <f>SUMIF(Entrées!D:D,A:A,Entrées!F:F)</f>
        <v>0</v>
      </c>
      <c r="J44" s="5">
        <f>SUMIF(Sorties!C:C,A:A,Sorties!E:E)</f>
        <v>0</v>
      </c>
      <c r="L44" s="3"/>
    </row>
    <row r="45" spans="1:12" x14ac:dyDescent="0.3">
      <c r="A45" s="99" t="s">
        <v>191</v>
      </c>
      <c r="B45" s="6" t="s">
        <v>60</v>
      </c>
      <c r="C45" s="2">
        <v>2</v>
      </c>
      <c r="D45" s="100">
        <f t="shared" si="1"/>
        <v>2</v>
      </c>
      <c r="E45" s="1">
        <v>3</v>
      </c>
      <c r="F45" s="6" t="s">
        <v>189</v>
      </c>
      <c r="G45" s="6" t="s">
        <v>192</v>
      </c>
      <c r="H45" s="20"/>
      <c r="I45" s="5">
        <f>SUMIF(Entrées!D:D,A:A,Entrées!F:F)</f>
        <v>0</v>
      </c>
      <c r="J45" s="5">
        <f>SUMIF(Sorties!C:C,A:A,Sorties!E:E)</f>
        <v>0</v>
      </c>
      <c r="L45" s="3"/>
    </row>
    <row r="46" spans="1:12" x14ac:dyDescent="0.3">
      <c r="A46" s="99" t="s">
        <v>251</v>
      </c>
      <c r="B46" s="6" t="s">
        <v>64</v>
      </c>
      <c r="C46" s="2">
        <v>5</v>
      </c>
      <c r="D46" s="100">
        <f t="shared" si="1"/>
        <v>5</v>
      </c>
      <c r="E46" s="1">
        <v>3</v>
      </c>
      <c r="F46" s="6" t="s">
        <v>252</v>
      </c>
      <c r="G46" s="6" t="s">
        <v>239</v>
      </c>
      <c r="H46" s="20"/>
      <c r="I46" s="5">
        <f>SUMIF(Entrées!D:D,A:A,Entrées!F:F)</f>
        <v>0</v>
      </c>
      <c r="J46" s="5">
        <f>SUMIF(Sorties!C:C,A:A,Sorties!E:E)</f>
        <v>0</v>
      </c>
      <c r="L46" s="3"/>
    </row>
    <row r="47" spans="1:12" x14ac:dyDescent="0.3">
      <c r="A47" s="99" t="s">
        <v>149</v>
      </c>
      <c r="B47" s="6" t="s">
        <v>66</v>
      </c>
      <c r="C47" s="2">
        <v>1</v>
      </c>
      <c r="D47" s="100">
        <f t="shared" si="1"/>
        <v>1</v>
      </c>
      <c r="E47" s="1">
        <v>3</v>
      </c>
      <c r="F47" s="6" t="s">
        <v>150</v>
      </c>
      <c r="G47" s="6" t="s">
        <v>146</v>
      </c>
      <c r="H47" s="20"/>
      <c r="I47" s="5">
        <f>SUMIF(Entrées!D:D,A:A,Entrées!F:F)</f>
        <v>0</v>
      </c>
      <c r="J47" s="5">
        <f>SUMIF(Sorties!C:C,A:A,Sorties!E:E)</f>
        <v>0</v>
      </c>
      <c r="L47" s="3"/>
    </row>
    <row r="48" spans="1:12" x14ac:dyDescent="0.3">
      <c r="A48" s="99" t="s">
        <v>175</v>
      </c>
      <c r="B48" s="6" t="s">
        <v>164</v>
      </c>
      <c r="C48" s="2">
        <v>4</v>
      </c>
      <c r="D48" s="100">
        <f t="shared" si="1"/>
        <v>4</v>
      </c>
      <c r="E48" s="1">
        <v>3</v>
      </c>
      <c r="F48" s="6" t="s">
        <v>176</v>
      </c>
      <c r="G48" s="6" t="s">
        <v>174</v>
      </c>
      <c r="H48" s="20"/>
      <c r="I48" s="5">
        <f>SUMIF(Entrées!D:D,A:A,Entrées!F:F)</f>
        <v>0</v>
      </c>
      <c r="J48" s="5">
        <f>SUMIF(Sorties!C:C,A:A,Sorties!E:E)</f>
        <v>0</v>
      </c>
      <c r="L48" s="3"/>
    </row>
    <row r="49" spans="1:12" x14ac:dyDescent="0.3">
      <c r="A49" s="99" t="s">
        <v>175</v>
      </c>
      <c r="B49" s="6" t="s">
        <v>63</v>
      </c>
      <c r="C49" s="2">
        <v>1</v>
      </c>
      <c r="D49" s="100">
        <f t="shared" si="1"/>
        <v>1</v>
      </c>
      <c r="E49" s="1">
        <v>3</v>
      </c>
      <c r="F49" s="6" t="s">
        <v>240</v>
      </c>
      <c r="G49" s="6" t="s">
        <v>239</v>
      </c>
      <c r="H49" s="20"/>
      <c r="I49" s="5">
        <f>SUMIF(Entrées!D:D,A:A,Entrées!F:F)</f>
        <v>0</v>
      </c>
      <c r="J49" s="5">
        <f>SUMIF(Sorties!C:C,A:A,Sorties!E:E)</f>
        <v>0</v>
      </c>
      <c r="L49" s="3"/>
    </row>
    <row r="50" spans="1:12" x14ac:dyDescent="0.3">
      <c r="A50" s="99" t="s">
        <v>177</v>
      </c>
      <c r="B50" s="6" t="s">
        <v>164</v>
      </c>
      <c r="C50" s="2">
        <v>3</v>
      </c>
      <c r="D50" s="100">
        <f t="shared" si="1"/>
        <v>3</v>
      </c>
      <c r="E50" s="1">
        <v>3</v>
      </c>
      <c r="F50" s="6" t="s">
        <v>178</v>
      </c>
      <c r="G50" s="6" t="s">
        <v>174</v>
      </c>
      <c r="H50" s="20"/>
      <c r="I50" s="5">
        <f>SUMIF(Entrées!D:D,A:A,Entrées!F:F)</f>
        <v>0</v>
      </c>
      <c r="J50" s="5">
        <f>SUMIF(Sorties!C:C,A:A,Sorties!E:E)</f>
        <v>0</v>
      </c>
      <c r="L50" s="3"/>
    </row>
    <row r="51" spans="1:12" x14ac:dyDescent="0.3">
      <c r="A51" s="99" t="s">
        <v>247</v>
      </c>
      <c r="B51" s="6" t="s">
        <v>64</v>
      </c>
      <c r="C51" s="2">
        <v>2</v>
      </c>
      <c r="D51" s="100">
        <f t="shared" si="1"/>
        <v>2</v>
      </c>
      <c r="E51" s="1">
        <v>3</v>
      </c>
      <c r="F51" s="6" t="s">
        <v>248</v>
      </c>
      <c r="G51" s="6" t="s">
        <v>239</v>
      </c>
      <c r="H51" s="20"/>
      <c r="I51" s="5">
        <f>SUMIF(Entrées!D:D,A:A,Entrées!F:F)</f>
        <v>0</v>
      </c>
      <c r="J51" s="5">
        <f>SUMIF(Sorties!C:C,A:A,Sorties!E:E)</f>
        <v>0</v>
      </c>
      <c r="L51" s="3"/>
    </row>
    <row r="52" spans="1:12" x14ac:dyDescent="0.3">
      <c r="A52" s="99" t="s">
        <v>190</v>
      </c>
      <c r="B52" s="6" t="s">
        <v>60</v>
      </c>
      <c r="C52" s="2">
        <v>3</v>
      </c>
      <c r="D52" s="100">
        <f t="shared" si="1"/>
        <v>3</v>
      </c>
      <c r="E52" s="1">
        <v>3</v>
      </c>
      <c r="F52" s="6" t="s">
        <v>189</v>
      </c>
      <c r="G52" s="6" t="s">
        <v>187</v>
      </c>
      <c r="H52" s="20"/>
      <c r="I52" s="5">
        <f>SUMIF(Entrées!D:D,A:A,Entrées!F:F)</f>
        <v>0</v>
      </c>
      <c r="J52" s="5">
        <f>SUMIF(Sorties!C:C,A:A,Sorties!E:E)</f>
        <v>0</v>
      </c>
      <c r="L52" s="3"/>
    </row>
    <row r="53" spans="1:12" x14ac:dyDescent="0.3">
      <c r="A53" s="99" t="s">
        <v>210</v>
      </c>
      <c r="B53" s="6" t="s">
        <v>60</v>
      </c>
      <c r="C53" s="2">
        <v>1</v>
      </c>
      <c r="D53" s="100">
        <f t="shared" si="1"/>
        <v>1</v>
      </c>
      <c r="E53" s="1">
        <v>3</v>
      </c>
      <c r="G53" s="6" t="s">
        <v>207</v>
      </c>
      <c r="H53" s="20"/>
      <c r="I53" s="5">
        <f>SUMIF(Entrées!D:D,A:A,Entrées!F:F)</f>
        <v>0</v>
      </c>
      <c r="J53" s="5">
        <f>SUMIF(Sorties!C:C,A:A,Sorties!E:E)</f>
        <v>0</v>
      </c>
      <c r="L53" s="3"/>
    </row>
    <row r="54" spans="1:12" x14ac:dyDescent="0.3">
      <c r="A54" s="99" t="s">
        <v>179</v>
      </c>
      <c r="B54" s="6" t="s">
        <v>64</v>
      </c>
      <c r="C54" s="2">
        <v>2</v>
      </c>
      <c r="D54" s="100">
        <f t="shared" si="1"/>
        <v>2</v>
      </c>
      <c r="E54" s="1">
        <v>3</v>
      </c>
      <c r="F54" s="6" t="s">
        <v>249</v>
      </c>
      <c r="G54" s="6" t="s">
        <v>239</v>
      </c>
      <c r="H54" s="20"/>
      <c r="I54" s="5">
        <f>SUMIF(Entrées!D:D,A:A,Entrées!F:F)</f>
        <v>0</v>
      </c>
      <c r="J54" s="5">
        <f>SUMIF(Sorties!C:C,A:A,Sorties!E:E)</f>
        <v>0</v>
      </c>
      <c r="L54" s="3"/>
    </row>
    <row r="55" spans="1:12" x14ac:dyDescent="0.3">
      <c r="A55" s="99" t="s">
        <v>179</v>
      </c>
      <c r="B55" s="6" t="s">
        <v>164</v>
      </c>
      <c r="C55" s="2">
        <v>3</v>
      </c>
      <c r="D55" s="100">
        <f t="shared" si="1"/>
        <v>3</v>
      </c>
      <c r="E55" s="1">
        <v>3</v>
      </c>
      <c r="F55" s="6" t="s">
        <v>180</v>
      </c>
      <c r="G55" s="6" t="s">
        <v>181</v>
      </c>
      <c r="H55" s="20"/>
      <c r="I55" s="5">
        <f>SUMIF(Entrées!D:D,A:A,Entrées!F:F)</f>
        <v>0</v>
      </c>
      <c r="J55" s="5">
        <f>SUMIF(Sorties!C:C,A:A,Sorties!E:E)</f>
        <v>0</v>
      </c>
      <c r="L55" s="3"/>
    </row>
    <row r="56" spans="1:12" x14ac:dyDescent="0.3">
      <c r="A56" s="99" t="s">
        <v>179</v>
      </c>
      <c r="B56" s="6" t="s">
        <v>63</v>
      </c>
      <c r="C56" s="2">
        <v>3</v>
      </c>
      <c r="D56" s="100">
        <f t="shared" si="1"/>
        <v>3</v>
      </c>
      <c r="E56" s="1">
        <v>3</v>
      </c>
      <c r="F56" s="6" t="s">
        <v>243</v>
      </c>
      <c r="G56" s="6" t="s">
        <v>239</v>
      </c>
      <c r="H56" s="20"/>
      <c r="I56" s="5">
        <f>SUMIF(Entrées!D:D,A:A,Entrées!F:F)</f>
        <v>0</v>
      </c>
      <c r="J56" s="5">
        <f>SUMIF(Sorties!C:C,A:A,Sorties!E:E)</f>
        <v>0</v>
      </c>
      <c r="L56" s="3"/>
    </row>
    <row r="57" spans="1:12" x14ac:dyDescent="0.3">
      <c r="A57" s="99" t="s">
        <v>182</v>
      </c>
      <c r="B57" s="6" t="s">
        <v>164</v>
      </c>
      <c r="C57" s="2">
        <v>1</v>
      </c>
      <c r="D57" s="100">
        <f t="shared" si="1"/>
        <v>1</v>
      </c>
      <c r="E57" s="1">
        <v>3</v>
      </c>
      <c r="F57" s="6" t="s">
        <v>183</v>
      </c>
      <c r="G57" s="6" t="s">
        <v>181</v>
      </c>
      <c r="H57" s="20"/>
      <c r="I57" s="5">
        <f>SUMIF(Entrées!D:D,A:A,Entrées!F:F)</f>
        <v>0</v>
      </c>
      <c r="J57" s="5">
        <f>SUMIF(Sorties!C:C,A:A,Sorties!E:E)</f>
        <v>0</v>
      </c>
      <c r="L57" s="3"/>
    </row>
    <row r="58" spans="1:12" x14ac:dyDescent="0.3">
      <c r="A58" s="99" t="s">
        <v>214</v>
      </c>
      <c r="B58" s="6" t="s">
        <v>60</v>
      </c>
      <c r="C58" s="2">
        <v>3</v>
      </c>
      <c r="D58" s="100">
        <f t="shared" si="1"/>
        <v>3</v>
      </c>
      <c r="E58" s="1">
        <v>3</v>
      </c>
      <c r="G58" s="6" t="s">
        <v>213</v>
      </c>
      <c r="H58" s="20" t="s">
        <v>215</v>
      </c>
      <c r="I58" s="5">
        <f>SUMIF(Entrées!D:D,A:A,Entrées!F:F)</f>
        <v>0</v>
      </c>
      <c r="J58" s="5">
        <f>SUMIF(Sorties!C:C,A:A,Sorties!E:E)</f>
        <v>0</v>
      </c>
      <c r="L58" s="3"/>
    </row>
    <row r="59" spans="1:12" x14ac:dyDescent="0.3">
      <c r="A59" s="99" t="s">
        <v>216</v>
      </c>
      <c r="B59" s="6" t="s">
        <v>60</v>
      </c>
      <c r="C59" s="2">
        <v>2</v>
      </c>
      <c r="D59" s="100">
        <f t="shared" si="1"/>
        <v>2</v>
      </c>
      <c r="E59" s="1">
        <v>3</v>
      </c>
      <c r="G59" s="6" t="s">
        <v>213</v>
      </c>
      <c r="H59" s="20" t="s">
        <v>215</v>
      </c>
      <c r="I59" s="5">
        <f>SUMIF(Entrées!D:D,A:A,Entrées!F:F)</f>
        <v>0</v>
      </c>
      <c r="J59" s="5">
        <f>SUMIF(Sorties!C:C,A:A,Sorties!E:E)</f>
        <v>0</v>
      </c>
      <c r="L59" s="3"/>
    </row>
    <row r="60" spans="1:12" x14ac:dyDescent="0.3">
      <c r="A60" s="99" t="s">
        <v>217</v>
      </c>
      <c r="B60" s="6" t="s">
        <v>60</v>
      </c>
      <c r="C60" s="2">
        <v>2</v>
      </c>
      <c r="D60" s="100">
        <f t="shared" si="1"/>
        <v>2</v>
      </c>
      <c r="E60" s="1">
        <v>3</v>
      </c>
      <c r="F60" s="6" t="s">
        <v>218</v>
      </c>
      <c r="G60" s="6" t="s">
        <v>213</v>
      </c>
      <c r="H60" s="20"/>
      <c r="I60" s="5">
        <f>SUMIF(Entrées!D:D,A:A,Entrées!F:F)</f>
        <v>0</v>
      </c>
      <c r="J60" s="5">
        <f>SUMIF(Sorties!C:C,A:A,Sorties!E:E)</f>
        <v>0</v>
      </c>
      <c r="L60" s="3"/>
    </row>
    <row r="61" spans="1:12" x14ac:dyDescent="0.3">
      <c r="A61" s="99" t="s">
        <v>195</v>
      </c>
      <c r="B61" s="6" t="s">
        <v>60</v>
      </c>
      <c r="C61" s="2">
        <v>3</v>
      </c>
      <c r="D61" s="100">
        <f t="shared" si="1"/>
        <v>3</v>
      </c>
      <c r="E61" s="1">
        <v>3</v>
      </c>
      <c r="F61" s="6" t="s">
        <v>196</v>
      </c>
      <c r="G61" s="6" t="s">
        <v>197</v>
      </c>
      <c r="H61" s="20"/>
      <c r="I61" s="5">
        <f>SUMIF(Entrées!D:D,A:A,Entrées!F:F)</f>
        <v>0</v>
      </c>
      <c r="J61" s="5">
        <f>SUMIF(Sorties!C:C,A:A,Sorties!E:E)</f>
        <v>0</v>
      </c>
      <c r="L61" s="3"/>
    </row>
    <row r="62" spans="1:12" x14ac:dyDescent="0.3">
      <c r="A62" s="99" t="s">
        <v>224</v>
      </c>
      <c r="B62" s="6" t="s">
        <v>60</v>
      </c>
      <c r="C62" s="2">
        <v>1</v>
      </c>
      <c r="D62" s="100">
        <f t="shared" si="1"/>
        <v>1</v>
      </c>
      <c r="E62" s="1">
        <v>3</v>
      </c>
      <c r="F62" s="6" t="s">
        <v>218</v>
      </c>
      <c r="G62" s="6" t="s">
        <v>221</v>
      </c>
      <c r="H62" s="20"/>
      <c r="I62" s="5">
        <f>SUMIF(Entrées!D:D,A:A,Entrées!F:F)</f>
        <v>0</v>
      </c>
      <c r="J62" s="5">
        <f>SUMIF(Sorties!C:C,A:A,Sorties!E:E)</f>
        <v>0</v>
      </c>
      <c r="L62" s="3"/>
    </row>
    <row r="63" spans="1:12" x14ac:dyDescent="0.3">
      <c r="A63" s="99" t="s">
        <v>154</v>
      </c>
      <c r="B63" s="6" t="s">
        <v>153</v>
      </c>
      <c r="C63" s="2">
        <v>1</v>
      </c>
      <c r="D63" s="100">
        <f t="shared" si="1"/>
        <v>1</v>
      </c>
      <c r="E63" s="1">
        <v>3</v>
      </c>
      <c r="F63" s="6" t="s">
        <v>155</v>
      </c>
      <c r="G63" s="6" t="s">
        <v>156</v>
      </c>
      <c r="H63" s="20"/>
      <c r="I63" s="5">
        <f>SUMIF(Entrées!D:D,A:A,Entrées!F:F)</f>
        <v>0</v>
      </c>
      <c r="J63" s="5">
        <f>SUMIF(Sorties!C:C,A:A,Sorties!E:E)</f>
        <v>0</v>
      </c>
      <c r="L63" s="3"/>
    </row>
    <row r="64" spans="1:12" x14ac:dyDescent="0.3">
      <c r="A64" s="99" t="s">
        <v>244</v>
      </c>
      <c r="B64" s="6" t="s">
        <v>63</v>
      </c>
      <c r="C64" s="2">
        <v>1</v>
      </c>
      <c r="D64" s="100">
        <f t="shared" si="1"/>
        <v>1</v>
      </c>
      <c r="E64" s="1">
        <v>3</v>
      </c>
      <c r="F64" s="6" t="s">
        <v>245</v>
      </c>
      <c r="G64" s="6" t="s">
        <v>239</v>
      </c>
      <c r="H64" s="20"/>
      <c r="I64" s="5">
        <f>SUMIF(Entrées!D:D,A:A,Entrées!F:F)</f>
        <v>0</v>
      </c>
      <c r="J64" s="5">
        <f>SUMIF(Sorties!C:C,A:A,Sorties!E:E)</f>
        <v>0</v>
      </c>
      <c r="L64" s="3"/>
    </row>
    <row r="65" spans="1:12" x14ac:dyDescent="0.3">
      <c r="A65" s="99" t="s">
        <v>205</v>
      </c>
      <c r="B65" s="6" t="s">
        <v>60</v>
      </c>
      <c r="C65" s="2">
        <v>1</v>
      </c>
      <c r="D65" s="100">
        <f t="shared" si="1"/>
        <v>1</v>
      </c>
      <c r="E65" s="1">
        <v>3</v>
      </c>
      <c r="F65" s="6" t="s">
        <v>206</v>
      </c>
      <c r="G65" s="6" t="s">
        <v>207</v>
      </c>
      <c r="H65" s="20"/>
      <c r="I65" s="5">
        <f>SUMIF(Entrées!D:D,A:A,Entrées!F:F)</f>
        <v>0</v>
      </c>
      <c r="J65" s="5">
        <f>SUMIF(Sorties!C:C,A:A,Sorties!E:E)</f>
        <v>0</v>
      </c>
      <c r="L65" s="3"/>
    </row>
    <row r="66" spans="1:12" x14ac:dyDescent="0.3">
      <c r="A66" s="99" t="s">
        <v>223</v>
      </c>
      <c r="B66" s="6" t="s">
        <v>60</v>
      </c>
      <c r="C66" s="2">
        <v>2</v>
      </c>
      <c r="D66" s="100">
        <f t="shared" si="1"/>
        <v>2</v>
      </c>
      <c r="E66" s="1">
        <v>3</v>
      </c>
      <c r="F66" s="6" t="s">
        <v>206</v>
      </c>
      <c r="G66" s="6" t="s">
        <v>221</v>
      </c>
      <c r="H66" s="20"/>
      <c r="I66" s="5">
        <f>SUMIF(Entrées!D:D,A:A,Entrées!F:F)</f>
        <v>0</v>
      </c>
      <c r="J66" s="5">
        <f>SUMIF(Sorties!C:C,A:A,Sorties!E:E)</f>
        <v>0</v>
      </c>
      <c r="L66" s="3"/>
    </row>
    <row r="67" spans="1:12" x14ac:dyDescent="0.3">
      <c r="A67" s="99" t="s">
        <v>199</v>
      </c>
      <c r="B67" s="6" t="s">
        <v>60</v>
      </c>
      <c r="C67" s="2">
        <v>2</v>
      </c>
      <c r="D67" s="100">
        <f t="shared" si="1"/>
        <v>2</v>
      </c>
      <c r="E67" s="1">
        <v>3</v>
      </c>
      <c r="G67" s="6" t="s">
        <v>197</v>
      </c>
      <c r="H67" s="20"/>
      <c r="I67" s="5">
        <f>SUMIF(Entrées!D:D,A:A,Entrées!F:F)</f>
        <v>0</v>
      </c>
      <c r="J67" s="5">
        <f>SUMIF(Sorties!C:C,A:A,Sorties!E:E)</f>
        <v>0</v>
      </c>
      <c r="L67" s="3"/>
    </row>
    <row r="68" spans="1:12" x14ac:dyDescent="0.3">
      <c r="A68" s="99" t="s">
        <v>151</v>
      </c>
      <c r="B68" s="6" t="s">
        <v>66</v>
      </c>
      <c r="C68" s="2">
        <v>4</v>
      </c>
      <c r="D68" s="100">
        <f t="shared" ref="D68:D99" si="2">C68+I68-J68</f>
        <v>4</v>
      </c>
      <c r="E68" s="1">
        <v>3</v>
      </c>
      <c r="F68" s="6" t="s">
        <v>152</v>
      </c>
      <c r="G68" s="6" t="s">
        <v>146</v>
      </c>
      <c r="H68" s="20" t="s">
        <v>119</v>
      </c>
      <c r="I68" s="5">
        <f>SUMIF(Entrées!D:D,A:A,Entrées!F:F)</f>
        <v>0</v>
      </c>
      <c r="J68" s="5">
        <f>SUMIF(Sorties!C:C,A:A,Sorties!E:E)</f>
        <v>0</v>
      </c>
      <c r="L68" s="3"/>
    </row>
    <row r="69" spans="1:12" x14ac:dyDescent="0.3">
      <c r="A69" s="99" t="s">
        <v>151</v>
      </c>
      <c r="B69" s="6" t="s">
        <v>66</v>
      </c>
      <c r="C69" s="2">
        <v>3</v>
      </c>
      <c r="D69" s="100">
        <f t="shared" si="2"/>
        <v>3</v>
      </c>
      <c r="E69" s="1">
        <v>3</v>
      </c>
      <c r="F69" s="6" t="s">
        <v>152</v>
      </c>
      <c r="G69" s="6" t="s">
        <v>146</v>
      </c>
      <c r="H69" s="20" t="s">
        <v>121</v>
      </c>
      <c r="I69" s="5">
        <f>SUMIF(Entrées!D:D,A:A,Entrées!F:F)</f>
        <v>0</v>
      </c>
      <c r="J69" s="5">
        <f>SUMIF(Sorties!C:C,A:A,Sorties!E:E)</f>
        <v>0</v>
      </c>
      <c r="L69" s="3"/>
    </row>
    <row r="70" spans="1:12" x14ac:dyDescent="0.3">
      <c r="A70" s="99" t="s">
        <v>208</v>
      </c>
      <c r="B70" s="6" t="s">
        <v>60</v>
      </c>
      <c r="C70" s="2">
        <v>2</v>
      </c>
      <c r="D70" s="100">
        <f t="shared" si="2"/>
        <v>2</v>
      </c>
      <c r="E70" s="1">
        <v>3</v>
      </c>
      <c r="F70" s="6" t="s">
        <v>209</v>
      </c>
      <c r="G70" s="6" t="s">
        <v>207</v>
      </c>
      <c r="H70" s="20"/>
      <c r="I70" s="5">
        <f>SUMIF(Entrées!D:D,A:A,Entrées!F:F)</f>
        <v>0</v>
      </c>
      <c r="J70" s="5">
        <f>SUMIF(Sorties!C:C,A:A,Sorties!E:E)</f>
        <v>0</v>
      </c>
      <c r="L70" s="3"/>
    </row>
    <row r="71" spans="1:12" x14ac:dyDescent="0.3">
      <c r="A71" s="99" t="s">
        <v>256</v>
      </c>
      <c r="B71" s="6" t="s">
        <v>61</v>
      </c>
      <c r="C71" s="2">
        <v>2</v>
      </c>
      <c r="D71" s="100">
        <f t="shared" si="2"/>
        <v>2</v>
      </c>
      <c r="E71" s="1">
        <v>3</v>
      </c>
      <c r="F71" s="6" t="s">
        <v>257</v>
      </c>
      <c r="G71" s="6" t="s">
        <v>258</v>
      </c>
      <c r="H71" s="20"/>
      <c r="I71" s="5">
        <f>SUMIF(Entrées!D:D,A:A,Entrées!F:F)</f>
        <v>0</v>
      </c>
      <c r="J71" s="5">
        <f>SUMIF(Sorties!C:C,A:A,Sorties!E:E)</f>
        <v>0</v>
      </c>
      <c r="L71" s="3"/>
    </row>
    <row r="72" spans="1:12" x14ac:dyDescent="0.3">
      <c r="A72" s="99" t="s">
        <v>200</v>
      </c>
      <c r="B72" s="6" t="s">
        <v>60</v>
      </c>
      <c r="C72" s="2">
        <v>2</v>
      </c>
      <c r="D72" s="100">
        <f t="shared" si="2"/>
        <v>2</v>
      </c>
      <c r="E72" s="1">
        <v>3</v>
      </c>
      <c r="F72" s="6" t="s">
        <v>201</v>
      </c>
      <c r="G72" s="6" t="s">
        <v>202</v>
      </c>
      <c r="H72" s="20"/>
      <c r="I72" s="5">
        <f>SUMIF(Entrées!D:D,A:A,Entrées!F:F)</f>
        <v>0</v>
      </c>
      <c r="J72" s="5">
        <f>SUMIF(Sorties!C:C,A:A,Sorties!E:E)</f>
        <v>0</v>
      </c>
      <c r="L72" s="3"/>
    </row>
    <row r="73" spans="1:12" x14ac:dyDescent="0.3">
      <c r="A73" s="99" t="s">
        <v>222</v>
      </c>
      <c r="B73" s="6" t="s">
        <v>60</v>
      </c>
      <c r="C73" s="2">
        <v>4</v>
      </c>
      <c r="D73" s="100">
        <f t="shared" si="2"/>
        <v>4</v>
      </c>
      <c r="E73" s="1">
        <v>3</v>
      </c>
      <c r="G73" s="6" t="s">
        <v>221</v>
      </c>
      <c r="H73" s="20"/>
      <c r="I73" s="5">
        <f>SUMIF(Entrées!D:D,A:A,Entrées!F:F)</f>
        <v>0</v>
      </c>
      <c r="J73" s="5">
        <f>SUMIF(Sorties!C:C,A:A,Sorties!E:E)</f>
        <v>0</v>
      </c>
      <c r="L73" s="3"/>
    </row>
    <row r="74" spans="1:12" x14ac:dyDescent="0.3">
      <c r="A74" s="99" t="s">
        <v>203</v>
      </c>
      <c r="B74" s="6" t="s">
        <v>60</v>
      </c>
      <c r="C74" s="2">
        <v>3</v>
      </c>
      <c r="D74" s="100">
        <f t="shared" si="2"/>
        <v>3</v>
      </c>
      <c r="E74" s="1">
        <v>3</v>
      </c>
      <c r="F74" s="6" t="s">
        <v>201</v>
      </c>
      <c r="G74" s="6" t="s">
        <v>202</v>
      </c>
      <c r="H74" s="20"/>
      <c r="I74" s="5">
        <f>SUMIF(Entrées!D:D,A:A,Entrées!F:F)</f>
        <v>0</v>
      </c>
      <c r="J74" s="5">
        <f>SUMIF(Sorties!C:C,A:A,Sorties!E:E)</f>
        <v>0</v>
      </c>
      <c r="L74" s="3"/>
    </row>
    <row r="75" spans="1:12" x14ac:dyDescent="0.3">
      <c r="A75" s="99" t="s">
        <v>230</v>
      </c>
      <c r="B75" s="6" t="s">
        <v>61</v>
      </c>
      <c r="C75" s="2">
        <v>1</v>
      </c>
      <c r="D75" s="100">
        <f t="shared" si="2"/>
        <v>1</v>
      </c>
      <c r="E75" s="1">
        <v>3</v>
      </c>
      <c r="F75" s="6" t="s">
        <v>263</v>
      </c>
      <c r="G75" s="6" t="s">
        <v>258</v>
      </c>
      <c r="H75" s="20"/>
      <c r="I75" s="5">
        <f>SUMIF(Entrées!D:D,A:A,Entrées!F:F)</f>
        <v>0</v>
      </c>
      <c r="J75" s="5">
        <f>SUMIF(Sorties!C:C,A:A,Sorties!E:E)</f>
        <v>0</v>
      </c>
      <c r="L75" s="3"/>
    </row>
    <row r="76" spans="1:12" x14ac:dyDescent="0.3">
      <c r="A76" s="99" t="s">
        <v>230</v>
      </c>
      <c r="B76" s="6" t="s">
        <v>61</v>
      </c>
      <c r="C76" s="2">
        <v>2</v>
      </c>
      <c r="D76" s="100">
        <f t="shared" si="2"/>
        <v>2</v>
      </c>
      <c r="E76" s="1">
        <v>3</v>
      </c>
      <c r="F76" s="6" t="s">
        <v>231</v>
      </c>
      <c r="G76" s="6" t="s">
        <v>227</v>
      </c>
      <c r="H76" s="20" t="s">
        <v>232</v>
      </c>
      <c r="I76" s="5">
        <f>SUMIF(Entrées!D:D,A:A,Entrées!F:F)</f>
        <v>0</v>
      </c>
      <c r="J76" s="5">
        <f>SUMIF(Sorties!C:C,A:A,Sorties!E:E)</f>
        <v>0</v>
      </c>
      <c r="L76" s="3"/>
    </row>
    <row r="77" spans="1:12" x14ac:dyDescent="0.3">
      <c r="A77" s="99" t="s">
        <v>276</v>
      </c>
      <c r="B77" s="6" t="s">
        <v>64</v>
      </c>
      <c r="C77" s="2">
        <v>1</v>
      </c>
      <c r="D77" s="100">
        <f t="shared" si="2"/>
        <v>1</v>
      </c>
      <c r="E77" s="1">
        <v>3</v>
      </c>
      <c r="F77" s="6" t="s">
        <v>277</v>
      </c>
      <c r="G77" s="6" t="s">
        <v>273</v>
      </c>
      <c r="H77" s="20"/>
      <c r="I77" s="5">
        <f>SUMIF(Entrées!D:D,A:A,Entrées!F:F)</f>
        <v>0</v>
      </c>
      <c r="J77" s="5">
        <f>SUMIF(Sorties!C:C,A:A,Sorties!E:E)</f>
        <v>0</v>
      </c>
      <c r="L77" s="3"/>
    </row>
    <row r="78" spans="1:12" x14ac:dyDescent="0.3">
      <c r="A78" s="99" t="s">
        <v>264</v>
      </c>
      <c r="B78" s="6" t="s">
        <v>61</v>
      </c>
      <c r="C78" s="2">
        <v>2</v>
      </c>
      <c r="D78" s="100">
        <f t="shared" si="2"/>
        <v>2</v>
      </c>
      <c r="E78" s="1">
        <v>3</v>
      </c>
      <c r="F78" s="6" t="s">
        <v>265</v>
      </c>
      <c r="G78" s="6" t="s">
        <v>258</v>
      </c>
      <c r="H78" s="20"/>
      <c r="I78" s="5">
        <f>SUMIF(Entrées!D:D,A:A,Entrées!F:F)</f>
        <v>0</v>
      </c>
      <c r="J78" s="5">
        <f>SUMIF(Sorties!C:C,A:A,Sorties!E:E)</f>
        <v>0</v>
      </c>
      <c r="L78" s="3"/>
    </row>
    <row r="79" spans="1:12" x14ac:dyDescent="0.3">
      <c r="A79" s="99" t="s">
        <v>225</v>
      </c>
      <c r="B79" s="6" t="s">
        <v>64</v>
      </c>
      <c r="C79" s="2">
        <v>4</v>
      </c>
      <c r="D79" s="100">
        <f t="shared" si="2"/>
        <v>4</v>
      </c>
      <c r="E79" s="1">
        <v>3</v>
      </c>
      <c r="F79" s="6" t="s">
        <v>272</v>
      </c>
      <c r="G79" s="6" t="s">
        <v>273</v>
      </c>
      <c r="H79" s="20"/>
      <c r="I79" s="5">
        <f>SUMIF(Entrées!D:D,A:A,Entrées!F:F)</f>
        <v>0</v>
      </c>
      <c r="J79" s="5">
        <f>SUMIF(Sorties!C:C,A:A,Sorties!E:E)</f>
        <v>0</v>
      </c>
      <c r="L79" s="3"/>
    </row>
    <row r="80" spans="1:12" x14ac:dyDescent="0.3">
      <c r="A80" s="99" t="s">
        <v>225</v>
      </c>
      <c r="B80" s="6" t="s">
        <v>61</v>
      </c>
      <c r="C80" s="2">
        <v>2</v>
      </c>
      <c r="D80" s="100">
        <f t="shared" si="2"/>
        <v>2</v>
      </c>
      <c r="E80" s="1">
        <v>3</v>
      </c>
      <c r="F80" s="6" t="s">
        <v>229</v>
      </c>
      <c r="G80" s="6" t="s">
        <v>227</v>
      </c>
      <c r="H80" s="20"/>
      <c r="I80" s="5">
        <f>SUMIF(Entrées!D:D,A:A,Entrées!F:F)</f>
        <v>0</v>
      </c>
      <c r="J80" s="5">
        <f>SUMIF(Sorties!C:C,A:A,Sorties!E:E)</f>
        <v>0</v>
      </c>
      <c r="L80" s="3"/>
    </row>
    <row r="81" spans="1:12" x14ac:dyDescent="0.3">
      <c r="A81" s="99" t="s">
        <v>225</v>
      </c>
      <c r="B81" s="6" t="s">
        <v>61</v>
      </c>
      <c r="C81" s="2">
        <v>4</v>
      </c>
      <c r="D81" s="100">
        <f t="shared" si="2"/>
        <v>4</v>
      </c>
      <c r="E81" s="1">
        <v>3</v>
      </c>
      <c r="F81" s="6" t="s">
        <v>226</v>
      </c>
      <c r="G81" s="6" t="s">
        <v>227</v>
      </c>
      <c r="H81" s="20" t="s">
        <v>228</v>
      </c>
      <c r="I81" s="5">
        <f>SUMIF(Entrées!D:D,A:A,Entrées!F:F)</f>
        <v>0</v>
      </c>
      <c r="J81" s="5">
        <f>SUMIF(Sorties!C:C,A:A,Sorties!E:E)</f>
        <v>0</v>
      </c>
      <c r="L81" s="3"/>
    </row>
    <row r="82" spans="1:12" x14ac:dyDescent="0.3">
      <c r="A82" s="99" t="s">
        <v>225</v>
      </c>
      <c r="B82" s="6" t="s">
        <v>65</v>
      </c>
      <c r="C82" s="2">
        <v>7</v>
      </c>
      <c r="D82" s="100">
        <f t="shared" si="2"/>
        <v>7</v>
      </c>
      <c r="E82" s="1">
        <v>3</v>
      </c>
      <c r="F82" s="6" t="s">
        <v>234</v>
      </c>
      <c r="G82" s="6" t="s">
        <v>227</v>
      </c>
      <c r="H82" s="20"/>
      <c r="I82" s="5">
        <f>SUMIF(Entrées!D:D,A:A,Entrées!F:F)</f>
        <v>0</v>
      </c>
      <c r="J82" s="5">
        <f>SUMIF(Sorties!C:C,A:A,Sorties!E:E)</f>
        <v>0</v>
      </c>
      <c r="L82" s="3"/>
    </row>
    <row r="83" spans="1:12" x14ac:dyDescent="0.3">
      <c r="A83" s="99" t="s">
        <v>225</v>
      </c>
      <c r="B83" s="6" t="s">
        <v>65</v>
      </c>
      <c r="C83" s="2">
        <v>7</v>
      </c>
      <c r="D83" s="100">
        <f t="shared" si="2"/>
        <v>7</v>
      </c>
      <c r="E83" s="1">
        <v>3</v>
      </c>
      <c r="F83" s="6" t="s">
        <v>233</v>
      </c>
      <c r="G83" s="6" t="s">
        <v>227</v>
      </c>
      <c r="H83" s="20"/>
      <c r="I83" s="5">
        <f>SUMIF(Entrées!D:D,A:A,Entrées!F:F)</f>
        <v>0</v>
      </c>
      <c r="J83" s="5">
        <f>SUMIF(Sorties!C:C,A:A,Sorties!E:E)</f>
        <v>0</v>
      </c>
      <c r="L83" s="3"/>
    </row>
    <row r="84" spans="1:12" x14ac:dyDescent="0.3">
      <c r="A84" s="99" t="s">
        <v>204</v>
      </c>
      <c r="B84" s="6" t="s">
        <v>60</v>
      </c>
      <c r="C84" s="2">
        <v>4</v>
      </c>
      <c r="D84" s="100">
        <f t="shared" si="2"/>
        <v>4</v>
      </c>
      <c r="E84" s="1">
        <v>3</v>
      </c>
      <c r="G84" s="6" t="s">
        <v>202</v>
      </c>
      <c r="H84" s="20"/>
      <c r="I84" s="5">
        <f>SUMIF(Entrées!D:D,A:A,Entrées!F:F)</f>
        <v>0</v>
      </c>
      <c r="J84" s="5">
        <f>SUMIF(Sorties!C:C,A:A,Sorties!E:E)</f>
        <v>0</v>
      </c>
      <c r="L84" s="3"/>
    </row>
    <row r="85" spans="1:12" x14ac:dyDescent="0.3">
      <c r="A85" s="99" t="s">
        <v>157</v>
      </c>
      <c r="B85" s="6" t="s">
        <v>153</v>
      </c>
      <c r="C85" s="2">
        <v>1</v>
      </c>
      <c r="D85" s="100">
        <f t="shared" si="2"/>
        <v>1</v>
      </c>
      <c r="E85" s="1">
        <v>3</v>
      </c>
      <c r="F85" s="6" t="s">
        <v>158</v>
      </c>
      <c r="G85" s="6" t="s">
        <v>156</v>
      </c>
      <c r="H85" s="20"/>
      <c r="I85" s="5">
        <f>SUMIF(Entrées!D:D,A:A,Entrées!F:F)</f>
        <v>0</v>
      </c>
      <c r="J85" s="5">
        <f>SUMIF(Sorties!C:C,A:A,Sorties!E:E)</f>
        <v>0</v>
      </c>
      <c r="L85" s="3"/>
    </row>
    <row r="86" spans="1:12" x14ac:dyDescent="0.3">
      <c r="A86" s="99" t="s">
        <v>266</v>
      </c>
      <c r="B86" s="6" t="s">
        <v>61</v>
      </c>
      <c r="C86" s="2">
        <v>2</v>
      </c>
      <c r="D86" s="100">
        <f t="shared" si="2"/>
        <v>2</v>
      </c>
      <c r="E86" s="1">
        <v>3</v>
      </c>
      <c r="F86" s="6" t="s">
        <v>267</v>
      </c>
      <c r="G86" s="6" t="s">
        <v>258</v>
      </c>
      <c r="H86" s="20"/>
      <c r="I86" s="5">
        <f>SUMIF(Entrées!D:D,A:A,Entrées!F:F)</f>
        <v>0</v>
      </c>
      <c r="J86" s="5">
        <f>SUMIF(Sorties!C:C,A:A,Sorties!E:E)</f>
        <v>0</v>
      </c>
      <c r="L86" s="3"/>
    </row>
    <row r="87" spans="1:12" x14ac:dyDescent="0.3">
      <c r="A87" s="99" t="s">
        <v>259</v>
      </c>
      <c r="B87" s="6" t="s">
        <v>61</v>
      </c>
      <c r="C87" s="2">
        <v>1</v>
      </c>
      <c r="D87" s="100">
        <f t="shared" si="2"/>
        <v>1</v>
      </c>
      <c r="E87" s="1">
        <v>3</v>
      </c>
      <c r="F87" s="6" t="s">
        <v>260</v>
      </c>
      <c r="G87" s="6" t="s">
        <v>258</v>
      </c>
      <c r="H87" s="20"/>
      <c r="I87" s="5">
        <f>SUMIF(Entrées!D:D,A:A,Entrées!F:F)</f>
        <v>0</v>
      </c>
      <c r="J87" s="5">
        <f>SUMIF(Sorties!C:C,A:A,Sorties!E:E)</f>
        <v>0</v>
      </c>
      <c r="L87" s="3"/>
    </row>
    <row r="88" spans="1:12" x14ac:dyDescent="0.3">
      <c r="A88" s="99" t="s">
        <v>268</v>
      </c>
      <c r="B88" s="6" t="s">
        <v>63</v>
      </c>
      <c r="C88" s="2">
        <v>1</v>
      </c>
      <c r="D88" s="100">
        <f t="shared" si="2"/>
        <v>1</v>
      </c>
      <c r="E88" s="1">
        <v>3</v>
      </c>
      <c r="F88" s="6" t="s">
        <v>269</v>
      </c>
      <c r="G88" s="6" t="s">
        <v>258</v>
      </c>
      <c r="H88" s="20"/>
      <c r="I88" s="5">
        <f>SUMIF(Entrées!D:D,A:A,Entrées!F:F)</f>
        <v>0</v>
      </c>
      <c r="J88" s="5">
        <f>SUMIF(Sorties!C:C,A:A,Sorties!E:E)</f>
        <v>0</v>
      </c>
      <c r="L88" s="3"/>
    </row>
    <row r="89" spans="1:12" x14ac:dyDescent="0.3">
      <c r="A89" s="99" t="s">
        <v>274</v>
      </c>
      <c r="B89" s="6" t="s">
        <v>64</v>
      </c>
      <c r="C89" s="2">
        <v>1</v>
      </c>
      <c r="D89" s="100">
        <f t="shared" si="2"/>
        <v>1</v>
      </c>
      <c r="E89" s="1">
        <v>3</v>
      </c>
      <c r="F89" s="6" t="s">
        <v>275</v>
      </c>
      <c r="G89" s="6" t="s">
        <v>273</v>
      </c>
      <c r="H89" s="20"/>
      <c r="I89" s="5">
        <f>SUMIF(Entrées!D:D,A:A,Entrées!F:F)</f>
        <v>0</v>
      </c>
      <c r="J89" s="5">
        <f>SUMIF(Sorties!C:C,A:A,Sorties!E:E)</f>
        <v>0</v>
      </c>
      <c r="L89" s="3"/>
    </row>
    <row r="90" spans="1:12" x14ac:dyDescent="0.3">
      <c r="A90" s="99" t="s">
        <v>159</v>
      </c>
      <c r="B90" s="6" t="s">
        <v>153</v>
      </c>
      <c r="C90" s="2">
        <v>3</v>
      </c>
      <c r="D90" s="100">
        <f t="shared" si="2"/>
        <v>3</v>
      </c>
      <c r="E90" s="1">
        <v>3</v>
      </c>
      <c r="F90" s="6" t="s">
        <v>160</v>
      </c>
      <c r="G90" s="6" t="s">
        <v>156</v>
      </c>
      <c r="H90" s="20"/>
      <c r="I90" s="5">
        <f>SUMIF(Entrées!D:D,A:A,Entrées!F:F)</f>
        <v>0</v>
      </c>
      <c r="J90" s="5">
        <f>SUMIF(Sorties!C:C,A:A,Sorties!E:E)</f>
        <v>0</v>
      </c>
      <c r="L90" s="3"/>
    </row>
    <row r="91" spans="1:12" x14ac:dyDescent="0.3">
      <c r="A91" s="99" t="s">
        <v>184</v>
      </c>
      <c r="B91" s="6" t="s">
        <v>153</v>
      </c>
      <c r="C91" s="2">
        <v>2</v>
      </c>
      <c r="D91" s="100">
        <f t="shared" si="2"/>
        <v>2</v>
      </c>
      <c r="E91" s="1">
        <v>3</v>
      </c>
      <c r="F91" s="6">
        <v>84431310000</v>
      </c>
      <c r="G91" s="6" t="s">
        <v>156</v>
      </c>
      <c r="H91" s="20"/>
      <c r="I91" s="5">
        <f>SUMIF(Entrées!D:D,A:A,Entrées!F:F)</f>
        <v>0</v>
      </c>
      <c r="J91" s="5">
        <f>SUMIF(Sorties!C:C,A:A,Sorties!E:E)</f>
        <v>0</v>
      </c>
      <c r="L91" s="3"/>
    </row>
    <row r="92" spans="1:12" x14ac:dyDescent="0.3">
      <c r="A92" s="99" t="s">
        <v>261</v>
      </c>
      <c r="B92" s="6" t="s">
        <v>61</v>
      </c>
      <c r="C92" s="2">
        <v>2</v>
      </c>
      <c r="D92" s="100">
        <f t="shared" si="2"/>
        <v>2</v>
      </c>
      <c r="E92" s="1">
        <v>3</v>
      </c>
      <c r="F92" s="6" t="s">
        <v>262</v>
      </c>
      <c r="G92" s="6" t="s">
        <v>258</v>
      </c>
      <c r="H92" s="20"/>
      <c r="I92" s="5">
        <f>SUMIF(Entrées!D:D,A:A,Entrées!F:F)</f>
        <v>0</v>
      </c>
      <c r="J92" s="5">
        <f>SUMIF(Sorties!C:C,A:A,Sorties!E:E)</f>
        <v>0</v>
      </c>
      <c r="L92" s="3"/>
    </row>
    <row r="93" spans="1:12" x14ac:dyDescent="0.3">
      <c r="A93" s="99" t="s">
        <v>142</v>
      </c>
      <c r="B93" s="6" t="s">
        <v>67</v>
      </c>
      <c r="C93" s="2">
        <v>2</v>
      </c>
      <c r="D93" s="100">
        <f t="shared" si="2"/>
        <v>2</v>
      </c>
      <c r="E93" s="1">
        <v>3</v>
      </c>
      <c r="F93" s="6" t="s">
        <v>143</v>
      </c>
      <c r="G93" s="6" t="s">
        <v>141</v>
      </c>
      <c r="H93" s="20"/>
      <c r="I93" s="5">
        <f>SUMIF(Entrées!D:D,A:A,Entrées!F:F)</f>
        <v>0</v>
      </c>
      <c r="J93" s="5">
        <f>SUMIF(Sorties!C:C,A:A,Sorties!E:E)</f>
        <v>0</v>
      </c>
      <c r="L93" s="3"/>
    </row>
    <row r="94" spans="1:12" x14ac:dyDescent="0.3">
      <c r="A94" s="99" t="s">
        <v>139</v>
      </c>
      <c r="B94" s="6" t="s">
        <v>67</v>
      </c>
      <c r="C94" s="2">
        <v>8</v>
      </c>
      <c r="D94" s="100">
        <f t="shared" si="2"/>
        <v>8</v>
      </c>
      <c r="E94" s="1">
        <v>3</v>
      </c>
      <c r="F94" s="6" t="s">
        <v>140</v>
      </c>
      <c r="G94" s="6" t="s">
        <v>141</v>
      </c>
      <c r="H94" s="20"/>
      <c r="I94" s="5">
        <f>SUMIF(Entrées!D:D,A:A,Entrées!F:F)</f>
        <v>0</v>
      </c>
      <c r="J94" s="5">
        <f>SUMIF(Sorties!C:C,A:A,Sorties!E:E)</f>
        <v>0</v>
      </c>
      <c r="L94" s="3"/>
    </row>
    <row r="95" spans="1:12" x14ac:dyDescent="0.3">
      <c r="A95" s="99" t="s">
        <v>165</v>
      </c>
      <c r="B95" s="6" t="s">
        <v>164</v>
      </c>
      <c r="C95" s="2">
        <v>10</v>
      </c>
      <c r="D95" s="100">
        <f t="shared" si="2"/>
        <v>10</v>
      </c>
      <c r="E95" s="1">
        <v>3</v>
      </c>
      <c r="F95" s="6" t="s">
        <v>166</v>
      </c>
      <c r="G95" s="6" t="s">
        <v>167</v>
      </c>
      <c r="H95" s="20"/>
      <c r="I95" s="5">
        <f>SUMIF(Entrées!D:D,A:A,Entrées!F:F)</f>
        <v>0</v>
      </c>
      <c r="J95" s="5">
        <f>SUMIF(Sorties!C:C,A:A,Sorties!E:E)</f>
        <v>0</v>
      </c>
      <c r="L95" s="3"/>
    </row>
    <row r="96" spans="1:12" x14ac:dyDescent="0.3">
      <c r="A96" s="99" t="s">
        <v>219</v>
      </c>
      <c r="B96" s="6" t="s">
        <v>60</v>
      </c>
      <c r="C96" s="2">
        <v>1</v>
      </c>
      <c r="D96" s="100">
        <f t="shared" si="2"/>
        <v>1</v>
      </c>
      <c r="E96" s="1">
        <v>3</v>
      </c>
      <c r="F96" s="6" t="s">
        <v>220</v>
      </c>
      <c r="G96" s="6" t="s">
        <v>221</v>
      </c>
      <c r="H96" s="20"/>
      <c r="I96" s="5">
        <f>SUMIF(Entrées!D:D,A:A,Entrées!F:F)</f>
        <v>0</v>
      </c>
      <c r="J96" s="5">
        <f>SUMIF(Sorties!C:C,A:A,Sorties!E:E)</f>
        <v>0</v>
      </c>
      <c r="L96" s="3"/>
    </row>
    <row r="97" spans="1:12" x14ac:dyDescent="0.3">
      <c r="A97" s="99" t="s">
        <v>168</v>
      </c>
      <c r="B97" s="6" t="s">
        <v>164</v>
      </c>
      <c r="C97" s="2">
        <v>1</v>
      </c>
      <c r="D97" s="100">
        <f t="shared" si="2"/>
        <v>1</v>
      </c>
      <c r="E97" s="1">
        <v>3</v>
      </c>
      <c r="F97" s="6" t="s">
        <v>169</v>
      </c>
      <c r="G97" s="6" t="s">
        <v>167</v>
      </c>
      <c r="H97" s="20"/>
      <c r="I97" s="5">
        <f>SUMIF(Entrées!D:D,A:A,Entrées!F:F)</f>
        <v>0</v>
      </c>
      <c r="J97" s="5">
        <f>SUMIF(Sorties!C:C,A:A,Sorties!E:E)</f>
        <v>0</v>
      </c>
      <c r="L97" s="3"/>
    </row>
    <row r="98" spans="1:12" x14ac:dyDescent="0.3">
      <c r="A98" s="99" t="s">
        <v>185</v>
      </c>
      <c r="B98" s="6" t="s">
        <v>60</v>
      </c>
      <c r="C98" s="2">
        <v>4</v>
      </c>
      <c r="D98" s="100">
        <f t="shared" si="2"/>
        <v>4</v>
      </c>
      <c r="E98" s="1">
        <v>3</v>
      </c>
      <c r="F98" s="6" t="s">
        <v>186</v>
      </c>
      <c r="G98" s="6" t="s">
        <v>187</v>
      </c>
      <c r="H98" s="20"/>
      <c r="I98" s="5">
        <f>SUMIF(Entrées!D:D,A:A,Entrées!F:F)</f>
        <v>0</v>
      </c>
      <c r="J98" s="5">
        <f>SUMIF(Sorties!C:C,A:A,Sorties!E:E)</f>
        <v>0</v>
      </c>
      <c r="L98" s="3"/>
    </row>
    <row r="99" spans="1:12" x14ac:dyDescent="0.3">
      <c r="A99" s="99" t="s">
        <v>280</v>
      </c>
      <c r="B99" s="6" t="s">
        <v>65</v>
      </c>
      <c r="C99" s="2">
        <v>1</v>
      </c>
      <c r="D99" s="100">
        <f t="shared" si="2"/>
        <v>1</v>
      </c>
      <c r="E99" s="1">
        <v>3</v>
      </c>
      <c r="F99" s="6" t="s">
        <v>280</v>
      </c>
      <c r="G99" s="6" t="s">
        <v>273</v>
      </c>
      <c r="H99" s="20"/>
      <c r="I99" s="5">
        <f>SUMIF(Entrées!D:D,A:A,Entrées!F:F)</f>
        <v>0</v>
      </c>
      <c r="J99" s="5">
        <f>SUMIF(Sorties!C:C,A:A,Sorties!E:E)</f>
        <v>0</v>
      </c>
      <c r="L99" s="3"/>
    </row>
    <row r="100" spans="1:12" x14ac:dyDescent="0.3">
      <c r="A100" s="99" t="s">
        <v>281</v>
      </c>
      <c r="B100" s="6" t="s">
        <v>65</v>
      </c>
      <c r="C100" s="2">
        <v>1</v>
      </c>
      <c r="D100" s="100">
        <f t="shared" ref="D100:D107" si="3">C100+I100-J100</f>
        <v>1</v>
      </c>
      <c r="E100" s="1">
        <v>3</v>
      </c>
      <c r="F100" s="6" t="s">
        <v>281</v>
      </c>
      <c r="G100" s="6" t="s">
        <v>273</v>
      </c>
      <c r="H100" s="20"/>
      <c r="I100" s="5">
        <f>SUMIF(Entrées!D:D,A:A,Entrées!F:F)</f>
        <v>0</v>
      </c>
      <c r="J100" s="5">
        <f>SUMIF(Sorties!C:C,A:A,Sorties!E:E)</f>
        <v>0</v>
      </c>
      <c r="L100" s="3"/>
    </row>
    <row r="101" spans="1:12" x14ac:dyDescent="0.3">
      <c r="A101" s="99" t="s">
        <v>271</v>
      </c>
      <c r="B101" s="6" t="s">
        <v>270</v>
      </c>
      <c r="C101" s="2">
        <v>1</v>
      </c>
      <c r="D101" s="100">
        <f t="shared" si="3"/>
        <v>1</v>
      </c>
      <c r="E101" s="1">
        <v>3</v>
      </c>
      <c r="F101" s="6" t="s">
        <v>271</v>
      </c>
      <c r="G101" s="6" t="s">
        <v>258</v>
      </c>
      <c r="H101" s="20"/>
      <c r="I101" s="5">
        <f>SUMIF(Entrées!D:D,A:A,Entrées!F:F)</f>
        <v>0</v>
      </c>
      <c r="J101" s="5">
        <f>SUMIF(Sorties!C:C,A:A,Sorties!E:E)</f>
        <v>0</v>
      </c>
      <c r="L101" s="3"/>
    </row>
    <row r="102" spans="1:12" x14ac:dyDescent="0.3">
      <c r="A102" s="99" t="s">
        <v>235</v>
      </c>
      <c r="B102" s="6" t="s">
        <v>65</v>
      </c>
      <c r="C102" s="2">
        <v>4</v>
      </c>
      <c r="D102" s="100">
        <f t="shared" si="3"/>
        <v>4</v>
      </c>
      <c r="E102" s="1">
        <v>3</v>
      </c>
      <c r="F102" s="6" t="s">
        <v>235</v>
      </c>
      <c r="G102" s="6" t="s">
        <v>227</v>
      </c>
      <c r="H102" s="20"/>
      <c r="I102" s="5">
        <f>SUMIF(Entrées!D:D,A:A,Entrées!F:F)</f>
        <v>0</v>
      </c>
      <c r="J102" s="5">
        <f>SUMIF(Sorties!C:C,A:A,Sorties!E:E)</f>
        <v>0</v>
      </c>
      <c r="L102" s="3"/>
    </row>
    <row r="103" spans="1:12" x14ac:dyDescent="0.3">
      <c r="A103" s="99" t="s">
        <v>236</v>
      </c>
      <c r="B103" s="6" t="s">
        <v>65</v>
      </c>
      <c r="C103" s="2">
        <v>2</v>
      </c>
      <c r="D103" s="100">
        <f t="shared" si="3"/>
        <v>2</v>
      </c>
      <c r="E103" s="1">
        <v>3</v>
      </c>
      <c r="F103" s="6" t="s">
        <v>236</v>
      </c>
      <c r="G103" s="6" t="s">
        <v>227</v>
      </c>
      <c r="H103" s="20"/>
      <c r="I103" s="5">
        <f>SUMIF(Entrées!D:D,A:A,Entrées!F:F)</f>
        <v>0</v>
      </c>
      <c r="J103" s="5">
        <f>SUMIF(Sorties!C:C,A:A,Sorties!E:E)</f>
        <v>0</v>
      </c>
      <c r="L103" s="3"/>
    </row>
    <row r="104" spans="1:12" x14ac:dyDescent="0.3">
      <c r="A104" s="99" t="s">
        <v>279</v>
      </c>
      <c r="B104" s="6" t="s">
        <v>65</v>
      </c>
      <c r="C104" s="2">
        <v>2</v>
      </c>
      <c r="D104" s="100">
        <f t="shared" si="3"/>
        <v>2</v>
      </c>
      <c r="E104" s="1">
        <v>3</v>
      </c>
      <c r="F104" s="6" t="s">
        <v>279</v>
      </c>
      <c r="G104" s="6" t="s">
        <v>273</v>
      </c>
      <c r="H104" s="20"/>
      <c r="I104" s="5">
        <f>SUMIF(Entrées!D:D,A:A,Entrées!F:F)</f>
        <v>0</v>
      </c>
      <c r="J104" s="5">
        <f>SUMIF(Sorties!C:C,A:A,Sorties!E:E)</f>
        <v>0</v>
      </c>
      <c r="L104" s="3"/>
    </row>
    <row r="105" spans="1:12" x14ac:dyDescent="0.3">
      <c r="A105" s="99" t="s">
        <v>134</v>
      </c>
      <c r="B105" s="6" t="s">
        <v>58</v>
      </c>
      <c r="C105" s="2">
        <v>5</v>
      </c>
      <c r="D105" s="100">
        <f t="shared" si="3"/>
        <v>5</v>
      </c>
      <c r="E105" s="1">
        <v>3</v>
      </c>
      <c r="F105" s="6" t="s">
        <v>135</v>
      </c>
      <c r="G105" s="6" t="s">
        <v>138</v>
      </c>
      <c r="H105" s="20"/>
      <c r="I105" s="5">
        <f>SUMIF(Entrées!D:D,A:A,Entrées!F:F)</f>
        <v>0</v>
      </c>
      <c r="J105" s="5">
        <f>SUMIF(Sorties!C:C,A:A,Sorties!E:E)</f>
        <v>0</v>
      </c>
      <c r="L105" s="3"/>
    </row>
    <row r="106" spans="1:12" x14ac:dyDescent="0.3">
      <c r="A106" s="99" t="s">
        <v>136</v>
      </c>
      <c r="B106" s="6" t="s">
        <v>58</v>
      </c>
      <c r="C106" s="2">
        <v>11</v>
      </c>
      <c r="D106" s="100">
        <f t="shared" si="3"/>
        <v>11</v>
      </c>
      <c r="E106" s="1">
        <v>3</v>
      </c>
      <c r="F106" s="6" t="s">
        <v>137</v>
      </c>
      <c r="G106" s="6" t="s">
        <v>138</v>
      </c>
      <c r="H106" s="20"/>
      <c r="I106" s="5">
        <f>SUMIF(Entrées!D:D,A:A,Entrées!F:F)</f>
        <v>0</v>
      </c>
      <c r="J106" s="5">
        <f>SUMIF(Sorties!C:C,A:A,Sorties!E:E)</f>
        <v>0</v>
      </c>
      <c r="L106" s="3"/>
    </row>
    <row r="107" spans="1:12" x14ac:dyDescent="0.3">
      <c r="A107" s="99" t="s">
        <v>282</v>
      </c>
      <c r="B107" s="6" t="s">
        <v>65</v>
      </c>
      <c r="C107" s="2">
        <v>1</v>
      </c>
      <c r="D107" s="100">
        <f t="shared" si="3"/>
        <v>1</v>
      </c>
      <c r="E107" s="1">
        <v>3</v>
      </c>
      <c r="F107" s="6" t="s">
        <v>282</v>
      </c>
      <c r="G107" s="6" t="s">
        <v>273</v>
      </c>
      <c r="H107" s="20"/>
      <c r="I107" s="5">
        <f>SUMIF(Entrées!D:D,A:A,Entrées!F:F)</f>
        <v>0</v>
      </c>
      <c r="J107" s="5">
        <f>SUMIF(Sorties!C:C,A:A,Sorties!E:E)</f>
        <v>0</v>
      </c>
      <c r="L107" s="3"/>
    </row>
    <row r="108" spans="1:12" ht="30" customHeight="1" x14ac:dyDescent="0.3">
      <c r="A108" s="52"/>
      <c r="B108" s="52"/>
      <c r="C108" s="53"/>
      <c r="D108" s="53"/>
      <c r="E108" s="54" t="s">
        <v>5</v>
      </c>
      <c r="F108" s="52" t="s">
        <v>5</v>
      </c>
      <c r="G108" s="52" t="s">
        <v>5</v>
      </c>
      <c r="H108" s="54" t="s">
        <v>5</v>
      </c>
      <c r="I108" s="54" t="s">
        <v>5</v>
      </c>
      <c r="J108" s="54" t="s">
        <v>5</v>
      </c>
      <c r="L108" s="3"/>
    </row>
    <row r="109" spans="1:12" x14ac:dyDescent="0.3">
      <c r="A109" s="4"/>
      <c r="L109" s="3"/>
    </row>
    <row r="110" spans="1:12" x14ac:dyDescent="0.3">
      <c r="L110" s="3"/>
    </row>
    <row r="111" spans="1:12" x14ac:dyDescent="0.3">
      <c r="L111" s="3"/>
    </row>
    <row r="112" spans="1:12" x14ac:dyDescent="0.3">
      <c r="L112" s="3"/>
    </row>
    <row r="113" spans="1:32" x14ac:dyDescent="0.3">
      <c r="A113"/>
      <c r="L113" s="3"/>
    </row>
    <row r="114" spans="1:32" s="2" customFormat="1" x14ac:dyDescent="0.3">
      <c r="A114"/>
      <c r="B114" s="1"/>
      <c r="D114" s="1"/>
      <c r="E114" s="1"/>
      <c r="F114" s="6"/>
      <c r="G114" s="6"/>
      <c r="H114" s="1"/>
      <c r="I114" s="1"/>
      <c r="J114" s="1"/>
      <c r="K114" s="1"/>
      <c r="L114" s="3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" customFormat="1" x14ac:dyDescent="0.3">
      <c r="A115"/>
      <c r="B115" s="1"/>
      <c r="D115" s="1"/>
      <c r="E115" s="1"/>
      <c r="F115" s="6"/>
      <c r="G115" s="6"/>
      <c r="H115" s="1"/>
      <c r="I115" s="1"/>
      <c r="J115" s="1"/>
      <c r="K115" s="1"/>
      <c r="L115" s="3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" customFormat="1" x14ac:dyDescent="0.3">
      <c r="A116"/>
      <c r="B116" s="1"/>
      <c r="D116" s="1"/>
      <c r="E116" s="1"/>
      <c r="F116" s="6"/>
      <c r="G116" s="6"/>
      <c r="H116" s="1"/>
      <c r="I116" s="1"/>
      <c r="J116" s="1"/>
      <c r="K116" s="1"/>
      <c r="L116" s="3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" customFormat="1" x14ac:dyDescent="0.3">
      <c r="A117"/>
      <c r="B117" s="1"/>
      <c r="D117" s="1"/>
      <c r="E117" s="1"/>
      <c r="F117" s="6"/>
      <c r="G117" s="6"/>
      <c r="H117" s="1"/>
      <c r="I117" s="1"/>
      <c r="J117" s="1"/>
      <c r="K117" s="1"/>
      <c r="L117" s="3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" customFormat="1" x14ac:dyDescent="0.3">
      <c r="A118"/>
      <c r="B118" s="1"/>
      <c r="D118" s="1"/>
      <c r="E118" s="1"/>
      <c r="F118" s="6"/>
      <c r="G118" s="6"/>
      <c r="H118" s="1"/>
      <c r="I118" s="1"/>
      <c r="J118" s="1"/>
      <c r="K118" s="1"/>
      <c r="L118" s="3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" customFormat="1" x14ac:dyDescent="0.3">
      <c r="A119"/>
      <c r="B119" s="1"/>
      <c r="D119" s="1"/>
      <c r="E119" s="1"/>
      <c r="F119" s="6"/>
      <c r="G119" s="6"/>
      <c r="H119" s="1"/>
      <c r="I119" s="1"/>
      <c r="J119" s="1"/>
      <c r="K119" s="1"/>
      <c r="L119" s="3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" customFormat="1" x14ac:dyDescent="0.3">
      <c r="A120"/>
      <c r="B120" s="1"/>
      <c r="D120" s="1"/>
      <c r="E120" s="1"/>
      <c r="F120" s="6"/>
      <c r="G120" s="6"/>
      <c r="H120" s="1"/>
      <c r="I120" s="1"/>
      <c r="J120" s="1"/>
      <c r="K120" s="1"/>
      <c r="L120" s="3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" customFormat="1" x14ac:dyDescent="0.3">
      <c r="A121" s="1"/>
      <c r="B121" s="1"/>
      <c r="D121" s="1"/>
      <c r="E121" s="1"/>
      <c r="F121" s="6"/>
      <c r="G121" s="6"/>
      <c r="H121" s="1"/>
      <c r="I121" s="1"/>
      <c r="J121" s="1"/>
      <c r="K121" s="1"/>
      <c r="L121" s="3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" customFormat="1" x14ac:dyDescent="0.3">
      <c r="A122" s="1"/>
      <c r="B122" s="1"/>
      <c r="D122" s="1"/>
      <c r="E122" s="1"/>
      <c r="F122" s="6"/>
      <c r="G122" s="6"/>
      <c r="H122" s="1"/>
      <c r="I122" s="1"/>
      <c r="J122" s="1"/>
      <c r="K122" s="1"/>
      <c r="L122" s="3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" customFormat="1" x14ac:dyDescent="0.3">
      <c r="A123" s="1"/>
      <c r="B123" s="1"/>
      <c r="D123" s="1"/>
      <c r="E123" s="1"/>
      <c r="F123" s="6"/>
      <c r="G123" s="6"/>
      <c r="H123" s="1"/>
      <c r="I123" s="1"/>
      <c r="J123" s="1"/>
      <c r="K123" s="1"/>
      <c r="L123" s="3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</sheetData>
  <sheetProtection sort="0" autoFilter="0" pivotTables="0"/>
  <autoFilter ref="A3:J108" xr:uid="{00000000-0009-0000-0000-000001000000}"/>
  <sortState xmlns:xlrd2="http://schemas.microsoft.com/office/spreadsheetml/2017/richdata2" ref="A4:J108">
    <sortCondition ref="A1"/>
  </sortState>
  <conditionalFormatting sqref="B3 B108">
    <cfRule type="expression" dxfId="326" priority="323">
      <formula>AND(ISERROR(VLOOKUP(B3,Liste_Catégories,1,FALSE)),B3&lt;&gt;"Catégorie",LEN(B3)&gt;0)</formula>
    </cfRule>
  </conditionalFormatting>
  <conditionalFormatting sqref="D3 D108">
    <cfRule type="expression" dxfId="325" priority="319">
      <formula>AND(D3&lt;&gt;"Stock actuel",LEN(D3)&gt;0,D3&lt;=0)</formula>
    </cfRule>
    <cfRule type="expression" dxfId="324" priority="320">
      <formula>AND(D3&lt;&gt;"Stock actuel",LEN(D3)&gt;0,D3&lt;=E3)</formula>
    </cfRule>
  </conditionalFormatting>
  <conditionalFormatting sqref="B107">
    <cfRule type="expression" dxfId="323" priority="312">
      <formula>AND(ISERROR(VLOOKUP(B107,Liste_Catégories,1,FALSE)),B107&lt;&gt;"Catégorie",LEN(B107)&gt;0)</formula>
    </cfRule>
  </conditionalFormatting>
  <conditionalFormatting sqref="D107">
    <cfRule type="expression" dxfId="322" priority="310">
      <formula>AND(D107&lt;&gt;"Stock actuel",LEN(D107)&gt;0,D107&lt;=0)</formula>
    </cfRule>
    <cfRule type="expression" dxfId="321" priority="311">
      <formula>AND(D107&lt;&gt;"Stock actuel",LEN(D107)&gt;0,D107&lt;=E107)</formula>
    </cfRule>
  </conditionalFormatting>
  <conditionalFormatting sqref="B106">
    <cfRule type="expression" dxfId="320" priority="309">
      <formula>AND(ISERROR(VLOOKUP(B106,Liste_Catégories,1,FALSE)),B106&lt;&gt;"Catégorie",LEN(B106)&gt;0)</formula>
    </cfRule>
  </conditionalFormatting>
  <conditionalFormatting sqref="D106">
    <cfRule type="expression" dxfId="319" priority="307">
      <formula>AND(D106&lt;&gt;"Stock actuel",LEN(D106)&gt;0,D106&lt;=0)</formula>
    </cfRule>
    <cfRule type="expression" dxfId="318" priority="308">
      <formula>AND(D106&lt;&gt;"Stock actuel",LEN(D106)&gt;0,D106&lt;=E106)</formula>
    </cfRule>
  </conditionalFormatting>
  <conditionalFormatting sqref="B105">
    <cfRule type="expression" dxfId="317" priority="306">
      <formula>AND(ISERROR(VLOOKUP(B105,Liste_Catégories,1,FALSE)),B105&lt;&gt;"Catégorie",LEN(B105)&gt;0)</formula>
    </cfRule>
  </conditionalFormatting>
  <conditionalFormatting sqref="D105">
    <cfRule type="expression" dxfId="316" priority="304">
      <formula>AND(D105&lt;&gt;"Stock actuel",LEN(D105)&gt;0,D105&lt;=0)</formula>
    </cfRule>
    <cfRule type="expression" dxfId="315" priority="305">
      <formula>AND(D105&lt;&gt;"Stock actuel",LEN(D105)&gt;0,D105&lt;=E105)</formula>
    </cfRule>
  </conditionalFormatting>
  <conditionalFormatting sqref="B104">
    <cfRule type="expression" dxfId="314" priority="303">
      <formula>AND(ISERROR(VLOOKUP(B104,Liste_Catégories,1,FALSE)),B104&lt;&gt;"Catégorie",LEN(B104)&gt;0)</formula>
    </cfRule>
  </conditionalFormatting>
  <conditionalFormatting sqref="D104">
    <cfRule type="expression" dxfId="313" priority="301">
      <formula>AND(D104&lt;&gt;"Stock actuel",LEN(D104)&gt;0,D104&lt;=0)</formula>
    </cfRule>
    <cfRule type="expression" dxfId="312" priority="302">
      <formula>AND(D104&lt;&gt;"Stock actuel",LEN(D104)&gt;0,D104&lt;=E104)</formula>
    </cfRule>
  </conditionalFormatting>
  <conditionalFormatting sqref="B103">
    <cfRule type="expression" dxfId="311" priority="300">
      <formula>AND(ISERROR(VLOOKUP(B103,Liste_Catégories,1,FALSE)),B103&lt;&gt;"Catégorie",LEN(B103)&gt;0)</formula>
    </cfRule>
  </conditionalFormatting>
  <conditionalFormatting sqref="D103">
    <cfRule type="expression" dxfId="310" priority="298">
      <formula>AND(D103&lt;&gt;"Stock actuel",LEN(D103)&gt;0,D103&lt;=0)</formula>
    </cfRule>
    <cfRule type="expression" dxfId="309" priority="299">
      <formula>AND(D103&lt;&gt;"Stock actuel",LEN(D103)&gt;0,D103&lt;=E103)</formula>
    </cfRule>
  </conditionalFormatting>
  <conditionalFormatting sqref="B102">
    <cfRule type="expression" dxfId="308" priority="297">
      <formula>AND(ISERROR(VLOOKUP(B102,Liste_Catégories,1,FALSE)),B102&lt;&gt;"Catégorie",LEN(B102)&gt;0)</formula>
    </cfRule>
  </conditionalFormatting>
  <conditionalFormatting sqref="D102">
    <cfRule type="expression" dxfId="307" priority="295">
      <formula>AND(D102&lt;&gt;"Stock actuel",LEN(D102)&gt;0,D102&lt;=0)</formula>
    </cfRule>
    <cfRule type="expression" dxfId="306" priority="296">
      <formula>AND(D102&lt;&gt;"Stock actuel",LEN(D102)&gt;0,D102&lt;=E102)</formula>
    </cfRule>
  </conditionalFormatting>
  <conditionalFormatting sqref="B101">
    <cfRule type="expression" dxfId="305" priority="294">
      <formula>AND(ISERROR(VLOOKUP(B101,Liste_Catégories,1,FALSE)),B101&lt;&gt;"Catégorie",LEN(B101)&gt;0)</formula>
    </cfRule>
  </conditionalFormatting>
  <conditionalFormatting sqref="D101">
    <cfRule type="expression" dxfId="304" priority="292">
      <formula>AND(D101&lt;&gt;"Stock actuel",LEN(D101)&gt;0,D101&lt;=0)</formula>
    </cfRule>
    <cfRule type="expression" dxfId="303" priority="293">
      <formula>AND(D101&lt;&gt;"Stock actuel",LEN(D101)&gt;0,D101&lt;=E101)</formula>
    </cfRule>
  </conditionalFormatting>
  <conditionalFormatting sqref="B100">
    <cfRule type="expression" dxfId="302" priority="291">
      <formula>AND(ISERROR(VLOOKUP(B100,Liste_Catégories,1,FALSE)),B100&lt;&gt;"Catégorie",LEN(B100)&gt;0)</formula>
    </cfRule>
  </conditionalFormatting>
  <conditionalFormatting sqref="D100">
    <cfRule type="expression" dxfId="301" priority="289">
      <formula>AND(D100&lt;&gt;"Stock actuel",LEN(D100)&gt;0,D100&lt;=0)</formula>
    </cfRule>
    <cfRule type="expression" dxfId="300" priority="290">
      <formula>AND(D100&lt;&gt;"Stock actuel",LEN(D100)&gt;0,D100&lt;=E100)</formula>
    </cfRule>
  </conditionalFormatting>
  <conditionalFormatting sqref="B99">
    <cfRule type="expression" dxfId="299" priority="288">
      <formula>AND(ISERROR(VLOOKUP(B99,Liste_Catégories,1,FALSE)),B99&lt;&gt;"Catégorie",LEN(B99)&gt;0)</formula>
    </cfRule>
  </conditionalFormatting>
  <conditionalFormatting sqref="D99">
    <cfRule type="expression" dxfId="298" priority="286">
      <formula>AND(D99&lt;&gt;"Stock actuel",LEN(D99)&gt;0,D99&lt;=0)</formula>
    </cfRule>
    <cfRule type="expression" dxfId="297" priority="287">
      <formula>AND(D99&lt;&gt;"Stock actuel",LEN(D99)&gt;0,D99&lt;=E99)</formula>
    </cfRule>
  </conditionalFormatting>
  <conditionalFormatting sqref="B98">
    <cfRule type="expression" dxfId="296" priority="285">
      <formula>AND(ISERROR(VLOOKUP(B98,Liste_Catégories,1,FALSE)),B98&lt;&gt;"Catégorie",LEN(B98)&gt;0)</formula>
    </cfRule>
  </conditionalFormatting>
  <conditionalFormatting sqref="D98">
    <cfRule type="expression" dxfId="295" priority="283">
      <formula>AND(D98&lt;&gt;"Stock actuel",LEN(D98)&gt;0,D98&lt;=0)</formula>
    </cfRule>
    <cfRule type="expression" dxfId="294" priority="284">
      <formula>AND(D98&lt;&gt;"Stock actuel",LEN(D98)&gt;0,D98&lt;=E98)</formula>
    </cfRule>
  </conditionalFormatting>
  <conditionalFormatting sqref="B97">
    <cfRule type="expression" dxfId="293" priority="282">
      <formula>AND(ISERROR(VLOOKUP(B97,Liste_Catégories,1,FALSE)),B97&lt;&gt;"Catégorie",LEN(B97)&gt;0)</formula>
    </cfRule>
  </conditionalFormatting>
  <conditionalFormatting sqref="D97">
    <cfRule type="expression" dxfId="292" priority="280">
      <formula>AND(D97&lt;&gt;"Stock actuel",LEN(D97)&gt;0,D97&lt;=0)</formula>
    </cfRule>
    <cfRule type="expression" dxfId="291" priority="281">
      <formula>AND(D97&lt;&gt;"Stock actuel",LEN(D97)&gt;0,D97&lt;=E97)</formula>
    </cfRule>
  </conditionalFormatting>
  <conditionalFormatting sqref="B96">
    <cfRule type="expression" dxfId="290" priority="279">
      <formula>AND(ISERROR(VLOOKUP(B96,Liste_Catégories,1,FALSE)),B96&lt;&gt;"Catégorie",LEN(B96)&gt;0)</formula>
    </cfRule>
  </conditionalFormatting>
  <conditionalFormatting sqref="D96">
    <cfRule type="expression" dxfId="289" priority="277">
      <formula>AND(D96&lt;&gt;"Stock actuel",LEN(D96)&gt;0,D96&lt;=0)</formula>
    </cfRule>
    <cfRule type="expression" dxfId="288" priority="278">
      <formula>AND(D96&lt;&gt;"Stock actuel",LEN(D96)&gt;0,D96&lt;=E96)</formula>
    </cfRule>
  </conditionalFormatting>
  <conditionalFormatting sqref="B95">
    <cfRule type="expression" dxfId="287" priority="276">
      <formula>AND(ISERROR(VLOOKUP(B95,Liste_Catégories,1,FALSE)),B95&lt;&gt;"Catégorie",LEN(B95)&gt;0)</formula>
    </cfRule>
  </conditionalFormatting>
  <conditionalFormatting sqref="D95">
    <cfRule type="expression" dxfId="286" priority="274">
      <formula>AND(D95&lt;&gt;"Stock actuel",LEN(D95)&gt;0,D95&lt;=0)</formula>
    </cfRule>
    <cfRule type="expression" dxfId="285" priority="275">
      <formula>AND(D95&lt;&gt;"Stock actuel",LEN(D95)&gt;0,D95&lt;=E95)</formula>
    </cfRule>
  </conditionalFormatting>
  <conditionalFormatting sqref="B94">
    <cfRule type="expression" dxfId="284" priority="273">
      <formula>AND(ISERROR(VLOOKUP(B94,Liste_Catégories,1,FALSE)),B94&lt;&gt;"Catégorie",LEN(B94)&gt;0)</formula>
    </cfRule>
  </conditionalFormatting>
  <conditionalFormatting sqref="D94">
    <cfRule type="expression" dxfId="283" priority="271">
      <formula>AND(D94&lt;&gt;"Stock actuel",LEN(D94)&gt;0,D94&lt;=0)</formula>
    </cfRule>
    <cfRule type="expression" dxfId="282" priority="272">
      <formula>AND(D94&lt;&gt;"Stock actuel",LEN(D94)&gt;0,D94&lt;=E94)</formula>
    </cfRule>
  </conditionalFormatting>
  <conditionalFormatting sqref="B93">
    <cfRule type="expression" dxfId="281" priority="270">
      <formula>AND(ISERROR(VLOOKUP(B93,Liste_Catégories,1,FALSE)),B93&lt;&gt;"Catégorie",LEN(B93)&gt;0)</formula>
    </cfRule>
  </conditionalFormatting>
  <conditionalFormatting sqref="D93">
    <cfRule type="expression" dxfId="280" priority="268">
      <formula>AND(D93&lt;&gt;"Stock actuel",LEN(D93)&gt;0,D93&lt;=0)</formula>
    </cfRule>
    <cfRule type="expression" dxfId="279" priority="269">
      <formula>AND(D93&lt;&gt;"Stock actuel",LEN(D93)&gt;0,D93&lt;=E93)</formula>
    </cfRule>
  </conditionalFormatting>
  <conditionalFormatting sqref="B92">
    <cfRule type="expression" dxfId="278" priority="267">
      <formula>AND(ISERROR(VLOOKUP(B92,Liste_Catégories,1,FALSE)),B92&lt;&gt;"Catégorie",LEN(B92)&gt;0)</formula>
    </cfRule>
  </conditionalFormatting>
  <conditionalFormatting sqref="D92">
    <cfRule type="expression" dxfId="277" priority="265">
      <formula>AND(D92&lt;&gt;"Stock actuel",LEN(D92)&gt;0,D92&lt;=0)</formula>
    </cfRule>
    <cfRule type="expression" dxfId="276" priority="266">
      <formula>AND(D92&lt;&gt;"Stock actuel",LEN(D92)&gt;0,D92&lt;=E92)</formula>
    </cfRule>
  </conditionalFormatting>
  <conditionalFormatting sqref="B91">
    <cfRule type="expression" dxfId="275" priority="264">
      <formula>AND(ISERROR(VLOOKUP(B91,Liste_Catégories,1,FALSE)),B91&lt;&gt;"Catégorie",LEN(B91)&gt;0)</formula>
    </cfRule>
  </conditionalFormatting>
  <conditionalFormatting sqref="D91">
    <cfRule type="expression" dxfId="274" priority="262">
      <formula>AND(D91&lt;&gt;"Stock actuel",LEN(D91)&gt;0,D91&lt;=0)</formula>
    </cfRule>
    <cfRule type="expression" dxfId="273" priority="263">
      <formula>AND(D91&lt;&gt;"Stock actuel",LEN(D91)&gt;0,D91&lt;=E91)</formula>
    </cfRule>
  </conditionalFormatting>
  <conditionalFormatting sqref="B90">
    <cfRule type="expression" dxfId="272" priority="261">
      <formula>AND(ISERROR(VLOOKUP(B90,Liste_Catégories,1,FALSE)),B90&lt;&gt;"Catégorie",LEN(B90)&gt;0)</formula>
    </cfRule>
  </conditionalFormatting>
  <conditionalFormatting sqref="D90">
    <cfRule type="expression" dxfId="271" priority="259">
      <formula>AND(D90&lt;&gt;"Stock actuel",LEN(D90)&gt;0,D90&lt;=0)</formula>
    </cfRule>
    <cfRule type="expression" dxfId="270" priority="260">
      <formula>AND(D90&lt;&gt;"Stock actuel",LEN(D90)&gt;0,D90&lt;=E90)</formula>
    </cfRule>
  </conditionalFormatting>
  <conditionalFormatting sqref="B89">
    <cfRule type="expression" dxfId="269" priority="258">
      <formula>AND(ISERROR(VLOOKUP(B89,Liste_Catégories,1,FALSE)),B89&lt;&gt;"Catégorie",LEN(B89)&gt;0)</formula>
    </cfRule>
  </conditionalFormatting>
  <conditionalFormatting sqref="D89">
    <cfRule type="expression" dxfId="268" priority="256">
      <formula>AND(D89&lt;&gt;"Stock actuel",LEN(D89)&gt;0,D89&lt;=0)</formula>
    </cfRule>
    <cfRule type="expression" dxfId="267" priority="257">
      <formula>AND(D89&lt;&gt;"Stock actuel",LEN(D89)&gt;0,D89&lt;=E89)</formula>
    </cfRule>
  </conditionalFormatting>
  <conditionalFormatting sqref="B88">
    <cfRule type="expression" dxfId="266" priority="255">
      <formula>AND(ISERROR(VLOOKUP(B88,Liste_Catégories,1,FALSE)),B88&lt;&gt;"Catégorie",LEN(B88)&gt;0)</formula>
    </cfRule>
  </conditionalFormatting>
  <conditionalFormatting sqref="D88">
    <cfRule type="expression" dxfId="265" priority="253">
      <formula>AND(D88&lt;&gt;"Stock actuel",LEN(D88)&gt;0,D88&lt;=0)</formula>
    </cfRule>
    <cfRule type="expression" dxfId="264" priority="254">
      <formula>AND(D88&lt;&gt;"Stock actuel",LEN(D88)&gt;0,D88&lt;=E88)</formula>
    </cfRule>
  </conditionalFormatting>
  <conditionalFormatting sqref="B87">
    <cfRule type="expression" dxfId="263" priority="252">
      <formula>AND(ISERROR(VLOOKUP(B87,Liste_Catégories,1,FALSE)),B87&lt;&gt;"Catégorie",LEN(B87)&gt;0)</formula>
    </cfRule>
  </conditionalFormatting>
  <conditionalFormatting sqref="D87">
    <cfRule type="expression" dxfId="262" priority="250">
      <formula>AND(D87&lt;&gt;"Stock actuel",LEN(D87)&gt;0,D87&lt;=0)</formula>
    </cfRule>
    <cfRule type="expression" dxfId="261" priority="251">
      <formula>AND(D87&lt;&gt;"Stock actuel",LEN(D87)&gt;0,D87&lt;=E87)</formula>
    </cfRule>
  </conditionalFormatting>
  <conditionalFormatting sqref="B86">
    <cfRule type="expression" dxfId="260" priority="249">
      <formula>AND(ISERROR(VLOOKUP(B86,Liste_Catégories,1,FALSE)),B86&lt;&gt;"Catégorie",LEN(B86)&gt;0)</formula>
    </cfRule>
  </conditionalFormatting>
  <conditionalFormatting sqref="D86">
    <cfRule type="expression" dxfId="259" priority="247">
      <formula>AND(D86&lt;&gt;"Stock actuel",LEN(D86)&gt;0,D86&lt;=0)</formula>
    </cfRule>
    <cfRule type="expression" dxfId="258" priority="248">
      <formula>AND(D86&lt;&gt;"Stock actuel",LEN(D86)&gt;0,D86&lt;=E86)</formula>
    </cfRule>
  </conditionalFormatting>
  <conditionalFormatting sqref="B85">
    <cfRule type="expression" dxfId="257" priority="246">
      <formula>AND(ISERROR(VLOOKUP(B85,Liste_Catégories,1,FALSE)),B85&lt;&gt;"Catégorie",LEN(B85)&gt;0)</formula>
    </cfRule>
  </conditionalFormatting>
  <conditionalFormatting sqref="D85">
    <cfRule type="expression" dxfId="256" priority="244">
      <formula>AND(D85&lt;&gt;"Stock actuel",LEN(D85)&gt;0,D85&lt;=0)</formula>
    </cfRule>
    <cfRule type="expression" dxfId="255" priority="245">
      <formula>AND(D85&lt;&gt;"Stock actuel",LEN(D85)&gt;0,D85&lt;=E85)</formula>
    </cfRule>
  </conditionalFormatting>
  <conditionalFormatting sqref="B84">
    <cfRule type="expression" dxfId="254" priority="243">
      <formula>AND(ISERROR(VLOOKUP(B84,Liste_Catégories,1,FALSE)),B84&lt;&gt;"Catégorie",LEN(B84)&gt;0)</formula>
    </cfRule>
  </conditionalFormatting>
  <conditionalFormatting sqref="D84">
    <cfRule type="expression" dxfId="253" priority="241">
      <formula>AND(D84&lt;&gt;"Stock actuel",LEN(D84)&gt;0,D84&lt;=0)</formula>
    </cfRule>
    <cfRule type="expression" dxfId="252" priority="242">
      <formula>AND(D84&lt;&gt;"Stock actuel",LEN(D84)&gt;0,D84&lt;=E84)</formula>
    </cfRule>
  </conditionalFormatting>
  <conditionalFormatting sqref="B83">
    <cfRule type="expression" dxfId="251" priority="240">
      <formula>AND(ISERROR(VLOOKUP(B83,Liste_Catégories,1,FALSE)),B83&lt;&gt;"Catégorie",LEN(B83)&gt;0)</formula>
    </cfRule>
  </conditionalFormatting>
  <conditionalFormatting sqref="D83">
    <cfRule type="expression" dxfId="250" priority="238">
      <formula>AND(D83&lt;&gt;"Stock actuel",LEN(D83)&gt;0,D83&lt;=0)</formula>
    </cfRule>
    <cfRule type="expression" dxfId="249" priority="239">
      <formula>AND(D83&lt;&gt;"Stock actuel",LEN(D83)&gt;0,D83&lt;=E83)</formula>
    </cfRule>
  </conditionalFormatting>
  <conditionalFormatting sqref="B82">
    <cfRule type="expression" dxfId="248" priority="237">
      <formula>AND(ISERROR(VLOOKUP(B82,Liste_Catégories,1,FALSE)),B82&lt;&gt;"Catégorie",LEN(B82)&gt;0)</formula>
    </cfRule>
  </conditionalFormatting>
  <conditionalFormatting sqref="D82">
    <cfRule type="expression" dxfId="247" priority="235">
      <formula>AND(D82&lt;&gt;"Stock actuel",LEN(D82)&gt;0,D82&lt;=0)</formula>
    </cfRule>
    <cfRule type="expression" dxfId="246" priority="236">
      <formula>AND(D82&lt;&gt;"Stock actuel",LEN(D82)&gt;0,D82&lt;=E82)</formula>
    </cfRule>
  </conditionalFormatting>
  <conditionalFormatting sqref="B81">
    <cfRule type="expression" dxfId="245" priority="234">
      <formula>AND(ISERROR(VLOOKUP(B81,Liste_Catégories,1,FALSE)),B81&lt;&gt;"Catégorie",LEN(B81)&gt;0)</formula>
    </cfRule>
  </conditionalFormatting>
  <conditionalFormatting sqref="D81">
    <cfRule type="expression" dxfId="244" priority="232">
      <formula>AND(D81&lt;&gt;"Stock actuel",LEN(D81)&gt;0,D81&lt;=0)</formula>
    </cfRule>
    <cfRule type="expression" dxfId="243" priority="233">
      <formula>AND(D81&lt;&gt;"Stock actuel",LEN(D81)&gt;0,D81&lt;=E81)</formula>
    </cfRule>
  </conditionalFormatting>
  <conditionalFormatting sqref="B80">
    <cfRule type="expression" dxfId="242" priority="231">
      <formula>AND(ISERROR(VLOOKUP(B80,Liste_Catégories,1,FALSE)),B80&lt;&gt;"Catégorie",LEN(B80)&gt;0)</formula>
    </cfRule>
  </conditionalFormatting>
  <conditionalFormatting sqref="D80">
    <cfRule type="expression" dxfId="241" priority="229">
      <formula>AND(D80&lt;&gt;"Stock actuel",LEN(D80)&gt;0,D80&lt;=0)</formula>
    </cfRule>
    <cfRule type="expression" dxfId="240" priority="230">
      <formula>AND(D80&lt;&gt;"Stock actuel",LEN(D80)&gt;0,D80&lt;=E80)</formula>
    </cfRule>
  </conditionalFormatting>
  <conditionalFormatting sqref="B79">
    <cfRule type="expression" dxfId="239" priority="228">
      <formula>AND(ISERROR(VLOOKUP(B79,Liste_Catégories,1,FALSE)),B79&lt;&gt;"Catégorie",LEN(B79)&gt;0)</formula>
    </cfRule>
  </conditionalFormatting>
  <conditionalFormatting sqref="D79">
    <cfRule type="expression" dxfId="238" priority="226">
      <formula>AND(D79&lt;&gt;"Stock actuel",LEN(D79)&gt;0,D79&lt;=0)</formula>
    </cfRule>
    <cfRule type="expression" dxfId="237" priority="227">
      <formula>AND(D79&lt;&gt;"Stock actuel",LEN(D79)&gt;0,D79&lt;=E79)</formula>
    </cfRule>
  </conditionalFormatting>
  <conditionalFormatting sqref="B78">
    <cfRule type="expression" dxfId="236" priority="225">
      <formula>AND(ISERROR(VLOOKUP(B78,Liste_Catégories,1,FALSE)),B78&lt;&gt;"Catégorie",LEN(B78)&gt;0)</formula>
    </cfRule>
  </conditionalFormatting>
  <conditionalFormatting sqref="D78">
    <cfRule type="expression" dxfId="235" priority="223">
      <formula>AND(D78&lt;&gt;"Stock actuel",LEN(D78)&gt;0,D78&lt;=0)</formula>
    </cfRule>
    <cfRule type="expression" dxfId="234" priority="224">
      <formula>AND(D78&lt;&gt;"Stock actuel",LEN(D78)&gt;0,D78&lt;=E78)</formula>
    </cfRule>
  </conditionalFormatting>
  <conditionalFormatting sqref="B77">
    <cfRule type="expression" dxfId="233" priority="222">
      <formula>AND(ISERROR(VLOOKUP(B77,Liste_Catégories,1,FALSE)),B77&lt;&gt;"Catégorie",LEN(B77)&gt;0)</formula>
    </cfRule>
  </conditionalFormatting>
  <conditionalFormatting sqref="D77">
    <cfRule type="expression" dxfId="232" priority="220">
      <formula>AND(D77&lt;&gt;"Stock actuel",LEN(D77)&gt;0,D77&lt;=0)</formula>
    </cfRule>
    <cfRule type="expression" dxfId="231" priority="221">
      <formula>AND(D77&lt;&gt;"Stock actuel",LEN(D77)&gt;0,D77&lt;=E77)</formula>
    </cfRule>
  </conditionalFormatting>
  <conditionalFormatting sqref="B76">
    <cfRule type="expression" dxfId="230" priority="219">
      <formula>AND(ISERROR(VLOOKUP(B76,Liste_Catégories,1,FALSE)),B76&lt;&gt;"Catégorie",LEN(B76)&gt;0)</formula>
    </cfRule>
  </conditionalFormatting>
  <conditionalFormatting sqref="D76">
    <cfRule type="expression" dxfId="229" priority="217">
      <formula>AND(D76&lt;&gt;"Stock actuel",LEN(D76)&gt;0,D76&lt;=0)</formula>
    </cfRule>
    <cfRule type="expression" dxfId="228" priority="218">
      <formula>AND(D76&lt;&gt;"Stock actuel",LEN(D76)&gt;0,D76&lt;=E76)</formula>
    </cfRule>
  </conditionalFormatting>
  <conditionalFormatting sqref="B75">
    <cfRule type="expression" dxfId="227" priority="216">
      <formula>AND(ISERROR(VLOOKUP(B75,Liste_Catégories,1,FALSE)),B75&lt;&gt;"Catégorie",LEN(B75)&gt;0)</formula>
    </cfRule>
  </conditionalFormatting>
  <conditionalFormatting sqref="D75">
    <cfRule type="expression" dxfId="226" priority="214">
      <formula>AND(D75&lt;&gt;"Stock actuel",LEN(D75)&gt;0,D75&lt;=0)</formula>
    </cfRule>
    <cfRule type="expression" dxfId="225" priority="215">
      <formula>AND(D75&lt;&gt;"Stock actuel",LEN(D75)&gt;0,D75&lt;=E75)</formula>
    </cfRule>
  </conditionalFormatting>
  <conditionalFormatting sqref="B74">
    <cfRule type="expression" dxfId="224" priority="213">
      <formula>AND(ISERROR(VLOOKUP(B74,Liste_Catégories,1,FALSE)),B74&lt;&gt;"Catégorie",LEN(B74)&gt;0)</formula>
    </cfRule>
  </conditionalFormatting>
  <conditionalFormatting sqref="D74">
    <cfRule type="expression" dxfId="223" priority="211">
      <formula>AND(D74&lt;&gt;"Stock actuel",LEN(D74)&gt;0,D74&lt;=0)</formula>
    </cfRule>
    <cfRule type="expression" dxfId="222" priority="212">
      <formula>AND(D74&lt;&gt;"Stock actuel",LEN(D74)&gt;0,D74&lt;=E74)</formula>
    </cfRule>
  </conditionalFormatting>
  <conditionalFormatting sqref="B73">
    <cfRule type="expression" dxfId="221" priority="210">
      <formula>AND(ISERROR(VLOOKUP(B73,Liste_Catégories,1,FALSE)),B73&lt;&gt;"Catégorie",LEN(B73)&gt;0)</formula>
    </cfRule>
  </conditionalFormatting>
  <conditionalFormatting sqref="D73">
    <cfRule type="expression" dxfId="220" priority="208">
      <formula>AND(D73&lt;&gt;"Stock actuel",LEN(D73)&gt;0,D73&lt;=0)</formula>
    </cfRule>
    <cfRule type="expression" dxfId="219" priority="209">
      <formula>AND(D73&lt;&gt;"Stock actuel",LEN(D73)&gt;0,D73&lt;=E73)</formula>
    </cfRule>
  </conditionalFormatting>
  <conditionalFormatting sqref="B72">
    <cfRule type="expression" dxfId="218" priority="207">
      <formula>AND(ISERROR(VLOOKUP(B72,Liste_Catégories,1,FALSE)),B72&lt;&gt;"Catégorie",LEN(B72)&gt;0)</formula>
    </cfRule>
  </conditionalFormatting>
  <conditionalFormatting sqref="D72">
    <cfRule type="expression" dxfId="217" priority="205">
      <formula>AND(D72&lt;&gt;"Stock actuel",LEN(D72)&gt;0,D72&lt;=0)</formula>
    </cfRule>
    <cfRule type="expression" dxfId="216" priority="206">
      <formula>AND(D72&lt;&gt;"Stock actuel",LEN(D72)&gt;0,D72&lt;=E72)</formula>
    </cfRule>
  </conditionalFormatting>
  <conditionalFormatting sqref="B71">
    <cfRule type="expression" dxfId="215" priority="204">
      <formula>AND(ISERROR(VLOOKUP(B71,Liste_Catégories,1,FALSE)),B71&lt;&gt;"Catégorie",LEN(B71)&gt;0)</formula>
    </cfRule>
  </conditionalFormatting>
  <conditionalFormatting sqref="D71">
    <cfRule type="expression" dxfId="214" priority="202">
      <formula>AND(D71&lt;&gt;"Stock actuel",LEN(D71)&gt;0,D71&lt;=0)</formula>
    </cfRule>
    <cfRule type="expression" dxfId="213" priority="203">
      <formula>AND(D71&lt;&gt;"Stock actuel",LEN(D71)&gt;0,D71&lt;=E71)</formula>
    </cfRule>
  </conditionalFormatting>
  <conditionalFormatting sqref="B70">
    <cfRule type="expression" dxfId="212" priority="201">
      <formula>AND(ISERROR(VLOOKUP(B70,Liste_Catégories,1,FALSE)),B70&lt;&gt;"Catégorie",LEN(B70)&gt;0)</formula>
    </cfRule>
  </conditionalFormatting>
  <conditionalFormatting sqref="D70">
    <cfRule type="expression" dxfId="211" priority="199">
      <formula>AND(D70&lt;&gt;"Stock actuel",LEN(D70)&gt;0,D70&lt;=0)</formula>
    </cfRule>
    <cfRule type="expression" dxfId="210" priority="200">
      <formula>AND(D70&lt;&gt;"Stock actuel",LEN(D70)&gt;0,D70&lt;=E70)</formula>
    </cfRule>
  </conditionalFormatting>
  <conditionalFormatting sqref="B69">
    <cfRule type="expression" dxfId="209" priority="198">
      <formula>AND(ISERROR(VLOOKUP(B69,Liste_Catégories,1,FALSE)),B69&lt;&gt;"Catégorie",LEN(B69)&gt;0)</formula>
    </cfRule>
  </conditionalFormatting>
  <conditionalFormatting sqref="D69">
    <cfRule type="expression" dxfId="208" priority="196">
      <formula>AND(D69&lt;&gt;"Stock actuel",LEN(D69)&gt;0,D69&lt;=0)</formula>
    </cfRule>
    <cfRule type="expression" dxfId="207" priority="197">
      <formula>AND(D69&lt;&gt;"Stock actuel",LEN(D69)&gt;0,D69&lt;=E69)</formula>
    </cfRule>
  </conditionalFormatting>
  <conditionalFormatting sqref="B68">
    <cfRule type="expression" dxfId="206" priority="195">
      <formula>AND(ISERROR(VLOOKUP(B68,Liste_Catégories,1,FALSE)),B68&lt;&gt;"Catégorie",LEN(B68)&gt;0)</formula>
    </cfRule>
  </conditionalFormatting>
  <conditionalFormatting sqref="D68">
    <cfRule type="expression" dxfId="205" priority="193">
      <formula>AND(D68&lt;&gt;"Stock actuel",LEN(D68)&gt;0,D68&lt;=0)</formula>
    </cfRule>
    <cfRule type="expression" dxfId="204" priority="194">
      <formula>AND(D68&lt;&gt;"Stock actuel",LEN(D68)&gt;0,D68&lt;=E68)</formula>
    </cfRule>
  </conditionalFormatting>
  <conditionalFormatting sqref="B67">
    <cfRule type="expression" dxfId="203" priority="192">
      <formula>AND(ISERROR(VLOOKUP(B67,Liste_Catégories,1,FALSE)),B67&lt;&gt;"Catégorie",LEN(B67)&gt;0)</formula>
    </cfRule>
  </conditionalFormatting>
  <conditionalFormatting sqref="D67">
    <cfRule type="expression" dxfId="202" priority="190">
      <formula>AND(D67&lt;&gt;"Stock actuel",LEN(D67)&gt;0,D67&lt;=0)</formula>
    </cfRule>
    <cfRule type="expression" dxfId="201" priority="191">
      <formula>AND(D67&lt;&gt;"Stock actuel",LEN(D67)&gt;0,D67&lt;=E67)</formula>
    </cfRule>
  </conditionalFormatting>
  <conditionalFormatting sqref="B66">
    <cfRule type="expression" dxfId="200" priority="189">
      <formula>AND(ISERROR(VLOOKUP(B66,Liste_Catégories,1,FALSE)),B66&lt;&gt;"Catégorie",LEN(B66)&gt;0)</formula>
    </cfRule>
  </conditionalFormatting>
  <conditionalFormatting sqref="D66">
    <cfRule type="expression" dxfId="199" priority="187">
      <formula>AND(D66&lt;&gt;"Stock actuel",LEN(D66)&gt;0,D66&lt;=0)</formula>
    </cfRule>
    <cfRule type="expression" dxfId="198" priority="188">
      <formula>AND(D66&lt;&gt;"Stock actuel",LEN(D66)&gt;0,D66&lt;=E66)</formula>
    </cfRule>
  </conditionalFormatting>
  <conditionalFormatting sqref="B65">
    <cfRule type="expression" dxfId="197" priority="186">
      <formula>AND(ISERROR(VLOOKUP(B65,Liste_Catégories,1,FALSE)),B65&lt;&gt;"Catégorie",LEN(B65)&gt;0)</formula>
    </cfRule>
  </conditionalFormatting>
  <conditionalFormatting sqref="D65">
    <cfRule type="expression" dxfId="196" priority="184">
      <formula>AND(D65&lt;&gt;"Stock actuel",LEN(D65)&gt;0,D65&lt;=0)</formula>
    </cfRule>
    <cfRule type="expression" dxfId="195" priority="185">
      <formula>AND(D65&lt;&gt;"Stock actuel",LEN(D65)&gt;0,D65&lt;=E65)</formula>
    </cfRule>
  </conditionalFormatting>
  <conditionalFormatting sqref="B64">
    <cfRule type="expression" dxfId="194" priority="183">
      <formula>AND(ISERROR(VLOOKUP(B64,Liste_Catégories,1,FALSE)),B64&lt;&gt;"Catégorie",LEN(B64)&gt;0)</formula>
    </cfRule>
  </conditionalFormatting>
  <conditionalFormatting sqref="D64">
    <cfRule type="expression" dxfId="193" priority="181">
      <formula>AND(D64&lt;&gt;"Stock actuel",LEN(D64)&gt;0,D64&lt;=0)</formula>
    </cfRule>
    <cfRule type="expression" dxfId="192" priority="182">
      <formula>AND(D64&lt;&gt;"Stock actuel",LEN(D64)&gt;0,D64&lt;=E64)</formula>
    </cfRule>
  </conditionalFormatting>
  <conditionalFormatting sqref="B63">
    <cfRule type="expression" dxfId="191" priority="180">
      <formula>AND(ISERROR(VLOOKUP(B63,Liste_Catégories,1,FALSE)),B63&lt;&gt;"Catégorie",LEN(B63)&gt;0)</formula>
    </cfRule>
  </conditionalFormatting>
  <conditionalFormatting sqref="D63">
    <cfRule type="expression" dxfId="190" priority="178">
      <formula>AND(D63&lt;&gt;"Stock actuel",LEN(D63)&gt;0,D63&lt;=0)</formula>
    </cfRule>
    <cfRule type="expression" dxfId="189" priority="179">
      <formula>AND(D63&lt;&gt;"Stock actuel",LEN(D63)&gt;0,D63&lt;=E63)</formula>
    </cfRule>
  </conditionalFormatting>
  <conditionalFormatting sqref="B62">
    <cfRule type="expression" dxfId="188" priority="177">
      <formula>AND(ISERROR(VLOOKUP(B62,Liste_Catégories,1,FALSE)),B62&lt;&gt;"Catégorie",LEN(B62)&gt;0)</formula>
    </cfRule>
  </conditionalFormatting>
  <conditionalFormatting sqref="D62">
    <cfRule type="expression" dxfId="187" priority="175">
      <formula>AND(D62&lt;&gt;"Stock actuel",LEN(D62)&gt;0,D62&lt;=0)</formula>
    </cfRule>
    <cfRule type="expression" dxfId="186" priority="176">
      <formula>AND(D62&lt;&gt;"Stock actuel",LEN(D62)&gt;0,D62&lt;=E62)</formula>
    </cfRule>
  </conditionalFormatting>
  <conditionalFormatting sqref="B61">
    <cfRule type="expression" dxfId="185" priority="174">
      <formula>AND(ISERROR(VLOOKUP(B61,Liste_Catégories,1,FALSE)),B61&lt;&gt;"Catégorie",LEN(B61)&gt;0)</formula>
    </cfRule>
  </conditionalFormatting>
  <conditionalFormatting sqref="D61">
    <cfRule type="expression" dxfId="184" priority="172">
      <formula>AND(D61&lt;&gt;"Stock actuel",LEN(D61)&gt;0,D61&lt;=0)</formula>
    </cfRule>
    <cfRule type="expression" dxfId="183" priority="173">
      <formula>AND(D61&lt;&gt;"Stock actuel",LEN(D61)&gt;0,D61&lt;=E61)</formula>
    </cfRule>
  </conditionalFormatting>
  <conditionalFormatting sqref="B60">
    <cfRule type="expression" dxfId="182" priority="171">
      <formula>AND(ISERROR(VLOOKUP(B60,Liste_Catégories,1,FALSE)),B60&lt;&gt;"Catégorie",LEN(B60)&gt;0)</formula>
    </cfRule>
  </conditionalFormatting>
  <conditionalFormatting sqref="D60">
    <cfRule type="expression" dxfId="181" priority="169">
      <formula>AND(D60&lt;&gt;"Stock actuel",LEN(D60)&gt;0,D60&lt;=0)</formula>
    </cfRule>
    <cfRule type="expression" dxfId="180" priority="170">
      <formula>AND(D60&lt;&gt;"Stock actuel",LEN(D60)&gt;0,D60&lt;=E60)</formula>
    </cfRule>
  </conditionalFormatting>
  <conditionalFormatting sqref="B59">
    <cfRule type="expression" dxfId="179" priority="168">
      <formula>AND(ISERROR(VLOOKUP(B59,Liste_Catégories,1,FALSE)),B59&lt;&gt;"Catégorie",LEN(B59)&gt;0)</formula>
    </cfRule>
  </conditionalFormatting>
  <conditionalFormatting sqref="D59">
    <cfRule type="expression" dxfId="178" priority="166">
      <formula>AND(D59&lt;&gt;"Stock actuel",LEN(D59)&gt;0,D59&lt;=0)</formula>
    </cfRule>
    <cfRule type="expression" dxfId="177" priority="167">
      <formula>AND(D59&lt;&gt;"Stock actuel",LEN(D59)&gt;0,D59&lt;=E59)</formula>
    </cfRule>
  </conditionalFormatting>
  <conditionalFormatting sqref="B58">
    <cfRule type="expression" dxfId="176" priority="165">
      <formula>AND(ISERROR(VLOOKUP(B58,Liste_Catégories,1,FALSE)),B58&lt;&gt;"Catégorie",LEN(B58)&gt;0)</formula>
    </cfRule>
  </conditionalFormatting>
  <conditionalFormatting sqref="D58">
    <cfRule type="expression" dxfId="175" priority="163">
      <formula>AND(D58&lt;&gt;"Stock actuel",LEN(D58)&gt;0,D58&lt;=0)</formula>
    </cfRule>
    <cfRule type="expression" dxfId="174" priority="164">
      <formula>AND(D58&lt;&gt;"Stock actuel",LEN(D58)&gt;0,D58&lt;=E58)</formula>
    </cfRule>
  </conditionalFormatting>
  <conditionalFormatting sqref="B57">
    <cfRule type="expression" dxfId="173" priority="162">
      <formula>AND(ISERROR(VLOOKUP(B57,Liste_Catégories,1,FALSE)),B57&lt;&gt;"Catégorie",LEN(B57)&gt;0)</formula>
    </cfRule>
  </conditionalFormatting>
  <conditionalFormatting sqref="D57">
    <cfRule type="expression" dxfId="172" priority="160">
      <formula>AND(D57&lt;&gt;"Stock actuel",LEN(D57)&gt;0,D57&lt;=0)</formula>
    </cfRule>
    <cfRule type="expression" dxfId="171" priority="161">
      <formula>AND(D57&lt;&gt;"Stock actuel",LEN(D57)&gt;0,D57&lt;=E57)</formula>
    </cfRule>
  </conditionalFormatting>
  <conditionalFormatting sqref="B56">
    <cfRule type="expression" dxfId="170" priority="159">
      <formula>AND(ISERROR(VLOOKUP(B56,Liste_Catégories,1,FALSE)),B56&lt;&gt;"Catégorie",LEN(B56)&gt;0)</formula>
    </cfRule>
  </conditionalFormatting>
  <conditionalFormatting sqref="D56">
    <cfRule type="expression" dxfId="169" priority="157">
      <formula>AND(D56&lt;&gt;"Stock actuel",LEN(D56)&gt;0,D56&lt;=0)</formula>
    </cfRule>
    <cfRule type="expression" dxfId="168" priority="158">
      <formula>AND(D56&lt;&gt;"Stock actuel",LEN(D56)&gt;0,D56&lt;=E56)</formula>
    </cfRule>
  </conditionalFormatting>
  <conditionalFormatting sqref="B55">
    <cfRule type="expression" dxfId="167" priority="156">
      <formula>AND(ISERROR(VLOOKUP(B55,Liste_Catégories,1,FALSE)),B55&lt;&gt;"Catégorie",LEN(B55)&gt;0)</formula>
    </cfRule>
  </conditionalFormatting>
  <conditionalFormatting sqref="D55">
    <cfRule type="expression" dxfId="166" priority="154">
      <formula>AND(D55&lt;&gt;"Stock actuel",LEN(D55)&gt;0,D55&lt;=0)</formula>
    </cfRule>
    <cfRule type="expression" dxfId="165" priority="155">
      <formula>AND(D55&lt;&gt;"Stock actuel",LEN(D55)&gt;0,D55&lt;=E55)</formula>
    </cfRule>
  </conditionalFormatting>
  <conditionalFormatting sqref="B54">
    <cfRule type="expression" dxfId="164" priority="153">
      <formula>AND(ISERROR(VLOOKUP(B54,Liste_Catégories,1,FALSE)),B54&lt;&gt;"Catégorie",LEN(B54)&gt;0)</formula>
    </cfRule>
  </conditionalFormatting>
  <conditionalFormatting sqref="D54">
    <cfRule type="expression" dxfId="163" priority="151">
      <formula>AND(D54&lt;&gt;"Stock actuel",LEN(D54)&gt;0,D54&lt;=0)</formula>
    </cfRule>
    <cfRule type="expression" dxfId="162" priority="152">
      <formula>AND(D54&lt;&gt;"Stock actuel",LEN(D54)&gt;0,D54&lt;=E54)</formula>
    </cfRule>
  </conditionalFormatting>
  <conditionalFormatting sqref="B53">
    <cfRule type="expression" dxfId="161" priority="150">
      <formula>AND(ISERROR(VLOOKUP(B53,Liste_Catégories,1,FALSE)),B53&lt;&gt;"Catégorie",LEN(B53)&gt;0)</formula>
    </cfRule>
  </conditionalFormatting>
  <conditionalFormatting sqref="D53">
    <cfRule type="expression" dxfId="160" priority="148">
      <formula>AND(D53&lt;&gt;"Stock actuel",LEN(D53)&gt;0,D53&lt;=0)</formula>
    </cfRule>
    <cfRule type="expression" dxfId="159" priority="149">
      <formula>AND(D53&lt;&gt;"Stock actuel",LEN(D53)&gt;0,D53&lt;=E53)</formula>
    </cfRule>
  </conditionalFormatting>
  <conditionalFormatting sqref="B52">
    <cfRule type="expression" dxfId="158" priority="147">
      <formula>AND(ISERROR(VLOOKUP(B52,Liste_Catégories,1,FALSE)),B52&lt;&gt;"Catégorie",LEN(B52)&gt;0)</formula>
    </cfRule>
  </conditionalFormatting>
  <conditionalFormatting sqref="D52">
    <cfRule type="expression" dxfId="157" priority="145">
      <formula>AND(D52&lt;&gt;"Stock actuel",LEN(D52)&gt;0,D52&lt;=0)</formula>
    </cfRule>
    <cfRule type="expression" dxfId="156" priority="146">
      <formula>AND(D52&lt;&gt;"Stock actuel",LEN(D52)&gt;0,D52&lt;=E52)</formula>
    </cfRule>
  </conditionalFormatting>
  <conditionalFormatting sqref="B51">
    <cfRule type="expression" dxfId="155" priority="144">
      <formula>AND(ISERROR(VLOOKUP(B51,Liste_Catégories,1,FALSE)),B51&lt;&gt;"Catégorie",LEN(B51)&gt;0)</formula>
    </cfRule>
  </conditionalFormatting>
  <conditionalFormatting sqref="D51">
    <cfRule type="expression" dxfId="154" priority="142">
      <formula>AND(D51&lt;&gt;"Stock actuel",LEN(D51)&gt;0,D51&lt;=0)</formula>
    </cfRule>
    <cfRule type="expression" dxfId="153" priority="143">
      <formula>AND(D51&lt;&gt;"Stock actuel",LEN(D51)&gt;0,D51&lt;=E51)</formula>
    </cfRule>
  </conditionalFormatting>
  <conditionalFormatting sqref="B50">
    <cfRule type="expression" dxfId="152" priority="141">
      <formula>AND(ISERROR(VLOOKUP(B50,Liste_Catégories,1,FALSE)),B50&lt;&gt;"Catégorie",LEN(B50)&gt;0)</formula>
    </cfRule>
  </conditionalFormatting>
  <conditionalFormatting sqref="D50">
    <cfRule type="expression" dxfId="151" priority="139">
      <formula>AND(D50&lt;&gt;"Stock actuel",LEN(D50)&gt;0,D50&lt;=0)</formula>
    </cfRule>
    <cfRule type="expression" dxfId="150" priority="140">
      <formula>AND(D50&lt;&gt;"Stock actuel",LEN(D50)&gt;0,D50&lt;=E50)</formula>
    </cfRule>
  </conditionalFormatting>
  <conditionalFormatting sqref="B49">
    <cfRule type="expression" dxfId="149" priority="138">
      <formula>AND(ISERROR(VLOOKUP(B49,Liste_Catégories,1,FALSE)),B49&lt;&gt;"Catégorie",LEN(B49)&gt;0)</formula>
    </cfRule>
  </conditionalFormatting>
  <conditionalFormatting sqref="D49">
    <cfRule type="expression" dxfId="148" priority="136">
      <formula>AND(D49&lt;&gt;"Stock actuel",LEN(D49)&gt;0,D49&lt;=0)</formula>
    </cfRule>
    <cfRule type="expression" dxfId="147" priority="137">
      <formula>AND(D49&lt;&gt;"Stock actuel",LEN(D49)&gt;0,D49&lt;=E49)</formula>
    </cfRule>
  </conditionalFormatting>
  <conditionalFormatting sqref="B48">
    <cfRule type="expression" dxfId="146" priority="135">
      <formula>AND(ISERROR(VLOOKUP(B48,Liste_Catégories,1,FALSE)),B48&lt;&gt;"Catégorie",LEN(B48)&gt;0)</formula>
    </cfRule>
  </conditionalFormatting>
  <conditionalFormatting sqref="D48">
    <cfRule type="expression" dxfId="145" priority="133">
      <formula>AND(D48&lt;&gt;"Stock actuel",LEN(D48)&gt;0,D48&lt;=0)</formula>
    </cfRule>
    <cfRule type="expression" dxfId="144" priority="134">
      <formula>AND(D48&lt;&gt;"Stock actuel",LEN(D48)&gt;0,D48&lt;=E48)</formula>
    </cfRule>
  </conditionalFormatting>
  <conditionalFormatting sqref="B47">
    <cfRule type="expression" dxfId="143" priority="132">
      <formula>AND(ISERROR(VLOOKUP(B47,Liste_Catégories,1,FALSE)),B47&lt;&gt;"Catégorie",LEN(B47)&gt;0)</formula>
    </cfRule>
  </conditionalFormatting>
  <conditionalFormatting sqref="D47">
    <cfRule type="expression" dxfId="142" priority="130">
      <formula>AND(D47&lt;&gt;"Stock actuel",LEN(D47)&gt;0,D47&lt;=0)</formula>
    </cfRule>
    <cfRule type="expression" dxfId="141" priority="131">
      <formula>AND(D47&lt;&gt;"Stock actuel",LEN(D47)&gt;0,D47&lt;=E47)</formula>
    </cfRule>
  </conditionalFormatting>
  <conditionalFormatting sqref="B46">
    <cfRule type="expression" dxfId="140" priority="129">
      <formula>AND(ISERROR(VLOOKUP(B46,Liste_Catégories,1,FALSE)),B46&lt;&gt;"Catégorie",LEN(B46)&gt;0)</formula>
    </cfRule>
  </conditionalFormatting>
  <conditionalFormatting sqref="D46">
    <cfRule type="expression" dxfId="139" priority="127">
      <formula>AND(D46&lt;&gt;"Stock actuel",LEN(D46)&gt;0,D46&lt;=0)</formula>
    </cfRule>
    <cfRule type="expression" dxfId="138" priority="128">
      <formula>AND(D46&lt;&gt;"Stock actuel",LEN(D46)&gt;0,D46&lt;=E46)</formula>
    </cfRule>
  </conditionalFormatting>
  <conditionalFormatting sqref="B45">
    <cfRule type="expression" dxfId="137" priority="126">
      <formula>AND(ISERROR(VLOOKUP(B45,Liste_Catégories,1,FALSE)),B45&lt;&gt;"Catégorie",LEN(B45)&gt;0)</formula>
    </cfRule>
  </conditionalFormatting>
  <conditionalFormatting sqref="D45">
    <cfRule type="expression" dxfId="136" priority="124">
      <formula>AND(D45&lt;&gt;"Stock actuel",LEN(D45)&gt;0,D45&lt;=0)</formula>
    </cfRule>
    <cfRule type="expression" dxfId="135" priority="125">
      <formula>AND(D45&lt;&gt;"Stock actuel",LEN(D45)&gt;0,D45&lt;=E45)</formula>
    </cfRule>
  </conditionalFormatting>
  <conditionalFormatting sqref="B44">
    <cfRule type="expression" dxfId="134" priority="123">
      <formula>AND(ISERROR(VLOOKUP(B44,Liste_Catégories,1,FALSE)),B44&lt;&gt;"Catégorie",LEN(B44)&gt;0)</formula>
    </cfRule>
  </conditionalFormatting>
  <conditionalFormatting sqref="D44">
    <cfRule type="expression" dxfId="133" priority="121">
      <formula>AND(D44&lt;&gt;"Stock actuel",LEN(D44)&gt;0,D44&lt;=0)</formula>
    </cfRule>
    <cfRule type="expression" dxfId="132" priority="122">
      <formula>AND(D44&lt;&gt;"Stock actuel",LEN(D44)&gt;0,D44&lt;=E44)</formula>
    </cfRule>
  </conditionalFormatting>
  <conditionalFormatting sqref="B43">
    <cfRule type="expression" dxfId="131" priority="120">
      <formula>AND(ISERROR(VLOOKUP(B43,Liste_Catégories,1,FALSE)),B43&lt;&gt;"Catégorie",LEN(B43)&gt;0)</formula>
    </cfRule>
  </conditionalFormatting>
  <conditionalFormatting sqref="D43">
    <cfRule type="expression" dxfId="130" priority="118">
      <formula>AND(D43&lt;&gt;"Stock actuel",LEN(D43)&gt;0,D43&lt;=0)</formula>
    </cfRule>
    <cfRule type="expression" dxfId="129" priority="119">
      <formula>AND(D43&lt;&gt;"Stock actuel",LEN(D43)&gt;0,D43&lt;=E43)</formula>
    </cfRule>
  </conditionalFormatting>
  <conditionalFormatting sqref="B42">
    <cfRule type="expression" dxfId="128" priority="117">
      <formula>AND(ISERROR(VLOOKUP(B42,Liste_Catégories,1,FALSE)),B42&lt;&gt;"Catégorie",LEN(B42)&gt;0)</formula>
    </cfRule>
  </conditionalFormatting>
  <conditionalFormatting sqref="D42">
    <cfRule type="expression" dxfId="127" priority="115">
      <formula>AND(D42&lt;&gt;"Stock actuel",LEN(D42)&gt;0,D42&lt;=0)</formula>
    </cfRule>
    <cfRule type="expression" dxfId="126" priority="116">
      <formula>AND(D42&lt;&gt;"Stock actuel",LEN(D42)&gt;0,D42&lt;=E42)</formula>
    </cfRule>
  </conditionalFormatting>
  <conditionalFormatting sqref="B41">
    <cfRule type="expression" dxfId="125" priority="114">
      <formula>AND(ISERROR(VLOOKUP(B41,Liste_Catégories,1,FALSE)),B41&lt;&gt;"Catégorie",LEN(B41)&gt;0)</formula>
    </cfRule>
  </conditionalFormatting>
  <conditionalFormatting sqref="D41">
    <cfRule type="expression" dxfId="124" priority="112">
      <formula>AND(D41&lt;&gt;"Stock actuel",LEN(D41)&gt;0,D41&lt;=0)</formula>
    </cfRule>
    <cfRule type="expression" dxfId="123" priority="113">
      <formula>AND(D41&lt;&gt;"Stock actuel",LEN(D41)&gt;0,D41&lt;=E41)</formula>
    </cfRule>
  </conditionalFormatting>
  <conditionalFormatting sqref="B40">
    <cfRule type="expression" dxfId="122" priority="111">
      <formula>AND(ISERROR(VLOOKUP(B40,Liste_Catégories,1,FALSE)),B40&lt;&gt;"Catégorie",LEN(B40)&gt;0)</formula>
    </cfRule>
  </conditionalFormatting>
  <conditionalFormatting sqref="D40">
    <cfRule type="expression" dxfId="121" priority="109">
      <formula>AND(D40&lt;&gt;"Stock actuel",LEN(D40)&gt;0,D40&lt;=0)</formula>
    </cfRule>
    <cfRule type="expression" dxfId="120" priority="110">
      <formula>AND(D40&lt;&gt;"Stock actuel",LEN(D40)&gt;0,D40&lt;=E40)</formula>
    </cfRule>
  </conditionalFormatting>
  <conditionalFormatting sqref="B39">
    <cfRule type="expression" dxfId="119" priority="108">
      <formula>AND(ISERROR(VLOOKUP(B39,Liste_Catégories,1,FALSE)),B39&lt;&gt;"Catégorie",LEN(B39)&gt;0)</formula>
    </cfRule>
  </conditionalFormatting>
  <conditionalFormatting sqref="D39">
    <cfRule type="expression" dxfId="118" priority="106">
      <formula>AND(D39&lt;&gt;"Stock actuel",LEN(D39)&gt;0,D39&lt;=0)</formula>
    </cfRule>
    <cfRule type="expression" dxfId="117" priority="107">
      <formula>AND(D39&lt;&gt;"Stock actuel",LEN(D39)&gt;0,D39&lt;=E39)</formula>
    </cfRule>
  </conditionalFormatting>
  <conditionalFormatting sqref="B38">
    <cfRule type="expression" dxfId="116" priority="105">
      <formula>AND(ISERROR(VLOOKUP(B38,Liste_Catégories,1,FALSE)),B38&lt;&gt;"Catégorie",LEN(B38)&gt;0)</formula>
    </cfRule>
  </conditionalFormatting>
  <conditionalFormatting sqref="D38">
    <cfRule type="expression" dxfId="115" priority="103">
      <formula>AND(D38&lt;&gt;"Stock actuel",LEN(D38)&gt;0,D38&lt;=0)</formula>
    </cfRule>
    <cfRule type="expression" dxfId="114" priority="104">
      <formula>AND(D38&lt;&gt;"Stock actuel",LEN(D38)&gt;0,D38&lt;=E38)</formula>
    </cfRule>
  </conditionalFormatting>
  <conditionalFormatting sqref="B37">
    <cfRule type="expression" dxfId="113" priority="102">
      <formula>AND(ISERROR(VLOOKUP(B37,Liste_Catégories,1,FALSE)),B37&lt;&gt;"Catégorie",LEN(B37)&gt;0)</formula>
    </cfRule>
  </conditionalFormatting>
  <conditionalFormatting sqref="D37">
    <cfRule type="expression" dxfId="112" priority="100">
      <formula>AND(D37&lt;&gt;"Stock actuel",LEN(D37)&gt;0,D37&lt;=0)</formula>
    </cfRule>
    <cfRule type="expression" dxfId="111" priority="101">
      <formula>AND(D37&lt;&gt;"Stock actuel",LEN(D37)&gt;0,D37&lt;=E37)</formula>
    </cfRule>
  </conditionalFormatting>
  <conditionalFormatting sqref="B36">
    <cfRule type="expression" dxfId="110" priority="99">
      <formula>AND(ISERROR(VLOOKUP(B36,Liste_Catégories,1,FALSE)),B36&lt;&gt;"Catégorie",LEN(B36)&gt;0)</formula>
    </cfRule>
  </conditionalFormatting>
  <conditionalFormatting sqref="D36">
    <cfRule type="expression" dxfId="109" priority="97">
      <formula>AND(D36&lt;&gt;"Stock actuel",LEN(D36)&gt;0,D36&lt;=0)</formula>
    </cfRule>
    <cfRule type="expression" dxfId="108" priority="98">
      <formula>AND(D36&lt;&gt;"Stock actuel",LEN(D36)&gt;0,D36&lt;=E36)</formula>
    </cfRule>
  </conditionalFormatting>
  <conditionalFormatting sqref="B35">
    <cfRule type="expression" dxfId="107" priority="96">
      <formula>AND(ISERROR(VLOOKUP(B35,Liste_Catégories,1,FALSE)),B35&lt;&gt;"Catégorie",LEN(B35)&gt;0)</formula>
    </cfRule>
  </conditionalFormatting>
  <conditionalFormatting sqref="D35">
    <cfRule type="expression" dxfId="106" priority="94">
      <formula>AND(D35&lt;&gt;"Stock actuel",LEN(D35)&gt;0,D35&lt;=0)</formula>
    </cfRule>
    <cfRule type="expression" dxfId="105" priority="95">
      <formula>AND(D35&lt;&gt;"Stock actuel",LEN(D35)&gt;0,D35&lt;=E35)</formula>
    </cfRule>
  </conditionalFormatting>
  <conditionalFormatting sqref="B34">
    <cfRule type="expression" dxfId="104" priority="93">
      <formula>AND(ISERROR(VLOOKUP(B34,Liste_Catégories,1,FALSE)),B34&lt;&gt;"Catégorie",LEN(B34)&gt;0)</formula>
    </cfRule>
  </conditionalFormatting>
  <conditionalFormatting sqref="D34">
    <cfRule type="expression" dxfId="103" priority="91">
      <formula>AND(D34&lt;&gt;"Stock actuel",LEN(D34)&gt;0,D34&lt;=0)</formula>
    </cfRule>
    <cfRule type="expression" dxfId="102" priority="92">
      <formula>AND(D34&lt;&gt;"Stock actuel",LEN(D34)&gt;0,D34&lt;=E34)</formula>
    </cfRule>
  </conditionalFormatting>
  <conditionalFormatting sqref="B33">
    <cfRule type="expression" dxfId="101" priority="90">
      <formula>AND(ISERROR(VLOOKUP(B33,Liste_Catégories,1,FALSE)),B33&lt;&gt;"Catégorie",LEN(B33)&gt;0)</formula>
    </cfRule>
  </conditionalFormatting>
  <conditionalFormatting sqref="D33">
    <cfRule type="expression" dxfId="100" priority="88">
      <formula>AND(D33&lt;&gt;"Stock actuel",LEN(D33)&gt;0,D33&lt;=0)</formula>
    </cfRule>
    <cfRule type="expression" dxfId="99" priority="89">
      <formula>AND(D33&lt;&gt;"Stock actuel",LEN(D33)&gt;0,D33&lt;=E33)</formula>
    </cfRule>
  </conditionalFormatting>
  <conditionalFormatting sqref="B32">
    <cfRule type="expression" dxfId="98" priority="87">
      <formula>AND(ISERROR(VLOOKUP(B32,Liste_Catégories,1,FALSE)),B32&lt;&gt;"Catégorie",LEN(B32)&gt;0)</formula>
    </cfRule>
  </conditionalFormatting>
  <conditionalFormatting sqref="D32">
    <cfRule type="expression" dxfId="97" priority="85">
      <formula>AND(D32&lt;&gt;"Stock actuel",LEN(D32)&gt;0,D32&lt;=0)</formula>
    </cfRule>
    <cfRule type="expression" dxfId="96" priority="86">
      <formula>AND(D32&lt;&gt;"Stock actuel",LEN(D32)&gt;0,D32&lt;=E32)</formula>
    </cfRule>
  </conditionalFormatting>
  <conditionalFormatting sqref="B31">
    <cfRule type="expression" dxfId="95" priority="84">
      <formula>AND(ISERROR(VLOOKUP(B31,Liste_Catégories,1,FALSE)),B31&lt;&gt;"Catégorie",LEN(B31)&gt;0)</formula>
    </cfRule>
  </conditionalFormatting>
  <conditionalFormatting sqref="D31">
    <cfRule type="expression" dxfId="94" priority="82">
      <formula>AND(D31&lt;&gt;"Stock actuel",LEN(D31)&gt;0,D31&lt;=0)</formula>
    </cfRule>
    <cfRule type="expression" dxfId="93" priority="83">
      <formula>AND(D31&lt;&gt;"Stock actuel",LEN(D31)&gt;0,D31&lt;=E31)</formula>
    </cfRule>
  </conditionalFormatting>
  <conditionalFormatting sqref="B30">
    <cfRule type="expression" dxfId="92" priority="81">
      <formula>AND(ISERROR(VLOOKUP(B30,Liste_Catégories,1,FALSE)),B30&lt;&gt;"Catégorie",LEN(B30)&gt;0)</formula>
    </cfRule>
  </conditionalFormatting>
  <conditionalFormatting sqref="D30">
    <cfRule type="expression" dxfId="91" priority="79">
      <formula>AND(D30&lt;&gt;"Stock actuel",LEN(D30)&gt;0,D30&lt;=0)</formula>
    </cfRule>
    <cfRule type="expression" dxfId="90" priority="80">
      <formula>AND(D30&lt;&gt;"Stock actuel",LEN(D30)&gt;0,D30&lt;=E30)</formula>
    </cfRule>
  </conditionalFormatting>
  <conditionalFormatting sqref="B29">
    <cfRule type="expression" dxfId="89" priority="78">
      <formula>AND(ISERROR(VLOOKUP(B29,Liste_Catégories,1,FALSE)),B29&lt;&gt;"Catégorie",LEN(B29)&gt;0)</formula>
    </cfRule>
  </conditionalFormatting>
  <conditionalFormatting sqref="D29">
    <cfRule type="expression" dxfId="88" priority="76">
      <formula>AND(D29&lt;&gt;"Stock actuel",LEN(D29)&gt;0,D29&lt;=0)</formula>
    </cfRule>
    <cfRule type="expression" dxfId="87" priority="77">
      <formula>AND(D29&lt;&gt;"Stock actuel",LEN(D29)&gt;0,D29&lt;=E29)</formula>
    </cfRule>
  </conditionalFormatting>
  <conditionalFormatting sqref="B28">
    <cfRule type="expression" dxfId="86" priority="75">
      <formula>AND(ISERROR(VLOOKUP(B28,Liste_Catégories,1,FALSE)),B28&lt;&gt;"Catégorie",LEN(B28)&gt;0)</formula>
    </cfRule>
  </conditionalFormatting>
  <conditionalFormatting sqref="D28">
    <cfRule type="expression" dxfId="85" priority="73">
      <formula>AND(D28&lt;&gt;"Stock actuel",LEN(D28)&gt;0,D28&lt;=0)</formula>
    </cfRule>
    <cfRule type="expression" dxfId="84" priority="74">
      <formula>AND(D28&lt;&gt;"Stock actuel",LEN(D28)&gt;0,D28&lt;=E28)</formula>
    </cfRule>
  </conditionalFormatting>
  <conditionalFormatting sqref="B27">
    <cfRule type="expression" dxfId="83" priority="72">
      <formula>AND(ISERROR(VLOOKUP(B27,Liste_Catégories,1,FALSE)),B27&lt;&gt;"Catégorie",LEN(B27)&gt;0)</formula>
    </cfRule>
  </conditionalFormatting>
  <conditionalFormatting sqref="D27">
    <cfRule type="expression" dxfId="82" priority="70">
      <formula>AND(D27&lt;&gt;"Stock actuel",LEN(D27)&gt;0,D27&lt;=0)</formula>
    </cfRule>
    <cfRule type="expression" dxfId="81" priority="71">
      <formula>AND(D27&lt;&gt;"Stock actuel",LEN(D27)&gt;0,D27&lt;=E27)</formula>
    </cfRule>
  </conditionalFormatting>
  <conditionalFormatting sqref="B26">
    <cfRule type="expression" dxfId="80" priority="69">
      <formula>AND(ISERROR(VLOOKUP(B26,Liste_Catégories,1,FALSE)),B26&lt;&gt;"Catégorie",LEN(B26)&gt;0)</formula>
    </cfRule>
  </conditionalFormatting>
  <conditionalFormatting sqref="D26">
    <cfRule type="expression" dxfId="79" priority="67">
      <formula>AND(D26&lt;&gt;"Stock actuel",LEN(D26)&gt;0,D26&lt;=0)</formula>
    </cfRule>
    <cfRule type="expression" dxfId="78" priority="68">
      <formula>AND(D26&lt;&gt;"Stock actuel",LEN(D26)&gt;0,D26&lt;=E26)</formula>
    </cfRule>
  </conditionalFormatting>
  <conditionalFormatting sqref="B25">
    <cfRule type="expression" dxfId="77" priority="66">
      <formula>AND(ISERROR(VLOOKUP(B25,Liste_Catégories,1,FALSE)),B25&lt;&gt;"Catégorie",LEN(B25)&gt;0)</formula>
    </cfRule>
  </conditionalFormatting>
  <conditionalFormatting sqref="D25">
    <cfRule type="expression" dxfId="76" priority="64">
      <formula>AND(D25&lt;&gt;"Stock actuel",LEN(D25)&gt;0,D25&lt;=0)</formula>
    </cfRule>
    <cfRule type="expression" dxfId="75" priority="65">
      <formula>AND(D25&lt;&gt;"Stock actuel",LEN(D25)&gt;0,D25&lt;=E25)</formula>
    </cfRule>
  </conditionalFormatting>
  <conditionalFormatting sqref="B24">
    <cfRule type="expression" dxfId="74" priority="63">
      <formula>AND(ISERROR(VLOOKUP(B24,Liste_Catégories,1,FALSE)),B24&lt;&gt;"Catégorie",LEN(B24)&gt;0)</formula>
    </cfRule>
  </conditionalFormatting>
  <conditionalFormatting sqref="D24">
    <cfRule type="expression" dxfId="73" priority="61">
      <formula>AND(D24&lt;&gt;"Stock actuel",LEN(D24)&gt;0,D24&lt;=0)</formula>
    </cfRule>
    <cfRule type="expression" dxfId="72" priority="62">
      <formula>AND(D24&lt;&gt;"Stock actuel",LEN(D24)&gt;0,D24&lt;=E24)</formula>
    </cfRule>
  </conditionalFormatting>
  <conditionalFormatting sqref="B23">
    <cfRule type="expression" dxfId="71" priority="60">
      <formula>AND(ISERROR(VLOOKUP(B23,Liste_Catégories,1,FALSE)),B23&lt;&gt;"Catégorie",LEN(B23)&gt;0)</formula>
    </cfRule>
  </conditionalFormatting>
  <conditionalFormatting sqref="D23">
    <cfRule type="expression" dxfId="70" priority="58">
      <formula>AND(D23&lt;&gt;"Stock actuel",LEN(D23)&gt;0,D23&lt;=0)</formula>
    </cfRule>
    <cfRule type="expression" dxfId="69" priority="59">
      <formula>AND(D23&lt;&gt;"Stock actuel",LEN(D23)&gt;0,D23&lt;=E23)</formula>
    </cfRule>
  </conditionalFormatting>
  <conditionalFormatting sqref="B22">
    <cfRule type="expression" dxfId="68" priority="57">
      <formula>AND(ISERROR(VLOOKUP(B22,Liste_Catégories,1,FALSE)),B22&lt;&gt;"Catégorie",LEN(B22)&gt;0)</formula>
    </cfRule>
  </conditionalFormatting>
  <conditionalFormatting sqref="D22">
    <cfRule type="expression" dxfId="67" priority="55">
      <formula>AND(D22&lt;&gt;"Stock actuel",LEN(D22)&gt;0,D22&lt;=0)</formula>
    </cfRule>
    <cfRule type="expression" dxfId="66" priority="56">
      <formula>AND(D22&lt;&gt;"Stock actuel",LEN(D22)&gt;0,D22&lt;=E22)</formula>
    </cfRule>
  </conditionalFormatting>
  <conditionalFormatting sqref="B21">
    <cfRule type="expression" dxfId="65" priority="54">
      <formula>AND(ISERROR(VLOOKUP(B21,Liste_Catégories,1,FALSE)),B21&lt;&gt;"Catégorie",LEN(B21)&gt;0)</formula>
    </cfRule>
  </conditionalFormatting>
  <conditionalFormatting sqref="D21">
    <cfRule type="expression" dxfId="64" priority="52">
      <formula>AND(D21&lt;&gt;"Stock actuel",LEN(D21)&gt;0,D21&lt;=0)</formula>
    </cfRule>
    <cfRule type="expression" dxfId="63" priority="53">
      <formula>AND(D21&lt;&gt;"Stock actuel",LEN(D21)&gt;0,D21&lt;=E21)</formula>
    </cfRule>
  </conditionalFormatting>
  <conditionalFormatting sqref="B20">
    <cfRule type="expression" dxfId="62" priority="51">
      <formula>AND(ISERROR(VLOOKUP(B20,Liste_Catégories,1,FALSE)),B20&lt;&gt;"Catégorie",LEN(B20)&gt;0)</formula>
    </cfRule>
  </conditionalFormatting>
  <conditionalFormatting sqref="D20">
    <cfRule type="expression" dxfId="61" priority="49">
      <formula>AND(D20&lt;&gt;"Stock actuel",LEN(D20)&gt;0,D20&lt;=0)</formula>
    </cfRule>
    <cfRule type="expression" dxfId="60" priority="50">
      <formula>AND(D20&lt;&gt;"Stock actuel",LEN(D20)&gt;0,D20&lt;=E20)</formula>
    </cfRule>
  </conditionalFormatting>
  <conditionalFormatting sqref="B19">
    <cfRule type="expression" dxfId="59" priority="48">
      <formula>AND(ISERROR(VLOOKUP(B19,Liste_Catégories,1,FALSE)),B19&lt;&gt;"Catégorie",LEN(B19)&gt;0)</formula>
    </cfRule>
  </conditionalFormatting>
  <conditionalFormatting sqref="D19">
    <cfRule type="expression" dxfId="58" priority="46">
      <formula>AND(D19&lt;&gt;"Stock actuel",LEN(D19)&gt;0,D19&lt;=0)</formula>
    </cfRule>
    <cfRule type="expression" dxfId="57" priority="47">
      <formula>AND(D19&lt;&gt;"Stock actuel",LEN(D19)&gt;0,D19&lt;=E19)</formula>
    </cfRule>
  </conditionalFormatting>
  <conditionalFormatting sqref="B18">
    <cfRule type="expression" dxfId="56" priority="45">
      <formula>AND(ISERROR(VLOOKUP(B18,Liste_Catégories,1,FALSE)),B18&lt;&gt;"Catégorie",LEN(B18)&gt;0)</formula>
    </cfRule>
  </conditionalFormatting>
  <conditionalFormatting sqref="D18">
    <cfRule type="expression" dxfId="55" priority="43">
      <formula>AND(D18&lt;&gt;"Stock actuel",LEN(D18)&gt;0,D18&lt;=0)</formula>
    </cfRule>
    <cfRule type="expression" dxfId="54" priority="44">
      <formula>AND(D18&lt;&gt;"Stock actuel",LEN(D18)&gt;0,D18&lt;=E18)</formula>
    </cfRule>
  </conditionalFormatting>
  <conditionalFormatting sqref="B17">
    <cfRule type="expression" dxfId="53" priority="42">
      <formula>AND(ISERROR(VLOOKUP(B17,Liste_Catégories,1,FALSE)),B17&lt;&gt;"Catégorie",LEN(B17)&gt;0)</formula>
    </cfRule>
  </conditionalFormatting>
  <conditionalFormatting sqref="D17">
    <cfRule type="expression" dxfId="52" priority="40">
      <formula>AND(D17&lt;&gt;"Stock actuel",LEN(D17)&gt;0,D17&lt;=0)</formula>
    </cfRule>
    <cfRule type="expression" dxfId="51" priority="41">
      <formula>AND(D17&lt;&gt;"Stock actuel",LEN(D17)&gt;0,D17&lt;=E17)</formula>
    </cfRule>
  </conditionalFormatting>
  <conditionalFormatting sqref="B16">
    <cfRule type="expression" dxfId="50" priority="39">
      <formula>AND(ISERROR(VLOOKUP(B16,Liste_Catégories,1,FALSE)),B16&lt;&gt;"Catégorie",LEN(B16)&gt;0)</formula>
    </cfRule>
  </conditionalFormatting>
  <conditionalFormatting sqref="D16">
    <cfRule type="expression" dxfId="49" priority="37">
      <formula>AND(D16&lt;&gt;"Stock actuel",LEN(D16)&gt;0,D16&lt;=0)</formula>
    </cfRule>
    <cfRule type="expression" dxfId="48" priority="38">
      <formula>AND(D16&lt;&gt;"Stock actuel",LEN(D16)&gt;0,D16&lt;=E16)</formula>
    </cfRule>
  </conditionalFormatting>
  <conditionalFormatting sqref="B15">
    <cfRule type="expression" dxfId="47" priority="36">
      <formula>AND(ISERROR(VLOOKUP(B15,Liste_Catégories,1,FALSE)),B15&lt;&gt;"Catégorie",LEN(B15)&gt;0)</formula>
    </cfRule>
  </conditionalFormatting>
  <conditionalFormatting sqref="D15">
    <cfRule type="expression" dxfId="46" priority="34">
      <formula>AND(D15&lt;&gt;"Stock actuel",LEN(D15)&gt;0,D15&lt;=0)</formula>
    </cfRule>
    <cfRule type="expression" dxfId="45" priority="35">
      <formula>AND(D15&lt;&gt;"Stock actuel",LEN(D15)&gt;0,D15&lt;=E15)</formula>
    </cfRule>
  </conditionalFormatting>
  <conditionalFormatting sqref="B14">
    <cfRule type="expression" dxfId="44" priority="33">
      <formula>AND(ISERROR(VLOOKUP(B14,Liste_Catégories,1,FALSE)),B14&lt;&gt;"Catégorie",LEN(B14)&gt;0)</formula>
    </cfRule>
  </conditionalFormatting>
  <conditionalFormatting sqref="D14">
    <cfRule type="expression" dxfId="43" priority="31">
      <formula>AND(D14&lt;&gt;"Stock actuel",LEN(D14)&gt;0,D14&lt;=0)</formula>
    </cfRule>
    <cfRule type="expression" dxfId="42" priority="32">
      <formula>AND(D14&lt;&gt;"Stock actuel",LEN(D14)&gt;0,D14&lt;=E14)</formula>
    </cfRule>
  </conditionalFormatting>
  <conditionalFormatting sqref="B13">
    <cfRule type="expression" dxfId="41" priority="30">
      <formula>AND(ISERROR(VLOOKUP(B13,Liste_Catégories,1,FALSE)),B13&lt;&gt;"Catégorie",LEN(B13)&gt;0)</formula>
    </cfRule>
  </conditionalFormatting>
  <conditionalFormatting sqref="D13">
    <cfRule type="expression" dxfId="40" priority="28">
      <formula>AND(D13&lt;&gt;"Stock actuel",LEN(D13)&gt;0,D13&lt;=0)</formula>
    </cfRule>
    <cfRule type="expression" dxfId="39" priority="29">
      <formula>AND(D13&lt;&gt;"Stock actuel",LEN(D13)&gt;0,D13&lt;=E13)</formula>
    </cfRule>
  </conditionalFormatting>
  <conditionalFormatting sqref="B12">
    <cfRule type="expression" dxfId="38" priority="27">
      <formula>AND(ISERROR(VLOOKUP(B12,Liste_Catégories,1,FALSE)),B12&lt;&gt;"Catégorie",LEN(B12)&gt;0)</formula>
    </cfRule>
  </conditionalFormatting>
  <conditionalFormatting sqref="D12">
    <cfRule type="expression" dxfId="37" priority="25">
      <formula>AND(D12&lt;&gt;"Stock actuel",LEN(D12)&gt;0,D12&lt;=0)</formula>
    </cfRule>
    <cfRule type="expression" dxfId="36" priority="26">
      <formula>AND(D12&lt;&gt;"Stock actuel",LEN(D12)&gt;0,D12&lt;=E12)</formula>
    </cfRule>
  </conditionalFormatting>
  <conditionalFormatting sqref="B11">
    <cfRule type="expression" dxfId="35" priority="24">
      <formula>AND(ISERROR(VLOOKUP(B11,Liste_Catégories,1,FALSE)),B11&lt;&gt;"Catégorie",LEN(B11)&gt;0)</formula>
    </cfRule>
  </conditionalFormatting>
  <conditionalFormatting sqref="D11">
    <cfRule type="expression" dxfId="34" priority="22">
      <formula>AND(D11&lt;&gt;"Stock actuel",LEN(D11)&gt;0,D11&lt;=0)</formula>
    </cfRule>
    <cfRule type="expression" dxfId="33" priority="23">
      <formula>AND(D11&lt;&gt;"Stock actuel",LEN(D11)&gt;0,D11&lt;=E11)</formula>
    </cfRule>
  </conditionalFormatting>
  <conditionalFormatting sqref="B10">
    <cfRule type="expression" dxfId="32" priority="21">
      <formula>AND(ISERROR(VLOOKUP(B10,Liste_Catégories,1,FALSE)),B10&lt;&gt;"Catégorie",LEN(B10)&gt;0)</formula>
    </cfRule>
  </conditionalFormatting>
  <conditionalFormatting sqref="D10">
    <cfRule type="expression" dxfId="31" priority="19">
      <formula>AND(D10&lt;&gt;"Stock actuel",LEN(D10)&gt;0,D10&lt;=0)</formula>
    </cfRule>
    <cfRule type="expression" dxfId="30" priority="20">
      <formula>AND(D10&lt;&gt;"Stock actuel",LEN(D10)&gt;0,D10&lt;=E10)</formula>
    </cfRule>
  </conditionalFormatting>
  <conditionalFormatting sqref="B9">
    <cfRule type="expression" dxfId="29" priority="18">
      <formula>AND(ISERROR(VLOOKUP(B9,Liste_Catégories,1,FALSE)),B9&lt;&gt;"Catégorie",LEN(B9)&gt;0)</formula>
    </cfRule>
  </conditionalFormatting>
  <conditionalFormatting sqref="D9">
    <cfRule type="expression" dxfId="28" priority="16">
      <formula>AND(D9&lt;&gt;"Stock actuel",LEN(D9)&gt;0,D9&lt;=0)</formula>
    </cfRule>
    <cfRule type="expression" dxfId="27" priority="17">
      <formula>AND(D9&lt;&gt;"Stock actuel",LEN(D9)&gt;0,D9&lt;=E9)</formula>
    </cfRule>
  </conditionalFormatting>
  <conditionalFormatting sqref="B8">
    <cfRule type="expression" dxfId="26" priority="15">
      <formula>AND(ISERROR(VLOOKUP(B8,Liste_Catégories,1,FALSE)),B8&lt;&gt;"Catégorie",LEN(B8)&gt;0)</formula>
    </cfRule>
  </conditionalFormatting>
  <conditionalFormatting sqref="D8">
    <cfRule type="expression" dxfId="25" priority="13">
      <formula>AND(D8&lt;&gt;"Stock actuel",LEN(D8)&gt;0,D8&lt;=0)</formula>
    </cfRule>
    <cfRule type="expression" dxfId="24" priority="14">
      <formula>AND(D8&lt;&gt;"Stock actuel",LEN(D8)&gt;0,D8&lt;=E8)</formula>
    </cfRule>
  </conditionalFormatting>
  <conditionalFormatting sqref="B7">
    <cfRule type="expression" dxfId="23" priority="12">
      <formula>AND(ISERROR(VLOOKUP(B7,Liste_Catégories,1,FALSE)),B7&lt;&gt;"Catégorie",LEN(B7)&gt;0)</formula>
    </cfRule>
  </conditionalFormatting>
  <conditionalFormatting sqref="D7">
    <cfRule type="expression" dxfId="22" priority="10">
      <formula>AND(D7&lt;&gt;"Stock actuel",LEN(D7)&gt;0,D7&lt;=0)</formula>
    </cfRule>
    <cfRule type="expression" dxfId="21" priority="11">
      <formula>AND(D7&lt;&gt;"Stock actuel",LEN(D7)&gt;0,D7&lt;=E7)</formula>
    </cfRule>
  </conditionalFormatting>
  <conditionalFormatting sqref="B6">
    <cfRule type="expression" dxfId="20" priority="9">
      <formula>AND(ISERROR(VLOOKUP(B6,Liste_Catégories,1,FALSE)),B6&lt;&gt;"Catégorie",LEN(B6)&gt;0)</formula>
    </cfRule>
  </conditionalFormatting>
  <conditionalFormatting sqref="D6">
    <cfRule type="expression" dxfId="19" priority="7">
      <formula>AND(D6&lt;&gt;"Stock actuel",LEN(D6)&gt;0,D6&lt;=0)</formula>
    </cfRule>
    <cfRule type="expression" dxfId="18" priority="8">
      <formula>AND(D6&lt;&gt;"Stock actuel",LEN(D6)&gt;0,D6&lt;=E6)</formula>
    </cfRule>
  </conditionalFormatting>
  <conditionalFormatting sqref="B5">
    <cfRule type="expression" dxfId="17" priority="6">
      <formula>AND(ISERROR(VLOOKUP(B5,Liste_Catégories,1,FALSE)),B5&lt;&gt;"Catégorie",LEN(B5)&gt;0)</formula>
    </cfRule>
  </conditionalFormatting>
  <conditionalFormatting sqref="D5">
    <cfRule type="expression" dxfId="16" priority="4">
      <formula>AND(D5&lt;&gt;"Stock actuel",LEN(D5)&gt;0,D5&lt;=0)</formula>
    </cfRule>
    <cfRule type="expression" dxfId="15" priority="5">
      <formula>AND(D5&lt;&gt;"Stock actuel",LEN(D5)&gt;0,D5&lt;=E5)</formula>
    </cfRule>
  </conditionalFormatting>
  <conditionalFormatting sqref="B4">
    <cfRule type="expression" dxfId="14" priority="3">
      <formula>AND(ISERROR(VLOOKUP(B4,Liste_Catégories,1,FALSE)),B4&lt;&gt;"Catégorie",LEN(B4)&gt;0)</formula>
    </cfRule>
  </conditionalFormatting>
  <conditionalFormatting sqref="D4">
    <cfRule type="expression" dxfId="13" priority="1">
      <formula>AND(D4&lt;&gt;"Stock actuel",LEN(D4)&gt;0,D4&lt;=0)</formula>
    </cfRule>
    <cfRule type="expression" dxfId="12" priority="2">
      <formula>AND(D4&lt;&gt;"Stock actuel",LEN(D4)&gt;0,D4&lt;=E4)</formula>
    </cfRule>
  </conditionalFormatting>
  <dataValidations count="1">
    <dataValidation type="list" allowBlank="1" showInputMessage="1" showErrorMessage="1" errorTitle="Choisir dans la liste" error="Choisir dans la liste !" sqref="B4:B108 B3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I3" location="Entrées!A1" display="Entrées" xr:uid="{00000000-0004-0000-0100-000001000000}"/>
    <hyperlink ref="J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E20"/>
  <sheetViews>
    <sheetView tabSelected="1" workbookViewId="0">
      <pane ySplit="3" topLeftCell="A4" activePane="bottomLeft" state="frozen"/>
      <selection activeCell="B2" sqref="B2"/>
      <selection pane="bottomLeft" activeCell="F9" sqref="F9"/>
    </sheetView>
  </sheetViews>
  <sheetFormatPr baseColWidth="10" defaultColWidth="11.44140625" defaultRowHeight="14.4" x14ac:dyDescent="0.3"/>
  <cols>
    <col min="1" max="1" width="11.44140625" style="1"/>
    <col min="2" max="3" width="14.109375" style="1" customWidth="1"/>
    <col min="4" max="4" width="31.6640625" style="1" customWidth="1"/>
    <col min="5" max="5" width="25.33203125" style="1" customWidth="1"/>
    <col min="6" max="6" width="10.6640625" style="2" customWidth="1"/>
    <col min="7" max="7" width="13.33203125" style="61" customWidth="1"/>
    <col min="8" max="8" width="13.33203125" style="65" customWidth="1"/>
    <col min="9" max="9" width="40.6640625" style="1" customWidth="1"/>
    <col min="10" max="10" width="21.109375" style="1" customWidth="1"/>
    <col min="11" max="11" width="21.6640625" style="1" customWidth="1"/>
    <col min="12" max="13" width="0" style="2" hidden="1" customWidth="1"/>
    <col min="14" max="14" width="20.109375" style="1" customWidth="1"/>
    <col min="15" max="15" width="19.33203125" style="1" customWidth="1"/>
    <col min="16" max="16" width="18.109375" style="1" customWidth="1"/>
    <col min="17" max="17" width="16.88671875" style="1" customWidth="1"/>
    <col min="18" max="19" width="17.44140625" style="1" customWidth="1"/>
    <col min="20" max="20" width="19.109375" style="1" customWidth="1"/>
    <col min="21" max="21" width="18.5546875" style="1" customWidth="1"/>
    <col min="22" max="22" width="17.5546875" style="1" customWidth="1"/>
    <col min="23" max="23" width="18.109375" style="1" customWidth="1"/>
    <col min="24" max="16384" width="11.44140625" style="1"/>
  </cols>
  <sheetData>
    <row r="1" spans="1:31" s="34" customFormat="1" ht="21" x14ac:dyDescent="0.3">
      <c r="A1" s="32" t="s">
        <v>15</v>
      </c>
      <c r="B1" s="32"/>
      <c r="C1" s="32"/>
      <c r="D1" s="33"/>
      <c r="E1" s="33"/>
      <c r="F1" s="55">
        <f>SUBTOTAL(9,F3:F5)</f>
        <v>0</v>
      </c>
      <c r="G1" s="56"/>
      <c r="H1" s="57">
        <f>SUBTOTAL(9,H3:H5)</f>
        <v>0</v>
      </c>
      <c r="I1" s="33"/>
      <c r="L1" s="35"/>
      <c r="M1" s="35"/>
    </row>
    <row r="2" spans="1:31" s="10" customFormat="1" ht="48.75" customHeight="1" x14ac:dyDescent="0.3">
      <c r="A2" s="14"/>
      <c r="B2" s="14"/>
      <c r="C2" s="14"/>
      <c r="D2" s="14"/>
      <c r="E2" s="14"/>
      <c r="F2" s="15"/>
      <c r="G2" s="58"/>
      <c r="H2" s="59"/>
      <c r="I2" s="14"/>
      <c r="L2" s="11"/>
      <c r="M2" s="11"/>
    </row>
    <row r="3" spans="1:31" s="31" customFormat="1" ht="32.25" customHeight="1" x14ac:dyDescent="0.3">
      <c r="A3" s="49" t="s">
        <v>16</v>
      </c>
      <c r="B3" s="49" t="s">
        <v>17</v>
      </c>
      <c r="C3" s="49" t="s">
        <v>22</v>
      </c>
      <c r="D3" s="73" t="s">
        <v>78</v>
      </c>
      <c r="E3" s="73" t="s">
        <v>3</v>
      </c>
      <c r="F3" s="50" t="s">
        <v>7</v>
      </c>
      <c r="G3" s="60" t="s">
        <v>18</v>
      </c>
      <c r="H3" s="60" t="s">
        <v>21</v>
      </c>
      <c r="I3" s="51" t="s">
        <v>8</v>
      </c>
      <c r="L3" s="31" t="s">
        <v>2</v>
      </c>
      <c r="M3" s="31" t="s">
        <v>2</v>
      </c>
    </row>
    <row r="4" spans="1:31" x14ac:dyDescent="0.3">
      <c r="A4" s="12">
        <v>42595</v>
      </c>
      <c r="B4" s="6">
        <v>0</v>
      </c>
      <c r="C4" s="6"/>
      <c r="D4" t="s">
        <v>59</v>
      </c>
      <c r="E4" s="6" t="s">
        <v>70</v>
      </c>
      <c r="F4" s="2">
        <v>0</v>
      </c>
      <c r="G4" s="61">
        <v>0</v>
      </c>
      <c r="H4" s="62">
        <f>F4*G4</f>
        <v>0</v>
      </c>
      <c r="I4" s="20"/>
      <c r="K4" s="3"/>
    </row>
    <row r="5" spans="1:31" ht="28.5" customHeight="1" x14ac:dyDescent="0.3">
      <c r="A5" s="52"/>
      <c r="B5" s="52"/>
      <c r="C5" s="52"/>
      <c r="D5" s="52"/>
      <c r="E5" s="52"/>
      <c r="F5" s="53"/>
      <c r="G5" s="63"/>
      <c r="H5" s="64"/>
      <c r="I5" s="54" t="s">
        <v>5</v>
      </c>
      <c r="K5" s="3"/>
    </row>
    <row r="6" spans="1:31" x14ac:dyDescent="0.3">
      <c r="D6" s="4"/>
      <c r="K6" s="3"/>
    </row>
    <row r="7" spans="1:31" x14ac:dyDescent="0.3">
      <c r="K7" s="3"/>
    </row>
    <row r="8" spans="1:31" x14ac:dyDescent="0.3">
      <c r="K8" s="3"/>
    </row>
    <row r="9" spans="1:31" x14ac:dyDescent="0.3">
      <c r="K9" s="3"/>
    </row>
    <row r="10" spans="1:31" x14ac:dyDescent="0.3">
      <c r="D10"/>
      <c r="K10" s="3"/>
    </row>
    <row r="11" spans="1:31" s="2" customFormat="1" x14ac:dyDescent="0.3">
      <c r="D11"/>
      <c r="E11" s="1"/>
      <c r="G11" s="61"/>
      <c r="H11" s="65"/>
      <c r="I11" s="1"/>
      <c r="J11" s="1"/>
      <c r="K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s="2" customFormat="1" x14ac:dyDescent="0.3">
      <c r="D12"/>
      <c r="E12" s="1"/>
      <c r="G12" s="61"/>
      <c r="H12" s="65"/>
      <c r="I12" s="1"/>
      <c r="J12" s="1"/>
      <c r="K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s="2" customFormat="1" x14ac:dyDescent="0.3">
      <c r="D13"/>
      <c r="E13" s="1"/>
      <c r="G13" s="61"/>
      <c r="H13" s="65"/>
      <c r="I13" s="1"/>
      <c r="J13" s="1"/>
      <c r="K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s="2" customFormat="1" x14ac:dyDescent="0.3">
      <c r="D14"/>
      <c r="E14" s="1"/>
      <c r="G14" s="61"/>
      <c r="H14" s="65"/>
      <c r="I14" s="1"/>
      <c r="J14" s="1"/>
      <c r="K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s="2" customFormat="1" x14ac:dyDescent="0.3">
      <c r="D15"/>
      <c r="E15" s="1"/>
      <c r="G15" s="61"/>
      <c r="H15" s="65"/>
      <c r="I15" s="1"/>
      <c r="J15" s="1"/>
      <c r="K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s="2" customFormat="1" x14ac:dyDescent="0.3">
      <c r="D16"/>
      <c r="E16" s="1"/>
      <c r="G16" s="61"/>
      <c r="H16" s="65"/>
      <c r="I16" s="1"/>
      <c r="J16" s="1"/>
      <c r="K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4:31" s="2" customFormat="1" x14ac:dyDescent="0.3">
      <c r="D17"/>
      <c r="E17" s="1"/>
      <c r="G17" s="61"/>
      <c r="H17" s="65"/>
      <c r="I17" s="1"/>
      <c r="J17" s="1"/>
      <c r="K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4:31" s="2" customFormat="1" x14ac:dyDescent="0.3">
      <c r="D18" s="1"/>
      <c r="E18" s="1"/>
      <c r="G18" s="61"/>
      <c r="H18" s="65"/>
      <c r="I18" s="1"/>
      <c r="J18" s="1"/>
      <c r="K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4:31" s="2" customFormat="1" x14ac:dyDescent="0.3">
      <c r="D19" s="1"/>
      <c r="E19" s="1"/>
      <c r="G19" s="61"/>
      <c r="H19" s="65"/>
      <c r="I19" s="1"/>
      <c r="J19" s="1"/>
      <c r="K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4:31" s="2" customFormat="1" x14ac:dyDescent="0.3">
      <c r="D20" s="1"/>
      <c r="E20" s="1"/>
      <c r="G20" s="61"/>
      <c r="H20" s="65"/>
      <c r="I20" s="1"/>
      <c r="J20" s="1"/>
      <c r="K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</sheetData>
  <sheetProtection sort="0" autoFilter="0" pivotTables="0"/>
  <autoFilter ref="A3:I5" xr:uid="{00000000-0009-0000-0000-000002000000}"/>
  <conditionalFormatting sqref="D3:D5">
    <cfRule type="expression" dxfId="11" priority="4">
      <formula>AND(ISERROR(VLOOKUP(D3,Liste_Pièces,1,FALSE)),D3&lt;&gt;"Pièce",LEN(D3)&gt;0)</formula>
    </cfRule>
  </conditionalFormatting>
  <conditionalFormatting sqref="E3:E5">
    <cfRule type="expression" dxfId="10" priority="3">
      <formula>AND(ISERROR(VLOOKUP(E3,Liste_Fournisseurs,1,FALSE)),E3&lt;&gt;"Fournisseur",LEN(E3)&gt;0)</formula>
    </cfRule>
  </conditionalFormatting>
  <dataValidations count="3">
    <dataValidation type="list" allowBlank="1" showInputMessage="1" showErrorMessage="1" errorTitle="Choisir dans la liste" error="Choisir dans la liste !" sqref="E3:E5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D3:D5" xr:uid="{00000000-0002-0000-0200-000001000000}">
      <formula1>Liste_Pièces</formula1>
    </dataValidation>
    <dataValidation type="list" allowBlank="1" showInputMessage="1" showErrorMessage="1" sqref="C3" xr:uid="{9A5CE98F-8A77-41EB-9BF2-82D93990E0FE}">
      <formula1>Liste_Catégories</formula1>
    </dataValidation>
  </dataValidations>
  <hyperlinks>
    <hyperlink ref="D3" location="Inventaire!A1" display="Pièce" xr:uid="{00000000-0004-0000-0200-000000000000}"/>
    <hyperlink ref="E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B21"/>
  <sheetViews>
    <sheetView workbookViewId="0">
      <pane ySplit="3" topLeftCell="A4" activePane="bottomLeft" state="frozen"/>
      <selection activeCell="B2" sqref="B2"/>
      <selection pane="bottomLeft" activeCell="D11" sqref="D11"/>
    </sheetView>
  </sheetViews>
  <sheetFormatPr baseColWidth="10" defaultColWidth="11.44140625" defaultRowHeight="14.4" x14ac:dyDescent="0.3"/>
  <cols>
    <col min="1" max="2" width="12" style="1" customWidth="1"/>
    <col min="3" max="3" width="33.109375" style="1" customWidth="1"/>
    <col min="4" max="4" width="25.33203125" style="1" customWidth="1"/>
    <col min="5" max="5" width="10.6640625" style="2" customWidth="1"/>
    <col min="6" max="6" width="41.44140625" style="1" customWidth="1"/>
    <col min="7" max="7" width="21.109375" style="1" customWidth="1"/>
    <col min="8" max="8" width="21.6640625" style="1" customWidth="1"/>
    <col min="9" max="10" width="0" style="2" hidden="1" customWidth="1"/>
    <col min="11" max="11" width="20.109375" style="1" customWidth="1"/>
    <col min="12" max="12" width="19.33203125" style="1" customWidth="1"/>
    <col min="13" max="13" width="18.109375" style="1" customWidth="1"/>
    <col min="14" max="14" width="16.88671875" style="1" customWidth="1"/>
    <col min="15" max="16" width="17.44140625" style="1" customWidth="1"/>
    <col min="17" max="17" width="19.109375" style="1" customWidth="1"/>
    <col min="18" max="18" width="18.5546875" style="1" customWidth="1"/>
    <col min="19" max="19" width="17.5546875" style="1" customWidth="1"/>
    <col min="20" max="20" width="18.109375" style="1" customWidth="1"/>
    <col min="21" max="16384" width="11.44140625" style="1"/>
  </cols>
  <sheetData>
    <row r="1" spans="1:28" s="24" customFormat="1" ht="21" x14ac:dyDescent="0.3">
      <c r="A1" s="22" t="s">
        <v>19</v>
      </c>
      <c r="B1" s="22"/>
      <c r="C1" s="23"/>
      <c r="D1" s="23"/>
      <c r="E1" s="36">
        <f>SUBTOTAL(9,E3:E6)</f>
        <v>0</v>
      </c>
      <c r="F1" s="23"/>
      <c r="I1" s="25"/>
      <c r="J1" s="25"/>
    </row>
    <row r="2" spans="1:28" s="10" customFormat="1" ht="47.25" customHeight="1" x14ac:dyDescent="0.3">
      <c r="A2" s="14"/>
      <c r="B2" s="14"/>
      <c r="C2" s="14"/>
      <c r="D2" s="14"/>
      <c r="E2" s="15"/>
      <c r="F2" s="14"/>
      <c r="I2" s="11"/>
      <c r="J2" s="11"/>
    </row>
    <row r="3" spans="1:28" s="31" customFormat="1" ht="33.75" customHeight="1" x14ac:dyDescent="0.3">
      <c r="A3" s="49" t="s">
        <v>16</v>
      </c>
      <c r="B3" s="73" t="s">
        <v>22</v>
      </c>
      <c r="C3" s="73" t="s">
        <v>78</v>
      </c>
      <c r="D3" s="73" t="s">
        <v>4</v>
      </c>
      <c r="E3" s="50" t="s">
        <v>7</v>
      </c>
      <c r="F3" s="51" t="s">
        <v>8</v>
      </c>
      <c r="I3" s="31" t="s">
        <v>2</v>
      </c>
      <c r="J3" s="31" t="s">
        <v>2</v>
      </c>
      <c r="Y3" s="31" t="s">
        <v>1</v>
      </c>
      <c r="AB3" s="31" t="s">
        <v>0</v>
      </c>
    </row>
    <row r="4" spans="1:28" x14ac:dyDescent="0.3">
      <c r="A4" s="12">
        <v>43966</v>
      </c>
      <c r="B4" s="12"/>
      <c r="C4" s="6" t="s">
        <v>98</v>
      </c>
      <c r="D4" s="6" t="s">
        <v>59</v>
      </c>
      <c r="E4" s="2">
        <v>0</v>
      </c>
      <c r="F4" s="20"/>
      <c r="H4" s="3"/>
    </row>
    <row r="5" spans="1:28" x14ac:dyDescent="0.3">
      <c r="A5" s="12">
        <v>43965</v>
      </c>
      <c r="B5" s="12"/>
      <c r="C5" s="6" t="s">
        <v>59</v>
      </c>
      <c r="D5" s="6" t="s">
        <v>59</v>
      </c>
      <c r="E5" s="2">
        <v>0</v>
      </c>
      <c r="F5" s="20"/>
      <c r="H5" s="3"/>
    </row>
    <row r="6" spans="1:28" ht="24.75" customHeight="1" x14ac:dyDescent="0.3">
      <c r="A6" s="52"/>
      <c r="B6" s="52"/>
      <c r="C6" s="52"/>
      <c r="D6" s="52"/>
      <c r="E6" s="53"/>
      <c r="F6" s="54" t="s">
        <v>5</v>
      </c>
      <c r="H6" s="3"/>
    </row>
    <row r="7" spans="1:28" x14ac:dyDescent="0.3">
      <c r="C7" s="4"/>
      <c r="H7" s="3"/>
    </row>
    <row r="8" spans="1:28" x14ac:dyDescent="0.3">
      <c r="H8" s="3"/>
    </row>
    <row r="9" spans="1:28" x14ac:dyDescent="0.3">
      <c r="H9" s="3"/>
    </row>
    <row r="10" spans="1:28" x14ac:dyDescent="0.3">
      <c r="H10" s="3"/>
    </row>
    <row r="11" spans="1:28" x14ac:dyDescent="0.3">
      <c r="C11"/>
      <c r="H11" s="3"/>
    </row>
    <row r="12" spans="1:28" s="2" customFormat="1" x14ac:dyDescent="0.3">
      <c r="C12"/>
      <c r="D12" s="1"/>
      <c r="F12" s="1"/>
      <c r="G12" s="1"/>
      <c r="H12" s="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s="2" customFormat="1" x14ac:dyDescent="0.3">
      <c r="C13"/>
      <c r="D13" s="1"/>
      <c r="F13" s="1"/>
      <c r="G13" s="1"/>
      <c r="H13" s="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s="2" customFormat="1" x14ac:dyDescent="0.3">
      <c r="C14"/>
      <c r="D14" s="1"/>
      <c r="F14" s="1"/>
      <c r="G14" s="1"/>
      <c r="H14" s="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s="2" customFormat="1" x14ac:dyDescent="0.3">
      <c r="C15"/>
      <c r="D15" s="1"/>
      <c r="F15" s="1"/>
      <c r="G15" s="1"/>
      <c r="H15" s="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s="2" customFormat="1" x14ac:dyDescent="0.3">
      <c r="C16"/>
      <c r="D16" s="1"/>
      <c r="F16" s="1"/>
      <c r="G16" s="1"/>
      <c r="H16" s="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3:28" s="2" customFormat="1" x14ac:dyDescent="0.3">
      <c r="C17"/>
      <c r="D17" s="1"/>
      <c r="F17" s="1"/>
      <c r="G17" s="1"/>
      <c r="H17" s="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3:28" s="2" customFormat="1" x14ac:dyDescent="0.3">
      <c r="C18"/>
      <c r="D18" s="1"/>
      <c r="F18" s="1"/>
      <c r="G18" s="1"/>
      <c r="H18" s="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3:28" s="2" customFormat="1" x14ac:dyDescent="0.3">
      <c r="C19" s="1"/>
      <c r="D19" s="1"/>
      <c r="F19" s="1"/>
      <c r="G19" s="1"/>
      <c r="H19" s="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3:28" s="2" customFormat="1" x14ac:dyDescent="0.3">
      <c r="C20" s="1"/>
      <c r="D20" s="1"/>
      <c r="F20" s="1"/>
      <c r="G20" s="1"/>
      <c r="H20" s="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3:28" s="2" customFormat="1" x14ac:dyDescent="0.3">
      <c r="C21" s="1"/>
      <c r="D21" s="1"/>
      <c r="F21" s="1"/>
      <c r="G21" s="1"/>
      <c r="H21" s="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</sheetData>
  <sheetProtection sheet="1" objects="1" scenarios="1" sort="0" autoFilter="0" pivotTables="0"/>
  <autoFilter ref="C3:F6" xr:uid="{00000000-0009-0000-0000-000003000000}"/>
  <sortState xmlns:xlrd2="http://schemas.microsoft.com/office/spreadsheetml/2017/richdata2" ref="A5:F6">
    <sortCondition ref="D13"/>
  </sortState>
  <conditionalFormatting sqref="C3 C6">
    <cfRule type="expression" dxfId="9" priority="6">
      <formula>AND(ISERROR(VLOOKUP(C3,Liste_Pièces,1,FALSE)),C3&lt;&gt;"Pièce",LEN(C3)&gt;0)</formula>
    </cfRule>
  </conditionalFormatting>
  <conditionalFormatting sqref="D3 D6">
    <cfRule type="expression" dxfId="8" priority="5">
      <formula>AND(ISERROR(VLOOKUP(D3,Liste_Techniciens,1,FALSE)),D3&lt;&gt;"Technicien",LEN(D3)&gt;0)</formula>
    </cfRule>
  </conditionalFormatting>
  <conditionalFormatting sqref="C5">
    <cfRule type="expression" dxfId="7" priority="4">
      <formula>AND(ISERROR(VLOOKUP(C5,Liste_Pièces,1,FALSE)),C5&lt;&gt;"Pièce",LEN(C5)&gt;0)</formula>
    </cfRule>
  </conditionalFormatting>
  <conditionalFormatting sqref="D5">
    <cfRule type="expression" dxfId="6" priority="3">
      <formula>AND(ISERROR(VLOOKUP(D5,Liste_Techniciens,1,FALSE)),D5&lt;&gt;"Technicien",LEN(D5)&gt;0)</formula>
    </cfRule>
  </conditionalFormatting>
  <conditionalFormatting sqref="C4">
    <cfRule type="expression" dxfId="5" priority="2">
      <formula>AND(ISERROR(VLOOKUP(C4,Liste_Pièces,1,FALSE)),C4&lt;&gt;"Pièce",LEN(C4)&gt;0)</formula>
    </cfRule>
  </conditionalFormatting>
  <conditionalFormatting sqref="D4">
    <cfRule type="expression" dxfId="4" priority="1">
      <formula>AND(ISERROR(VLOOKUP(D4,Liste_Techniciens,1,FALSE)),D4&lt;&gt;"Technicien",LEN(D4)&gt;0)</formula>
    </cfRule>
  </conditionalFormatting>
  <dataValidations count="3">
    <dataValidation type="list" allowBlank="1" showInputMessage="1" showErrorMessage="1" errorTitle="Choisir dans la liste" error="Choisir dans la liste !" sqref="C6 C3" xr:uid="{00000000-0002-0000-0300-000000000000}">
      <formula1>Liste_Pièces</formula1>
    </dataValidation>
    <dataValidation type="list" allowBlank="1" showInputMessage="1" showErrorMessage="1" errorTitle="Choisir dans la liste" error="Choisir dans la liste !" sqref="D3:D6" xr:uid="{00000000-0002-0000-0300-000001000000}">
      <formula1>Liste_Techniciens</formula1>
    </dataValidation>
    <dataValidation type="list" allowBlank="1" showInputMessage="1" showErrorMessage="1" sqref="B3" xr:uid="{B44CE594-B63A-4E24-9F97-6C731C44AECF}">
      <formula1>Liste_Catégories</formula1>
    </dataValidation>
  </dataValidations>
  <hyperlinks>
    <hyperlink ref="C3" location="Inventaire!A1" display="Pièce" xr:uid="{00000000-0004-0000-0300-000000000000}"/>
    <hyperlink ref="D3" location="Techniciens!A1" display="Technicien" xr:uid="{00000000-0004-0000-0300-000001000000}"/>
    <hyperlink ref="B3" location="Catégories" display="Catégorie" xr:uid="{D59ACDCE-EA45-4315-8576-5F4DE3EC8056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23"/>
  <sheetViews>
    <sheetView workbookViewId="0">
      <pane ySplit="3" topLeftCell="A4" activePane="bottomLeft" state="frozen"/>
      <selection activeCell="C7" sqref="C7"/>
      <selection pane="bottomLeft" activeCell="C13" sqref="C13"/>
    </sheetView>
  </sheetViews>
  <sheetFormatPr baseColWidth="10" defaultRowHeight="14.4" x14ac:dyDescent="0.3"/>
  <cols>
    <col min="1" max="1" width="46.5546875" customWidth="1"/>
    <col min="2" max="2" width="17" style="8" customWidth="1"/>
    <col min="3" max="3" width="61.5546875" customWidth="1"/>
  </cols>
  <sheetData>
    <row r="1" spans="1:3" s="40" customFormat="1" ht="21" x14ac:dyDescent="0.4">
      <c r="A1" s="37" t="s">
        <v>48</v>
      </c>
      <c r="B1" s="38">
        <f>SUBTOTAL(9,B3:B23)</f>
        <v>0</v>
      </c>
      <c r="C1" s="39"/>
    </row>
    <row r="2" spans="1:3" s="7" customFormat="1" ht="42" customHeight="1" x14ac:dyDescent="0.3">
      <c r="A2" s="13"/>
      <c r="B2" s="13"/>
      <c r="C2" s="13"/>
    </row>
    <row r="3" spans="1:3" s="41" customFormat="1" x14ac:dyDescent="0.3">
      <c r="A3" s="49" t="s">
        <v>13</v>
      </c>
      <c r="B3" s="79" t="s">
        <v>34</v>
      </c>
      <c r="C3" s="49" t="s">
        <v>8</v>
      </c>
    </row>
    <row r="4" spans="1:3" x14ac:dyDescent="0.3">
      <c r="A4" t="s">
        <v>83</v>
      </c>
      <c r="B4" s="9">
        <f>SUMIF(Sorties!D:D,Techniciens!A:A,Sorties!E:E)</f>
        <v>0</v>
      </c>
      <c r="C4" s="21"/>
    </row>
    <row r="5" spans="1:3" x14ac:dyDescent="0.3">
      <c r="A5" t="s">
        <v>82</v>
      </c>
      <c r="B5" s="9">
        <f>SUMIF(Sorties!D:D,Techniciens!A:A,Sorties!E:E)</f>
        <v>0</v>
      </c>
      <c r="C5" s="21"/>
    </row>
    <row r="6" spans="1:3" x14ac:dyDescent="0.3">
      <c r="A6" t="s">
        <v>74</v>
      </c>
      <c r="B6" s="9">
        <f>SUMIF(Sorties!D:D,Techniciens!A:A,Sorties!E:E)</f>
        <v>0</v>
      </c>
      <c r="C6" s="21"/>
    </row>
    <row r="7" spans="1:3" x14ac:dyDescent="0.3">
      <c r="A7" t="s">
        <v>73</v>
      </c>
      <c r="B7" s="9">
        <f>SUMIF(Sorties!D:D,Techniciens!A:A,Sorties!E:E)</f>
        <v>0</v>
      </c>
      <c r="C7" s="21"/>
    </row>
    <row r="8" spans="1:3" x14ac:dyDescent="0.3">
      <c r="A8" t="s">
        <v>71</v>
      </c>
      <c r="B8" s="9">
        <f>SUMIF(Sorties!D:D,Techniciens!A:A,Sorties!E:E)</f>
        <v>0</v>
      </c>
      <c r="C8" s="21"/>
    </row>
    <row r="9" spans="1:3" x14ac:dyDescent="0.3">
      <c r="A9" t="s">
        <v>59</v>
      </c>
      <c r="B9" s="9">
        <f>SUMIF(Sorties!D:D,Techniciens!A:A,Sorties!E:E)</f>
        <v>0</v>
      </c>
      <c r="C9" s="21"/>
    </row>
    <row r="10" spans="1:3" x14ac:dyDescent="0.3">
      <c r="A10" t="s">
        <v>56</v>
      </c>
      <c r="B10" s="9">
        <f>SUMIF(Sorties!D:D,Techniciens!A:A,Sorties!E:E)</f>
        <v>0</v>
      </c>
      <c r="C10" s="21"/>
    </row>
    <row r="11" spans="1:3" x14ac:dyDescent="0.3">
      <c r="A11" t="s">
        <v>57</v>
      </c>
      <c r="B11" s="9">
        <f>SUMIF(Sorties!D:D,Techniciens!A:A,Sorties!E:E)</f>
        <v>0</v>
      </c>
      <c r="C11" s="21"/>
    </row>
    <row r="12" spans="1:3" x14ac:dyDescent="0.3">
      <c r="B12" s="9">
        <f>SUMIF(Sorties!D:D,Techniciens!A:A,Sorties!E:E)</f>
        <v>0</v>
      </c>
      <c r="C12" s="21"/>
    </row>
    <row r="13" spans="1:3" x14ac:dyDescent="0.3">
      <c r="B13" s="9">
        <f>SUMIF(Sorties!D:D,Techniciens!A:A,Sorties!E:E)</f>
        <v>0</v>
      </c>
      <c r="C13" s="21"/>
    </row>
    <row r="14" spans="1:3" x14ac:dyDescent="0.3">
      <c r="B14" s="9">
        <f>SUMIF(Sorties!D:D,Techniciens!A:A,Sorties!E:E)</f>
        <v>0</v>
      </c>
      <c r="C14" s="21"/>
    </row>
    <row r="15" spans="1:3" x14ac:dyDescent="0.3">
      <c r="B15" s="9">
        <f>SUMIF(Sorties!D:D,Techniciens!A:A,Sorties!E:E)</f>
        <v>0</v>
      </c>
      <c r="C15" s="21"/>
    </row>
    <row r="16" spans="1:3" x14ac:dyDescent="0.3">
      <c r="B16" s="9">
        <f>SUMIF(Sorties!D:D,Techniciens!A:A,Sorties!E:E)</f>
        <v>0</v>
      </c>
      <c r="C16" s="21"/>
    </row>
    <row r="17" spans="1:3" x14ac:dyDescent="0.3">
      <c r="B17" s="9">
        <f>SUMIF(Sorties!D:D,Techniciens!A:A,Sorties!E:E)</f>
        <v>0</v>
      </c>
      <c r="C17" s="21"/>
    </row>
    <row r="18" spans="1:3" x14ac:dyDescent="0.3">
      <c r="B18" s="9">
        <f>SUMIF(Sorties!D:D,Techniciens!A:A,Sorties!E:E)</f>
        <v>0</v>
      </c>
      <c r="C18" s="21"/>
    </row>
    <row r="19" spans="1:3" x14ac:dyDescent="0.3">
      <c r="B19" s="9">
        <f>SUMIF(Sorties!D:D,Techniciens!A:A,Sorties!E:E)</f>
        <v>0</v>
      </c>
      <c r="C19" s="21"/>
    </row>
    <row r="20" spans="1:3" x14ac:dyDescent="0.3">
      <c r="B20" s="9">
        <f>SUMIF(Sorties!D:D,Techniciens!A:A,Sorties!E:E)</f>
        <v>0</v>
      </c>
      <c r="C20" s="21"/>
    </row>
    <row r="21" spans="1:3" x14ac:dyDescent="0.3">
      <c r="B21" s="9">
        <f>SUMIF(Sorties!D:D,Techniciens!A:A,Sorties!E:E)</f>
        <v>0</v>
      </c>
      <c r="C21" s="21"/>
    </row>
    <row r="22" spans="1:3" x14ac:dyDescent="0.3">
      <c r="B22" s="9">
        <f>SUMIF(Sorties!D:D,Techniciens!A:A,Sorties!E:E)</f>
        <v>0</v>
      </c>
      <c r="C22" s="21"/>
    </row>
    <row r="23" spans="1:3" ht="26.25" customHeight="1" x14ac:dyDescent="0.3">
      <c r="A23" s="52"/>
      <c r="B23" s="52"/>
      <c r="C23" s="52"/>
    </row>
  </sheetData>
  <sheetProtection sheet="1" objects="1" scenarios="1" sort="0" autoFilter="0" pivotTables="0"/>
  <autoFilter ref="A3:C22" xr:uid="{00000000-0009-0000-0000-000004000000}">
    <sortState xmlns:xlrd2="http://schemas.microsoft.com/office/spreadsheetml/2017/richdata2" ref="A4:C21">
      <sortCondition ref="A18"/>
    </sortState>
  </autoFilter>
  <sortState xmlns:xlrd2="http://schemas.microsoft.com/office/spreadsheetml/2017/richdata2" ref="A6:C23">
    <sortCondition ref="B26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3"/>
  <sheetViews>
    <sheetView workbookViewId="0">
      <pane ySplit="3" topLeftCell="A4" activePane="bottomLeft" state="frozen"/>
      <selection activeCell="C7" sqref="C7"/>
      <selection pane="bottomLeft" activeCell="D21" sqref="D21"/>
    </sheetView>
  </sheetViews>
  <sheetFormatPr baseColWidth="10" defaultRowHeight="14.4" x14ac:dyDescent="0.3"/>
  <cols>
    <col min="1" max="1" width="46.5546875" customWidth="1"/>
    <col min="2" max="2" width="17.5546875" style="8" customWidth="1"/>
    <col min="3" max="3" width="17.5546875" style="77" customWidth="1"/>
    <col min="4" max="4" width="61.5546875" customWidth="1"/>
  </cols>
  <sheetData>
    <row r="1" spans="1:4" s="40" customFormat="1" ht="21" x14ac:dyDescent="0.4">
      <c r="A1" s="37" t="s">
        <v>49</v>
      </c>
      <c r="B1" s="38">
        <f>SUBTOTAL(9,B3:B13)</f>
        <v>0</v>
      </c>
      <c r="C1" s="74">
        <f>SUBTOTAL(9,C3:C13)</f>
        <v>0</v>
      </c>
      <c r="D1" s="39"/>
    </row>
    <row r="2" spans="1:4" s="7" customFormat="1" ht="42" customHeight="1" x14ac:dyDescent="0.3">
      <c r="A2" s="13"/>
      <c r="B2" s="13"/>
      <c r="C2" s="75"/>
      <c r="D2" s="13"/>
    </row>
    <row r="3" spans="1:4" s="43" customFormat="1" ht="33.75" customHeight="1" x14ac:dyDescent="0.3">
      <c r="A3" s="49" t="s">
        <v>80</v>
      </c>
      <c r="B3" s="79" t="s">
        <v>35</v>
      </c>
      <c r="C3" s="80" t="s">
        <v>20</v>
      </c>
      <c r="D3" s="49" t="s">
        <v>8</v>
      </c>
    </row>
    <row r="4" spans="1:4" x14ac:dyDescent="0.3">
      <c r="A4" s="6" t="s">
        <v>70</v>
      </c>
      <c r="B4" s="9">
        <f>SUMIF(Entrées!E:E,Fournisseurs!A:A,Entrées!F:F)</f>
        <v>0</v>
      </c>
      <c r="C4" s="76">
        <f>SUMIF(Entrées!E:E,Fournisseurs!A:A,Entrées!H:H)</f>
        <v>0</v>
      </c>
      <c r="D4" s="21"/>
    </row>
    <row r="5" spans="1:4" x14ac:dyDescent="0.3">
      <c r="A5" s="6" t="s">
        <v>53</v>
      </c>
      <c r="B5" s="9">
        <f>SUMIF(Entrées!E:E,Fournisseurs!A:A,Entrées!F:F)</f>
        <v>0</v>
      </c>
      <c r="C5" s="76">
        <f>SUMIF(Entrées!E:E,Fournisseurs!A:A,Entrées!H:H)</f>
        <v>0</v>
      </c>
      <c r="D5" s="21"/>
    </row>
    <row r="6" spans="1:4" x14ac:dyDescent="0.3">
      <c r="A6" s="6" t="s">
        <v>55</v>
      </c>
      <c r="B6" s="9">
        <f>SUMIF(Entrées!E:E,Fournisseurs!A:A,Entrées!F:F)</f>
        <v>0</v>
      </c>
      <c r="C6" s="76">
        <f>SUMIF(Entrées!E:E,Fournisseurs!A:A,Entrées!H:H)</f>
        <v>0</v>
      </c>
      <c r="D6" s="21"/>
    </row>
    <row r="7" spans="1:4" x14ac:dyDescent="0.3">
      <c r="A7" s="6" t="s">
        <v>54</v>
      </c>
      <c r="B7" s="9">
        <f>SUMIF(Entrées!E:E,Fournisseurs!A:A,Entrées!F:F)</f>
        <v>0</v>
      </c>
      <c r="C7" s="76">
        <f>SUMIF(Entrées!E:E,Fournisseurs!A:A,Entrées!H:H)</f>
        <v>0</v>
      </c>
      <c r="D7" s="21"/>
    </row>
    <row r="8" spans="1:4" x14ac:dyDescent="0.3">
      <c r="A8" s="6"/>
      <c r="B8" s="9">
        <f>SUMIF(Entrées!E:E,Fournisseurs!A:A,Entrées!F:F)</f>
        <v>0</v>
      </c>
      <c r="C8" s="76">
        <f>SUMIF(Entrées!E:E,Fournisseurs!A:A,Entrées!H:H)</f>
        <v>0</v>
      </c>
      <c r="D8" s="21"/>
    </row>
    <row r="9" spans="1:4" x14ac:dyDescent="0.3">
      <c r="A9" s="6"/>
      <c r="B9" s="9">
        <f>SUMIF(Entrées!E:E,Fournisseurs!A:A,Entrées!F:F)</f>
        <v>0</v>
      </c>
      <c r="C9" s="76">
        <f>SUMIF(Entrées!E:E,Fournisseurs!A:A,Entrées!H:H)</f>
        <v>0</v>
      </c>
      <c r="D9" s="21"/>
    </row>
    <row r="10" spans="1:4" x14ac:dyDescent="0.3">
      <c r="A10" s="6"/>
      <c r="B10" s="9">
        <f>SUMIF(Entrées!E:E,Fournisseurs!A:A,Entrées!F:F)</f>
        <v>0</v>
      </c>
      <c r="C10" s="76">
        <f>SUMIF(Entrées!E:E,Fournisseurs!A:A,Entrées!H:H)</f>
        <v>0</v>
      </c>
      <c r="D10" s="21"/>
    </row>
    <row r="11" spans="1:4" x14ac:dyDescent="0.3">
      <c r="A11" s="6"/>
      <c r="B11" s="9">
        <f>SUMIF(Entrées!E:E,Fournisseurs!A:A,Entrées!F:F)</f>
        <v>0</v>
      </c>
      <c r="C11" s="76">
        <f>SUMIF(Entrées!E:E,Fournisseurs!A:A,Entrées!H:H)</f>
        <v>0</v>
      </c>
      <c r="D11" s="21"/>
    </row>
    <row r="12" spans="1:4" x14ac:dyDescent="0.3">
      <c r="A12" s="6"/>
      <c r="B12" s="9">
        <f>SUMIF(Entrées!E:E,Fournisseurs!A:A,Entrées!F:F)</f>
        <v>0</v>
      </c>
      <c r="C12" s="76">
        <f>SUMIF(Entrées!E:E,Fournisseurs!A:A,Entrées!H:H)</f>
        <v>0</v>
      </c>
      <c r="D12" s="21"/>
    </row>
    <row r="13" spans="1:4" ht="25.5" customHeight="1" x14ac:dyDescent="0.3">
      <c r="A13" s="81"/>
      <c r="B13" s="81"/>
      <c r="C13" s="82"/>
      <c r="D13" s="81"/>
    </row>
  </sheetData>
  <sheetProtection sheet="1" objects="1" scenarios="1" sort="0" autoFilter="0" pivotTables="0"/>
  <autoFilter ref="A3:D12" xr:uid="{00000000-0009-0000-0000-000005000000}">
    <sortState xmlns:xlrd2="http://schemas.microsoft.com/office/spreadsheetml/2017/richdata2" ref="A4:D12">
      <sortCondition ref="A10"/>
    </sortState>
  </autoFilter>
  <sortState xmlns:xlrd2="http://schemas.microsoft.com/office/spreadsheetml/2017/richdata2" ref="A4:D13">
    <sortCondition ref="A24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18"/>
  <sheetViews>
    <sheetView workbookViewId="0">
      <pane ySplit="3" topLeftCell="A4" activePane="bottomLeft" state="frozen"/>
      <selection activeCell="B2" sqref="B2"/>
      <selection pane="bottomLeft" activeCell="A23" sqref="A23"/>
    </sheetView>
  </sheetViews>
  <sheetFormatPr baseColWidth="10" defaultRowHeight="14.4" x14ac:dyDescent="0.3"/>
  <cols>
    <col min="1" max="1" width="46.5546875" customWidth="1"/>
    <col min="2" max="2" width="14.6640625" style="19" customWidth="1"/>
    <col min="3" max="3" width="61.5546875" customWidth="1"/>
  </cols>
  <sheetData>
    <row r="1" spans="1:3" s="40" customFormat="1" ht="21" x14ac:dyDescent="0.4">
      <c r="A1" s="37" t="s">
        <v>50</v>
      </c>
      <c r="B1" s="44">
        <f>SUBTOTAL(9,B3:B18)</f>
        <v>429</v>
      </c>
      <c r="C1" s="39"/>
    </row>
    <row r="2" spans="1:3" s="7" customFormat="1" ht="43.5" customHeight="1" x14ac:dyDescent="0.3">
      <c r="A2" s="13"/>
      <c r="B2" s="17"/>
      <c r="C2" s="13"/>
    </row>
    <row r="3" spans="1:3" s="42" customFormat="1" ht="31.5" customHeight="1" x14ac:dyDescent="0.3">
      <c r="A3" s="49" t="s">
        <v>13</v>
      </c>
      <c r="B3" s="83" t="s">
        <v>14</v>
      </c>
      <c r="C3" s="49" t="s">
        <v>8</v>
      </c>
    </row>
    <row r="4" spans="1:3" x14ac:dyDescent="0.3">
      <c r="A4" s="6" t="s">
        <v>270</v>
      </c>
      <c r="B4" s="18">
        <f>SUMIF(Inventaire!B:B,Catégories!A:A,Inventaire!D:D)</f>
        <v>1</v>
      </c>
      <c r="C4" s="21"/>
    </row>
    <row r="5" spans="1:3" x14ac:dyDescent="0.3">
      <c r="A5" s="6" t="s">
        <v>164</v>
      </c>
      <c r="B5" s="18">
        <f>SUMIF(Inventaire!B:B,Catégories!A:A,Inventaire!D:D)</f>
        <v>34</v>
      </c>
      <c r="C5" s="21"/>
    </row>
    <row r="6" spans="1:3" x14ac:dyDescent="0.3">
      <c r="A6" s="6" t="s">
        <v>72</v>
      </c>
      <c r="B6" s="18">
        <f>SUMIF(Inventaire!B:B,Catégories!A:A,Inventaire!D:D)</f>
        <v>0</v>
      </c>
      <c r="C6" s="21"/>
    </row>
    <row r="7" spans="1:3" x14ac:dyDescent="0.3">
      <c r="A7" s="6" t="s">
        <v>67</v>
      </c>
      <c r="B7" s="18">
        <f>SUMIF(Inventaire!B:B,Catégories!A:A,Inventaire!D:D)</f>
        <v>11</v>
      </c>
      <c r="C7" s="21"/>
    </row>
    <row r="8" spans="1:3" x14ac:dyDescent="0.3">
      <c r="A8" s="6" t="s">
        <v>66</v>
      </c>
      <c r="B8" s="18">
        <f>SUMIF(Inventaire!B:B,Catégories!A:A,Inventaire!D:D)</f>
        <v>10</v>
      </c>
      <c r="C8" s="21"/>
    </row>
    <row r="9" spans="1:3" x14ac:dyDescent="0.3">
      <c r="A9" s="6" t="s">
        <v>65</v>
      </c>
      <c r="B9" s="18">
        <f>SUMIF(Inventaire!B:B,Catégories!A:A,Inventaire!D:D)</f>
        <v>27</v>
      </c>
      <c r="C9" s="21"/>
    </row>
    <row r="10" spans="1:3" x14ac:dyDescent="0.3">
      <c r="A10" s="6" t="s">
        <v>64</v>
      </c>
      <c r="B10" s="18">
        <f>SUMIF(Inventaire!B:B,Catégories!A:A,Inventaire!D:D)</f>
        <v>29</v>
      </c>
      <c r="C10" s="21"/>
    </row>
    <row r="11" spans="1:3" x14ac:dyDescent="0.3">
      <c r="A11" s="6" t="s">
        <v>63</v>
      </c>
      <c r="B11" s="18">
        <f>SUMIF(Inventaire!B:B,Catégories!A:A,Inventaire!D:D)</f>
        <v>18</v>
      </c>
      <c r="C11" s="21"/>
    </row>
    <row r="12" spans="1:3" x14ac:dyDescent="0.3">
      <c r="A12" s="6" t="s">
        <v>62</v>
      </c>
      <c r="B12" s="18">
        <f>SUMIF(Inventaire!B:B,Catégories!A:A,Inventaire!D:D)</f>
        <v>40</v>
      </c>
      <c r="C12" s="21"/>
    </row>
    <row r="13" spans="1:3" x14ac:dyDescent="0.3">
      <c r="A13" s="6" t="s">
        <v>61</v>
      </c>
      <c r="B13" s="18">
        <f>SUMIF(Inventaire!B:B,Catégories!A:A,Inventaire!D:D)</f>
        <v>18</v>
      </c>
      <c r="C13" s="21"/>
    </row>
    <row r="14" spans="1:3" x14ac:dyDescent="0.3">
      <c r="A14" s="6" t="s">
        <v>153</v>
      </c>
      <c r="B14" s="18">
        <f>SUMIF(Inventaire!B:B,Catégories!A:A,Inventaire!D:D)</f>
        <v>7</v>
      </c>
      <c r="C14" s="21"/>
    </row>
    <row r="15" spans="1:3" x14ac:dyDescent="0.3">
      <c r="A15" s="6" t="s">
        <v>60</v>
      </c>
      <c r="B15" s="18">
        <f>SUMIF(Inventaire!B:B,Catégories!A:A,Inventaire!D:D)</f>
        <v>55</v>
      </c>
      <c r="C15" s="21"/>
    </row>
    <row r="16" spans="1:3" x14ac:dyDescent="0.3">
      <c r="A16" s="6" t="s">
        <v>59</v>
      </c>
      <c r="B16" s="18">
        <f>SUMIF(Inventaire!B:B,Catégories!A:A,Inventaire!D:D)</f>
        <v>0</v>
      </c>
      <c r="C16" s="21"/>
    </row>
    <row r="17" spans="1:3" x14ac:dyDescent="0.3">
      <c r="A17" s="6" t="s">
        <v>58</v>
      </c>
      <c r="B17" s="18">
        <f>SUMIF(Inventaire!B:B,Catégories!A:A,Inventaire!D:D)</f>
        <v>179</v>
      </c>
      <c r="C17" s="21"/>
    </row>
    <row r="18" spans="1:3" s="45" customFormat="1" ht="24" customHeight="1" x14ac:dyDescent="0.3">
      <c r="A18" s="84"/>
      <c r="B18" s="85"/>
      <c r="C18" s="84"/>
    </row>
  </sheetData>
  <sheetProtection sheet="1" objects="1" scenarios="1" sort="0" autoFilter="0" pivotTables="0"/>
  <autoFilter ref="A3:C17" xr:uid="{00000000-0009-0000-0000-000006000000}"/>
  <sortState xmlns:xlrd2="http://schemas.microsoft.com/office/spreadsheetml/2017/richdata2" ref="A6:C18">
    <sortCondition ref="C20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workbookViewId="0">
      <selection activeCell="A22" sqref="A22"/>
    </sheetView>
  </sheetViews>
  <sheetFormatPr baseColWidth="10" defaultRowHeight="15" customHeight="1" x14ac:dyDescent="0.3"/>
  <cols>
    <col min="1" max="1" width="24.5546875" customWidth="1"/>
    <col min="2" max="2" width="13.33203125" customWidth="1"/>
    <col min="3" max="7" width="2.88671875" customWidth="1"/>
    <col min="8" max="8" width="21" customWidth="1"/>
    <col min="9" max="9" width="23.88671875" bestFit="1" customWidth="1"/>
    <col min="10" max="15" width="14" customWidth="1"/>
    <col min="16" max="16" width="11.88671875" customWidth="1"/>
    <col min="17" max="17" width="19.44140625" bestFit="1" customWidth="1"/>
    <col min="18" max="18" width="22.109375" bestFit="1" customWidth="1"/>
    <col min="19" max="19" width="19.44140625" bestFit="1" customWidth="1"/>
    <col min="20" max="20" width="22.109375" bestFit="1" customWidth="1"/>
    <col min="21" max="21" width="24.44140625" bestFit="1" customWidth="1"/>
    <col min="22" max="22" width="27.109375" bestFit="1" customWidth="1"/>
  </cols>
  <sheetData>
    <row r="1" spans="1:15" ht="15" customHeight="1" x14ac:dyDescent="0.45">
      <c r="A1" s="93" t="s">
        <v>38</v>
      </c>
      <c r="H1" s="93" t="s">
        <v>44</v>
      </c>
    </row>
    <row r="3" spans="1:15" s="45" customFormat="1" ht="15" customHeight="1" x14ac:dyDescent="0.3">
      <c r="A3" s="96" t="s">
        <v>37</v>
      </c>
      <c r="H3" s="96" t="s">
        <v>39</v>
      </c>
      <c r="J3" s="96" t="s">
        <v>3</v>
      </c>
      <c r="L3"/>
      <c r="M3"/>
      <c r="N3"/>
      <c r="O3"/>
    </row>
    <row r="4" spans="1:15" s="95" customFormat="1" ht="14.4" x14ac:dyDescent="0.3">
      <c r="A4" s="94" t="s">
        <v>22</v>
      </c>
      <c r="B4" t="s">
        <v>40</v>
      </c>
      <c r="H4" s="94" t="s">
        <v>41</v>
      </c>
      <c r="I4" s="94" t="s">
        <v>16</v>
      </c>
      <c r="J4" t="s">
        <v>70</v>
      </c>
      <c r="K4" s="95" t="s">
        <v>36</v>
      </c>
      <c r="L4"/>
      <c r="M4"/>
      <c r="N4"/>
      <c r="O4"/>
    </row>
    <row r="5" spans="1:15" ht="15" customHeight="1" x14ac:dyDescent="0.3">
      <c r="A5" t="s">
        <v>81</v>
      </c>
      <c r="B5" s="92"/>
      <c r="H5" t="s">
        <v>43</v>
      </c>
      <c r="I5" t="s">
        <v>42</v>
      </c>
      <c r="J5" s="92">
        <v>0</v>
      </c>
      <c r="K5" s="92">
        <v>0</v>
      </c>
    </row>
    <row r="6" spans="1:15" ht="15" customHeight="1" x14ac:dyDescent="0.3">
      <c r="A6" t="s">
        <v>66</v>
      </c>
      <c r="B6" s="92">
        <v>10</v>
      </c>
      <c r="H6" t="s">
        <v>36</v>
      </c>
      <c r="J6" s="92">
        <v>0</v>
      </c>
      <c r="K6" s="92">
        <v>0</v>
      </c>
    </row>
    <row r="7" spans="1:15" ht="15" customHeight="1" x14ac:dyDescent="0.3">
      <c r="A7" t="s">
        <v>58</v>
      </c>
      <c r="B7" s="92">
        <v>179</v>
      </c>
    </row>
    <row r="8" spans="1:15" ht="15" customHeight="1" x14ac:dyDescent="0.3">
      <c r="A8" t="s">
        <v>63</v>
      </c>
      <c r="B8" s="92">
        <v>18</v>
      </c>
    </row>
    <row r="9" spans="1:15" ht="15" customHeight="1" x14ac:dyDescent="0.3">
      <c r="A9" t="s">
        <v>62</v>
      </c>
      <c r="B9" s="92">
        <v>40</v>
      </c>
    </row>
    <row r="10" spans="1:15" ht="15" customHeight="1" x14ac:dyDescent="0.3">
      <c r="A10" t="s">
        <v>65</v>
      </c>
      <c r="B10" s="92">
        <v>27</v>
      </c>
    </row>
    <row r="11" spans="1:15" ht="15" customHeight="1" x14ac:dyDescent="0.3">
      <c r="A11" t="s">
        <v>61</v>
      </c>
      <c r="B11" s="92">
        <v>18</v>
      </c>
    </row>
    <row r="12" spans="1:15" ht="15" customHeight="1" x14ac:dyDescent="0.3">
      <c r="A12" t="s">
        <v>60</v>
      </c>
      <c r="B12" s="92">
        <v>55</v>
      </c>
    </row>
    <row r="13" spans="1:15" ht="15" customHeight="1" x14ac:dyDescent="0.3">
      <c r="A13" t="s">
        <v>153</v>
      </c>
      <c r="B13" s="92">
        <v>7</v>
      </c>
    </row>
    <row r="14" spans="1:15" ht="15" customHeight="1" x14ac:dyDescent="0.3">
      <c r="A14" t="s">
        <v>164</v>
      </c>
      <c r="B14" s="92">
        <v>34</v>
      </c>
    </row>
    <row r="15" spans="1:15" ht="15" customHeight="1" x14ac:dyDescent="0.3">
      <c r="A15" t="s">
        <v>67</v>
      </c>
      <c r="B15" s="92">
        <v>11</v>
      </c>
    </row>
    <row r="16" spans="1:15" ht="15" customHeight="1" x14ac:dyDescent="0.3">
      <c r="A16" t="s">
        <v>64</v>
      </c>
      <c r="B16" s="92">
        <v>29</v>
      </c>
    </row>
    <row r="17" spans="1:11" ht="15" customHeight="1" x14ac:dyDescent="0.3">
      <c r="A17" t="s">
        <v>270</v>
      </c>
      <c r="B17" s="92">
        <v>1</v>
      </c>
    </row>
    <row r="18" spans="1:11" ht="15" customHeight="1" x14ac:dyDescent="0.3">
      <c r="A18" t="s">
        <v>36</v>
      </c>
      <c r="B18" s="92">
        <v>429</v>
      </c>
    </row>
    <row r="19" spans="1:11" ht="15" customHeight="1" x14ac:dyDescent="0.45">
      <c r="H19" s="93" t="s">
        <v>45</v>
      </c>
    </row>
    <row r="21" spans="1:11" ht="15" customHeight="1" x14ac:dyDescent="0.3">
      <c r="H21" s="96" t="s">
        <v>46</v>
      </c>
      <c r="I21" s="45"/>
      <c r="J21" s="96" t="s">
        <v>3</v>
      </c>
      <c r="K21" s="45"/>
    </row>
    <row r="22" spans="1:11" ht="14.4" x14ac:dyDescent="0.3">
      <c r="H22" s="94" t="s">
        <v>41</v>
      </c>
      <c r="I22" s="94" t="s">
        <v>16</v>
      </c>
      <c r="J22" t="s">
        <v>70</v>
      </c>
      <c r="K22" s="95" t="s">
        <v>36</v>
      </c>
    </row>
    <row r="23" spans="1:11" ht="15" customHeight="1" x14ac:dyDescent="0.3">
      <c r="H23" t="s">
        <v>43</v>
      </c>
      <c r="I23" t="s">
        <v>42</v>
      </c>
      <c r="J23" s="97">
        <v>0</v>
      </c>
      <c r="K23" s="97">
        <v>0</v>
      </c>
    </row>
    <row r="24" spans="1:11" ht="15" customHeight="1" x14ac:dyDescent="0.3">
      <c r="H24" t="s">
        <v>36</v>
      </c>
      <c r="J24" s="97">
        <v>0</v>
      </c>
      <c r="K24" s="97">
        <v>0</v>
      </c>
    </row>
    <row r="38" spans="8:15" ht="15" customHeight="1" x14ac:dyDescent="0.45">
      <c r="H38" s="93" t="s">
        <v>47</v>
      </c>
    </row>
    <row r="40" spans="8:15" ht="15" customHeight="1" x14ac:dyDescent="0.3">
      <c r="H40" s="96" t="s">
        <v>39</v>
      </c>
      <c r="I40" s="45"/>
      <c r="J40" s="90" t="s">
        <v>4</v>
      </c>
      <c r="K40" s="45"/>
    </row>
    <row r="41" spans="8:15" ht="14.4" x14ac:dyDescent="0.3">
      <c r="H41" s="94" t="s">
        <v>41</v>
      </c>
      <c r="I41" s="94" t="s">
        <v>16</v>
      </c>
      <c r="J41" t="s">
        <v>59</v>
      </c>
      <c r="K41" s="95" t="s">
        <v>36</v>
      </c>
    </row>
    <row r="42" spans="8:15" ht="15" customHeight="1" x14ac:dyDescent="0.3">
      <c r="H42" t="s">
        <v>68</v>
      </c>
      <c r="I42" t="s">
        <v>69</v>
      </c>
      <c r="J42" s="92">
        <v>0</v>
      </c>
      <c r="K42" s="92">
        <v>0</v>
      </c>
    </row>
    <row r="43" spans="8:15" ht="15" customHeight="1" x14ac:dyDescent="0.3">
      <c r="H43" t="s">
        <v>36</v>
      </c>
      <c r="J43" s="92">
        <v>0</v>
      </c>
      <c r="K43" s="92">
        <v>0</v>
      </c>
    </row>
    <row r="46" spans="8:15" ht="15" customHeight="1" x14ac:dyDescent="0.3">
      <c r="H46" s="98"/>
      <c r="I46" s="92"/>
      <c r="J46" s="92"/>
      <c r="K46" s="92"/>
      <c r="L46" s="92"/>
      <c r="M46" s="92"/>
      <c r="N46" s="92"/>
      <c r="O46" s="92"/>
    </row>
    <row r="47" spans="8:15" ht="15" customHeight="1" x14ac:dyDescent="0.3">
      <c r="H47" s="91"/>
      <c r="I47" s="92"/>
      <c r="J47" s="92"/>
      <c r="K47" s="92"/>
      <c r="L47" s="92"/>
      <c r="M47" s="92"/>
      <c r="N47" s="92"/>
      <c r="O47" s="92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/>
  </sheetViews>
  <sheetFormatPr baseColWidth="10" defaultColWidth="11.44140625" defaultRowHeight="15.75" customHeight="1" x14ac:dyDescent="0.25"/>
  <cols>
    <col min="1" max="1" width="23.44140625" style="88" customWidth="1"/>
    <col min="2" max="2" width="36" style="88" customWidth="1"/>
    <col min="3" max="16384" width="11.44140625" style="88"/>
  </cols>
  <sheetData>
    <row r="1" spans="1:3" ht="15.75" customHeight="1" x14ac:dyDescent="0.25">
      <c r="A1" s="86" t="s">
        <v>23</v>
      </c>
      <c r="B1" s="87" t="s">
        <v>75</v>
      </c>
    </row>
    <row r="2" spans="1:3" ht="15.75" customHeight="1" x14ac:dyDescent="0.25">
      <c r="A2" s="86" t="s">
        <v>24</v>
      </c>
      <c r="B2" s="87" t="s">
        <v>52</v>
      </c>
    </row>
    <row r="4" spans="1:3" ht="15.75" customHeight="1" x14ac:dyDescent="0.25">
      <c r="A4" s="66" t="s">
        <v>25</v>
      </c>
      <c r="B4" s="89">
        <f>IFERROR(VLOOKUP("M12x1.00-5H", Pièces,4,FALSE),0)</f>
        <v>11</v>
      </c>
    </row>
    <row r="5" spans="1:3" ht="15.75" customHeight="1" x14ac:dyDescent="0.25">
      <c r="A5" s="67"/>
      <c r="B5" s="68"/>
    </row>
    <row r="6" spans="1:3" ht="15.75" customHeight="1" x14ac:dyDescent="0.25">
      <c r="A6" s="67"/>
      <c r="B6" s="68"/>
    </row>
    <row r="7" spans="1:3" ht="15.75" customHeight="1" x14ac:dyDescent="0.25">
      <c r="A7" s="67"/>
      <c r="B7" s="68"/>
    </row>
    <row r="8" spans="1:3" ht="15.75" customHeight="1" x14ac:dyDescent="0.25">
      <c r="A8" s="66" t="s">
        <v>26</v>
      </c>
      <c r="B8" s="69"/>
    </row>
    <row r="9" spans="1:3" ht="15.75" customHeight="1" x14ac:dyDescent="0.25">
      <c r="A9" s="70" t="s">
        <v>79</v>
      </c>
      <c r="B9" s="46" t="s">
        <v>78</v>
      </c>
      <c r="C9" s="72">
        <f ca="1">IFERROR(MATCH(VD_Pièce,Liste_Pièces,0)-1,0)</f>
        <v>0</v>
      </c>
    </row>
    <row r="10" spans="1:3" ht="15.75" customHeight="1" x14ac:dyDescent="0.25">
      <c r="A10" s="70" t="s">
        <v>3</v>
      </c>
      <c r="B10" s="46" t="s">
        <v>70</v>
      </c>
      <c r="C10" s="72">
        <f ca="1">IFERROR(MATCH(VD_Fournisseur,Liste_Fournisseurs,0)-1,0)</f>
        <v>1</v>
      </c>
    </row>
    <row r="11" spans="1:3" ht="15.75" customHeight="1" x14ac:dyDescent="0.25">
      <c r="A11" s="70" t="s">
        <v>4</v>
      </c>
      <c r="B11" s="46" t="s">
        <v>71</v>
      </c>
      <c r="C11" s="72">
        <f ca="1">IFERROR(MATCH(VD_Technicien,Liste_Techniciens,0)-1,0)</f>
        <v>5</v>
      </c>
    </row>
    <row r="12" spans="1:3" ht="15.75" customHeight="1" x14ac:dyDescent="0.25">
      <c r="A12" s="70" t="s">
        <v>22</v>
      </c>
      <c r="B12" s="46" t="s">
        <v>72</v>
      </c>
      <c r="C12" s="72">
        <f ca="1">IFERROR(MATCH(VD_Technicien,Liste_Techniciens,0)-1,0)</f>
        <v>5</v>
      </c>
    </row>
    <row r="13" spans="1:3" ht="15.75" customHeight="1" x14ac:dyDescent="0.25">
      <c r="A13" s="67"/>
      <c r="B13" s="68"/>
    </row>
    <row r="14" spans="1:3" ht="15.75" customHeight="1" x14ac:dyDescent="0.25">
      <c r="A14" s="71" t="s">
        <v>27</v>
      </c>
      <c r="B14" s="66"/>
    </row>
    <row r="15" spans="1:3" ht="15.75" customHeight="1" x14ac:dyDescent="0.25">
      <c r="A15" s="47" t="s">
        <v>28</v>
      </c>
      <c r="B15" s="48" t="s">
        <v>29</v>
      </c>
    </row>
    <row r="16" spans="1:3" ht="15.75" customHeight="1" x14ac:dyDescent="0.25">
      <c r="A16" s="47" t="s">
        <v>30</v>
      </c>
      <c r="B16" s="48" t="s">
        <v>31</v>
      </c>
    </row>
    <row r="17" spans="1:2" ht="15.75" customHeight="1" x14ac:dyDescent="0.25">
      <c r="A17" s="47" t="s">
        <v>32</v>
      </c>
      <c r="B17" s="48" t="s">
        <v>31</v>
      </c>
    </row>
    <row r="18" spans="1:2" ht="15.75" customHeight="1" x14ac:dyDescent="0.25">
      <c r="A18" s="47" t="s">
        <v>33</v>
      </c>
      <c r="B18" s="48" t="s">
        <v>31</v>
      </c>
    </row>
    <row r="19" spans="1:2" ht="15.75" customHeight="1" x14ac:dyDescent="0.25">
      <c r="A19" s="71"/>
      <c r="B19" s="66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Kevin VRILLON</cp:lastModifiedBy>
  <dcterms:created xsi:type="dcterms:W3CDTF">2013-02-01T10:35:05Z</dcterms:created>
  <dcterms:modified xsi:type="dcterms:W3CDTF">2020-05-15T07:57:34Z</dcterms:modified>
</cp:coreProperties>
</file>