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ouyguesconstruction-my.sharepoint.com/personal/ma_roussel_axione_fr/Documents/"/>
    </mc:Choice>
  </mc:AlternateContent>
  <xr:revisionPtr revIDLastSave="0" documentId="13_ncr:3_{34BA6B98-4E3A-40CD-AA4A-4C5E1BDD11CA}" xr6:coauthVersionLast="36" xr6:coauthVersionMax="36" xr10:uidLastSave="{00000000-0000-0000-0000-000000000000}"/>
  <bookViews>
    <workbookView xWindow="0" yWindow="0" windowWidth="19200" windowHeight="6350" xr2:uid="{58ECF4DC-03B0-4258-91F4-80C612E020A7}"/>
  </bookViews>
  <sheets>
    <sheet name="Capacite-gateau" sheetId="2" r:id="rId1"/>
    <sheet name="Nombre de gateau" sheetId="5" r:id="rId2"/>
    <sheet name="Donnée" sheetId="4" r:id="rId3"/>
    <sheet name="Notice et formule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2" l="1"/>
  <c r="C31" i="2"/>
  <c r="C32" i="2"/>
  <c r="C33" i="2"/>
  <c r="C34" i="2"/>
  <c r="C35" i="2"/>
  <c r="C36" i="2"/>
  <c r="B30" i="2"/>
  <c r="B31" i="2"/>
  <c r="A31" i="2" s="1"/>
  <c r="B32" i="2"/>
  <c r="B33" i="2"/>
  <c r="B34" i="2"/>
  <c r="B35" i="2"/>
  <c r="B36" i="2"/>
  <c r="C29" i="2"/>
  <c r="B29" i="2"/>
  <c r="C26" i="2"/>
  <c r="C27" i="2"/>
  <c r="C28" i="2"/>
  <c r="B26" i="2"/>
  <c r="B27" i="2"/>
  <c r="A27" i="2" s="1"/>
  <c r="B28" i="2"/>
  <c r="A34" i="2" l="1"/>
  <c r="A28" i="2"/>
  <c r="A35" i="2"/>
  <c r="A32" i="2"/>
  <c r="A33" i="2"/>
  <c r="A36" i="2"/>
  <c r="A30" i="2"/>
  <c r="A29" i="2"/>
  <c r="A26" i="2"/>
  <c r="A34" i="5"/>
  <c r="A35" i="5"/>
  <c r="A33" i="5"/>
  <c r="A31" i="5"/>
  <c r="A32" i="5"/>
  <c r="A30" i="5"/>
  <c r="A29" i="5"/>
  <c r="A28" i="5"/>
  <c r="A27" i="5"/>
  <c r="A26" i="5"/>
  <c r="B25" i="2" l="1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A25" i="5"/>
  <c r="B3" i="2"/>
  <c r="C12" i="2"/>
  <c r="C13" i="2"/>
  <c r="C9" i="2"/>
  <c r="C10" i="2"/>
  <c r="C11" i="2"/>
  <c r="C14" i="2"/>
  <c r="C15" i="2"/>
  <c r="C16" i="2"/>
  <c r="C17" i="2"/>
  <c r="C18" i="2"/>
  <c r="C19" i="2"/>
  <c r="C20" i="2"/>
  <c r="C21" i="2"/>
  <c r="C22" i="2"/>
  <c r="C23" i="2"/>
  <c r="C24" i="2"/>
  <c r="C25" i="2"/>
  <c r="C8" i="2"/>
  <c r="B8" i="2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7" i="5" l="1"/>
  <c r="A25" i="2" l="1"/>
  <c r="A24" i="2" l="1"/>
  <c r="A23" i="2"/>
  <c r="A22" i="2"/>
  <c r="A21" i="2"/>
  <c r="A20" i="2"/>
  <c r="A19" i="2"/>
  <c r="A18" i="2"/>
  <c r="A17" i="2"/>
  <c r="A16" i="2"/>
  <c r="A14" i="2"/>
  <c r="A15" i="2"/>
  <c r="A10" i="2"/>
  <c r="A13" i="2"/>
  <c r="A12" i="2"/>
  <c r="A11" i="2"/>
  <c r="C9" i="4"/>
  <c r="A9" i="2"/>
  <c r="A8" i="2"/>
  <c r="E29" i="2" l="1"/>
  <c r="D29" i="2" s="1"/>
  <c r="E31" i="2"/>
  <c r="D31" i="2" s="1"/>
  <c r="E30" i="2"/>
  <c r="D30" i="2" s="1"/>
  <c r="E32" i="2"/>
  <c r="D32" i="2" s="1"/>
  <c r="E34" i="2"/>
  <c r="D34" i="2" s="1"/>
  <c r="E35" i="2"/>
  <c r="D35" i="2" s="1"/>
  <c r="E36" i="2"/>
  <c r="D36" i="2" s="1"/>
  <c r="E33" i="2"/>
  <c r="D33" i="2" s="1"/>
  <c r="E27" i="2"/>
  <c r="D27" i="2" s="1"/>
  <c r="E28" i="2"/>
  <c r="D28" i="2" s="1"/>
  <c r="E26" i="2"/>
  <c r="D26" i="2" s="1"/>
  <c r="E13" i="2"/>
  <c r="D13" i="2" s="1"/>
  <c r="E12" i="2"/>
  <c r="D12" i="2" s="1"/>
  <c r="E8" i="2"/>
  <c r="D8" i="2" s="1"/>
  <c r="E9" i="2"/>
  <c r="D9" i="2" s="1"/>
  <c r="E17" i="2"/>
  <c r="D17" i="2" s="1"/>
  <c r="E25" i="2"/>
  <c r="D25" i="2" s="1"/>
  <c r="E10" i="2"/>
  <c r="D10" i="2" s="1"/>
  <c r="E18" i="2"/>
  <c r="D18" i="2" s="1"/>
  <c r="E11" i="2"/>
  <c r="E19" i="2"/>
  <c r="E20" i="2"/>
  <c r="D20" i="2" s="1"/>
  <c r="E14" i="2"/>
  <c r="E22" i="2"/>
  <c r="D22" i="2" s="1"/>
  <c r="E21" i="2"/>
  <c r="E16" i="2"/>
  <c r="E24" i="2"/>
  <c r="E15" i="2"/>
  <c r="E23" i="2"/>
  <c r="D23" i="2" s="1"/>
  <c r="D9" i="4"/>
  <c r="G29" i="2" l="1"/>
  <c r="F29" i="2" s="1"/>
  <c r="G35" i="2"/>
  <c r="F35" i="2" s="1"/>
  <c r="G36" i="2"/>
  <c r="F36" i="2" s="1"/>
  <c r="G30" i="2"/>
  <c r="F30" i="2" s="1"/>
  <c r="G32" i="2"/>
  <c r="F32" i="2" s="1"/>
  <c r="G34" i="2"/>
  <c r="F34" i="2" s="1"/>
  <c r="G31" i="2"/>
  <c r="F31" i="2" s="1"/>
  <c r="G33" i="2"/>
  <c r="F33" i="2" s="1"/>
  <c r="G27" i="2"/>
  <c r="F27" i="2" s="1"/>
  <c r="G26" i="2"/>
  <c r="F26" i="2" s="1"/>
  <c r="G28" i="2"/>
  <c r="F28" i="2" s="1"/>
  <c r="G13" i="2"/>
  <c r="F13" i="2" s="1"/>
  <c r="G12" i="2"/>
  <c r="F12" i="2" s="1"/>
  <c r="D19" i="2"/>
  <c r="D16" i="2"/>
  <c r="D11" i="2"/>
  <c r="D21" i="2"/>
  <c r="D24" i="2"/>
  <c r="D14" i="2"/>
  <c r="D15" i="2"/>
  <c r="G20" i="2"/>
  <c r="F20" i="2" s="1"/>
  <c r="G14" i="2"/>
  <c r="F14" i="2" s="1"/>
  <c r="G15" i="2"/>
  <c r="F15" i="2" s="1"/>
  <c r="G24" i="2"/>
  <c r="F24" i="2" s="1"/>
  <c r="G9" i="2"/>
  <c r="F9" i="2" s="1"/>
  <c r="G10" i="2"/>
  <c r="F10" i="2" s="1"/>
  <c r="G21" i="2"/>
  <c r="F21" i="2" s="1"/>
  <c r="G22" i="2"/>
  <c r="F22" i="2" s="1"/>
  <c r="G23" i="2"/>
  <c r="F23" i="2" s="1"/>
  <c r="G25" i="2"/>
  <c r="F25" i="2" s="1"/>
  <c r="G11" i="2"/>
  <c r="F11" i="2" s="1"/>
  <c r="G16" i="2"/>
  <c r="F16" i="2" s="1"/>
  <c r="G17" i="2"/>
  <c r="F17" i="2" s="1"/>
  <c r="G18" i="2"/>
  <c r="F18" i="2" s="1"/>
  <c r="G19" i="2"/>
  <c r="F19" i="2" s="1"/>
  <c r="E9" i="4"/>
  <c r="F9" i="4" s="1"/>
  <c r="G9" i="4" s="1"/>
  <c r="G8" i="2"/>
  <c r="F8" i="2" s="1"/>
  <c r="I29" i="2" l="1"/>
  <c r="H29" i="2" s="1"/>
  <c r="I33" i="2"/>
  <c r="H33" i="2" s="1"/>
  <c r="I34" i="2"/>
  <c r="H34" i="2" s="1"/>
  <c r="I36" i="2"/>
  <c r="H36" i="2" s="1"/>
  <c r="I32" i="2"/>
  <c r="H32" i="2" s="1"/>
  <c r="I30" i="2"/>
  <c r="H30" i="2" s="1"/>
  <c r="I31" i="2"/>
  <c r="H31" i="2" s="1"/>
  <c r="I35" i="2"/>
  <c r="H35" i="2" s="1"/>
  <c r="I26" i="2"/>
  <c r="H26" i="2" s="1"/>
  <c r="I27" i="2"/>
  <c r="H27" i="2" s="1"/>
  <c r="I28" i="2"/>
  <c r="H28" i="2" s="1"/>
  <c r="I13" i="2"/>
  <c r="H13" i="2" s="1"/>
  <c r="I12" i="2"/>
  <c r="H12" i="2" s="1"/>
  <c r="I9" i="2"/>
  <c r="H9" i="2" s="1"/>
  <c r="I17" i="2"/>
  <c r="H17" i="2" s="1"/>
  <c r="I25" i="2"/>
  <c r="H25" i="2" s="1"/>
  <c r="I21" i="2"/>
  <c r="H21" i="2" s="1"/>
  <c r="I15" i="2"/>
  <c r="H15" i="2" s="1"/>
  <c r="I24" i="2"/>
  <c r="H24" i="2" s="1"/>
  <c r="I10" i="2"/>
  <c r="H10" i="2" s="1"/>
  <c r="I18" i="2"/>
  <c r="H18" i="2" s="1"/>
  <c r="I11" i="2"/>
  <c r="H11" i="2" s="1"/>
  <c r="I19" i="2"/>
  <c r="H19" i="2" s="1"/>
  <c r="I20" i="2"/>
  <c r="H20" i="2" s="1"/>
  <c r="I22" i="2"/>
  <c r="H22" i="2" s="1"/>
  <c r="I23" i="2"/>
  <c r="H23" i="2" s="1"/>
  <c r="I16" i="2"/>
  <c r="H16" i="2" s="1"/>
  <c r="I14" i="2"/>
  <c r="H14" i="2" s="1"/>
  <c r="H9" i="4"/>
  <c r="I9" i="4" s="1"/>
  <c r="I8" i="2"/>
  <c r="H8" i="2" s="1"/>
  <c r="K29" i="2" l="1"/>
  <c r="J29" i="2" s="1"/>
  <c r="K30" i="2"/>
  <c r="J30" i="2" s="1"/>
  <c r="K31" i="2"/>
  <c r="J31" i="2" s="1"/>
  <c r="K32" i="2"/>
  <c r="J32" i="2" s="1"/>
  <c r="K33" i="2"/>
  <c r="J33" i="2" s="1"/>
  <c r="K34" i="2"/>
  <c r="J34" i="2" s="1"/>
  <c r="K36" i="2"/>
  <c r="J36" i="2" s="1"/>
  <c r="K35" i="2"/>
  <c r="J35" i="2" s="1"/>
  <c r="K26" i="2"/>
  <c r="J26" i="2" s="1"/>
  <c r="K28" i="2"/>
  <c r="J28" i="2" s="1"/>
  <c r="K27" i="2"/>
  <c r="J27" i="2" s="1"/>
  <c r="K13" i="2"/>
  <c r="J13" i="2" s="1"/>
  <c r="K12" i="2"/>
  <c r="J12" i="2" s="1"/>
  <c r="K10" i="2"/>
  <c r="J10" i="2" s="1"/>
  <c r="K18" i="2"/>
  <c r="J18" i="2" s="1"/>
  <c r="K11" i="2"/>
  <c r="J11" i="2" s="1"/>
  <c r="K20" i="2"/>
  <c r="J20" i="2" s="1"/>
  <c r="K22" i="2"/>
  <c r="J22" i="2" s="1"/>
  <c r="K16" i="2"/>
  <c r="J16" i="2" s="1"/>
  <c r="K9" i="2"/>
  <c r="J9" i="2" s="1"/>
  <c r="K19" i="2"/>
  <c r="J19" i="2" s="1"/>
  <c r="K21" i="2"/>
  <c r="J21" i="2" s="1"/>
  <c r="K14" i="2"/>
  <c r="J14" i="2" s="1"/>
  <c r="K15" i="2"/>
  <c r="J15" i="2" s="1"/>
  <c r="K23" i="2"/>
  <c r="J23" i="2" s="1"/>
  <c r="K24" i="2"/>
  <c r="J24" i="2" s="1"/>
  <c r="K25" i="2"/>
  <c r="J25" i="2" s="1"/>
  <c r="K17" i="2"/>
  <c r="J17" i="2" s="1"/>
  <c r="J9" i="4"/>
  <c r="K9" i="4" s="1"/>
  <c r="K8" i="2"/>
  <c r="J8" i="2" s="1"/>
  <c r="M29" i="2" l="1"/>
  <c r="L29" i="2" s="1"/>
  <c r="M30" i="2"/>
  <c r="L30" i="2" s="1"/>
  <c r="M31" i="2"/>
  <c r="L31" i="2" s="1"/>
  <c r="M32" i="2"/>
  <c r="L32" i="2" s="1"/>
  <c r="M36" i="2"/>
  <c r="L36" i="2" s="1"/>
  <c r="M33" i="2"/>
  <c r="L33" i="2" s="1"/>
  <c r="M34" i="2"/>
  <c r="L34" i="2" s="1"/>
  <c r="M35" i="2"/>
  <c r="L35" i="2" s="1"/>
  <c r="M27" i="2"/>
  <c r="L27" i="2" s="1"/>
  <c r="M28" i="2"/>
  <c r="L28" i="2" s="1"/>
  <c r="M26" i="2"/>
  <c r="L26" i="2" s="1"/>
  <c r="M13" i="2"/>
  <c r="L13" i="2" s="1"/>
  <c r="M12" i="2"/>
  <c r="L12" i="2" s="1"/>
  <c r="M20" i="2"/>
  <c r="L20" i="2" s="1"/>
  <c r="M21" i="2"/>
  <c r="L21" i="2" s="1"/>
  <c r="M14" i="2"/>
  <c r="L14" i="2" s="1"/>
  <c r="M22" i="2"/>
  <c r="L22" i="2" s="1"/>
  <c r="M15" i="2"/>
  <c r="L15" i="2" s="1"/>
  <c r="M23" i="2"/>
  <c r="L23" i="2" s="1"/>
  <c r="M9" i="2"/>
  <c r="L9" i="2" s="1"/>
  <c r="M17" i="2"/>
  <c r="L17" i="2" s="1"/>
  <c r="M11" i="2"/>
  <c r="L11" i="2" s="1"/>
  <c r="M24" i="2"/>
  <c r="L24" i="2" s="1"/>
  <c r="M10" i="2"/>
  <c r="L10" i="2" s="1"/>
  <c r="M16" i="2"/>
  <c r="L16" i="2" s="1"/>
  <c r="M25" i="2"/>
  <c r="L25" i="2" s="1"/>
  <c r="M18" i="2"/>
  <c r="L18" i="2" s="1"/>
  <c r="M19" i="2"/>
  <c r="L19" i="2" s="1"/>
  <c r="L9" i="4"/>
  <c r="M9" i="4" s="1"/>
  <c r="N9" i="4" s="1"/>
  <c r="O9" i="4" s="1"/>
  <c r="M8" i="2"/>
  <c r="L8" i="2" s="1"/>
</calcChain>
</file>

<file path=xl/sharedStrings.xml><?xml version="1.0" encoding="utf-8"?>
<sst xmlns="http://schemas.openxmlformats.org/spreadsheetml/2006/main" count="131" uniqueCount="111">
  <si>
    <t>sous-traitant</t>
  </si>
  <si>
    <t>equipe semaine</t>
  </si>
  <si>
    <t>relevé</t>
  </si>
  <si>
    <t>clé</t>
  </si>
  <si>
    <t>RBAL</t>
  </si>
  <si>
    <t>RPOT</t>
  </si>
  <si>
    <t>RFOA</t>
  </si>
  <si>
    <t>type de relevé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</si>
  <si>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</si>
  <si>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</si>
  <si>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</si>
  <si>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</si>
  <si>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</si>
  <si>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</si>
  <si>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</si>
  <si>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</si>
  <si>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</si>
  <si>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</si>
  <si>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</si>
  <si>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Colonne1</t>
  </si>
  <si>
    <t>20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</si>
  <si>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</si>
  <si>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</si>
  <si>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</si>
  <si>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</si>
  <si>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</si>
  <si>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</si>
  <si>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</si>
  <si>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</si>
  <si>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</si>
  <si>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</si>
  <si>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</si>
  <si>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</si>
  <si>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</si>
  <si>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</si>
  <si>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</si>
  <si>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</si>
  <si>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</si>
  <si>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</si>
  <si>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</si>
  <si>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</si>
  <si>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</si>
  <si>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1</t>
  </si>
  <si>
    <t>2</t>
  </si>
  <si>
    <t>capacité</t>
  </si>
  <si>
    <t>formule T_CAPASST</t>
  </si>
  <si>
    <t>SI(T_CAPASST[@relevé]=$B$3;$C$3*C$4;SI(T_CAPASST[@relevé]=$B$4;$C$4*C$4;SI($B$5=T_CAPASST[@relevé];$C$5*C$4;"")))</t>
  </si>
  <si>
    <t>INDEX($F9:$R9;EQUIV(TEXTE($E$7;"@");$F$8:$AL$8;0))</t>
  </si>
  <si>
    <t>semaine en cour</t>
  </si>
  <si>
    <t>semaine suivante</t>
  </si>
  <si>
    <t>capacité semaine en cour</t>
  </si>
  <si>
    <t>equipe semaine en cour</t>
  </si>
  <si>
    <t>capacité S+1</t>
  </si>
  <si>
    <t>equipe S+1</t>
  </si>
  <si>
    <t>capacité S+2</t>
  </si>
  <si>
    <t>equipe S+3</t>
  </si>
  <si>
    <t>capacité S+3</t>
  </si>
  <si>
    <t>equipe S+4</t>
  </si>
  <si>
    <t>capacité S+4</t>
  </si>
  <si>
    <t>S20</t>
  </si>
  <si>
    <t>Onglet donné</t>
  </si>
  <si>
    <t>NO.SEMAINE.ISO('Capacite-SST'!C2)</t>
  </si>
  <si>
    <t>T_SEMAINE[semaine en cour]+1</t>
  </si>
  <si>
    <t>T_SEMAINE automatique</t>
  </si>
  <si>
    <t>mettre a jour en fonction de la semaine si semaine a 3 jour adapté la volumétrie</t>
  </si>
  <si>
    <t>tata</t>
  </si>
  <si>
    <t>toto</t>
  </si>
  <si>
    <t>gateau</t>
  </si>
  <si>
    <t>crepe</t>
  </si>
  <si>
    <t>gratin</t>
  </si>
  <si>
    <t>equipe S+154</t>
  </si>
  <si>
    <t>capacité S+44</t>
  </si>
  <si>
    <t>equipe S+155</t>
  </si>
  <si>
    <t>capacité S+45</t>
  </si>
  <si>
    <t>equipe S+156</t>
  </si>
  <si>
    <t>capacité S+46</t>
  </si>
  <si>
    <t>equipe S+157</t>
  </si>
  <si>
    <t>capacité S+47</t>
  </si>
  <si>
    <t>equipe S+158</t>
  </si>
  <si>
    <t>equipe S+5</t>
  </si>
  <si>
    <t>capacité S+5</t>
  </si>
  <si>
    <t>equipe S+6</t>
  </si>
  <si>
    <t>capacité S+6</t>
  </si>
  <si>
    <t>S+1</t>
  </si>
  <si>
    <t>S+2</t>
  </si>
  <si>
    <t>S+3</t>
  </si>
  <si>
    <t>S+4</t>
  </si>
  <si>
    <t>S+5</t>
  </si>
  <si>
    <t>S+0</t>
  </si>
  <si>
    <t>S+6</t>
  </si>
  <si>
    <t>S+7</t>
  </si>
  <si>
    <t>S+8</t>
  </si>
  <si>
    <t>S+9</t>
  </si>
  <si>
    <t>S+10</t>
  </si>
  <si>
    <t>date</t>
  </si>
  <si>
    <t>vision a</t>
  </si>
  <si>
    <t>semaine + 1</t>
  </si>
  <si>
    <t>semaine + 2</t>
  </si>
  <si>
    <t>semaine + 3</t>
  </si>
  <si>
    <t>semaine + 4</t>
  </si>
  <si>
    <t>semaine + 5</t>
  </si>
  <si>
    <t>semaine + 6</t>
  </si>
  <si>
    <t>semaine + 7</t>
  </si>
  <si>
    <t>semaine + 8</t>
  </si>
  <si>
    <t>semaine + 9</t>
  </si>
  <si>
    <t>semaine + 10</t>
  </si>
  <si>
    <t>semaine + 11</t>
  </si>
  <si>
    <t>semaine + 12</t>
  </si>
  <si>
    <t>semaine</t>
  </si>
  <si>
    <t>numéro de semaine*</t>
  </si>
  <si>
    <t>Formule sur X (C3= variable)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</si>
</sst>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/>
    <xf numFmtId="0" fontId="0" fillId="0" borderId="1" xfId="0" applyFont="1" applyBorder="1"/>
    <xf numFmtId="0" fontId="0" fillId="4" borderId="1" xfId="0" applyFont="1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0" fillId="3" borderId="2" xfId="0" applyFont="1" applyFill="1" applyBorder="1"/>
    <xf numFmtId="0" fontId="0" fillId="0" borderId="2" xfId="0" applyFont="1" applyBorder="1"/>
    <xf numFmtId="0" fontId="1" fillId="2" borderId="2" xfId="0" applyFont="1" applyFill="1" applyBorder="1"/>
    <xf numFmtId="0" fontId="0" fillId="0" borderId="0" xfId="0" applyBorder="1"/>
    <xf numFmtId="0" fontId="0" fillId="0" borderId="3" xfId="0" applyFont="1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45">
    <dxf>
      <numFmt numFmtId="1" formatCode="0"/>
    </dxf>
    <dxf>
      <numFmt numFmtId="19" formatCode="dd/mm/yyyy"/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27C533-4789-4471-BA9A-A43D5331439D}" name="T_CAPASST" displayName="T_CAPASST" ref="A7:Y36" totalsRowShown="0" headerRowDxfId="44">
  <autoFilter ref="A7:Y36" xr:uid="{07281138-EFF0-4F45-84EF-D520934B0F03}"/>
  <tableColumns count="25">
    <tableColumn id="15" xr3:uid="{0F93B011-73B9-420F-9895-328CE7AEC415}" name="clé">
      <calculatedColumnFormula>T_CAPASST[sous-traitant]&amp;T_CAPASST[gateau]</calculatedColumnFormula>
    </tableColumn>
    <tableColumn id="1" xr3:uid="{E3EDD112-B99C-4BB2-9FAB-0AD7707B35D6}" name="sous-traitant">
      <calculatedColumnFormula>'Nombre de gateau'!B7</calculatedColumnFormula>
    </tableColumn>
    <tableColumn id="14" xr3:uid="{87E913D3-C2AA-48F9-B41F-845A814B8431}" name="gateau">
      <calculatedColumnFormula>'Nombre de gateau'!C7</calculatedColumnFormula>
    </tableColumn>
    <tableColumn id="2" xr3:uid="{B4D18859-80A3-4DCC-BE50-36325F1F97C6}" name="capacité semaine en cour" dataDxfId="5">
      <calculatedColumnFormula>IF(T_CAPASST[[#This Row],[gateau]]=Donnée!$B$4,Donnée!C$4*E8,IF(T_CAPASST[[#This Row],[gateau]]=Donnée!$B$5,Donnée!C$5*E8,IF(Donnée!$B$6=T_CAPASST[[#This Row],[gateau]],Donnée!C$6*E8,"")))</calculatedColumnFormula>
    </tableColumn>
    <tableColumn id="42" xr3:uid="{C158928F-E68D-4971-91B0-FC1891CBAB25}" name="equipe semaine en cour" dataDxfId="4">
      <calculatedColumnFormula>INDEX('Nombre de gateau'!$D7:$P7,MATCH(TEXT(Donnée!C$9,"@"),'Nombre de gateau'!$D$6:$AJ$6,0))</calculatedColumnFormula>
    </tableColumn>
    <tableColumn id="43" xr3:uid="{7B47F6EF-ACEA-4323-993E-5781A9D0400D}" name="capacité S+1" dataDxfId="3">
      <calculatedColumnFormula>IF(T_CAPASST[[#This Row],[gateau]]=Donnée!$B$4,Donnée!E$4*G8,IF(T_CAPASST[[#This Row],[gateau]]=Donnée!$B$5,Donnée!E$5*G8,IF(Donnée!$B$6=T_CAPASST[[#This Row],[gateau]],Donnée!E$6*G8,"")))</calculatedColumnFormula>
    </tableColumn>
    <tableColumn id="3" xr3:uid="{FCDBCEFA-381C-4073-B369-15674538FB31}" name="equipe S+1" dataDxfId="2">
      <calculatedColumnFormula>INDEX('Nombre de gateau'!$D7:$AJ7,MATCH(TEXT(Donnée!$D$9,"@"),'Nombre de gateau'!$D$6:$AJ$6,0))</calculatedColumnFormula>
    </tableColumn>
    <tableColumn id="18" xr3:uid="{551636EF-1D48-4AE3-9F60-BEB297ED2068}" name="capacité S+2">
      <calculatedColumnFormula>IF(T_CAPASST[[#This Row],[gateau]]=Donnée!$B$4,Donnée!G$4*I8,IF(T_CAPASST[[#This Row],[gateau]]=Donnée!$B$5,Donnée!G$5*I8,IF(Donnée!$B$6=T_CAPASST[[#This Row],[gateau]],Donnée!G$6*I8,"")))</calculatedColumnFormula>
    </tableColumn>
    <tableColumn id="4" xr3:uid="{428CCBC3-0C8A-4915-93C9-798BF9A6D7CE}" name="equipe S+3">
      <calculatedColumnFormula>INDEX('Nombre de gateau'!$D7:$P7,MATCH(TEXT(Donnée!G$9,"@"),'Nombre de gateau'!$D$6:$AJ$6,0))</calculatedColumnFormula>
    </tableColumn>
    <tableColumn id="5" xr3:uid="{FBE50ECE-67C3-4D26-A15D-472C0E2E1D9A}" name="capacité S+3">
      <calculatedColumnFormula>IF(T_CAPASST[[#This Row],[gateau]]=Donnée!$B$4,Donnée!I$4*K8,IF(T_CAPASST[[#This Row],[gateau]]=Donnée!$B$5,Donnée!I$5*K8,IF(Donnée!$B$6=T_CAPASST[[#This Row],[gateau]],Donnée!I$6*K8,"")))</calculatedColumnFormula>
    </tableColumn>
    <tableColumn id="6" xr3:uid="{FFD24575-8591-447B-B966-C8B119680616}" name="equipe S+4">
      <calculatedColumnFormula>INDEX('Nombre de gateau'!$D7:$P7,MATCH(TEXT(Donnée!I$9,"@"),'Nombre de gateau'!$D$6:$AJ$6,0))</calculatedColumnFormula>
    </tableColumn>
    <tableColumn id="7" xr3:uid="{12505E30-4C1B-4047-A094-AA8FB979B94B}" name="capacité S+4">
      <calculatedColumnFormula>IF(T_CAPASST[[#This Row],[gateau]]=Donnée!$B$4,Donnée!K$4*M8,IF(T_CAPASST[[#This Row],[gateau]]=Donnée!$B$5,Donnée!K$5*M8,IF(Donnée!$B$6=T_CAPASST[[#This Row],[gateau]],Donnée!K$6*M8,"")))</calculatedColumnFormula>
    </tableColumn>
    <tableColumn id="8" xr3:uid="{FEF8E66D-9490-4B96-BB9C-C005EF8E2FAD}" name="equipe S+5">
      <calculatedColumnFormula>INDEX('Nombre de gateau'!$D7:$P7,MATCH(TEXT(Donnée!K$9,"@"),'Nombre de gateau'!$D$6:$AJ$6,0))</calculatedColumnFormula>
    </tableColumn>
    <tableColumn id="9" xr3:uid="{B665E1C7-BC4F-4B5F-99EA-4C9ABBC292BD}" name="capacité S+5"/>
    <tableColumn id="10" xr3:uid="{5ACCB902-B61E-4A70-A288-1B6230CEFE59}" name="equipe S+6"/>
    <tableColumn id="11" xr3:uid="{982FDEEA-522C-451A-8288-31EA312D721C}" name="capacité S+6"/>
    <tableColumn id="12" xr3:uid="{AA433C4A-C7E0-455A-B09C-8197BDE78812}" name="equipe S+154"/>
    <tableColumn id="13" xr3:uid="{F027AC2F-58AA-45A2-82F7-397404205D4A}" name="capacité S+44"/>
    <tableColumn id="16" xr3:uid="{DBD8EC16-4614-4D49-AD72-966AAC913EAA}" name="equipe S+155"/>
    <tableColumn id="17" xr3:uid="{00499B57-23AE-496D-B01D-5B977DBD8AEA}" name="capacité S+45"/>
    <tableColumn id="19" xr3:uid="{CC1B42BE-1118-490F-A09E-BEF668ED4E4A}" name="equipe S+156"/>
    <tableColumn id="20" xr3:uid="{FC9A94AD-823D-48AD-A350-F223D864E8B4}" name="capacité S+46"/>
    <tableColumn id="21" xr3:uid="{B02F26A8-5846-41B1-819A-DA7C4D6C08BA}" name="equipe S+157"/>
    <tableColumn id="22" xr3:uid="{6A662BC9-72EC-4837-8786-CB53659DE608}" name="capacité S+47"/>
    <tableColumn id="23" xr3:uid="{377D0731-B466-449A-BA55-A4D38D9FEFAB}" name="equipe S+15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F752D09-AFAD-4902-AE2D-00893F4B4A0A}" name="Tableau4" displayName="Tableau4" ref="B2:C3" totalsRowShown="0">
  <autoFilter ref="B2:C3" xr:uid="{815B02F5-4249-4238-AAFF-14BB9156FEAB}"/>
  <tableColumns count="2">
    <tableColumn id="1" xr3:uid="{E9320B9E-3621-4595-88C5-64CB236228E2}" name="date" dataDxfId="1">
      <calculatedColumnFormula>TODAY()</calculatedColumnFormula>
    </tableColumn>
    <tableColumn id="2" xr3:uid="{DA656DB1-012D-4208-84DF-875B4EED8004}" name="vision a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32A0EC0-6A56-4265-AC54-B3F14AC085C7}" name="T_Equipe" displayName="T_Equipe" ref="A6:AL35" totalsRowShown="0" headerRowDxfId="43" dataDxfId="42" tableBorderDxfId="41">
  <autoFilter ref="A6:AL35" xr:uid="{2ADDA167-4E24-4B9C-A919-BC436472C4EB}"/>
  <tableColumns count="38">
    <tableColumn id="1" xr3:uid="{741DDE12-A4B9-4A11-A36B-21F3A7A3B759}" name="Colonne1">
      <calculatedColumnFormula>B7&amp;C7</calculatedColumnFormula>
    </tableColumn>
    <tableColumn id="2" xr3:uid="{08597B92-C373-475D-AE4A-F641D0E8B8D7}" name="sous-traitant"/>
    <tableColumn id="3" xr3:uid="{23FE5D70-3B55-45C0-85BD-A52CC42E7611}" name="relevé"/>
    <tableColumn id="4" xr3:uid="{3E462DCE-668E-45BF-B325-2BE561B903E0}" name="20" dataDxfId="40"/>
    <tableColumn id="5" xr3:uid="{BB8D5569-16CF-4035-ABB9-0FEAB6152B3E}" name="21" dataDxfId="39"/>
    <tableColumn id="6" xr3:uid="{9F34A4F3-710B-4CB0-9842-331A956D4709}" name="22" dataDxfId="38"/>
    <tableColumn id="7" xr3:uid="{A92B7046-D6DA-46D1-84C5-621111350ECA}" name="23" dataDxfId="37"/>
    <tableColumn id="8" xr3:uid="{046FB73B-EB00-44B7-AD1A-A8D97EF9969F}" name="24" dataDxfId="36"/>
    <tableColumn id="9" xr3:uid="{E26B1893-2A53-435D-BFD5-43B720322788}" name="25" dataDxfId="35"/>
    <tableColumn id="10" xr3:uid="{4B8A8945-D824-40A2-9CEB-AE13E4444C4E}" name="26" dataDxfId="34"/>
    <tableColumn id="11" xr3:uid="{6C553086-5E11-4953-94B2-445D1B8D7A8A}" name="27" dataDxfId="33"/>
    <tableColumn id="12" xr3:uid="{FF710E15-7E00-4652-A683-36B743F30774}" name="28" dataDxfId="32"/>
    <tableColumn id="13" xr3:uid="{479B1AE1-D522-4810-A4F2-785EAD4C7859}" name="29" dataDxfId="31"/>
    <tableColumn id="14" xr3:uid="{02C387C5-7118-41B7-AF03-0F7B716C60A6}" name="30" dataDxfId="30"/>
    <tableColumn id="15" xr3:uid="{61BF0357-378B-4234-8D89-97C69D9753DC}" name="31" dataDxfId="29"/>
    <tableColumn id="16" xr3:uid="{34A3DA39-15FF-4BAD-A2BC-E3E6DC808ECB}" name="32" dataDxfId="28"/>
    <tableColumn id="17" xr3:uid="{FDC95B02-495F-428C-87C6-064B6BC40713}" name="33" dataDxfId="27"/>
    <tableColumn id="18" xr3:uid="{7F63EF6D-5BC4-4675-AAA9-78A4A2672F6B}" name="34" dataDxfId="26"/>
    <tableColumn id="19" xr3:uid="{86360BD8-68BC-4241-8AC5-C131AB228357}" name="35" dataDxfId="25"/>
    <tableColumn id="20" xr3:uid="{7736505D-1A11-42DA-84BA-BF04401793CF}" name="36" dataDxfId="24"/>
    <tableColumn id="21" xr3:uid="{A1275F3B-8B66-4A4F-A1B2-243240782633}" name="37" dataDxfId="23"/>
    <tableColumn id="22" xr3:uid="{01E969EF-FABF-4766-8CFE-D532FE3E23F1}" name="38" dataDxfId="22"/>
    <tableColumn id="23" xr3:uid="{5AB0A9AD-D002-4047-BF68-F833C4535D41}" name="39" dataDxfId="21"/>
    <tableColumn id="24" xr3:uid="{C1068551-2D93-45C2-B011-8FD0C44302C8}" name="40" dataDxfId="20"/>
    <tableColumn id="25" xr3:uid="{772A35D9-D7AC-4A24-8205-C8CE5BF7FF49}" name="41" dataDxfId="19"/>
    <tableColumn id="26" xr3:uid="{F9AEDFA1-F544-4638-B965-231EB127EE62}" name="42" dataDxfId="18"/>
    <tableColumn id="27" xr3:uid="{0522EE16-93AA-4C63-9177-481708F84D48}" name="43" dataDxfId="17"/>
    <tableColumn id="28" xr3:uid="{ED42AAD6-16A1-4592-B16F-396D1D1E4A1F}" name="44" dataDxfId="16"/>
    <tableColumn id="29" xr3:uid="{50B22C31-15ED-43FE-B0BE-70A9921F79BA}" name="45" dataDxfId="15"/>
    <tableColumn id="30" xr3:uid="{6450EBBF-C936-4A82-BD70-C0753AA2273A}" name="46" dataDxfId="14"/>
    <tableColumn id="31" xr3:uid="{3328CB81-4AC0-408D-A5A0-336D45FD5A7B}" name="47" dataDxfId="13"/>
    <tableColumn id="32" xr3:uid="{76B2521E-DFDE-424C-B9DC-DD28714BF808}" name="48" dataDxfId="12"/>
    <tableColumn id="33" xr3:uid="{2203C566-BC26-4506-A099-D2B3670ECA00}" name="49" dataDxfId="11"/>
    <tableColumn id="34" xr3:uid="{70F0B145-40E4-45D9-87FB-196F9F79B282}" name="50" dataDxfId="10"/>
    <tableColumn id="35" xr3:uid="{6AAD4873-91C7-4F1F-970D-68195FB0924E}" name="51" dataDxfId="9"/>
    <tableColumn id="36" xr3:uid="{8BE3E7C0-47B8-4839-B256-582AF2AA3FFC}" name="52" dataDxfId="8"/>
    <tableColumn id="37" xr3:uid="{62F04C63-DD9F-4186-821C-7BB6AFA32C73}" name="1" dataDxfId="7"/>
    <tableColumn id="38" xr3:uid="{4DD01131-E750-4844-B67D-B58D1B7BF460}" name="2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19CCB2-AB3A-42D3-84DA-A04AA4B5A94F}" name="T_Releve" displayName="T_Releve" ref="B3:N6" totalsRowShown="0">
  <autoFilter ref="B3:N6" xr:uid="{BAB887C5-5CFB-403D-BD3E-2EDC72A46320}"/>
  <tableColumns count="13">
    <tableColumn id="1" xr3:uid="{B90F9A2E-C9E8-46EB-9986-D8855DDC93F3}" name="type de relevé"/>
    <tableColumn id="2" xr3:uid="{96A22DDA-1E47-4477-B392-892E13B60E6C}" name="20"/>
    <tableColumn id="3" xr3:uid="{FDBCE3F6-6322-401F-9D4C-27D2BE6F5776}" name="21"/>
    <tableColumn id="4" xr3:uid="{4296341F-64AE-446C-8F26-CFD3BD14AB63}" name="22"/>
    <tableColumn id="5" xr3:uid="{2C5035FF-FF5E-46F2-BD69-724ADD97FBB9}" name="23"/>
    <tableColumn id="6" xr3:uid="{256CDC50-EE3E-4589-843F-A92178A37C32}" name="24"/>
    <tableColumn id="7" xr3:uid="{8C989B00-49EE-454A-8C2D-660873FE2FAE}" name="25"/>
    <tableColumn id="8" xr3:uid="{ED479244-3BC1-4CCA-8BA3-462DAF526927}" name="26"/>
    <tableColumn id="9" xr3:uid="{F3507128-A994-4E83-AD02-37B628847637}" name="27"/>
    <tableColumn id="10" xr3:uid="{6A5C4DB8-DD02-4D33-A3E4-3081445E85BA}" name="28"/>
    <tableColumn id="11" xr3:uid="{60CD1EA3-3DF1-42CF-8EEC-703E5B2B67E6}" name="29"/>
    <tableColumn id="12" xr3:uid="{84EBA823-B068-404E-99AB-F076DE57BCD1}" name="30"/>
    <tableColumn id="13" xr3:uid="{ED0E7747-73F2-4060-96AE-C16EC0E23762}" name="3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A47D10D-EF05-4D62-B999-A0652607DB6C}" name="T_SEMAINE" displayName="T_SEMAINE" ref="B8:O9" totalsRowShown="0">
  <autoFilter ref="B8:O9" xr:uid="{3FB89CBA-994D-49FF-9D17-B59482AA0288}"/>
  <tableColumns count="14">
    <tableColumn id="14" xr3:uid="{19B42017-28A3-46EA-903F-7BAF2195D543}" name="numéro de semaine*"/>
    <tableColumn id="1" xr3:uid="{7BA9C471-A813-4693-B3DB-3D3A645DFC05}" name="semaine en cour">
      <calculatedColumnFormula>_xlfn.ISOWEEKNUM('Capacite-gateau'!B3)</calculatedColumnFormula>
    </tableColumn>
    <tableColumn id="2" xr3:uid="{B35709C1-405F-4071-89DF-59A19C414C9F}" name="semaine + 1">
      <calculatedColumnFormula>T_SEMAINE[semaine en cour]+1</calculatedColumnFormula>
    </tableColumn>
    <tableColumn id="3" xr3:uid="{58BF5428-833C-4888-BF3D-44FB9D4C225B}" name="semaine + 2">
      <calculatedColumnFormula>T_SEMAINE[semaine + 1]+1</calculatedColumnFormula>
    </tableColumn>
    <tableColumn id="4" xr3:uid="{E41D0265-678D-4731-BF69-3CF27AB8D674}" name="semaine + 3">
      <calculatedColumnFormula>T_SEMAINE[semaine + 2]+1</calculatedColumnFormula>
    </tableColumn>
    <tableColumn id="5" xr3:uid="{193D1D91-BEAF-4524-8385-7E3966DBDF23}" name="semaine + 4">
      <calculatedColumnFormula>T_SEMAINE[semaine + 3]+1</calculatedColumnFormula>
    </tableColumn>
    <tableColumn id="6" xr3:uid="{5B81B335-4C72-4C30-97A7-7E964477397B}" name="semaine + 5">
      <calculatedColumnFormula>T_SEMAINE[semaine + 4]+1</calculatedColumnFormula>
    </tableColumn>
    <tableColumn id="7" xr3:uid="{4951F1D8-0A8A-46DA-B8CF-CCD3A78326B8}" name="semaine + 6">
      <calculatedColumnFormula>T_SEMAINE[semaine + 5]+1</calculatedColumnFormula>
    </tableColumn>
    <tableColumn id="8" xr3:uid="{ED503634-52F3-4386-BBC0-2776CEAB2143}" name="semaine + 7">
      <calculatedColumnFormula>T_SEMAINE[semaine + 6]+1</calculatedColumnFormula>
    </tableColumn>
    <tableColumn id="9" xr3:uid="{BE36E4DF-A381-4682-A057-7ADEBC2F444B}" name="semaine + 8">
      <calculatedColumnFormula>T_SEMAINE[semaine + 7]+1</calculatedColumnFormula>
    </tableColumn>
    <tableColumn id="10" xr3:uid="{B0B4917E-DC9C-4BFF-9057-2B7E108C14C5}" name="semaine + 9">
      <calculatedColumnFormula>T_SEMAINE[semaine + 8]+1</calculatedColumnFormula>
    </tableColumn>
    <tableColumn id="11" xr3:uid="{007279A2-8C0E-4A38-A63F-6B9638BFFB44}" name="semaine + 10">
      <calculatedColumnFormula>T_SEMAINE[semaine + 9]+1</calculatedColumnFormula>
    </tableColumn>
    <tableColumn id="12" xr3:uid="{9C87E3D7-AE37-45AD-B42B-A51414FED534}" name="semaine + 11">
      <calculatedColumnFormula>T_SEMAINE[semaine + 10]+1</calculatedColumnFormula>
    </tableColumn>
    <tableColumn id="13" xr3:uid="{98225BE0-A7C0-4F75-BA3B-1FA79B0CF864}" name="semaine + 12">
      <calculatedColumnFormula>T_SEMAINE[semaine + 11]+1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6D71B3-24DF-4CA9-B91E-95108A93A107}">
  <dimension ref="A2:Y36"/>
  <sheetViews>
    <sheetView tabSelected="1" topLeftCell="B1" zoomScale="115" zoomScaleNormal="115" workbookViewId="0">
      <selection activeCell="D8" sqref="D8"/>
    </sheetView>
  </sheetViews>
  <sheetFormatPr baseColWidth="10" defaultRowHeight="14.5" x14ac:dyDescent="0.35"/>
  <cols>
    <col min="1" max="1" width="17.36328125" hidden="1" customWidth="1"/>
    <col min="2" max="2" width="21.90625" bestFit="1" customWidth="1"/>
    <col min="3" max="3" width="25" customWidth="1"/>
    <col min="4" max="4" width="16.54296875" customWidth="1"/>
    <col min="5" max="5" width="16.81640625" bestFit="1" customWidth="1"/>
    <col min="6" max="6" width="16.81640625" customWidth="1"/>
    <col min="7" max="8" width="16" customWidth="1"/>
  </cols>
  <sheetData>
    <row r="2" spans="1:25" x14ac:dyDescent="0.35">
      <c r="B2" t="s">
        <v>94</v>
      </c>
      <c r="C2" t="s">
        <v>95</v>
      </c>
      <c r="G2" s="3"/>
      <c r="H2" s="3"/>
    </row>
    <row r="3" spans="1:25" x14ac:dyDescent="0.35">
      <c r="B3" s="2">
        <f ca="1">TODAY()</f>
        <v>43963</v>
      </c>
      <c r="C3" s="24">
        <v>8</v>
      </c>
      <c r="G3" s="3"/>
      <c r="H3" s="3"/>
    </row>
    <row r="4" spans="1:25" x14ac:dyDescent="0.35">
      <c r="B4" s="2"/>
      <c r="C4" s="2"/>
      <c r="G4" s="3"/>
      <c r="H4" s="3"/>
    </row>
    <row r="5" spans="1:25" ht="15" thickBot="1" x14ac:dyDescent="0.4">
      <c r="B5" s="2"/>
      <c r="C5" s="2"/>
      <c r="D5" s="23" t="s">
        <v>110</v>
      </c>
      <c r="E5" s="23"/>
      <c r="G5" s="3"/>
      <c r="H5" s="3"/>
    </row>
    <row r="6" spans="1:25" x14ac:dyDescent="0.35">
      <c r="D6" s="15" t="s">
        <v>88</v>
      </c>
      <c r="E6" s="16"/>
      <c r="F6" s="15" t="s">
        <v>83</v>
      </c>
      <c r="G6" s="16"/>
      <c r="H6" s="14" t="s">
        <v>84</v>
      </c>
      <c r="I6" s="14"/>
      <c r="J6" s="14" t="s">
        <v>85</v>
      </c>
      <c r="K6" s="14"/>
      <c r="L6" s="14" t="s">
        <v>86</v>
      </c>
      <c r="M6" s="14"/>
      <c r="N6" s="14" t="s">
        <v>87</v>
      </c>
      <c r="O6" s="14"/>
      <c r="P6" s="14" t="s">
        <v>89</v>
      </c>
      <c r="Q6" s="14"/>
      <c r="R6" s="14" t="s">
        <v>90</v>
      </c>
      <c r="S6" s="14"/>
      <c r="T6" s="14" t="s">
        <v>91</v>
      </c>
      <c r="U6" s="14"/>
      <c r="V6" s="14" t="s">
        <v>92</v>
      </c>
      <c r="W6" s="14"/>
      <c r="X6" s="14" t="s">
        <v>93</v>
      </c>
      <c r="Y6" s="14"/>
    </row>
    <row r="7" spans="1:25" s="7" customFormat="1" ht="29" x14ac:dyDescent="0.35">
      <c r="A7" s="7" t="s">
        <v>3</v>
      </c>
      <c r="B7" s="7" t="s">
        <v>0</v>
      </c>
      <c r="C7" s="7" t="s">
        <v>67</v>
      </c>
      <c r="D7" s="17" t="s">
        <v>50</v>
      </c>
      <c r="E7" s="18" t="s">
        <v>51</v>
      </c>
      <c r="F7" s="17" t="s">
        <v>52</v>
      </c>
      <c r="G7" s="18" t="s">
        <v>53</v>
      </c>
      <c r="H7" s="7" t="s">
        <v>54</v>
      </c>
      <c r="I7" s="7" t="s">
        <v>55</v>
      </c>
      <c r="J7" s="7" t="s">
        <v>56</v>
      </c>
      <c r="K7" s="7" t="s">
        <v>57</v>
      </c>
      <c r="L7" s="7" t="s">
        <v>58</v>
      </c>
      <c r="M7" s="7" t="s">
        <v>79</v>
      </c>
      <c r="N7" s="7" t="s">
        <v>80</v>
      </c>
      <c r="O7" s="7" t="s">
        <v>81</v>
      </c>
      <c r="P7" s="7" t="s">
        <v>82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</row>
    <row r="8" spans="1:25" x14ac:dyDescent="0.35">
      <c r="A8" t="str">
        <f>T_CAPASST[sous-traitant]&amp;T_CAPASST[gateau]</f>
        <v>tatagateau</v>
      </c>
      <c r="B8" t="str">
        <f>'Nombre de gateau'!B7</f>
        <v>tata</v>
      </c>
      <c r="C8" t="str">
        <f>'Nombre de gateau'!C7</f>
        <v>gateau</v>
      </c>
      <c r="D8" s="19">
        <f ca="1">IF(T_CAPASST[[#This Row],[gateau]]=Donnée!$B$4,Donnée!C$4*E8,IF(T_CAPASST[[#This Row],[gateau]]=Donnée!$B$5,Donnée!C$5*E8,IF(Donnée!$B$6=T_CAPASST[[#This Row],[gateau]],Donnée!C$6*E8,"")))</f>
        <v>0</v>
      </c>
      <c r="E8" s="20">
        <f ca="1">INDEX('Nombre de gateau'!$D7:$P7,MATCH(TEXT(Donnée!C$9,"@"),'Nombre de gateau'!$D$6:$AJ$6,0))</f>
        <v>0</v>
      </c>
      <c r="F8" s="19">
        <f ca="1">IF(T_CAPASST[[#This Row],[gateau]]=Donnée!$B$4,Donnée!E$4*G8,IF(T_CAPASST[[#This Row],[gateau]]=Donnée!$B$5,Donnée!E$5*G8,IF(Donnée!$B$6=T_CAPASST[[#This Row],[gateau]],Donnée!E$6*G8,"")))</f>
        <v>350</v>
      </c>
      <c r="G8" s="20">
        <f ca="1">INDEX('Nombre de gateau'!$D7:$AJ7,MATCH(TEXT(Donnée!$D$9,"@"),'Nombre de gateau'!$D$6:$AJ$6,0))</f>
        <v>1</v>
      </c>
      <c r="H8">
        <f ca="1">IF(T_CAPASST[[#This Row],[gateau]]=Donnée!$B$4,Donnée!G$4*I8,IF(T_CAPASST[[#This Row],[gateau]]=Donnée!$B$5,Donnée!G$5*I8,IF(Donnée!$B$6=T_CAPASST[[#This Row],[gateau]],Donnée!G$6*I8,"")))</f>
        <v>350</v>
      </c>
      <c r="I8">
        <f ca="1">INDEX('Nombre de gateau'!$D7:$P7,MATCH(TEXT(Donnée!G$9,"@"),'Nombre de gateau'!$D$6:$AJ$6,0))</f>
        <v>1</v>
      </c>
      <c r="J8">
        <f ca="1">IF(T_CAPASST[[#This Row],[gateau]]=Donnée!$B$4,Donnée!I$4*K8,IF(T_CAPASST[[#This Row],[gateau]]=Donnée!$B$5,Donnée!I$5*K8,IF(Donnée!$B$6=T_CAPASST[[#This Row],[gateau]],Donnée!I$6*K8,"")))</f>
        <v>350</v>
      </c>
      <c r="K8">
        <f ca="1">INDEX('Nombre de gateau'!$D7:$P7,MATCH(TEXT(Donnée!I$9,"@"),'Nombre de gateau'!$D$6:$AJ$6,0))</f>
        <v>1</v>
      </c>
      <c r="L8">
        <f ca="1">IF(T_CAPASST[[#This Row],[gateau]]=Donnée!$B$4,Donnée!K$4*M8,IF(T_CAPASST[[#This Row],[gateau]]=Donnée!$B$5,Donnée!K$5*M8,IF(Donnée!$B$6=T_CAPASST[[#This Row],[gateau]],Donnée!K$6*M8,"")))</f>
        <v>350</v>
      </c>
      <c r="M8">
        <f ca="1">INDEX('Nombre de gateau'!$D7:$P7,MATCH(TEXT(Donnée!K$9,"@"),'Nombre de gateau'!$D$6:$AJ$6,0))</f>
        <v>1</v>
      </c>
    </row>
    <row r="9" spans="1:25" x14ac:dyDescent="0.35">
      <c r="A9" t="str">
        <f>T_CAPASST[sous-traitant]&amp;T_CAPASST[gateau]</f>
        <v>totocrepe</v>
      </c>
      <c r="B9" t="str">
        <f>'Nombre de gateau'!B8</f>
        <v>toto</v>
      </c>
      <c r="C9" t="str">
        <f>'Nombre de gateau'!C8</f>
        <v>crepe</v>
      </c>
      <c r="D9" s="19">
        <f ca="1">IF(T_CAPASST[[#This Row],[gateau]]=Donnée!$B$4,Donnée!C$4*E9,IF(T_CAPASST[[#This Row],[gateau]]=Donnée!$B$5,Donnée!C$5*E9,IF(Donnée!$B$6=T_CAPASST[[#This Row],[gateau]],Donnée!C$6*E9,"")))</f>
        <v>0</v>
      </c>
      <c r="E9" s="20">
        <f ca="1">INDEX('Nombre de gateau'!$D8:$P8,MATCH(TEXT(Donnée!C$9,"@"),'Nombre de gateau'!$D$6:$AJ$6,0))</f>
        <v>0</v>
      </c>
      <c r="F9" s="19">
        <f ca="1">IF(T_CAPASST[[#This Row],[gateau]]=Donnée!$B$4,Donnée!E$4*G9,IF(T_CAPASST[[#This Row],[gateau]]=Donnée!$B$5,Donnée!E$5*G9,IF(Donnée!$B$6=T_CAPASST[[#This Row],[gateau]],Donnée!E$6*G9,"")))</f>
        <v>250</v>
      </c>
      <c r="G9" s="20">
        <f ca="1">INDEX('Nombre de gateau'!$D8:$AJ8,MATCH(TEXT(Donnée!$D$9,"@"),'Nombre de gateau'!$D$6:$AJ$6,0))</f>
        <v>1</v>
      </c>
      <c r="H9">
        <f ca="1">IF(T_CAPASST[[#This Row],[gateau]]=Donnée!$B$4,Donnée!G$4*I9,IF(T_CAPASST[[#This Row],[gateau]]=Donnée!$B$5,Donnée!G$5*I9,IF(Donnée!$B$6=T_CAPASST[[#This Row],[gateau]],Donnée!G$6*I9,"")))</f>
        <v>250</v>
      </c>
      <c r="I9">
        <f ca="1">INDEX('Nombre de gateau'!$D8:$P8,MATCH(TEXT(Donnée!G$9,"@"),'Nombre de gateau'!$D$6:$AJ$6,0))</f>
        <v>1</v>
      </c>
      <c r="J9">
        <f ca="1">IF(T_CAPASST[[#This Row],[gateau]]=Donnée!$B$4,Donnée!I$4*K9,IF(T_CAPASST[[#This Row],[gateau]]=Donnée!$B$5,Donnée!I$5*K9,IF(Donnée!$B$6=T_CAPASST[[#This Row],[gateau]],Donnée!I$6*K9,"")))</f>
        <v>250</v>
      </c>
      <c r="K9">
        <f ca="1">INDEX('Nombre de gateau'!$D8:$P8,MATCH(TEXT(Donnée!I$9,"@"),'Nombre de gateau'!$D$6:$AJ$6,0))</f>
        <v>1</v>
      </c>
      <c r="L9">
        <f ca="1">IF(T_CAPASST[[#This Row],[gateau]]=Donnée!$B$4,Donnée!K$4*M9,IF(T_CAPASST[[#This Row],[gateau]]=Donnée!$B$5,Donnée!K$5*M9,IF(Donnée!$B$6=T_CAPASST[[#This Row],[gateau]],Donnée!K$6*M9,"")))</f>
        <v>250</v>
      </c>
      <c r="M9">
        <f ca="1">INDEX('Nombre de gateau'!$D8:$P8,MATCH(TEXT(Donnée!K$9,"@"),'Nombre de gateau'!$D$6:$AJ$6,0))</f>
        <v>1</v>
      </c>
    </row>
    <row r="10" spans="1:25" x14ac:dyDescent="0.35">
      <c r="A10" t="str">
        <f>T_CAPASST[sous-traitant]&amp;T_CAPASST[gateau]</f>
        <v>totogratin</v>
      </c>
      <c r="B10" t="str">
        <f>'Nombre de gateau'!B9</f>
        <v>toto</v>
      </c>
      <c r="C10" t="str">
        <f>'Nombre de gateau'!C9</f>
        <v>gratin</v>
      </c>
      <c r="D10" s="19">
        <f ca="1">IF(T_CAPASST[[#This Row],[gateau]]=Donnée!$B$4,Donnée!C$4*E10,IF(T_CAPASST[[#This Row],[gateau]]=Donnée!$B$5,Donnée!C$5*E10,IF(Donnée!$B$6=T_CAPASST[[#This Row],[gateau]],Donnée!C$6*E10,"")))</f>
        <v>0</v>
      </c>
      <c r="E10" s="20">
        <f ca="1">INDEX('Nombre de gateau'!$D9:$P9,MATCH(TEXT(Donnée!C$9,"@"),'Nombre de gateau'!$D$6:$AJ$6,0))</f>
        <v>0</v>
      </c>
      <c r="F10" s="19">
        <f ca="1">IF(T_CAPASST[[#This Row],[gateau]]=Donnée!$B$4,Donnée!E$4*G10,IF(T_CAPASST[[#This Row],[gateau]]=Donnée!$B$5,Donnée!E$5*G10,IF(Donnée!$B$6=T_CAPASST[[#This Row],[gateau]],Donnée!E$6*G10,"")))</f>
        <v>50</v>
      </c>
      <c r="G10" s="20">
        <f ca="1">INDEX('Nombre de gateau'!$D9:$AJ9,MATCH(TEXT(Donnée!$D$9,"@"),'Nombre de gateau'!$D$6:$AJ$6,0))</f>
        <v>1</v>
      </c>
      <c r="H10">
        <f ca="1">IF(T_CAPASST[[#This Row],[gateau]]=Donnée!$B$4,Donnée!G$4*I10,IF(T_CAPASST[[#This Row],[gateau]]=Donnée!$B$5,Donnée!G$5*I10,IF(Donnée!$B$6=T_CAPASST[[#This Row],[gateau]],Donnée!G$6*I10,"")))</f>
        <v>50</v>
      </c>
      <c r="I10">
        <f ca="1">INDEX('Nombre de gateau'!$D9:$P9,MATCH(TEXT(Donnée!G$9,"@"),'Nombre de gateau'!$D$6:$AJ$6,0))</f>
        <v>1</v>
      </c>
      <c r="J10">
        <f ca="1">IF(T_CAPASST[[#This Row],[gateau]]=Donnée!$B$4,Donnée!I$4*K10,IF(T_CAPASST[[#This Row],[gateau]]=Donnée!$B$5,Donnée!I$5*K10,IF(Donnée!$B$6=T_CAPASST[[#This Row],[gateau]],Donnée!I$6*K10,"")))</f>
        <v>50</v>
      </c>
      <c r="K10">
        <f ca="1">INDEX('Nombre de gateau'!$D9:$P9,MATCH(TEXT(Donnée!I$9,"@"),'Nombre de gateau'!$D$6:$AJ$6,0))</f>
        <v>1</v>
      </c>
      <c r="L10">
        <f ca="1">IF(T_CAPASST[[#This Row],[gateau]]=Donnée!$B$4,Donnée!K$4*M10,IF(T_CAPASST[[#This Row],[gateau]]=Donnée!$B$5,Donnée!K$5*M10,IF(Donnée!$B$6=T_CAPASST[[#This Row],[gateau]],Donnée!K$6*M10,"")))</f>
        <v>50</v>
      </c>
      <c r="M10">
        <f ca="1">INDEX('Nombre de gateau'!$D9:$P9,MATCH(TEXT(Donnée!K$9,"@"),'Nombre de gateau'!$D$6:$AJ$6,0))</f>
        <v>1</v>
      </c>
    </row>
    <row r="11" spans="1:25" x14ac:dyDescent="0.35">
      <c r="A11" t="str">
        <f>T_CAPASST[sous-traitant]&amp;T_CAPASST[gateau]</f>
        <v>00</v>
      </c>
      <c r="B11">
        <f>'Nombre de gateau'!B10</f>
        <v>0</v>
      </c>
      <c r="C11">
        <f>'Nombre de gateau'!C10</f>
        <v>0</v>
      </c>
      <c r="D11" s="19" t="str">
        <f>IF(T_CAPASST[[#This Row],[gateau]]=Donnée!$B$4,Donnée!C$4*E11,IF(T_CAPASST[[#This Row],[gateau]]=Donnée!$B$5,Donnée!C$5*E11,IF(Donnée!$B$6=T_CAPASST[[#This Row],[gateau]],Donnée!C$6*E11,"")))</f>
        <v/>
      </c>
      <c r="E11" s="20">
        <f ca="1">INDEX('Nombre de gateau'!$D10:$P10,MATCH(TEXT(Donnée!C$9,"@"),'Nombre de gateau'!$D$6:$AJ$6,0))</f>
        <v>0</v>
      </c>
      <c r="F11" s="19" t="str">
        <f>IF(T_CAPASST[[#This Row],[gateau]]=Donnée!$B$4,Donnée!E$4*G11,IF(T_CAPASST[[#This Row],[gateau]]=Donnée!$B$5,Donnée!E$5*G11,IF(Donnée!$B$6=T_CAPASST[[#This Row],[gateau]],Donnée!E$6*G11,"")))</f>
        <v/>
      </c>
      <c r="G11" s="20">
        <f ca="1">INDEX('Nombre de gateau'!$D10:$AJ10,MATCH(TEXT(Donnée!$D$9,"@"),'Nombre de gateau'!$D$6:$AJ$6,0))</f>
        <v>0</v>
      </c>
      <c r="H11" t="str">
        <f>IF(T_CAPASST[[#This Row],[gateau]]=Donnée!$B$4,Donnée!G$4*I11,IF(T_CAPASST[[#This Row],[gateau]]=Donnée!$B$5,Donnée!G$5*I11,IF(Donnée!$B$6=T_CAPASST[[#This Row],[gateau]],Donnée!G$6*I11,"")))</f>
        <v/>
      </c>
      <c r="I11">
        <f ca="1">INDEX('Nombre de gateau'!$D10:$P10,MATCH(TEXT(Donnée!G$9,"@"),'Nombre de gateau'!$D$6:$AJ$6,0))</f>
        <v>0</v>
      </c>
      <c r="J11" t="str">
        <f>IF(T_CAPASST[[#This Row],[gateau]]=Donnée!$B$4,Donnée!I$4*K11,IF(T_CAPASST[[#This Row],[gateau]]=Donnée!$B$5,Donnée!I$5*K11,IF(Donnée!$B$6=T_CAPASST[[#This Row],[gateau]],Donnée!I$6*K11,"")))</f>
        <v/>
      </c>
      <c r="K11">
        <f ca="1">INDEX('Nombre de gateau'!$D10:$P10,MATCH(TEXT(Donnée!I$9,"@"),'Nombre de gateau'!$D$6:$AJ$6,0))</f>
        <v>0</v>
      </c>
      <c r="L11" t="str">
        <f>IF(T_CAPASST[[#This Row],[gateau]]=Donnée!$B$4,Donnée!K$4*M11,IF(T_CAPASST[[#This Row],[gateau]]=Donnée!$B$5,Donnée!K$5*M11,IF(Donnée!$B$6=T_CAPASST[[#This Row],[gateau]],Donnée!K$6*M11,"")))</f>
        <v/>
      </c>
      <c r="M11">
        <f ca="1">INDEX('Nombre de gateau'!$D10:$P10,MATCH(TEXT(Donnée!K$9,"@"),'Nombre de gateau'!$D$6:$AJ$6,0))</f>
        <v>0</v>
      </c>
    </row>
    <row r="12" spans="1:25" x14ac:dyDescent="0.35">
      <c r="A12" t="str">
        <f>T_CAPASST[sous-traitant]&amp;T_CAPASST[gateau]</f>
        <v>00</v>
      </c>
      <c r="B12">
        <f>'Nombre de gateau'!B11</f>
        <v>0</v>
      </c>
      <c r="C12">
        <f>'Nombre de gateau'!C11</f>
        <v>0</v>
      </c>
      <c r="D12" s="19" t="str">
        <f>IF(T_CAPASST[[#This Row],[gateau]]=Donnée!$B$4,Donnée!C$4*E12,IF(T_CAPASST[[#This Row],[gateau]]=Donnée!$B$5,Donnée!C$5*E12,IF(Donnée!$B$6=T_CAPASST[[#This Row],[gateau]],Donnée!C$6*E12,"")))</f>
        <v/>
      </c>
      <c r="E12" s="20">
        <f ca="1">INDEX('Nombre de gateau'!$D11:$P11,MATCH(TEXT(Donnée!C$9,"@"),'Nombre de gateau'!$D$6:$AJ$6,0))</f>
        <v>0</v>
      </c>
      <c r="F12" s="19" t="str">
        <f>IF(T_CAPASST[[#This Row],[gateau]]=Donnée!$B$4,Donnée!E$4*G12,IF(T_CAPASST[[#This Row],[gateau]]=Donnée!$B$5,Donnée!E$5*G12,IF(Donnée!$B$6=T_CAPASST[[#This Row],[gateau]],Donnée!E$6*G12,"")))</f>
        <v/>
      </c>
      <c r="G12" s="20">
        <f ca="1">INDEX('Nombre de gateau'!$D11:$AJ11,MATCH(TEXT(Donnée!$D$9,"@"),'Nombre de gateau'!$D$6:$AJ$6,0))</f>
        <v>0</v>
      </c>
      <c r="H12" t="str">
        <f>IF(T_CAPASST[[#This Row],[gateau]]=Donnée!$B$4,Donnée!G$4*I12,IF(T_CAPASST[[#This Row],[gateau]]=Donnée!$B$5,Donnée!G$5*I12,IF(Donnée!$B$6=T_CAPASST[[#This Row],[gateau]],Donnée!G$6*I12,"")))</f>
        <v/>
      </c>
      <c r="I12">
        <f ca="1">INDEX('Nombre de gateau'!$D11:$P11,MATCH(TEXT(Donnée!G$9,"@"),'Nombre de gateau'!$D$6:$AJ$6,0))</f>
        <v>0</v>
      </c>
      <c r="J12" t="str">
        <f>IF(T_CAPASST[[#This Row],[gateau]]=Donnée!$B$4,Donnée!I$4*K12,IF(T_CAPASST[[#This Row],[gateau]]=Donnée!$B$5,Donnée!I$5*K12,IF(Donnée!$B$6=T_CAPASST[[#This Row],[gateau]],Donnée!I$6*K12,"")))</f>
        <v/>
      </c>
      <c r="K12">
        <f ca="1">INDEX('Nombre de gateau'!$D11:$P11,MATCH(TEXT(Donnée!I$9,"@"),'Nombre de gateau'!$D$6:$AJ$6,0))</f>
        <v>0</v>
      </c>
      <c r="L12" t="str">
        <f>IF(T_CAPASST[[#This Row],[gateau]]=Donnée!$B$4,Donnée!K$4*M12,IF(T_CAPASST[[#This Row],[gateau]]=Donnée!$B$5,Donnée!K$5*M12,IF(Donnée!$B$6=T_CAPASST[[#This Row],[gateau]],Donnée!K$6*M12,"")))</f>
        <v/>
      </c>
      <c r="M12">
        <f ca="1">INDEX('Nombre de gateau'!$D11:$P11,MATCH(TEXT(Donnée!K$9,"@"),'Nombre de gateau'!$D$6:$AJ$6,0))</f>
        <v>0</v>
      </c>
    </row>
    <row r="13" spans="1:25" x14ac:dyDescent="0.35">
      <c r="A13" t="str">
        <f>T_CAPASST[sous-traitant]&amp;T_CAPASST[gateau]</f>
        <v>00</v>
      </c>
      <c r="B13">
        <f>'Nombre de gateau'!B12</f>
        <v>0</v>
      </c>
      <c r="C13">
        <f>'Nombre de gateau'!C12</f>
        <v>0</v>
      </c>
      <c r="D13" s="19" t="str">
        <f>IF(T_CAPASST[[#This Row],[gateau]]=Donnée!$B$4,Donnée!C$4*E13,IF(T_CAPASST[[#This Row],[gateau]]=Donnée!$B$5,Donnée!C$5*E13,IF(Donnée!$B$6=T_CAPASST[[#This Row],[gateau]],Donnée!C$6*E13,"")))</f>
        <v/>
      </c>
      <c r="E13" s="20">
        <f ca="1">INDEX('Nombre de gateau'!$D12:$P12,MATCH(TEXT(Donnée!C$9,"@"),'Nombre de gateau'!$D$6:$AJ$6,0))</f>
        <v>0</v>
      </c>
      <c r="F13" s="19" t="str">
        <f>IF(T_CAPASST[[#This Row],[gateau]]=Donnée!$B$4,Donnée!E$4*G13,IF(T_CAPASST[[#This Row],[gateau]]=Donnée!$B$5,Donnée!E$5*G13,IF(Donnée!$B$6=T_CAPASST[[#This Row],[gateau]],Donnée!E$6*G13,"")))</f>
        <v/>
      </c>
      <c r="G13" s="20">
        <f ca="1">INDEX('Nombre de gateau'!$D12:$AJ12,MATCH(TEXT(Donnée!$D$9,"@"),'Nombre de gateau'!$D$6:$AJ$6,0))</f>
        <v>0</v>
      </c>
      <c r="H13" t="str">
        <f>IF(T_CAPASST[[#This Row],[gateau]]=Donnée!$B$4,Donnée!G$4*I13,IF(T_CAPASST[[#This Row],[gateau]]=Donnée!$B$5,Donnée!G$5*I13,IF(Donnée!$B$6=T_CAPASST[[#This Row],[gateau]],Donnée!G$6*I13,"")))</f>
        <v/>
      </c>
      <c r="I13">
        <f ca="1">INDEX('Nombre de gateau'!$D12:$P12,MATCH(TEXT(Donnée!G$9,"@"),'Nombre de gateau'!$D$6:$AJ$6,0))</f>
        <v>0</v>
      </c>
      <c r="J13" t="str">
        <f>IF(T_CAPASST[[#This Row],[gateau]]=Donnée!$B$4,Donnée!I$4*K13,IF(T_CAPASST[[#This Row],[gateau]]=Donnée!$B$5,Donnée!I$5*K13,IF(Donnée!$B$6=T_CAPASST[[#This Row],[gateau]],Donnée!I$6*K13,"")))</f>
        <v/>
      </c>
      <c r="K13">
        <f ca="1">INDEX('Nombre de gateau'!$D12:$P12,MATCH(TEXT(Donnée!I$9,"@"),'Nombre de gateau'!$D$6:$AJ$6,0))</f>
        <v>0</v>
      </c>
      <c r="L13" t="str">
        <f>IF(T_CAPASST[[#This Row],[gateau]]=Donnée!$B$4,Donnée!K$4*M13,IF(T_CAPASST[[#This Row],[gateau]]=Donnée!$B$5,Donnée!K$5*M13,IF(Donnée!$B$6=T_CAPASST[[#This Row],[gateau]],Donnée!K$6*M13,"")))</f>
        <v/>
      </c>
      <c r="M13">
        <f ca="1">INDEX('Nombre de gateau'!$D12:$P12,MATCH(TEXT(Donnée!K$9,"@"),'Nombre de gateau'!$D$6:$AJ$6,0))</f>
        <v>0</v>
      </c>
    </row>
    <row r="14" spans="1:25" x14ac:dyDescent="0.35">
      <c r="A14" t="str">
        <f>T_CAPASST[sous-traitant]&amp;T_CAPASST[gateau]</f>
        <v>00</v>
      </c>
      <c r="B14">
        <f>'Nombre de gateau'!B13</f>
        <v>0</v>
      </c>
      <c r="C14">
        <f>'Nombre de gateau'!C13</f>
        <v>0</v>
      </c>
      <c r="D14" s="19" t="str">
        <f>IF(T_CAPASST[[#This Row],[gateau]]=Donnée!$B$4,Donnée!C$4*E14,IF(T_CAPASST[[#This Row],[gateau]]=Donnée!$B$5,Donnée!C$5*E14,IF(Donnée!$B$6=T_CAPASST[[#This Row],[gateau]],Donnée!C$6*E14,"")))</f>
        <v/>
      </c>
      <c r="E14" s="20">
        <f ca="1">INDEX('Nombre de gateau'!$D13:$P13,MATCH(TEXT(Donnée!C$9,"@"),'Nombre de gateau'!$D$6:$AJ$6,0))</f>
        <v>0</v>
      </c>
      <c r="F14" s="19" t="str">
        <f>IF(T_CAPASST[[#This Row],[gateau]]=Donnée!$B$4,Donnée!E$4*G14,IF(T_CAPASST[[#This Row],[gateau]]=Donnée!$B$5,Donnée!E$5*G14,IF(Donnée!$B$6=T_CAPASST[[#This Row],[gateau]],Donnée!E$6*G14,"")))</f>
        <v/>
      </c>
      <c r="G14" s="20">
        <f ca="1">INDEX('Nombre de gateau'!$D13:$AJ13,MATCH(TEXT(Donnée!$D$9,"@"),'Nombre de gateau'!$D$6:$AJ$6,0))</f>
        <v>0</v>
      </c>
      <c r="H14" t="str">
        <f>IF(T_CAPASST[[#This Row],[gateau]]=Donnée!$B$4,Donnée!G$4*I14,IF(T_CAPASST[[#This Row],[gateau]]=Donnée!$B$5,Donnée!G$5*I14,IF(Donnée!$B$6=T_CAPASST[[#This Row],[gateau]],Donnée!G$6*I14,"")))</f>
        <v/>
      </c>
      <c r="I14">
        <f ca="1">INDEX('Nombre de gateau'!$D13:$P13,MATCH(TEXT(Donnée!G$9,"@"),'Nombre de gateau'!$D$6:$AJ$6,0))</f>
        <v>0</v>
      </c>
      <c r="J14" t="str">
        <f>IF(T_CAPASST[[#This Row],[gateau]]=Donnée!$B$4,Donnée!I$4*K14,IF(T_CAPASST[[#This Row],[gateau]]=Donnée!$B$5,Donnée!I$5*K14,IF(Donnée!$B$6=T_CAPASST[[#This Row],[gateau]],Donnée!I$6*K14,"")))</f>
        <v/>
      </c>
      <c r="K14">
        <f ca="1">INDEX('Nombre de gateau'!$D13:$P13,MATCH(TEXT(Donnée!I$9,"@"),'Nombre de gateau'!$D$6:$AJ$6,0))</f>
        <v>0</v>
      </c>
      <c r="L14" t="str">
        <f>IF(T_CAPASST[[#This Row],[gateau]]=Donnée!$B$4,Donnée!K$4*M14,IF(T_CAPASST[[#This Row],[gateau]]=Donnée!$B$5,Donnée!K$5*M14,IF(Donnée!$B$6=T_CAPASST[[#This Row],[gateau]],Donnée!K$6*M14,"")))</f>
        <v/>
      </c>
      <c r="M14">
        <f ca="1">INDEX('Nombre de gateau'!$D13:$P13,MATCH(TEXT(Donnée!K$9,"@"),'Nombre de gateau'!$D$6:$AJ$6,0))</f>
        <v>0</v>
      </c>
    </row>
    <row r="15" spans="1:25" x14ac:dyDescent="0.35">
      <c r="A15" t="str">
        <f>T_CAPASST[sous-traitant]&amp;T_CAPASST[gateau]</f>
        <v>00</v>
      </c>
      <c r="B15">
        <f>'Nombre de gateau'!B14</f>
        <v>0</v>
      </c>
      <c r="C15">
        <f>'Nombre de gateau'!C14</f>
        <v>0</v>
      </c>
      <c r="D15" s="19" t="str">
        <f>IF(T_CAPASST[[#This Row],[gateau]]=Donnée!$B$4,Donnée!C$4*E15,IF(T_CAPASST[[#This Row],[gateau]]=Donnée!$B$5,Donnée!C$5*E15,IF(Donnée!$B$6=T_CAPASST[[#This Row],[gateau]],Donnée!C$6*E15,"")))</f>
        <v/>
      </c>
      <c r="E15" s="20">
        <f ca="1">INDEX('Nombre de gateau'!$D14:$P14,MATCH(TEXT(Donnée!C$9,"@"),'Nombre de gateau'!$D$6:$AJ$6,0))</f>
        <v>0</v>
      </c>
      <c r="F15" s="19" t="str">
        <f>IF(T_CAPASST[[#This Row],[gateau]]=Donnée!$B$4,Donnée!E$4*G15,IF(T_CAPASST[[#This Row],[gateau]]=Donnée!$B$5,Donnée!E$5*G15,IF(Donnée!$B$6=T_CAPASST[[#This Row],[gateau]],Donnée!E$6*G15,"")))</f>
        <v/>
      </c>
      <c r="G15" s="20">
        <f ca="1">INDEX('Nombre de gateau'!$D14:$AJ14,MATCH(TEXT(Donnée!$D$9,"@"),'Nombre de gateau'!$D$6:$AJ$6,0))</f>
        <v>0</v>
      </c>
      <c r="H15" t="str">
        <f>IF(T_CAPASST[[#This Row],[gateau]]=Donnée!$B$4,Donnée!G$4*I15,IF(T_CAPASST[[#This Row],[gateau]]=Donnée!$B$5,Donnée!G$5*I15,IF(Donnée!$B$6=T_CAPASST[[#This Row],[gateau]],Donnée!G$6*I15,"")))</f>
        <v/>
      </c>
      <c r="I15">
        <f ca="1">INDEX('Nombre de gateau'!$D14:$P14,MATCH(TEXT(Donnée!G$9,"@"),'Nombre de gateau'!$D$6:$AJ$6,0))</f>
        <v>0</v>
      </c>
      <c r="J15" t="str">
        <f>IF(T_CAPASST[[#This Row],[gateau]]=Donnée!$B$4,Donnée!I$4*K15,IF(T_CAPASST[[#This Row],[gateau]]=Donnée!$B$5,Donnée!I$5*K15,IF(Donnée!$B$6=T_CAPASST[[#This Row],[gateau]],Donnée!I$6*K15,"")))</f>
        <v/>
      </c>
      <c r="K15">
        <f ca="1">INDEX('Nombre de gateau'!$D14:$P14,MATCH(TEXT(Donnée!I$9,"@"),'Nombre de gateau'!$D$6:$AJ$6,0))</f>
        <v>0</v>
      </c>
      <c r="L15" t="str">
        <f>IF(T_CAPASST[[#This Row],[gateau]]=Donnée!$B$4,Donnée!K$4*M15,IF(T_CAPASST[[#This Row],[gateau]]=Donnée!$B$5,Donnée!K$5*M15,IF(Donnée!$B$6=T_CAPASST[[#This Row],[gateau]],Donnée!K$6*M15,"")))</f>
        <v/>
      </c>
      <c r="M15">
        <f ca="1">INDEX('Nombre de gateau'!$D14:$P14,MATCH(TEXT(Donnée!K$9,"@"),'Nombre de gateau'!$D$6:$AJ$6,0))</f>
        <v>0</v>
      </c>
    </row>
    <row r="16" spans="1:25" x14ac:dyDescent="0.35">
      <c r="A16" t="str">
        <f>T_CAPASST[sous-traitant]&amp;T_CAPASST[gateau]</f>
        <v>00</v>
      </c>
      <c r="B16">
        <f>'Nombre de gateau'!B15</f>
        <v>0</v>
      </c>
      <c r="C16">
        <f>'Nombre de gateau'!C15</f>
        <v>0</v>
      </c>
      <c r="D16" s="19" t="str">
        <f>IF(T_CAPASST[[#This Row],[gateau]]=Donnée!$B$4,Donnée!C$4*E16,IF(T_CAPASST[[#This Row],[gateau]]=Donnée!$B$5,Donnée!C$5*E16,IF(Donnée!$B$6=T_CAPASST[[#This Row],[gateau]],Donnée!C$6*E16,"")))</f>
        <v/>
      </c>
      <c r="E16" s="20">
        <f ca="1">INDEX('Nombre de gateau'!$D15:$P15,MATCH(TEXT(Donnée!C$9,"@"),'Nombre de gateau'!$D$6:$AJ$6,0))</f>
        <v>0</v>
      </c>
      <c r="F16" s="19" t="str">
        <f>IF(T_CAPASST[[#This Row],[gateau]]=Donnée!$B$4,Donnée!E$4*G16,IF(T_CAPASST[[#This Row],[gateau]]=Donnée!$B$5,Donnée!E$5*G16,IF(Donnée!$B$6=T_CAPASST[[#This Row],[gateau]],Donnée!E$6*G16,"")))</f>
        <v/>
      </c>
      <c r="G16" s="20">
        <f ca="1">INDEX('Nombre de gateau'!$D15:$AJ15,MATCH(TEXT(Donnée!$D$9,"@"),'Nombre de gateau'!$D$6:$AJ$6,0))</f>
        <v>0</v>
      </c>
      <c r="H16" t="str">
        <f>IF(T_CAPASST[[#This Row],[gateau]]=Donnée!$B$4,Donnée!G$4*I16,IF(T_CAPASST[[#This Row],[gateau]]=Donnée!$B$5,Donnée!G$5*I16,IF(Donnée!$B$6=T_CAPASST[[#This Row],[gateau]],Donnée!G$6*I16,"")))</f>
        <v/>
      </c>
      <c r="I16">
        <f ca="1">INDEX('Nombre de gateau'!$D15:$P15,MATCH(TEXT(Donnée!G$9,"@"),'Nombre de gateau'!$D$6:$AJ$6,0))</f>
        <v>0</v>
      </c>
      <c r="J16" t="str">
        <f>IF(T_CAPASST[[#This Row],[gateau]]=Donnée!$B$4,Donnée!I$4*K16,IF(T_CAPASST[[#This Row],[gateau]]=Donnée!$B$5,Donnée!I$5*K16,IF(Donnée!$B$6=T_CAPASST[[#This Row],[gateau]],Donnée!I$6*K16,"")))</f>
        <v/>
      </c>
      <c r="K16">
        <f ca="1">INDEX('Nombre de gateau'!$D15:$P15,MATCH(TEXT(Donnée!I$9,"@"),'Nombre de gateau'!$D$6:$AJ$6,0))</f>
        <v>0</v>
      </c>
      <c r="L16" t="str">
        <f>IF(T_CAPASST[[#This Row],[gateau]]=Donnée!$B$4,Donnée!K$4*M16,IF(T_CAPASST[[#This Row],[gateau]]=Donnée!$B$5,Donnée!K$5*M16,IF(Donnée!$B$6=T_CAPASST[[#This Row],[gateau]],Donnée!K$6*M16,"")))</f>
        <v/>
      </c>
      <c r="M16">
        <f ca="1">INDEX('Nombre de gateau'!$D15:$P15,MATCH(TEXT(Donnée!K$9,"@"),'Nombre de gateau'!$D$6:$AJ$6,0))</f>
        <v>0</v>
      </c>
    </row>
    <row r="17" spans="1:13" x14ac:dyDescent="0.35">
      <c r="A17" t="str">
        <f>T_CAPASST[sous-traitant]&amp;T_CAPASST[gateau]</f>
        <v>00</v>
      </c>
      <c r="B17">
        <f>'Nombre de gateau'!B16</f>
        <v>0</v>
      </c>
      <c r="C17">
        <f>'Nombre de gateau'!C16</f>
        <v>0</v>
      </c>
      <c r="D17" s="19" t="str">
        <f>IF(T_CAPASST[[#This Row],[gateau]]=Donnée!$B$4,Donnée!C$4*E17,IF(T_CAPASST[[#This Row],[gateau]]=Donnée!$B$5,Donnée!C$5*E17,IF(Donnée!$B$6=T_CAPASST[[#This Row],[gateau]],Donnée!C$6*E17,"")))</f>
        <v/>
      </c>
      <c r="E17" s="20">
        <f ca="1">INDEX('Nombre de gateau'!$D16:$P16,MATCH(TEXT(Donnée!C$9,"@"),'Nombre de gateau'!$D$6:$AJ$6,0))</f>
        <v>0</v>
      </c>
      <c r="F17" s="19" t="str">
        <f>IF(T_CAPASST[[#This Row],[gateau]]=Donnée!$B$4,Donnée!E$4*G17,IF(T_CAPASST[[#This Row],[gateau]]=Donnée!$B$5,Donnée!E$5*G17,IF(Donnée!$B$6=T_CAPASST[[#This Row],[gateau]],Donnée!E$6*G17,"")))</f>
        <v/>
      </c>
      <c r="G17" s="20">
        <f ca="1">INDEX('Nombre de gateau'!$D16:$AJ16,MATCH(TEXT(Donnée!$D$9,"@"),'Nombre de gateau'!$D$6:$AJ$6,0))</f>
        <v>0</v>
      </c>
      <c r="H17" t="str">
        <f>IF(T_CAPASST[[#This Row],[gateau]]=Donnée!$B$4,Donnée!G$4*I17,IF(T_CAPASST[[#This Row],[gateau]]=Donnée!$B$5,Donnée!G$5*I17,IF(Donnée!$B$6=T_CAPASST[[#This Row],[gateau]],Donnée!G$6*I17,"")))</f>
        <v/>
      </c>
      <c r="I17">
        <f ca="1">INDEX('Nombre de gateau'!$D16:$P16,MATCH(TEXT(Donnée!G$9,"@"),'Nombre de gateau'!$D$6:$AJ$6,0))</f>
        <v>0</v>
      </c>
      <c r="J17" t="str">
        <f>IF(T_CAPASST[[#This Row],[gateau]]=Donnée!$B$4,Donnée!I$4*K17,IF(T_CAPASST[[#This Row],[gateau]]=Donnée!$B$5,Donnée!I$5*K17,IF(Donnée!$B$6=T_CAPASST[[#This Row],[gateau]],Donnée!I$6*K17,"")))</f>
        <v/>
      </c>
      <c r="K17">
        <f ca="1">INDEX('Nombre de gateau'!$D16:$P16,MATCH(TEXT(Donnée!I$9,"@"),'Nombre de gateau'!$D$6:$AJ$6,0))</f>
        <v>0</v>
      </c>
      <c r="L17" t="str">
        <f>IF(T_CAPASST[[#This Row],[gateau]]=Donnée!$B$4,Donnée!K$4*M17,IF(T_CAPASST[[#This Row],[gateau]]=Donnée!$B$5,Donnée!K$5*M17,IF(Donnée!$B$6=T_CAPASST[[#This Row],[gateau]],Donnée!K$6*M17,"")))</f>
        <v/>
      </c>
      <c r="M17">
        <f ca="1">INDEX('Nombre de gateau'!$D16:$P16,MATCH(TEXT(Donnée!K$9,"@"),'Nombre de gateau'!$D$6:$AJ$6,0))</f>
        <v>0</v>
      </c>
    </row>
    <row r="18" spans="1:13" x14ac:dyDescent="0.35">
      <c r="A18" t="str">
        <f>T_CAPASST[sous-traitant]&amp;T_CAPASST[gateau]</f>
        <v>00</v>
      </c>
      <c r="B18">
        <f>'Nombre de gateau'!B17</f>
        <v>0</v>
      </c>
      <c r="C18">
        <f>'Nombre de gateau'!C17</f>
        <v>0</v>
      </c>
      <c r="D18" s="19" t="str">
        <f>IF(T_CAPASST[[#This Row],[gateau]]=Donnée!$B$4,Donnée!C$4*E18,IF(T_CAPASST[[#This Row],[gateau]]=Donnée!$B$5,Donnée!C$5*E18,IF(Donnée!$B$6=T_CAPASST[[#This Row],[gateau]],Donnée!C$6*E18,"")))</f>
        <v/>
      </c>
      <c r="E18" s="20">
        <f ca="1">INDEX('Nombre de gateau'!$D17:$P17,MATCH(TEXT(Donnée!C$9,"@"),'Nombre de gateau'!$D$6:$AJ$6,0))</f>
        <v>0</v>
      </c>
      <c r="F18" s="19" t="str">
        <f>IF(T_CAPASST[[#This Row],[gateau]]=Donnée!$B$4,Donnée!E$4*G18,IF(T_CAPASST[[#This Row],[gateau]]=Donnée!$B$5,Donnée!E$5*G18,IF(Donnée!$B$6=T_CAPASST[[#This Row],[gateau]],Donnée!E$6*G18,"")))</f>
        <v/>
      </c>
      <c r="G18" s="20">
        <f ca="1">INDEX('Nombre de gateau'!$D17:$AJ17,MATCH(TEXT(Donnée!$D$9,"@"),'Nombre de gateau'!$D$6:$AJ$6,0))</f>
        <v>0</v>
      </c>
      <c r="H18" t="str">
        <f>IF(T_CAPASST[[#This Row],[gateau]]=Donnée!$B$4,Donnée!G$4*I18,IF(T_CAPASST[[#This Row],[gateau]]=Donnée!$B$5,Donnée!G$5*I18,IF(Donnée!$B$6=T_CAPASST[[#This Row],[gateau]],Donnée!G$6*I18,"")))</f>
        <v/>
      </c>
      <c r="I18">
        <f ca="1">INDEX('Nombre de gateau'!$D17:$P17,MATCH(TEXT(Donnée!G$9,"@"),'Nombre de gateau'!$D$6:$AJ$6,0))</f>
        <v>0</v>
      </c>
      <c r="J18" t="str">
        <f>IF(T_CAPASST[[#This Row],[gateau]]=Donnée!$B$4,Donnée!I$4*K18,IF(T_CAPASST[[#This Row],[gateau]]=Donnée!$B$5,Donnée!I$5*K18,IF(Donnée!$B$6=T_CAPASST[[#This Row],[gateau]],Donnée!I$6*K18,"")))</f>
        <v/>
      </c>
      <c r="K18">
        <f ca="1">INDEX('Nombre de gateau'!$D17:$P17,MATCH(TEXT(Donnée!I$9,"@"),'Nombre de gateau'!$D$6:$AJ$6,0))</f>
        <v>0</v>
      </c>
      <c r="L18" t="str">
        <f>IF(T_CAPASST[[#This Row],[gateau]]=Donnée!$B$4,Donnée!K$4*M18,IF(T_CAPASST[[#This Row],[gateau]]=Donnée!$B$5,Donnée!K$5*M18,IF(Donnée!$B$6=T_CAPASST[[#This Row],[gateau]],Donnée!K$6*M18,"")))</f>
        <v/>
      </c>
      <c r="M18">
        <f ca="1">INDEX('Nombre de gateau'!$D17:$P17,MATCH(TEXT(Donnée!K$9,"@"),'Nombre de gateau'!$D$6:$AJ$6,0))</f>
        <v>0</v>
      </c>
    </row>
    <row r="19" spans="1:13" x14ac:dyDescent="0.35">
      <c r="A19" t="str">
        <f>T_CAPASST[sous-traitant]&amp;T_CAPASST[gateau]</f>
        <v>00</v>
      </c>
      <c r="B19">
        <f>'Nombre de gateau'!B18</f>
        <v>0</v>
      </c>
      <c r="C19">
        <f>'Nombre de gateau'!C18</f>
        <v>0</v>
      </c>
      <c r="D19" s="19" t="str">
        <f>IF(T_CAPASST[[#This Row],[gateau]]=Donnée!$B$4,Donnée!C$4*E19,IF(T_CAPASST[[#This Row],[gateau]]=Donnée!$B$5,Donnée!C$5*E19,IF(Donnée!$B$6=T_CAPASST[[#This Row],[gateau]],Donnée!C$6*E19,"")))</f>
        <v/>
      </c>
      <c r="E19" s="20">
        <f ca="1">INDEX('Nombre de gateau'!$D18:$P18,MATCH(TEXT(Donnée!C$9,"@"),'Nombre de gateau'!$D$6:$AJ$6,0))</f>
        <v>0</v>
      </c>
      <c r="F19" s="19" t="str">
        <f>IF(T_CAPASST[[#This Row],[gateau]]=Donnée!$B$4,Donnée!E$4*G19,IF(T_CAPASST[[#This Row],[gateau]]=Donnée!$B$5,Donnée!E$5*G19,IF(Donnée!$B$6=T_CAPASST[[#This Row],[gateau]],Donnée!E$6*G19,"")))</f>
        <v/>
      </c>
      <c r="G19" s="20">
        <f ca="1">INDEX('Nombre de gateau'!$D18:$AJ18,MATCH(TEXT(Donnée!$D$9,"@"),'Nombre de gateau'!$D$6:$AJ$6,0))</f>
        <v>0</v>
      </c>
      <c r="H19" t="str">
        <f>IF(T_CAPASST[[#This Row],[gateau]]=Donnée!$B$4,Donnée!G$4*I19,IF(T_CAPASST[[#This Row],[gateau]]=Donnée!$B$5,Donnée!G$5*I19,IF(Donnée!$B$6=T_CAPASST[[#This Row],[gateau]],Donnée!G$6*I19,"")))</f>
        <v/>
      </c>
      <c r="I19">
        <f ca="1">INDEX('Nombre de gateau'!$D18:$P18,MATCH(TEXT(Donnée!G$9,"@"),'Nombre de gateau'!$D$6:$AJ$6,0))</f>
        <v>0</v>
      </c>
      <c r="J19" t="str">
        <f>IF(T_CAPASST[[#This Row],[gateau]]=Donnée!$B$4,Donnée!I$4*K19,IF(T_CAPASST[[#This Row],[gateau]]=Donnée!$B$5,Donnée!I$5*K19,IF(Donnée!$B$6=T_CAPASST[[#This Row],[gateau]],Donnée!I$6*K19,"")))</f>
        <v/>
      </c>
      <c r="K19">
        <f ca="1">INDEX('Nombre de gateau'!$D18:$P18,MATCH(TEXT(Donnée!I$9,"@"),'Nombre de gateau'!$D$6:$AJ$6,0))</f>
        <v>0</v>
      </c>
      <c r="L19" t="str">
        <f>IF(T_CAPASST[[#This Row],[gateau]]=Donnée!$B$4,Donnée!K$4*M19,IF(T_CAPASST[[#This Row],[gateau]]=Donnée!$B$5,Donnée!K$5*M19,IF(Donnée!$B$6=T_CAPASST[[#This Row],[gateau]],Donnée!K$6*M19,"")))</f>
        <v/>
      </c>
      <c r="M19">
        <f ca="1">INDEX('Nombre de gateau'!$D18:$P18,MATCH(TEXT(Donnée!K$9,"@"),'Nombre de gateau'!$D$6:$AJ$6,0))</f>
        <v>0</v>
      </c>
    </row>
    <row r="20" spans="1:13" x14ac:dyDescent="0.35">
      <c r="A20" t="str">
        <f>T_CAPASST[sous-traitant]&amp;T_CAPASST[gateau]</f>
        <v>00</v>
      </c>
      <c r="B20">
        <f>'Nombre de gateau'!B19</f>
        <v>0</v>
      </c>
      <c r="C20">
        <f>'Nombre de gateau'!C19</f>
        <v>0</v>
      </c>
      <c r="D20" s="19" t="str">
        <f>IF(T_CAPASST[[#This Row],[gateau]]=Donnée!$B$4,Donnée!C$4*E20,IF(T_CAPASST[[#This Row],[gateau]]=Donnée!$B$5,Donnée!C$5*E20,IF(Donnée!$B$6=T_CAPASST[[#This Row],[gateau]],Donnée!C$6*E20,"")))</f>
        <v/>
      </c>
      <c r="E20" s="20">
        <f ca="1">INDEX('Nombre de gateau'!$D19:$P19,MATCH(TEXT(Donnée!C$9,"@"),'Nombre de gateau'!$D$6:$AJ$6,0))</f>
        <v>0</v>
      </c>
      <c r="F20" s="19" t="str">
        <f>IF(T_CAPASST[[#This Row],[gateau]]=Donnée!$B$4,Donnée!E$4*G20,IF(T_CAPASST[[#This Row],[gateau]]=Donnée!$B$5,Donnée!E$5*G20,IF(Donnée!$B$6=T_CAPASST[[#This Row],[gateau]],Donnée!E$6*G20,"")))</f>
        <v/>
      </c>
      <c r="G20" s="20">
        <f ca="1">INDEX('Nombre de gateau'!$D19:$AJ19,MATCH(TEXT(Donnée!$D$9,"@"),'Nombre de gateau'!$D$6:$AJ$6,0))</f>
        <v>0</v>
      </c>
      <c r="H20" t="str">
        <f>IF(T_CAPASST[[#This Row],[gateau]]=Donnée!$B$4,Donnée!G$4*I20,IF(T_CAPASST[[#This Row],[gateau]]=Donnée!$B$5,Donnée!G$5*I20,IF(Donnée!$B$6=T_CAPASST[[#This Row],[gateau]],Donnée!G$6*I20,"")))</f>
        <v/>
      </c>
      <c r="I20">
        <f ca="1">INDEX('Nombre de gateau'!$D19:$P19,MATCH(TEXT(Donnée!G$9,"@"),'Nombre de gateau'!$D$6:$AJ$6,0))</f>
        <v>0</v>
      </c>
      <c r="J20" t="str">
        <f>IF(T_CAPASST[[#This Row],[gateau]]=Donnée!$B$4,Donnée!I$4*K20,IF(T_CAPASST[[#This Row],[gateau]]=Donnée!$B$5,Donnée!I$5*K20,IF(Donnée!$B$6=T_CAPASST[[#This Row],[gateau]],Donnée!I$6*K20,"")))</f>
        <v/>
      </c>
      <c r="K20">
        <f ca="1">INDEX('Nombre de gateau'!$D19:$P19,MATCH(TEXT(Donnée!I$9,"@"),'Nombre de gateau'!$D$6:$AJ$6,0))</f>
        <v>0</v>
      </c>
      <c r="L20" t="str">
        <f>IF(T_CAPASST[[#This Row],[gateau]]=Donnée!$B$4,Donnée!K$4*M20,IF(T_CAPASST[[#This Row],[gateau]]=Donnée!$B$5,Donnée!K$5*M20,IF(Donnée!$B$6=T_CAPASST[[#This Row],[gateau]],Donnée!K$6*M20,"")))</f>
        <v/>
      </c>
      <c r="M20">
        <f ca="1">INDEX('Nombre de gateau'!$D19:$P19,MATCH(TEXT(Donnée!K$9,"@"),'Nombre de gateau'!$D$6:$AJ$6,0))</f>
        <v>0</v>
      </c>
    </row>
    <row r="21" spans="1:13" x14ac:dyDescent="0.35">
      <c r="A21" t="str">
        <f>T_CAPASST[sous-traitant]&amp;T_CAPASST[gateau]</f>
        <v>00</v>
      </c>
      <c r="B21">
        <f>'Nombre de gateau'!B20</f>
        <v>0</v>
      </c>
      <c r="C21">
        <f>'Nombre de gateau'!C20</f>
        <v>0</v>
      </c>
      <c r="D21" s="19" t="str">
        <f>IF(T_CAPASST[[#This Row],[gateau]]=Donnée!$B$4,Donnée!C$4*E21,IF(T_CAPASST[[#This Row],[gateau]]=Donnée!$B$5,Donnée!C$5*E21,IF(Donnée!$B$6=T_CAPASST[[#This Row],[gateau]],Donnée!C$6*E21,"")))</f>
        <v/>
      </c>
      <c r="E21" s="20">
        <f ca="1">INDEX('Nombre de gateau'!$D20:$P20,MATCH(TEXT(Donnée!C$9,"@"),'Nombre de gateau'!$D$6:$AJ$6,0))</f>
        <v>0</v>
      </c>
      <c r="F21" s="19" t="str">
        <f>IF(T_CAPASST[[#This Row],[gateau]]=Donnée!$B$4,Donnée!E$4*G21,IF(T_CAPASST[[#This Row],[gateau]]=Donnée!$B$5,Donnée!E$5*G21,IF(Donnée!$B$6=T_CAPASST[[#This Row],[gateau]],Donnée!E$6*G21,"")))</f>
        <v/>
      </c>
      <c r="G21" s="20">
        <f ca="1">INDEX('Nombre de gateau'!$D20:$AJ20,MATCH(TEXT(Donnée!$D$9,"@"),'Nombre de gateau'!$D$6:$AJ$6,0))</f>
        <v>0</v>
      </c>
      <c r="H21" t="str">
        <f>IF(T_CAPASST[[#This Row],[gateau]]=Donnée!$B$4,Donnée!G$4*I21,IF(T_CAPASST[[#This Row],[gateau]]=Donnée!$B$5,Donnée!G$5*I21,IF(Donnée!$B$6=T_CAPASST[[#This Row],[gateau]],Donnée!G$6*I21,"")))</f>
        <v/>
      </c>
      <c r="I21">
        <f ca="1">INDEX('Nombre de gateau'!$D20:$P20,MATCH(TEXT(Donnée!G$9,"@"),'Nombre de gateau'!$D$6:$AJ$6,0))</f>
        <v>0</v>
      </c>
      <c r="J21" t="str">
        <f>IF(T_CAPASST[[#This Row],[gateau]]=Donnée!$B$4,Donnée!I$4*K21,IF(T_CAPASST[[#This Row],[gateau]]=Donnée!$B$5,Donnée!I$5*K21,IF(Donnée!$B$6=T_CAPASST[[#This Row],[gateau]],Donnée!I$6*K21,"")))</f>
        <v/>
      </c>
      <c r="K21">
        <f ca="1">INDEX('Nombre de gateau'!$D20:$P20,MATCH(TEXT(Donnée!I$9,"@"),'Nombre de gateau'!$D$6:$AJ$6,0))</f>
        <v>0</v>
      </c>
      <c r="L21" t="str">
        <f>IF(T_CAPASST[[#This Row],[gateau]]=Donnée!$B$4,Donnée!K$4*M21,IF(T_CAPASST[[#This Row],[gateau]]=Donnée!$B$5,Donnée!K$5*M21,IF(Donnée!$B$6=T_CAPASST[[#This Row],[gateau]],Donnée!K$6*M21,"")))</f>
        <v/>
      </c>
      <c r="M21">
        <f ca="1">INDEX('Nombre de gateau'!$D20:$P20,MATCH(TEXT(Donnée!K$9,"@"),'Nombre de gateau'!$D$6:$AJ$6,0))</f>
        <v>0</v>
      </c>
    </row>
    <row r="22" spans="1:13" x14ac:dyDescent="0.35">
      <c r="A22" t="str">
        <f>T_CAPASST[sous-traitant]&amp;T_CAPASST[gateau]</f>
        <v>00</v>
      </c>
      <c r="B22">
        <f>'Nombre de gateau'!B21</f>
        <v>0</v>
      </c>
      <c r="C22">
        <f>'Nombre de gateau'!C21</f>
        <v>0</v>
      </c>
      <c r="D22" s="19" t="str">
        <f>IF(T_CAPASST[[#This Row],[gateau]]=Donnée!$B$4,Donnée!C$4*E22,IF(T_CAPASST[[#This Row],[gateau]]=Donnée!$B$5,Donnée!C$5*E22,IF(Donnée!$B$6=T_CAPASST[[#This Row],[gateau]],Donnée!C$6*E22,"")))</f>
        <v/>
      </c>
      <c r="E22" s="20">
        <f ca="1">INDEX('Nombre de gateau'!$D21:$P21,MATCH(TEXT(Donnée!C$9,"@"),'Nombre de gateau'!$D$6:$AJ$6,0))</f>
        <v>0</v>
      </c>
      <c r="F22" s="19" t="str">
        <f>IF(T_CAPASST[[#This Row],[gateau]]=Donnée!$B$4,Donnée!E$4*G22,IF(T_CAPASST[[#This Row],[gateau]]=Donnée!$B$5,Donnée!E$5*G22,IF(Donnée!$B$6=T_CAPASST[[#This Row],[gateau]],Donnée!E$6*G22,"")))</f>
        <v/>
      </c>
      <c r="G22" s="20">
        <f ca="1">INDEX('Nombre de gateau'!$D21:$AJ21,MATCH(TEXT(Donnée!$D$9,"@"),'Nombre de gateau'!$D$6:$AJ$6,0))</f>
        <v>0</v>
      </c>
      <c r="H22" t="str">
        <f>IF(T_CAPASST[[#This Row],[gateau]]=Donnée!$B$4,Donnée!G$4*I22,IF(T_CAPASST[[#This Row],[gateau]]=Donnée!$B$5,Donnée!G$5*I22,IF(Donnée!$B$6=T_CAPASST[[#This Row],[gateau]],Donnée!G$6*I22,"")))</f>
        <v/>
      </c>
      <c r="I22">
        <f ca="1">INDEX('Nombre de gateau'!$D21:$P21,MATCH(TEXT(Donnée!G$9,"@"),'Nombre de gateau'!$D$6:$AJ$6,0))</f>
        <v>0</v>
      </c>
      <c r="J22" t="str">
        <f>IF(T_CAPASST[[#This Row],[gateau]]=Donnée!$B$4,Donnée!I$4*K22,IF(T_CAPASST[[#This Row],[gateau]]=Donnée!$B$5,Donnée!I$5*K22,IF(Donnée!$B$6=T_CAPASST[[#This Row],[gateau]],Donnée!I$6*K22,"")))</f>
        <v/>
      </c>
      <c r="K22">
        <f ca="1">INDEX('Nombre de gateau'!$D21:$P21,MATCH(TEXT(Donnée!I$9,"@"),'Nombre de gateau'!$D$6:$AJ$6,0))</f>
        <v>0</v>
      </c>
      <c r="L22" t="str">
        <f>IF(T_CAPASST[[#This Row],[gateau]]=Donnée!$B$4,Donnée!K$4*M22,IF(T_CAPASST[[#This Row],[gateau]]=Donnée!$B$5,Donnée!K$5*M22,IF(Donnée!$B$6=T_CAPASST[[#This Row],[gateau]],Donnée!K$6*M22,"")))</f>
        <v/>
      </c>
      <c r="M22">
        <f ca="1">INDEX('Nombre de gateau'!$D21:$P21,MATCH(TEXT(Donnée!K$9,"@"),'Nombre de gateau'!$D$6:$AJ$6,0))</f>
        <v>0</v>
      </c>
    </row>
    <row r="23" spans="1:13" x14ac:dyDescent="0.35">
      <c r="A23" t="str">
        <f>T_CAPASST[sous-traitant]&amp;T_CAPASST[gateau]</f>
        <v>00</v>
      </c>
      <c r="B23">
        <f>'Nombre de gateau'!B22</f>
        <v>0</v>
      </c>
      <c r="C23">
        <f>'Nombre de gateau'!C22</f>
        <v>0</v>
      </c>
      <c r="D23" s="19" t="str">
        <f>IF(T_CAPASST[[#This Row],[gateau]]=Donnée!$B$4,Donnée!C$4*E23,IF(T_CAPASST[[#This Row],[gateau]]=Donnée!$B$5,Donnée!C$5*E23,IF(Donnée!$B$6=T_CAPASST[[#This Row],[gateau]],Donnée!C$6*E23,"")))</f>
        <v/>
      </c>
      <c r="E23" s="20">
        <f ca="1">INDEX('Nombre de gateau'!$D22:$P22,MATCH(TEXT(Donnée!C$9,"@"),'Nombre de gateau'!$D$6:$AJ$6,0))</f>
        <v>0</v>
      </c>
      <c r="F23" s="19" t="str">
        <f>IF(T_CAPASST[[#This Row],[gateau]]=Donnée!$B$4,Donnée!E$4*G23,IF(T_CAPASST[[#This Row],[gateau]]=Donnée!$B$5,Donnée!E$5*G23,IF(Donnée!$B$6=T_CAPASST[[#This Row],[gateau]],Donnée!E$6*G23,"")))</f>
        <v/>
      </c>
      <c r="G23" s="20">
        <f ca="1">INDEX('Nombre de gateau'!$D22:$AJ22,MATCH(TEXT(Donnée!$D$9,"@"),'Nombre de gateau'!$D$6:$AJ$6,0))</f>
        <v>0</v>
      </c>
      <c r="H23" t="str">
        <f>IF(T_CAPASST[[#This Row],[gateau]]=Donnée!$B$4,Donnée!G$4*I23,IF(T_CAPASST[[#This Row],[gateau]]=Donnée!$B$5,Donnée!G$5*I23,IF(Donnée!$B$6=T_CAPASST[[#This Row],[gateau]],Donnée!G$6*I23,"")))</f>
        <v/>
      </c>
      <c r="I23">
        <f ca="1">INDEX('Nombre de gateau'!$D22:$P22,MATCH(TEXT(Donnée!G$9,"@"),'Nombre de gateau'!$D$6:$AJ$6,0))</f>
        <v>0</v>
      </c>
      <c r="J23" t="str">
        <f>IF(T_CAPASST[[#This Row],[gateau]]=Donnée!$B$4,Donnée!I$4*K23,IF(T_CAPASST[[#This Row],[gateau]]=Donnée!$B$5,Donnée!I$5*K23,IF(Donnée!$B$6=T_CAPASST[[#This Row],[gateau]],Donnée!I$6*K23,"")))</f>
        <v/>
      </c>
      <c r="K23">
        <f ca="1">INDEX('Nombre de gateau'!$D22:$P22,MATCH(TEXT(Donnée!I$9,"@"),'Nombre de gateau'!$D$6:$AJ$6,0))</f>
        <v>0</v>
      </c>
      <c r="L23" t="str">
        <f>IF(T_CAPASST[[#This Row],[gateau]]=Donnée!$B$4,Donnée!K$4*M23,IF(T_CAPASST[[#This Row],[gateau]]=Donnée!$B$5,Donnée!K$5*M23,IF(Donnée!$B$6=T_CAPASST[[#This Row],[gateau]],Donnée!K$6*M23,"")))</f>
        <v/>
      </c>
      <c r="M23">
        <f ca="1">INDEX('Nombre de gateau'!$D22:$P22,MATCH(TEXT(Donnée!K$9,"@"),'Nombre de gateau'!$D$6:$AJ$6,0))</f>
        <v>0</v>
      </c>
    </row>
    <row r="24" spans="1:13" x14ac:dyDescent="0.35">
      <c r="A24" t="str">
        <f>T_CAPASST[sous-traitant]&amp;T_CAPASST[gateau]</f>
        <v>00</v>
      </c>
      <c r="B24">
        <f>'Nombre de gateau'!B23</f>
        <v>0</v>
      </c>
      <c r="C24">
        <f>'Nombre de gateau'!C23</f>
        <v>0</v>
      </c>
      <c r="D24" s="19" t="str">
        <f>IF(T_CAPASST[[#This Row],[gateau]]=Donnée!$B$4,Donnée!C$4*E24,IF(T_CAPASST[[#This Row],[gateau]]=Donnée!$B$5,Donnée!C$5*E24,IF(Donnée!$B$6=T_CAPASST[[#This Row],[gateau]],Donnée!C$6*E24,"")))</f>
        <v/>
      </c>
      <c r="E24" s="20">
        <f ca="1">INDEX('Nombre de gateau'!$D23:$P23,MATCH(TEXT(Donnée!C$9,"@"),'Nombre de gateau'!$D$6:$AJ$6,0))</f>
        <v>0</v>
      </c>
      <c r="F24" s="19" t="str">
        <f>IF(T_CAPASST[[#This Row],[gateau]]=Donnée!$B$4,Donnée!E$4*G24,IF(T_CAPASST[[#This Row],[gateau]]=Donnée!$B$5,Donnée!E$5*G24,IF(Donnée!$B$6=T_CAPASST[[#This Row],[gateau]],Donnée!E$6*G24,"")))</f>
        <v/>
      </c>
      <c r="G24" s="20">
        <f ca="1">INDEX('Nombre de gateau'!$D23:$AJ23,MATCH(TEXT(Donnée!$D$9,"@"),'Nombre de gateau'!$D$6:$AJ$6,0))</f>
        <v>0</v>
      </c>
      <c r="H24" t="str">
        <f>IF(T_CAPASST[[#This Row],[gateau]]=Donnée!$B$4,Donnée!G$4*I24,IF(T_CAPASST[[#This Row],[gateau]]=Donnée!$B$5,Donnée!G$5*I24,IF(Donnée!$B$6=T_CAPASST[[#This Row],[gateau]],Donnée!G$6*I24,"")))</f>
        <v/>
      </c>
      <c r="I24">
        <f ca="1">INDEX('Nombre de gateau'!$D23:$P23,MATCH(TEXT(Donnée!G$9,"@"),'Nombre de gateau'!$D$6:$AJ$6,0))</f>
        <v>0</v>
      </c>
      <c r="J24" t="str">
        <f>IF(T_CAPASST[[#This Row],[gateau]]=Donnée!$B$4,Donnée!I$4*K24,IF(T_CAPASST[[#This Row],[gateau]]=Donnée!$B$5,Donnée!I$5*K24,IF(Donnée!$B$6=T_CAPASST[[#This Row],[gateau]],Donnée!I$6*K24,"")))</f>
        <v/>
      </c>
      <c r="K24">
        <f ca="1">INDEX('Nombre de gateau'!$D23:$P23,MATCH(TEXT(Donnée!I$9,"@"),'Nombre de gateau'!$D$6:$AJ$6,0))</f>
        <v>0</v>
      </c>
      <c r="L24" t="str">
        <f>IF(T_CAPASST[[#This Row],[gateau]]=Donnée!$B$4,Donnée!K$4*M24,IF(T_CAPASST[[#This Row],[gateau]]=Donnée!$B$5,Donnée!K$5*M24,IF(Donnée!$B$6=T_CAPASST[[#This Row],[gateau]],Donnée!K$6*M24,"")))</f>
        <v/>
      </c>
      <c r="M24">
        <f ca="1">INDEX('Nombre de gateau'!$D23:$P23,MATCH(TEXT(Donnée!K$9,"@"),'Nombre de gateau'!$D$6:$AJ$6,0))</f>
        <v>0</v>
      </c>
    </row>
    <row r="25" spans="1:13" x14ac:dyDescent="0.35">
      <c r="A25" t="str">
        <f>T_CAPASST[sous-traitant]&amp;T_CAPASST[gateau]</f>
        <v>00</v>
      </c>
      <c r="B25">
        <f>'Nombre de gateau'!B24</f>
        <v>0</v>
      </c>
      <c r="C25">
        <f>'Nombre de gateau'!C24</f>
        <v>0</v>
      </c>
      <c r="D25" s="19" t="str">
        <f>IF(T_CAPASST[[#This Row],[gateau]]=Donnée!$B$4,Donnée!C$4*E25,IF(T_CAPASST[[#This Row],[gateau]]=Donnée!$B$5,Donnée!C$5*E25,IF(Donnée!$B$6=T_CAPASST[[#This Row],[gateau]],Donnée!C$6*E25,"")))</f>
        <v/>
      </c>
      <c r="E25" s="20">
        <f ca="1">INDEX('Nombre de gateau'!$D24:$P24,MATCH(TEXT(Donnée!C$9,"@"),'Nombre de gateau'!$D$6:$AJ$6,0))</f>
        <v>0</v>
      </c>
      <c r="F25" s="19" t="str">
        <f>IF(T_CAPASST[[#This Row],[gateau]]=Donnée!$B$4,Donnée!E$4*G25,IF(T_CAPASST[[#This Row],[gateau]]=Donnée!$B$5,Donnée!E$5*G25,IF(Donnée!$B$6=T_CAPASST[[#This Row],[gateau]],Donnée!E$6*G25,"")))</f>
        <v/>
      </c>
      <c r="G25" s="20">
        <f ca="1">INDEX('Nombre de gateau'!$D24:$AJ24,MATCH(TEXT(Donnée!$D$9,"@"),'Nombre de gateau'!$D$6:$AJ$6,0))</f>
        <v>0</v>
      </c>
      <c r="H25" t="str">
        <f>IF(T_CAPASST[[#This Row],[gateau]]=Donnée!$B$4,Donnée!G$4*I25,IF(T_CAPASST[[#This Row],[gateau]]=Donnée!$B$5,Donnée!G$5*I25,IF(Donnée!$B$6=T_CAPASST[[#This Row],[gateau]],Donnée!G$6*I25,"")))</f>
        <v/>
      </c>
      <c r="I25">
        <f ca="1">INDEX('Nombre de gateau'!$D24:$P24,MATCH(TEXT(Donnée!G$9,"@"),'Nombre de gateau'!$D$6:$AJ$6,0))</f>
        <v>0</v>
      </c>
      <c r="J25" t="str">
        <f>IF(T_CAPASST[[#This Row],[gateau]]=Donnée!$B$4,Donnée!I$4*K25,IF(T_CAPASST[[#This Row],[gateau]]=Donnée!$B$5,Donnée!I$5*K25,IF(Donnée!$B$6=T_CAPASST[[#This Row],[gateau]],Donnée!I$6*K25,"")))</f>
        <v/>
      </c>
      <c r="K25">
        <f ca="1">INDEX('Nombre de gateau'!$D24:$P24,MATCH(TEXT(Donnée!I$9,"@"),'Nombre de gateau'!$D$6:$AJ$6,0))</f>
        <v>0</v>
      </c>
      <c r="L25" t="str">
        <f>IF(T_CAPASST[[#This Row],[gateau]]=Donnée!$B$4,Donnée!K$4*M25,IF(T_CAPASST[[#This Row],[gateau]]=Donnée!$B$5,Donnée!K$5*M25,IF(Donnée!$B$6=T_CAPASST[[#This Row],[gateau]],Donnée!K$6*M25,"")))</f>
        <v/>
      </c>
      <c r="M25">
        <f ca="1">INDEX('Nombre de gateau'!$D24:$P24,MATCH(TEXT(Donnée!K$9,"@"),'Nombre de gateau'!$D$6:$AJ$6,0))</f>
        <v>0</v>
      </c>
    </row>
    <row r="26" spans="1:13" x14ac:dyDescent="0.35">
      <c r="A26" t="str">
        <f>T_CAPASST[sous-traitant]&amp;T_CAPASST[gateau]</f>
        <v>00</v>
      </c>
      <c r="B26">
        <f>'Nombre de gateau'!B25</f>
        <v>0</v>
      </c>
      <c r="C26">
        <f>'Nombre de gateau'!C25</f>
        <v>0</v>
      </c>
      <c r="D26" s="19" t="str">
        <f>IF(T_CAPASST[[#This Row],[gateau]]=Donnée!$B$4,Donnée!C$4*E26,IF(T_CAPASST[[#This Row],[gateau]]=Donnée!$B$5,Donnée!C$5*E26,IF(Donnée!$B$6=T_CAPASST[[#This Row],[gateau]],Donnée!C$6*E26,"")))</f>
        <v/>
      </c>
      <c r="E26" s="20">
        <f ca="1">INDEX('Nombre de gateau'!$D25:$P25,MATCH(TEXT(Donnée!C$9,"@"),'Nombre de gateau'!$D$6:$AJ$6,0))</f>
        <v>0</v>
      </c>
      <c r="F26" s="19" t="str">
        <f>IF(T_CAPASST[[#This Row],[gateau]]=Donnée!$B$4,Donnée!E$4*G26,IF(T_CAPASST[[#This Row],[gateau]]=Donnée!$B$5,Donnée!E$5*G26,IF(Donnée!$B$6=T_CAPASST[[#This Row],[gateau]],Donnée!E$6*G26,"")))</f>
        <v/>
      </c>
      <c r="G26" s="20">
        <f ca="1">INDEX('Nombre de gateau'!$D25:$AJ25,MATCH(TEXT(Donnée!$D$9,"@"),'Nombre de gateau'!$D$6:$AJ$6,0))</f>
        <v>0</v>
      </c>
      <c r="H26" t="str">
        <f>IF(T_CAPASST[[#This Row],[gateau]]=Donnée!$B$4,Donnée!G$4*I26,IF(T_CAPASST[[#This Row],[gateau]]=Donnée!$B$5,Donnée!G$5*I26,IF(Donnée!$B$6=T_CAPASST[[#This Row],[gateau]],Donnée!G$6*I26,"")))</f>
        <v/>
      </c>
      <c r="I26">
        <f ca="1">INDEX('Nombre de gateau'!$D25:$P25,MATCH(TEXT(Donnée!G$9,"@"),'Nombre de gateau'!$D$6:$AJ$6,0))</f>
        <v>0</v>
      </c>
      <c r="J26" t="str">
        <f>IF(T_CAPASST[[#This Row],[gateau]]=Donnée!$B$4,Donnée!I$4*K26,IF(T_CAPASST[[#This Row],[gateau]]=Donnée!$B$5,Donnée!I$5*K26,IF(Donnée!$B$6=T_CAPASST[[#This Row],[gateau]],Donnée!I$6*K26,"")))</f>
        <v/>
      </c>
      <c r="K26">
        <f ca="1">INDEX('Nombre de gateau'!$D25:$P25,MATCH(TEXT(Donnée!I$9,"@"),'Nombre de gateau'!$D$6:$AJ$6,0))</f>
        <v>0</v>
      </c>
      <c r="L26" t="str">
        <f>IF(T_CAPASST[[#This Row],[gateau]]=Donnée!$B$4,Donnée!K$4*M26,IF(T_CAPASST[[#This Row],[gateau]]=Donnée!$B$5,Donnée!K$5*M26,IF(Donnée!$B$6=T_CAPASST[[#This Row],[gateau]],Donnée!K$6*M26,"")))</f>
        <v/>
      </c>
      <c r="M26">
        <f ca="1">INDEX('Nombre de gateau'!$D25:$P25,MATCH(TEXT(Donnée!K$9,"@"),'Nombre de gateau'!$D$6:$AJ$6,0))</f>
        <v>0</v>
      </c>
    </row>
    <row r="27" spans="1:13" x14ac:dyDescent="0.35">
      <c r="A27" t="str">
        <f>T_CAPASST[sous-traitant]&amp;T_CAPASST[gateau]</f>
        <v>00</v>
      </c>
      <c r="B27">
        <f>'Nombre de gateau'!B26</f>
        <v>0</v>
      </c>
      <c r="C27">
        <f>'Nombre de gateau'!C26</f>
        <v>0</v>
      </c>
      <c r="D27" s="19" t="str">
        <f>IF(T_CAPASST[[#This Row],[gateau]]=Donnée!$B$4,Donnée!C$4*E27,IF(T_CAPASST[[#This Row],[gateau]]=Donnée!$B$5,Donnée!C$5*E27,IF(Donnée!$B$6=T_CAPASST[[#This Row],[gateau]],Donnée!C$6*E27,"")))</f>
        <v/>
      </c>
      <c r="E27" s="20">
        <f ca="1">INDEX('Nombre de gateau'!$D26:$P26,MATCH(TEXT(Donnée!C$9,"@"),'Nombre de gateau'!$D$6:$AJ$6,0))</f>
        <v>0</v>
      </c>
      <c r="F27" s="19" t="str">
        <f>IF(T_CAPASST[[#This Row],[gateau]]=Donnée!$B$4,Donnée!E$4*G27,IF(T_CAPASST[[#This Row],[gateau]]=Donnée!$B$5,Donnée!E$5*G27,IF(Donnée!$B$6=T_CAPASST[[#This Row],[gateau]],Donnée!E$6*G27,"")))</f>
        <v/>
      </c>
      <c r="G27" s="20">
        <f ca="1">INDEX('Nombre de gateau'!$D26:$AJ26,MATCH(TEXT(Donnée!$D$9,"@"),'Nombre de gateau'!$D$6:$AJ$6,0))</f>
        <v>0</v>
      </c>
      <c r="H27" t="str">
        <f>IF(T_CAPASST[[#This Row],[gateau]]=Donnée!$B$4,Donnée!G$4*I27,IF(T_CAPASST[[#This Row],[gateau]]=Donnée!$B$5,Donnée!G$5*I27,IF(Donnée!$B$6=T_CAPASST[[#This Row],[gateau]],Donnée!G$6*I27,"")))</f>
        <v/>
      </c>
      <c r="I27">
        <f ca="1">INDEX('Nombre de gateau'!$D26:$P26,MATCH(TEXT(Donnée!G$9,"@"),'Nombre de gateau'!$D$6:$AJ$6,0))</f>
        <v>0</v>
      </c>
      <c r="J27" t="str">
        <f>IF(T_CAPASST[[#This Row],[gateau]]=Donnée!$B$4,Donnée!I$4*K27,IF(T_CAPASST[[#This Row],[gateau]]=Donnée!$B$5,Donnée!I$5*K27,IF(Donnée!$B$6=T_CAPASST[[#This Row],[gateau]],Donnée!I$6*K27,"")))</f>
        <v/>
      </c>
      <c r="K27">
        <f ca="1">INDEX('Nombre de gateau'!$D26:$P26,MATCH(TEXT(Donnée!I$9,"@"),'Nombre de gateau'!$D$6:$AJ$6,0))</f>
        <v>0</v>
      </c>
      <c r="L27" t="str">
        <f>IF(T_CAPASST[[#This Row],[gateau]]=Donnée!$B$4,Donnée!K$4*M27,IF(T_CAPASST[[#This Row],[gateau]]=Donnée!$B$5,Donnée!K$5*M27,IF(Donnée!$B$6=T_CAPASST[[#This Row],[gateau]],Donnée!K$6*M27,"")))</f>
        <v/>
      </c>
      <c r="M27">
        <f ca="1">INDEX('Nombre de gateau'!$D26:$P26,MATCH(TEXT(Donnée!K$9,"@"),'Nombre de gateau'!$D$6:$AJ$6,0))</f>
        <v>0</v>
      </c>
    </row>
    <row r="28" spans="1:13" x14ac:dyDescent="0.35">
      <c r="A28" t="str">
        <f>T_CAPASST[sous-traitant]&amp;T_CAPASST[gateau]</f>
        <v>00</v>
      </c>
      <c r="B28">
        <f>'Nombre de gateau'!B27</f>
        <v>0</v>
      </c>
      <c r="C28">
        <f>'Nombre de gateau'!C27</f>
        <v>0</v>
      </c>
      <c r="D28" s="19" t="str">
        <f>IF(T_CAPASST[[#This Row],[gateau]]=Donnée!$B$4,Donnée!C$4*E28,IF(T_CAPASST[[#This Row],[gateau]]=Donnée!$B$5,Donnée!C$5*E28,IF(Donnée!$B$6=T_CAPASST[[#This Row],[gateau]],Donnée!C$6*E28,"")))</f>
        <v/>
      </c>
      <c r="E28" s="20">
        <f ca="1">INDEX('Nombre de gateau'!$D27:$P27,MATCH(TEXT(Donnée!C$9,"@"),'Nombre de gateau'!$D$6:$AJ$6,0))</f>
        <v>0</v>
      </c>
      <c r="F28" s="19" t="str">
        <f>IF(T_CAPASST[[#This Row],[gateau]]=Donnée!$B$4,Donnée!E$4*G28,IF(T_CAPASST[[#This Row],[gateau]]=Donnée!$B$5,Donnée!E$5*G28,IF(Donnée!$B$6=T_CAPASST[[#This Row],[gateau]],Donnée!E$6*G28,"")))</f>
        <v/>
      </c>
      <c r="G28" s="20">
        <f ca="1">INDEX('Nombre de gateau'!$D27:$AJ27,MATCH(TEXT(Donnée!$D$9,"@"),'Nombre de gateau'!$D$6:$AJ$6,0))</f>
        <v>0</v>
      </c>
      <c r="H28" t="str">
        <f>IF(T_CAPASST[[#This Row],[gateau]]=Donnée!$B$4,Donnée!G$4*I28,IF(T_CAPASST[[#This Row],[gateau]]=Donnée!$B$5,Donnée!G$5*I28,IF(Donnée!$B$6=T_CAPASST[[#This Row],[gateau]],Donnée!G$6*I28,"")))</f>
        <v/>
      </c>
      <c r="I28">
        <f ca="1">INDEX('Nombre de gateau'!$D27:$P27,MATCH(TEXT(Donnée!G$9,"@"),'Nombre de gateau'!$D$6:$AJ$6,0))</f>
        <v>0</v>
      </c>
      <c r="J28" t="str">
        <f>IF(T_CAPASST[[#This Row],[gateau]]=Donnée!$B$4,Donnée!I$4*K28,IF(T_CAPASST[[#This Row],[gateau]]=Donnée!$B$5,Donnée!I$5*K28,IF(Donnée!$B$6=T_CAPASST[[#This Row],[gateau]],Donnée!I$6*K28,"")))</f>
        <v/>
      </c>
      <c r="K28">
        <f ca="1">INDEX('Nombre de gateau'!$D27:$P27,MATCH(TEXT(Donnée!I$9,"@"),'Nombre de gateau'!$D$6:$AJ$6,0))</f>
        <v>0</v>
      </c>
      <c r="L28" t="str">
        <f>IF(T_CAPASST[[#This Row],[gateau]]=Donnée!$B$4,Donnée!K$4*M28,IF(T_CAPASST[[#This Row],[gateau]]=Donnée!$B$5,Donnée!K$5*M28,IF(Donnée!$B$6=T_CAPASST[[#This Row],[gateau]],Donnée!K$6*M28,"")))</f>
        <v/>
      </c>
      <c r="M28">
        <f ca="1">INDEX('Nombre de gateau'!$D27:$P27,MATCH(TEXT(Donnée!K$9,"@"),'Nombre de gateau'!$D$6:$AJ$6,0))</f>
        <v>0</v>
      </c>
    </row>
    <row r="29" spans="1:13" x14ac:dyDescent="0.35">
      <c r="A29" t="str">
        <f>T_CAPASST[sous-traitant]&amp;T_CAPASST[gateau]</f>
        <v>00</v>
      </c>
      <c r="B29">
        <f>'Nombre de gateau'!B28</f>
        <v>0</v>
      </c>
      <c r="C29">
        <f>'Nombre de gateau'!C28</f>
        <v>0</v>
      </c>
      <c r="D29" s="19" t="str">
        <f>IF(T_CAPASST[[#This Row],[gateau]]=Donnée!$B$4,Donnée!C$4*E29,IF(T_CAPASST[[#This Row],[gateau]]=Donnée!$B$5,Donnée!C$5*E29,IF(Donnée!$B$6=T_CAPASST[[#This Row],[gateau]],Donnée!C$6*E29,"")))</f>
        <v/>
      </c>
      <c r="E29" s="20">
        <f ca="1">INDEX('Nombre de gateau'!$D28:$P28,MATCH(TEXT(Donnée!C$9,"@"),'Nombre de gateau'!$D$6:$AJ$6,0))</f>
        <v>0</v>
      </c>
      <c r="F29" s="19" t="str">
        <f>IF(T_CAPASST[[#This Row],[gateau]]=Donnée!$B$4,Donnée!E$4*G29,IF(T_CAPASST[[#This Row],[gateau]]=Donnée!$B$5,Donnée!E$5*G29,IF(Donnée!$B$6=T_CAPASST[[#This Row],[gateau]],Donnée!E$6*G29,"")))</f>
        <v/>
      </c>
      <c r="G29" s="20">
        <f ca="1">INDEX('Nombre de gateau'!$D28:$AJ28,MATCH(TEXT(Donnée!$D$9,"@"),'Nombre de gateau'!$D$6:$AJ$6,0))</f>
        <v>0</v>
      </c>
      <c r="H29" t="str">
        <f>IF(T_CAPASST[[#This Row],[gateau]]=Donnée!$B$4,Donnée!G$4*I29,IF(T_CAPASST[[#This Row],[gateau]]=Donnée!$B$5,Donnée!G$5*I29,IF(Donnée!$B$6=T_CAPASST[[#This Row],[gateau]],Donnée!G$6*I29,"")))</f>
        <v/>
      </c>
      <c r="I29">
        <f ca="1">INDEX('Nombre de gateau'!$D28:$P28,MATCH(TEXT(Donnée!G$9,"@"),'Nombre de gateau'!$D$6:$AJ$6,0))</f>
        <v>0</v>
      </c>
      <c r="J29" t="str">
        <f>IF(T_CAPASST[[#This Row],[gateau]]=Donnée!$B$4,Donnée!I$4*K29,IF(T_CAPASST[[#This Row],[gateau]]=Donnée!$B$5,Donnée!I$5*K29,IF(Donnée!$B$6=T_CAPASST[[#This Row],[gateau]],Donnée!I$6*K29,"")))</f>
        <v/>
      </c>
      <c r="K29">
        <f ca="1">INDEX('Nombre de gateau'!$D28:$P28,MATCH(TEXT(Donnée!I$9,"@"),'Nombre de gateau'!$D$6:$AJ$6,0))</f>
        <v>0</v>
      </c>
      <c r="L29" t="str">
        <f>IF(T_CAPASST[[#This Row],[gateau]]=Donnée!$B$4,Donnée!K$4*M29,IF(T_CAPASST[[#This Row],[gateau]]=Donnée!$B$5,Donnée!K$5*M29,IF(Donnée!$B$6=T_CAPASST[[#This Row],[gateau]],Donnée!K$6*M29,"")))</f>
        <v/>
      </c>
      <c r="M29">
        <f ca="1">INDEX('Nombre de gateau'!$D28:$P28,MATCH(TEXT(Donnée!K$9,"@"),'Nombre de gateau'!$D$6:$AJ$6,0))</f>
        <v>0</v>
      </c>
    </row>
    <row r="30" spans="1:13" x14ac:dyDescent="0.35">
      <c r="A30" t="str">
        <f>T_CAPASST[sous-traitant]&amp;T_CAPASST[gateau]</f>
        <v>00</v>
      </c>
      <c r="B30">
        <f>'Nombre de gateau'!B29</f>
        <v>0</v>
      </c>
      <c r="C30">
        <f>'Nombre de gateau'!C29</f>
        <v>0</v>
      </c>
      <c r="D30" s="19" t="str">
        <f>IF(T_CAPASST[[#This Row],[gateau]]=Donnée!$B$4,Donnée!C$4*E30,IF(T_CAPASST[[#This Row],[gateau]]=Donnée!$B$5,Donnée!C$5*E30,IF(Donnée!$B$6=T_CAPASST[[#This Row],[gateau]],Donnée!C$6*E30,"")))</f>
        <v/>
      </c>
      <c r="E30" s="20">
        <f ca="1">INDEX('Nombre de gateau'!$D29:$P29,MATCH(TEXT(Donnée!C$9,"@"),'Nombre de gateau'!$D$6:$AJ$6,0))</f>
        <v>0</v>
      </c>
      <c r="F30" s="19" t="str">
        <f>IF(T_CAPASST[[#This Row],[gateau]]=Donnée!$B$4,Donnée!E$4*G30,IF(T_CAPASST[[#This Row],[gateau]]=Donnée!$B$5,Donnée!E$5*G30,IF(Donnée!$B$6=T_CAPASST[[#This Row],[gateau]],Donnée!E$6*G30,"")))</f>
        <v/>
      </c>
      <c r="G30" s="20">
        <f ca="1">INDEX('Nombre de gateau'!$D29:$AJ29,MATCH(TEXT(Donnée!$D$9,"@"),'Nombre de gateau'!$D$6:$AJ$6,0))</f>
        <v>0</v>
      </c>
      <c r="H30" t="str">
        <f>IF(T_CAPASST[[#This Row],[gateau]]=Donnée!$B$4,Donnée!G$4*I30,IF(T_CAPASST[[#This Row],[gateau]]=Donnée!$B$5,Donnée!G$5*I30,IF(Donnée!$B$6=T_CAPASST[[#This Row],[gateau]],Donnée!G$6*I30,"")))</f>
        <v/>
      </c>
      <c r="I30">
        <f ca="1">INDEX('Nombre de gateau'!$D29:$P29,MATCH(TEXT(Donnée!G$9,"@"),'Nombre de gateau'!$D$6:$AJ$6,0))</f>
        <v>0</v>
      </c>
      <c r="J30" t="str">
        <f>IF(T_CAPASST[[#This Row],[gateau]]=Donnée!$B$4,Donnée!I$4*K30,IF(T_CAPASST[[#This Row],[gateau]]=Donnée!$B$5,Donnée!I$5*K30,IF(Donnée!$B$6=T_CAPASST[[#This Row],[gateau]],Donnée!I$6*K30,"")))</f>
        <v/>
      </c>
      <c r="K30">
        <f ca="1">INDEX('Nombre de gateau'!$D29:$P29,MATCH(TEXT(Donnée!I$9,"@"),'Nombre de gateau'!$D$6:$AJ$6,0))</f>
        <v>0</v>
      </c>
      <c r="L30" t="str">
        <f>IF(T_CAPASST[[#This Row],[gateau]]=Donnée!$B$4,Donnée!K$4*M30,IF(T_CAPASST[[#This Row],[gateau]]=Donnée!$B$5,Donnée!K$5*M30,IF(Donnée!$B$6=T_CAPASST[[#This Row],[gateau]],Donnée!K$6*M30,"")))</f>
        <v/>
      </c>
      <c r="M30">
        <f ca="1">INDEX('Nombre de gateau'!$D29:$P29,MATCH(TEXT(Donnée!K$9,"@"),'Nombre de gateau'!$D$6:$AJ$6,0))</f>
        <v>0</v>
      </c>
    </row>
    <row r="31" spans="1:13" x14ac:dyDescent="0.35">
      <c r="A31" t="str">
        <f>T_CAPASST[sous-traitant]&amp;T_CAPASST[gateau]</f>
        <v>00</v>
      </c>
      <c r="B31">
        <f>'Nombre de gateau'!B30</f>
        <v>0</v>
      </c>
      <c r="C31">
        <f>'Nombre de gateau'!C30</f>
        <v>0</v>
      </c>
      <c r="D31" s="19" t="str">
        <f>IF(T_CAPASST[[#This Row],[gateau]]=Donnée!$B$4,Donnée!C$4*E31,IF(T_CAPASST[[#This Row],[gateau]]=Donnée!$B$5,Donnée!C$5*E31,IF(Donnée!$B$6=T_CAPASST[[#This Row],[gateau]],Donnée!C$6*E31,"")))</f>
        <v/>
      </c>
      <c r="E31" s="20">
        <f ca="1">INDEX('Nombre de gateau'!$D30:$P30,MATCH(TEXT(Donnée!C$9,"@"),'Nombre de gateau'!$D$6:$AJ$6,0))</f>
        <v>0</v>
      </c>
      <c r="F31" s="19" t="str">
        <f>IF(T_CAPASST[[#This Row],[gateau]]=Donnée!$B$4,Donnée!E$4*G31,IF(T_CAPASST[[#This Row],[gateau]]=Donnée!$B$5,Donnée!E$5*G31,IF(Donnée!$B$6=T_CAPASST[[#This Row],[gateau]],Donnée!E$6*G31,"")))</f>
        <v/>
      </c>
      <c r="G31" s="20">
        <f ca="1">INDEX('Nombre de gateau'!$D30:$AJ30,MATCH(TEXT(Donnée!$D$9,"@"),'Nombre de gateau'!$D$6:$AJ$6,0))</f>
        <v>0</v>
      </c>
      <c r="H31" t="str">
        <f>IF(T_CAPASST[[#This Row],[gateau]]=Donnée!$B$4,Donnée!G$4*I31,IF(T_CAPASST[[#This Row],[gateau]]=Donnée!$B$5,Donnée!G$5*I31,IF(Donnée!$B$6=T_CAPASST[[#This Row],[gateau]],Donnée!G$6*I31,"")))</f>
        <v/>
      </c>
      <c r="I31">
        <f ca="1">INDEX('Nombre de gateau'!$D30:$P30,MATCH(TEXT(Donnée!G$9,"@"),'Nombre de gateau'!$D$6:$AJ$6,0))</f>
        <v>0</v>
      </c>
      <c r="J31" t="str">
        <f>IF(T_CAPASST[[#This Row],[gateau]]=Donnée!$B$4,Donnée!I$4*K31,IF(T_CAPASST[[#This Row],[gateau]]=Donnée!$B$5,Donnée!I$5*K31,IF(Donnée!$B$6=T_CAPASST[[#This Row],[gateau]],Donnée!I$6*K31,"")))</f>
        <v/>
      </c>
      <c r="K31">
        <f ca="1">INDEX('Nombre de gateau'!$D30:$P30,MATCH(TEXT(Donnée!I$9,"@"),'Nombre de gateau'!$D$6:$AJ$6,0))</f>
        <v>0</v>
      </c>
      <c r="L31" t="str">
        <f>IF(T_CAPASST[[#This Row],[gateau]]=Donnée!$B$4,Donnée!K$4*M31,IF(T_CAPASST[[#This Row],[gateau]]=Donnée!$B$5,Donnée!K$5*M31,IF(Donnée!$B$6=T_CAPASST[[#This Row],[gateau]],Donnée!K$6*M31,"")))</f>
        <v/>
      </c>
      <c r="M31">
        <f ca="1">INDEX('Nombre de gateau'!$D30:$P30,MATCH(TEXT(Donnée!K$9,"@"),'Nombre de gateau'!$D$6:$AJ$6,0))</f>
        <v>0</v>
      </c>
    </row>
    <row r="32" spans="1:13" x14ac:dyDescent="0.35">
      <c r="A32" t="str">
        <f>T_CAPASST[sous-traitant]&amp;T_CAPASST[gateau]</f>
        <v>00</v>
      </c>
      <c r="B32">
        <f>'Nombre de gateau'!B31</f>
        <v>0</v>
      </c>
      <c r="C32">
        <f>'Nombre de gateau'!C31</f>
        <v>0</v>
      </c>
      <c r="D32" s="19" t="str">
        <f>IF(T_CAPASST[[#This Row],[gateau]]=Donnée!$B$4,Donnée!C$4*E32,IF(T_CAPASST[[#This Row],[gateau]]=Donnée!$B$5,Donnée!C$5*E32,IF(Donnée!$B$6=T_CAPASST[[#This Row],[gateau]],Donnée!C$6*E32,"")))</f>
        <v/>
      </c>
      <c r="E32" s="20">
        <f ca="1">INDEX('Nombre de gateau'!$D31:$P31,MATCH(TEXT(Donnée!C$9,"@"),'Nombre de gateau'!$D$6:$AJ$6,0))</f>
        <v>0</v>
      </c>
      <c r="F32" s="19" t="str">
        <f>IF(T_CAPASST[[#This Row],[gateau]]=Donnée!$B$4,Donnée!E$4*G32,IF(T_CAPASST[[#This Row],[gateau]]=Donnée!$B$5,Donnée!E$5*G32,IF(Donnée!$B$6=T_CAPASST[[#This Row],[gateau]],Donnée!E$6*G32,"")))</f>
        <v/>
      </c>
      <c r="G32" s="20">
        <f ca="1">INDEX('Nombre de gateau'!$D31:$AJ31,MATCH(TEXT(Donnée!$D$9,"@"),'Nombre de gateau'!$D$6:$AJ$6,0))</f>
        <v>0</v>
      </c>
      <c r="H32" t="str">
        <f>IF(T_CAPASST[[#This Row],[gateau]]=Donnée!$B$4,Donnée!G$4*I32,IF(T_CAPASST[[#This Row],[gateau]]=Donnée!$B$5,Donnée!G$5*I32,IF(Donnée!$B$6=T_CAPASST[[#This Row],[gateau]],Donnée!G$6*I32,"")))</f>
        <v/>
      </c>
      <c r="I32">
        <f ca="1">INDEX('Nombre de gateau'!$D31:$P31,MATCH(TEXT(Donnée!G$9,"@"),'Nombre de gateau'!$D$6:$AJ$6,0))</f>
        <v>0</v>
      </c>
      <c r="J32" t="str">
        <f>IF(T_CAPASST[[#This Row],[gateau]]=Donnée!$B$4,Donnée!I$4*K32,IF(T_CAPASST[[#This Row],[gateau]]=Donnée!$B$5,Donnée!I$5*K32,IF(Donnée!$B$6=T_CAPASST[[#This Row],[gateau]],Donnée!I$6*K32,"")))</f>
        <v/>
      </c>
      <c r="K32">
        <f ca="1">INDEX('Nombre de gateau'!$D31:$P31,MATCH(TEXT(Donnée!I$9,"@"),'Nombre de gateau'!$D$6:$AJ$6,0))</f>
        <v>0</v>
      </c>
      <c r="L32" t="str">
        <f>IF(T_CAPASST[[#This Row],[gateau]]=Donnée!$B$4,Donnée!K$4*M32,IF(T_CAPASST[[#This Row],[gateau]]=Donnée!$B$5,Donnée!K$5*M32,IF(Donnée!$B$6=T_CAPASST[[#This Row],[gateau]],Donnée!K$6*M32,"")))</f>
        <v/>
      </c>
      <c r="M32">
        <f ca="1">INDEX('Nombre de gateau'!$D31:$P31,MATCH(TEXT(Donnée!K$9,"@"),'Nombre de gateau'!$D$6:$AJ$6,0))</f>
        <v>0</v>
      </c>
    </row>
    <row r="33" spans="1:13" x14ac:dyDescent="0.35">
      <c r="A33" t="str">
        <f>T_CAPASST[sous-traitant]&amp;T_CAPASST[gateau]</f>
        <v>00</v>
      </c>
      <c r="B33">
        <f>'Nombre de gateau'!B32</f>
        <v>0</v>
      </c>
      <c r="C33">
        <f>'Nombre de gateau'!C32</f>
        <v>0</v>
      </c>
      <c r="D33" s="19" t="str">
        <f>IF(T_CAPASST[[#This Row],[gateau]]=Donnée!$B$4,Donnée!C$4*E33,IF(T_CAPASST[[#This Row],[gateau]]=Donnée!$B$5,Donnée!C$5*E33,IF(Donnée!$B$6=T_CAPASST[[#This Row],[gateau]],Donnée!C$6*E33,"")))</f>
        <v/>
      </c>
      <c r="E33" s="20">
        <f ca="1">INDEX('Nombre de gateau'!$D32:$P32,MATCH(TEXT(Donnée!C$9,"@"),'Nombre de gateau'!$D$6:$AJ$6,0))</f>
        <v>0</v>
      </c>
      <c r="F33" s="19" t="str">
        <f>IF(T_CAPASST[[#This Row],[gateau]]=Donnée!$B$4,Donnée!E$4*G33,IF(T_CAPASST[[#This Row],[gateau]]=Donnée!$B$5,Donnée!E$5*G33,IF(Donnée!$B$6=T_CAPASST[[#This Row],[gateau]],Donnée!E$6*G33,"")))</f>
        <v/>
      </c>
      <c r="G33" s="20">
        <f ca="1">INDEX('Nombre de gateau'!$D32:$AJ32,MATCH(TEXT(Donnée!$D$9,"@"),'Nombre de gateau'!$D$6:$AJ$6,0))</f>
        <v>0</v>
      </c>
      <c r="H33" t="str">
        <f>IF(T_CAPASST[[#This Row],[gateau]]=Donnée!$B$4,Donnée!G$4*I33,IF(T_CAPASST[[#This Row],[gateau]]=Donnée!$B$5,Donnée!G$5*I33,IF(Donnée!$B$6=T_CAPASST[[#This Row],[gateau]],Donnée!G$6*I33,"")))</f>
        <v/>
      </c>
      <c r="I33">
        <f ca="1">INDEX('Nombre de gateau'!$D32:$P32,MATCH(TEXT(Donnée!G$9,"@"),'Nombre de gateau'!$D$6:$AJ$6,0))</f>
        <v>0</v>
      </c>
      <c r="J33" t="str">
        <f>IF(T_CAPASST[[#This Row],[gateau]]=Donnée!$B$4,Donnée!I$4*K33,IF(T_CAPASST[[#This Row],[gateau]]=Donnée!$B$5,Donnée!I$5*K33,IF(Donnée!$B$6=T_CAPASST[[#This Row],[gateau]],Donnée!I$6*K33,"")))</f>
        <v/>
      </c>
      <c r="K33">
        <f ca="1">INDEX('Nombre de gateau'!$D32:$P32,MATCH(TEXT(Donnée!I$9,"@"),'Nombre de gateau'!$D$6:$AJ$6,0))</f>
        <v>0</v>
      </c>
      <c r="L33" t="str">
        <f>IF(T_CAPASST[[#This Row],[gateau]]=Donnée!$B$4,Donnée!K$4*M33,IF(T_CAPASST[[#This Row],[gateau]]=Donnée!$B$5,Donnée!K$5*M33,IF(Donnée!$B$6=T_CAPASST[[#This Row],[gateau]],Donnée!K$6*M33,"")))</f>
        <v/>
      </c>
      <c r="M33">
        <f ca="1">INDEX('Nombre de gateau'!$D32:$P32,MATCH(TEXT(Donnée!K$9,"@"),'Nombre de gateau'!$D$6:$AJ$6,0))</f>
        <v>0</v>
      </c>
    </row>
    <row r="34" spans="1:13" x14ac:dyDescent="0.35">
      <c r="A34" t="str">
        <f>T_CAPASST[sous-traitant]&amp;T_CAPASST[gateau]</f>
        <v>00</v>
      </c>
      <c r="B34">
        <f>'Nombre de gateau'!B33</f>
        <v>0</v>
      </c>
      <c r="C34">
        <f>'Nombre de gateau'!C33</f>
        <v>0</v>
      </c>
      <c r="D34" s="19" t="str">
        <f>IF(T_CAPASST[[#This Row],[gateau]]=Donnée!$B$4,Donnée!C$4*E34,IF(T_CAPASST[[#This Row],[gateau]]=Donnée!$B$5,Donnée!C$5*E34,IF(Donnée!$B$6=T_CAPASST[[#This Row],[gateau]],Donnée!C$6*E34,"")))</f>
        <v/>
      </c>
      <c r="E34" s="20">
        <f ca="1">INDEX('Nombre de gateau'!$D33:$P33,MATCH(TEXT(Donnée!C$9,"@"),'Nombre de gateau'!$D$6:$AJ$6,0))</f>
        <v>0</v>
      </c>
      <c r="F34" s="19" t="str">
        <f>IF(T_CAPASST[[#This Row],[gateau]]=Donnée!$B$4,Donnée!E$4*G34,IF(T_CAPASST[[#This Row],[gateau]]=Donnée!$B$5,Donnée!E$5*G34,IF(Donnée!$B$6=T_CAPASST[[#This Row],[gateau]],Donnée!E$6*G34,"")))</f>
        <v/>
      </c>
      <c r="G34" s="20">
        <f ca="1">INDEX('Nombre de gateau'!$D33:$AJ33,MATCH(TEXT(Donnée!$D$9,"@"),'Nombre de gateau'!$D$6:$AJ$6,0))</f>
        <v>0</v>
      </c>
      <c r="H34" t="str">
        <f>IF(T_CAPASST[[#This Row],[gateau]]=Donnée!$B$4,Donnée!G$4*I34,IF(T_CAPASST[[#This Row],[gateau]]=Donnée!$B$5,Donnée!G$5*I34,IF(Donnée!$B$6=T_CAPASST[[#This Row],[gateau]],Donnée!G$6*I34,"")))</f>
        <v/>
      </c>
      <c r="I34">
        <f ca="1">INDEX('Nombre de gateau'!$D33:$P33,MATCH(TEXT(Donnée!G$9,"@"),'Nombre de gateau'!$D$6:$AJ$6,0))</f>
        <v>0</v>
      </c>
      <c r="J34" t="str">
        <f>IF(T_CAPASST[[#This Row],[gateau]]=Donnée!$B$4,Donnée!I$4*K34,IF(T_CAPASST[[#This Row],[gateau]]=Donnée!$B$5,Donnée!I$5*K34,IF(Donnée!$B$6=T_CAPASST[[#This Row],[gateau]],Donnée!I$6*K34,"")))</f>
        <v/>
      </c>
      <c r="K34">
        <f ca="1">INDEX('Nombre de gateau'!$D33:$P33,MATCH(TEXT(Donnée!I$9,"@"),'Nombre de gateau'!$D$6:$AJ$6,0))</f>
        <v>0</v>
      </c>
      <c r="L34" t="str">
        <f>IF(T_CAPASST[[#This Row],[gateau]]=Donnée!$B$4,Donnée!K$4*M34,IF(T_CAPASST[[#This Row],[gateau]]=Donnée!$B$5,Donnée!K$5*M34,IF(Donnée!$B$6=T_CAPASST[[#This Row],[gateau]],Donnée!K$6*M34,"")))</f>
        <v/>
      </c>
      <c r="M34">
        <f ca="1">INDEX('Nombre de gateau'!$D33:$P33,MATCH(TEXT(Donnée!K$9,"@"),'Nombre de gateau'!$D$6:$AJ$6,0))</f>
        <v>0</v>
      </c>
    </row>
    <row r="35" spans="1:13" x14ac:dyDescent="0.35">
      <c r="A35" t="str">
        <f>T_CAPASST[sous-traitant]&amp;T_CAPASST[gateau]</f>
        <v>00</v>
      </c>
      <c r="B35">
        <f>'Nombre de gateau'!B34</f>
        <v>0</v>
      </c>
      <c r="C35">
        <f>'Nombre de gateau'!C34</f>
        <v>0</v>
      </c>
      <c r="D35" s="19" t="str">
        <f>IF(T_CAPASST[[#This Row],[gateau]]=Donnée!$B$4,Donnée!C$4*E35,IF(T_CAPASST[[#This Row],[gateau]]=Donnée!$B$5,Donnée!C$5*E35,IF(Donnée!$B$6=T_CAPASST[[#This Row],[gateau]],Donnée!C$6*E35,"")))</f>
        <v/>
      </c>
      <c r="E35" s="20">
        <f ca="1">INDEX('Nombre de gateau'!$D34:$P34,MATCH(TEXT(Donnée!C$9,"@"),'Nombre de gateau'!$D$6:$AJ$6,0))</f>
        <v>0</v>
      </c>
      <c r="F35" s="19" t="str">
        <f>IF(T_CAPASST[[#This Row],[gateau]]=Donnée!$B$4,Donnée!E$4*G35,IF(T_CAPASST[[#This Row],[gateau]]=Donnée!$B$5,Donnée!E$5*G35,IF(Donnée!$B$6=T_CAPASST[[#This Row],[gateau]],Donnée!E$6*G35,"")))</f>
        <v/>
      </c>
      <c r="G35" s="20">
        <f ca="1">INDEX('Nombre de gateau'!$D34:$AJ34,MATCH(TEXT(Donnée!$D$9,"@"),'Nombre de gateau'!$D$6:$AJ$6,0))</f>
        <v>0</v>
      </c>
      <c r="H35" t="str">
        <f>IF(T_CAPASST[[#This Row],[gateau]]=Donnée!$B$4,Donnée!G$4*I35,IF(T_CAPASST[[#This Row],[gateau]]=Donnée!$B$5,Donnée!G$5*I35,IF(Donnée!$B$6=T_CAPASST[[#This Row],[gateau]],Donnée!G$6*I35,"")))</f>
        <v/>
      </c>
      <c r="I35">
        <f ca="1">INDEX('Nombre de gateau'!$D34:$P34,MATCH(TEXT(Donnée!G$9,"@"),'Nombre de gateau'!$D$6:$AJ$6,0))</f>
        <v>0</v>
      </c>
      <c r="J35" t="str">
        <f>IF(T_CAPASST[[#This Row],[gateau]]=Donnée!$B$4,Donnée!I$4*K35,IF(T_CAPASST[[#This Row],[gateau]]=Donnée!$B$5,Donnée!I$5*K35,IF(Donnée!$B$6=T_CAPASST[[#This Row],[gateau]],Donnée!I$6*K35,"")))</f>
        <v/>
      </c>
      <c r="K35">
        <f ca="1">INDEX('Nombre de gateau'!$D34:$P34,MATCH(TEXT(Donnée!I$9,"@"),'Nombre de gateau'!$D$6:$AJ$6,0))</f>
        <v>0</v>
      </c>
      <c r="L35" t="str">
        <f>IF(T_CAPASST[[#This Row],[gateau]]=Donnée!$B$4,Donnée!K$4*M35,IF(T_CAPASST[[#This Row],[gateau]]=Donnée!$B$5,Donnée!K$5*M35,IF(Donnée!$B$6=T_CAPASST[[#This Row],[gateau]],Donnée!K$6*M35,"")))</f>
        <v/>
      </c>
      <c r="M35">
        <f ca="1">INDEX('Nombre de gateau'!$D34:$P34,MATCH(TEXT(Donnée!K$9,"@"),'Nombre de gateau'!$D$6:$AJ$6,0))</f>
        <v>0</v>
      </c>
    </row>
    <row r="36" spans="1:13" ht="15" thickBot="1" x14ac:dyDescent="0.4">
      <c r="A36" t="str">
        <f>T_CAPASST[sous-traitant]&amp;T_CAPASST[gateau]</f>
        <v>00</v>
      </c>
      <c r="B36">
        <f>'Nombre de gateau'!B35</f>
        <v>0</v>
      </c>
      <c r="C36">
        <f>'Nombre de gateau'!C35</f>
        <v>0</v>
      </c>
      <c r="D36" s="21" t="str">
        <f>IF(T_CAPASST[[#This Row],[gateau]]=Donnée!$B$4,Donnée!C$4*E36,IF(T_CAPASST[[#This Row],[gateau]]=Donnée!$B$5,Donnée!C$5*E36,IF(Donnée!$B$6=T_CAPASST[[#This Row],[gateau]],Donnée!C$6*E36,"")))</f>
        <v/>
      </c>
      <c r="E36" s="22">
        <f ca="1">INDEX('Nombre de gateau'!$D35:$P35,MATCH(TEXT(Donnée!C$9,"@"),'Nombre de gateau'!$D$6:$AJ$6,0))</f>
        <v>0</v>
      </c>
      <c r="F36" s="21" t="str">
        <f>IF(T_CAPASST[[#This Row],[gateau]]=Donnée!$B$4,Donnée!E$4*G36,IF(T_CAPASST[[#This Row],[gateau]]=Donnée!$B$5,Donnée!E$5*G36,IF(Donnée!$B$6=T_CAPASST[[#This Row],[gateau]],Donnée!E$6*G36,"")))</f>
        <v/>
      </c>
      <c r="G36" s="22">
        <f ca="1">INDEX('Nombre de gateau'!$D35:$AJ35,MATCH(TEXT(Donnée!$D$9,"@"),'Nombre de gateau'!$D$6:$AJ$6,0))</f>
        <v>0</v>
      </c>
      <c r="H36" t="str">
        <f>IF(T_CAPASST[[#This Row],[gateau]]=Donnée!$B$4,Donnée!G$4*I36,IF(T_CAPASST[[#This Row],[gateau]]=Donnée!$B$5,Donnée!G$5*I36,IF(Donnée!$B$6=T_CAPASST[[#This Row],[gateau]],Donnée!G$6*I36,"")))</f>
        <v/>
      </c>
      <c r="I36">
        <f ca="1">INDEX('Nombre de gateau'!$D35:$P35,MATCH(TEXT(Donnée!G$9,"@"),'Nombre de gateau'!$D$6:$AJ$6,0))</f>
        <v>0</v>
      </c>
      <c r="J36" t="str">
        <f>IF(T_CAPASST[[#This Row],[gateau]]=Donnée!$B$4,Donnée!I$4*K36,IF(T_CAPASST[[#This Row],[gateau]]=Donnée!$B$5,Donnée!I$5*K36,IF(Donnée!$B$6=T_CAPASST[[#This Row],[gateau]],Donnée!I$6*K36,"")))</f>
        <v/>
      </c>
      <c r="K36">
        <f ca="1">INDEX('Nombre de gateau'!$D35:$P35,MATCH(TEXT(Donnée!I$9,"@"),'Nombre de gateau'!$D$6:$AJ$6,0))</f>
        <v>0</v>
      </c>
      <c r="L36" t="str">
        <f>IF(T_CAPASST[[#This Row],[gateau]]=Donnée!$B$4,Donnée!K$4*M36,IF(T_CAPASST[[#This Row],[gateau]]=Donnée!$B$5,Donnée!K$5*M36,IF(Donnée!$B$6=T_CAPASST[[#This Row],[gateau]],Donnée!K$6*M36,"")))</f>
        <v/>
      </c>
      <c r="M36">
        <f ca="1">INDEX('Nombre de gateau'!$D35:$P35,MATCH(TEXT(Donnée!K$9,"@"),'Nombre de gateau'!$D$6:$AJ$6,0))</f>
        <v>0</v>
      </c>
    </row>
  </sheetData>
  <sheetProtection selectLockedCells="1" selectUnlockedCells="1"/>
  <mergeCells count="12">
    <mergeCell ref="D5:E5"/>
    <mergeCell ref="P6:Q6"/>
    <mergeCell ref="R6:S6"/>
    <mergeCell ref="T6:U6"/>
    <mergeCell ref="V6:W6"/>
    <mergeCell ref="X6:Y6"/>
    <mergeCell ref="N6:O6"/>
    <mergeCell ref="D6:E6"/>
    <mergeCell ref="F6:G6"/>
    <mergeCell ref="H6:I6"/>
    <mergeCell ref="J6:K6"/>
    <mergeCell ref="L6:M6"/>
  </mergeCells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7F8BA-8E70-412A-A541-176A1A73A0C6}">
  <dimension ref="A6:AL35"/>
  <sheetViews>
    <sheetView topLeftCell="B1" workbookViewId="0">
      <selection activeCell="B6" sqref="B6"/>
    </sheetView>
  </sheetViews>
  <sheetFormatPr baseColWidth="10" defaultRowHeight="14.5" x14ac:dyDescent="0.35"/>
  <cols>
    <col min="1" max="1" width="0" hidden="1" customWidth="1"/>
    <col min="2" max="2" width="24.1796875" customWidth="1"/>
  </cols>
  <sheetData>
    <row r="6" spans="1:38" x14ac:dyDescent="0.35">
      <c r="A6" t="s">
        <v>19</v>
      </c>
      <c r="B6" t="s">
        <v>0</v>
      </c>
      <c r="C6" t="s">
        <v>2</v>
      </c>
      <c r="D6" s="8" t="s">
        <v>20</v>
      </c>
      <c r="E6" s="8" t="s">
        <v>8</v>
      </c>
      <c r="F6" s="8" t="s">
        <v>9</v>
      </c>
      <c r="G6" s="8" t="s">
        <v>10</v>
      </c>
      <c r="H6" s="8" t="s">
        <v>11</v>
      </c>
      <c r="I6" s="8" t="s">
        <v>12</v>
      </c>
      <c r="J6" s="8" t="s">
        <v>13</v>
      </c>
      <c r="K6" s="8" t="s">
        <v>14</v>
      </c>
      <c r="L6" s="8" t="s">
        <v>15</v>
      </c>
      <c r="M6" s="8" t="s">
        <v>16</v>
      </c>
      <c r="N6" s="8" t="s">
        <v>17</v>
      </c>
      <c r="O6" s="8" t="s">
        <v>18</v>
      </c>
      <c r="P6" s="8" t="s">
        <v>21</v>
      </c>
      <c r="Q6" s="8" t="s">
        <v>22</v>
      </c>
      <c r="R6" s="8" t="s">
        <v>23</v>
      </c>
      <c r="S6" s="8" t="s">
        <v>24</v>
      </c>
      <c r="T6" s="8" t="s">
        <v>25</v>
      </c>
      <c r="U6" s="8" t="s">
        <v>26</v>
      </c>
      <c r="V6" s="8" t="s">
        <v>27</v>
      </c>
      <c r="W6" s="8" t="s">
        <v>28</v>
      </c>
      <c r="X6" s="8" t="s">
        <v>29</v>
      </c>
      <c r="Y6" s="8" t="s">
        <v>30</v>
      </c>
      <c r="Z6" s="8" t="s">
        <v>31</v>
      </c>
      <c r="AA6" s="8" t="s">
        <v>32</v>
      </c>
      <c r="AB6" s="8" t="s">
        <v>33</v>
      </c>
      <c r="AC6" s="8" t="s">
        <v>34</v>
      </c>
      <c r="AD6" s="8" t="s">
        <v>35</v>
      </c>
      <c r="AE6" s="8" t="s">
        <v>36</v>
      </c>
      <c r="AF6" s="8" t="s">
        <v>37</v>
      </c>
      <c r="AG6" s="8" t="s">
        <v>38</v>
      </c>
      <c r="AH6" s="8" t="s">
        <v>39</v>
      </c>
      <c r="AI6" s="8" t="s">
        <v>40</v>
      </c>
      <c r="AJ6" s="8" t="s">
        <v>41</v>
      </c>
      <c r="AK6" s="8" t="s">
        <v>42</v>
      </c>
      <c r="AL6" s="8" t="s">
        <v>43</v>
      </c>
    </row>
    <row r="7" spans="1:38" x14ac:dyDescent="0.35">
      <c r="A7" t="str">
        <f>B7&amp;C7</f>
        <v>tatagateau</v>
      </c>
      <c r="B7" t="s">
        <v>65</v>
      </c>
      <c r="C7" t="s">
        <v>67</v>
      </c>
      <c r="D7" s="1">
        <v>0</v>
      </c>
      <c r="E7" s="1">
        <v>1</v>
      </c>
      <c r="F7" s="1">
        <v>1</v>
      </c>
      <c r="G7" s="1">
        <v>1</v>
      </c>
      <c r="H7" s="1">
        <v>1</v>
      </c>
      <c r="I7" s="1">
        <v>1</v>
      </c>
      <c r="J7" s="1">
        <v>1</v>
      </c>
      <c r="K7" s="1">
        <v>1</v>
      </c>
      <c r="L7" s="1">
        <v>1</v>
      </c>
      <c r="M7" s="1">
        <v>1</v>
      </c>
      <c r="N7" s="1">
        <v>1</v>
      </c>
      <c r="O7" s="1">
        <v>1</v>
      </c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</row>
    <row r="8" spans="1:38" x14ac:dyDescent="0.35">
      <c r="A8" t="str">
        <f t="shared" ref="A8:A24" si="0">B8&amp;C8</f>
        <v>totocrepe</v>
      </c>
      <c r="B8" t="s">
        <v>66</v>
      </c>
      <c r="C8" t="s">
        <v>68</v>
      </c>
      <c r="D8" s="5">
        <v>0</v>
      </c>
      <c r="E8" s="5">
        <v>1</v>
      </c>
      <c r="F8" s="5">
        <v>1</v>
      </c>
      <c r="G8" s="5">
        <v>1</v>
      </c>
      <c r="H8" s="5">
        <v>1</v>
      </c>
      <c r="I8" s="5">
        <v>1</v>
      </c>
      <c r="J8" s="5">
        <v>1</v>
      </c>
      <c r="K8" s="5">
        <v>1</v>
      </c>
      <c r="L8" s="5">
        <v>1</v>
      </c>
      <c r="M8" s="5">
        <v>1</v>
      </c>
      <c r="N8" s="5">
        <v>1</v>
      </c>
      <c r="O8" s="5">
        <v>1</v>
      </c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</row>
    <row r="9" spans="1:38" x14ac:dyDescent="0.35">
      <c r="A9" t="str">
        <f t="shared" si="0"/>
        <v>totogratin</v>
      </c>
      <c r="B9" t="s">
        <v>66</v>
      </c>
      <c r="C9" t="s">
        <v>69</v>
      </c>
      <c r="D9" s="1">
        <v>0</v>
      </c>
      <c r="E9" s="6">
        <v>1</v>
      </c>
      <c r="F9" s="6">
        <v>1</v>
      </c>
      <c r="G9" s="6">
        <v>1</v>
      </c>
      <c r="H9" s="6">
        <v>1</v>
      </c>
      <c r="I9" s="6">
        <v>1</v>
      </c>
      <c r="J9" s="6">
        <v>1</v>
      </c>
      <c r="K9" s="6">
        <v>1</v>
      </c>
      <c r="L9" s="6">
        <v>1</v>
      </c>
      <c r="M9" s="6">
        <v>1</v>
      </c>
      <c r="N9" s="6">
        <v>1</v>
      </c>
      <c r="O9" s="6">
        <v>1</v>
      </c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</row>
    <row r="10" spans="1:38" x14ac:dyDescent="0.35">
      <c r="A10" t="str">
        <f t="shared" si="0"/>
        <v/>
      </c>
      <c r="D10" s="5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</row>
    <row r="11" spans="1:38" x14ac:dyDescent="0.35">
      <c r="A11" t="str">
        <f t="shared" si="0"/>
        <v/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</row>
    <row r="12" spans="1:38" x14ac:dyDescent="0.35">
      <c r="A12" t="str">
        <f t="shared" si="0"/>
        <v/>
      </c>
      <c r="D12" s="5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</row>
    <row r="13" spans="1:38" x14ac:dyDescent="0.35">
      <c r="A13" t="str">
        <f t="shared" si="0"/>
        <v/>
      </c>
      <c r="D13" s="1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</row>
    <row r="14" spans="1:38" x14ac:dyDescent="0.35">
      <c r="A14" t="str">
        <f t="shared" si="0"/>
        <v/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1:38" x14ac:dyDescent="0.35">
      <c r="A15" t="str">
        <f t="shared" si="0"/>
        <v/>
      </c>
      <c r="D15" s="1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</row>
    <row r="16" spans="1:38" x14ac:dyDescent="0.35">
      <c r="A16" t="str">
        <f t="shared" si="0"/>
        <v/>
      </c>
      <c r="D16" s="5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x14ac:dyDescent="0.35">
      <c r="A17" t="str">
        <f t="shared" si="0"/>
        <v/>
      </c>
      <c r="D17" s="1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</row>
    <row r="18" spans="1:38" x14ac:dyDescent="0.35">
      <c r="A18" t="str">
        <f t="shared" si="0"/>
        <v/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</row>
    <row r="19" spans="1:38" x14ac:dyDescent="0.35">
      <c r="A19" t="str">
        <f t="shared" si="0"/>
        <v/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</row>
    <row r="20" spans="1:38" x14ac:dyDescent="0.35">
      <c r="A20" t="str">
        <f t="shared" si="0"/>
        <v/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</row>
    <row r="21" spans="1:38" x14ac:dyDescent="0.35">
      <c r="A21" t="str">
        <f t="shared" si="0"/>
        <v/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</row>
    <row r="22" spans="1:38" x14ac:dyDescent="0.35">
      <c r="A22" t="str">
        <f t="shared" si="0"/>
        <v/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</row>
    <row r="23" spans="1:38" x14ac:dyDescent="0.35">
      <c r="A23" t="str">
        <f t="shared" si="0"/>
        <v/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1:38" x14ac:dyDescent="0.35">
      <c r="A24" t="str">
        <f t="shared" si="0"/>
        <v/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</row>
    <row r="25" spans="1:38" x14ac:dyDescent="0.35">
      <c r="A25" s="12" t="str">
        <f t="shared" ref="A25:A30" si="1">B25&amp;C25</f>
        <v/>
      </c>
      <c r="B25" s="12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</row>
    <row r="26" spans="1:38" x14ac:dyDescent="0.35">
      <c r="A26" s="12" t="str">
        <f t="shared" si="1"/>
        <v/>
      </c>
      <c r="B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</row>
    <row r="27" spans="1:38" x14ac:dyDescent="0.35">
      <c r="A27" s="12" t="str">
        <f t="shared" si="1"/>
        <v/>
      </c>
      <c r="B27" s="12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</row>
    <row r="28" spans="1:38" x14ac:dyDescent="0.35">
      <c r="A28" s="12" t="str">
        <f t="shared" si="1"/>
        <v/>
      </c>
      <c r="B28" s="12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</row>
    <row r="29" spans="1:38" x14ac:dyDescent="0.35">
      <c r="A29" s="12" t="str">
        <f t="shared" si="1"/>
        <v/>
      </c>
      <c r="B29" s="12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</row>
    <row r="30" spans="1:38" x14ac:dyDescent="0.35">
      <c r="A30" s="12" t="str">
        <f t="shared" si="1"/>
        <v/>
      </c>
      <c r="B30" s="12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</row>
    <row r="31" spans="1:38" x14ac:dyDescent="0.35">
      <c r="A31" s="12" t="str">
        <f t="shared" ref="A31:A32" si="2">B31&amp;C31</f>
        <v/>
      </c>
      <c r="B31" s="12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</row>
    <row r="32" spans="1:38" x14ac:dyDescent="0.35">
      <c r="A32" s="12" t="str">
        <f t="shared" si="2"/>
        <v/>
      </c>
      <c r="B32" s="12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</row>
    <row r="33" spans="1:38" x14ac:dyDescent="0.35">
      <c r="A33" s="12" t="str">
        <f>B33&amp;C33</f>
        <v/>
      </c>
      <c r="B33" s="12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</row>
    <row r="34" spans="1:38" x14ac:dyDescent="0.35">
      <c r="A34" s="12" t="str">
        <f t="shared" ref="A34:A35" si="3">B34&amp;C34</f>
        <v/>
      </c>
      <c r="B34" s="12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</row>
    <row r="35" spans="1:38" x14ac:dyDescent="0.35">
      <c r="A35" s="12" t="str">
        <f t="shared" si="3"/>
        <v/>
      </c>
      <c r="B35" s="12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18853-3294-418C-AEB9-C1EB49B033FB}">
  <dimension ref="B3:O9"/>
  <sheetViews>
    <sheetView topLeftCell="A2" workbookViewId="0">
      <selection activeCell="C12" sqref="C12"/>
    </sheetView>
  </sheetViews>
  <sheetFormatPr baseColWidth="10" defaultRowHeight="14.5" x14ac:dyDescent="0.35"/>
  <cols>
    <col min="2" max="2" width="20.81640625" bestFit="1" customWidth="1"/>
    <col min="3" max="3" width="20.26953125" bestFit="1" customWidth="1"/>
  </cols>
  <sheetData>
    <row r="3" spans="2:15" x14ac:dyDescent="0.35">
      <c r="B3" t="s">
        <v>7</v>
      </c>
      <c r="C3" t="s">
        <v>20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 t="s">
        <v>14</v>
      </c>
      <c r="K3" t="s">
        <v>15</v>
      </c>
      <c r="L3" t="s">
        <v>16</v>
      </c>
      <c r="M3" t="s">
        <v>17</v>
      </c>
      <c r="N3" t="s">
        <v>18</v>
      </c>
    </row>
    <row r="4" spans="2:15" x14ac:dyDescent="0.35">
      <c r="B4" t="s">
        <v>67</v>
      </c>
      <c r="C4">
        <v>350</v>
      </c>
      <c r="D4">
        <v>210</v>
      </c>
      <c r="E4">
        <v>350</v>
      </c>
      <c r="F4">
        <v>300</v>
      </c>
      <c r="G4">
        <v>350</v>
      </c>
      <c r="H4">
        <v>350</v>
      </c>
      <c r="I4">
        <v>350</v>
      </c>
      <c r="J4">
        <v>350</v>
      </c>
      <c r="K4">
        <v>350</v>
      </c>
      <c r="L4">
        <v>350</v>
      </c>
      <c r="M4">
        <v>350</v>
      </c>
      <c r="N4">
        <v>350</v>
      </c>
    </row>
    <row r="5" spans="2:15" x14ac:dyDescent="0.35">
      <c r="B5" t="s">
        <v>68</v>
      </c>
      <c r="C5">
        <v>250</v>
      </c>
      <c r="D5">
        <v>100</v>
      </c>
      <c r="E5">
        <v>250</v>
      </c>
      <c r="F5">
        <v>200</v>
      </c>
      <c r="G5">
        <v>250</v>
      </c>
      <c r="H5">
        <v>250</v>
      </c>
      <c r="I5">
        <v>250</v>
      </c>
      <c r="J5">
        <v>250</v>
      </c>
      <c r="K5">
        <v>250</v>
      </c>
      <c r="L5">
        <v>250</v>
      </c>
      <c r="M5">
        <v>250</v>
      </c>
      <c r="N5">
        <v>250</v>
      </c>
    </row>
    <row r="6" spans="2:15" x14ac:dyDescent="0.35">
      <c r="B6" t="s">
        <v>69</v>
      </c>
      <c r="C6">
        <v>50</v>
      </c>
      <c r="D6">
        <v>30</v>
      </c>
      <c r="E6">
        <v>50</v>
      </c>
      <c r="F6">
        <v>40</v>
      </c>
      <c r="G6">
        <v>50</v>
      </c>
      <c r="H6">
        <v>50</v>
      </c>
      <c r="I6">
        <v>50</v>
      </c>
      <c r="J6">
        <v>50</v>
      </c>
      <c r="K6">
        <v>50</v>
      </c>
      <c r="L6">
        <v>50</v>
      </c>
      <c r="M6">
        <v>50</v>
      </c>
      <c r="N6">
        <v>50</v>
      </c>
    </row>
    <row r="8" spans="2:15" x14ac:dyDescent="0.35">
      <c r="B8" t="s">
        <v>109</v>
      </c>
      <c r="C8" t="s">
        <v>48</v>
      </c>
      <c r="D8" t="s">
        <v>96</v>
      </c>
      <c r="E8" t="s">
        <v>97</v>
      </c>
      <c r="F8" t="s">
        <v>98</v>
      </c>
      <c r="G8" t="s">
        <v>99</v>
      </c>
      <c r="H8" t="s">
        <v>100</v>
      </c>
      <c r="I8" t="s">
        <v>101</v>
      </c>
      <c r="J8" t="s">
        <v>102</v>
      </c>
      <c r="K8" t="s">
        <v>103</v>
      </c>
      <c r="L8" t="s">
        <v>104</v>
      </c>
      <c r="M8" t="s">
        <v>105</v>
      </c>
      <c r="N8" t="s">
        <v>106</v>
      </c>
      <c r="O8" t="s">
        <v>107</v>
      </c>
    </row>
    <row r="9" spans="2:15" x14ac:dyDescent="0.35">
      <c r="B9" t="s">
        <v>108</v>
      </c>
      <c r="C9">
        <f ca="1">_xlfn.ISOWEEKNUM('Capacite-gateau'!B3)</f>
        <v>20</v>
      </c>
      <c r="D9">
        <f ca="1">T_SEMAINE[semaine en cour]+1</f>
        <v>21</v>
      </c>
      <c r="E9">
        <f ca="1">T_SEMAINE[semaine + 1]+1</f>
        <v>22</v>
      </c>
      <c r="F9">
        <f ca="1">T_SEMAINE[semaine + 2]+1</f>
        <v>23</v>
      </c>
      <c r="G9">
        <f ca="1">T_SEMAINE[semaine + 3]+1</f>
        <v>24</v>
      </c>
      <c r="H9">
        <f ca="1">T_SEMAINE[semaine + 4]+1</f>
        <v>25</v>
      </c>
      <c r="I9">
        <f ca="1">T_SEMAINE[semaine + 5]+1</f>
        <v>26</v>
      </c>
      <c r="J9">
        <f ca="1">T_SEMAINE[semaine + 6]+1</f>
        <v>27</v>
      </c>
      <c r="K9">
        <f ca="1">T_SEMAINE[semaine + 7]+1</f>
        <v>28</v>
      </c>
      <c r="L9">
        <f ca="1">T_SEMAINE[semaine + 8]+1</f>
        <v>29</v>
      </c>
      <c r="M9">
        <f ca="1">T_SEMAINE[semaine + 9]+1</f>
        <v>30</v>
      </c>
      <c r="N9">
        <f ca="1">T_SEMAINE[semaine + 10]+1</f>
        <v>31</v>
      </c>
      <c r="O9">
        <f ca="1">T_SEMAINE[semaine + 11]+1</f>
        <v>32</v>
      </c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F0BD3-2BA0-4FFA-B967-D5D6DFA7FC46}">
  <dimension ref="B2:C15"/>
  <sheetViews>
    <sheetView workbookViewId="0">
      <selection activeCell="C4" sqref="C4"/>
    </sheetView>
  </sheetViews>
  <sheetFormatPr baseColWidth="10" defaultRowHeight="14.5" x14ac:dyDescent="0.35"/>
  <cols>
    <col min="2" max="2" width="17.26953125" bestFit="1" customWidth="1"/>
    <col min="3" max="3" width="107.81640625" bestFit="1" customWidth="1"/>
  </cols>
  <sheetData>
    <row r="2" spans="2:3" x14ac:dyDescent="0.35">
      <c r="B2" t="s">
        <v>60</v>
      </c>
    </row>
    <row r="3" spans="2:3" x14ac:dyDescent="0.35">
      <c r="C3" t="s">
        <v>64</v>
      </c>
    </row>
    <row r="4" spans="2:3" x14ac:dyDescent="0.35">
      <c r="B4" s="11" t="s">
        <v>7</v>
      </c>
      <c r="C4" s="4" t="s">
        <v>59</v>
      </c>
    </row>
    <row r="5" spans="2:3" x14ac:dyDescent="0.35">
      <c r="B5" s="9" t="s">
        <v>4</v>
      </c>
      <c r="C5" s="1">
        <v>350</v>
      </c>
    </row>
    <row r="6" spans="2:3" x14ac:dyDescent="0.35">
      <c r="B6" s="10" t="s">
        <v>5</v>
      </c>
      <c r="C6" s="5">
        <v>250</v>
      </c>
    </row>
    <row r="7" spans="2:3" x14ac:dyDescent="0.35">
      <c r="B7" s="9" t="s">
        <v>6</v>
      </c>
      <c r="C7" s="1">
        <v>50</v>
      </c>
    </row>
    <row r="9" spans="2:3" x14ac:dyDescent="0.35">
      <c r="B9" t="s">
        <v>63</v>
      </c>
    </row>
    <row r="10" spans="2:3" x14ac:dyDescent="0.35">
      <c r="B10" s="11" t="s">
        <v>48</v>
      </c>
      <c r="C10" s="9" t="s">
        <v>61</v>
      </c>
    </row>
    <row r="11" spans="2:3" x14ac:dyDescent="0.35">
      <c r="B11" s="4" t="s">
        <v>49</v>
      </c>
      <c r="C11" s="1" t="s">
        <v>62</v>
      </c>
    </row>
    <row r="13" spans="2:3" x14ac:dyDescent="0.35">
      <c r="B13" t="s">
        <v>45</v>
      </c>
    </row>
    <row r="14" spans="2:3" x14ac:dyDescent="0.35">
      <c r="B14" s="4" t="s">
        <v>44</v>
      </c>
      <c r="C14" s="1" t="s">
        <v>46</v>
      </c>
    </row>
    <row r="15" spans="2:3" x14ac:dyDescent="0.35">
      <c r="B15" s="4" t="s">
        <v>1</v>
      </c>
      <c r="C15" s="1" t="s">
        <v>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6699545BE05840B496C18D881D8C1B" ma:contentTypeVersion="5" ma:contentTypeDescription="Crée un document." ma:contentTypeScope="" ma:versionID="c22341202e2355627042c953bdb4d135">
  <xsd:schema xmlns:xsd="http://www.w3.org/2001/XMLSchema" xmlns:xs="http://www.w3.org/2001/XMLSchema" xmlns:p="http://schemas.microsoft.com/office/2006/metadata/properties" xmlns:ns3="9b4079ea-3238-48ca-85b7-76803e8bdb77" xmlns:ns4="082f8f6d-ef36-40bc-a141-6df3eea7d44a" targetNamespace="http://schemas.microsoft.com/office/2006/metadata/properties" ma:root="true" ma:fieldsID="4f7377393b3aa74abe42da33bc64b092" ns3:_="" ns4:_="">
    <xsd:import namespace="9b4079ea-3238-48ca-85b7-76803e8bdb77"/>
    <xsd:import namespace="082f8f6d-ef36-40bc-a141-6df3eea7d44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4079ea-3238-48ca-85b7-76803e8bdb7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f8f6d-ef36-40bc-a141-6df3eea7d44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A6FBC48-AE0E-4212-9ADD-7C57D28931E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b4079ea-3238-48ca-85b7-76803e8bdb77"/>
    <ds:schemaRef ds:uri="082f8f6d-ef36-40bc-a141-6df3eea7d44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8507890-D9BC-41AC-AC11-B965B3AAE47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AA8FC76-8B85-4EB5-B37A-722262883BE4}">
  <ds:schemaRefs>
    <ds:schemaRef ds:uri="9b4079ea-3238-48ca-85b7-76803e8bdb77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f8f6d-ef36-40bc-a141-6df3eea7d44a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Capacite-gateau</vt:lpstr>
      <vt:lpstr>Nombre de gateau</vt:lpstr>
      <vt:lpstr>Donnée</vt:lpstr>
      <vt:lpstr>Notice et 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ROUSSEL, Marc-antoine</dc:creator>
  <cp:lastModifiedBy>ROUSSEL, Marc-antoine</cp:lastModifiedBy>
  <dcterms:created xsi:type="dcterms:W3CDTF">2020-05-12T06:02:51Z</dcterms:created>
  <dcterms:modified xsi:type="dcterms:W3CDTF">2020-05-12T13:00:11Z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0x010100256699545BE05840B496C18D881D8C1B</vt:lpwstr>
  </property>
</Properties>
</file>