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charts/chart4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Y:\DIRECTEUR TECHNIQUE\2025\PLANNING\CC\"/>
    </mc:Choice>
  </mc:AlternateContent>
  <bookViews>
    <workbookView xWindow="22935" yWindow="-105" windowWidth="23250" windowHeight="12450" tabRatio="500"/>
  </bookViews>
  <sheets>
    <sheet name="RECAP" sheetId="1" r:id="rId1"/>
    <sheet name="Type de cours" sheetId="2" r:id="rId2"/>
    <sheet name="Comparatif" sheetId="3" r:id="rId3"/>
    <sheet name="Dates vacances" sheetId="4" r:id="rId4"/>
    <sheet name="Import ESF4807" sheetId="5" r:id="rId5"/>
    <sheet name="Effectifs automatique" sheetId="6" r:id="rId6"/>
  </sheets>
  <externalReferences>
    <externalReference r:id="rId7"/>
  </externalReferences>
  <definedNames>
    <definedName name="TYPE_COURS">'Type de cours'!$E$2:$E$39</definedName>
    <definedName name="_xlnm.Print_Area" localSheetId="0">RECAP!$A$1:$BX$67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3" i="6" l="1"/>
  <c r="R2" i="6" l="1"/>
  <c r="AE1" i="4"/>
  <c r="AG1" i="4"/>
  <c r="AI1" i="4"/>
  <c r="AK1" i="4"/>
  <c r="AM1" i="4"/>
  <c r="AO1" i="4"/>
  <c r="AC1" i="4"/>
  <c r="T1" i="4"/>
  <c r="W1" i="4"/>
  <c r="Z1" i="4"/>
  <c r="Q1" i="4"/>
  <c r="E1" i="4"/>
  <c r="G1" i="4"/>
  <c r="I1" i="4"/>
  <c r="K1" i="4"/>
  <c r="M1" i="4"/>
  <c r="O1" i="4"/>
  <c r="C1" i="4"/>
  <c r="A1" i="4"/>
  <c r="R1" i="6"/>
  <c r="BX59" i="1"/>
  <c r="BY14" i="1"/>
  <c r="BY15" i="1"/>
  <c r="BY16" i="1"/>
  <c r="BY17" i="1"/>
  <c r="BY18" i="1"/>
  <c r="BY19" i="1"/>
  <c r="BY20" i="1"/>
  <c r="BY21" i="1"/>
  <c r="BY22" i="1"/>
  <c r="BY23" i="1"/>
  <c r="BY24" i="1"/>
  <c r="BY25" i="1"/>
  <c r="BY26" i="1"/>
  <c r="BY27" i="1"/>
  <c r="BY28" i="1"/>
  <c r="BY29" i="1"/>
  <c r="BY30" i="1"/>
  <c r="BY31" i="1"/>
  <c r="BY32" i="1"/>
  <c r="BY33" i="1"/>
  <c r="BY34" i="1"/>
  <c r="BY36" i="1"/>
  <c r="BY37" i="1"/>
  <c r="BY38" i="1"/>
  <c r="BY39" i="1"/>
  <c r="BY40" i="1"/>
  <c r="BY41" i="1"/>
  <c r="BY42" i="1"/>
  <c r="BY43" i="1"/>
  <c r="BY44" i="1"/>
  <c r="BY45" i="1"/>
  <c r="BY46" i="1"/>
  <c r="BY47" i="1"/>
  <c r="BY48" i="1"/>
  <c r="BY49" i="1"/>
  <c r="BY50" i="1"/>
  <c r="BY51" i="1"/>
  <c r="BY52" i="1"/>
  <c r="BY53" i="1"/>
  <c r="BY54" i="1"/>
  <c r="BY6" i="1"/>
  <c r="BY7" i="1"/>
  <c r="BY8" i="1"/>
  <c r="BY9" i="1"/>
  <c r="BY10" i="1"/>
  <c r="BY11" i="1"/>
  <c r="BY12" i="1"/>
  <c r="BY13" i="1"/>
  <c r="BY5" i="1"/>
  <c r="T5" i="4"/>
  <c r="W5" i="4"/>
  <c r="Z5" i="4"/>
  <c r="E5" i="4"/>
  <c r="G5" i="4"/>
  <c r="I5" i="4"/>
  <c r="K5" i="4"/>
  <c r="M5" i="4"/>
  <c r="O5" i="4"/>
  <c r="Q5" i="4"/>
  <c r="AC5" i="4"/>
  <c r="AE5" i="4"/>
  <c r="AG5" i="4"/>
  <c r="AI5" i="4"/>
  <c r="AK5" i="4"/>
  <c r="AM5" i="4"/>
  <c r="AO5" i="4"/>
  <c r="C5" i="4"/>
  <c r="A5" i="4"/>
  <c r="P13" i="6"/>
  <c r="L14" i="6"/>
  <c r="L15" i="6"/>
  <c r="L16" i="6"/>
  <c r="L17" i="6"/>
  <c r="L18" i="6"/>
  <c r="L19" i="6"/>
  <c r="L13" i="6"/>
  <c r="H14" i="6"/>
  <c r="H15" i="6"/>
  <c r="H16" i="6"/>
  <c r="H17" i="6"/>
  <c r="H18" i="6"/>
  <c r="H19" i="6"/>
  <c r="H13" i="6"/>
  <c r="D14" i="6"/>
  <c r="D15" i="6"/>
  <c r="D16" i="6"/>
  <c r="D17" i="6"/>
  <c r="D18" i="6"/>
  <c r="D19" i="6"/>
  <c r="D13" i="6"/>
  <c r="D6" i="6"/>
  <c r="D7" i="6"/>
  <c r="D8" i="6"/>
  <c r="D9" i="6"/>
  <c r="D10" i="6"/>
  <c r="D11" i="6"/>
  <c r="H6" i="6"/>
  <c r="E5" i="6" s="1"/>
  <c r="H7" i="6"/>
  <c r="H8" i="6"/>
  <c r="H9" i="6"/>
  <c r="H10" i="6"/>
  <c r="H11" i="6"/>
  <c r="K6" i="6"/>
  <c r="K7" i="6"/>
  <c r="K8" i="6"/>
  <c r="K9" i="6"/>
  <c r="K10" i="6"/>
  <c r="K11" i="6"/>
  <c r="L6" i="6"/>
  <c r="L7" i="6"/>
  <c r="L8" i="6"/>
  <c r="L9" i="6"/>
  <c r="L10" i="6"/>
  <c r="L11" i="6"/>
  <c r="O6" i="6"/>
  <c r="O7" i="6"/>
  <c r="O8" i="6"/>
  <c r="O9" i="6"/>
  <c r="O10" i="6"/>
  <c r="O11" i="6"/>
  <c r="P6" i="6"/>
  <c r="P7" i="6"/>
  <c r="P8" i="6"/>
  <c r="P9" i="6"/>
  <c r="P10" i="6"/>
  <c r="P11" i="6"/>
  <c r="P5" i="6"/>
  <c r="O5" i="6"/>
  <c r="L5" i="6"/>
  <c r="K5" i="6"/>
  <c r="H5" i="6"/>
  <c r="D5" i="6"/>
  <c r="A1" i="6"/>
  <c r="Y101" i="6"/>
  <c r="Y100" i="6"/>
  <c r="Y99" i="6"/>
  <c r="Y98" i="6"/>
  <c r="Y97" i="6"/>
  <c r="Y96" i="6"/>
  <c r="Y95" i="6"/>
  <c r="Y94" i="6"/>
  <c r="Y93" i="6"/>
  <c r="Y92" i="6"/>
  <c r="Y91" i="6"/>
  <c r="Y90" i="6"/>
  <c r="K90" i="6"/>
  <c r="J90" i="6"/>
  <c r="I90" i="6"/>
  <c r="H90" i="6"/>
  <c r="G90" i="6"/>
  <c r="F90" i="6"/>
  <c r="E90" i="6"/>
  <c r="Y89" i="6"/>
  <c r="K89" i="6"/>
  <c r="J89" i="6"/>
  <c r="I89" i="6"/>
  <c r="H89" i="6"/>
  <c r="G89" i="6"/>
  <c r="F89" i="6"/>
  <c r="E89" i="6"/>
  <c r="Y88" i="6"/>
  <c r="K88" i="6"/>
  <c r="J88" i="6"/>
  <c r="I88" i="6"/>
  <c r="H88" i="6"/>
  <c r="G88" i="6"/>
  <c r="F88" i="6"/>
  <c r="E88" i="6"/>
  <c r="Y87" i="6"/>
  <c r="K87" i="6"/>
  <c r="J87" i="6"/>
  <c r="I87" i="6"/>
  <c r="H87" i="6"/>
  <c r="G87" i="6"/>
  <c r="F87" i="6"/>
  <c r="E87" i="6"/>
  <c r="Y86" i="6"/>
  <c r="K86" i="6"/>
  <c r="J86" i="6"/>
  <c r="I86" i="6"/>
  <c r="H86" i="6"/>
  <c r="G86" i="6"/>
  <c r="F86" i="6"/>
  <c r="E86" i="6"/>
  <c r="Y85" i="6"/>
  <c r="K85" i="6"/>
  <c r="J85" i="6"/>
  <c r="I85" i="6"/>
  <c r="H85" i="6"/>
  <c r="G85" i="6"/>
  <c r="F85" i="6"/>
  <c r="E85" i="6"/>
  <c r="Y84" i="6"/>
  <c r="K84" i="6"/>
  <c r="J84" i="6"/>
  <c r="I84" i="6"/>
  <c r="H84" i="6"/>
  <c r="G84" i="6"/>
  <c r="F84" i="6"/>
  <c r="E84" i="6"/>
  <c r="Y83" i="6"/>
  <c r="K83" i="6"/>
  <c r="J83" i="6"/>
  <c r="I83" i="6"/>
  <c r="H83" i="6"/>
  <c r="G83" i="6"/>
  <c r="F83" i="6"/>
  <c r="E83" i="6"/>
  <c r="Y82" i="6"/>
  <c r="K82" i="6"/>
  <c r="J82" i="6"/>
  <c r="I82" i="6"/>
  <c r="H82" i="6"/>
  <c r="G82" i="6"/>
  <c r="F82" i="6"/>
  <c r="E82" i="6"/>
  <c r="Y81" i="6"/>
  <c r="K81" i="6"/>
  <c r="J81" i="6"/>
  <c r="I81" i="6"/>
  <c r="H81" i="6"/>
  <c r="G81" i="6"/>
  <c r="F81" i="6"/>
  <c r="E81" i="6"/>
  <c r="Y80" i="6"/>
  <c r="K80" i="6"/>
  <c r="J80" i="6"/>
  <c r="I80" i="6"/>
  <c r="H80" i="6"/>
  <c r="G80" i="6"/>
  <c r="F80" i="6"/>
  <c r="E80" i="6"/>
  <c r="Y79" i="6"/>
  <c r="K79" i="6"/>
  <c r="J79" i="6"/>
  <c r="I79" i="6"/>
  <c r="H79" i="6"/>
  <c r="G79" i="6"/>
  <c r="F79" i="6"/>
  <c r="E79" i="6"/>
  <c r="Y78" i="6"/>
  <c r="K78" i="6"/>
  <c r="J78" i="6"/>
  <c r="J93" i="6" s="1"/>
  <c r="D51" i="6" s="1"/>
  <c r="I78" i="6"/>
  <c r="I93" i="6" s="1"/>
  <c r="D50" i="6" s="1"/>
  <c r="H78" i="6"/>
  <c r="G78" i="6"/>
  <c r="G93" i="6" s="1"/>
  <c r="D48" i="6" s="1"/>
  <c r="F78" i="6"/>
  <c r="F93" i="6" s="1"/>
  <c r="D47" i="6" s="1"/>
  <c r="A46" i="6" s="1"/>
  <c r="E78" i="6"/>
  <c r="E93" i="6" s="1"/>
  <c r="D46" i="6" s="1"/>
  <c r="Y77" i="6"/>
  <c r="K77" i="6"/>
  <c r="J77" i="6"/>
  <c r="I77" i="6"/>
  <c r="H77" i="6"/>
  <c r="G77" i="6"/>
  <c r="F77" i="6"/>
  <c r="E77" i="6"/>
  <c r="Y76" i="6"/>
  <c r="K76" i="6"/>
  <c r="J76" i="6"/>
  <c r="I76" i="6"/>
  <c r="H76" i="6"/>
  <c r="G76" i="6"/>
  <c r="F76" i="6"/>
  <c r="E76" i="6"/>
  <c r="Y75" i="6"/>
  <c r="K75" i="6"/>
  <c r="J75" i="6"/>
  <c r="I75" i="6"/>
  <c r="H75" i="6"/>
  <c r="G75" i="6"/>
  <c r="F75" i="6"/>
  <c r="E75" i="6"/>
  <c r="Y74" i="6"/>
  <c r="Y73" i="6"/>
  <c r="Y72" i="6"/>
  <c r="Y71" i="6"/>
  <c r="Y70" i="6"/>
  <c r="H70" i="6"/>
  <c r="D70" i="6"/>
  <c r="Y69" i="6"/>
  <c r="H69" i="6"/>
  <c r="D69" i="6"/>
  <c r="Y68" i="6"/>
  <c r="H68" i="6"/>
  <c r="D68" i="6"/>
  <c r="Y67" i="6"/>
  <c r="P67" i="6"/>
  <c r="L67" i="6"/>
  <c r="H67" i="6"/>
  <c r="D67" i="6"/>
  <c r="Y66" i="6"/>
  <c r="P66" i="6"/>
  <c r="L66" i="6"/>
  <c r="H66" i="6"/>
  <c r="D66" i="6"/>
  <c r="Y65" i="6"/>
  <c r="P65" i="6"/>
  <c r="L65" i="6"/>
  <c r="H65" i="6"/>
  <c r="D65" i="6"/>
  <c r="Y64" i="6"/>
  <c r="P64" i="6"/>
  <c r="L64" i="6"/>
  <c r="H64" i="6"/>
  <c r="D64" i="6"/>
  <c r="Y63" i="6"/>
  <c r="P63" i="6"/>
  <c r="L63" i="6"/>
  <c r="Y62" i="6"/>
  <c r="P62" i="6"/>
  <c r="L62" i="6"/>
  <c r="Y61" i="6"/>
  <c r="P61" i="6"/>
  <c r="M61" i="6" s="1"/>
  <c r="L61" i="6"/>
  <c r="Y60" i="6"/>
  <c r="Y59" i="6"/>
  <c r="P59" i="6"/>
  <c r="L59" i="6"/>
  <c r="Y58" i="6"/>
  <c r="P58" i="6"/>
  <c r="L58" i="6"/>
  <c r="Y57" i="6"/>
  <c r="P57" i="6"/>
  <c r="L57" i="6"/>
  <c r="Y56" i="6"/>
  <c r="P56" i="6"/>
  <c r="L56" i="6"/>
  <c r="Y55" i="6"/>
  <c r="P17" i="6" s="1"/>
  <c r="P55" i="6"/>
  <c r="L55" i="6"/>
  <c r="Y54" i="6"/>
  <c r="P54" i="6"/>
  <c r="L54" i="6"/>
  <c r="I53" i="6" s="1"/>
  <c r="Y53" i="6"/>
  <c r="P53" i="6"/>
  <c r="M53" i="6"/>
  <c r="L53" i="6"/>
  <c r="Y52" i="6"/>
  <c r="Y51" i="6"/>
  <c r="Y50" i="6"/>
  <c r="Y49" i="6"/>
  <c r="P49" i="6"/>
  <c r="Y48" i="6"/>
  <c r="L27" i="6" s="1"/>
  <c r="Y47" i="6"/>
  <c r="Y46" i="6"/>
  <c r="Y45" i="6"/>
  <c r="Y44" i="6"/>
  <c r="Y43" i="6"/>
  <c r="P43" i="6"/>
  <c r="Y42" i="6"/>
  <c r="P42" i="6"/>
  <c r="D42" i="6"/>
  <c r="Y41" i="6"/>
  <c r="H43" i="6" s="1"/>
  <c r="H41" i="6"/>
  <c r="D41" i="6"/>
  <c r="Y40" i="6"/>
  <c r="P40" i="6"/>
  <c r="H40" i="6"/>
  <c r="Y39" i="6"/>
  <c r="D40" i="6" s="1"/>
  <c r="P39" i="6"/>
  <c r="D39" i="6"/>
  <c r="Y38" i="6"/>
  <c r="P38" i="6"/>
  <c r="M37" i="6" s="1"/>
  <c r="D38" i="6"/>
  <c r="A37" i="6" s="1"/>
  <c r="Y37" i="6"/>
  <c r="H35" i="6" s="1"/>
  <c r="D37" i="6"/>
  <c r="Y36" i="6"/>
  <c r="Y35" i="6"/>
  <c r="D32" i="6" s="1"/>
  <c r="P35" i="6"/>
  <c r="D35" i="6"/>
  <c r="Y34" i="6"/>
  <c r="P34" i="6"/>
  <c r="D34" i="6"/>
  <c r="Y33" i="6"/>
  <c r="H27" i="6" s="1"/>
  <c r="H33" i="6"/>
  <c r="D33" i="6"/>
  <c r="Y32" i="6"/>
  <c r="P32" i="6"/>
  <c r="H32" i="6"/>
  <c r="Y31" i="6"/>
  <c r="D24" i="6" s="1"/>
  <c r="P31" i="6"/>
  <c r="D31" i="6"/>
  <c r="Y30" i="6"/>
  <c r="P30" i="6"/>
  <c r="M29" i="6" s="1"/>
  <c r="D30" i="6"/>
  <c r="A29" i="6" s="1"/>
  <c r="Y29" i="6"/>
  <c r="D29" i="6"/>
  <c r="Y28" i="6"/>
  <c r="Y27" i="6"/>
  <c r="P27" i="6"/>
  <c r="D27" i="6"/>
  <c r="Y26" i="6"/>
  <c r="P26" i="6"/>
  <c r="H26" i="6"/>
  <c r="D26" i="6"/>
  <c r="Y25" i="6"/>
  <c r="P25" i="6"/>
  <c r="H25" i="6"/>
  <c r="D25" i="6"/>
  <c r="Y24" i="6"/>
  <c r="P24" i="6"/>
  <c r="L24" i="6"/>
  <c r="H24" i="6"/>
  <c r="Y23" i="6"/>
  <c r="P23" i="6"/>
  <c r="D23" i="6"/>
  <c r="Y22" i="6"/>
  <c r="P22" i="6"/>
  <c r="M21" i="6" s="1"/>
  <c r="H22" i="6"/>
  <c r="E21" i="6" s="1"/>
  <c r="D22" i="6"/>
  <c r="A21" i="6" s="1"/>
  <c r="Y21" i="6"/>
  <c r="P21" i="6"/>
  <c r="L21" i="6"/>
  <c r="D21" i="6"/>
  <c r="Y20" i="6"/>
  <c r="Y19" i="6"/>
  <c r="P19" i="6"/>
  <c r="Y18" i="6"/>
  <c r="P18" i="6"/>
  <c r="Y17" i="6"/>
  <c r="Y16" i="6"/>
  <c r="P16" i="6"/>
  <c r="Y15" i="6"/>
  <c r="P48" i="6" s="1"/>
  <c r="P15" i="6"/>
  <c r="Y14" i="6"/>
  <c r="L49" i="6" s="1"/>
  <c r="P14" i="6"/>
  <c r="M13" i="6" s="1"/>
  <c r="Y13" i="6"/>
  <c r="E13" i="6"/>
  <c r="Y12" i="6"/>
  <c r="Y11" i="6"/>
  <c r="Y10" i="6"/>
  <c r="P41" i="6" s="1"/>
  <c r="Y9" i="6"/>
  <c r="L43" i="6" s="1"/>
  <c r="Y8" i="6"/>
  <c r="Y7" i="6"/>
  <c r="Y6" i="6"/>
  <c r="M5" i="6"/>
  <c r="Y5" i="6"/>
  <c r="Y4" i="6"/>
  <c r="P33" i="6" s="1"/>
  <c r="Y3" i="6"/>
  <c r="L35" i="6" s="1"/>
  <c r="Y2" i="6"/>
  <c r="L29" i="6" s="1"/>
  <c r="Y1" i="6"/>
  <c r="V149" i="5"/>
  <c r="U149" i="5"/>
  <c r="T149" i="5"/>
  <c r="S149" i="5"/>
  <c r="R149" i="5"/>
  <c r="Q149" i="5"/>
  <c r="P149" i="5"/>
  <c r="N149" i="5"/>
  <c r="O149" i="5" s="1"/>
  <c r="V148" i="5"/>
  <c r="U148" i="5"/>
  <c r="T148" i="5"/>
  <c r="S148" i="5"/>
  <c r="R148" i="5"/>
  <c r="Q148" i="5"/>
  <c r="P148" i="5"/>
  <c r="O148" i="5"/>
  <c r="N148" i="5"/>
  <c r="V147" i="5"/>
  <c r="U147" i="5"/>
  <c r="T147" i="5"/>
  <c r="S147" i="5"/>
  <c r="R147" i="5"/>
  <c r="Q147" i="5"/>
  <c r="P147" i="5"/>
  <c r="N147" i="5"/>
  <c r="O147" i="5" s="1"/>
  <c r="V146" i="5"/>
  <c r="U146" i="5"/>
  <c r="T146" i="5"/>
  <c r="S146" i="5"/>
  <c r="R146" i="5"/>
  <c r="Q146" i="5"/>
  <c r="P146" i="5"/>
  <c r="O146" i="5"/>
  <c r="N146" i="5"/>
  <c r="V145" i="5"/>
  <c r="U145" i="5"/>
  <c r="T145" i="5"/>
  <c r="S145" i="5"/>
  <c r="R145" i="5"/>
  <c r="Q145" i="5"/>
  <c r="P145" i="5"/>
  <c r="N145" i="5"/>
  <c r="O145" i="5" s="1"/>
  <c r="V144" i="5"/>
  <c r="U144" i="5"/>
  <c r="T144" i="5"/>
  <c r="S144" i="5"/>
  <c r="R144" i="5"/>
  <c r="Q144" i="5"/>
  <c r="P144" i="5"/>
  <c r="O144" i="5"/>
  <c r="N144" i="5"/>
  <c r="V143" i="5"/>
  <c r="U143" i="5"/>
  <c r="T143" i="5"/>
  <c r="S143" i="5"/>
  <c r="R143" i="5"/>
  <c r="Q143" i="5"/>
  <c r="P143" i="5"/>
  <c r="N143" i="5"/>
  <c r="O143" i="5" s="1"/>
  <c r="V142" i="5"/>
  <c r="U142" i="5"/>
  <c r="T142" i="5"/>
  <c r="S142" i="5"/>
  <c r="R142" i="5"/>
  <c r="Q142" i="5"/>
  <c r="P142" i="5"/>
  <c r="O142" i="5"/>
  <c r="N142" i="5"/>
  <c r="V141" i="5"/>
  <c r="U141" i="5"/>
  <c r="T141" i="5"/>
  <c r="S141" i="5"/>
  <c r="R141" i="5"/>
  <c r="Q141" i="5"/>
  <c r="P141" i="5"/>
  <c r="N141" i="5"/>
  <c r="O141" i="5" s="1"/>
  <c r="V140" i="5"/>
  <c r="U140" i="5"/>
  <c r="T140" i="5"/>
  <c r="S140" i="5"/>
  <c r="R140" i="5"/>
  <c r="Q140" i="5"/>
  <c r="P140" i="5"/>
  <c r="O140" i="5"/>
  <c r="N140" i="5"/>
  <c r="V139" i="5"/>
  <c r="U139" i="5"/>
  <c r="T139" i="5"/>
  <c r="S139" i="5"/>
  <c r="R139" i="5"/>
  <c r="Q139" i="5"/>
  <c r="P139" i="5"/>
  <c r="N139" i="5"/>
  <c r="O139" i="5" s="1"/>
  <c r="V138" i="5"/>
  <c r="U138" i="5"/>
  <c r="T138" i="5"/>
  <c r="S138" i="5"/>
  <c r="R138" i="5"/>
  <c r="Q138" i="5"/>
  <c r="P138" i="5"/>
  <c r="O138" i="5"/>
  <c r="N138" i="5"/>
  <c r="V137" i="5"/>
  <c r="U137" i="5"/>
  <c r="T137" i="5"/>
  <c r="S137" i="5"/>
  <c r="R137" i="5"/>
  <c r="Q137" i="5"/>
  <c r="P137" i="5"/>
  <c r="N137" i="5"/>
  <c r="O137" i="5" s="1"/>
  <c r="V136" i="5"/>
  <c r="U136" i="5"/>
  <c r="T136" i="5"/>
  <c r="S136" i="5"/>
  <c r="R136" i="5"/>
  <c r="Q136" i="5"/>
  <c r="P136" i="5"/>
  <c r="O136" i="5"/>
  <c r="N136" i="5"/>
  <c r="V135" i="5"/>
  <c r="U135" i="5"/>
  <c r="T135" i="5"/>
  <c r="S135" i="5"/>
  <c r="R135" i="5"/>
  <c r="Q135" i="5"/>
  <c r="P135" i="5"/>
  <c r="N135" i="5"/>
  <c r="O135" i="5" s="1"/>
  <c r="V134" i="5"/>
  <c r="U134" i="5"/>
  <c r="T134" i="5"/>
  <c r="S134" i="5"/>
  <c r="R134" i="5"/>
  <c r="Q134" i="5"/>
  <c r="P134" i="5"/>
  <c r="O134" i="5"/>
  <c r="N134" i="5"/>
  <c r="V133" i="5"/>
  <c r="U133" i="5"/>
  <c r="T133" i="5"/>
  <c r="S133" i="5"/>
  <c r="R133" i="5"/>
  <c r="Q133" i="5"/>
  <c r="P133" i="5"/>
  <c r="N133" i="5"/>
  <c r="O133" i="5" s="1"/>
  <c r="V132" i="5"/>
  <c r="U132" i="5"/>
  <c r="T132" i="5"/>
  <c r="S132" i="5"/>
  <c r="R132" i="5"/>
  <c r="Q132" i="5"/>
  <c r="P132" i="5"/>
  <c r="O132" i="5"/>
  <c r="N132" i="5"/>
  <c r="V131" i="5"/>
  <c r="U131" i="5"/>
  <c r="T131" i="5"/>
  <c r="S131" i="5"/>
  <c r="R131" i="5"/>
  <c r="Q131" i="5"/>
  <c r="P131" i="5"/>
  <c r="N131" i="5"/>
  <c r="O131" i="5" s="1"/>
  <c r="V130" i="5"/>
  <c r="U130" i="5"/>
  <c r="T130" i="5"/>
  <c r="S130" i="5"/>
  <c r="R130" i="5"/>
  <c r="Q130" i="5"/>
  <c r="P130" i="5"/>
  <c r="O130" i="5"/>
  <c r="N130" i="5"/>
  <c r="V129" i="5"/>
  <c r="U129" i="5"/>
  <c r="T129" i="5"/>
  <c r="S129" i="5"/>
  <c r="R129" i="5"/>
  <c r="Q129" i="5"/>
  <c r="P129" i="5"/>
  <c r="N129" i="5"/>
  <c r="O129" i="5" s="1"/>
  <c r="V128" i="5"/>
  <c r="U128" i="5"/>
  <c r="T128" i="5"/>
  <c r="S128" i="5"/>
  <c r="R128" i="5"/>
  <c r="Q128" i="5"/>
  <c r="P128" i="5"/>
  <c r="O128" i="5"/>
  <c r="N128" i="5"/>
  <c r="V127" i="5"/>
  <c r="U127" i="5"/>
  <c r="T127" i="5"/>
  <c r="S127" i="5"/>
  <c r="R127" i="5"/>
  <c r="Q127" i="5"/>
  <c r="P127" i="5"/>
  <c r="N127" i="5"/>
  <c r="O127" i="5" s="1"/>
  <c r="V126" i="5"/>
  <c r="U126" i="5"/>
  <c r="T126" i="5"/>
  <c r="S126" i="5"/>
  <c r="R126" i="5"/>
  <c r="Q126" i="5"/>
  <c r="P126" i="5"/>
  <c r="O126" i="5"/>
  <c r="N126" i="5"/>
  <c r="V125" i="5"/>
  <c r="U125" i="5"/>
  <c r="T125" i="5"/>
  <c r="S125" i="5"/>
  <c r="R125" i="5"/>
  <c r="Q125" i="5"/>
  <c r="P125" i="5"/>
  <c r="N125" i="5"/>
  <c r="O125" i="5" s="1"/>
  <c r="V124" i="5"/>
  <c r="U124" i="5"/>
  <c r="T124" i="5"/>
  <c r="S124" i="5"/>
  <c r="R124" i="5"/>
  <c r="Q124" i="5"/>
  <c r="P124" i="5"/>
  <c r="O124" i="5"/>
  <c r="N124" i="5"/>
  <c r="V123" i="5"/>
  <c r="U123" i="5"/>
  <c r="T123" i="5"/>
  <c r="S123" i="5"/>
  <c r="R123" i="5"/>
  <c r="Q123" i="5"/>
  <c r="P123" i="5"/>
  <c r="N123" i="5"/>
  <c r="O123" i="5" s="1"/>
  <c r="V122" i="5"/>
  <c r="U122" i="5"/>
  <c r="T122" i="5"/>
  <c r="S122" i="5"/>
  <c r="R122" i="5"/>
  <c r="Q122" i="5"/>
  <c r="P122" i="5"/>
  <c r="O122" i="5"/>
  <c r="N122" i="5"/>
  <c r="V121" i="5"/>
  <c r="U121" i="5"/>
  <c r="T121" i="5"/>
  <c r="S121" i="5"/>
  <c r="R121" i="5"/>
  <c r="Q121" i="5"/>
  <c r="P121" i="5"/>
  <c r="N121" i="5"/>
  <c r="O121" i="5" s="1"/>
  <c r="V120" i="5"/>
  <c r="U120" i="5"/>
  <c r="T120" i="5"/>
  <c r="S120" i="5"/>
  <c r="R120" i="5"/>
  <c r="Q120" i="5"/>
  <c r="P120" i="5"/>
  <c r="O120" i="5"/>
  <c r="N120" i="5"/>
  <c r="V119" i="5"/>
  <c r="U119" i="5"/>
  <c r="T119" i="5"/>
  <c r="S119" i="5"/>
  <c r="R119" i="5"/>
  <c r="Q119" i="5"/>
  <c r="P119" i="5"/>
  <c r="N119" i="5"/>
  <c r="O119" i="5" s="1"/>
  <c r="V118" i="5"/>
  <c r="U118" i="5"/>
  <c r="T118" i="5"/>
  <c r="S118" i="5"/>
  <c r="R118" i="5"/>
  <c r="Q118" i="5"/>
  <c r="P118" i="5"/>
  <c r="O118" i="5"/>
  <c r="N118" i="5"/>
  <c r="V117" i="5"/>
  <c r="U117" i="5"/>
  <c r="T117" i="5"/>
  <c r="S117" i="5"/>
  <c r="R117" i="5"/>
  <c r="Q117" i="5"/>
  <c r="P117" i="5"/>
  <c r="N117" i="5"/>
  <c r="O117" i="5" s="1"/>
  <c r="V116" i="5"/>
  <c r="U116" i="5"/>
  <c r="T116" i="5"/>
  <c r="S116" i="5"/>
  <c r="R116" i="5"/>
  <c r="Q116" i="5"/>
  <c r="P116" i="5"/>
  <c r="O116" i="5"/>
  <c r="N116" i="5"/>
  <c r="V115" i="5"/>
  <c r="U115" i="5"/>
  <c r="T115" i="5"/>
  <c r="S115" i="5"/>
  <c r="R115" i="5"/>
  <c r="Q115" i="5"/>
  <c r="P115" i="5"/>
  <c r="N115" i="5"/>
  <c r="O115" i="5" s="1"/>
  <c r="V114" i="5"/>
  <c r="U114" i="5"/>
  <c r="T114" i="5"/>
  <c r="S114" i="5"/>
  <c r="R114" i="5"/>
  <c r="Q114" i="5"/>
  <c r="P114" i="5"/>
  <c r="O114" i="5"/>
  <c r="N114" i="5"/>
  <c r="V113" i="5"/>
  <c r="U113" i="5"/>
  <c r="T113" i="5"/>
  <c r="S113" i="5"/>
  <c r="R113" i="5"/>
  <c r="Q113" i="5"/>
  <c r="P113" i="5"/>
  <c r="N113" i="5"/>
  <c r="O113" i="5" s="1"/>
  <c r="V112" i="5"/>
  <c r="U112" i="5"/>
  <c r="T112" i="5"/>
  <c r="S112" i="5"/>
  <c r="R112" i="5"/>
  <c r="Q112" i="5"/>
  <c r="P112" i="5"/>
  <c r="O112" i="5"/>
  <c r="N112" i="5"/>
  <c r="V111" i="5"/>
  <c r="U111" i="5"/>
  <c r="T111" i="5"/>
  <c r="S111" i="5"/>
  <c r="R111" i="5"/>
  <c r="Q111" i="5"/>
  <c r="P111" i="5"/>
  <c r="N111" i="5"/>
  <c r="O111" i="5" s="1"/>
  <c r="V110" i="5"/>
  <c r="U110" i="5"/>
  <c r="T110" i="5"/>
  <c r="S110" i="5"/>
  <c r="R110" i="5"/>
  <c r="Q110" i="5"/>
  <c r="P110" i="5"/>
  <c r="O110" i="5"/>
  <c r="N110" i="5"/>
  <c r="V109" i="5"/>
  <c r="U109" i="5"/>
  <c r="T109" i="5"/>
  <c r="S109" i="5"/>
  <c r="R109" i="5"/>
  <c r="Q109" i="5"/>
  <c r="P109" i="5"/>
  <c r="N109" i="5"/>
  <c r="O109" i="5" s="1"/>
  <c r="V108" i="5"/>
  <c r="U108" i="5"/>
  <c r="T108" i="5"/>
  <c r="S108" i="5"/>
  <c r="R108" i="5"/>
  <c r="Q108" i="5"/>
  <c r="P108" i="5"/>
  <c r="O108" i="5"/>
  <c r="N108" i="5"/>
  <c r="V107" i="5"/>
  <c r="U107" i="5"/>
  <c r="T107" i="5"/>
  <c r="S107" i="5"/>
  <c r="R107" i="5"/>
  <c r="Q107" i="5"/>
  <c r="P107" i="5"/>
  <c r="N107" i="5"/>
  <c r="O107" i="5" s="1"/>
  <c r="V106" i="5"/>
  <c r="U106" i="5"/>
  <c r="T106" i="5"/>
  <c r="S106" i="5"/>
  <c r="R106" i="5"/>
  <c r="Q106" i="5"/>
  <c r="P106" i="5"/>
  <c r="O106" i="5"/>
  <c r="N106" i="5"/>
  <c r="V105" i="5"/>
  <c r="U105" i="5"/>
  <c r="T105" i="5"/>
  <c r="S105" i="5"/>
  <c r="R105" i="5"/>
  <c r="Q105" i="5"/>
  <c r="P105" i="5"/>
  <c r="N105" i="5"/>
  <c r="O105" i="5" s="1"/>
  <c r="V104" i="5"/>
  <c r="U104" i="5"/>
  <c r="T104" i="5"/>
  <c r="S104" i="5"/>
  <c r="R104" i="5"/>
  <c r="Q104" i="5"/>
  <c r="P104" i="5"/>
  <c r="O104" i="5"/>
  <c r="N104" i="5"/>
  <c r="V103" i="5"/>
  <c r="U103" i="5"/>
  <c r="T103" i="5"/>
  <c r="S103" i="5"/>
  <c r="R103" i="5"/>
  <c r="Q103" i="5"/>
  <c r="P103" i="5"/>
  <c r="N103" i="5"/>
  <c r="O103" i="5" s="1"/>
  <c r="V102" i="5"/>
  <c r="U102" i="5"/>
  <c r="T102" i="5"/>
  <c r="S102" i="5"/>
  <c r="R102" i="5"/>
  <c r="Q102" i="5"/>
  <c r="P102" i="5"/>
  <c r="O102" i="5"/>
  <c r="N102" i="5"/>
  <c r="V101" i="5"/>
  <c r="U101" i="5"/>
  <c r="T101" i="5"/>
  <c r="S101" i="5"/>
  <c r="R101" i="5"/>
  <c r="Q101" i="5"/>
  <c r="P101" i="5"/>
  <c r="N101" i="5"/>
  <c r="O101" i="5" s="1"/>
  <c r="V100" i="5"/>
  <c r="U100" i="5"/>
  <c r="T100" i="5"/>
  <c r="S100" i="5"/>
  <c r="R100" i="5"/>
  <c r="Q100" i="5"/>
  <c r="P100" i="5"/>
  <c r="O100" i="5"/>
  <c r="N100" i="5"/>
  <c r="V99" i="5"/>
  <c r="U99" i="5"/>
  <c r="T99" i="5"/>
  <c r="S99" i="5"/>
  <c r="R99" i="5"/>
  <c r="Q99" i="5"/>
  <c r="P99" i="5"/>
  <c r="N99" i="5"/>
  <c r="O99" i="5" s="1"/>
  <c r="V98" i="5"/>
  <c r="U98" i="5"/>
  <c r="T98" i="5"/>
  <c r="S98" i="5"/>
  <c r="R98" i="5"/>
  <c r="Q98" i="5"/>
  <c r="P98" i="5"/>
  <c r="O98" i="5"/>
  <c r="N98" i="5"/>
  <c r="V97" i="5"/>
  <c r="U97" i="5"/>
  <c r="T97" i="5"/>
  <c r="S97" i="5"/>
  <c r="R97" i="5"/>
  <c r="Q97" i="5"/>
  <c r="P97" i="5"/>
  <c r="N97" i="5"/>
  <c r="O97" i="5" s="1"/>
  <c r="V96" i="5"/>
  <c r="U96" i="5"/>
  <c r="T96" i="5"/>
  <c r="S96" i="5"/>
  <c r="R96" i="5"/>
  <c r="Q96" i="5"/>
  <c r="P96" i="5"/>
  <c r="O96" i="5"/>
  <c r="N96" i="5"/>
  <c r="V95" i="5"/>
  <c r="U95" i="5"/>
  <c r="T95" i="5"/>
  <c r="S95" i="5"/>
  <c r="R95" i="5"/>
  <c r="Q95" i="5"/>
  <c r="P95" i="5"/>
  <c r="N95" i="5"/>
  <c r="O95" i="5" s="1"/>
  <c r="V94" i="5"/>
  <c r="U94" i="5"/>
  <c r="T94" i="5"/>
  <c r="S94" i="5"/>
  <c r="R94" i="5"/>
  <c r="Q94" i="5"/>
  <c r="P94" i="5"/>
  <c r="O94" i="5"/>
  <c r="N94" i="5"/>
  <c r="V93" i="5"/>
  <c r="U93" i="5"/>
  <c r="T93" i="5"/>
  <c r="S93" i="5"/>
  <c r="R93" i="5"/>
  <c r="Q93" i="5"/>
  <c r="P93" i="5"/>
  <c r="N93" i="5"/>
  <c r="O93" i="5" s="1"/>
  <c r="V92" i="5"/>
  <c r="U92" i="5"/>
  <c r="T92" i="5"/>
  <c r="S92" i="5"/>
  <c r="R92" i="5"/>
  <c r="Q92" i="5"/>
  <c r="P92" i="5"/>
  <c r="O92" i="5"/>
  <c r="N92" i="5"/>
  <c r="V91" i="5"/>
  <c r="U91" i="5"/>
  <c r="T91" i="5"/>
  <c r="S91" i="5"/>
  <c r="R91" i="5"/>
  <c r="Q91" i="5"/>
  <c r="P91" i="5"/>
  <c r="O91" i="5"/>
  <c r="N91" i="5"/>
  <c r="V90" i="5"/>
  <c r="U90" i="5"/>
  <c r="T90" i="5"/>
  <c r="S90" i="5"/>
  <c r="R90" i="5"/>
  <c r="Q90" i="5"/>
  <c r="P90" i="5"/>
  <c r="O90" i="5"/>
  <c r="N90" i="5"/>
  <c r="V89" i="5"/>
  <c r="U89" i="5"/>
  <c r="T89" i="5"/>
  <c r="S89" i="5"/>
  <c r="R89" i="5"/>
  <c r="Q89" i="5"/>
  <c r="P89" i="5"/>
  <c r="N89" i="5"/>
  <c r="O89" i="5" s="1"/>
  <c r="V88" i="5"/>
  <c r="U88" i="5"/>
  <c r="T88" i="5"/>
  <c r="S88" i="5"/>
  <c r="R88" i="5"/>
  <c r="Q88" i="5"/>
  <c r="P88" i="5"/>
  <c r="O88" i="5"/>
  <c r="N88" i="5"/>
  <c r="V87" i="5"/>
  <c r="U87" i="5"/>
  <c r="T87" i="5"/>
  <c r="S87" i="5"/>
  <c r="R87" i="5"/>
  <c r="Q87" i="5"/>
  <c r="P87" i="5"/>
  <c r="O87" i="5"/>
  <c r="N87" i="5"/>
  <c r="V86" i="5"/>
  <c r="U86" i="5"/>
  <c r="T86" i="5"/>
  <c r="S86" i="5"/>
  <c r="R86" i="5"/>
  <c r="Q86" i="5"/>
  <c r="P86" i="5"/>
  <c r="O86" i="5"/>
  <c r="N86" i="5"/>
  <c r="V85" i="5"/>
  <c r="U85" i="5"/>
  <c r="T85" i="5"/>
  <c r="S85" i="5"/>
  <c r="R85" i="5"/>
  <c r="Q85" i="5"/>
  <c r="P85" i="5"/>
  <c r="N85" i="5"/>
  <c r="O85" i="5" s="1"/>
  <c r="V84" i="5"/>
  <c r="U84" i="5"/>
  <c r="T84" i="5"/>
  <c r="S84" i="5"/>
  <c r="R84" i="5"/>
  <c r="Q84" i="5"/>
  <c r="P84" i="5"/>
  <c r="O84" i="5"/>
  <c r="N84" i="5"/>
  <c r="V83" i="5"/>
  <c r="U83" i="5"/>
  <c r="T83" i="5"/>
  <c r="S83" i="5"/>
  <c r="R83" i="5"/>
  <c r="Q83" i="5"/>
  <c r="P83" i="5"/>
  <c r="O83" i="5"/>
  <c r="N83" i="5"/>
  <c r="V82" i="5"/>
  <c r="U82" i="5"/>
  <c r="T82" i="5"/>
  <c r="S82" i="5"/>
  <c r="R82" i="5"/>
  <c r="Q82" i="5"/>
  <c r="P82" i="5"/>
  <c r="O82" i="5"/>
  <c r="N82" i="5"/>
  <c r="V81" i="5"/>
  <c r="U81" i="5"/>
  <c r="T81" i="5"/>
  <c r="S81" i="5"/>
  <c r="R81" i="5"/>
  <c r="Q81" i="5"/>
  <c r="P81" i="5"/>
  <c r="N81" i="5"/>
  <c r="O81" i="5" s="1"/>
  <c r="V80" i="5"/>
  <c r="U80" i="5"/>
  <c r="T80" i="5"/>
  <c r="S80" i="5"/>
  <c r="R80" i="5"/>
  <c r="Q80" i="5"/>
  <c r="P80" i="5"/>
  <c r="O80" i="5"/>
  <c r="N80" i="5"/>
  <c r="V79" i="5"/>
  <c r="U79" i="5"/>
  <c r="T79" i="5"/>
  <c r="S79" i="5"/>
  <c r="R79" i="5"/>
  <c r="Q79" i="5"/>
  <c r="P79" i="5"/>
  <c r="N79" i="5"/>
  <c r="O79" i="5" s="1"/>
  <c r="V78" i="5"/>
  <c r="U78" i="5"/>
  <c r="T78" i="5"/>
  <c r="S78" i="5"/>
  <c r="R78" i="5"/>
  <c r="Q78" i="5"/>
  <c r="P78" i="5"/>
  <c r="O78" i="5"/>
  <c r="N78" i="5"/>
  <c r="V77" i="5"/>
  <c r="U77" i="5"/>
  <c r="T77" i="5"/>
  <c r="S77" i="5"/>
  <c r="R77" i="5"/>
  <c r="Q77" i="5"/>
  <c r="P77" i="5"/>
  <c r="N77" i="5"/>
  <c r="O77" i="5" s="1"/>
  <c r="V76" i="5"/>
  <c r="U76" i="5"/>
  <c r="T76" i="5"/>
  <c r="S76" i="5"/>
  <c r="R76" i="5"/>
  <c r="Q76" i="5"/>
  <c r="P76" i="5"/>
  <c r="O76" i="5"/>
  <c r="N76" i="5"/>
  <c r="V75" i="5"/>
  <c r="U75" i="5"/>
  <c r="T75" i="5"/>
  <c r="S75" i="5"/>
  <c r="R75" i="5"/>
  <c r="Q75" i="5"/>
  <c r="P75" i="5"/>
  <c r="N75" i="5"/>
  <c r="O75" i="5" s="1"/>
  <c r="V74" i="5"/>
  <c r="U74" i="5"/>
  <c r="T74" i="5"/>
  <c r="S74" i="5"/>
  <c r="R74" i="5"/>
  <c r="Q74" i="5"/>
  <c r="P74" i="5"/>
  <c r="O74" i="5"/>
  <c r="N74" i="5"/>
  <c r="V73" i="5"/>
  <c r="U73" i="5"/>
  <c r="T73" i="5"/>
  <c r="S73" i="5"/>
  <c r="R73" i="5"/>
  <c r="Q73" i="5"/>
  <c r="P73" i="5"/>
  <c r="N73" i="5"/>
  <c r="O73" i="5" s="1"/>
  <c r="V72" i="5"/>
  <c r="U72" i="5"/>
  <c r="T72" i="5"/>
  <c r="S72" i="5"/>
  <c r="R72" i="5"/>
  <c r="Q72" i="5"/>
  <c r="P72" i="5"/>
  <c r="O72" i="5"/>
  <c r="N72" i="5"/>
  <c r="V71" i="5"/>
  <c r="U71" i="5"/>
  <c r="T71" i="5"/>
  <c r="S71" i="5"/>
  <c r="R71" i="5"/>
  <c r="Q71" i="5"/>
  <c r="P71" i="5"/>
  <c r="N71" i="5"/>
  <c r="O71" i="5" s="1"/>
  <c r="V70" i="5"/>
  <c r="U70" i="5"/>
  <c r="T70" i="5"/>
  <c r="S70" i="5"/>
  <c r="R70" i="5"/>
  <c r="Q70" i="5"/>
  <c r="P70" i="5"/>
  <c r="O70" i="5"/>
  <c r="N70" i="5"/>
  <c r="V69" i="5"/>
  <c r="U69" i="5"/>
  <c r="T69" i="5"/>
  <c r="S69" i="5"/>
  <c r="R69" i="5"/>
  <c r="Q69" i="5"/>
  <c r="P69" i="5"/>
  <c r="N69" i="5"/>
  <c r="O69" i="5" s="1"/>
  <c r="V68" i="5"/>
  <c r="U68" i="5"/>
  <c r="T68" i="5"/>
  <c r="S68" i="5"/>
  <c r="R68" i="5"/>
  <c r="Q68" i="5"/>
  <c r="P68" i="5"/>
  <c r="O68" i="5"/>
  <c r="N68" i="5"/>
  <c r="V67" i="5"/>
  <c r="U67" i="5"/>
  <c r="T67" i="5"/>
  <c r="S67" i="5"/>
  <c r="R67" i="5"/>
  <c r="Q67" i="5"/>
  <c r="P67" i="5"/>
  <c r="N67" i="5"/>
  <c r="O67" i="5" s="1"/>
  <c r="V66" i="5"/>
  <c r="U66" i="5"/>
  <c r="T66" i="5"/>
  <c r="S66" i="5"/>
  <c r="R66" i="5"/>
  <c r="Q66" i="5"/>
  <c r="P66" i="5"/>
  <c r="O66" i="5"/>
  <c r="N66" i="5"/>
  <c r="V65" i="5"/>
  <c r="U65" i="5"/>
  <c r="T65" i="5"/>
  <c r="S65" i="5"/>
  <c r="R65" i="5"/>
  <c r="Q65" i="5"/>
  <c r="P65" i="5"/>
  <c r="N65" i="5"/>
  <c r="O65" i="5" s="1"/>
  <c r="V64" i="5"/>
  <c r="U64" i="5"/>
  <c r="T64" i="5"/>
  <c r="S64" i="5"/>
  <c r="R64" i="5"/>
  <c r="Q64" i="5"/>
  <c r="P64" i="5"/>
  <c r="O64" i="5"/>
  <c r="N64" i="5"/>
  <c r="V63" i="5"/>
  <c r="U63" i="5"/>
  <c r="T63" i="5"/>
  <c r="S63" i="5"/>
  <c r="R63" i="5"/>
  <c r="Q63" i="5"/>
  <c r="P63" i="5"/>
  <c r="N63" i="5"/>
  <c r="O63" i="5" s="1"/>
  <c r="V62" i="5"/>
  <c r="U62" i="5"/>
  <c r="T62" i="5"/>
  <c r="S62" i="5"/>
  <c r="R62" i="5"/>
  <c r="Q62" i="5"/>
  <c r="P62" i="5"/>
  <c r="O62" i="5"/>
  <c r="N62" i="5"/>
  <c r="V61" i="5"/>
  <c r="U61" i="5"/>
  <c r="T61" i="5"/>
  <c r="S61" i="5"/>
  <c r="R61" i="5"/>
  <c r="Q61" i="5"/>
  <c r="P61" i="5"/>
  <c r="N61" i="5"/>
  <c r="O61" i="5" s="1"/>
  <c r="V60" i="5"/>
  <c r="U60" i="5"/>
  <c r="T60" i="5"/>
  <c r="S60" i="5"/>
  <c r="R60" i="5"/>
  <c r="Q60" i="5"/>
  <c r="P60" i="5"/>
  <c r="O60" i="5"/>
  <c r="N60" i="5"/>
  <c r="V59" i="5"/>
  <c r="U59" i="5"/>
  <c r="T59" i="5"/>
  <c r="S59" i="5"/>
  <c r="R59" i="5"/>
  <c r="Q59" i="5"/>
  <c r="P59" i="5"/>
  <c r="N59" i="5"/>
  <c r="O59" i="5" s="1"/>
  <c r="V58" i="5"/>
  <c r="U58" i="5"/>
  <c r="T58" i="5"/>
  <c r="S58" i="5"/>
  <c r="R58" i="5"/>
  <c r="Q58" i="5"/>
  <c r="P58" i="5"/>
  <c r="O58" i="5"/>
  <c r="N58" i="5"/>
  <c r="V57" i="5"/>
  <c r="U57" i="5"/>
  <c r="T57" i="5"/>
  <c r="S57" i="5"/>
  <c r="R57" i="5"/>
  <c r="Q57" i="5"/>
  <c r="P57" i="5"/>
  <c r="N57" i="5"/>
  <c r="O57" i="5" s="1"/>
  <c r="V56" i="5"/>
  <c r="U56" i="5"/>
  <c r="T56" i="5"/>
  <c r="S56" i="5"/>
  <c r="R56" i="5"/>
  <c r="Q56" i="5"/>
  <c r="P56" i="5"/>
  <c r="O56" i="5"/>
  <c r="N56" i="5"/>
  <c r="V55" i="5"/>
  <c r="U55" i="5"/>
  <c r="T55" i="5"/>
  <c r="S55" i="5"/>
  <c r="R55" i="5"/>
  <c r="Q55" i="5"/>
  <c r="P55" i="5"/>
  <c r="N55" i="5"/>
  <c r="O55" i="5" s="1"/>
  <c r="V54" i="5"/>
  <c r="U54" i="5"/>
  <c r="T54" i="5"/>
  <c r="S54" i="5"/>
  <c r="R54" i="5"/>
  <c r="Q54" i="5"/>
  <c r="P54" i="5"/>
  <c r="O54" i="5"/>
  <c r="N54" i="5"/>
  <c r="V53" i="5"/>
  <c r="U53" i="5"/>
  <c r="T53" i="5"/>
  <c r="S53" i="5"/>
  <c r="R53" i="5"/>
  <c r="Q53" i="5"/>
  <c r="P53" i="5"/>
  <c r="N53" i="5"/>
  <c r="O53" i="5" s="1"/>
  <c r="V52" i="5"/>
  <c r="U52" i="5"/>
  <c r="T52" i="5"/>
  <c r="S52" i="5"/>
  <c r="R52" i="5"/>
  <c r="Q52" i="5"/>
  <c r="P52" i="5"/>
  <c r="O52" i="5"/>
  <c r="N52" i="5"/>
  <c r="V51" i="5"/>
  <c r="U51" i="5"/>
  <c r="T51" i="5"/>
  <c r="S51" i="5"/>
  <c r="R51" i="5"/>
  <c r="Q51" i="5"/>
  <c r="P51" i="5"/>
  <c r="N51" i="5"/>
  <c r="O51" i="5" s="1"/>
  <c r="V50" i="5"/>
  <c r="U50" i="5"/>
  <c r="T50" i="5"/>
  <c r="S50" i="5"/>
  <c r="R50" i="5"/>
  <c r="Q50" i="5"/>
  <c r="P50" i="5"/>
  <c r="O50" i="5"/>
  <c r="N50" i="5"/>
  <c r="V49" i="5"/>
  <c r="U49" i="5"/>
  <c r="T49" i="5"/>
  <c r="S49" i="5"/>
  <c r="R49" i="5"/>
  <c r="Q49" i="5"/>
  <c r="P49" i="5"/>
  <c r="N49" i="5"/>
  <c r="O49" i="5" s="1"/>
  <c r="V48" i="5"/>
  <c r="U48" i="5"/>
  <c r="T48" i="5"/>
  <c r="S48" i="5"/>
  <c r="R48" i="5"/>
  <c r="Q48" i="5"/>
  <c r="P48" i="5"/>
  <c r="O48" i="5"/>
  <c r="N48" i="5"/>
  <c r="V47" i="5"/>
  <c r="U47" i="5"/>
  <c r="T47" i="5"/>
  <c r="S47" i="5"/>
  <c r="R47" i="5"/>
  <c r="Q47" i="5"/>
  <c r="P47" i="5"/>
  <c r="N47" i="5"/>
  <c r="O47" i="5" s="1"/>
  <c r="V46" i="5"/>
  <c r="U46" i="5"/>
  <c r="T46" i="5"/>
  <c r="S46" i="5"/>
  <c r="R46" i="5"/>
  <c r="Q46" i="5"/>
  <c r="P46" i="5"/>
  <c r="O46" i="5"/>
  <c r="N46" i="5"/>
  <c r="V45" i="5"/>
  <c r="U45" i="5"/>
  <c r="T45" i="5"/>
  <c r="S45" i="5"/>
  <c r="R45" i="5"/>
  <c r="Q45" i="5"/>
  <c r="P45" i="5"/>
  <c r="N45" i="5"/>
  <c r="O45" i="5" s="1"/>
  <c r="V44" i="5"/>
  <c r="U44" i="5"/>
  <c r="T44" i="5"/>
  <c r="S44" i="5"/>
  <c r="R44" i="5"/>
  <c r="Q44" i="5"/>
  <c r="P44" i="5"/>
  <c r="O44" i="5"/>
  <c r="N44" i="5"/>
  <c r="V43" i="5"/>
  <c r="U43" i="5"/>
  <c r="T43" i="5"/>
  <c r="S43" i="5"/>
  <c r="R43" i="5"/>
  <c r="Q43" i="5"/>
  <c r="P43" i="5"/>
  <c r="N43" i="5"/>
  <c r="O43" i="5" s="1"/>
  <c r="V42" i="5"/>
  <c r="U42" i="5"/>
  <c r="T42" i="5"/>
  <c r="S42" i="5"/>
  <c r="R42" i="5"/>
  <c r="Q42" i="5"/>
  <c r="P42" i="5"/>
  <c r="O42" i="5"/>
  <c r="N42" i="5"/>
  <c r="V41" i="5"/>
  <c r="U41" i="5"/>
  <c r="T41" i="5"/>
  <c r="S41" i="5"/>
  <c r="R41" i="5"/>
  <c r="Q41" i="5"/>
  <c r="P41" i="5"/>
  <c r="N41" i="5"/>
  <c r="O41" i="5" s="1"/>
  <c r="V40" i="5"/>
  <c r="U40" i="5"/>
  <c r="T40" i="5"/>
  <c r="S40" i="5"/>
  <c r="R40" i="5"/>
  <c r="Q40" i="5"/>
  <c r="P40" i="5"/>
  <c r="O40" i="5"/>
  <c r="N40" i="5"/>
  <c r="V39" i="5"/>
  <c r="U39" i="5"/>
  <c r="T39" i="5"/>
  <c r="S39" i="5"/>
  <c r="R39" i="5"/>
  <c r="Q39" i="5"/>
  <c r="P39" i="5"/>
  <c r="N39" i="5"/>
  <c r="O39" i="5" s="1"/>
  <c r="V38" i="5"/>
  <c r="U38" i="5"/>
  <c r="T38" i="5"/>
  <c r="S38" i="5"/>
  <c r="R38" i="5"/>
  <c r="Q38" i="5"/>
  <c r="P38" i="5"/>
  <c r="O38" i="5"/>
  <c r="N38" i="5"/>
  <c r="V37" i="5"/>
  <c r="U37" i="5"/>
  <c r="T37" i="5"/>
  <c r="S37" i="5"/>
  <c r="R37" i="5"/>
  <c r="Q37" i="5"/>
  <c r="P37" i="5"/>
  <c r="N37" i="5"/>
  <c r="O37" i="5" s="1"/>
  <c r="V36" i="5"/>
  <c r="U36" i="5"/>
  <c r="T36" i="5"/>
  <c r="S36" i="5"/>
  <c r="R36" i="5"/>
  <c r="Q36" i="5"/>
  <c r="P36" i="5"/>
  <c r="O36" i="5"/>
  <c r="N36" i="5"/>
  <c r="V35" i="5"/>
  <c r="U35" i="5"/>
  <c r="T35" i="5"/>
  <c r="S35" i="5"/>
  <c r="R35" i="5"/>
  <c r="Q35" i="5"/>
  <c r="P35" i="5"/>
  <c r="N35" i="5"/>
  <c r="O35" i="5" s="1"/>
  <c r="V34" i="5"/>
  <c r="U34" i="5"/>
  <c r="T34" i="5"/>
  <c r="S34" i="5"/>
  <c r="R34" i="5"/>
  <c r="Q34" i="5"/>
  <c r="P34" i="5"/>
  <c r="O34" i="5"/>
  <c r="N34" i="5"/>
  <c r="V33" i="5"/>
  <c r="U33" i="5"/>
  <c r="T33" i="5"/>
  <c r="S33" i="5"/>
  <c r="R33" i="5"/>
  <c r="Q33" i="5"/>
  <c r="P33" i="5"/>
  <c r="N33" i="5"/>
  <c r="O33" i="5" s="1"/>
  <c r="V32" i="5"/>
  <c r="U32" i="5"/>
  <c r="T32" i="5"/>
  <c r="S32" i="5"/>
  <c r="R32" i="5"/>
  <c r="Q32" i="5"/>
  <c r="P32" i="5"/>
  <c r="O32" i="5"/>
  <c r="N32" i="5"/>
  <c r="V31" i="5"/>
  <c r="U31" i="5"/>
  <c r="T31" i="5"/>
  <c r="S31" i="5"/>
  <c r="R31" i="5"/>
  <c r="Q31" i="5"/>
  <c r="P31" i="5"/>
  <c r="N31" i="5"/>
  <c r="O31" i="5" s="1"/>
  <c r="V30" i="5"/>
  <c r="U30" i="5"/>
  <c r="T30" i="5"/>
  <c r="S30" i="5"/>
  <c r="R30" i="5"/>
  <c r="Q30" i="5"/>
  <c r="P30" i="5"/>
  <c r="O30" i="5"/>
  <c r="N30" i="5"/>
  <c r="V29" i="5"/>
  <c r="U29" i="5"/>
  <c r="T29" i="5"/>
  <c r="S29" i="5"/>
  <c r="R29" i="5"/>
  <c r="Q29" i="5"/>
  <c r="P29" i="5"/>
  <c r="O29" i="5"/>
  <c r="N29" i="5"/>
  <c r="V28" i="5"/>
  <c r="U28" i="5"/>
  <c r="T28" i="5"/>
  <c r="S28" i="5"/>
  <c r="R28" i="5"/>
  <c r="Q28" i="5"/>
  <c r="P28" i="5"/>
  <c r="O28" i="5"/>
  <c r="N28" i="5"/>
  <c r="V27" i="5"/>
  <c r="U27" i="5"/>
  <c r="T27" i="5"/>
  <c r="S27" i="5"/>
  <c r="R27" i="5"/>
  <c r="Q27" i="5"/>
  <c r="P27" i="5"/>
  <c r="N27" i="5"/>
  <c r="O27" i="5" s="1"/>
  <c r="V26" i="5"/>
  <c r="U26" i="5"/>
  <c r="T26" i="5"/>
  <c r="S26" i="5"/>
  <c r="R26" i="5"/>
  <c r="Q26" i="5"/>
  <c r="P26" i="5"/>
  <c r="O26" i="5"/>
  <c r="N26" i="5"/>
  <c r="V25" i="5"/>
  <c r="U25" i="5"/>
  <c r="T25" i="5"/>
  <c r="S25" i="5"/>
  <c r="R25" i="5"/>
  <c r="Q25" i="5"/>
  <c r="P25" i="5"/>
  <c r="N25" i="5"/>
  <c r="O25" i="5" s="1"/>
  <c r="V24" i="5"/>
  <c r="U24" i="5"/>
  <c r="T24" i="5"/>
  <c r="S24" i="5"/>
  <c r="R24" i="5"/>
  <c r="Q24" i="5"/>
  <c r="P24" i="5"/>
  <c r="O24" i="5"/>
  <c r="N24" i="5"/>
  <c r="V23" i="5"/>
  <c r="U23" i="5"/>
  <c r="T23" i="5"/>
  <c r="S23" i="5"/>
  <c r="R23" i="5"/>
  <c r="Q23" i="5"/>
  <c r="P23" i="5"/>
  <c r="N23" i="5"/>
  <c r="O23" i="5" s="1"/>
  <c r="V22" i="5"/>
  <c r="U22" i="5"/>
  <c r="T22" i="5"/>
  <c r="S22" i="5"/>
  <c r="R22" i="5"/>
  <c r="Q22" i="5"/>
  <c r="P22" i="5"/>
  <c r="O22" i="5"/>
  <c r="N22" i="5"/>
  <c r="V21" i="5"/>
  <c r="U21" i="5"/>
  <c r="T21" i="5"/>
  <c r="S21" i="5"/>
  <c r="R21" i="5"/>
  <c r="Q21" i="5"/>
  <c r="P21" i="5"/>
  <c r="N21" i="5"/>
  <c r="O21" i="5" s="1"/>
  <c r="V20" i="5"/>
  <c r="U20" i="5"/>
  <c r="T20" i="5"/>
  <c r="S20" i="5"/>
  <c r="R20" i="5"/>
  <c r="Q20" i="5"/>
  <c r="P20" i="5"/>
  <c r="O20" i="5"/>
  <c r="N20" i="5"/>
  <c r="V19" i="5"/>
  <c r="U19" i="5"/>
  <c r="T19" i="5"/>
  <c r="S19" i="5"/>
  <c r="R19" i="5"/>
  <c r="Q19" i="5"/>
  <c r="P19" i="5"/>
  <c r="N19" i="5"/>
  <c r="O19" i="5" s="1"/>
  <c r="V18" i="5"/>
  <c r="U18" i="5"/>
  <c r="T18" i="5"/>
  <c r="S18" i="5"/>
  <c r="R18" i="5"/>
  <c r="Q18" i="5"/>
  <c r="P18" i="5"/>
  <c r="O18" i="5"/>
  <c r="N18" i="5"/>
  <c r="V17" i="5"/>
  <c r="U17" i="5"/>
  <c r="T17" i="5"/>
  <c r="S17" i="5"/>
  <c r="R17" i="5"/>
  <c r="Q17" i="5"/>
  <c r="P17" i="5"/>
  <c r="N17" i="5"/>
  <c r="O17" i="5" s="1"/>
  <c r="V16" i="5"/>
  <c r="U16" i="5"/>
  <c r="T16" i="5"/>
  <c r="S16" i="5"/>
  <c r="R16" i="5"/>
  <c r="Q16" i="5"/>
  <c r="P16" i="5"/>
  <c r="O16" i="5"/>
  <c r="N16" i="5"/>
  <c r="V15" i="5"/>
  <c r="U15" i="5"/>
  <c r="T15" i="5"/>
  <c r="S15" i="5"/>
  <c r="R15" i="5"/>
  <c r="Q15" i="5"/>
  <c r="P15" i="5"/>
  <c r="N15" i="5"/>
  <c r="O15" i="5" s="1"/>
  <c r="V14" i="5"/>
  <c r="U14" i="5"/>
  <c r="T14" i="5"/>
  <c r="S14" i="5"/>
  <c r="R14" i="5"/>
  <c r="Q14" i="5"/>
  <c r="P14" i="5"/>
  <c r="O14" i="5"/>
  <c r="N14" i="5"/>
  <c r="V13" i="5"/>
  <c r="U13" i="5"/>
  <c r="T13" i="5"/>
  <c r="S13" i="5"/>
  <c r="R13" i="5"/>
  <c r="Q13" i="5"/>
  <c r="P13" i="5"/>
  <c r="N13" i="5"/>
  <c r="O13" i="5" s="1"/>
  <c r="V12" i="5"/>
  <c r="U12" i="5"/>
  <c r="T12" i="5"/>
  <c r="S12" i="5"/>
  <c r="R12" i="5"/>
  <c r="Q12" i="5"/>
  <c r="P12" i="5"/>
  <c r="O12" i="5"/>
  <c r="N12" i="5"/>
  <c r="V11" i="5"/>
  <c r="U11" i="5"/>
  <c r="T11" i="5"/>
  <c r="S11" i="5"/>
  <c r="R11" i="5"/>
  <c r="Q11" i="5"/>
  <c r="P11" i="5"/>
  <c r="N11" i="5"/>
  <c r="O11" i="5" s="1"/>
  <c r="V10" i="5"/>
  <c r="U10" i="5"/>
  <c r="T10" i="5"/>
  <c r="S10" i="5"/>
  <c r="R10" i="5"/>
  <c r="Q10" i="5"/>
  <c r="P10" i="5"/>
  <c r="O10" i="5"/>
  <c r="N10" i="5"/>
  <c r="V9" i="5"/>
  <c r="U9" i="5"/>
  <c r="T9" i="5"/>
  <c r="S9" i="5"/>
  <c r="R9" i="5"/>
  <c r="Q9" i="5"/>
  <c r="P9" i="5"/>
  <c r="N9" i="5"/>
  <c r="O9" i="5" s="1"/>
  <c r="V8" i="5"/>
  <c r="U8" i="5"/>
  <c r="T8" i="5"/>
  <c r="S8" i="5"/>
  <c r="R8" i="5"/>
  <c r="Q8" i="5"/>
  <c r="P8" i="5"/>
  <c r="O8" i="5"/>
  <c r="N8" i="5"/>
  <c r="V7" i="5"/>
  <c r="U7" i="5"/>
  <c r="T7" i="5"/>
  <c r="S7" i="5"/>
  <c r="R7" i="5"/>
  <c r="Q7" i="5"/>
  <c r="P7" i="5"/>
  <c r="N7" i="5"/>
  <c r="O7" i="5" s="1"/>
  <c r="V6" i="5"/>
  <c r="U6" i="5"/>
  <c r="T6" i="5"/>
  <c r="S6" i="5"/>
  <c r="R6" i="5"/>
  <c r="Q6" i="5"/>
  <c r="P6" i="5"/>
  <c r="O6" i="5"/>
  <c r="N6" i="5"/>
  <c r="V5" i="5"/>
  <c r="U5" i="5"/>
  <c r="T5" i="5"/>
  <c r="S5" i="5"/>
  <c r="R5" i="5"/>
  <c r="Q5" i="5"/>
  <c r="P5" i="5"/>
  <c r="O5" i="5"/>
  <c r="N5" i="5"/>
  <c r="V4" i="5"/>
  <c r="U4" i="5"/>
  <c r="T4" i="5"/>
  <c r="S4" i="5"/>
  <c r="R4" i="5"/>
  <c r="Q4" i="5"/>
  <c r="P4" i="5"/>
  <c r="O4" i="5"/>
  <c r="N4" i="5"/>
  <c r="V3" i="5"/>
  <c r="U3" i="5"/>
  <c r="T3" i="5"/>
  <c r="S3" i="5"/>
  <c r="R3" i="5"/>
  <c r="Q3" i="5"/>
  <c r="P3" i="5"/>
  <c r="O3" i="5"/>
  <c r="N3" i="5"/>
  <c r="V2" i="5"/>
  <c r="U2" i="5"/>
  <c r="T2" i="5"/>
  <c r="S2" i="5"/>
  <c r="R2" i="5"/>
  <c r="Q2" i="5"/>
  <c r="P2" i="5"/>
  <c r="O2" i="5"/>
  <c r="N2" i="5"/>
  <c r="V1" i="5"/>
  <c r="U1" i="5"/>
  <c r="T1" i="5"/>
  <c r="S1" i="5"/>
  <c r="R1" i="5"/>
  <c r="Q1" i="5"/>
  <c r="P1" i="5"/>
  <c r="K93" i="6" l="1"/>
  <c r="D52" i="6" s="1"/>
  <c r="H93" i="6"/>
  <c r="D49" i="6" s="1"/>
  <c r="H94" i="6"/>
  <c r="H49" i="6" s="1"/>
  <c r="F94" i="6"/>
  <c r="H47" i="6" s="1"/>
  <c r="E46" i="6" s="1"/>
  <c r="J94" i="6"/>
  <c r="H51" i="6" s="1"/>
  <c r="G94" i="6"/>
  <c r="H48" i="6" s="1"/>
  <c r="K94" i="6"/>
  <c r="H52" i="6" s="1"/>
  <c r="E94" i="6"/>
  <c r="H46" i="6" s="1"/>
  <c r="I94" i="6"/>
  <c r="H50" i="6" s="1"/>
  <c r="L32" i="6"/>
  <c r="L37" i="6"/>
  <c r="L45" i="6"/>
  <c r="L25" i="6"/>
  <c r="H30" i="6"/>
  <c r="E29" i="6" s="1"/>
  <c r="L33" i="6"/>
  <c r="H34" i="6"/>
  <c r="L47" i="6"/>
  <c r="L40" i="6"/>
  <c r="L46" i="6"/>
  <c r="I45" i="6" s="1"/>
  <c r="L50" i="6"/>
  <c r="N5" i="6"/>
  <c r="H38" i="6"/>
  <c r="E37" i="6" s="1"/>
  <c r="L41" i="6"/>
  <c r="H42" i="6"/>
  <c r="D43" i="6"/>
  <c r="P46" i="6"/>
  <c r="M45" i="6" s="1"/>
  <c r="P50" i="6"/>
  <c r="L51" i="6"/>
  <c r="I13" i="6"/>
  <c r="H21" i="6"/>
  <c r="L22" i="6"/>
  <c r="I21" i="6" s="1"/>
  <c r="H23" i="6"/>
  <c r="L26" i="6"/>
  <c r="H29" i="6"/>
  <c r="P29" i="6"/>
  <c r="L30" i="6"/>
  <c r="I29" i="6" s="1"/>
  <c r="H31" i="6"/>
  <c r="L34" i="6"/>
  <c r="H37" i="6"/>
  <c r="P37" i="6"/>
  <c r="L38" i="6"/>
  <c r="I37" i="6" s="1"/>
  <c r="H39" i="6"/>
  <c r="L42" i="6"/>
  <c r="P45" i="6"/>
  <c r="P47" i="6"/>
  <c r="L48" i="6"/>
  <c r="P51" i="6"/>
  <c r="L23" i="6"/>
  <c r="L31" i="6"/>
  <c r="L39" i="6"/>
  <c r="I61" i="6"/>
  <c r="V55" i="1"/>
  <c r="L70" i="6" l="1"/>
  <c r="K69" i="6"/>
  <c r="I5" i="6"/>
  <c r="J5" i="6"/>
  <c r="L69" i="6"/>
  <c r="K70" i="6"/>
  <c r="AD58" i="1"/>
  <c r="BX25" i="1" l="1"/>
  <c r="AV19" i="1"/>
  <c r="AW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AV27" i="1"/>
  <c r="AW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AX19" i="1" l="1"/>
  <c r="BX19" i="1" s="1"/>
  <c r="AX27" i="1"/>
  <c r="BX27" i="1" s="1"/>
  <c r="S58" i="1"/>
  <c r="AV29" i="1" l="1"/>
  <c r="BI29" i="1" s="1"/>
  <c r="AW29" i="1"/>
  <c r="AY29" i="1"/>
  <c r="AZ29" i="1"/>
  <c r="BA29" i="1"/>
  <c r="BB29" i="1"/>
  <c r="BC29" i="1"/>
  <c r="BD29" i="1"/>
  <c r="BE29" i="1"/>
  <c r="BF29" i="1"/>
  <c r="BG29" i="1"/>
  <c r="BH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AX29" i="1" l="1"/>
  <c r="BX29" i="1" s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T58" i="1"/>
  <c r="U58" i="1"/>
  <c r="V58" i="1"/>
  <c r="W58" i="1"/>
  <c r="X58" i="1"/>
  <c r="Y58" i="1"/>
  <c r="Z58" i="1"/>
  <c r="AA58" i="1"/>
  <c r="AB58" i="1"/>
  <c r="AC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E58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E55" i="1"/>
  <c r="BW53" i="1" l="1"/>
  <c r="BV53" i="1"/>
  <c r="BU53" i="1"/>
  <c r="BT53" i="1"/>
  <c r="BS53" i="1"/>
  <c r="BR53" i="1"/>
  <c r="BQ53" i="1"/>
  <c r="BP53" i="1"/>
  <c r="BO53" i="1"/>
  <c r="BN53" i="1"/>
  <c r="BM53" i="1"/>
  <c r="BL53" i="1"/>
  <c r="BK53" i="1"/>
  <c r="BJ53" i="1"/>
  <c r="BH53" i="1"/>
  <c r="BG53" i="1"/>
  <c r="BF53" i="1"/>
  <c r="BE53" i="1"/>
  <c r="BD53" i="1"/>
  <c r="BC53" i="1"/>
  <c r="BB53" i="1"/>
  <c r="BA53" i="1"/>
  <c r="AZ53" i="1"/>
  <c r="AY53" i="1"/>
  <c r="AW53" i="1"/>
  <c r="AV53" i="1"/>
  <c r="BI53" i="1" s="1"/>
  <c r="AX53" i="1" l="1"/>
  <c r="BX53" i="1" s="1"/>
  <c r="BX57" i="1" l="1"/>
  <c r="AV37" i="1" l="1"/>
  <c r="AW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G34" i="1"/>
  <c r="BH34" i="1"/>
  <c r="BG21" i="1"/>
  <c r="BH21" i="1"/>
  <c r="BG22" i="1"/>
  <c r="BH22" i="1"/>
  <c r="BG23" i="1"/>
  <c r="BH23" i="1"/>
  <c r="BG24" i="1"/>
  <c r="BH24" i="1"/>
  <c r="BG25" i="1"/>
  <c r="BH25" i="1"/>
  <c r="BG26" i="1"/>
  <c r="BH26" i="1"/>
  <c r="BG28" i="1"/>
  <c r="BH28" i="1"/>
  <c r="BG16" i="1"/>
  <c r="BH16" i="1"/>
  <c r="BG17" i="1"/>
  <c r="BH17" i="1"/>
  <c r="BG6" i="1"/>
  <c r="BH6" i="1"/>
  <c r="BG7" i="1"/>
  <c r="BH7" i="1"/>
  <c r="BG8" i="1"/>
  <c r="BH8" i="1"/>
  <c r="BG9" i="1"/>
  <c r="BH9" i="1"/>
  <c r="BG10" i="1"/>
  <c r="BH10" i="1"/>
  <c r="BG11" i="1"/>
  <c r="BH11" i="1"/>
  <c r="BG12" i="1"/>
  <c r="BH12" i="1"/>
  <c r="BG13" i="1"/>
  <c r="BH13" i="1"/>
  <c r="BG38" i="1"/>
  <c r="BH38" i="1"/>
  <c r="BG39" i="1"/>
  <c r="BH39" i="1"/>
  <c r="BG40" i="1"/>
  <c r="BH40" i="1"/>
  <c r="BG41" i="1"/>
  <c r="BH41" i="1"/>
  <c r="BG42" i="1"/>
  <c r="BH42" i="1"/>
  <c r="BG43" i="1"/>
  <c r="BH43" i="1"/>
  <c r="BG44" i="1"/>
  <c r="BH44" i="1"/>
  <c r="BG45" i="1"/>
  <c r="BH45" i="1"/>
  <c r="BG46" i="1"/>
  <c r="BH46" i="1"/>
  <c r="BG47" i="1"/>
  <c r="BH47" i="1"/>
  <c r="BG48" i="1"/>
  <c r="BH48" i="1"/>
  <c r="BG49" i="1"/>
  <c r="BH49" i="1"/>
  <c r="BG50" i="1"/>
  <c r="BH50" i="1"/>
  <c r="BG51" i="1"/>
  <c r="BH51" i="1"/>
  <c r="BH36" i="1"/>
  <c r="BG36" i="1"/>
  <c r="BH33" i="1"/>
  <c r="BG33" i="1"/>
  <c r="BH31" i="1"/>
  <c r="BG31" i="1"/>
  <c r="BF33" i="1"/>
  <c r="BH20" i="1"/>
  <c r="BG20" i="1"/>
  <c r="BH15" i="1"/>
  <c r="BG15" i="1"/>
  <c r="BH5" i="1"/>
  <c r="BG5" i="1"/>
  <c r="BG55" i="1" l="1"/>
  <c r="BH55" i="1"/>
  <c r="AX37" i="1"/>
  <c r="BX37" i="1" s="1"/>
  <c r="BW43" i="1" l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F43" i="1"/>
  <c r="BE43" i="1"/>
  <c r="BD43" i="1"/>
  <c r="BC43" i="1"/>
  <c r="BB43" i="1"/>
  <c r="BA43" i="1"/>
  <c r="AZ43" i="1"/>
  <c r="AY43" i="1"/>
  <c r="AW43" i="1"/>
  <c r="AV43" i="1"/>
  <c r="BI43" i="1" s="1"/>
  <c r="AX43" i="1" l="1"/>
  <c r="BX43" i="1" s="1"/>
  <c r="AV38" i="1" l="1"/>
  <c r="BI38" i="1" s="1"/>
  <c r="AW38" i="1"/>
  <c r="AY38" i="1"/>
  <c r="AZ38" i="1"/>
  <c r="BA38" i="1"/>
  <c r="BB38" i="1"/>
  <c r="BC38" i="1"/>
  <c r="BD38" i="1"/>
  <c r="BE38" i="1"/>
  <c r="BF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AV39" i="1"/>
  <c r="BI39" i="1" s="1"/>
  <c r="AW39" i="1"/>
  <c r="AY39" i="1"/>
  <c r="AZ39" i="1"/>
  <c r="BA39" i="1"/>
  <c r="BB39" i="1"/>
  <c r="BC39" i="1"/>
  <c r="BD39" i="1"/>
  <c r="BE39" i="1"/>
  <c r="BF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AV40" i="1"/>
  <c r="BI40" i="1" s="1"/>
  <c r="AW40" i="1"/>
  <c r="AY40" i="1"/>
  <c r="AZ40" i="1"/>
  <c r="BA40" i="1"/>
  <c r="BB40" i="1"/>
  <c r="BC40" i="1"/>
  <c r="BD40" i="1"/>
  <c r="BE40" i="1"/>
  <c r="BF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AV41" i="1"/>
  <c r="BI41" i="1" s="1"/>
  <c r="AW41" i="1"/>
  <c r="AY41" i="1"/>
  <c r="AZ41" i="1"/>
  <c r="BA41" i="1"/>
  <c r="BB41" i="1"/>
  <c r="BC41" i="1"/>
  <c r="BD41" i="1"/>
  <c r="BE41" i="1"/>
  <c r="BF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AV42" i="1"/>
  <c r="BI42" i="1" s="1"/>
  <c r="AW42" i="1"/>
  <c r="AY42" i="1"/>
  <c r="AZ42" i="1"/>
  <c r="BA42" i="1"/>
  <c r="BB42" i="1"/>
  <c r="BC42" i="1"/>
  <c r="BD42" i="1"/>
  <c r="BE42" i="1"/>
  <c r="BF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AV44" i="1"/>
  <c r="BI44" i="1" s="1"/>
  <c r="AW44" i="1"/>
  <c r="AY44" i="1"/>
  <c r="AZ44" i="1"/>
  <c r="BA44" i="1"/>
  <c r="BB44" i="1"/>
  <c r="BC44" i="1"/>
  <c r="BD44" i="1"/>
  <c r="BE44" i="1"/>
  <c r="BF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AV45" i="1"/>
  <c r="BI45" i="1" s="1"/>
  <c r="AW45" i="1"/>
  <c r="AY45" i="1"/>
  <c r="AZ45" i="1"/>
  <c r="BA45" i="1"/>
  <c r="BB45" i="1"/>
  <c r="BC45" i="1"/>
  <c r="BD45" i="1"/>
  <c r="BE45" i="1"/>
  <c r="BF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AV46" i="1"/>
  <c r="BI46" i="1" s="1"/>
  <c r="AW46" i="1"/>
  <c r="AY46" i="1"/>
  <c r="AZ46" i="1"/>
  <c r="BA46" i="1"/>
  <c r="BB46" i="1"/>
  <c r="BC46" i="1"/>
  <c r="BD46" i="1"/>
  <c r="BE46" i="1"/>
  <c r="BF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AV47" i="1"/>
  <c r="BI47" i="1" s="1"/>
  <c r="AW47" i="1"/>
  <c r="AY47" i="1"/>
  <c r="AZ47" i="1"/>
  <c r="BA47" i="1"/>
  <c r="BB47" i="1"/>
  <c r="BC47" i="1"/>
  <c r="BD47" i="1"/>
  <c r="BE47" i="1"/>
  <c r="BF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AV48" i="1"/>
  <c r="BI48" i="1" s="1"/>
  <c r="AW48" i="1"/>
  <c r="AY48" i="1"/>
  <c r="AZ48" i="1"/>
  <c r="BA48" i="1"/>
  <c r="BB48" i="1"/>
  <c r="BC48" i="1"/>
  <c r="BD48" i="1"/>
  <c r="BE48" i="1"/>
  <c r="BF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AV49" i="1"/>
  <c r="BI49" i="1" s="1"/>
  <c r="AW49" i="1"/>
  <c r="AY49" i="1"/>
  <c r="AZ49" i="1"/>
  <c r="BA49" i="1"/>
  <c r="BB49" i="1"/>
  <c r="BC49" i="1"/>
  <c r="BD49" i="1"/>
  <c r="BE49" i="1"/>
  <c r="BF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AV50" i="1"/>
  <c r="BI50" i="1" s="1"/>
  <c r="AW50" i="1"/>
  <c r="AY50" i="1"/>
  <c r="AZ50" i="1"/>
  <c r="BA50" i="1"/>
  <c r="BB50" i="1"/>
  <c r="BC50" i="1"/>
  <c r="BD50" i="1"/>
  <c r="BE50" i="1"/>
  <c r="BF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AV51" i="1"/>
  <c r="BI51" i="1" s="1"/>
  <c r="AW51" i="1"/>
  <c r="AY51" i="1"/>
  <c r="AZ51" i="1"/>
  <c r="BA51" i="1"/>
  <c r="BB51" i="1"/>
  <c r="BC51" i="1"/>
  <c r="BD51" i="1"/>
  <c r="BE51" i="1"/>
  <c r="BF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AX44" i="1" l="1"/>
  <c r="BX44" i="1" s="1"/>
  <c r="AX45" i="1"/>
  <c r="BX45" i="1" s="1"/>
  <c r="AX46" i="1"/>
  <c r="BX46" i="1" s="1"/>
  <c r="AX41" i="1"/>
  <c r="BX41" i="1" s="1"/>
  <c r="AX39" i="1"/>
  <c r="BX39" i="1" s="1"/>
  <c r="AX40" i="1"/>
  <c r="BX40" i="1" s="1"/>
  <c r="AX50" i="1"/>
  <c r="BX50" i="1" s="1"/>
  <c r="AX48" i="1"/>
  <c r="BX48" i="1" s="1"/>
  <c r="AX49" i="1"/>
  <c r="BX49" i="1" s="1"/>
  <c r="AX47" i="1"/>
  <c r="BX47" i="1" s="1"/>
  <c r="AX38" i="1"/>
  <c r="BX38" i="1" s="1"/>
  <c r="AX51" i="1"/>
  <c r="BX51" i="1" s="1"/>
  <c r="AX42" i="1"/>
  <c r="BX42" i="1" s="1"/>
  <c r="AV15" i="1" l="1"/>
  <c r="BI15" i="1" s="1"/>
  <c r="AW15" i="1"/>
  <c r="AY15" i="1"/>
  <c r="AZ15" i="1"/>
  <c r="BA15" i="1"/>
  <c r="BB15" i="1"/>
  <c r="BC15" i="1"/>
  <c r="BD15" i="1"/>
  <c r="BE15" i="1"/>
  <c r="BF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AV16" i="1"/>
  <c r="BI16" i="1" s="1"/>
  <c r="AW16" i="1"/>
  <c r="AY16" i="1"/>
  <c r="AZ16" i="1"/>
  <c r="BA16" i="1"/>
  <c r="BB16" i="1"/>
  <c r="BC16" i="1"/>
  <c r="BD16" i="1"/>
  <c r="BE16" i="1"/>
  <c r="BF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AV17" i="1"/>
  <c r="BI17" i="1" s="1"/>
  <c r="AW17" i="1"/>
  <c r="AY17" i="1"/>
  <c r="AZ17" i="1"/>
  <c r="BA17" i="1"/>
  <c r="BB17" i="1"/>
  <c r="BC17" i="1"/>
  <c r="BD17" i="1"/>
  <c r="BE17" i="1"/>
  <c r="BF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AV20" i="1"/>
  <c r="BI20" i="1" s="1"/>
  <c r="AW20" i="1"/>
  <c r="AY20" i="1"/>
  <c r="AZ20" i="1"/>
  <c r="BA20" i="1"/>
  <c r="BB20" i="1"/>
  <c r="BC20" i="1"/>
  <c r="BD20" i="1"/>
  <c r="BE20" i="1"/>
  <c r="BF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AV21" i="1"/>
  <c r="BI21" i="1" s="1"/>
  <c r="AW21" i="1"/>
  <c r="AY21" i="1"/>
  <c r="AZ21" i="1"/>
  <c r="BA21" i="1"/>
  <c r="BB21" i="1"/>
  <c r="BC21" i="1"/>
  <c r="BD21" i="1"/>
  <c r="BE21" i="1"/>
  <c r="BF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AV22" i="1"/>
  <c r="BI22" i="1" s="1"/>
  <c r="AW22" i="1"/>
  <c r="AY22" i="1"/>
  <c r="AZ22" i="1"/>
  <c r="BA22" i="1"/>
  <c r="BB22" i="1"/>
  <c r="BC22" i="1"/>
  <c r="BD22" i="1"/>
  <c r="BE22" i="1"/>
  <c r="BF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AV23" i="1"/>
  <c r="BI23" i="1" s="1"/>
  <c r="AW23" i="1"/>
  <c r="AY23" i="1"/>
  <c r="AZ23" i="1"/>
  <c r="BA23" i="1"/>
  <c r="BB23" i="1"/>
  <c r="BC23" i="1"/>
  <c r="BD23" i="1"/>
  <c r="BE23" i="1"/>
  <c r="BF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AV24" i="1"/>
  <c r="BI24" i="1" s="1"/>
  <c r="AW24" i="1"/>
  <c r="AY24" i="1"/>
  <c r="AZ24" i="1"/>
  <c r="BA24" i="1"/>
  <c r="BB24" i="1"/>
  <c r="BC24" i="1"/>
  <c r="BD24" i="1"/>
  <c r="BE24" i="1"/>
  <c r="BF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AV25" i="1"/>
  <c r="BI25" i="1" s="1"/>
  <c r="AW25" i="1"/>
  <c r="AY25" i="1"/>
  <c r="AZ25" i="1"/>
  <c r="BA25" i="1"/>
  <c r="BB25" i="1"/>
  <c r="BC25" i="1"/>
  <c r="BD25" i="1"/>
  <c r="BE25" i="1"/>
  <c r="BF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AV26" i="1"/>
  <c r="BI26" i="1" s="1"/>
  <c r="AW26" i="1"/>
  <c r="AY26" i="1"/>
  <c r="AZ26" i="1"/>
  <c r="BA26" i="1"/>
  <c r="BB26" i="1"/>
  <c r="BC26" i="1"/>
  <c r="BD26" i="1"/>
  <c r="BE26" i="1"/>
  <c r="BF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AV31" i="1"/>
  <c r="BI31" i="1" s="1"/>
  <c r="AW31" i="1"/>
  <c r="AY31" i="1"/>
  <c r="AZ31" i="1"/>
  <c r="BA31" i="1"/>
  <c r="BB31" i="1"/>
  <c r="BC31" i="1"/>
  <c r="BD31" i="1"/>
  <c r="BE31" i="1"/>
  <c r="BF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AV28" i="1"/>
  <c r="BI28" i="1" s="1"/>
  <c r="AW28" i="1"/>
  <c r="AY28" i="1"/>
  <c r="AZ28" i="1"/>
  <c r="BA28" i="1"/>
  <c r="BB28" i="1"/>
  <c r="BC28" i="1"/>
  <c r="BD28" i="1"/>
  <c r="BE28" i="1"/>
  <c r="BF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AV33" i="1"/>
  <c r="BI33" i="1" s="1"/>
  <c r="AW33" i="1"/>
  <c r="AY33" i="1"/>
  <c r="AZ33" i="1"/>
  <c r="BA33" i="1"/>
  <c r="BB33" i="1"/>
  <c r="BC33" i="1"/>
  <c r="BD33" i="1"/>
  <c r="BE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AV34" i="1"/>
  <c r="BI34" i="1" s="1"/>
  <c r="AW34" i="1"/>
  <c r="AY34" i="1"/>
  <c r="AZ34" i="1"/>
  <c r="BA34" i="1"/>
  <c r="BB34" i="1"/>
  <c r="BC34" i="1"/>
  <c r="BD34" i="1"/>
  <c r="BE34" i="1"/>
  <c r="BF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AS2" i="1"/>
  <c r="C3" i="4"/>
  <c r="E3" i="4" s="1"/>
  <c r="A4" i="4"/>
  <c r="A2" i="4" l="1"/>
  <c r="C2" i="1" s="1"/>
  <c r="AX34" i="1"/>
  <c r="BX34" i="1" s="1"/>
  <c r="AX33" i="1"/>
  <c r="BX33" i="1" s="1"/>
  <c r="AX28" i="1"/>
  <c r="BX28" i="1" s="1"/>
  <c r="AX31" i="1"/>
  <c r="BX31" i="1" s="1"/>
  <c r="AX26" i="1"/>
  <c r="BX26" i="1" s="1"/>
  <c r="AX25" i="1"/>
  <c r="AX24" i="1"/>
  <c r="BX24" i="1" s="1"/>
  <c r="AX23" i="1"/>
  <c r="BX23" i="1" s="1"/>
  <c r="AX22" i="1"/>
  <c r="BX22" i="1" s="1"/>
  <c r="AX21" i="1"/>
  <c r="BX21" i="1" s="1"/>
  <c r="AX20" i="1"/>
  <c r="BX20" i="1" s="1"/>
  <c r="AX17" i="1"/>
  <c r="BX17" i="1" s="1"/>
  <c r="AX16" i="1"/>
  <c r="BX16" i="1" s="1"/>
  <c r="AX15" i="1"/>
  <c r="BX15" i="1" s="1"/>
  <c r="C4" i="4"/>
  <c r="E4" i="4" s="1"/>
  <c r="G4" i="4" s="1"/>
  <c r="I4" i="4" s="1"/>
  <c r="K4" i="4" s="1"/>
  <c r="M4" i="4" s="1"/>
  <c r="O4" i="4" s="1"/>
  <c r="Q4" i="4" s="1"/>
  <c r="T4" i="4" s="1"/>
  <c r="W4" i="4" s="1"/>
  <c r="Z4" i="4" s="1"/>
  <c r="AC4" i="4" s="1"/>
  <c r="AE4" i="4" s="1"/>
  <c r="AG4" i="4" s="1"/>
  <c r="AI4" i="4" s="1"/>
  <c r="AK4" i="4" s="1"/>
  <c r="AM4" i="4" s="1"/>
  <c r="AO4" i="4" s="1"/>
  <c r="G3" i="4"/>
  <c r="C2" i="4" l="1"/>
  <c r="E2" i="1" s="1"/>
  <c r="E2" i="4"/>
  <c r="G2" i="1" s="1"/>
  <c r="I3" i="4"/>
  <c r="G2" i="4"/>
  <c r="I2" i="1" s="1"/>
  <c r="K3" i="4" l="1"/>
  <c r="I2" i="4"/>
  <c r="K2" i="1" s="1"/>
  <c r="M3" i="4" l="1"/>
  <c r="K2" i="4"/>
  <c r="M2" i="1" s="1"/>
  <c r="O3" i="4" l="1"/>
  <c r="M2" i="4"/>
  <c r="O2" i="1" s="1"/>
  <c r="Q3" i="4" l="1"/>
  <c r="O2" i="4"/>
  <c r="Q2" i="1" s="1"/>
  <c r="BW36" i="1"/>
  <c r="BW6" i="1"/>
  <c r="BW7" i="1"/>
  <c r="BW8" i="1"/>
  <c r="BW9" i="1"/>
  <c r="BW10" i="1"/>
  <c r="BW11" i="1"/>
  <c r="BW12" i="1"/>
  <c r="BW13" i="1"/>
  <c r="BW5" i="1"/>
  <c r="BT36" i="1"/>
  <c r="BT6" i="1"/>
  <c r="BT7" i="1"/>
  <c r="BT8" i="1"/>
  <c r="BT9" i="1"/>
  <c r="BT10" i="1"/>
  <c r="BT11" i="1"/>
  <c r="BT12" i="1"/>
  <c r="BT13" i="1"/>
  <c r="BT5" i="1"/>
  <c r="BT55" i="1" l="1"/>
  <c r="BW55" i="1"/>
  <c r="T3" i="4"/>
  <c r="Q2" i="4"/>
  <c r="S2" i="1" s="1"/>
  <c r="W3" i="4" l="1"/>
  <c r="T2" i="4"/>
  <c r="V2" i="1" s="1"/>
  <c r="BE36" i="1"/>
  <c r="BE6" i="1"/>
  <c r="BE7" i="1"/>
  <c r="BE8" i="1"/>
  <c r="BE9" i="1"/>
  <c r="BE10" i="1"/>
  <c r="BE11" i="1"/>
  <c r="BE12" i="1"/>
  <c r="BE13" i="1"/>
  <c r="BE5" i="1"/>
  <c r="BE55" i="1" l="1"/>
  <c r="Z3" i="4"/>
  <c r="W2" i="4"/>
  <c r="Y2" i="1" s="1"/>
  <c r="BF6" i="1"/>
  <c r="BF7" i="1"/>
  <c r="BF8" i="1"/>
  <c r="BF9" i="1"/>
  <c r="BF10" i="1"/>
  <c r="BF11" i="1"/>
  <c r="BF12" i="1"/>
  <c r="BF13" i="1"/>
  <c r="BF36" i="1"/>
  <c r="BF5" i="1"/>
  <c r="BF55" i="1" l="1"/>
  <c r="AC3" i="4"/>
  <c r="Z2" i="4"/>
  <c r="AB2" i="1" s="1"/>
  <c r="AV5" i="1"/>
  <c r="AW5" i="1"/>
  <c r="AY5" i="1"/>
  <c r="AZ5" i="1"/>
  <c r="BA5" i="1"/>
  <c r="BB5" i="1"/>
  <c r="BC5" i="1"/>
  <c r="BD5" i="1"/>
  <c r="BJ5" i="1"/>
  <c r="BK5" i="1"/>
  <c r="BL5" i="1"/>
  <c r="BM5" i="1"/>
  <c r="BN5" i="1"/>
  <c r="BO5" i="1"/>
  <c r="BP5" i="1"/>
  <c r="BQ5" i="1"/>
  <c r="BR5" i="1"/>
  <c r="BS5" i="1"/>
  <c r="BU5" i="1"/>
  <c r="BV5" i="1"/>
  <c r="BI5" i="1" l="1"/>
  <c r="AE3" i="4"/>
  <c r="AC2" i="4"/>
  <c r="AE2" i="1" s="1"/>
  <c r="AX5" i="1"/>
  <c r="BX5" i="1" l="1"/>
  <c r="AG3" i="4"/>
  <c r="AE2" i="4"/>
  <c r="AG2" i="1" s="1"/>
  <c r="BV6" i="1"/>
  <c r="BV7" i="1"/>
  <c r="BV8" i="1"/>
  <c r="BV9" i="1"/>
  <c r="BV10" i="1"/>
  <c r="BV11" i="1"/>
  <c r="BV12" i="1"/>
  <c r="BV13" i="1"/>
  <c r="BV36" i="1"/>
  <c r="BU36" i="1"/>
  <c r="BU6" i="1"/>
  <c r="BU7" i="1"/>
  <c r="BU8" i="1"/>
  <c r="BU9" i="1"/>
  <c r="BU10" i="1"/>
  <c r="BU11" i="1"/>
  <c r="BU12" i="1"/>
  <c r="BU13" i="1"/>
  <c r="BS6" i="1"/>
  <c r="BS7" i="1"/>
  <c r="BS8" i="1"/>
  <c r="BS9" i="1"/>
  <c r="BS10" i="1"/>
  <c r="BS11" i="1"/>
  <c r="BS12" i="1"/>
  <c r="BS13" i="1"/>
  <c r="BS36" i="1"/>
  <c r="BR6" i="1"/>
  <c r="BR7" i="1"/>
  <c r="BR8" i="1"/>
  <c r="BR9" i="1"/>
  <c r="BR10" i="1"/>
  <c r="BR11" i="1"/>
  <c r="BR12" i="1"/>
  <c r="BR13" i="1"/>
  <c r="BR36" i="1"/>
  <c r="BQ6" i="1"/>
  <c r="BQ7" i="1"/>
  <c r="BQ8" i="1"/>
  <c r="BQ9" i="1"/>
  <c r="BQ10" i="1"/>
  <c r="BQ11" i="1"/>
  <c r="BQ12" i="1"/>
  <c r="BQ13" i="1"/>
  <c r="BQ36" i="1"/>
  <c r="BP6" i="1"/>
  <c r="BP7" i="1"/>
  <c r="BP8" i="1"/>
  <c r="BP9" i="1"/>
  <c r="BP10" i="1"/>
  <c r="BP11" i="1"/>
  <c r="BP12" i="1"/>
  <c r="BP13" i="1"/>
  <c r="BP36" i="1"/>
  <c r="BO6" i="1"/>
  <c r="BO7" i="1"/>
  <c r="BO8" i="1"/>
  <c r="BO9" i="1"/>
  <c r="BO10" i="1"/>
  <c r="BO11" i="1"/>
  <c r="BO12" i="1"/>
  <c r="BO13" i="1"/>
  <c r="BO36" i="1"/>
  <c r="BN6" i="1"/>
  <c r="BN7" i="1"/>
  <c r="BN8" i="1"/>
  <c r="BN9" i="1"/>
  <c r="BN10" i="1"/>
  <c r="BN11" i="1"/>
  <c r="BN12" i="1"/>
  <c r="BN13" i="1"/>
  <c r="BN36" i="1"/>
  <c r="BM6" i="1"/>
  <c r="BM7" i="1"/>
  <c r="BM8" i="1"/>
  <c r="BM9" i="1"/>
  <c r="BM10" i="1"/>
  <c r="BM11" i="1"/>
  <c r="BM12" i="1"/>
  <c r="BM13" i="1"/>
  <c r="BM36" i="1"/>
  <c r="BL6" i="1"/>
  <c r="BL7" i="1"/>
  <c r="BL8" i="1"/>
  <c r="BL9" i="1"/>
  <c r="BL10" i="1"/>
  <c r="BL11" i="1"/>
  <c r="BL12" i="1"/>
  <c r="BL13" i="1"/>
  <c r="BL36" i="1"/>
  <c r="BK6" i="1"/>
  <c r="BK7" i="1"/>
  <c r="BK8" i="1"/>
  <c r="BK9" i="1"/>
  <c r="BK10" i="1"/>
  <c r="BK11" i="1"/>
  <c r="BK12" i="1"/>
  <c r="BK13" i="1"/>
  <c r="BK36" i="1"/>
  <c r="BJ6" i="1"/>
  <c r="BJ7" i="1"/>
  <c r="BJ8" i="1"/>
  <c r="BJ9" i="1"/>
  <c r="BJ10" i="1"/>
  <c r="BJ11" i="1"/>
  <c r="BJ12" i="1"/>
  <c r="BJ13" i="1"/>
  <c r="BJ36" i="1"/>
  <c r="BD6" i="1"/>
  <c r="BD7" i="1"/>
  <c r="BD8" i="1"/>
  <c r="BD9" i="1"/>
  <c r="BD10" i="1"/>
  <c r="BD11" i="1"/>
  <c r="BD12" i="1"/>
  <c r="BD13" i="1"/>
  <c r="BD36" i="1"/>
  <c r="BC6" i="1"/>
  <c r="BC7" i="1"/>
  <c r="BC8" i="1"/>
  <c r="BC9" i="1"/>
  <c r="BC10" i="1"/>
  <c r="BC11" i="1"/>
  <c r="BC12" i="1"/>
  <c r="BC13" i="1"/>
  <c r="BC36" i="1"/>
  <c r="BB6" i="1"/>
  <c r="BB7" i="1"/>
  <c r="BB8" i="1"/>
  <c r="BB9" i="1"/>
  <c r="BB10" i="1"/>
  <c r="BB11" i="1"/>
  <c r="BB12" i="1"/>
  <c r="BB13" i="1"/>
  <c r="BB36" i="1"/>
  <c r="BA6" i="1"/>
  <c r="BA7" i="1"/>
  <c r="BA8" i="1"/>
  <c r="BA9" i="1"/>
  <c r="BA10" i="1"/>
  <c r="BA11" i="1"/>
  <c r="BA12" i="1"/>
  <c r="BA13" i="1"/>
  <c r="AZ6" i="1"/>
  <c r="AZ7" i="1"/>
  <c r="AZ8" i="1"/>
  <c r="AZ9" i="1"/>
  <c r="AZ10" i="1"/>
  <c r="AZ11" i="1"/>
  <c r="AZ12" i="1"/>
  <c r="AZ13" i="1"/>
  <c r="AZ36" i="1"/>
  <c r="AY6" i="1"/>
  <c r="AY7" i="1"/>
  <c r="AY8" i="1"/>
  <c r="AY9" i="1"/>
  <c r="AY10" i="1"/>
  <c r="AY11" i="1"/>
  <c r="AY12" i="1"/>
  <c r="AY13" i="1"/>
  <c r="AY36" i="1"/>
  <c r="AW6" i="1"/>
  <c r="AW7" i="1"/>
  <c r="AW8" i="1"/>
  <c r="AW9" i="1"/>
  <c r="AW10" i="1"/>
  <c r="AW11" i="1"/>
  <c r="AW12" i="1"/>
  <c r="AW13" i="1"/>
  <c r="AW36" i="1"/>
  <c r="AV7" i="1"/>
  <c r="BI7" i="1" s="1"/>
  <c r="AV8" i="1"/>
  <c r="BI8" i="1" s="1"/>
  <c r="AV9" i="1"/>
  <c r="BI9" i="1" s="1"/>
  <c r="AV10" i="1"/>
  <c r="BI10" i="1" s="1"/>
  <c r="AV11" i="1"/>
  <c r="BI11" i="1" s="1"/>
  <c r="AV12" i="1"/>
  <c r="BI12" i="1" s="1"/>
  <c r="AV13" i="1"/>
  <c r="BI13" i="1" s="1"/>
  <c r="AV6" i="1"/>
  <c r="AV36" i="1"/>
  <c r="BI36" i="1" s="1"/>
  <c r="BA36" i="1"/>
  <c r="BL55" i="1" l="1"/>
  <c r="BP55" i="1"/>
  <c r="BC55" i="1"/>
  <c r="BS55" i="1"/>
  <c r="BB55" i="1"/>
  <c r="BK55" i="1"/>
  <c r="BO55" i="1"/>
  <c r="AY55" i="1"/>
  <c r="AW55" i="1"/>
  <c r="BA55" i="1"/>
  <c r="BJ55" i="1"/>
  <c r="BN55" i="1"/>
  <c r="BR55" i="1"/>
  <c r="AZ55" i="1"/>
  <c r="BD55" i="1"/>
  <c r="BM55" i="1"/>
  <c r="BQ55" i="1"/>
  <c r="BU55" i="1"/>
  <c r="BV55" i="1"/>
  <c r="BI6" i="1"/>
  <c r="BI55" i="1" s="1"/>
  <c r="AV55" i="1"/>
  <c r="AI3" i="4"/>
  <c r="AG2" i="4"/>
  <c r="AI2" i="1" s="1"/>
  <c r="AX13" i="1"/>
  <c r="BX13" i="1" s="1"/>
  <c r="AX9" i="1"/>
  <c r="BX9" i="1" s="1"/>
  <c r="AX12" i="1"/>
  <c r="BX12" i="1" s="1"/>
  <c r="AX8" i="1"/>
  <c r="BX8" i="1" s="1"/>
  <c r="AX36" i="1"/>
  <c r="BX36" i="1" s="1"/>
  <c r="AX11" i="1"/>
  <c r="BX11" i="1" s="1"/>
  <c r="AX7" i="1"/>
  <c r="BX7" i="1" s="1"/>
  <c r="AX6" i="1"/>
  <c r="AX10" i="1"/>
  <c r="AX55" i="1" l="1"/>
  <c r="BX55" i="1" s="1"/>
  <c r="BX6" i="1"/>
  <c r="AK3" i="4"/>
  <c r="AI2" i="4"/>
  <c r="AK2" i="1" s="1"/>
  <c r="BX10" i="1"/>
  <c r="AM3" i="4" l="1"/>
  <c r="AK2" i="4"/>
  <c r="AM2" i="1" s="1"/>
  <c r="AO3" i="4" l="1"/>
  <c r="AM2" i="4"/>
  <c r="AO2" i="1" s="1"/>
  <c r="AO2" i="4" l="1"/>
  <c r="AQ2" i="1" s="1"/>
</calcChain>
</file>

<file path=xl/comments1.xml><?xml version="1.0" encoding="utf-8"?>
<comments xmlns="http://schemas.openxmlformats.org/spreadsheetml/2006/main">
  <authors>
    <author>Nicky</author>
  </authors>
  <commentList>
    <comment ref="G46" authorId="0" shapeId="0">
      <text>
        <r>
          <rPr>
            <b/>
            <sz val="9"/>
            <color indexed="81"/>
            <rFont val="Tahoma"/>
            <family val="2"/>
          </rPr>
          <t>Nicky:</t>
        </r>
        <r>
          <rPr>
            <sz val="9"/>
            <color indexed="81"/>
            <rFont val="Tahoma"/>
            <family val="2"/>
          </rPr>
          <t xml:space="preserve">
Dispo du lundi 30 au vendredi 3</t>
        </r>
      </text>
    </comment>
  </commentList>
</comments>
</file>

<file path=xl/sharedStrings.xml><?xml version="1.0" encoding="utf-8"?>
<sst xmlns="http://schemas.openxmlformats.org/spreadsheetml/2006/main" count="2919" uniqueCount="362">
  <si>
    <t>NOM</t>
  </si>
  <si>
    <t>J</t>
  </si>
  <si>
    <t xml:space="preserve">1/2 J </t>
  </si>
  <si>
    <t>JARDIN</t>
  </si>
  <si>
    <t>2EME ETOILE</t>
  </si>
  <si>
    <t xml:space="preserve">FLOCON </t>
  </si>
  <si>
    <t>1ERE ETOILE</t>
  </si>
  <si>
    <t xml:space="preserve">3EME ETOILE </t>
  </si>
  <si>
    <t xml:space="preserve">DEB ENF </t>
  </si>
  <si>
    <t>DEB ADULTE</t>
  </si>
  <si>
    <t>CLASSE 1</t>
  </si>
  <si>
    <t>CLASSE 2</t>
  </si>
  <si>
    <t>CLASSE 3</t>
  </si>
  <si>
    <t>CLASSE 4</t>
  </si>
  <si>
    <t xml:space="preserve">SNOW DEB </t>
  </si>
  <si>
    <t>SNOW 1</t>
  </si>
  <si>
    <t>SNOW 2</t>
  </si>
  <si>
    <t>SNOW 3</t>
  </si>
  <si>
    <t>SNOW 4</t>
  </si>
  <si>
    <t>S4</t>
  </si>
  <si>
    <t>S3</t>
  </si>
  <si>
    <t>S2</t>
  </si>
  <si>
    <t>S1</t>
  </si>
  <si>
    <t>S0</t>
  </si>
  <si>
    <t>DEB</t>
  </si>
  <si>
    <t>FLO</t>
  </si>
  <si>
    <t xml:space="preserve">1ere </t>
  </si>
  <si>
    <t>2eme</t>
  </si>
  <si>
    <t>3eme</t>
  </si>
  <si>
    <t>A0</t>
  </si>
  <si>
    <t>A1</t>
  </si>
  <si>
    <t>A2</t>
  </si>
  <si>
    <t>A3</t>
  </si>
  <si>
    <t>A4</t>
  </si>
  <si>
    <t>J1</t>
  </si>
  <si>
    <t>J2</t>
  </si>
  <si>
    <t>LP</t>
  </si>
  <si>
    <t>E</t>
  </si>
  <si>
    <t>F</t>
  </si>
  <si>
    <t>PAF</t>
  </si>
  <si>
    <t>MEP</t>
  </si>
  <si>
    <t>RQ</t>
  </si>
  <si>
    <t>ENSA</t>
  </si>
  <si>
    <t xml:space="preserve">M </t>
  </si>
  <si>
    <t>AM</t>
  </si>
  <si>
    <t>RED</t>
  </si>
  <si>
    <t>RJ</t>
  </si>
  <si>
    <t>Semaine N°</t>
  </si>
  <si>
    <t>TOTAL</t>
  </si>
  <si>
    <t>CSP</t>
  </si>
  <si>
    <t>M</t>
  </si>
  <si>
    <t>TITULAIRES</t>
  </si>
  <si>
    <t>GP</t>
  </si>
  <si>
    <t>CHAL</t>
  </si>
  <si>
    <t>TEAM ETOILE</t>
  </si>
  <si>
    <t>TEAM RIDER</t>
  </si>
  <si>
    <t>TR</t>
  </si>
  <si>
    <t>TE</t>
  </si>
  <si>
    <t>Lecon particuliere</t>
  </si>
  <si>
    <t>Engagement</t>
  </si>
  <si>
    <t>Responsable Jardin</t>
  </si>
  <si>
    <t>GEIQ PAF</t>
  </si>
  <si>
    <t>Reduction Activite</t>
  </si>
  <si>
    <t>Mise en Place</t>
  </si>
  <si>
    <t>Club Des Sports</t>
  </si>
  <si>
    <t>Challenge des moniteurs</t>
  </si>
  <si>
    <t>Formation</t>
  </si>
  <si>
    <t>TITRE</t>
  </si>
  <si>
    <t>ETU</t>
  </si>
  <si>
    <t>ETUDIANTS EN COURS</t>
  </si>
  <si>
    <t>n-1</t>
  </si>
  <si>
    <t>Moniteurs N-1</t>
  </si>
  <si>
    <t>ABSENT</t>
  </si>
  <si>
    <t>ABS</t>
  </si>
  <si>
    <t>GROUPE</t>
  </si>
  <si>
    <t>EXT</t>
  </si>
  <si>
    <t>Renfort exterieur</t>
  </si>
  <si>
    <t>Cours collectifs 2023</t>
  </si>
  <si>
    <t>Moniteurs N-1Exterieur</t>
  </si>
  <si>
    <t>Cours collectifs 2024</t>
  </si>
  <si>
    <t>Dispo</t>
  </si>
  <si>
    <t>.</t>
  </si>
  <si>
    <t>DEC</t>
  </si>
  <si>
    <t>INT</t>
  </si>
  <si>
    <t>CONF</t>
  </si>
  <si>
    <t>DECOUVERTE</t>
  </si>
  <si>
    <t>Moniteurs distribués</t>
  </si>
  <si>
    <t>1ERE</t>
  </si>
  <si>
    <t>2EME</t>
  </si>
  <si>
    <t>3EME</t>
  </si>
  <si>
    <t>Prestations</t>
  </si>
  <si>
    <t>Spécialité</t>
  </si>
  <si>
    <t>Niveau d'enseignement</t>
  </si>
  <si>
    <t>Langue d'enseignement</t>
  </si>
  <si>
    <t>Lieu de RDV</t>
  </si>
  <si>
    <t>Periode journée</t>
  </si>
  <si>
    <t>Dim 23/02/2025</t>
  </si>
  <si>
    <t>Lun 24/02/2025</t>
  </si>
  <si>
    <t>Mar 25/02/2025</t>
  </si>
  <si>
    <t>Mer 26/02/2025</t>
  </si>
  <si>
    <t>Jeu 27/02/2025</t>
  </si>
  <si>
    <t>Ven 28/02/2025</t>
  </si>
  <si>
    <t>Sam 01/03/2025</t>
  </si>
  <si>
    <t>PIOUPIOU-MATIN-ALPIN</t>
  </si>
  <si>
    <t>SKI ALPIN</t>
  </si>
  <si>
    <t>Piou-Piou (A)</t>
  </si>
  <si>
    <t>Français</t>
  </si>
  <si>
    <t>Matin</t>
  </si>
  <si>
    <t>3/3=1</t>
  </si>
  <si>
    <t/>
  </si>
  <si>
    <t>ABS-PIOU-APRESMIDI-1</t>
  </si>
  <si>
    <t>Apres midi</t>
  </si>
  <si>
    <t>5/0=N/A</t>
  </si>
  <si>
    <t>4/0=N/A</t>
  </si>
  <si>
    <t>PIOUPIOU-MIDI-ALPIN</t>
  </si>
  <si>
    <t>midi</t>
  </si>
  <si>
    <t>14/3=4,66</t>
  </si>
  <si>
    <t>18/3=6</t>
  </si>
  <si>
    <t>17/3=5,66</t>
  </si>
  <si>
    <t>16/3=5,33</t>
  </si>
  <si>
    <t>ABS-PIOUPIOU-JOURNEE</t>
  </si>
  <si>
    <t>journée</t>
  </si>
  <si>
    <t>3/0=N/A</t>
  </si>
  <si>
    <t>0/0=N/A</t>
  </si>
  <si>
    <t>PIOU PIOU JOURNEE ALPIN</t>
  </si>
  <si>
    <t>33/3=11</t>
  </si>
  <si>
    <t>36/3=12</t>
  </si>
  <si>
    <t>35/3=11,66</t>
  </si>
  <si>
    <t>OURSONDEB-MIDI-ALPIN-DEB</t>
  </si>
  <si>
    <t>Débutant enfant</t>
  </si>
  <si>
    <t>place de l'ours</t>
  </si>
  <si>
    <t>15/2=7,5</t>
  </si>
  <si>
    <t>19/2=9,5</t>
  </si>
  <si>
    <t>DEBUTANT JOURNEE ALPIN</t>
  </si>
  <si>
    <t>30/3=10</t>
  </si>
  <si>
    <t>32/3=10,66</t>
  </si>
  <si>
    <t>29/3=9,66</t>
  </si>
  <si>
    <t>OURSON-MIDI-ALPIN</t>
  </si>
  <si>
    <t>Ourson (A)</t>
  </si>
  <si>
    <t>6/1=6</t>
  </si>
  <si>
    <t>7/1=7</t>
  </si>
  <si>
    <t>OURSON JOURNEE ALPIN</t>
  </si>
  <si>
    <t>40/3=13,33</t>
  </si>
  <si>
    <t>41/3=13,66</t>
  </si>
  <si>
    <t>FLOCON-MIDI-ALPIN</t>
  </si>
  <si>
    <t>Flocon (A)</t>
  </si>
  <si>
    <t>23/3=7,66</t>
  </si>
  <si>
    <t>FLOCON JOURNEE ALPIN</t>
  </si>
  <si>
    <t>38/3=12,66</t>
  </si>
  <si>
    <t>45/4=11,25</t>
  </si>
  <si>
    <t>1 ETOILE MIDI ALPIN</t>
  </si>
  <si>
    <t>Etoile 1 (A)</t>
  </si>
  <si>
    <t>1 ETOILE JOURNEE ALPIN</t>
  </si>
  <si>
    <t>50/4=12,5</t>
  </si>
  <si>
    <t>1-ETOILE LAMPIONS</t>
  </si>
  <si>
    <t>SOIR</t>
  </si>
  <si>
    <t>2 ETOILE MIDI ALPIN</t>
  </si>
  <si>
    <t>Etoile 2 (A)</t>
  </si>
  <si>
    <t>2 ETOILE JOURNEE ALPIN</t>
  </si>
  <si>
    <t>48/4=12</t>
  </si>
  <si>
    <t>52/4=13</t>
  </si>
  <si>
    <t>2 ETOILE LAMPIONS</t>
  </si>
  <si>
    <t>3 ETOILE MIDI ALPIN</t>
  </si>
  <si>
    <t>Etoile 3 (A)</t>
  </si>
  <si>
    <t>23/2=11,5</t>
  </si>
  <si>
    <t>3 ETOILE JOURNEE ALPIN</t>
  </si>
  <si>
    <t>26/2=13</t>
  </si>
  <si>
    <t>29/2=14,5</t>
  </si>
  <si>
    <t>3 ETOILE LAMPIONS</t>
  </si>
  <si>
    <t>1/0=N/A</t>
  </si>
  <si>
    <t>TEAM ETOILES MIDI ALPIN</t>
  </si>
  <si>
    <t>Team Etoiles (A)</t>
  </si>
  <si>
    <t>16/1=16</t>
  </si>
  <si>
    <t>TEAM ETOILES JOURNEE ALPIN</t>
  </si>
  <si>
    <t>39/3=13</t>
  </si>
  <si>
    <t>TEAM ETOILES LAMPIONS</t>
  </si>
  <si>
    <t>TEAM-ETOILES ADO MIDI ALPIN</t>
  </si>
  <si>
    <t>Team Etoile (ado A)</t>
  </si>
  <si>
    <t>DECOUVERTE MIDI ALPIN</t>
  </si>
  <si>
    <t>Découverte (A new)</t>
  </si>
  <si>
    <t>5/1=5</t>
  </si>
  <si>
    <t>10/1=10</t>
  </si>
  <si>
    <t>9/1=9</t>
  </si>
  <si>
    <t>DECOUVERTE JOURNEE ALPIN</t>
  </si>
  <si>
    <t>ABS-CLASSE-1-MATIN</t>
  </si>
  <si>
    <t>Classe 1 (A)</t>
  </si>
  <si>
    <t>2/0=N/A</t>
  </si>
  <si>
    <t>ABS-CLASSE-1-MIDI</t>
  </si>
  <si>
    <t>CLASSE 1 MIDI ALPIN</t>
  </si>
  <si>
    <t>11/2=5,5</t>
  </si>
  <si>
    <t>12/2=6</t>
  </si>
  <si>
    <t>CLASSE 1 JOURNEE ALPIN</t>
  </si>
  <si>
    <t>CLASSE 2 MIDI ALPIN</t>
  </si>
  <si>
    <t>Classe 2 (A)</t>
  </si>
  <si>
    <t>12/1=12</t>
  </si>
  <si>
    <t>15/1=15</t>
  </si>
  <si>
    <t>14/1=14</t>
  </si>
  <si>
    <t>CLASSE 2 JOURNEE ALPIN</t>
  </si>
  <si>
    <t>CLASSE 3 MIDI ALPIN</t>
  </si>
  <si>
    <t>Classe 3 (A)</t>
  </si>
  <si>
    <t>3/1=3</t>
  </si>
  <si>
    <t>4/1=4</t>
  </si>
  <si>
    <t>CLASSE 3 JOURNEE ALPIN</t>
  </si>
  <si>
    <t>8/1=8</t>
  </si>
  <si>
    <t>CLASSE 4 MIDI ALPIN</t>
  </si>
  <si>
    <t>Classe 4 (A)</t>
  </si>
  <si>
    <t>1/1=1</t>
  </si>
  <si>
    <t>CLASSE 4 JOURNEE ALPIN</t>
  </si>
  <si>
    <t xml:space="preserve">TEAM RIDER  MATIN </t>
  </si>
  <si>
    <t xml:space="preserve">TEAM RIDER </t>
  </si>
  <si>
    <t>Team Rider Tout Niveau</t>
  </si>
  <si>
    <t>7/2=3,5</t>
  </si>
  <si>
    <t>8/2=4</t>
  </si>
  <si>
    <t xml:space="preserve">TEAM RIDER  APRES MIDI </t>
  </si>
  <si>
    <t>1/2=0,5</t>
  </si>
  <si>
    <t>2/2=1</t>
  </si>
  <si>
    <t xml:space="preserve">TEAM RIDER JOURNEE </t>
  </si>
  <si>
    <t>13/2=6,5</t>
  </si>
  <si>
    <t>16/2=8</t>
  </si>
  <si>
    <t xml:space="preserve">YOONER SOIR GROUPE </t>
  </si>
  <si>
    <t>YOONER</t>
  </si>
  <si>
    <t>Tout niveau</t>
  </si>
  <si>
    <t>SNOWBOARD GOOMIE APRES MIDI</t>
  </si>
  <si>
    <t>SNOWBOARD</t>
  </si>
  <si>
    <t>Goomie Rider</t>
  </si>
  <si>
    <t>2/1=2</t>
  </si>
  <si>
    <t>SNOWBOARD GOOM SOIR</t>
  </si>
  <si>
    <t>SNOWBOARD ROOKIE APRES MIDI</t>
  </si>
  <si>
    <t>Rookie Rider</t>
  </si>
  <si>
    <t>SNOWBOARD DECOUVERTE APRES MIDI</t>
  </si>
  <si>
    <t>Découverte (SNO)</t>
  </si>
  <si>
    <t>SNOWBOARD 1 APRES MIDI</t>
  </si>
  <si>
    <t>Snowboard 1 (adu)</t>
  </si>
  <si>
    <t>SNOWBOARD 2 MATIN</t>
  </si>
  <si>
    <t>Snowboard 2 (adu)</t>
  </si>
  <si>
    <t>SNOWBOARD 3 MATIN</t>
  </si>
  <si>
    <t>Snowboard 3 (adu)</t>
  </si>
  <si>
    <t>RAQUETTES MATIN</t>
  </si>
  <si>
    <t>RAQUETTES</t>
  </si>
  <si>
    <t>Raquette Tout niveau</t>
  </si>
  <si>
    <t>9/0=N/A</t>
  </si>
  <si>
    <t>RAQUETTES APRES MIDI</t>
  </si>
  <si>
    <t>RAQUETTES SOIR</t>
  </si>
  <si>
    <t>575/69=8</t>
  </si>
  <si>
    <t>666/71=9</t>
  </si>
  <si>
    <t>644/71=9</t>
  </si>
  <si>
    <t>659/71=9</t>
  </si>
  <si>
    <t>642/71=9</t>
  </si>
  <si>
    <t>Etoile 1</t>
  </si>
  <si>
    <t xml:space="preserve">COURS COLLECTIFS ADULTES </t>
  </si>
  <si>
    <t xml:space="preserve">COURS COLLECTIFS ENFANTS </t>
  </si>
  <si>
    <t>JOURNEE</t>
  </si>
  <si>
    <t xml:space="preserve">1/2 JOURNEE </t>
  </si>
  <si>
    <t xml:space="preserve">JARDIN </t>
  </si>
  <si>
    <t>P</t>
  </si>
  <si>
    <t>O</t>
  </si>
  <si>
    <t>D</t>
  </si>
  <si>
    <t>L</t>
  </si>
  <si>
    <t>Etoile 2</t>
  </si>
  <si>
    <t>m</t>
  </si>
  <si>
    <t>V</t>
  </si>
  <si>
    <t>S</t>
  </si>
  <si>
    <t>Etoile 3</t>
  </si>
  <si>
    <t xml:space="preserve">DEB </t>
  </si>
  <si>
    <t>Piou-Piou</t>
  </si>
  <si>
    <t>Découverte</t>
  </si>
  <si>
    <t>Classe 1</t>
  </si>
  <si>
    <t xml:space="preserve">1ERE ETOILE </t>
  </si>
  <si>
    <t>Classe 2</t>
  </si>
  <si>
    <t>Classe 3</t>
  </si>
  <si>
    <t xml:space="preserve">2EME ETOILE </t>
  </si>
  <si>
    <t>Classe 4</t>
  </si>
  <si>
    <t xml:space="preserve">3EME ETOILE  </t>
  </si>
  <si>
    <t>Snow 2/3</t>
  </si>
  <si>
    <t>Flocon</t>
  </si>
  <si>
    <t>Ourson</t>
  </si>
  <si>
    <t>ENAGAGEMENT / LECON PARTICULIERE</t>
  </si>
  <si>
    <t>MATIN / APM</t>
  </si>
  <si>
    <t>MIDI</t>
  </si>
  <si>
    <t>RAQUETTE</t>
  </si>
  <si>
    <t>MATIN</t>
  </si>
  <si>
    <t>APM</t>
  </si>
  <si>
    <t>Snowboard 1</t>
  </si>
  <si>
    <t>Snowboard 2</t>
  </si>
  <si>
    <t>dim</t>
  </si>
  <si>
    <t>lun</t>
  </si>
  <si>
    <t>Snowboard 3</t>
  </si>
  <si>
    <t>Total journée :</t>
  </si>
  <si>
    <t>Total midi :</t>
  </si>
  <si>
    <t>Snowboard Expert</t>
  </si>
  <si>
    <t>Dimance</t>
  </si>
  <si>
    <t>Lundi</t>
  </si>
  <si>
    <t>Snowboard 1 Apres midi</t>
  </si>
  <si>
    <t>Izzy Rider</t>
  </si>
  <si>
    <t>Snowboard 1 Matin</t>
  </si>
  <si>
    <t>Snowboard 2 Apres midi</t>
  </si>
  <si>
    <t>Snowboard 2 Matin</t>
  </si>
  <si>
    <t>Snowboard 3 Matin</t>
  </si>
  <si>
    <t>Snowboard Découverte Apres midi</t>
  </si>
  <si>
    <t>Team Etoile (ado)</t>
  </si>
  <si>
    <t>Snowboard Découverte Matin</t>
  </si>
  <si>
    <t>Snowboard Expert Apres midi</t>
  </si>
  <si>
    <t>Snowboard Expert Matin</t>
  </si>
  <si>
    <t>Team Etoiles</t>
  </si>
  <si>
    <t>Goomie Rider SOIR</t>
  </si>
  <si>
    <t>Goomie Rider Apres midi</t>
  </si>
  <si>
    <t>Izzy Rider Apres midi</t>
  </si>
  <si>
    <t>Izzy Rider Matin</t>
  </si>
  <si>
    <t>Rookie Rider Apres midi</t>
  </si>
  <si>
    <t>Rookie Rider Matin</t>
  </si>
  <si>
    <t>Snowboard 3 Apres midi</t>
  </si>
  <si>
    <t>Compétition (adu)</t>
  </si>
  <si>
    <t>Snow 2, 3, exp Matin</t>
  </si>
  <si>
    <t>Compétition</t>
  </si>
  <si>
    <t>Snow deb et 1 APM</t>
  </si>
  <si>
    <t>Snow 0/1</t>
  </si>
  <si>
    <t xml:space="preserve"> - Noms des moniteurs sur le cours journée A0</t>
  </si>
  <si>
    <t>Moniteur 1</t>
  </si>
  <si>
    <t>Moniteur 2</t>
  </si>
  <si>
    <t>Moniteur 3</t>
  </si>
  <si>
    <t>Moniteur 4</t>
  </si>
  <si>
    <t>Moniteur 5</t>
  </si>
  <si>
    <t>Moniteur 6</t>
  </si>
  <si>
    <t>Moniteur 7</t>
  </si>
  <si>
    <t>Moniteur 8</t>
  </si>
  <si>
    <t>Moniteur 9</t>
  </si>
  <si>
    <t>Moniteur 10</t>
  </si>
  <si>
    <t>Moniteur 11</t>
  </si>
  <si>
    <t>Moniteur 12</t>
  </si>
  <si>
    <t>Moniteur 13</t>
  </si>
  <si>
    <t>Moniteur 14</t>
  </si>
  <si>
    <t>Moniteur 15</t>
  </si>
  <si>
    <t>Moniteur 16</t>
  </si>
  <si>
    <t>Moniteur 17</t>
  </si>
  <si>
    <t>Moniteur 18</t>
  </si>
  <si>
    <t>Moniteur 19</t>
  </si>
  <si>
    <t>Moniteur 20</t>
  </si>
  <si>
    <t>Moniteur 21</t>
  </si>
  <si>
    <t>Moniteur 22</t>
  </si>
  <si>
    <t>Moniteur 23</t>
  </si>
  <si>
    <t>Moniteur 24</t>
  </si>
  <si>
    <t>Moniteur 25</t>
  </si>
  <si>
    <t>Moniteur 26</t>
  </si>
  <si>
    <t>Moniteur 27</t>
  </si>
  <si>
    <t>Moniteur 28</t>
  </si>
  <si>
    <t>Moniteur 29</t>
  </si>
  <si>
    <t>Moniteur 30</t>
  </si>
  <si>
    <t>Moniteur 31</t>
  </si>
  <si>
    <t>Moniteur 32</t>
  </si>
  <si>
    <t>Moniteur 33</t>
  </si>
  <si>
    <t>Moniteur 34</t>
  </si>
  <si>
    <t>Moniteur 35</t>
  </si>
  <si>
    <t>Moniteur 36</t>
  </si>
  <si>
    <t>Moniteur 37</t>
  </si>
  <si>
    <t>Moniteur 38</t>
  </si>
  <si>
    <t>Moniteur 39</t>
  </si>
  <si>
    <t>Moniteur 40</t>
  </si>
  <si>
    <t>Moniteur 41</t>
  </si>
  <si>
    <t>Moniteur 42</t>
  </si>
  <si>
    <t>Moniteur 43</t>
  </si>
  <si>
    <t>Moniteur 44</t>
  </si>
  <si>
    <t>Moniteur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</si>
</sst>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4"/>
      <color theme="5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rgb="FFC00000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</fonts>
  <fills count="5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00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rgb="FF000000"/>
      </patternFill>
    </fill>
    <fill>
      <patternFill patternType="solid">
        <fgColor rgb="FF0070C0"/>
        <bgColor indexed="64"/>
      </patternFill>
    </fill>
    <fill>
      <patternFill patternType="lightUp">
        <bgColor theme="5" tint="0.39994506668294322"/>
      </patternFill>
    </fill>
    <fill>
      <patternFill patternType="solid">
        <fgColor rgb="FF99CCFF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FF5050"/>
        <bgColor indexed="64"/>
      </patternFill>
    </fill>
    <fill>
      <patternFill patternType="lightUp">
        <bgColor rgb="FF99CCFF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CC0066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8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 diagonalUp="1">
      <left/>
      <right/>
      <top/>
      <bottom/>
      <diagonal style="thin">
        <color auto="1"/>
      </diagonal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42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24" borderId="8" xfId="0" applyFont="1" applyFill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/>
    </xf>
    <xf numFmtId="0" fontId="1" fillId="24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26" borderId="1" xfId="0" applyFont="1" applyFill="1" applyBorder="1" applyAlignment="1">
      <alignment horizontal="center" vertical="center"/>
    </xf>
    <xf numFmtId="0" fontId="2" fillId="33" borderId="22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1" fillId="27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1" fillId="34" borderId="3" xfId="0" applyFont="1" applyFill="1" applyBorder="1" applyAlignment="1">
      <alignment horizontal="center" vertical="center"/>
    </xf>
    <xf numFmtId="0" fontId="1" fillId="1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26" borderId="0" xfId="0" applyFont="1" applyFill="1" applyAlignment="1">
      <alignment horizontal="center" vertical="center"/>
    </xf>
    <xf numFmtId="0" fontId="2" fillId="33" borderId="0" xfId="0" applyFont="1" applyFill="1" applyAlignment="1">
      <alignment horizontal="center" vertical="center"/>
    </xf>
    <xf numFmtId="0" fontId="1" fillId="28" borderId="0" xfId="0" applyFont="1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1" fillId="23" borderId="0" xfId="0" applyFont="1" applyFill="1" applyAlignment="1">
      <alignment horizontal="center" vertical="center"/>
    </xf>
    <xf numFmtId="0" fontId="1" fillId="35" borderId="0" xfId="0" applyFont="1" applyFill="1" applyAlignment="1">
      <alignment horizontal="center" vertical="center"/>
    </xf>
    <xf numFmtId="0" fontId="1" fillId="36" borderId="0" xfId="0" applyFont="1" applyFill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31" borderId="0" xfId="0" applyFont="1" applyFill="1" applyAlignment="1">
      <alignment horizontal="center" vertical="center"/>
    </xf>
    <xf numFmtId="0" fontId="1" fillId="29" borderId="0" xfId="0" applyFont="1" applyFill="1" applyAlignment="1">
      <alignment horizontal="center" vertical="center"/>
    </xf>
    <xf numFmtId="0" fontId="1" fillId="32" borderId="0" xfId="0" applyFont="1" applyFill="1" applyAlignment="1">
      <alignment horizontal="center" vertical="center"/>
    </xf>
    <xf numFmtId="0" fontId="1" fillId="30" borderId="0" xfId="0" applyFont="1" applyFill="1" applyAlignment="1">
      <alignment horizontal="center" vertical="center"/>
    </xf>
    <xf numFmtId="0" fontId="1" fillId="12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1" fillId="27" borderId="0" xfId="0" applyFont="1" applyFill="1" applyAlignment="1">
      <alignment horizontal="center" vertical="center"/>
    </xf>
    <xf numFmtId="0" fontId="1" fillId="19" borderId="0" xfId="0" applyFont="1" applyFill="1" applyAlignment="1">
      <alignment horizontal="center" vertical="center"/>
    </xf>
    <xf numFmtId="0" fontId="1" fillId="34" borderId="0" xfId="0" applyFont="1" applyFill="1" applyAlignment="1">
      <alignment horizontal="center" vertical="center"/>
    </xf>
    <xf numFmtId="0" fontId="2" fillId="22" borderId="0" xfId="0" applyFont="1" applyFill="1" applyAlignment="1">
      <alignment horizontal="center" vertical="center"/>
    </xf>
    <xf numFmtId="0" fontId="2" fillId="17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37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38" borderId="5" xfId="0" applyFont="1" applyFill="1" applyBorder="1" applyAlignment="1">
      <alignment horizontal="center" vertical="center"/>
    </xf>
    <xf numFmtId="0" fontId="2" fillId="24" borderId="1" xfId="0" applyFont="1" applyFill="1" applyBorder="1" applyAlignment="1">
      <alignment horizontal="center" vertical="center"/>
    </xf>
    <xf numFmtId="0" fontId="2" fillId="38" borderId="2" xfId="0" applyFont="1" applyFill="1" applyBorder="1" applyAlignment="1">
      <alignment horizontal="center" vertical="center"/>
    </xf>
    <xf numFmtId="0" fontId="1" fillId="20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164" fontId="1" fillId="0" borderId="1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16" fontId="0" fillId="0" borderId="0" xfId="0" applyNumberFormat="1"/>
    <xf numFmtId="0" fontId="0" fillId="0" borderId="0" xfId="0" applyAlignment="1">
      <alignment horizontal="center" vertical="center"/>
    </xf>
    <xf numFmtId="16" fontId="0" fillId="40" borderId="0" xfId="0" applyNumberFormat="1" applyFill="1"/>
    <xf numFmtId="16" fontId="11" fillId="3" borderId="0" xfId="0" applyNumberFormat="1" applyFont="1" applyFill="1" applyAlignment="1">
      <alignment horizontal="center"/>
    </xf>
    <xf numFmtId="0" fontId="1" fillId="24" borderId="2" xfId="0" applyFont="1" applyFill="1" applyBorder="1" applyAlignment="1">
      <alignment horizontal="center" vertical="center"/>
    </xf>
    <xf numFmtId="0" fontId="2" fillId="24" borderId="5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24" borderId="10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24" borderId="40" xfId="0" applyFont="1" applyFill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24" borderId="41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3" borderId="42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15" borderId="42" xfId="0" applyFont="1" applyFill="1" applyBorder="1" applyAlignment="1">
      <alignment horizontal="center" vertical="center"/>
    </xf>
    <xf numFmtId="0" fontId="1" fillId="15" borderId="38" xfId="0" applyFont="1" applyFill="1" applyBorder="1" applyAlignment="1">
      <alignment horizontal="center" vertical="center"/>
    </xf>
    <xf numFmtId="0" fontId="1" fillId="24" borderId="36" xfId="0" applyFont="1" applyFill="1" applyBorder="1" applyAlignment="1">
      <alignment horizontal="center" vertical="center"/>
    </xf>
    <xf numFmtId="0" fontId="1" fillId="24" borderId="39" xfId="0" applyFont="1" applyFill="1" applyBorder="1" applyAlignment="1">
      <alignment horizontal="center" vertical="center"/>
    </xf>
    <xf numFmtId="0" fontId="1" fillId="41" borderId="2" xfId="0" applyFont="1" applyFill="1" applyBorder="1" applyAlignment="1">
      <alignment horizontal="center" vertical="center"/>
    </xf>
    <xf numFmtId="0" fontId="3" fillId="41" borderId="2" xfId="0" applyFont="1" applyFill="1" applyBorder="1" applyAlignment="1">
      <alignment horizontal="center" vertical="center"/>
    </xf>
    <xf numFmtId="0" fontId="7" fillId="41" borderId="2" xfId="0" applyFont="1" applyFill="1" applyBorder="1" applyAlignment="1">
      <alignment horizontal="center" vertical="center"/>
    </xf>
    <xf numFmtId="0" fontId="8" fillId="41" borderId="2" xfId="0" applyFont="1" applyFill="1" applyBorder="1" applyAlignment="1">
      <alignment horizontal="center" vertical="center"/>
    </xf>
    <xf numFmtId="0" fontId="6" fillId="39" borderId="2" xfId="0" applyFont="1" applyFill="1" applyBorder="1" applyAlignment="1">
      <alignment horizontal="center" vertical="center"/>
    </xf>
    <xf numFmtId="0" fontId="3" fillId="39" borderId="2" xfId="0" applyFont="1" applyFill="1" applyBorder="1" applyAlignment="1">
      <alignment horizontal="center" vertical="center"/>
    </xf>
    <xf numFmtId="0" fontId="1" fillId="39" borderId="2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2" fillId="24" borderId="3" xfId="0" applyFont="1" applyFill="1" applyBorder="1" applyAlignment="1">
      <alignment horizontal="center" vertical="center"/>
    </xf>
    <xf numFmtId="0" fontId="3" fillId="24" borderId="3" xfId="0" applyFont="1" applyFill="1" applyBorder="1" applyAlignment="1">
      <alignment horizontal="center" vertical="center"/>
    </xf>
    <xf numFmtId="0" fontId="3" fillId="24" borderId="1" xfId="0" applyFont="1" applyFill="1" applyBorder="1" applyAlignment="1">
      <alignment horizontal="center" vertical="center"/>
    </xf>
    <xf numFmtId="0" fontId="3" fillId="24" borderId="5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38" borderId="4" xfId="0" applyFont="1" applyFill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0" fontId="15" fillId="25" borderId="29" xfId="0" applyFont="1" applyFill="1" applyBorder="1" applyAlignment="1">
      <alignment horizontal="center" vertical="center"/>
    </xf>
    <xf numFmtId="0" fontId="16" fillId="0" borderId="10" xfId="0" applyFont="1" applyBorder="1" applyAlignment="1">
      <alignment horizontal="left" vertical="center"/>
    </xf>
    <xf numFmtId="0" fontId="16" fillId="0" borderId="7" xfId="0" applyFont="1" applyBorder="1" applyAlignment="1">
      <alignment horizontal="left" vertical="center"/>
    </xf>
    <xf numFmtId="0" fontId="16" fillId="25" borderId="7" xfId="0" applyFont="1" applyFill="1" applyBorder="1" applyAlignment="1">
      <alignment horizontal="left" vertical="center"/>
    </xf>
    <xf numFmtId="0" fontId="16" fillId="24" borderId="7" xfId="0" applyFont="1" applyFill="1" applyBorder="1" applyAlignment="1">
      <alignment horizontal="left" vertical="center"/>
    </xf>
    <xf numFmtId="0" fontId="15" fillId="25" borderId="7" xfId="0" applyFont="1" applyFill="1" applyBorder="1" applyAlignment="1">
      <alignment horizontal="center" vertical="center"/>
    </xf>
    <xf numFmtId="0" fontId="15" fillId="25" borderId="10" xfId="0" applyFont="1" applyFill="1" applyBorder="1" applyAlignment="1">
      <alignment horizontal="center" vertical="center" wrapText="1" shrinkToFit="1"/>
    </xf>
    <xf numFmtId="0" fontId="13" fillId="41" borderId="2" xfId="0" applyFont="1" applyFill="1" applyBorder="1" applyAlignment="1">
      <alignment horizontal="center" vertical="center"/>
    </xf>
    <xf numFmtId="0" fontId="17" fillId="39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" fillId="42" borderId="1" xfId="0" applyFont="1" applyFill="1" applyBorder="1" applyAlignment="1">
      <alignment horizontal="center" vertical="center"/>
    </xf>
    <xf numFmtId="0" fontId="1" fillId="43" borderId="1" xfId="0" applyFont="1" applyFill="1" applyBorder="1" applyAlignment="1">
      <alignment horizontal="center" vertical="center"/>
    </xf>
    <xf numFmtId="0" fontId="1" fillId="44" borderId="1" xfId="0" applyFont="1" applyFill="1" applyBorder="1" applyAlignment="1">
      <alignment horizontal="center" vertical="center"/>
    </xf>
    <xf numFmtId="0" fontId="1" fillId="45" borderId="1" xfId="0" applyFont="1" applyFill="1" applyBorder="1" applyAlignment="1">
      <alignment horizontal="center" vertical="center"/>
    </xf>
    <xf numFmtId="0" fontId="1" fillId="46" borderId="3" xfId="0" applyFont="1" applyFill="1" applyBorder="1" applyAlignment="1">
      <alignment horizontal="center" vertical="center"/>
    </xf>
    <xf numFmtId="0" fontId="1" fillId="46" borderId="1" xfId="0" applyFont="1" applyFill="1" applyBorder="1" applyAlignment="1">
      <alignment horizontal="center" vertical="center"/>
    </xf>
    <xf numFmtId="0" fontId="1" fillId="47" borderId="3" xfId="0" applyFont="1" applyFill="1" applyBorder="1" applyAlignment="1">
      <alignment horizontal="center" vertical="center"/>
    </xf>
    <xf numFmtId="0" fontId="1" fillId="47" borderId="1" xfId="0" applyFont="1" applyFill="1" applyBorder="1" applyAlignment="1">
      <alignment horizontal="center" vertical="center"/>
    </xf>
    <xf numFmtId="0" fontId="1" fillId="48" borderId="3" xfId="0" applyFont="1" applyFill="1" applyBorder="1" applyAlignment="1">
      <alignment horizontal="center" vertical="center"/>
    </xf>
    <xf numFmtId="0" fontId="1" fillId="48" borderId="1" xfId="0" applyFont="1" applyFill="1" applyBorder="1" applyAlignment="1">
      <alignment horizontal="center" vertical="center"/>
    </xf>
    <xf numFmtId="0" fontId="1" fillId="49" borderId="3" xfId="0" applyFont="1" applyFill="1" applyBorder="1" applyAlignment="1">
      <alignment horizontal="center" vertical="center"/>
    </xf>
    <xf numFmtId="0" fontId="1" fillId="49" borderId="1" xfId="0" applyFont="1" applyFill="1" applyBorder="1" applyAlignment="1">
      <alignment horizontal="center" vertical="center"/>
    </xf>
    <xf numFmtId="0" fontId="1" fillId="50" borderId="3" xfId="0" applyFont="1" applyFill="1" applyBorder="1" applyAlignment="1">
      <alignment horizontal="center" vertical="center"/>
    </xf>
    <xf numFmtId="0" fontId="1" fillId="50" borderId="1" xfId="0" applyFont="1" applyFill="1" applyBorder="1" applyAlignment="1">
      <alignment horizontal="center" vertical="center"/>
    </xf>
    <xf numFmtId="0" fontId="1" fillId="51" borderId="1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2" fillId="38" borderId="23" xfId="0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52" borderId="0" xfId="0" applyFill="1"/>
    <xf numFmtId="0" fontId="20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21" fillId="0" borderId="0" xfId="0" applyFont="1" applyAlignment="1">
      <alignment horizontal="right"/>
    </xf>
    <xf numFmtId="0" fontId="0" fillId="0" borderId="46" xfId="0" applyBorder="1"/>
    <xf numFmtId="0" fontId="13" fillId="0" borderId="2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9" fillId="0" borderId="2" xfId="0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1" fillId="0" borderId="6" xfId="0" applyFont="1" applyBorder="1" applyAlignment="1">
      <alignment horizontal="center" vertical="center"/>
    </xf>
    <xf numFmtId="0" fontId="20" fillId="0" borderId="50" xfId="0" applyFont="1" applyBorder="1" applyAlignment="1">
      <alignment vertical="center" wrapText="1"/>
    </xf>
    <xf numFmtId="0" fontId="20" fillId="0" borderId="59" xfId="0" applyFont="1" applyBorder="1" applyAlignment="1">
      <alignment vertical="center" wrapText="1"/>
    </xf>
    <xf numFmtId="0" fontId="0" fillId="0" borderId="53" xfId="0" applyBorder="1" applyAlignment="1">
      <alignment vertical="center" wrapText="1"/>
    </xf>
    <xf numFmtId="0" fontId="0" fillId="0" borderId="60" xfId="0" applyBorder="1" applyAlignment="1">
      <alignment vertical="center" wrapText="1"/>
    </xf>
    <xf numFmtId="0" fontId="0" fillId="0" borderId="16" xfId="0" applyFont="1" applyFill="1" applyBorder="1" applyAlignment="1">
      <alignment horizontal="center" vertical="center"/>
    </xf>
    <xf numFmtId="0" fontId="0" fillId="0" borderId="0" xfId="0" applyFont="1" applyBorder="1"/>
    <xf numFmtId="0" fontId="0" fillId="0" borderId="0" xfId="0" applyBorder="1"/>
    <xf numFmtId="14" fontId="0" fillId="0" borderId="0" xfId="0" applyNumberFormat="1"/>
    <xf numFmtId="0" fontId="0" fillId="0" borderId="0" xfId="0" applyFill="1" applyBorder="1"/>
    <xf numFmtId="0" fontId="20" fillId="0" borderId="0" xfId="0" applyFont="1"/>
    <xf numFmtId="0" fontId="20" fillId="0" borderId="0" xfId="0" applyFont="1" applyBorder="1"/>
    <xf numFmtId="0" fontId="1" fillId="11" borderId="15" xfId="0" applyFont="1" applyFill="1" applyBorder="1" applyAlignment="1">
      <alignment horizontal="center" vertical="center"/>
    </xf>
    <xf numFmtId="0" fontId="1" fillId="11" borderId="16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/>
    </xf>
    <xf numFmtId="0" fontId="1" fillId="16" borderId="16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/>
    </xf>
    <xf numFmtId="0" fontId="2" fillId="8" borderId="16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1" fillId="28" borderId="15" xfId="0" applyFont="1" applyFill="1" applyBorder="1" applyAlignment="1">
      <alignment horizontal="center" vertical="center"/>
    </xf>
    <xf numFmtId="0" fontId="1" fillId="28" borderId="16" xfId="0" applyFont="1" applyFill="1" applyBorder="1" applyAlignment="1">
      <alignment horizontal="center" vertical="center"/>
    </xf>
    <xf numFmtId="0" fontId="1" fillId="28" borderId="2" xfId="0" applyFont="1" applyFill="1" applyBorder="1" applyAlignment="1">
      <alignment horizontal="center" vertical="center"/>
    </xf>
    <xf numFmtId="0" fontId="1" fillId="23" borderId="15" xfId="0" applyFont="1" applyFill="1" applyBorder="1" applyAlignment="1">
      <alignment horizontal="center" vertical="center"/>
    </xf>
    <xf numFmtId="0" fontId="1" fillId="23" borderId="16" xfId="0" applyFont="1" applyFill="1" applyBorder="1" applyAlignment="1">
      <alignment horizontal="center" vertical="center"/>
    </xf>
    <xf numFmtId="0" fontId="1" fillId="23" borderId="2" xfId="0" applyFont="1" applyFill="1" applyBorder="1" applyAlignment="1">
      <alignment horizontal="center" vertical="center"/>
    </xf>
    <xf numFmtId="0" fontId="1" fillId="35" borderId="15" xfId="0" applyFont="1" applyFill="1" applyBorder="1" applyAlignment="1">
      <alignment horizontal="center" vertical="center"/>
    </xf>
    <xf numFmtId="0" fontId="1" fillId="35" borderId="16" xfId="0" applyFont="1" applyFill="1" applyBorder="1" applyAlignment="1">
      <alignment horizontal="center" vertical="center"/>
    </xf>
    <xf numFmtId="0" fontId="1" fillId="35" borderId="2" xfId="0" applyFont="1" applyFill="1" applyBorder="1" applyAlignment="1">
      <alignment horizontal="center" vertical="center"/>
    </xf>
    <xf numFmtId="0" fontId="3" fillId="41" borderId="23" xfId="0" applyFont="1" applyFill="1" applyBorder="1" applyAlignment="1">
      <alignment horizontal="center" vertical="center"/>
    </xf>
    <xf numFmtId="0" fontId="3" fillId="41" borderId="28" xfId="0" applyFont="1" applyFill="1" applyBorder="1" applyAlignment="1">
      <alignment horizontal="center" vertical="center"/>
    </xf>
    <xf numFmtId="0" fontId="1" fillId="13" borderId="12" xfId="0" applyFont="1" applyFill="1" applyBorder="1" applyAlignment="1">
      <alignment horizontal="center" vertical="center"/>
    </xf>
    <xf numFmtId="0" fontId="1" fillId="13" borderId="13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6" fillId="39" borderId="4" xfId="0" applyFont="1" applyFill="1" applyBorder="1" applyAlignment="1">
      <alignment horizontal="center" vertical="center"/>
    </xf>
    <xf numFmtId="0" fontId="6" fillId="39" borderId="3" xfId="0" applyFont="1" applyFill="1" applyBorder="1" applyAlignment="1">
      <alignment horizontal="center" vertical="center"/>
    </xf>
    <xf numFmtId="0" fontId="2" fillId="38" borderId="17" xfId="0" applyFont="1" applyFill="1" applyBorder="1" applyAlignment="1">
      <alignment horizontal="center" vertical="center"/>
    </xf>
    <xf numFmtId="0" fontId="2" fillId="38" borderId="18" xfId="0" applyFont="1" applyFill="1" applyBorder="1" applyAlignment="1">
      <alignment horizontal="center" vertical="center"/>
    </xf>
    <xf numFmtId="0" fontId="2" fillId="38" borderId="11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2" borderId="24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23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3" borderId="18" xfId="0" applyFont="1" applyFill="1" applyBorder="1" applyAlignment="1">
      <alignment horizontal="center" vertical="center"/>
    </xf>
    <xf numFmtId="0" fontId="1" fillId="13" borderId="11" xfId="0" applyFont="1" applyFill="1" applyBorder="1" applyAlignment="1">
      <alignment horizontal="center" vertical="center"/>
    </xf>
    <xf numFmtId="0" fontId="2" fillId="22" borderId="22" xfId="0" applyFont="1" applyFill="1" applyBorder="1" applyAlignment="1">
      <alignment horizontal="center" vertical="center"/>
    </xf>
    <xf numFmtId="0" fontId="2" fillId="22" borderId="16" xfId="0" applyFont="1" applyFill="1" applyBorder="1" applyAlignment="1">
      <alignment horizontal="center" vertical="center"/>
    </xf>
    <xf numFmtId="0" fontId="2" fillId="22" borderId="2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2" fillId="18" borderId="15" xfId="0" applyFont="1" applyFill="1" applyBorder="1" applyAlignment="1">
      <alignment horizontal="center" vertical="center"/>
    </xf>
    <xf numFmtId="0" fontId="2" fillId="18" borderId="16" xfId="0" applyFont="1" applyFill="1" applyBorder="1" applyAlignment="1">
      <alignment horizontal="center" vertical="center"/>
    </xf>
    <xf numFmtId="0" fontId="2" fillId="18" borderId="2" xfId="0" applyFont="1" applyFill="1" applyBorder="1" applyAlignment="1">
      <alignment horizontal="center" vertical="center"/>
    </xf>
    <xf numFmtId="0" fontId="1" fillId="21" borderId="15" xfId="0" applyFont="1" applyFill="1" applyBorder="1" applyAlignment="1">
      <alignment horizontal="center" vertical="center"/>
    </xf>
    <xf numFmtId="0" fontId="1" fillId="21" borderId="16" xfId="0" applyFont="1" applyFill="1" applyBorder="1" applyAlignment="1">
      <alignment horizontal="center" vertical="center"/>
    </xf>
    <xf numFmtId="0" fontId="1" fillId="21" borderId="2" xfId="0" applyFont="1" applyFill="1" applyBorder="1" applyAlignment="1">
      <alignment horizontal="center" vertical="center"/>
    </xf>
    <xf numFmtId="0" fontId="1" fillId="20" borderId="15" xfId="0" applyFont="1" applyFill="1" applyBorder="1" applyAlignment="1">
      <alignment horizontal="center" vertical="center"/>
    </xf>
    <xf numFmtId="0" fontId="1" fillId="20" borderId="16" xfId="0" applyFont="1" applyFill="1" applyBorder="1" applyAlignment="1">
      <alignment horizontal="center" vertical="center"/>
    </xf>
    <xf numFmtId="0" fontId="1" fillId="20" borderId="2" xfId="0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" fillId="19" borderId="16" xfId="0" applyFont="1" applyFill="1" applyBorder="1" applyAlignment="1">
      <alignment horizontal="center" vertical="center"/>
    </xf>
    <xf numFmtId="0" fontId="1" fillId="19" borderId="2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4" borderId="16" xfId="0" applyFont="1" applyFill="1" applyBorder="1" applyAlignment="1">
      <alignment horizontal="center" vertical="center"/>
    </xf>
    <xf numFmtId="0" fontId="1" fillId="14" borderId="2" xfId="0" applyFont="1" applyFill="1" applyBorder="1" applyAlignment="1">
      <alignment horizontal="center" vertical="center"/>
    </xf>
    <xf numFmtId="0" fontId="1" fillId="15" borderId="15" xfId="0" applyFont="1" applyFill="1" applyBorder="1" applyAlignment="1">
      <alignment horizontal="center" vertical="center"/>
    </xf>
    <xf numFmtId="0" fontId="1" fillId="15" borderId="16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" fillId="50" borderId="4" xfId="0" applyFont="1" applyFill="1" applyBorder="1" applyAlignment="1">
      <alignment horizontal="center" vertical="center"/>
    </xf>
    <xf numFmtId="0" fontId="1" fillId="50" borderId="8" xfId="0" applyFont="1" applyFill="1" applyBorder="1" applyAlignment="1">
      <alignment horizontal="center" vertical="center"/>
    </xf>
    <xf numFmtId="0" fontId="1" fillId="50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6" borderId="4" xfId="0" applyFont="1" applyFill="1" applyBorder="1" applyAlignment="1">
      <alignment horizontal="center" vertical="center"/>
    </xf>
    <xf numFmtId="0" fontId="1" fillId="46" borderId="8" xfId="0" applyFont="1" applyFill="1" applyBorder="1" applyAlignment="1">
      <alignment horizontal="center" vertical="center"/>
    </xf>
    <xf numFmtId="0" fontId="1" fillId="46" borderId="3" xfId="0" applyFont="1" applyFill="1" applyBorder="1" applyAlignment="1">
      <alignment horizontal="center" vertical="center"/>
    </xf>
    <xf numFmtId="0" fontId="1" fillId="47" borderId="4" xfId="0" applyFont="1" applyFill="1" applyBorder="1" applyAlignment="1">
      <alignment horizontal="center" vertical="center"/>
    </xf>
    <xf numFmtId="0" fontId="1" fillId="47" borderId="8" xfId="0" applyFont="1" applyFill="1" applyBorder="1" applyAlignment="1">
      <alignment horizontal="center" vertical="center"/>
    </xf>
    <xf numFmtId="0" fontId="1" fillId="47" borderId="3" xfId="0" applyFont="1" applyFill="1" applyBorder="1" applyAlignment="1">
      <alignment horizontal="center" vertical="center"/>
    </xf>
    <xf numFmtId="0" fontId="1" fillId="48" borderId="4" xfId="0" applyFont="1" applyFill="1" applyBorder="1" applyAlignment="1">
      <alignment horizontal="center" vertical="center"/>
    </xf>
    <xf numFmtId="0" fontId="1" fillId="48" borderId="8" xfId="0" applyFont="1" applyFill="1" applyBorder="1" applyAlignment="1">
      <alignment horizontal="center" vertical="center"/>
    </xf>
    <xf numFmtId="0" fontId="1" fillId="48" borderId="3" xfId="0" applyFont="1" applyFill="1" applyBorder="1" applyAlignment="1">
      <alignment horizontal="center" vertical="center"/>
    </xf>
    <xf numFmtId="0" fontId="1" fillId="49" borderId="4" xfId="0" applyFont="1" applyFill="1" applyBorder="1" applyAlignment="1">
      <alignment horizontal="center" vertical="center"/>
    </xf>
    <xf numFmtId="0" fontId="1" fillId="49" borderId="8" xfId="0" applyFont="1" applyFill="1" applyBorder="1" applyAlignment="1">
      <alignment horizontal="center" vertical="center"/>
    </xf>
    <xf numFmtId="0" fontId="1" fillId="49" borderId="3" xfId="0" applyFont="1" applyFill="1" applyBorder="1" applyAlignment="1">
      <alignment horizontal="center" vertical="center"/>
    </xf>
    <xf numFmtId="0" fontId="1" fillId="51" borderId="4" xfId="0" applyFont="1" applyFill="1" applyBorder="1" applyAlignment="1">
      <alignment horizontal="center" vertical="center"/>
    </xf>
    <xf numFmtId="0" fontId="1" fillId="51" borderId="8" xfId="0" applyFont="1" applyFill="1" applyBorder="1" applyAlignment="1">
      <alignment horizontal="center" vertical="center"/>
    </xf>
    <xf numFmtId="0" fontId="1" fillId="51" borderId="3" xfId="0" applyFont="1" applyFill="1" applyBorder="1" applyAlignment="1">
      <alignment horizontal="center" vertical="center"/>
    </xf>
    <xf numFmtId="0" fontId="1" fillId="42" borderId="4" xfId="0" applyFont="1" applyFill="1" applyBorder="1" applyAlignment="1">
      <alignment horizontal="center" vertical="center"/>
    </xf>
    <xf numFmtId="0" fontId="1" fillId="42" borderId="8" xfId="0" applyFont="1" applyFill="1" applyBorder="1" applyAlignment="1">
      <alignment horizontal="center" vertical="center"/>
    </xf>
    <xf numFmtId="0" fontId="1" fillId="42" borderId="3" xfId="0" applyFont="1" applyFill="1" applyBorder="1" applyAlignment="1">
      <alignment horizontal="center" vertical="center"/>
    </xf>
    <xf numFmtId="0" fontId="1" fillId="43" borderId="4" xfId="0" applyFont="1" applyFill="1" applyBorder="1" applyAlignment="1">
      <alignment horizontal="center" vertical="center"/>
    </xf>
    <xf numFmtId="0" fontId="1" fillId="43" borderId="8" xfId="0" applyFont="1" applyFill="1" applyBorder="1" applyAlignment="1">
      <alignment horizontal="center" vertical="center"/>
    </xf>
    <xf numFmtId="0" fontId="1" fillId="43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26" borderId="4" xfId="0" applyFont="1" applyFill="1" applyBorder="1" applyAlignment="1">
      <alignment horizontal="center" vertical="center"/>
    </xf>
    <xf numFmtId="0" fontId="1" fillId="26" borderId="8" xfId="0" applyFont="1" applyFill="1" applyBorder="1" applyAlignment="1">
      <alignment horizontal="center" vertical="center"/>
    </xf>
    <xf numFmtId="0" fontId="1" fillId="26" borderId="3" xfId="0" applyFont="1" applyFill="1" applyBorder="1" applyAlignment="1">
      <alignment horizontal="center" vertical="center"/>
    </xf>
    <xf numFmtId="0" fontId="1" fillId="45" borderId="4" xfId="0" applyFont="1" applyFill="1" applyBorder="1" applyAlignment="1">
      <alignment horizontal="center" vertical="center"/>
    </xf>
    <xf numFmtId="0" fontId="1" fillId="45" borderId="8" xfId="0" applyFont="1" applyFill="1" applyBorder="1" applyAlignment="1">
      <alignment horizontal="center" vertical="center"/>
    </xf>
    <xf numFmtId="0" fontId="1" fillId="45" borderId="3" xfId="0" applyFont="1" applyFill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44" borderId="4" xfId="0" applyFont="1" applyFill="1" applyBorder="1" applyAlignment="1">
      <alignment horizontal="center" vertical="center"/>
    </xf>
    <xf numFmtId="0" fontId="1" fillId="44" borderId="8" xfId="0" applyFont="1" applyFill="1" applyBorder="1" applyAlignment="1">
      <alignment horizontal="center" vertical="center"/>
    </xf>
    <xf numFmtId="0" fontId="1" fillId="44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2" fillId="33" borderId="19" xfId="0" applyFont="1" applyFill="1" applyBorder="1" applyAlignment="1">
      <alignment horizontal="center" vertical="center"/>
    </xf>
    <xf numFmtId="0" fontId="2" fillId="33" borderId="20" xfId="0" applyFont="1" applyFill="1" applyBorder="1" applyAlignment="1">
      <alignment horizontal="center" vertical="center"/>
    </xf>
    <xf numFmtId="0" fontId="2" fillId="33" borderId="21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32" borderId="0" xfId="0" applyFont="1" applyFill="1" applyAlignment="1">
      <alignment horizontal="center" vertical="center"/>
    </xf>
    <xf numFmtId="0" fontId="2" fillId="22" borderId="0" xfId="0" applyFont="1" applyFill="1" applyAlignment="1">
      <alignment horizontal="center" vertical="center"/>
    </xf>
    <xf numFmtId="0" fontId="2" fillId="17" borderId="0" xfId="0" applyFont="1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37" borderId="0" xfId="0" applyFont="1" applyFill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13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1" fillId="27" borderId="0" xfId="0" applyFont="1" applyFill="1" applyAlignment="1">
      <alignment horizontal="center" vertical="center"/>
    </xf>
    <xf numFmtId="0" fontId="1" fillId="19" borderId="0" xfId="0" applyFont="1" applyFill="1" applyAlignment="1">
      <alignment horizontal="center" vertical="center"/>
    </xf>
    <xf numFmtId="0" fontId="1" fillId="34" borderId="0" xfId="0" applyFont="1" applyFill="1" applyAlignment="1">
      <alignment horizontal="center" vertical="center"/>
    </xf>
    <xf numFmtId="0" fontId="1" fillId="30" borderId="0" xfId="0" applyFont="1" applyFill="1" applyAlignment="1">
      <alignment horizontal="center" vertical="center"/>
    </xf>
    <xf numFmtId="0" fontId="1" fillId="12" borderId="0" xfId="0" applyFont="1" applyFill="1" applyAlignment="1">
      <alignment horizontal="center" vertical="center"/>
    </xf>
    <xf numFmtId="0" fontId="1" fillId="20" borderId="0" xfId="0" applyFont="1" applyFill="1" applyAlignment="1">
      <alignment horizontal="center" vertical="center"/>
    </xf>
    <xf numFmtId="0" fontId="1" fillId="29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3" borderId="0" xfId="0" applyFont="1" applyFill="1" applyAlignment="1">
      <alignment horizontal="center" vertical="center"/>
    </xf>
    <xf numFmtId="0" fontId="1" fillId="35" borderId="0" xfId="0" applyFont="1" applyFill="1" applyAlignment="1">
      <alignment horizontal="center" vertical="center"/>
    </xf>
    <xf numFmtId="0" fontId="1" fillId="36" borderId="0" xfId="0" applyFont="1" applyFill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31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26" borderId="0" xfId="0" applyFont="1" applyFill="1" applyAlignment="1">
      <alignment horizontal="center" vertical="center"/>
    </xf>
    <xf numFmtId="0" fontId="2" fillId="33" borderId="0" xfId="0" applyFont="1" applyFill="1" applyAlignment="1">
      <alignment horizontal="center" vertical="center"/>
    </xf>
    <xf numFmtId="0" fontId="1" fillId="28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3" fillId="0" borderId="43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0" fontId="20" fillId="0" borderId="40" xfId="0" applyFont="1" applyBorder="1" applyAlignment="1">
      <alignment horizontal="left" vertical="top" wrapText="1" indent="1"/>
    </xf>
    <xf numFmtId="0" fontId="20" fillId="0" borderId="21" xfId="0" applyFont="1" applyBorder="1" applyAlignment="1">
      <alignment horizontal="left" vertical="top" wrapText="1" indent="1"/>
    </xf>
    <xf numFmtId="0" fontId="0" fillId="0" borderId="51" xfId="0" applyBorder="1" applyAlignment="1">
      <alignment horizontal="left" vertical="top" wrapText="1" indent="1"/>
    </xf>
    <xf numFmtId="0" fontId="0" fillId="0" borderId="52" xfId="0" applyBorder="1" applyAlignment="1">
      <alignment horizontal="left" vertical="top" wrapText="1" indent="1"/>
    </xf>
    <xf numFmtId="0" fontId="0" fillId="0" borderId="54" xfId="0" applyBorder="1" applyAlignment="1">
      <alignment horizontal="left" vertical="top" wrapText="1" indent="1"/>
    </xf>
    <xf numFmtId="0" fontId="0" fillId="0" borderId="55" xfId="0" applyBorder="1" applyAlignment="1">
      <alignment horizontal="left" vertical="top" wrapText="1" indent="1"/>
    </xf>
    <xf numFmtId="0" fontId="13" fillId="0" borderId="14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0" fillId="0" borderId="40" xfId="0" applyFont="1" applyBorder="1" applyAlignment="1">
      <alignment horizontal="center" vertical="center" wrapText="1"/>
    </xf>
    <xf numFmtId="0" fontId="20" fillId="0" borderId="21" xfId="0" applyFont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13" fillId="0" borderId="57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27" fillId="0" borderId="57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20" fillId="0" borderId="51" xfId="0" applyFont="1" applyBorder="1" applyAlignment="1">
      <alignment horizontal="left" vertical="top" wrapText="1" indent="1"/>
    </xf>
    <xf numFmtId="0" fontId="20" fillId="0" borderId="52" xfId="0" applyFont="1" applyBorder="1" applyAlignment="1">
      <alignment horizontal="left" vertical="top" wrapText="1" indent="1"/>
    </xf>
    <xf numFmtId="0" fontId="20" fillId="0" borderId="54" xfId="0" applyFont="1" applyBorder="1" applyAlignment="1">
      <alignment horizontal="left" vertical="top" wrapText="1" indent="1"/>
    </xf>
    <xf numFmtId="0" fontId="20" fillId="0" borderId="55" xfId="0" applyFont="1" applyBorder="1" applyAlignment="1">
      <alignment horizontal="left" vertical="top" wrapText="1" indent="1"/>
    </xf>
    <xf numFmtId="0" fontId="13" fillId="0" borderId="1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28" fillId="0" borderId="36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30" fillId="0" borderId="36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27" fillId="0" borderId="14" xfId="0" applyFont="1" applyBorder="1" applyAlignment="1">
      <alignment horizontal="center" vertical="center"/>
    </xf>
    <xf numFmtId="0" fontId="28" fillId="0" borderId="2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20" fillId="0" borderId="50" xfId="0" applyFont="1" applyBorder="1" applyAlignment="1">
      <alignment horizontal="left" vertical="top" wrapText="1" indent="1"/>
    </xf>
    <xf numFmtId="0" fontId="20" fillId="0" borderId="53" xfId="0" applyFont="1" applyBorder="1" applyAlignment="1">
      <alignment horizontal="left" vertical="top" wrapText="1" indent="1"/>
    </xf>
    <xf numFmtId="0" fontId="20" fillId="0" borderId="56" xfId="0" applyFont="1" applyBorder="1" applyAlignment="1">
      <alignment horizontal="left" vertical="top" wrapText="1" indent="1"/>
    </xf>
    <xf numFmtId="0" fontId="22" fillId="0" borderId="43" xfId="0" applyFont="1" applyBorder="1" applyAlignment="1">
      <alignment horizontal="center"/>
    </xf>
    <xf numFmtId="0" fontId="22" fillId="0" borderId="44" xfId="0" applyFont="1" applyBorder="1" applyAlignment="1">
      <alignment horizontal="center"/>
    </xf>
    <xf numFmtId="0" fontId="22" fillId="0" borderId="45" xfId="0" applyFont="1" applyBorder="1" applyAlignment="1">
      <alignment horizontal="center"/>
    </xf>
    <xf numFmtId="0" fontId="23" fillId="0" borderId="47" xfId="0" applyFont="1" applyBorder="1" applyAlignment="1">
      <alignment horizontal="center" vertical="center"/>
    </xf>
    <xf numFmtId="0" fontId="23" fillId="0" borderId="48" xfId="0" applyFont="1" applyBorder="1" applyAlignment="1">
      <alignment horizontal="center" vertical="center"/>
    </xf>
    <xf numFmtId="0" fontId="23" fillId="0" borderId="49" xfId="0" applyFont="1" applyBorder="1" applyAlignment="1">
      <alignment horizontal="center" vertical="center"/>
    </xf>
    <xf numFmtId="0" fontId="23" fillId="0" borderId="43" xfId="0" applyFont="1" applyBorder="1" applyAlignment="1">
      <alignment horizontal="center" vertical="center"/>
    </xf>
    <xf numFmtId="0" fontId="23" fillId="0" borderId="44" xfId="0" applyFont="1" applyBorder="1" applyAlignment="1">
      <alignment horizontal="center" vertical="center"/>
    </xf>
    <xf numFmtId="0" fontId="23" fillId="0" borderId="45" xfId="0" applyFont="1" applyBorder="1" applyAlignment="1">
      <alignment horizontal="center" vertical="center"/>
    </xf>
    <xf numFmtId="0" fontId="24" fillId="0" borderId="47" xfId="0" applyFont="1" applyBorder="1" applyAlignment="1">
      <alignment horizontal="center" vertical="center"/>
    </xf>
    <xf numFmtId="0" fontId="24" fillId="0" borderId="48" xfId="0" applyFont="1" applyBorder="1" applyAlignment="1">
      <alignment horizontal="center" vertical="center"/>
    </xf>
    <xf numFmtId="0" fontId="24" fillId="0" borderId="49" xfId="0" applyFont="1" applyBorder="1" applyAlignment="1">
      <alignment horizontal="center" vertical="center"/>
    </xf>
    <xf numFmtId="0" fontId="25" fillId="0" borderId="47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6" fillId="0" borderId="47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6" fillId="0" borderId="49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192"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 patternType="lightUp">
          <fgColor auto="1"/>
        </patternFill>
      </fill>
      <border>
        <left/>
        <right/>
        <top/>
        <bottom/>
        <vertical/>
        <horizontal/>
      </border>
    </dxf>
    <dxf>
      <font>
        <b/>
        <i val="0"/>
        <color auto="1"/>
      </font>
      <fill>
        <patternFill patternType="solid">
          <bgColor theme="0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66FF"/>
        </patternFill>
      </fill>
    </dxf>
    <dxf>
      <font>
        <b/>
        <i val="0"/>
      </font>
      <fill>
        <patternFill>
          <bgColor rgb="FF9933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</font>
      <fill>
        <patternFill patternType="lightUp">
          <bgColor theme="5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rgb="FFCCCCFF"/>
        </patternFill>
      </fill>
    </dxf>
    <dxf>
      <font>
        <b/>
        <i val="0"/>
      </font>
      <fill>
        <patternFill>
          <bgColor rgb="FF6699FF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rgb="FF5F5F5F"/>
      </font>
      <fill>
        <patternFill>
          <bgColor rgb="FFFF66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</font>
      <fill>
        <patternFill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  <fill>
        <patternFill patternType="lightUp">
          <bgColor rgb="FF99CCFF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3366FF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CC3399"/>
        </patternFill>
      </fill>
    </dxf>
    <dxf>
      <font>
        <b/>
        <i val="0"/>
      </font>
      <fill>
        <patternFill>
          <bgColor rgb="FF66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00FFFF"/>
        </patternFill>
      </fill>
    </dxf>
  </dxfs>
  <tableStyles count="0" defaultTableStyle="TableStyleMedium9" defaultPivotStyle="PivotStyleMedium4"/>
  <colors>
    <mruColors>
      <color rgb="FFCCECFF"/>
      <color rgb="FFCC0066"/>
      <color rgb="FFFF0066"/>
      <color rgb="FFD60093"/>
      <color rgb="FFFF6600"/>
      <color rgb="FFFF0000"/>
      <color rgb="FFFF9966"/>
      <color rgb="FFFFCCCC"/>
      <color rgb="FF009999"/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RECAP!$B$5</c:f>
              <c:strCache>
                <c:ptCount val="1"/>
                <c:pt idx="0">
                  <c:v>Moniteur 1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392A-4D68-BA3C-EA9295871470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392A-4D68-BA3C-EA9295871470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392A-4D68-BA3C-EA9295871470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392A-4D68-BA3C-EA9295871470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392A-4D68-BA3C-EA9295871470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392A-4D68-BA3C-EA9295871470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392A-4D68-BA3C-EA9295871470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C-392A-4D68-BA3C-EA9295871470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E-392A-4D68-BA3C-EA9295871470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0-392A-4D68-BA3C-EA9295871470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2-392A-4D68-BA3C-EA9295871470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4-392A-4D68-BA3C-EA9295871470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6-392A-4D68-BA3C-EA9295871470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8-392A-4D68-BA3C-EA9295871470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A-392A-4D68-BA3C-EA9295871470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C-392A-4D68-BA3C-EA9295871470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E-392A-4D68-BA3C-EA9295871470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0-392A-4D68-BA3C-EA9295871470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2-392A-4D68-BA3C-EA9295871470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4-392A-4D68-BA3C-EA9295871470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6-392A-4D68-BA3C-EA9295871470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8-392A-4D68-BA3C-EA9295871470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A-392A-4D68-BA3C-EA9295871470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C-392A-4D68-BA3C-EA9295871470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E-392A-4D68-BA3C-EA9295871470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0-392A-4D68-BA3C-EA9295871470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2-392A-4D68-BA3C-EA9295871470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4-392A-4D68-BA3C-EA9295871470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6-392A-4D68-BA3C-EA9295871470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RECAP!$AV$5:$BW$5</c:f>
              <c:numCache>
                <c:formatCode>General</c:formatCode>
                <c:ptCount val="28"/>
                <c:pt idx="0">
                  <c:v>0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4</c:v>
                </c:pt>
                <c:pt idx="5">
                  <c:v>3</c:v>
                </c:pt>
                <c:pt idx="6">
                  <c:v>3</c:v>
                </c:pt>
                <c:pt idx="7">
                  <c:v>2</c:v>
                </c:pt>
                <c:pt idx="8">
                  <c:v>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97-392A-4D68-BA3C-EA92958714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RECAP!$B$6</c:f>
              <c:strCache>
                <c:ptCount val="1"/>
                <c:pt idx="0">
                  <c:v>Moniteur 2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76E3-4483-9817-E98429B587B4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76E3-4483-9817-E98429B587B4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76E3-4483-9817-E98429B587B4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76E3-4483-9817-E98429B587B4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76E3-4483-9817-E98429B587B4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76E3-4483-9817-E98429B587B4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76E3-4483-9817-E98429B587B4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C-76E3-4483-9817-E98429B587B4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E-76E3-4483-9817-E98429B587B4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0-76E3-4483-9817-E98429B587B4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2-76E3-4483-9817-E98429B587B4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4-76E3-4483-9817-E98429B587B4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6-76E3-4483-9817-E98429B587B4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8-76E3-4483-9817-E98429B587B4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A-76E3-4483-9817-E98429B587B4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C-76E3-4483-9817-E98429B587B4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E-76E3-4483-9817-E98429B587B4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0-76E3-4483-9817-E98429B587B4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2-76E3-4483-9817-E98429B587B4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4-76E3-4483-9817-E98429B587B4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6-76E3-4483-9817-E98429B587B4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8-76E3-4483-9817-E98429B587B4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A-76E3-4483-9817-E98429B587B4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C-76E3-4483-9817-E98429B587B4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E-76E3-4483-9817-E98429B587B4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0-76E3-4483-9817-E98429B587B4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2-76E3-4483-9817-E98429B587B4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4-76E3-4483-9817-E98429B587B4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6-76E3-4483-9817-E98429B587B4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RECAP!$AV$6:$BW$6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7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97-76E3-4483-9817-E98429B587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2-5E2C-4E7F-B932-CD13A4A261A4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4-5E2C-4E7F-B932-CD13A4A261A4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6-5E2C-4E7F-B932-CD13A4A261A4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8-5E2C-4E7F-B932-CD13A4A261A4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5E2C-4E7F-B932-CD13A4A261A4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5E2C-4E7F-B932-CD13A4A261A4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5E2C-4E7F-B932-CD13A4A261A4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5E2C-4E7F-B932-CD13A4A261A4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5E2C-4E7F-B932-CD13A4A261A4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5E2C-4E7F-B932-CD13A4A261A4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5E2C-4E7F-B932-CD13A4A261A4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5E2C-4E7F-B932-CD13A4A261A4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5E2C-4E7F-B932-CD13A4A261A4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5E2C-4E7F-B932-CD13A4A261A4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5E2C-4E7F-B932-CD13A4A261A4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5E2C-4E7F-B932-CD13A4A261A4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5E2C-4E7F-B932-CD13A4A261A4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5E2C-4E7F-B932-CD13A4A261A4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5E2C-4E7F-B932-CD13A4A261A4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5E2C-4E7F-B932-CD13A4A261A4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5E2C-4E7F-B932-CD13A4A261A4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5E2C-4E7F-B932-CD13A4A261A4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5E2C-4E7F-B932-CD13A4A261A4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5E2C-4E7F-B932-CD13A4A261A4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5E2C-4E7F-B932-CD13A4A261A4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5E2C-4E7F-B932-CD13A4A261A4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5E2C-4E7F-B932-CD13A4A261A4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5E2C-4E7F-B932-CD13A4A261A4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5E2C-4E7F-B932-CD13A4A261A4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5B-5E2C-4E7F-B932-CD13A4A261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RECAP!$B$7</c:f>
              <c:strCache>
                <c:ptCount val="1"/>
                <c:pt idx="0">
                  <c:v>Moniteur 3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4-191D-439B-885C-0E5013762655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6-191D-439B-885C-0E5013762655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8-191D-439B-885C-0E5013762655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191D-439B-885C-0E5013762655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191D-439B-885C-0E5013762655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191D-439B-885C-0E5013762655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191D-439B-885C-0E5013762655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191D-439B-885C-0E5013762655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191D-439B-885C-0E5013762655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191D-439B-885C-0E5013762655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191D-439B-885C-0E5013762655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191D-439B-885C-0E5013762655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191D-439B-885C-0E5013762655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191D-439B-885C-0E5013762655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191D-439B-885C-0E5013762655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191D-439B-885C-0E5013762655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191D-439B-885C-0E5013762655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191D-439B-885C-0E5013762655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191D-439B-885C-0E5013762655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191D-439B-885C-0E5013762655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191D-439B-885C-0E5013762655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191D-439B-885C-0E5013762655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191D-439B-885C-0E5013762655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191D-439B-885C-0E5013762655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191D-439B-885C-0E5013762655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191D-439B-885C-0E5013762655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191D-439B-885C-0E5013762655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191D-439B-885C-0E5013762655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191D-439B-885C-0E5013762655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RECAP!$AV$7:$BW$7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D-191D-439B-885C-0E50137626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RECAP!$B$8</c:f>
              <c:strCache>
                <c:ptCount val="1"/>
                <c:pt idx="0">
                  <c:v>Moniteur 4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0F4A-4852-B088-764781332031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0F4A-4852-B088-764781332031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0F4A-4852-B088-764781332031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0F4A-4852-B088-764781332031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0F4A-4852-B088-764781332031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0F4A-4852-B088-764781332031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0F4A-4852-B088-764781332031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0F4A-4852-B088-764781332031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0F4A-4852-B088-764781332031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0F4A-4852-B088-764781332031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0F4A-4852-B088-764781332031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0F4A-4852-B088-764781332031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0F4A-4852-B088-764781332031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0F4A-4852-B088-764781332031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0F4A-4852-B088-764781332031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0F4A-4852-B088-764781332031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0F4A-4852-B088-764781332031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0F4A-4852-B088-764781332031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0F4A-4852-B088-764781332031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0F4A-4852-B088-764781332031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0F4A-4852-B088-764781332031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0F4A-4852-B088-764781332031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0F4A-4852-B088-764781332031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0F4A-4852-B088-764781332031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C-0F4A-4852-B088-764781332031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E-0F4A-4852-B088-764781332031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0-0F4A-4852-B088-764781332031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2-0F4A-4852-B088-764781332031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4-0F4A-4852-B088-764781332031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RECAP!$AV$8:$BW$8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4</c:v>
                </c:pt>
                <c:pt idx="2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5-0F4A-4852-B088-7647813320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RECAP!$B$9</c:f>
              <c:strCache>
                <c:ptCount val="1"/>
                <c:pt idx="0">
                  <c:v>Moniteur 5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9E87-4481-BCF3-17613711390E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9E87-4481-BCF3-17613711390E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9E87-4481-BCF3-17613711390E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9E87-4481-BCF3-17613711390E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9E87-4481-BCF3-17613711390E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9E87-4481-BCF3-17613711390E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9E87-4481-BCF3-17613711390E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9E87-4481-BCF3-17613711390E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9E87-4481-BCF3-17613711390E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9E87-4481-BCF3-17613711390E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9E87-4481-BCF3-17613711390E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9E87-4481-BCF3-17613711390E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9E87-4481-BCF3-17613711390E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9E87-4481-BCF3-17613711390E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9E87-4481-BCF3-17613711390E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9E87-4481-BCF3-17613711390E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9E87-4481-BCF3-17613711390E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9E87-4481-BCF3-17613711390E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9E87-4481-BCF3-17613711390E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9E87-4481-BCF3-17613711390E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9E87-4481-BCF3-17613711390E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9E87-4481-BCF3-17613711390E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9E87-4481-BCF3-17613711390E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9E87-4481-BCF3-17613711390E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C-9E87-4481-BCF3-17613711390E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E-9E87-4481-BCF3-17613711390E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0-9E87-4481-BCF3-17613711390E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2-9E87-4481-BCF3-17613711390E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4-9E87-4481-BCF3-17613711390E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RECAP!$AV$9:$BW$9</c:f>
              <c:numCache>
                <c:formatCode>General</c:formatCode>
                <c:ptCount val="28"/>
                <c:pt idx="0">
                  <c:v>0</c:v>
                </c:pt>
                <c:pt idx="1">
                  <c:v>3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0</c:v>
                </c:pt>
                <c:pt idx="6">
                  <c:v>3</c:v>
                </c:pt>
                <c:pt idx="7">
                  <c:v>2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4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5-9E87-4481-BCF3-176137113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RECAP!$B$10</c:f>
              <c:strCache>
                <c:ptCount val="1"/>
                <c:pt idx="0">
                  <c:v>Moniteur 6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4-2FBE-4153-895A-306E5F2B902B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6-2FBE-4153-895A-306E5F2B902B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8-2FBE-4153-895A-306E5F2B902B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2FBE-4153-895A-306E5F2B902B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2FBE-4153-895A-306E5F2B902B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2FBE-4153-895A-306E5F2B902B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2FBE-4153-895A-306E5F2B902B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2FBE-4153-895A-306E5F2B902B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2FBE-4153-895A-306E5F2B902B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2FBE-4153-895A-306E5F2B902B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2FBE-4153-895A-306E5F2B902B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2FBE-4153-895A-306E5F2B902B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2FBE-4153-895A-306E5F2B902B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2FBE-4153-895A-306E5F2B902B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2FBE-4153-895A-306E5F2B902B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2FBE-4153-895A-306E5F2B902B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2FBE-4153-895A-306E5F2B902B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2FBE-4153-895A-306E5F2B902B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2FBE-4153-895A-306E5F2B902B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2FBE-4153-895A-306E5F2B902B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2FBE-4153-895A-306E5F2B902B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2FBE-4153-895A-306E5F2B902B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2FBE-4153-895A-306E5F2B902B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2FBE-4153-895A-306E5F2B902B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2FBE-4153-895A-306E5F2B902B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2FBE-4153-895A-306E5F2B902B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2FBE-4153-895A-306E5F2B902B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2FBE-4153-895A-306E5F2B902B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2FBE-4153-895A-306E5F2B902B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RECAP!$AV$10:$BW$10</c:f>
              <c:numCache>
                <c:formatCode>General</c:formatCode>
                <c:ptCount val="28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3</c:v>
                </c:pt>
                <c:pt idx="4">
                  <c:v>3</c:v>
                </c:pt>
                <c:pt idx="5">
                  <c:v>2</c:v>
                </c:pt>
                <c:pt idx="6">
                  <c:v>4</c:v>
                </c:pt>
                <c:pt idx="7">
                  <c:v>4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D-2FBE-4153-895A-306E5F2B90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RECAP!$B$11</c:f>
              <c:strCache>
                <c:ptCount val="1"/>
                <c:pt idx="0">
                  <c:v>Moniteur 7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4-C2D3-4264-8E38-057602948320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6-C2D3-4264-8E38-057602948320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8-C2D3-4264-8E38-057602948320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C2D3-4264-8E38-057602948320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C2D3-4264-8E38-057602948320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C2D3-4264-8E38-057602948320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C2D3-4264-8E38-057602948320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C2D3-4264-8E38-057602948320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C2D3-4264-8E38-057602948320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C2D3-4264-8E38-057602948320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C2D3-4264-8E38-057602948320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C2D3-4264-8E38-057602948320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C2D3-4264-8E38-057602948320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C2D3-4264-8E38-057602948320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C2D3-4264-8E38-057602948320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C2D3-4264-8E38-057602948320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C2D3-4264-8E38-057602948320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C2D3-4264-8E38-057602948320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C2D3-4264-8E38-057602948320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C2D3-4264-8E38-057602948320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C2D3-4264-8E38-057602948320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C2D3-4264-8E38-057602948320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C2D3-4264-8E38-057602948320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C2D3-4264-8E38-057602948320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C2D3-4264-8E38-057602948320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C2D3-4264-8E38-057602948320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C2D3-4264-8E38-057602948320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C2D3-4264-8E38-057602948320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C2D3-4264-8E38-057602948320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RECAP!$AV$11:$BW$11</c:f>
              <c:numCache>
                <c:formatCode>General</c:formatCode>
                <c:ptCount val="28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11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D-C2D3-4264-8E38-0576029483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RECAP!$B$12</c:f>
              <c:strCache>
                <c:ptCount val="1"/>
                <c:pt idx="0">
                  <c:v>Moniteur 8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4-E005-4BDD-9679-2E1DB22053CC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6-E005-4BDD-9679-2E1DB22053CC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8-E005-4BDD-9679-2E1DB22053CC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E005-4BDD-9679-2E1DB22053CC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E005-4BDD-9679-2E1DB22053CC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E005-4BDD-9679-2E1DB22053CC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E005-4BDD-9679-2E1DB22053CC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E005-4BDD-9679-2E1DB22053CC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E005-4BDD-9679-2E1DB22053CC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E005-4BDD-9679-2E1DB22053CC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E005-4BDD-9679-2E1DB22053CC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E005-4BDD-9679-2E1DB22053CC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E005-4BDD-9679-2E1DB22053CC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E005-4BDD-9679-2E1DB22053CC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E005-4BDD-9679-2E1DB22053CC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E005-4BDD-9679-2E1DB22053CC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E005-4BDD-9679-2E1DB22053CC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E005-4BDD-9679-2E1DB22053CC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E005-4BDD-9679-2E1DB22053CC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E005-4BDD-9679-2E1DB22053CC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E005-4BDD-9679-2E1DB22053CC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E005-4BDD-9679-2E1DB22053CC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E005-4BDD-9679-2E1DB22053CC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E005-4BDD-9679-2E1DB22053CC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E005-4BDD-9679-2E1DB22053CC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E005-4BDD-9679-2E1DB22053CC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E005-4BDD-9679-2E1DB22053CC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E005-4BDD-9679-2E1DB22053CC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E005-4BDD-9679-2E1DB22053CC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RECAP!$AV$12:$BW$12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3</c:v>
                </c:pt>
                <c:pt idx="5">
                  <c:v>3</c:v>
                </c:pt>
                <c:pt idx="6">
                  <c:v>4</c:v>
                </c:pt>
                <c:pt idx="7">
                  <c:v>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D-E005-4BDD-9679-2E1DB2205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overlay val="0"/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RECAP!$B$13</c:f>
              <c:strCache>
                <c:ptCount val="1"/>
                <c:pt idx="0">
                  <c:v>Moniteur 9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4-013D-4D3C-9314-EE4EE1F144FA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6-013D-4D3C-9314-EE4EE1F144FA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8-013D-4D3C-9314-EE4EE1F144FA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013D-4D3C-9314-EE4EE1F144FA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013D-4D3C-9314-EE4EE1F144FA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013D-4D3C-9314-EE4EE1F144FA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013D-4D3C-9314-EE4EE1F144FA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013D-4D3C-9314-EE4EE1F144FA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013D-4D3C-9314-EE4EE1F144FA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013D-4D3C-9314-EE4EE1F144FA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013D-4D3C-9314-EE4EE1F144FA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013D-4D3C-9314-EE4EE1F144FA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013D-4D3C-9314-EE4EE1F144FA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013D-4D3C-9314-EE4EE1F144FA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013D-4D3C-9314-EE4EE1F144FA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013D-4D3C-9314-EE4EE1F144FA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013D-4D3C-9314-EE4EE1F144FA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013D-4D3C-9314-EE4EE1F144FA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013D-4D3C-9314-EE4EE1F144FA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013D-4D3C-9314-EE4EE1F144FA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013D-4D3C-9314-EE4EE1F144FA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013D-4D3C-9314-EE4EE1F144FA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013D-4D3C-9314-EE4EE1F144FA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013D-4D3C-9314-EE4EE1F144FA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013D-4D3C-9314-EE4EE1F144FA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013D-4D3C-9314-EE4EE1F144FA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013D-4D3C-9314-EE4EE1F144FA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013D-4D3C-9314-EE4EE1F144FA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013D-4D3C-9314-EE4EE1F144FA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RECAP!$AV$13:$BW$13</c:f>
              <c:numCache>
                <c:formatCode>General</c:formatCode>
                <c:ptCount val="28"/>
                <c:pt idx="0">
                  <c:v>3</c:v>
                </c:pt>
                <c:pt idx="1">
                  <c:v>2</c:v>
                </c:pt>
                <c:pt idx="2">
                  <c:v>5</c:v>
                </c:pt>
                <c:pt idx="3">
                  <c:v>1</c:v>
                </c:pt>
                <c:pt idx="4">
                  <c:v>2</c:v>
                </c:pt>
                <c:pt idx="5">
                  <c:v>4</c:v>
                </c:pt>
                <c:pt idx="6">
                  <c:v>0</c:v>
                </c:pt>
                <c:pt idx="7">
                  <c:v>3</c:v>
                </c:pt>
                <c:pt idx="8">
                  <c:v>2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D-013D-4D3C-9314-EE4EE1F144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RECAP!$B$14</c:f>
              <c:strCache>
                <c:ptCount val="1"/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67CA-4F53-8C85-2B46104BCE1C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67CA-4F53-8C85-2B46104BCE1C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67CA-4F53-8C85-2B46104BCE1C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67CA-4F53-8C85-2B46104BCE1C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67CA-4F53-8C85-2B46104BCE1C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67CA-4F53-8C85-2B46104BCE1C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67CA-4F53-8C85-2B46104BCE1C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67CA-4F53-8C85-2B46104BCE1C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67CA-4F53-8C85-2B46104BCE1C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67CA-4F53-8C85-2B46104BCE1C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67CA-4F53-8C85-2B46104BCE1C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67CA-4F53-8C85-2B46104BCE1C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67CA-4F53-8C85-2B46104BCE1C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67CA-4F53-8C85-2B46104BCE1C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67CA-4F53-8C85-2B46104BCE1C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67CA-4F53-8C85-2B46104BCE1C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67CA-4F53-8C85-2B46104BCE1C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67CA-4F53-8C85-2B46104BCE1C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67CA-4F53-8C85-2B46104BCE1C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67CA-4F53-8C85-2B46104BCE1C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67CA-4F53-8C85-2B46104BCE1C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67CA-4F53-8C85-2B46104BCE1C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67CA-4F53-8C85-2B46104BCE1C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67CA-4F53-8C85-2B46104BCE1C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67CA-4F53-8C85-2B46104BCE1C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67CA-4F53-8C85-2B46104BCE1C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67CA-4F53-8C85-2B46104BCE1C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67CA-4F53-8C85-2B46104BCE1C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67CA-4F53-8C85-2B46104BCE1C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RECAP!$AV$14:$BW$14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63-67CA-4F53-8C85-2B46104BCE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RECAP!$B$15</c:f>
              <c:strCache>
                <c:ptCount val="1"/>
                <c:pt idx="0">
                  <c:v>Moniteur 10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8714-4BB9-A4CC-0C05D400A7F2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8714-4BB9-A4CC-0C05D400A7F2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8714-4BB9-A4CC-0C05D400A7F2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8714-4BB9-A4CC-0C05D400A7F2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8714-4BB9-A4CC-0C05D400A7F2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8714-4BB9-A4CC-0C05D400A7F2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8714-4BB9-A4CC-0C05D400A7F2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8714-4BB9-A4CC-0C05D400A7F2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8714-4BB9-A4CC-0C05D400A7F2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8714-4BB9-A4CC-0C05D400A7F2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8714-4BB9-A4CC-0C05D400A7F2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8714-4BB9-A4CC-0C05D400A7F2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8714-4BB9-A4CC-0C05D400A7F2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8714-4BB9-A4CC-0C05D400A7F2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8714-4BB9-A4CC-0C05D400A7F2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8714-4BB9-A4CC-0C05D400A7F2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8714-4BB9-A4CC-0C05D400A7F2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8714-4BB9-A4CC-0C05D400A7F2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8714-4BB9-A4CC-0C05D400A7F2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8714-4BB9-A4CC-0C05D400A7F2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8714-4BB9-A4CC-0C05D400A7F2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8714-4BB9-A4CC-0C05D400A7F2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8714-4BB9-A4CC-0C05D400A7F2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8714-4BB9-A4CC-0C05D400A7F2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8714-4BB9-A4CC-0C05D400A7F2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8714-4BB9-A4CC-0C05D400A7F2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8714-4BB9-A4CC-0C05D400A7F2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8714-4BB9-A4CC-0C05D400A7F2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8714-4BB9-A4CC-0C05D400A7F2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RECAP!$AV$15:$BW$15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12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4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3-8714-4BB9-A4CC-0C05D400A7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RECAP!$B$17</c:f>
              <c:strCache>
                <c:ptCount val="1"/>
                <c:pt idx="0">
                  <c:v>Moniteur 12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7E33-4ECD-B45C-F1B24A01326D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7E33-4ECD-B45C-F1B24A01326D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7E33-4ECD-B45C-F1B24A01326D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7E33-4ECD-B45C-F1B24A01326D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7E33-4ECD-B45C-F1B24A01326D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7E33-4ECD-B45C-F1B24A01326D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7E33-4ECD-B45C-F1B24A01326D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7E33-4ECD-B45C-F1B24A01326D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7E33-4ECD-B45C-F1B24A01326D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7E33-4ECD-B45C-F1B24A01326D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7E33-4ECD-B45C-F1B24A01326D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7E33-4ECD-B45C-F1B24A01326D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7E33-4ECD-B45C-F1B24A01326D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7E33-4ECD-B45C-F1B24A01326D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7E33-4ECD-B45C-F1B24A01326D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7E33-4ECD-B45C-F1B24A01326D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7E33-4ECD-B45C-F1B24A01326D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7E33-4ECD-B45C-F1B24A01326D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7E33-4ECD-B45C-F1B24A01326D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7E33-4ECD-B45C-F1B24A01326D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7E33-4ECD-B45C-F1B24A01326D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7E33-4ECD-B45C-F1B24A01326D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7E33-4ECD-B45C-F1B24A01326D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7E33-4ECD-B45C-F1B24A01326D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7E33-4ECD-B45C-F1B24A01326D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7E33-4ECD-B45C-F1B24A01326D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7E33-4ECD-B45C-F1B24A01326D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7E33-4ECD-B45C-F1B24A01326D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7E33-4ECD-B45C-F1B24A01326D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RECAP!$AV$17:$BW$17</c:f>
              <c:numCache>
                <c:formatCode>General</c:formatCode>
                <c:ptCount val="28"/>
                <c:pt idx="0">
                  <c:v>3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1</c:v>
                </c:pt>
                <c:pt idx="7">
                  <c:v>3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3-7E33-4ECD-B45C-F1B24A0132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RECAP!$B$18</c:f>
              <c:strCache>
                <c:ptCount val="1"/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3C7B-45FA-9C8B-4C08AFE66104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3C7B-45FA-9C8B-4C08AFE66104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3C7B-45FA-9C8B-4C08AFE66104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3C7B-45FA-9C8B-4C08AFE66104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3C7B-45FA-9C8B-4C08AFE66104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3C7B-45FA-9C8B-4C08AFE66104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3C7B-45FA-9C8B-4C08AFE66104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3C7B-45FA-9C8B-4C08AFE66104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3C7B-45FA-9C8B-4C08AFE66104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3C7B-45FA-9C8B-4C08AFE66104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3C7B-45FA-9C8B-4C08AFE66104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3C7B-45FA-9C8B-4C08AFE66104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3C7B-45FA-9C8B-4C08AFE66104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3C7B-45FA-9C8B-4C08AFE66104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3C7B-45FA-9C8B-4C08AFE66104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3C7B-45FA-9C8B-4C08AFE66104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3C7B-45FA-9C8B-4C08AFE66104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3C7B-45FA-9C8B-4C08AFE66104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3C7B-45FA-9C8B-4C08AFE66104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3C7B-45FA-9C8B-4C08AFE66104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3C7B-45FA-9C8B-4C08AFE66104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3C7B-45FA-9C8B-4C08AFE66104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3C7B-45FA-9C8B-4C08AFE66104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3C7B-45FA-9C8B-4C08AFE66104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3C7B-45FA-9C8B-4C08AFE66104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3C7B-45FA-9C8B-4C08AFE66104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3C7B-45FA-9C8B-4C08AFE66104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3C7B-45FA-9C8B-4C08AFE66104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3C7B-45FA-9C8B-4C08AFE66104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RECAP!$AV$18:$BW$18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67-3C7B-45FA-9C8B-4C08AFE661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RECAP!$B$19</c:f>
              <c:strCache>
                <c:ptCount val="1"/>
                <c:pt idx="0">
                  <c:v>Moniteur 13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B319-4678-B25B-1E93A8446708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B319-4678-B25B-1E93A8446708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B319-4678-B25B-1E93A8446708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B319-4678-B25B-1E93A8446708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B319-4678-B25B-1E93A8446708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B319-4678-B25B-1E93A8446708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B319-4678-B25B-1E93A8446708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B319-4678-B25B-1E93A8446708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B319-4678-B25B-1E93A8446708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B319-4678-B25B-1E93A8446708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B319-4678-B25B-1E93A8446708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B319-4678-B25B-1E93A8446708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B319-4678-B25B-1E93A8446708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B319-4678-B25B-1E93A8446708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B319-4678-B25B-1E93A8446708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B319-4678-B25B-1E93A8446708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B319-4678-B25B-1E93A8446708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B319-4678-B25B-1E93A8446708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B319-4678-B25B-1E93A8446708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B319-4678-B25B-1E93A8446708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B319-4678-B25B-1E93A8446708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B319-4678-B25B-1E93A8446708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B319-4678-B25B-1E93A8446708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B319-4678-B25B-1E93A8446708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B319-4678-B25B-1E93A8446708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B319-4678-B25B-1E93A8446708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B319-4678-B25B-1E93A8446708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B319-4678-B25B-1E93A8446708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B319-4678-B25B-1E93A8446708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RECAP!$AV$19:$BW$19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</c:v>
                </c:pt>
                <c:pt idx="15">
                  <c:v>0</c:v>
                </c:pt>
                <c:pt idx="16">
                  <c:v>2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7-B319-4678-B25B-1E93A84467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RECAP!$B$20</c:f>
              <c:strCache>
                <c:ptCount val="1"/>
                <c:pt idx="0">
                  <c:v>Moniteur 14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4172-4CE4-80D2-0B455A95C6C1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4172-4CE4-80D2-0B455A95C6C1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4172-4CE4-80D2-0B455A95C6C1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4172-4CE4-80D2-0B455A95C6C1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4172-4CE4-80D2-0B455A95C6C1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4172-4CE4-80D2-0B455A95C6C1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4172-4CE4-80D2-0B455A95C6C1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4172-4CE4-80D2-0B455A95C6C1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4172-4CE4-80D2-0B455A95C6C1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4172-4CE4-80D2-0B455A95C6C1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4172-4CE4-80D2-0B455A95C6C1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4172-4CE4-80D2-0B455A95C6C1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4172-4CE4-80D2-0B455A95C6C1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4172-4CE4-80D2-0B455A95C6C1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4172-4CE4-80D2-0B455A95C6C1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4172-4CE4-80D2-0B455A95C6C1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4172-4CE4-80D2-0B455A95C6C1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4172-4CE4-80D2-0B455A95C6C1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4172-4CE4-80D2-0B455A95C6C1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4172-4CE4-80D2-0B455A95C6C1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4172-4CE4-80D2-0B455A95C6C1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4172-4CE4-80D2-0B455A95C6C1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4172-4CE4-80D2-0B455A95C6C1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4172-4CE4-80D2-0B455A95C6C1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4172-4CE4-80D2-0B455A95C6C1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4172-4CE4-80D2-0B455A95C6C1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4172-4CE4-80D2-0B455A95C6C1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4172-4CE4-80D2-0B455A95C6C1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4172-4CE4-80D2-0B455A95C6C1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RECAP!$AV$20:$BW$20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  <c:pt idx="24">
                  <c:v>10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4172-4CE4-80D2-0B455A95C6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RECAP!$B$22</c:f>
              <c:strCache>
                <c:ptCount val="1"/>
                <c:pt idx="0">
                  <c:v>Moniteur 16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6D08-467C-978E-E5155342F428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6D08-467C-978E-E5155342F428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6D08-467C-978E-E5155342F428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6D08-467C-978E-E5155342F428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6D08-467C-978E-E5155342F428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6D08-467C-978E-E5155342F428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6D08-467C-978E-E5155342F428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6D08-467C-978E-E5155342F428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6D08-467C-978E-E5155342F428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6D08-467C-978E-E5155342F428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6D08-467C-978E-E5155342F428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6D08-467C-978E-E5155342F428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6D08-467C-978E-E5155342F428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6D08-467C-978E-E5155342F428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6D08-467C-978E-E5155342F428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6D08-467C-978E-E5155342F428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6D08-467C-978E-E5155342F428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6D08-467C-978E-E5155342F428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6D08-467C-978E-E5155342F428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6D08-467C-978E-E5155342F428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6D08-467C-978E-E5155342F428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6D08-467C-978E-E5155342F428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6D08-467C-978E-E5155342F428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6D08-467C-978E-E5155342F428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6D08-467C-978E-E5155342F428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6D08-467C-978E-E5155342F428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6D08-467C-978E-E5155342F428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6D08-467C-978E-E5155342F428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6D08-467C-978E-E5155342F428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RECAP!$AV$22:$BW$22</c:f>
              <c:numCache>
                <c:formatCode>General</c:formatCode>
                <c:ptCount val="28"/>
                <c:pt idx="0">
                  <c:v>0</c:v>
                </c:pt>
                <c:pt idx="1">
                  <c:v>3</c:v>
                </c:pt>
                <c:pt idx="2">
                  <c:v>3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8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3</c:v>
                </c:pt>
                <c:pt idx="26">
                  <c:v>5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6D08-467C-978E-E5155342F4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RECAP!$B$23</c:f>
              <c:strCache>
                <c:ptCount val="1"/>
                <c:pt idx="0">
                  <c:v>Moniteur 17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4570-455B-BC6E-6D32D4039DD0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4570-455B-BC6E-6D32D4039DD0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4570-455B-BC6E-6D32D4039DD0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4570-455B-BC6E-6D32D4039DD0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4570-455B-BC6E-6D32D4039DD0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4570-455B-BC6E-6D32D4039DD0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4570-455B-BC6E-6D32D4039DD0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4570-455B-BC6E-6D32D4039DD0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4570-455B-BC6E-6D32D4039DD0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4570-455B-BC6E-6D32D4039DD0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4570-455B-BC6E-6D32D4039DD0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4570-455B-BC6E-6D32D4039DD0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4570-455B-BC6E-6D32D4039DD0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4570-455B-BC6E-6D32D4039DD0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4570-455B-BC6E-6D32D4039DD0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4570-455B-BC6E-6D32D4039DD0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4570-455B-BC6E-6D32D4039DD0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4570-455B-BC6E-6D32D4039DD0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4570-455B-BC6E-6D32D4039DD0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4570-455B-BC6E-6D32D4039DD0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4570-455B-BC6E-6D32D4039DD0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4570-455B-BC6E-6D32D4039DD0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4570-455B-BC6E-6D32D4039DD0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4570-455B-BC6E-6D32D4039DD0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4570-455B-BC6E-6D32D4039DD0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4570-455B-BC6E-6D32D4039DD0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4570-455B-BC6E-6D32D4039DD0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4570-455B-BC6E-6D32D4039DD0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4570-455B-BC6E-6D32D4039DD0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RECAP!$AV$23:$BW$23</c:f>
              <c:numCache>
                <c:formatCode>General</c:formatCode>
                <c:ptCount val="28"/>
                <c:pt idx="0">
                  <c:v>2</c:v>
                </c:pt>
                <c:pt idx="1">
                  <c:v>1</c:v>
                </c:pt>
                <c:pt idx="2">
                  <c:v>3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3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2</c:v>
                </c:pt>
                <c:pt idx="26">
                  <c:v>1</c:v>
                </c:pt>
                <c:pt idx="2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4570-455B-BC6E-6D32D4039D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RECAP!$B$24</c:f>
              <c:strCache>
                <c:ptCount val="1"/>
                <c:pt idx="0">
                  <c:v>Moniteur 18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A589-4A59-BFA6-A6B10D8C2CB8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A589-4A59-BFA6-A6B10D8C2CB8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A589-4A59-BFA6-A6B10D8C2CB8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A589-4A59-BFA6-A6B10D8C2CB8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A589-4A59-BFA6-A6B10D8C2CB8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A589-4A59-BFA6-A6B10D8C2CB8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A589-4A59-BFA6-A6B10D8C2CB8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A589-4A59-BFA6-A6B10D8C2CB8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A589-4A59-BFA6-A6B10D8C2CB8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A589-4A59-BFA6-A6B10D8C2CB8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A589-4A59-BFA6-A6B10D8C2CB8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A589-4A59-BFA6-A6B10D8C2CB8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A589-4A59-BFA6-A6B10D8C2CB8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A589-4A59-BFA6-A6B10D8C2CB8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A589-4A59-BFA6-A6B10D8C2CB8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A589-4A59-BFA6-A6B10D8C2CB8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A589-4A59-BFA6-A6B10D8C2CB8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A589-4A59-BFA6-A6B10D8C2CB8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A589-4A59-BFA6-A6B10D8C2CB8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A589-4A59-BFA6-A6B10D8C2CB8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A589-4A59-BFA6-A6B10D8C2CB8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A589-4A59-BFA6-A6B10D8C2CB8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A589-4A59-BFA6-A6B10D8C2CB8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A589-4A59-BFA6-A6B10D8C2CB8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A589-4A59-BFA6-A6B10D8C2CB8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A589-4A59-BFA6-A6B10D8C2CB8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A589-4A59-BFA6-A6B10D8C2CB8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A589-4A59-BFA6-A6B10D8C2CB8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A589-4A59-BFA6-A6B10D8C2CB8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RECAP!$AV$24:$BW$24</c:f>
              <c:numCache>
                <c:formatCode>General</c:formatCode>
                <c:ptCount val="28"/>
                <c:pt idx="0">
                  <c:v>3</c:v>
                </c:pt>
                <c:pt idx="1">
                  <c:v>2</c:v>
                </c:pt>
                <c:pt idx="2">
                  <c:v>5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1</c:v>
                </c:pt>
                <c:pt idx="10">
                  <c:v>2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3</c:v>
                </c:pt>
                <c:pt idx="26">
                  <c:v>7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A589-4A59-BFA6-A6B10D8C2C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RECAP!$B$25</c:f>
              <c:strCache>
                <c:ptCount val="1"/>
                <c:pt idx="0">
                  <c:v>Moniteur 19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7F29-41E1-9162-928034542AFA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7F29-41E1-9162-928034542AFA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7F29-41E1-9162-928034542AFA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7F29-41E1-9162-928034542AFA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7F29-41E1-9162-928034542AFA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7F29-41E1-9162-928034542AFA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7F29-41E1-9162-928034542AFA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7F29-41E1-9162-928034542AFA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7F29-41E1-9162-928034542AFA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7F29-41E1-9162-928034542AFA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7F29-41E1-9162-928034542AFA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7F29-41E1-9162-928034542AFA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7F29-41E1-9162-928034542AFA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7F29-41E1-9162-928034542AFA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7F29-41E1-9162-928034542AFA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7F29-41E1-9162-928034542AFA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7F29-41E1-9162-928034542AFA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7F29-41E1-9162-928034542AFA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7F29-41E1-9162-928034542AFA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7F29-41E1-9162-928034542AFA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7F29-41E1-9162-928034542AFA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7F29-41E1-9162-928034542AFA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7F29-41E1-9162-928034542AFA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7F29-41E1-9162-928034542AFA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7F29-41E1-9162-928034542AFA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7F29-41E1-9162-928034542AFA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7F29-41E1-9162-928034542AFA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7F29-41E1-9162-928034542AFA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7F29-41E1-9162-928034542AFA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RECAP!$AV$25:$BW$25</c:f>
            </c:numRef>
          </c:val>
          <c:extLst>
            <c:ext xmlns:c16="http://schemas.microsoft.com/office/drawing/2014/chart" uri="{C3380CC4-5D6E-409C-BE32-E72D297353CC}">
              <c16:uniqueId val="{0000006B-7F29-41E1-9162-928034542A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RECAP!$B$26</c:f>
              <c:strCache>
                <c:ptCount val="1"/>
                <c:pt idx="0">
                  <c:v>Moniteur 20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1C75-441C-8252-F65B600C9B3F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1C75-441C-8252-F65B600C9B3F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1C75-441C-8252-F65B600C9B3F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1C75-441C-8252-F65B600C9B3F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1C75-441C-8252-F65B600C9B3F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1C75-441C-8252-F65B600C9B3F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1C75-441C-8252-F65B600C9B3F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1C75-441C-8252-F65B600C9B3F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1C75-441C-8252-F65B600C9B3F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1C75-441C-8252-F65B600C9B3F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1C75-441C-8252-F65B600C9B3F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1C75-441C-8252-F65B600C9B3F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1C75-441C-8252-F65B600C9B3F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1C75-441C-8252-F65B600C9B3F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1C75-441C-8252-F65B600C9B3F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1C75-441C-8252-F65B600C9B3F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1C75-441C-8252-F65B600C9B3F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1C75-441C-8252-F65B600C9B3F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1C75-441C-8252-F65B600C9B3F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1C75-441C-8252-F65B600C9B3F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1C75-441C-8252-F65B600C9B3F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1C75-441C-8252-F65B600C9B3F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1C75-441C-8252-F65B600C9B3F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1C75-441C-8252-F65B600C9B3F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1C75-441C-8252-F65B600C9B3F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1C75-441C-8252-F65B600C9B3F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1C75-441C-8252-F65B600C9B3F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1C75-441C-8252-F65B600C9B3F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1C75-441C-8252-F65B600C9B3F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RECAP!$AV$26:$BW$26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4</c:v>
                </c:pt>
                <c:pt idx="2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1C75-441C-8252-F65B600C9B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RECAP!$B$31</c:f>
              <c:strCache>
                <c:ptCount val="1"/>
                <c:pt idx="0">
                  <c:v>Moniteur 24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73CA-46CE-867D-C0AA2603A67A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73CA-46CE-867D-C0AA2603A67A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73CA-46CE-867D-C0AA2603A67A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73CA-46CE-867D-C0AA2603A67A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73CA-46CE-867D-C0AA2603A67A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73CA-46CE-867D-C0AA2603A67A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73CA-46CE-867D-C0AA2603A67A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73CA-46CE-867D-C0AA2603A67A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73CA-46CE-867D-C0AA2603A67A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73CA-46CE-867D-C0AA2603A67A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73CA-46CE-867D-C0AA2603A67A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73CA-46CE-867D-C0AA2603A67A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73CA-46CE-867D-C0AA2603A67A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73CA-46CE-867D-C0AA2603A67A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73CA-46CE-867D-C0AA2603A67A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73CA-46CE-867D-C0AA2603A67A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73CA-46CE-867D-C0AA2603A67A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73CA-46CE-867D-C0AA2603A67A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73CA-46CE-867D-C0AA2603A67A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73CA-46CE-867D-C0AA2603A67A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73CA-46CE-867D-C0AA2603A67A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73CA-46CE-867D-C0AA2603A67A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73CA-46CE-867D-C0AA2603A67A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73CA-46CE-867D-C0AA2603A67A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73CA-46CE-867D-C0AA2603A67A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73CA-46CE-867D-C0AA2603A67A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73CA-46CE-867D-C0AA2603A67A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73CA-46CE-867D-C0AA2603A67A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73CA-46CE-867D-C0AA2603A67A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RECAP!$AV$31:$BW$31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4</c:v>
                </c:pt>
                <c:pt idx="24">
                  <c:v>0</c:v>
                </c:pt>
                <c:pt idx="25">
                  <c:v>2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73CA-46CE-867D-C0AA2603A6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7789-4A37-ADED-4347F864537A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7789-4A37-ADED-4347F864537A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7789-4A37-ADED-4347F864537A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7789-4A37-ADED-4347F864537A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7789-4A37-ADED-4347F864537A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7789-4A37-ADED-4347F864537A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7789-4A37-ADED-4347F864537A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7789-4A37-ADED-4347F864537A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7789-4A37-ADED-4347F864537A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7789-4A37-ADED-4347F864537A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7789-4A37-ADED-4347F864537A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7789-4A37-ADED-4347F864537A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7789-4A37-ADED-4347F864537A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7789-4A37-ADED-4347F864537A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7789-4A37-ADED-4347F864537A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7789-4A37-ADED-4347F864537A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7789-4A37-ADED-4347F864537A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7789-4A37-ADED-4347F864537A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7789-4A37-ADED-4347F864537A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7789-4A37-ADED-4347F864537A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7789-4A37-ADED-4347F864537A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7789-4A37-ADED-4347F864537A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7789-4A37-ADED-4347F864537A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7789-4A37-ADED-4347F864537A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7789-4A37-ADED-4347F864537A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7789-4A37-ADED-4347F864537A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7789-4A37-ADED-4347F864537A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7789-4A37-ADED-4347F864537A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7789-4A37-ADED-4347F864537A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28"/>
                <c:pt idx="0">
                  <c:v>0</c:v>
                </c:pt>
                <c:pt idx="1">
                  <c:v>3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2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2</c:v>
                </c:pt>
                <c:pt idx="13">
                  <c:v>2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3</c:v>
                </c:pt>
                <c:pt idx="27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BERNARD Illona 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6B-7789-4A37-ADED-4347F86453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RECAP!$B$28</c:f>
              <c:strCache>
                <c:ptCount val="1"/>
                <c:pt idx="0">
                  <c:v>Moniteur 22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CE94-4A45-B2DC-972AB87F53BE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CE94-4A45-B2DC-972AB87F53BE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CE94-4A45-B2DC-972AB87F53BE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CE94-4A45-B2DC-972AB87F53BE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CE94-4A45-B2DC-972AB87F53BE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CE94-4A45-B2DC-972AB87F53BE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CE94-4A45-B2DC-972AB87F53BE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CE94-4A45-B2DC-972AB87F53BE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CE94-4A45-B2DC-972AB87F53BE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CE94-4A45-B2DC-972AB87F53BE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CE94-4A45-B2DC-972AB87F53BE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CE94-4A45-B2DC-972AB87F53BE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CE94-4A45-B2DC-972AB87F53BE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CE94-4A45-B2DC-972AB87F53BE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CE94-4A45-B2DC-972AB87F53BE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CE94-4A45-B2DC-972AB87F53BE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CE94-4A45-B2DC-972AB87F53BE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CE94-4A45-B2DC-972AB87F53BE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CE94-4A45-B2DC-972AB87F53BE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CE94-4A45-B2DC-972AB87F53BE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CE94-4A45-B2DC-972AB87F53BE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CE94-4A45-B2DC-972AB87F53BE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CE94-4A45-B2DC-972AB87F53BE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CE94-4A45-B2DC-972AB87F53BE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CE94-4A45-B2DC-972AB87F53BE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CE94-4A45-B2DC-972AB87F53BE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CE94-4A45-B2DC-972AB87F53BE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CE94-4A45-B2DC-972AB87F53BE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CE94-4A45-B2DC-972AB87F53BE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RECAP!$AV$28:$BW$28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5</c:v>
                </c:pt>
                <c:pt idx="26">
                  <c:v>4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CE94-4A45-B2DC-972AB87F53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RECAP!$B$33</c:f>
              <c:strCache>
                <c:ptCount val="1"/>
                <c:pt idx="0">
                  <c:v>Moniteur 25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2C26-4912-98E5-7993208F8387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2C26-4912-98E5-7993208F8387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2C26-4912-98E5-7993208F8387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2C26-4912-98E5-7993208F8387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2C26-4912-98E5-7993208F8387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2C26-4912-98E5-7993208F8387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2C26-4912-98E5-7993208F8387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2C26-4912-98E5-7993208F8387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2C26-4912-98E5-7993208F8387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2C26-4912-98E5-7993208F8387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2C26-4912-98E5-7993208F8387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2C26-4912-98E5-7993208F8387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2C26-4912-98E5-7993208F8387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2C26-4912-98E5-7993208F8387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2C26-4912-98E5-7993208F8387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2C26-4912-98E5-7993208F8387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2C26-4912-98E5-7993208F8387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2C26-4912-98E5-7993208F8387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2C26-4912-98E5-7993208F8387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2C26-4912-98E5-7993208F8387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2C26-4912-98E5-7993208F8387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2C26-4912-98E5-7993208F8387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2C26-4912-98E5-7993208F8387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2C26-4912-98E5-7993208F8387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2C26-4912-98E5-7993208F8387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2C26-4912-98E5-7993208F8387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2C26-4912-98E5-7993208F8387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2C26-4912-98E5-7993208F8387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2C26-4912-98E5-7993208F8387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RECAP!$AV$33:$BW$33</c:f>
              <c:numCache>
                <c:formatCode>General</c:formatCode>
                <c:ptCount val="28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4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6</c:v>
                </c:pt>
                <c:pt idx="24">
                  <c:v>0</c:v>
                </c:pt>
                <c:pt idx="25">
                  <c:v>3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2C26-4912-98E5-7993208F83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RECAP!$B$34</c:f>
              <c:strCache>
                <c:ptCount val="1"/>
                <c:pt idx="0">
                  <c:v>Moniteur 26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6600-4BE7-9170-EDB9011C6D0E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6600-4BE7-9170-EDB9011C6D0E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6600-4BE7-9170-EDB9011C6D0E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6600-4BE7-9170-EDB9011C6D0E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6600-4BE7-9170-EDB9011C6D0E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6600-4BE7-9170-EDB9011C6D0E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6600-4BE7-9170-EDB9011C6D0E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6600-4BE7-9170-EDB9011C6D0E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6600-4BE7-9170-EDB9011C6D0E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6600-4BE7-9170-EDB9011C6D0E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6600-4BE7-9170-EDB9011C6D0E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6600-4BE7-9170-EDB9011C6D0E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6600-4BE7-9170-EDB9011C6D0E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6600-4BE7-9170-EDB9011C6D0E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6600-4BE7-9170-EDB9011C6D0E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6600-4BE7-9170-EDB9011C6D0E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6600-4BE7-9170-EDB9011C6D0E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6600-4BE7-9170-EDB9011C6D0E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6600-4BE7-9170-EDB9011C6D0E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6600-4BE7-9170-EDB9011C6D0E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6600-4BE7-9170-EDB9011C6D0E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6600-4BE7-9170-EDB9011C6D0E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6600-4BE7-9170-EDB9011C6D0E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6600-4BE7-9170-EDB9011C6D0E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6600-4BE7-9170-EDB9011C6D0E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6600-4BE7-9170-EDB9011C6D0E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6600-4BE7-9170-EDB9011C6D0E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6600-4BE7-9170-EDB9011C6D0E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6600-4BE7-9170-EDB9011C6D0E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RECAP!$AV$34:$BW$34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3</c:v>
                </c:pt>
                <c:pt idx="6">
                  <c:v>1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6</c:v>
                </c:pt>
                <c:pt idx="24">
                  <c:v>0</c:v>
                </c:pt>
                <c:pt idx="25">
                  <c:v>1</c:v>
                </c:pt>
                <c:pt idx="26">
                  <c:v>1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6600-4BE7-9170-EDB9011C6D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A1FC-4D3D-9D6F-BA1130BF2463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A1FC-4D3D-9D6F-BA1130BF2463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A1FC-4D3D-9D6F-BA1130BF2463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A1FC-4D3D-9D6F-BA1130BF2463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A1FC-4D3D-9D6F-BA1130BF2463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A1FC-4D3D-9D6F-BA1130BF2463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A1FC-4D3D-9D6F-BA1130BF2463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A1FC-4D3D-9D6F-BA1130BF2463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A1FC-4D3D-9D6F-BA1130BF2463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A1FC-4D3D-9D6F-BA1130BF2463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A1FC-4D3D-9D6F-BA1130BF2463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A1FC-4D3D-9D6F-BA1130BF2463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A1FC-4D3D-9D6F-BA1130BF2463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A1FC-4D3D-9D6F-BA1130BF2463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A1FC-4D3D-9D6F-BA1130BF2463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A1FC-4D3D-9D6F-BA1130BF2463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A1FC-4D3D-9D6F-BA1130BF2463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A1FC-4D3D-9D6F-BA1130BF2463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A1FC-4D3D-9D6F-BA1130BF2463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A1FC-4D3D-9D6F-BA1130BF2463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A1FC-4D3D-9D6F-BA1130BF2463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A1FC-4D3D-9D6F-BA1130BF2463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A1FC-4D3D-9D6F-BA1130BF2463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A1FC-4D3D-9D6F-BA1130BF2463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A1FC-4D3D-9D6F-BA1130BF2463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A1FC-4D3D-9D6F-BA1130BF2463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A1FC-4D3D-9D6F-BA1130BF2463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A1FC-4D3D-9D6F-BA1130BF2463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A1FC-4D3D-9D6F-BA1130BF2463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2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</c:v>
                </c:pt>
                <c:pt idx="12">
                  <c:v>4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4</c:v>
                </c:pt>
                <c:pt idx="24">
                  <c:v>0</c:v>
                </c:pt>
                <c:pt idx="25">
                  <c:v>3</c:v>
                </c:pt>
                <c:pt idx="26">
                  <c:v>1</c:v>
                </c:pt>
                <c:pt idx="27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PEILLEX Mariette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6B-A1FC-4D3D-9D6F-BA1130BF24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49D2-4CD0-9DBA-741945C87C46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49D2-4CD0-9DBA-741945C87C46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49D2-4CD0-9DBA-741945C87C46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49D2-4CD0-9DBA-741945C87C46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49D2-4CD0-9DBA-741945C87C46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49D2-4CD0-9DBA-741945C87C46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49D2-4CD0-9DBA-741945C87C46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49D2-4CD0-9DBA-741945C87C46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49D2-4CD0-9DBA-741945C87C46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49D2-4CD0-9DBA-741945C87C46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49D2-4CD0-9DBA-741945C87C46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49D2-4CD0-9DBA-741945C87C46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49D2-4CD0-9DBA-741945C87C46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49D2-4CD0-9DBA-741945C87C46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49D2-4CD0-9DBA-741945C87C46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49D2-4CD0-9DBA-741945C87C46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49D2-4CD0-9DBA-741945C87C46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49D2-4CD0-9DBA-741945C87C46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49D2-4CD0-9DBA-741945C87C46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49D2-4CD0-9DBA-741945C87C46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49D2-4CD0-9DBA-741945C87C46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49D2-4CD0-9DBA-741945C87C46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49D2-4CD0-9DBA-741945C87C46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49D2-4CD0-9DBA-741945C87C46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49D2-4CD0-9DBA-741945C87C46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49D2-4CD0-9DBA-741945C87C46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49D2-4CD0-9DBA-741945C87C46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49D2-4CD0-9DBA-741945C87C46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49D2-4CD0-9DBA-741945C87C46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28"/>
                <c:pt idx="0">
                  <c:v>0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3</c:v>
                </c:pt>
                <c:pt idx="26">
                  <c:v>1</c:v>
                </c:pt>
                <c:pt idx="27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CASALI Fiona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6B-49D2-4CD0-9DBA-741945C87C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C752-4B34-9BFB-40FFB73D1E46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C752-4B34-9BFB-40FFB73D1E46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C752-4B34-9BFB-40FFB73D1E46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C752-4B34-9BFB-40FFB73D1E46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C752-4B34-9BFB-40FFB73D1E46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C752-4B34-9BFB-40FFB73D1E46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C752-4B34-9BFB-40FFB73D1E46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C752-4B34-9BFB-40FFB73D1E46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C752-4B34-9BFB-40FFB73D1E46}"/>
              </c:ext>
            </c:extLst>
          </c:dPt>
          <c:dPt>
            <c:idx val="9"/>
            <c:invertIfNegative val="0"/>
            <c:bubble3D val="0"/>
            <c:spPr>
              <a:solidFill>
                <a:srgbClr val="33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4-C752-4B34-9BFB-40FFB73D1E46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C752-4B34-9BFB-40FFB73D1E46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8-C752-4B34-9BFB-40FFB73D1E46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A-C752-4B34-9BFB-40FFB73D1E46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C-C752-4B34-9BFB-40FFB73D1E46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E-C752-4B34-9BFB-40FFB73D1E46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0-C752-4B34-9BFB-40FFB73D1E46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2-C752-4B34-9BFB-40FFB73D1E46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4-C752-4B34-9BFB-40FFB73D1E46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6-C752-4B34-9BFB-40FFB73D1E46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8-C752-4B34-9BFB-40FFB73D1E46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C752-4B34-9BFB-40FFB73D1E46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C752-4B34-9BFB-40FFB73D1E46}"/>
              </c:ext>
            </c:extLst>
          </c:dPt>
          <c:dPt>
            <c:idx val="26"/>
            <c:invertIfNegative val="0"/>
            <c:bubble3D val="0"/>
            <c:spPr>
              <a:solidFill>
                <a:srgbClr val="66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E-C752-4B34-9BFB-40FFB73D1E46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0-C752-4B34-9BFB-40FFB73D1E46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31-C752-4B34-9BFB-40FFB73D1E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VAN MIGEN Baptiste 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17BE-49D3-AF7E-B0FB9BE7C0B0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17BE-49D3-AF7E-B0FB9BE7C0B0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17BE-49D3-AF7E-B0FB9BE7C0B0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17BE-49D3-AF7E-B0FB9BE7C0B0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17BE-49D3-AF7E-B0FB9BE7C0B0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17BE-49D3-AF7E-B0FB9BE7C0B0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17BE-49D3-AF7E-B0FB9BE7C0B0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17BE-49D3-AF7E-B0FB9BE7C0B0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17BE-49D3-AF7E-B0FB9BE7C0B0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17BE-49D3-AF7E-B0FB9BE7C0B0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17BE-49D3-AF7E-B0FB9BE7C0B0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17BE-49D3-AF7E-B0FB9BE7C0B0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17BE-49D3-AF7E-B0FB9BE7C0B0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17BE-49D3-AF7E-B0FB9BE7C0B0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17BE-49D3-AF7E-B0FB9BE7C0B0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17BE-49D3-AF7E-B0FB9BE7C0B0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17BE-49D3-AF7E-B0FB9BE7C0B0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17BE-49D3-AF7E-B0FB9BE7C0B0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17BE-49D3-AF7E-B0FB9BE7C0B0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17BE-49D3-AF7E-B0FB9BE7C0B0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17BE-49D3-AF7E-B0FB9BE7C0B0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17BE-49D3-AF7E-B0FB9BE7C0B0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17BE-49D3-AF7E-B0FB9BE7C0B0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17BE-49D3-AF7E-B0FB9BE7C0B0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17BE-49D3-AF7E-B0FB9BE7C0B0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17BE-49D3-AF7E-B0FB9BE7C0B0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17BE-49D3-AF7E-B0FB9BE7C0B0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17BE-49D3-AF7E-B0FB9BE7C0B0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17BE-49D3-AF7E-B0FB9BE7C0B0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6B-17BE-49D3-AF7E-B0FB9BE7C0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PEILLEX Mariette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8281-40FA-9F77-18449A3D45A3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8281-40FA-9F77-18449A3D45A3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8281-40FA-9F77-18449A3D45A3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8281-40FA-9F77-18449A3D45A3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8281-40FA-9F77-18449A3D45A3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8281-40FA-9F77-18449A3D45A3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8281-40FA-9F77-18449A3D45A3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8281-40FA-9F77-18449A3D45A3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8281-40FA-9F77-18449A3D45A3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8281-40FA-9F77-18449A3D45A3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8281-40FA-9F77-18449A3D45A3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8281-40FA-9F77-18449A3D45A3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8281-40FA-9F77-18449A3D45A3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8281-40FA-9F77-18449A3D45A3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8281-40FA-9F77-18449A3D45A3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8281-40FA-9F77-18449A3D45A3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8281-40FA-9F77-18449A3D45A3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8281-40FA-9F77-18449A3D45A3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8281-40FA-9F77-18449A3D45A3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8281-40FA-9F77-18449A3D45A3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8281-40FA-9F77-18449A3D45A3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8281-40FA-9F77-18449A3D45A3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8281-40FA-9F77-18449A3D45A3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8281-40FA-9F77-18449A3D45A3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8281-40FA-9F77-18449A3D45A3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8281-40FA-9F77-18449A3D45A3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8281-40FA-9F77-18449A3D45A3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8281-40FA-9F77-18449A3D45A3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8281-40FA-9F77-18449A3D45A3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6B-8281-40FA-9F77-18449A3D45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CASALI Fiona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56EF-4466-B0B3-F7648D9DDA7D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56EF-4466-B0B3-F7648D9DDA7D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56EF-4466-B0B3-F7648D9DDA7D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56EF-4466-B0B3-F7648D9DDA7D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56EF-4466-B0B3-F7648D9DDA7D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56EF-4466-B0B3-F7648D9DDA7D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56EF-4466-B0B3-F7648D9DDA7D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56EF-4466-B0B3-F7648D9DDA7D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56EF-4466-B0B3-F7648D9DDA7D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56EF-4466-B0B3-F7648D9DDA7D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56EF-4466-B0B3-F7648D9DDA7D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56EF-4466-B0B3-F7648D9DDA7D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56EF-4466-B0B3-F7648D9DDA7D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56EF-4466-B0B3-F7648D9DDA7D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56EF-4466-B0B3-F7648D9DDA7D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56EF-4466-B0B3-F7648D9DDA7D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56EF-4466-B0B3-F7648D9DDA7D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56EF-4466-B0B3-F7648D9DDA7D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56EF-4466-B0B3-F7648D9DDA7D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56EF-4466-B0B3-F7648D9DDA7D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56EF-4466-B0B3-F7648D9DDA7D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56EF-4466-B0B3-F7648D9DDA7D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56EF-4466-B0B3-F7648D9DDA7D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56EF-4466-B0B3-F7648D9DDA7D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56EF-4466-B0B3-F7648D9DDA7D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56EF-4466-B0B3-F7648D9DDA7D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56EF-4466-B0B3-F7648D9DDA7D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56EF-4466-B0B3-F7648D9DDA7D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56EF-4466-B0B3-F7648D9DDA7D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6B-56EF-4466-B0B3-F7648D9DDA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HAGNERELLE Bruno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RECAP!$B$36</c:f>
              <c:strCache>
                <c:ptCount val="1"/>
                <c:pt idx="0">
                  <c:v>Moniteur 27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8EB6-4B31-A19B-FD5DFC0B3FFA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8EB6-4B31-A19B-FD5DFC0B3FFA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8EB6-4B31-A19B-FD5DFC0B3FFA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8EB6-4B31-A19B-FD5DFC0B3FFA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8EB6-4B31-A19B-FD5DFC0B3FFA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8EB6-4B31-A19B-FD5DFC0B3FFA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8EB6-4B31-A19B-FD5DFC0B3FFA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8EB6-4B31-A19B-FD5DFC0B3FFA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8EB6-4B31-A19B-FD5DFC0B3FFA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8EB6-4B31-A19B-FD5DFC0B3FFA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8EB6-4B31-A19B-FD5DFC0B3FFA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8EB6-4B31-A19B-FD5DFC0B3FFA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8EB6-4B31-A19B-FD5DFC0B3FFA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8EB6-4B31-A19B-FD5DFC0B3FFA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8EB6-4B31-A19B-FD5DFC0B3FFA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8EB6-4B31-A19B-FD5DFC0B3FFA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8EB6-4B31-A19B-FD5DFC0B3FFA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8EB6-4B31-A19B-FD5DFC0B3FFA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8EB6-4B31-A19B-FD5DFC0B3FFA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8EB6-4B31-A19B-FD5DFC0B3FFA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8EB6-4B31-A19B-FD5DFC0B3FFA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8EB6-4B31-A19B-FD5DFC0B3FFA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8EB6-4B31-A19B-FD5DFC0B3FFA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8EB6-4B31-A19B-FD5DFC0B3FFA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8EB6-4B31-A19B-FD5DFC0B3FFA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8EB6-4B31-A19B-FD5DFC0B3FFA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8EB6-4B31-A19B-FD5DFC0B3FFA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8EB6-4B31-A19B-FD5DFC0B3FFA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8EB6-4B31-A19B-FD5DFC0B3FFA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RECAP!$AV$36:$BW$36</c:f>
              <c:numCache>
                <c:formatCode>General</c:formatCode>
                <c:ptCount val="28"/>
                <c:pt idx="0">
                  <c:v>5</c:v>
                </c:pt>
                <c:pt idx="1">
                  <c:v>0</c:v>
                </c:pt>
                <c:pt idx="2">
                  <c:v>5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3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8EB6-4B31-A19B-FD5DFC0B3F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THUILLIER Philippe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RECAP!$B$37</c:f>
              <c:strCache>
                <c:ptCount val="1"/>
                <c:pt idx="0">
                  <c:v>Moniteur 28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7C86-40BB-8F1D-1F8BD0028F2B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7C86-40BB-8F1D-1F8BD0028F2B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7C86-40BB-8F1D-1F8BD0028F2B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7C86-40BB-8F1D-1F8BD0028F2B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7C86-40BB-8F1D-1F8BD0028F2B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7C86-40BB-8F1D-1F8BD0028F2B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7C86-40BB-8F1D-1F8BD0028F2B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7C86-40BB-8F1D-1F8BD0028F2B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7C86-40BB-8F1D-1F8BD0028F2B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7C86-40BB-8F1D-1F8BD0028F2B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7C86-40BB-8F1D-1F8BD0028F2B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7C86-40BB-8F1D-1F8BD0028F2B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7C86-40BB-8F1D-1F8BD0028F2B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7C86-40BB-8F1D-1F8BD0028F2B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7C86-40BB-8F1D-1F8BD0028F2B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7C86-40BB-8F1D-1F8BD0028F2B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7C86-40BB-8F1D-1F8BD0028F2B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7C86-40BB-8F1D-1F8BD0028F2B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7C86-40BB-8F1D-1F8BD0028F2B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7C86-40BB-8F1D-1F8BD0028F2B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7C86-40BB-8F1D-1F8BD0028F2B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7C86-40BB-8F1D-1F8BD0028F2B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7C86-40BB-8F1D-1F8BD0028F2B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7C86-40BB-8F1D-1F8BD0028F2B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7C86-40BB-8F1D-1F8BD0028F2B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7C86-40BB-8F1D-1F8BD0028F2B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7C86-40BB-8F1D-1F8BD0028F2B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7C86-40BB-8F1D-1F8BD0028F2B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7C86-40BB-8F1D-1F8BD0028F2B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RECAP!$AV$37:$BW$37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7C86-40BB-8F1D-1F8BD0028F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DUFOUR J François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RECAP!$B$38</c:f>
              <c:strCache>
                <c:ptCount val="1"/>
                <c:pt idx="0">
                  <c:v>Moniteur 29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B37C-4CBC-9107-98C118E3F87F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B37C-4CBC-9107-98C118E3F87F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B37C-4CBC-9107-98C118E3F87F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B37C-4CBC-9107-98C118E3F87F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B37C-4CBC-9107-98C118E3F87F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B37C-4CBC-9107-98C118E3F87F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B37C-4CBC-9107-98C118E3F87F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B37C-4CBC-9107-98C118E3F87F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B37C-4CBC-9107-98C118E3F87F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B37C-4CBC-9107-98C118E3F87F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B37C-4CBC-9107-98C118E3F87F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B37C-4CBC-9107-98C118E3F87F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B37C-4CBC-9107-98C118E3F87F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B37C-4CBC-9107-98C118E3F87F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B37C-4CBC-9107-98C118E3F87F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B37C-4CBC-9107-98C118E3F87F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B37C-4CBC-9107-98C118E3F87F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B37C-4CBC-9107-98C118E3F87F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B37C-4CBC-9107-98C118E3F87F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B37C-4CBC-9107-98C118E3F87F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B37C-4CBC-9107-98C118E3F87F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B37C-4CBC-9107-98C118E3F87F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B37C-4CBC-9107-98C118E3F87F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B37C-4CBC-9107-98C118E3F87F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B37C-4CBC-9107-98C118E3F87F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B37C-4CBC-9107-98C118E3F87F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B37C-4CBC-9107-98C118E3F87F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B37C-4CBC-9107-98C118E3F87F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B37C-4CBC-9107-98C118E3F87F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RECAP!$AV$38:$BW$38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3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4</c:v>
                </c:pt>
                <c:pt idx="26">
                  <c:v>4</c:v>
                </c:pt>
                <c:pt idx="2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B37C-4CBC-9107-98C118E3F8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BROCHE Lou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RECAP!$B$39</c:f>
              <c:strCache>
                <c:ptCount val="1"/>
                <c:pt idx="0">
                  <c:v>Moniteur 30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B7CD-4595-936B-19BB5506C2F1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B7CD-4595-936B-19BB5506C2F1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B7CD-4595-936B-19BB5506C2F1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B7CD-4595-936B-19BB5506C2F1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B7CD-4595-936B-19BB5506C2F1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B7CD-4595-936B-19BB5506C2F1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B7CD-4595-936B-19BB5506C2F1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B7CD-4595-936B-19BB5506C2F1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B7CD-4595-936B-19BB5506C2F1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B7CD-4595-936B-19BB5506C2F1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B7CD-4595-936B-19BB5506C2F1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B7CD-4595-936B-19BB5506C2F1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B7CD-4595-936B-19BB5506C2F1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B7CD-4595-936B-19BB5506C2F1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B7CD-4595-936B-19BB5506C2F1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B7CD-4595-936B-19BB5506C2F1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B7CD-4595-936B-19BB5506C2F1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B7CD-4595-936B-19BB5506C2F1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B7CD-4595-936B-19BB5506C2F1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B7CD-4595-936B-19BB5506C2F1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B7CD-4595-936B-19BB5506C2F1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B7CD-4595-936B-19BB5506C2F1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B7CD-4595-936B-19BB5506C2F1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B7CD-4595-936B-19BB5506C2F1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B7CD-4595-936B-19BB5506C2F1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B7CD-4595-936B-19BB5506C2F1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B7CD-4595-936B-19BB5506C2F1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B7CD-4595-936B-19BB5506C2F1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B7CD-4595-936B-19BB5506C2F1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RECAP!$AV$39:$BW$39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  <c:pt idx="7">
                  <c:v>3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3</c:v>
                </c:pt>
                <c:pt idx="26">
                  <c:v>4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B7CD-4595-936B-19BB5506C2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MITRE Nicolas 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RECAP!$B$40</c:f>
              <c:strCache>
                <c:ptCount val="1"/>
                <c:pt idx="0">
                  <c:v>Moniteur 31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5251-4738-BBF6-629F5E974787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5251-4738-BBF6-629F5E974787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5251-4738-BBF6-629F5E974787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5251-4738-BBF6-629F5E974787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5251-4738-BBF6-629F5E974787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5251-4738-BBF6-629F5E974787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5251-4738-BBF6-629F5E974787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5251-4738-BBF6-629F5E974787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5251-4738-BBF6-629F5E974787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5251-4738-BBF6-629F5E974787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5251-4738-BBF6-629F5E974787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5251-4738-BBF6-629F5E974787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5251-4738-BBF6-629F5E974787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5251-4738-BBF6-629F5E974787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5251-4738-BBF6-629F5E974787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5251-4738-BBF6-629F5E974787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5251-4738-BBF6-629F5E974787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5251-4738-BBF6-629F5E974787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5251-4738-BBF6-629F5E974787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5251-4738-BBF6-629F5E974787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5251-4738-BBF6-629F5E974787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5251-4738-BBF6-629F5E974787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5251-4738-BBF6-629F5E974787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5251-4738-BBF6-629F5E974787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5251-4738-BBF6-629F5E974787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5251-4738-BBF6-629F5E974787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5251-4738-BBF6-629F5E974787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5251-4738-BBF6-629F5E974787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5251-4738-BBF6-629F5E974787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RECAP!$AV$40:$BW$40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3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5251-4738-BBF6-629F5E9747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LEVEAU Agnès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RECAP!$B$41</c:f>
              <c:strCache>
                <c:ptCount val="1"/>
                <c:pt idx="0">
                  <c:v>Moniteur 32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631C-4DED-9CC2-903616FF3AA1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631C-4DED-9CC2-903616FF3AA1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631C-4DED-9CC2-903616FF3AA1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631C-4DED-9CC2-903616FF3AA1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631C-4DED-9CC2-903616FF3AA1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631C-4DED-9CC2-903616FF3AA1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631C-4DED-9CC2-903616FF3AA1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631C-4DED-9CC2-903616FF3AA1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631C-4DED-9CC2-903616FF3AA1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631C-4DED-9CC2-903616FF3AA1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631C-4DED-9CC2-903616FF3AA1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631C-4DED-9CC2-903616FF3AA1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631C-4DED-9CC2-903616FF3AA1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631C-4DED-9CC2-903616FF3AA1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631C-4DED-9CC2-903616FF3AA1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631C-4DED-9CC2-903616FF3AA1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631C-4DED-9CC2-903616FF3AA1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631C-4DED-9CC2-903616FF3AA1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631C-4DED-9CC2-903616FF3AA1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631C-4DED-9CC2-903616FF3AA1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631C-4DED-9CC2-903616FF3AA1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631C-4DED-9CC2-903616FF3AA1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631C-4DED-9CC2-903616FF3AA1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631C-4DED-9CC2-903616FF3AA1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631C-4DED-9CC2-903616FF3AA1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631C-4DED-9CC2-903616FF3AA1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631C-4DED-9CC2-903616FF3AA1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631C-4DED-9CC2-903616FF3AA1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631C-4DED-9CC2-903616FF3AA1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RECAP!$AV$41:$BW$41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6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4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631C-4DED-9CC2-903616FF3A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SILVY Victor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RECAP!$B$42</c:f>
              <c:strCache>
                <c:ptCount val="1"/>
                <c:pt idx="0">
                  <c:v>Moniteur 33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E-DE73-4177-9267-29A8EEB0F2C8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0-DE73-4177-9267-29A8EEB0F2C8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2-DE73-4177-9267-29A8EEB0F2C8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4-DE73-4177-9267-29A8EEB0F2C8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6-DE73-4177-9267-29A8EEB0F2C8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8-DE73-4177-9267-29A8EEB0F2C8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A-DE73-4177-9267-29A8EEB0F2C8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C-DE73-4177-9267-29A8EEB0F2C8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E-DE73-4177-9267-29A8EEB0F2C8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0-DE73-4177-9267-29A8EEB0F2C8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2-DE73-4177-9267-29A8EEB0F2C8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4-DE73-4177-9267-29A8EEB0F2C8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6-DE73-4177-9267-29A8EEB0F2C8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8-DE73-4177-9267-29A8EEB0F2C8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A-DE73-4177-9267-29A8EEB0F2C8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C-DE73-4177-9267-29A8EEB0F2C8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E-DE73-4177-9267-29A8EEB0F2C8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0-DE73-4177-9267-29A8EEB0F2C8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2-DE73-4177-9267-29A8EEB0F2C8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4-DE73-4177-9267-29A8EEB0F2C8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6-DE73-4177-9267-29A8EEB0F2C8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8-DE73-4177-9267-29A8EEB0F2C8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A-DE73-4177-9267-29A8EEB0F2C8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C-DE73-4177-9267-29A8EEB0F2C8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E-DE73-4177-9267-29A8EEB0F2C8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0-DE73-4177-9267-29A8EEB0F2C8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2-DE73-4177-9267-29A8EEB0F2C8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4-DE73-4177-9267-29A8EEB0F2C8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6-DE73-4177-9267-29A8EEB0F2C8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RECAP!$AV$42:$BW$42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4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4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A7-DE73-4177-9267-29A8EEB0F2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BOUGAULT Michel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BAC4-473F-A0C7-68D2A7048C6F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BAC4-473F-A0C7-68D2A7048C6F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BAC4-473F-A0C7-68D2A7048C6F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BAC4-473F-A0C7-68D2A7048C6F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BAC4-473F-A0C7-68D2A7048C6F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BAC4-473F-A0C7-68D2A7048C6F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BAC4-473F-A0C7-68D2A7048C6F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BAC4-473F-A0C7-68D2A7048C6F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BAC4-473F-A0C7-68D2A7048C6F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BAC4-473F-A0C7-68D2A7048C6F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BAC4-473F-A0C7-68D2A7048C6F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BAC4-473F-A0C7-68D2A7048C6F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BAC4-473F-A0C7-68D2A7048C6F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BAC4-473F-A0C7-68D2A7048C6F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BAC4-473F-A0C7-68D2A7048C6F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BAC4-473F-A0C7-68D2A7048C6F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BAC4-473F-A0C7-68D2A7048C6F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BAC4-473F-A0C7-68D2A7048C6F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BAC4-473F-A0C7-68D2A7048C6F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BAC4-473F-A0C7-68D2A7048C6F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BAC4-473F-A0C7-68D2A7048C6F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BAC4-473F-A0C7-68D2A7048C6F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BAC4-473F-A0C7-68D2A7048C6F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BAC4-473F-A0C7-68D2A7048C6F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BAC4-473F-A0C7-68D2A7048C6F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BAC4-473F-A0C7-68D2A7048C6F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BAC4-473F-A0C7-68D2A7048C6F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BAC4-473F-A0C7-68D2A7048C6F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BAC4-473F-A0C7-68D2A7048C6F}"/>
              </c:ext>
            </c:extLst>
          </c:dPt>
          <c:cat>
            <c:multiLvlStrRef>
              <c:f>RECAP!$AV$1:$BW$4</c:f>
              <c:multiLvlStrCache>
                <c:ptCount val="1"/>
                <c:lvl>
                  <c:pt idx="0">
                    <c:v>GP</c:v>
                  </c:pt>
                </c:lvl>
                <c:lvl>
                  <c:pt idx="0">
                    <c:v>E</c:v>
                  </c:pt>
                </c:lvl>
                <c:lvl>
                  <c:pt idx="0">
                    <c:v>LP</c:v>
                  </c:pt>
                </c:lvl>
                <c:lvl>
                  <c:pt idx="0">
                    <c:v>CSP</c:v>
                  </c:pt>
                </c:lvl>
                <c:lvl>
                  <c:pt idx="0">
                    <c:v>F</c:v>
                  </c:pt>
                </c:lvl>
                <c:lvl>
                  <c:pt idx="0">
                    <c:v>RQ</c:v>
                  </c:pt>
                </c:lvl>
                <c:lvl>
                  <c:pt idx="0">
                    <c:v>RED</c:v>
                  </c:pt>
                </c:lvl>
                <c:lvl>
                  <c:pt idx="0">
                    <c:v>PAF</c:v>
                  </c:pt>
                </c:lvl>
                <c:lvl>
                  <c:pt idx="0">
                    <c:v>S4</c:v>
                  </c:pt>
                </c:lvl>
                <c:lvl>
                  <c:pt idx="0">
                    <c:v>S3</c:v>
                  </c:pt>
                </c:lvl>
                <c:lvl>
                  <c:pt idx="0">
                    <c:v>S2</c:v>
                  </c:pt>
                </c:lvl>
                <c:lvl>
                  <c:pt idx="0">
                    <c:v>S1</c:v>
                  </c:pt>
                </c:lvl>
                <c:lvl>
                  <c:pt idx="0">
                    <c:v>S0</c:v>
                  </c:pt>
                </c:lvl>
                <c:lvl>
                  <c:pt idx="0">
                    <c:v>A4</c:v>
                  </c:pt>
                </c:lvl>
                <c:lvl>
                  <c:pt idx="0">
                    <c:v>CONF</c:v>
                  </c:pt>
                </c:lvl>
                <c:lvl>
                  <c:pt idx="0">
                    <c:v>INT</c:v>
                  </c:pt>
                </c:lvl>
                <c:lvl>
                  <c:pt idx="0">
                    <c:v>DEC</c:v>
                  </c:pt>
                </c:lvl>
                <c:lvl>
                  <c:pt idx="0">
                    <c:v>TR</c:v>
                  </c:pt>
                </c:lvl>
                <c:lvl>
                  <c:pt idx="0">
                    <c:v>TE</c:v>
                  </c:pt>
                </c:lvl>
                <c:lvl>
                  <c:pt idx="0">
                    <c:v>3eme</c:v>
                  </c:pt>
                </c:lvl>
                <c:lvl>
                  <c:pt idx="0">
                    <c:v>2eme</c:v>
                  </c:pt>
                </c:lvl>
                <c:lvl>
                  <c:pt idx="0">
                    <c:v>1ere </c:v>
                  </c:pt>
                </c:lvl>
                <c:lvl>
                  <c:pt idx="0">
                    <c:v>FLO</c:v>
                  </c:pt>
                </c:lvl>
                <c:lvl>
                  <c:pt idx="0">
                    <c:v>DEB</c:v>
                  </c:pt>
                </c:lvl>
                <c:lvl>
                  <c:pt idx="0">
                    <c:v>J2</c:v>
                  </c:pt>
                </c:lvl>
                <c:lvl>
                  <c:pt idx="0">
                    <c:v>J</c:v>
                  </c:pt>
                </c:lvl>
                <c:lvl>
                  <c:pt idx="0">
                    <c:v>J1</c:v>
                  </c:pt>
                </c:lvl>
                <c:lvl>
                  <c:pt idx="0">
                    <c:v>RJ</c:v>
                  </c:pt>
                </c:lvl>
              </c:multiLvlStrCache>
            </c:multiLvlStrRef>
          </c:cat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6B-BAC4-473F-A0C7-68D2A7048C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BROCHIER Richard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RECAP!$B$44</c:f>
              <c:strCache>
                <c:ptCount val="1"/>
                <c:pt idx="0">
                  <c:v>Moniteur 35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98D4-4391-B266-F0F2B0992A3B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98D4-4391-B266-F0F2B0992A3B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98D4-4391-B266-F0F2B0992A3B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98D4-4391-B266-F0F2B0992A3B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98D4-4391-B266-F0F2B0992A3B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98D4-4391-B266-F0F2B0992A3B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98D4-4391-B266-F0F2B0992A3B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98D4-4391-B266-F0F2B0992A3B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98D4-4391-B266-F0F2B0992A3B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98D4-4391-B266-F0F2B0992A3B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98D4-4391-B266-F0F2B0992A3B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98D4-4391-B266-F0F2B0992A3B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98D4-4391-B266-F0F2B0992A3B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98D4-4391-B266-F0F2B0992A3B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98D4-4391-B266-F0F2B0992A3B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98D4-4391-B266-F0F2B0992A3B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98D4-4391-B266-F0F2B0992A3B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98D4-4391-B266-F0F2B0992A3B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98D4-4391-B266-F0F2B0992A3B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98D4-4391-B266-F0F2B0992A3B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98D4-4391-B266-F0F2B0992A3B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98D4-4391-B266-F0F2B0992A3B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98D4-4391-B266-F0F2B0992A3B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98D4-4391-B266-F0F2B0992A3B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98D4-4391-B266-F0F2B0992A3B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98D4-4391-B266-F0F2B0992A3B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98D4-4391-B266-F0F2B0992A3B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98D4-4391-B266-F0F2B0992A3B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98D4-4391-B266-F0F2B0992A3B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RECAP!$AV$44:$BW$44</c:f>
              <c:numCache>
                <c:formatCode>General</c:formatCode>
                <c:ptCount val="28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98D4-4391-B266-F0F2B0992A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BORDENET Tsiry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RECAP!$B$45</c:f>
              <c:strCache>
                <c:ptCount val="1"/>
                <c:pt idx="0">
                  <c:v>Moniteur 36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83C5-4BEF-80AD-D31E1FCDDA2F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83C5-4BEF-80AD-D31E1FCDDA2F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83C5-4BEF-80AD-D31E1FCDDA2F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83C5-4BEF-80AD-D31E1FCDDA2F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83C5-4BEF-80AD-D31E1FCDDA2F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83C5-4BEF-80AD-D31E1FCDDA2F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83C5-4BEF-80AD-D31E1FCDDA2F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83C5-4BEF-80AD-D31E1FCDDA2F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83C5-4BEF-80AD-D31E1FCDDA2F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83C5-4BEF-80AD-D31E1FCDDA2F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83C5-4BEF-80AD-D31E1FCDDA2F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83C5-4BEF-80AD-D31E1FCDDA2F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83C5-4BEF-80AD-D31E1FCDDA2F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83C5-4BEF-80AD-D31E1FCDDA2F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83C5-4BEF-80AD-D31E1FCDDA2F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83C5-4BEF-80AD-D31E1FCDDA2F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83C5-4BEF-80AD-D31E1FCDDA2F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83C5-4BEF-80AD-D31E1FCDDA2F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83C5-4BEF-80AD-D31E1FCDDA2F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83C5-4BEF-80AD-D31E1FCDDA2F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83C5-4BEF-80AD-D31E1FCDDA2F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83C5-4BEF-80AD-D31E1FCDDA2F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83C5-4BEF-80AD-D31E1FCDDA2F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83C5-4BEF-80AD-D31E1FCDDA2F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83C5-4BEF-80AD-D31E1FCDDA2F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83C5-4BEF-80AD-D31E1FCDDA2F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83C5-4BEF-80AD-D31E1FCDDA2F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83C5-4BEF-80AD-D31E1FCDDA2F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83C5-4BEF-80AD-D31E1FCDDA2F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RECAP!$AV$45:$BW$45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83C5-4BEF-80AD-D31E1FCDDA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GILLY Pierre Loup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RECAP!$B$46</c:f>
              <c:strCache>
                <c:ptCount val="1"/>
                <c:pt idx="0">
                  <c:v>Moniteur 37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2-CA28-454A-8560-3C671C088938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4-CA28-454A-8560-3C671C088938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6-CA28-454A-8560-3C671C088938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8-CA28-454A-8560-3C671C088938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A-CA28-454A-8560-3C671C088938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C-CA28-454A-8560-3C671C088938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E-CA28-454A-8560-3C671C088938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0-CA28-454A-8560-3C671C088938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2-CA28-454A-8560-3C671C088938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4-CA28-454A-8560-3C671C088938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6-CA28-454A-8560-3C671C088938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8-CA28-454A-8560-3C671C088938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A-CA28-454A-8560-3C671C088938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C-CA28-454A-8560-3C671C088938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E-CA28-454A-8560-3C671C088938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0-CA28-454A-8560-3C671C088938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2-CA28-454A-8560-3C671C088938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4-CA28-454A-8560-3C671C088938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CA28-454A-8560-3C671C088938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8-CA28-454A-8560-3C671C088938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A-CA28-454A-8560-3C671C088938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C-CA28-454A-8560-3C671C088938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E-CA28-454A-8560-3C671C088938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0-CA28-454A-8560-3C671C088938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2-CA28-454A-8560-3C671C088938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4-CA28-454A-8560-3C671C088938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6-CA28-454A-8560-3C671C088938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8-CA28-454A-8560-3C671C088938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A-CA28-454A-8560-3C671C088938}"/>
              </c:ext>
            </c:extLst>
          </c:dPt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RECAP!$AV$46:$BW$46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B-CA28-454A-8560-3C671C0889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Nombre de moniteurs</a:t>
            </a:r>
            <a:r>
              <a:rPr lang="en-US" baseline="0"/>
              <a:t> attribués en</a:t>
            </a:r>
            <a:r>
              <a:rPr lang="en-US"/>
              <a:t> collectif </a:t>
            </a:r>
            <a:r>
              <a:rPr lang="en-US" sz="1800" b="1" i="0" u="none" strike="noStrike" baseline="0">
                <a:effectLst/>
              </a:rPr>
              <a:t>- 2024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RECAP!$BY$55</c:f>
              <c:strCache>
                <c:ptCount val="1"/>
                <c:pt idx="0">
                  <c:v>Cours collectifs 2024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A677-464C-9911-75B652CB9BB6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A677-464C-9911-75B652CB9BB6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A677-464C-9911-75B652CB9BB6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A677-464C-9911-75B652CB9BB6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A677-464C-9911-75B652CB9BB6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A677-464C-9911-75B652CB9BB6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A677-464C-9911-75B652CB9BB6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A677-464C-9911-75B652CB9BB6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A677-464C-9911-75B652CB9BB6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2-A677-464C-9911-75B652CB9BB6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A677-464C-9911-75B652CB9BB6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A677-464C-9911-75B652CB9BB6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A677-464C-9911-75B652CB9BB6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A677-464C-9911-75B652CB9BB6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A677-464C-9911-75B652CB9BB6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A677-464C-9911-75B652CB9BB6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A677-464C-9911-75B652CB9BB6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A677-464C-9911-75B652CB9BB6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A677-464C-9911-75B652CB9BB6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A677-464C-9911-75B652CB9BB6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4-A677-464C-9911-75B652CB9BB6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A677-464C-9911-75B652CB9BB6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A677-464C-9911-75B652CB9BB6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A677-464C-9911-75B652CB9BB6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A677-464C-9911-75B652CB9BB6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6-A677-464C-9911-75B652CB9BB6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A677-464C-9911-75B652CB9BB6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A677-464C-9911-75B652CB9BB6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A677-464C-9911-75B652CB9BB6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RECAP!$AV$55:$BW$55</c:f>
              <c:numCache>
                <c:formatCode>General</c:formatCode>
                <c:ptCount val="28"/>
                <c:pt idx="0">
                  <c:v>16</c:v>
                </c:pt>
                <c:pt idx="1">
                  <c:v>42</c:v>
                </c:pt>
                <c:pt idx="2">
                  <c:v>58</c:v>
                </c:pt>
                <c:pt idx="3">
                  <c:v>38</c:v>
                </c:pt>
                <c:pt idx="4">
                  <c:v>44</c:v>
                </c:pt>
                <c:pt idx="5">
                  <c:v>44</c:v>
                </c:pt>
                <c:pt idx="6">
                  <c:v>61</c:v>
                </c:pt>
                <c:pt idx="7">
                  <c:v>46</c:v>
                </c:pt>
                <c:pt idx="8">
                  <c:v>32</c:v>
                </c:pt>
                <c:pt idx="9">
                  <c:v>32</c:v>
                </c:pt>
                <c:pt idx="10">
                  <c:v>24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7</c:v>
                </c:pt>
                <c:pt idx="15">
                  <c:v>7</c:v>
                </c:pt>
                <c:pt idx="16">
                  <c:v>8</c:v>
                </c:pt>
                <c:pt idx="17">
                  <c:v>6</c:v>
                </c:pt>
                <c:pt idx="18">
                  <c:v>3</c:v>
                </c:pt>
                <c:pt idx="19">
                  <c:v>0</c:v>
                </c:pt>
                <c:pt idx="20">
                  <c:v>12</c:v>
                </c:pt>
                <c:pt idx="21">
                  <c:v>22</c:v>
                </c:pt>
                <c:pt idx="22">
                  <c:v>1</c:v>
                </c:pt>
                <c:pt idx="23">
                  <c:v>16</c:v>
                </c:pt>
                <c:pt idx="24">
                  <c:v>10</c:v>
                </c:pt>
                <c:pt idx="25">
                  <c:v>51</c:v>
                </c:pt>
                <c:pt idx="26">
                  <c:v>74</c:v>
                </c:pt>
                <c:pt idx="27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0-A677-464C-9911-75B652CB9B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13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  <c:minorUnit val="10"/>
      </c:valAx>
    </c:plotArea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Nombre de moniteurs</a:t>
            </a:r>
            <a:r>
              <a:rPr lang="en-US" baseline="0"/>
              <a:t> attribués en</a:t>
            </a:r>
            <a:r>
              <a:rPr lang="en-US"/>
              <a:t> collectif </a:t>
            </a:r>
            <a:r>
              <a:rPr lang="en-US" sz="1800" b="1" i="0" u="none" strike="noStrike" baseline="0">
                <a:effectLst/>
              </a:rPr>
              <a:t>- 2023 vs 2024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RECAP!$BY$57</c:f>
              <c:strCache>
                <c:ptCount val="1"/>
                <c:pt idx="0">
                  <c:v>Cours collectifs 2023</c:v>
                </c:pt>
              </c:strCache>
            </c:strRef>
          </c:tx>
          <c:spPr>
            <a:solidFill>
              <a:schemeClr val="accent1"/>
            </a:solidFill>
            <a:ln w="0">
              <a:noFill/>
              <a:prstDash val="solid"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7-CD3B-4AEB-9D0B-9E09ADDA0F9C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8-CD3B-4AEB-9D0B-9E09ADDA0F9C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9-CD3B-4AEB-9D0B-9E09ADDA0F9C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A-CD3B-4AEB-9D0B-9E09ADDA0F9C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B-CD3B-4AEB-9D0B-9E09ADDA0F9C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C-CD3B-4AEB-9D0B-9E09ADDA0F9C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D-CD3B-4AEB-9D0B-9E09ADDA0F9C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E-CD3B-4AEB-9D0B-9E09ADDA0F9C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7F-CD3B-4AEB-9D0B-9E09ADDA0F9C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0-CD3B-4AEB-9D0B-9E09ADDA0F9C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1-CD3B-4AEB-9D0B-9E09ADDA0F9C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2-CD3B-4AEB-9D0B-9E09ADDA0F9C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3-CD3B-4AEB-9D0B-9E09ADDA0F9C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4-CD3B-4AEB-9D0B-9E09ADDA0F9C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5-CD3B-4AEB-9D0B-9E09ADDA0F9C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6-CD3B-4AEB-9D0B-9E09ADDA0F9C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7-CD3B-4AEB-9D0B-9E09ADDA0F9C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8-CD3B-4AEB-9D0B-9E09ADDA0F9C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9-CD3B-4AEB-9D0B-9E09ADDA0F9C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A-CD3B-4AEB-9D0B-9E09ADDA0F9C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B-CD3B-4AEB-9D0B-9E09ADDA0F9C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C-CD3B-4AEB-9D0B-9E09ADDA0F9C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D-CD3B-4AEB-9D0B-9E09ADDA0F9C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  <a:alpha val="60000"/>
                </a:scheme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E-CD3B-4AEB-9D0B-9E09ADDA0F9C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8F-CD3B-4AEB-9D0B-9E09ADDA0F9C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90-CD3B-4AEB-9D0B-9E09ADDA0F9C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91-CD3B-4AEB-9D0B-9E09ADDA0F9C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92-CD3B-4AEB-9D0B-9E09ADDA0F9C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>
                  <a:alpha val="60000"/>
                </a:srgbClr>
              </a:solidFill>
              <a:ln w="0">
                <a:noFill/>
                <a:prstDash val="solid"/>
              </a:ln>
              <a:effectLst/>
            </c:spPr>
            <c:extLst>
              <c:ext xmlns:c16="http://schemas.microsoft.com/office/drawing/2014/chart" uri="{C3380CC4-5D6E-409C-BE32-E72D297353CC}">
                <c16:uniqueId val="{00000093-CD3B-4AEB-9D0B-9E09ADDA0F9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rgbClr val="00B0F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RECAP!$AV$57:$BW$57</c:f>
              <c:numCache>
                <c:formatCode>General</c:formatCode>
                <c:ptCount val="28"/>
                <c:pt idx="0">
                  <c:v>18</c:v>
                </c:pt>
                <c:pt idx="1">
                  <c:v>65</c:v>
                </c:pt>
                <c:pt idx="2">
                  <c:v>83</c:v>
                </c:pt>
                <c:pt idx="3">
                  <c:v>61</c:v>
                </c:pt>
                <c:pt idx="4">
                  <c:v>69</c:v>
                </c:pt>
                <c:pt idx="5">
                  <c:v>72</c:v>
                </c:pt>
                <c:pt idx="6">
                  <c:v>92</c:v>
                </c:pt>
                <c:pt idx="7">
                  <c:v>68</c:v>
                </c:pt>
                <c:pt idx="8">
                  <c:v>42</c:v>
                </c:pt>
                <c:pt idx="9">
                  <c:v>40</c:v>
                </c:pt>
                <c:pt idx="10">
                  <c:v>28</c:v>
                </c:pt>
                <c:pt idx="11">
                  <c:v>55</c:v>
                </c:pt>
                <c:pt idx="12">
                  <c:v>63</c:v>
                </c:pt>
                <c:pt idx="13">
                  <c:v>18</c:v>
                </c:pt>
                <c:pt idx="14">
                  <c:v>5</c:v>
                </c:pt>
                <c:pt idx="15">
                  <c:v>19</c:v>
                </c:pt>
                <c:pt idx="16">
                  <c:v>4</c:v>
                </c:pt>
                <c:pt idx="17">
                  <c:v>12</c:v>
                </c:pt>
                <c:pt idx="18">
                  <c:v>6</c:v>
                </c:pt>
                <c:pt idx="19">
                  <c:v>0</c:v>
                </c:pt>
                <c:pt idx="20">
                  <c:v>24</c:v>
                </c:pt>
                <c:pt idx="21">
                  <c:v>49</c:v>
                </c:pt>
                <c:pt idx="22">
                  <c:v>4</c:v>
                </c:pt>
                <c:pt idx="23">
                  <c:v>26</c:v>
                </c:pt>
                <c:pt idx="24">
                  <c:v>20</c:v>
                </c:pt>
                <c:pt idx="25">
                  <c:v>55</c:v>
                </c:pt>
                <c:pt idx="26">
                  <c:v>83</c:v>
                </c:pt>
                <c:pt idx="27">
                  <c:v>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6-CD3B-4AEB-9D0B-9E09ADDA0F9C}"/>
            </c:ext>
          </c:extLst>
        </c:ser>
        <c:ser>
          <c:idx val="0"/>
          <c:order val="1"/>
          <c:tx>
            <c:strRef>
              <c:f>RECAP!$BY$55</c:f>
              <c:strCache>
                <c:ptCount val="1"/>
                <c:pt idx="0">
                  <c:v>Cours collectifs 2024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tx1"/>
              </a:solidFill>
              <a:prstDash val="dash"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3C-CD3B-4AEB-9D0B-9E09ADDA0F9C}"/>
              </c:ext>
            </c:extLst>
          </c:dPt>
          <c:dPt>
            <c:idx val="1"/>
            <c:invertIfNegative val="0"/>
            <c:bubble3D val="0"/>
            <c:spPr>
              <a:solidFill>
                <a:srgbClr val="FF00FF">
                  <a:alpha val="10000"/>
                </a:srgb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3E-CD3B-4AEB-9D0B-9E09ADDA0F9C}"/>
              </c:ext>
            </c:extLst>
          </c:dPt>
          <c:dPt>
            <c:idx val="2"/>
            <c:invertIfNegative val="0"/>
            <c:bubble3D val="0"/>
            <c:spPr>
              <a:solidFill>
                <a:srgbClr val="FF00FF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40-CD3B-4AEB-9D0B-9E09ADDA0F9C}"/>
              </c:ext>
            </c:extLst>
          </c:dPt>
          <c:dPt>
            <c:idx val="3"/>
            <c:invertIfNegative val="0"/>
            <c:bubble3D val="0"/>
            <c:spPr>
              <a:solidFill>
                <a:srgbClr val="99330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42-CD3B-4AEB-9D0B-9E09ADDA0F9C}"/>
              </c:ext>
            </c:extLst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44-CD3B-4AEB-9D0B-9E09ADDA0F9C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46-CD3B-4AEB-9D0B-9E09ADDA0F9C}"/>
              </c:ext>
            </c:extLst>
          </c:dPt>
          <c:dPt>
            <c:idx val="6"/>
            <c:invertIfNegative val="0"/>
            <c:bubble3D val="0"/>
            <c:spPr>
              <a:solidFill>
                <a:srgbClr val="00B05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48-CD3B-4AEB-9D0B-9E09ADDA0F9C}"/>
              </c:ext>
            </c:extLst>
          </c:dPt>
          <c:dPt>
            <c:idx val="7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4A-CD3B-4AEB-9D0B-9E09ADDA0F9C}"/>
              </c:ext>
            </c:extLst>
          </c:dPt>
          <c:dPt>
            <c:idx val="8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4C-CD3B-4AEB-9D0B-9E09ADDA0F9C}"/>
              </c:ext>
            </c:extLst>
          </c:dPt>
          <c:dPt>
            <c:idx val="9"/>
            <c:invertIfNegative val="0"/>
            <c:bubble3D val="0"/>
            <c:spPr>
              <a:solidFill>
                <a:srgbClr val="0033CC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4E-CD3B-4AEB-9D0B-9E09ADDA0F9C}"/>
              </c:ext>
            </c:extLst>
          </c:dPt>
          <c:dPt>
            <c:idx val="10"/>
            <c:invertIfNegative val="0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50-CD3B-4AEB-9D0B-9E09ADDA0F9C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52-CD3B-4AEB-9D0B-9E09ADDA0F9C}"/>
              </c:ext>
            </c:extLst>
          </c:dPt>
          <c:dPt>
            <c:idx val="12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54-CD3B-4AEB-9D0B-9E09ADDA0F9C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56-CD3B-4AEB-9D0B-9E09ADDA0F9C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58-CD3B-4AEB-9D0B-9E09ADDA0F9C}"/>
              </c:ext>
            </c:extLst>
          </c:dPt>
          <c:dPt>
            <c:idx val="15"/>
            <c:invertIfNegative val="0"/>
            <c:bubble3D val="0"/>
            <c:spPr>
              <a:solidFill>
                <a:schemeClr val="tx2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5A-CD3B-4AEB-9D0B-9E09ADDA0F9C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5C-CD3B-4AEB-9D0B-9E09ADDA0F9C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5E-CD3B-4AEB-9D0B-9E09ADDA0F9C}"/>
              </c:ext>
            </c:extLst>
          </c:dPt>
          <c:dPt>
            <c:idx val="18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60-CD3B-4AEB-9D0B-9E09ADDA0F9C}"/>
              </c:ext>
            </c:extLst>
          </c:dPt>
          <c:dPt>
            <c:idx val="19"/>
            <c:invertIfNegative val="0"/>
            <c:bubble3D val="0"/>
            <c:spPr>
              <a:solidFill>
                <a:srgbClr val="FF330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62-CD3B-4AEB-9D0B-9E09ADDA0F9C}"/>
              </c:ext>
            </c:extLst>
          </c:dPt>
          <c:dPt>
            <c:idx val="20"/>
            <c:invertIfNegative val="0"/>
            <c:bubble3D val="0"/>
            <c:spPr>
              <a:solidFill>
                <a:srgbClr val="C0000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64-CD3B-4AEB-9D0B-9E09ADDA0F9C}"/>
              </c:ext>
            </c:extLst>
          </c:dPt>
          <c:dPt>
            <c:idx val="21"/>
            <c:invertIfNegative val="0"/>
            <c:bubble3D val="0"/>
            <c:spPr>
              <a:solidFill>
                <a:srgbClr val="6600CC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66-CD3B-4AEB-9D0B-9E09ADDA0F9C}"/>
              </c:ext>
            </c:extLst>
          </c:dPt>
          <c:dPt>
            <c:idx val="22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68-CD3B-4AEB-9D0B-9E09ADDA0F9C}"/>
              </c:ext>
            </c:extLst>
          </c:dPt>
          <c:dPt>
            <c:idx val="23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6A-CD3B-4AEB-9D0B-9E09ADDA0F9C}"/>
              </c:ext>
            </c:extLst>
          </c:dPt>
          <c:dPt>
            <c:idx val="24"/>
            <c:invertIfNegative val="0"/>
            <c:bubble3D val="0"/>
            <c:spPr>
              <a:solidFill>
                <a:srgbClr val="0099FF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6C-CD3B-4AEB-9D0B-9E09ADDA0F9C}"/>
              </c:ext>
            </c:extLst>
          </c:dPt>
          <c:dPt>
            <c:idx val="2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6E-CD3B-4AEB-9D0B-9E09ADDA0F9C}"/>
              </c:ext>
            </c:extLst>
          </c:dPt>
          <c:dPt>
            <c:idx val="26"/>
            <c:invertIfNegative val="0"/>
            <c:bubble3D val="0"/>
            <c:spPr>
              <a:solidFill>
                <a:srgbClr val="9966FF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70-CD3B-4AEB-9D0B-9E09ADDA0F9C}"/>
              </c:ext>
            </c:extLst>
          </c:dPt>
          <c:dPt>
            <c:idx val="27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72-CD3B-4AEB-9D0B-9E09ADDA0F9C}"/>
              </c:ext>
            </c:extLst>
          </c:dPt>
          <c:dPt>
            <c:idx val="28"/>
            <c:invertIfNegative val="0"/>
            <c:bubble3D val="0"/>
            <c:spPr>
              <a:solidFill>
                <a:srgbClr val="00FFFF"/>
              </a:solidFill>
              <a:ln w="19050">
                <a:solidFill>
                  <a:schemeClr val="tx1"/>
                </a:solidFill>
                <a:prstDash val="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74-CD3B-4AEB-9D0B-9E09ADDA0F9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tx1"/>
                    </a:solidFill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RECAP!$AV$1:$BW$4</c:f>
              <c:strCache>
                <c:ptCount val="28"/>
                <c:pt idx="0">
                  <c:v>RJ</c:v>
                </c:pt>
                <c:pt idx="1">
                  <c:v>J1</c:v>
                </c:pt>
                <c:pt idx="2">
                  <c:v>J</c:v>
                </c:pt>
                <c:pt idx="3">
                  <c:v>J2</c:v>
                </c:pt>
                <c:pt idx="4">
                  <c:v>DEB</c:v>
                </c:pt>
                <c:pt idx="5">
                  <c:v>FLO</c:v>
                </c:pt>
                <c:pt idx="6">
                  <c:v>1ere </c:v>
                </c:pt>
                <c:pt idx="7">
                  <c:v>2eme</c:v>
                </c:pt>
                <c:pt idx="8">
                  <c:v>3eme</c:v>
                </c:pt>
                <c:pt idx="9">
                  <c:v>TE</c:v>
                </c:pt>
                <c:pt idx="10">
                  <c:v>TR</c:v>
                </c:pt>
                <c:pt idx="11">
                  <c:v>DEC</c:v>
                </c:pt>
                <c:pt idx="12">
                  <c:v>INT</c:v>
                </c:pt>
                <c:pt idx="13">
                  <c:v>CONF</c:v>
                </c:pt>
                <c:pt idx="14">
                  <c:v>A4</c:v>
                </c:pt>
                <c:pt idx="15">
                  <c:v>S0</c:v>
                </c:pt>
                <c:pt idx="16">
                  <c:v>S1</c:v>
                </c:pt>
                <c:pt idx="17">
                  <c:v>S2</c:v>
                </c:pt>
                <c:pt idx="18">
                  <c:v>S3</c:v>
                </c:pt>
                <c:pt idx="19">
                  <c:v>S4</c:v>
                </c:pt>
                <c:pt idx="20">
                  <c:v>PAF</c:v>
                </c:pt>
                <c:pt idx="21">
                  <c:v>RED</c:v>
                </c:pt>
                <c:pt idx="22">
                  <c:v>RQ</c:v>
                </c:pt>
                <c:pt idx="23">
                  <c:v>F</c:v>
                </c:pt>
                <c:pt idx="24">
                  <c:v>CSP</c:v>
                </c:pt>
                <c:pt idx="25">
                  <c:v>LP</c:v>
                </c:pt>
                <c:pt idx="26">
                  <c:v>E</c:v>
                </c:pt>
                <c:pt idx="27">
                  <c:v>GP</c:v>
                </c:pt>
              </c:strCache>
            </c:strRef>
          </c:cat>
          <c:val>
            <c:numRef>
              <c:f>RECAP!$AV$55:$BW$55</c:f>
              <c:numCache>
                <c:formatCode>General</c:formatCode>
                <c:ptCount val="28"/>
                <c:pt idx="0">
                  <c:v>16</c:v>
                </c:pt>
                <c:pt idx="1">
                  <c:v>42</c:v>
                </c:pt>
                <c:pt idx="2">
                  <c:v>58</c:v>
                </c:pt>
                <c:pt idx="3">
                  <c:v>38</c:v>
                </c:pt>
                <c:pt idx="4">
                  <c:v>44</c:v>
                </c:pt>
                <c:pt idx="5">
                  <c:v>44</c:v>
                </c:pt>
                <c:pt idx="6">
                  <c:v>61</c:v>
                </c:pt>
                <c:pt idx="7">
                  <c:v>46</c:v>
                </c:pt>
                <c:pt idx="8">
                  <c:v>32</c:v>
                </c:pt>
                <c:pt idx="9">
                  <c:v>32</c:v>
                </c:pt>
                <c:pt idx="10">
                  <c:v>24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7</c:v>
                </c:pt>
                <c:pt idx="15">
                  <c:v>7</c:v>
                </c:pt>
                <c:pt idx="16">
                  <c:v>8</c:v>
                </c:pt>
                <c:pt idx="17">
                  <c:v>6</c:v>
                </c:pt>
                <c:pt idx="18">
                  <c:v>3</c:v>
                </c:pt>
                <c:pt idx="19">
                  <c:v>0</c:v>
                </c:pt>
                <c:pt idx="20">
                  <c:v>12</c:v>
                </c:pt>
                <c:pt idx="21">
                  <c:v>22</c:v>
                </c:pt>
                <c:pt idx="22">
                  <c:v>1</c:v>
                </c:pt>
                <c:pt idx="23">
                  <c:v>16</c:v>
                </c:pt>
                <c:pt idx="24">
                  <c:v>10</c:v>
                </c:pt>
                <c:pt idx="25">
                  <c:v>51</c:v>
                </c:pt>
                <c:pt idx="26">
                  <c:v>74</c:v>
                </c:pt>
                <c:pt idx="27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5-CD3B-4AEB-9D0B-9E09ADDA0F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021312"/>
        <c:axId val="504024592"/>
      </c:barChart>
      <c:catAx>
        <c:axId val="504021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Type de cours attribués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4592"/>
        <c:crosses val="autoZero"/>
        <c:auto val="1"/>
        <c:lblAlgn val="ctr"/>
        <c:lblOffset val="100"/>
        <c:noMultiLvlLbl val="0"/>
      </c:catAx>
      <c:valAx>
        <c:axId val="504024592"/>
        <c:scaling>
          <c:orientation val="minMax"/>
          <c:max val="1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cours</a:t>
                </a:r>
                <a:r>
                  <a:rPr lang="fr-FR" baseline="0"/>
                  <a:t> attribué (1 = demie-journée)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021312"/>
        <c:crosses val="autoZero"/>
        <c:crossBetween val="between"/>
        <c:minorUnit val="10"/>
      </c:valAx>
    </c:plotArea>
    <c:legend>
      <c:legendPos val="b"/>
      <c:overlay val="0"/>
    </c:legend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9" Type="http://schemas.openxmlformats.org/officeDocument/2006/relationships/chart" Target="../charts/chart39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34" Type="http://schemas.openxmlformats.org/officeDocument/2006/relationships/chart" Target="../charts/chart34.xml"/><Relationship Id="rId42" Type="http://schemas.openxmlformats.org/officeDocument/2006/relationships/chart" Target="../charts/chart42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33" Type="http://schemas.openxmlformats.org/officeDocument/2006/relationships/chart" Target="../charts/chart33.xml"/><Relationship Id="rId38" Type="http://schemas.openxmlformats.org/officeDocument/2006/relationships/chart" Target="../charts/chart38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41" Type="http://schemas.openxmlformats.org/officeDocument/2006/relationships/chart" Target="../charts/chart41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32" Type="http://schemas.openxmlformats.org/officeDocument/2006/relationships/chart" Target="../charts/chart32.xml"/><Relationship Id="rId37" Type="http://schemas.openxmlformats.org/officeDocument/2006/relationships/chart" Target="../charts/chart37.xml"/><Relationship Id="rId40" Type="http://schemas.openxmlformats.org/officeDocument/2006/relationships/chart" Target="../charts/chart40.xml"/><Relationship Id="rId45" Type="http://schemas.openxmlformats.org/officeDocument/2006/relationships/chart" Target="../charts/chart45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36" Type="http://schemas.openxmlformats.org/officeDocument/2006/relationships/chart" Target="../charts/chart36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4" Type="http://schemas.openxmlformats.org/officeDocument/2006/relationships/chart" Target="../charts/chart44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Relationship Id="rId35" Type="http://schemas.openxmlformats.org/officeDocument/2006/relationships/chart" Target="../charts/chart35.xml"/><Relationship Id="rId43" Type="http://schemas.openxmlformats.org/officeDocument/2006/relationships/chart" Target="../charts/chart4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167639</xdr:colOff>
      <xdr:row>0</xdr:row>
      <xdr:rowOff>106680</xdr:rowOff>
    </xdr:from>
    <xdr:to>
      <xdr:col>13</xdr:col>
      <xdr:colOff>838200</xdr:colOff>
      <xdr:row>21</xdr:row>
      <xdr:rowOff>129540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22</xdr:row>
      <xdr:rowOff>0</xdr:rowOff>
    </xdr:from>
    <xdr:to>
      <xdr:col>13</xdr:col>
      <xdr:colOff>838200</xdr:colOff>
      <xdr:row>43</xdr:row>
      <xdr:rowOff>22860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44</xdr:row>
      <xdr:rowOff>0</xdr:rowOff>
    </xdr:from>
    <xdr:to>
      <xdr:col>14</xdr:col>
      <xdr:colOff>10886</xdr:colOff>
      <xdr:row>65</xdr:row>
      <xdr:rowOff>22860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66</xdr:row>
      <xdr:rowOff>0</xdr:rowOff>
    </xdr:from>
    <xdr:to>
      <xdr:col>14</xdr:col>
      <xdr:colOff>10886</xdr:colOff>
      <xdr:row>87</xdr:row>
      <xdr:rowOff>22860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88</xdr:row>
      <xdr:rowOff>0</xdr:rowOff>
    </xdr:from>
    <xdr:to>
      <xdr:col>14</xdr:col>
      <xdr:colOff>10886</xdr:colOff>
      <xdr:row>109</xdr:row>
      <xdr:rowOff>22860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110</xdr:row>
      <xdr:rowOff>0</xdr:rowOff>
    </xdr:from>
    <xdr:to>
      <xdr:col>14</xdr:col>
      <xdr:colOff>10886</xdr:colOff>
      <xdr:row>131</xdr:row>
      <xdr:rowOff>22860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132</xdr:row>
      <xdr:rowOff>0</xdr:rowOff>
    </xdr:from>
    <xdr:to>
      <xdr:col>14</xdr:col>
      <xdr:colOff>10886</xdr:colOff>
      <xdr:row>153</xdr:row>
      <xdr:rowOff>22860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154</xdr:row>
      <xdr:rowOff>0</xdr:rowOff>
    </xdr:from>
    <xdr:to>
      <xdr:col>14</xdr:col>
      <xdr:colOff>10886</xdr:colOff>
      <xdr:row>175</xdr:row>
      <xdr:rowOff>22860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176</xdr:row>
      <xdr:rowOff>0</xdr:rowOff>
    </xdr:from>
    <xdr:to>
      <xdr:col>14</xdr:col>
      <xdr:colOff>10886</xdr:colOff>
      <xdr:row>197</xdr:row>
      <xdr:rowOff>22860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0</xdr:colOff>
      <xdr:row>198</xdr:row>
      <xdr:rowOff>0</xdr:rowOff>
    </xdr:from>
    <xdr:to>
      <xdr:col>14</xdr:col>
      <xdr:colOff>10886</xdr:colOff>
      <xdr:row>219</xdr:row>
      <xdr:rowOff>22860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220</xdr:row>
      <xdr:rowOff>0</xdr:rowOff>
    </xdr:from>
    <xdr:to>
      <xdr:col>14</xdr:col>
      <xdr:colOff>10886</xdr:colOff>
      <xdr:row>241</xdr:row>
      <xdr:rowOff>22860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0</xdr:colOff>
      <xdr:row>242</xdr:row>
      <xdr:rowOff>0</xdr:rowOff>
    </xdr:from>
    <xdr:to>
      <xdr:col>14</xdr:col>
      <xdr:colOff>10886</xdr:colOff>
      <xdr:row>263</xdr:row>
      <xdr:rowOff>22860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0</xdr:colOff>
      <xdr:row>264</xdr:row>
      <xdr:rowOff>0</xdr:rowOff>
    </xdr:from>
    <xdr:to>
      <xdr:col>14</xdr:col>
      <xdr:colOff>10886</xdr:colOff>
      <xdr:row>285</xdr:row>
      <xdr:rowOff>22860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0</xdr:colOff>
      <xdr:row>286</xdr:row>
      <xdr:rowOff>0</xdr:rowOff>
    </xdr:from>
    <xdr:to>
      <xdr:col>14</xdr:col>
      <xdr:colOff>10886</xdr:colOff>
      <xdr:row>307</xdr:row>
      <xdr:rowOff>22860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0</xdr:col>
      <xdr:colOff>0</xdr:colOff>
      <xdr:row>308</xdr:row>
      <xdr:rowOff>0</xdr:rowOff>
    </xdr:from>
    <xdr:to>
      <xdr:col>14</xdr:col>
      <xdr:colOff>10886</xdr:colOff>
      <xdr:row>329</xdr:row>
      <xdr:rowOff>22860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0</xdr:colOff>
      <xdr:row>330</xdr:row>
      <xdr:rowOff>0</xdr:rowOff>
    </xdr:from>
    <xdr:to>
      <xdr:col>14</xdr:col>
      <xdr:colOff>10886</xdr:colOff>
      <xdr:row>351</xdr:row>
      <xdr:rowOff>22860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0</xdr:colOff>
      <xdr:row>352</xdr:row>
      <xdr:rowOff>0</xdr:rowOff>
    </xdr:from>
    <xdr:to>
      <xdr:col>14</xdr:col>
      <xdr:colOff>10886</xdr:colOff>
      <xdr:row>373</xdr:row>
      <xdr:rowOff>22860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0</xdr:col>
      <xdr:colOff>0</xdr:colOff>
      <xdr:row>374</xdr:row>
      <xdr:rowOff>0</xdr:rowOff>
    </xdr:from>
    <xdr:to>
      <xdr:col>14</xdr:col>
      <xdr:colOff>10886</xdr:colOff>
      <xdr:row>395</xdr:row>
      <xdr:rowOff>22860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0</xdr:col>
      <xdr:colOff>0</xdr:colOff>
      <xdr:row>396</xdr:row>
      <xdr:rowOff>0</xdr:rowOff>
    </xdr:from>
    <xdr:to>
      <xdr:col>14</xdr:col>
      <xdr:colOff>10886</xdr:colOff>
      <xdr:row>417</xdr:row>
      <xdr:rowOff>22860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0</xdr:col>
      <xdr:colOff>0</xdr:colOff>
      <xdr:row>418</xdr:row>
      <xdr:rowOff>0</xdr:rowOff>
    </xdr:from>
    <xdr:to>
      <xdr:col>14</xdr:col>
      <xdr:colOff>10886</xdr:colOff>
      <xdr:row>439</xdr:row>
      <xdr:rowOff>22860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0</xdr:col>
      <xdr:colOff>0</xdr:colOff>
      <xdr:row>440</xdr:row>
      <xdr:rowOff>0</xdr:rowOff>
    </xdr:from>
    <xdr:to>
      <xdr:col>14</xdr:col>
      <xdr:colOff>10886</xdr:colOff>
      <xdr:row>461</xdr:row>
      <xdr:rowOff>22860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0</xdr:col>
      <xdr:colOff>0</xdr:colOff>
      <xdr:row>462</xdr:row>
      <xdr:rowOff>0</xdr:rowOff>
    </xdr:from>
    <xdr:to>
      <xdr:col>14</xdr:col>
      <xdr:colOff>10886</xdr:colOff>
      <xdr:row>483</xdr:row>
      <xdr:rowOff>22860</xdr:rowOff>
    </xdr:to>
    <xdr:graphicFrame macro="">
      <xdr:nvGraphicFramePr>
        <xdr:cNvPr id="32" name="Graphique 31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0</xdr:col>
      <xdr:colOff>0</xdr:colOff>
      <xdr:row>484</xdr:row>
      <xdr:rowOff>0</xdr:rowOff>
    </xdr:from>
    <xdr:to>
      <xdr:col>14</xdr:col>
      <xdr:colOff>10886</xdr:colOff>
      <xdr:row>505</xdr:row>
      <xdr:rowOff>22860</xdr:rowOff>
    </xdr:to>
    <xdr:graphicFrame macro="">
      <xdr:nvGraphicFramePr>
        <xdr:cNvPr id="33" name="Graphique 32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0</xdr:col>
      <xdr:colOff>0</xdr:colOff>
      <xdr:row>506</xdr:row>
      <xdr:rowOff>0</xdr:rowOff>
    </xdr:from>
    <xdr:to>
      <xdr:col>14</xdr:col>
      <xdr:colOff>10886</xdr:colOff>
      <xdr:row>527</xdr:row>
      <xdr:rowOff>22860</xdr:rowOff>
    </xdr:to>
    <xdr:graphicFrame macro="">
      <xdr:nvGraphicFramePr>
        <xdr:cNvPr id="34" name="Graphique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0</xdr:col>
      <xdr:colOff>0</xdr:colOff>
      <xdr:row>528</xdr:row>
      <xdr:rowOff>0</xdr:rowOff>
    </xdr:from>
    <xdr:to>
      <xdr:col>14</xdr:col>
      <xdr:colOff>10886</xdr:colOff>
      <xdr:row>549</xdr:row>
      <xdr:rowOff>22860</xdr:rowOff>
    </xdr:to>
    <xdr:graphicFrame macro="">
      <xdr:nvGraphicFramePr>
        <xdr:cNvPr id="35" name="Graphique 34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0</xdr:col>
      <xdr:colOff>0</xdr:colOff>
      <xdr:row>550</xdr:row>
      <xdr:rowOff>0</xdr:rowOff>
    </xdr:from>
    <xdr:to>
      <xdr:col>14</xdr:col>
      <xdr:colOff>10886</xdr:colOff>
      <xdr:row>571</xdr:row>
      <xdr:rowOff>22860</xdr:rowOff>
    </xdr:to>
    <xdr:graphicFrame macro="">
      <xdr:nvGraphicFramePr>
        <xdr:cNvPr id="37" name="Graphique 36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0</xdr:col>
      <xdr:colOff>0</xdr:colOff>
      <xdr:row>572</xdr:row>
      <xdr:rowOff>0</xdr:rowOff>
    </xdr:from>
    <xdr:to>
      <xdr:col>14</xdr:col>
      <xdr:colOff>10886</xdr:colOff>
      <xdr:row>593</xdr:row>
      <xdr:rowOff>22860</xdr:rowOff>
    </xdr:to>
    <xdr:graphicFrame macro="">
      <xdr:nvGraphicFramePr>
        <xdr:cNvPr id="38" name="Graphique 37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0</xdr:col>
      <xdr:colOff>0</xdr:colOff>
      <xdr:row>594</xdr:row>
      <xdr:rowOff>0</xdr:rowOff>
    </xdr:from>
    <xdr:to>
      <xdr:col>14</xdr:col>
      <xdr:colOff>10886</xdr:colOff>
      <xdr:row>615</xdr:row>
      <xdr:rowOff>22860</xdr:rowOff>
    </xdr:to>
    <xdr:graphicFrame macro="">
      <xdr:nvGraphicFramePr>
        <xdr:cNvPr id="39" name="Graphiqu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0</xdr:col>
      <xdr:colOff>0</xdr:colOff>
      <xdr:row>616</xdr:row>
      <xdr:rowOff>0</xdr:rowOff>
    </xdr:from>
    <xdr:to>
      <xdr:col>14</xdr:col>
      <xdr:colOff>10886</xdr:colOff>
      <xdr:row>637</xdr:row>
      <xdr:rowOff>22860</xdr:rowOff>
    </xdr:to>
    <xdr:graphicFrame macro="">
      <xdr:nvGraphicFramePr>
        <xdr:cNvPr id="41" name="Graphique 40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0</xdr:col>
      <xdr:colOff>0</xdr:colOff>
      <xdr:row>638</xdr:row>
      <xdr:rowOff>0</xdr:rowOff>
    </xdr:from>
    <xdr:to>
      <xdr:col>14</xdr:col>
      <xdr:colOff>10886</xdr:colOff>
      <xdr:row>659</xdr:row>
      <xdr:rowOff>22860</xdr:rowOff>
    </xdr:to>
    <xdr:graphicFrame macro="">
      <xdr:nvGraphicFramePr>
        <xdr:cNvPr id="43" name="Graphique 42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0</xdr:col>
      <xdr:colOff>0</xdr:colOff>
      <xdr:row>660</xdr:row>
      <xdr:rowOff>0</xdr:rowOff>
    </xdr:from>
    <xdr:to>
      <xdr:col>14</xdr:col>
      <xdr:colOff>10886</xdr:colOff>
      <xdr:row>681</xdr:row>
      <xdr:rowOff>22860</xdr:rowOff>
    </xdr:to>
    <xdr:graphicFrame macro="">
      <xdr:nvGraphicFramePr>
        <xdr:cNvPr id="44" name="Graphique 43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0</xdr:col>
      <xdr:colOff>0</xdr:colOff>
      <xdr:row>682</xdr:row>
      <xdr:rowOff>0</xdr:rowOff>
    </xdr:from>
    <xdr:to>
      <xdr:col>14</xdr:col>
      <xdr:colOff>10886</xdr:colOff>
      <xdr:row>703</xdr:row>
      <xdr:rowOff>22860</xdr:rowOff>
    </xdr:to>
    <xdr:graphicFrame macro="">
      <xdr:nvGraphicFramePr>
        <xdr:cNvPr id="45" name="Graphique 44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0</xdr:col>
      <xdr:colOff>0</xdr:colOff>
      <xdr:row>704</xdr:row>
      <xdr:rowOff>0</xdr:rowOff>
    </xdr:from>
    <xdr:to>
      <xdr:col>14</xdr:col>
      <xdr:colOff>10886</xdr:colOff>
      <xdr:row>725</xdr:row>
      <xdr:rowOff>22860</xdr:rowOff>
    </xdr:to>
    <xdr:graphicFrame macro="">
      <xdr:nvGraphicFramePr>
        <xdr:cNvPr id="46" name="Graphique 45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0</xdr:col>
      <xdr:colOff>0</xdr:colOff>
      <xdr:row>726</xdr:row>
      <xdr:rowOff>0</xdr:rowOff>
    </xdr:from>
    <xdr:to>
      <xdr:col>14</xdr:col>
      <xdr:colOff>10886</xdr:colOff>
      <xdr:row>747</xdr:row>
      <xdr:rowOff>22860</xdr:rowOff>
    </xdr:to>
    <xdr:graphicFrame macro="">
      <xdr:nvGraphicFramePr>
        <xdr:cNvPr id="47" name="Graphique 46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0</xdr:col>
      <xdr:colOff>0</xdr:colOff>
      <xdr:row>748</xdr:row>
      <xdr:rowOff>0</xdr:rowOff>
    </xdr:from>
    <xdr:to>
      <xdr:col>14</xdr:col>
      <xdr:colOff>10886</xdr:colOff>
      <xdr:row>769</xdr:row>
      <xdr:rowOff>22860</xdr:rowOff>
    </xdr:to>
    <xdr:graphicFrame macro="">
      <xdr:nvGraphicFramePr>
        <xdr:cNvPr id="48" name="Graphique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0</xdr:col>
      <xdr:colOff>0</xdr:colOff>
      <xdr:row>770</xdr:row>
      <xdr:rowOff>0</xdr:rowOff>
    </xdr:from>
    <xdr:to>
      <xdr:col>14</xdr:col>
      <xdr:colOff>10886</xdr:colOff>
      <xdr:row>791</xdr:row>
      <xdr:rowOff>22860</xdr:rowOff>
    </xdr:to>
    <xdr:graphicFrame macro="">
      <xdr:nvGraphicFramePr>
        <xdr:cNvPr id="49" name="Graphique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0</xdr:col>
      <xdr:colOff>0</xdr:colOff>
      <xdr:row>792</xdr:row>
      <xdr:rowOff>0</xdr:rowOff>
    </xdr:from>
    <xdr:to>
      <xdr:col>14</xdr:col>
      <xdr:colOff>10886</xdr:colOff>
      <xdr:row>813</xdr:row>
      <xdr:rowOff>22860</xdr:rowOff>
    </xdr:to>
    <xdr:graphicFrame macro="">
      <xdr:nvGraphicFramePr>
        <xdr:cNvPr id="50" name="Graphique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0</xdr:col>
      <xdr:colOff>0</xdr:colOff>
      <xdr:row>814</xdr:row>
      <xdr:rowOff>0</xdr:rowOff>
    </xdr:from>
    <xdr:to>
      <xdr:col>14</xdr:col>
      <xdr:colOff>10886</xdr:colOff>
      <xdr:row>835</xdr:row>
      <xdr:rowOff>22860</xdr:rowOff>
    </xdr:to>
    <xdr:graphicFrame macro="">
      <xdr:nvGraphicFramePr>
        <xdr:cNvPr id="51" name="Graphique 5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0</xdr:col>
      <xdr:colOff>0</xdr:colOff>
      <xdr:row>836</xdr:row>
      <xdr:rowOff>0</xdr:rowOff>
    </xdr:from>
    <xdr:to>
      <xdr:col>14</xdr:col>
      <xdr:colOff>10886</xdr:colOff>
      <xdr:row>857</xdr:row>
      <xdr:rowOff>22860</xdr:rowOff>
    </xdr:to>
    <xdr:graphicFrame macro="">
      <xdr:nvGraphicFramePr>
        <xdr:cNvPr id="52" name="Graphique 51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0</xdr:col>
      <xdr:colOff>0</xdr:colOff>
      <xdr:row>858</xdr:row>
      <xdr:rowOff>0</xdr:rowOff>
    </xdr:from>
    <xdr:to>
      <xdr:col>14</xdr:col>
      <xdr:colOff>10886</xdr:colOff>
      <xdr:row>879</xdr:row>
      <xdr:rowOff>22860</xdr:rowOff>
    </xdr:to>
    <xdr:graphicFrame macro="">
      <xdr:nvGraphicFramePr>
        <xdr:cNvPr id="53" name="Graphique 52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>
    <xdr:from>
      <xdr:col>0</xdr:col>
      <xdr:colOff>0</xdr:colOff>
      <xdr:row>880</xdr:row>
      <xdr:rowOff>0</xdr:rowOff>
    </xdr:from>
    <xdr:to>
      <xdr:col>14</xdr:col>
      <xdr:colOff>10886</xdr:colOff>
      <xdr:row>901</xdr:row>
      <xdr:rowOff>22860</xdr:rowOff>
    </xdr:to>
    <xdr:graphicFrame macro="">
      <xdr:nvGraphicFramePr>
        <xdr:cNvPr id="55" name="Graphique 54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1"/>
        </a:graphicData>
      </a:graphic>
    </xdr:graphicFrame>
    <xdr:clientData/>
  </xdr:twoCellAnchor>
  <xdr:twoCellAnchor>
    <xdr:from>
      <xdr:col>0</xdr:col>
      <xdr:colOff>0</xdr:colOff>
      <xdr:row>902</xdr:row>
      <xdr:rowOff>0</xdr:rowOff>
    </xdr:from>
    <xdr:to>
      <xdr:col>14</xdr:col>
      <xdr:colOff>10886</xdr:colOff>
      <xdr:row>923</xdr:row>
      <xdr:rowOff>22860</xdr:rowOff>
    </xdr:to>
    <xdr:graphicFrame macro="">
      <xdr:nvGraphicFramePr>
        <xdr:cNvPr id="57" name="Graphique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2"/>
        </a:graphicData>
      </a:graphic>
    </xdr:graphicFrame>
    <xdr:clientData/>
  </xdr:twoCellAnchor>
  <xdr:twoCellAnchor>
    <xdr:from>
      <xdr:col>0</xdr:col>
      <xdr:colOff>0</xdr:colOff>
      <xdr:row>924</xdr:row>
      <xdr:rowOff>0</xdr:rowOff>
    </xdr:from>
    <xdr:to>
      <xdr:col>14</xdr:col>
      <xdr:colOff>10886</xdr:colOff>
      <xdr:row>945</xdr:row>
      <xdr:rowOff>22860</xdr:rowOff>
    </xdr:to>
    <xdr:graphicFrame macro="">
      <xdr:nvGraphicFramePr>
        <xdr:cNvPr id="58" name="Graphique 57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3"/>
        </a:graphicData>
      </a:graphic>
    </xdr:graphicFrame>
    <xdr:clientData/>
  </xdr:twoCellAnchor>
  <xdr:twoCellAnchor>
    <xdr:from>
      <xdr:col>15</xdr:col>
      <xdr:colOff>762000</xdr:colOff>
      <xdr:row>0</xdr:row>
      <xdr:rowOff>149678</xdr:rowOff>
    </xdr:from>
    <xdr:to>
      <xdr:col>29</xdr:col>
      <xdr:colOff>588918</xdr:colOff>
      <xdr:row>21</xdr:row>
      <xdr:rowOff>172538</xdr:rowOff>
    </xdr:to>
    <xdr:graphicFrame macro="">
      <xdr:nvGraphicFramePr>
        <xdr:cNvPr id="54" name="Graphique 53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4"/>
        </a:graphicData>
      </a:graphic>
    </xdr:graphicFrame>
    <xdr:clientData/>
  </xdr:twoCellAnchor>
  <xdr:twoCellAnchor>
    <xdr:from>
      <xdr:col>15</xdr:col>
      <xdr:colOff>789213</xdr:colOff>
      <xdr:row>23</xdr:row>
      <xdr:rowOff>13607</xdr:rowOff>
    </xdr:from>
    <xdr:to>
      <xdr:col>29</xdr:col>
      <xdr:colOff>571500</xdr:colOff>
      <xdr:row>47</xdr:row>
      <xdr:rowOff>81643</xdr:rowOff>
    </xdr:to>
    <xdr:graphicFrame macro="">
      <xdr:nvGraphicFramePr>
        <xdr:cNvPr id="56" name="Graphique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5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TEUR%20TECHNIQUE/2025/PLANNING/A%20IMPRIMER%20LE%20SAMEDI/ATTRIBUTION%20COURS%20P2%20au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 ESF4807"/>
      <sheetName val="Effectifs automatique"/>
      <sheetName val="Feuil1"/>
    </sheetNames>
    <sheetDataSet>
      <sheetData sheetId="0">
        <row r="2">
          <cell r="O2" t="str">
            <v>Piou-Piou Matin</v>
          </cell>
          <cell r="P2" t="str">
            <v>1</v>
          </cell>
          <cell r="Q2" t="str">
            <v>1</v>
          </cell>
          <cell r="R2" t="str">
            <v>1</v>
          </cell>
          <cell r="S2" t="str">
            <v>1</v>
          </cell>
          <cell r="T2" t="str">
            <v>1</v>
          </cell>
          <cell r="U2" t="str">
            <v>1</v>
          </cell>
          <cell r="V2" t="e">
            <v>#VALUE!</v>
          </cell>
        </row>
        <row r="3">
          <cell r="O3" t="str">
            <v/>
          </cell>
          <cell r="P3" t="str">
            <v>0</v>
          </cell>
          <cell r="Q3" t="str">
            <v>1</v>
          </cell>
          <cell r="R3" t="str">
            <v>1</v>
          </cell>
          <cell r="S3" t="str">
            <v>1</v>
          </cell>
          <cell r="T3" t="str">
            <v>1</v>
          </cell>
          <cell r="U3" t="str">
            <v>1</v>
          </cell>
          <cell r="V3" t="e">
            <v>#VALUE!</v>
          </cell>
        </row>
        <row r="4">
          <cell r="O4" t="str">
            <v>Piou-Piou midi</v>
          </cell>
          <cell r="P4" t="str">
            <v>7</v>
          </cell>
          <cell r="Q4" t="str">
            <v>11</v>
          </cell>
          <cell r="R4" t="str">
            <v>11</v>
          </cell>
          <cell r="S4" t="str">
            <v>11</v>
          </cell>
          <cell r="T4" t="str">
            <v>9</v>
          </cell>
          <cell r="U4" t="str">
            <v>9</v>
          </cell>
          <cell r="V4" t="e">
            <v>#VALUE!</v>
          </cell>
        </row>
        <row r="5">
          <cell r="O5" t="str">
            <v>Piou-Piou journée</v>
          </cell>
          <cell r="P5" t="str">
            <v>18</v>
          </cell>
          <cell r="Q5" t="str">
            <v>19</v>
          </cell>
          <cell r="R5" t="str">
            <v>19</v>
          </cell>
          <cell r="S5" t="str">
            <v>17</v>
          </cell>
          <cell r="T5" t="str">
            <v>17</v>
          </cell>
          <cell r="U5" t="str">
            <v>17</v>
          </cell>
          <cell r="V5" t="e">
            <v>#VALUE!</v>
          </cell>
        </row>
        <row r="6">
          <cell r="O6" t="str">
            <v>Débutant enfant midi</v>
          </cell>
          <cell r="P6" t="str">
            <v>12</v>
          </cell>
          <cell r="Q6" t="str">
            <v>15</v>
          </cell>
          <cell r="R6" t="str">
            <v>15</v>
          </cell>
          <cell r="S6" t="str">
            <v>14</v>
          </cell>
          <cell r="T6" t="str">
            <v>12</v>
          </cell>
          <cell r="U6" t="str">
            <v>12</v>
          </cell>
          <cell r="V6" t="e">
            <v>#VALUE!</v>
          </cell>
        </row>
        <row r="7">
          <cell r="O7" t="str">
            <v>Débutant enfant journée</v>
          </cell>
          <cell r="P7" t="str">
            <v>15</v>
          </cell>
          <cell r="Q7" t="str">
            <v>18</v>
          </cell>
          <cell r="R7" t="str">
            <v>18</v>
          </cell>
          <cell r="S7" t="str">
            <v>18</v>
          </cell>
          <cell r="T7" t="str">
            <v>18</v>
          </cell>
          <cell r="U7" t="str">
            <v>18</v>
          </cell>
          <cell r="V7" t="e">
            <v>#VALUE!</v>
          </cell>
        </row>
        <row r="8">
          <cell r="O8" t="str">
            <v>Ourson midi</v>
          </cell>
          <cell r="P8" t="str">
            <v>8</v>
          </cell>
          <cell r="Q8" t="str">
            <v>10</v>
          </cell>
          <cell r="R8" t="str">
            <v>10</v>
          </cell>
          <cell r="S8" t="str">
            <v>10</v>
          </cell>
          <cell r="T8" t="str">
            <v>10</v>
          </cell>
          <cell r="U8" t="str">
            <v>10</v>
          </cell>
          <cell r="V8" t="e">
            <v>#VALUE!</v>
          </cell>
        </row>
        <row r="9">
          <cell r="O9" t="str">
            <v>Ourson journée</v>
          </cell>
          <cell r="P9" t="str">
            <v>16</v>
          </cell>
          <cell r="Q9" t="str">
            <v>19</v>
          </cell>
          <cell r="R9" t="str">
            <v>19</v>
          </cell>
          <cell r="S9" t="str">
            <v>19</v>
          </cell>
          <cell r="T9" t="str">
            <v>19</v>
          </cell>
          <cell r="U9" t="str">
            <v>19</v>
          </cell>
          <cell r="V9" t="e">
            <v>#VALUE!</v>
          </cell>
        </row>
        <row r="10">
          <cell r="O10" t="str">
            <v>Flocon Matin</v>
          </cell>
          <cell r="P10" t="str">
            <v>2</v>
          </cell>
          <cell r="Q10" t="str">
            <v>2</v>
          </cell>
          <cell r="R10" t="str">
            <v>2</v>
          </cell>
          <cell r="S10" t="str">
            <v>2</v>
          </cell>
          <cell r="T10" t="str">
            <v>2</v>
          </cell>
          <cell r="U10" t="str">
            <v>2</v>
          </cell>
          <cell r="V10" t="e">
            <v>#VALUE!</v>
          </cell>
        </row>
        <row r="11">
          <cell r="O11" t="str">
            <v>Flocon midi</v>
          </cell>
          <cell r="P11" t="str">
            <v>10</v>
          </cell>
          <cell r="Q11" t="str">
            <v>11</v>
          </cell>
          <cell r="R11" t="str">
            <v>11</v>
          </cell>
          <cell r="S11" t="str">
            <v>11</v>
          </cell>
          <cell r="T11" t="str">
            <v>11</v>
          </cell>
          <cell r="U11" t="str">
            <v>11</v>
          </cell>
          <cell r="V11" t="e">
            <v>#VALUE!</v>
          </cell>
        </row>
        <row r="12">
          <cell r="O12" t="str">
            <v>Flocon journée</v>
          </cell>
          <cell r="P12" t="str">
            <v>19</v>
          </cell>
          <cell r="Q12" t="str">
            <v>21</v>
          </cell>
          <cell r="R12" t="str">
            <v>21</v>
          </cell>
          <cell r="S12" t="str">
            <v>21</v>
          </cell>
          <cell r="T12" t="str">
            <v>21</v>
          </cell>
          <cell r="U12" t="str">
            <v>21</v>
          </cell>
          <cell r="V12" t="e">
            <v>#VALUE!</v>
          </cell>
        </row>
        <row r="13">
          <cell r="O13" t="str">
            <v>Etoile 1 midi</v>
          </cell>
          <cell r="P13" t="str">
            <v>13</v>
          </cell>
          <cell r="Q13" t="str">
            <v>16</v>
          </cell>
          <cell r="R13" t="str">
            <v>16</v>
          </cell>
          <cell r="S13" t="str">
            <v>16</v>
          </cell>
          <cell r="T13" t="str">
            <v>16</v>
          </cell>
          <cell r="U13" t="str">
            <v>16</v>
          </cell>
          <cell r="V13" t="e">
            <v>#VALUE!</v>
          </cell>
        </row>
        <row r="14">
          <cell r="O14" t="str">
            <v>Etoile 1 journée</v>
          </cell>
          <cell r="P14" t="str">
            <v>18</v>
          </cell>
          <cell r="Q14" t="str">
            <v>20</v>
          </cell>
          <cell r="R14" t="str">
            <v>20</v>
          </cell>
          <cell r="S14" t="str">
            <v>20</v>
          </cell>
          <cell r="T14" t="str">
            <v>20</v>
          </cell>
          <cell r="U14" t="str">
            <v>20</v>
          </cell>
          <cell r="V14" t="e">
            <v>#VALUE!</v>
          </cell>
        </row>
        <row r="15">
          <cell r="O15" t="str">
            <v>Etoile 2 midi</v>
          </cell>
          <cell r="P15" t="str">
            <v>17</v>
          </cell>
          <cell r="Q15" t="str">
            <v>19</v>
          </cell>
          <cell r="R15" t="str">
            <v>19</v>
          </cell>
          <cell r="S15" t="str">
            <v>19</v>
          </cell>
          <cell r="T15" t="str">
            <v>19</v>
          </cell>
          <cell r="U15" t="str">
            <v>19</v>
          </cell>
          <cell r="V15" t="e">
            <v>#VALUE!</v>
          </cell>
        </row>
        <row r="16">
          <cell r="O16" t="str">
            <v>Etoile 2 journée</v>
          </cell>
          <cell r="P16" t="str">
            <v>24</v>
          </cell>
          <cell r="Q16" t="str">
            <v>26</v>
          </cell>
          <cell r="R16" t="str">
            <v>26</v>
          </cell>
          <cell r="S16" t="str">
            <v>26</v>
          </cell>
          <cell r="T16" t="str">
            <v>26</v>
          </cell>
          <cell r="U16" t="str">
            <v>26</v>
          </cell>
          <cell r="V16" t="e">
            <v>#VALUE!</v>
          </cell>
        </row>
        <row r="17">
          <cell r="O17" t="str">
            <v>Etoile 3 midi</v>
          </cell>
          <cell r="P17" t="str">
            <v>11</v>
          </cell>
          <cell r="Q17" t="str">
            <v>13</v>
          </cell>
          <cell r="R17" t="str">
            <v>13</v>
          </cell>
          <cell r="S17" t="str">
            <v>13</v>
          </cell>
          <cell r="T17" t="str">
            <v>13</v>
          </cell>
          <cell r="U17" t="str">
            <v>13</v>
          </cell>
          <cell r="V17" t="e">
            <v>#VALUE!</v>
          </cell>
        </row>
        <row r="18">
          <cell r="O18" t="str">
            <v>Etoile 3 journée</v>
          </cell>
          <cell r="P18" t="str">
            <v>10</v>
          </cell>
          <cell r="Q18" t="str">
            <v>11</v>
          </cell>
          <cell r="R18" t="str">
            <v>11</v>
          </cell>
          <cell r="S18" t="str">
            <v>11</v>
          </cell>
          <cell r="T18" t="str">
            <v>11</v>
          </cell>
          <cell r="U18" t="str">
            <v>11</v>
          </cell>
          <cell r="V18" t="e">
            <v>#VALUE!</v>
          </cell>
        </row>
        <row r="19">
          <cell r="O19" t="str">
            <v>Team Etoiles midi</v>
          </cell>
          <cell r="P19" t="str">
            <v>9</v>
          </cell>
          <cell r="Q19" t="str">
            <v>9</v>
          </cell>
          <cell r="R19" t="str">
            <v>9</v>
          </cell>
          <cell r="S19" t="str">
            <v>9</v>
          </cell>
          <cell r="T19" t="str">
            <v>9</v>
          </cell>
          <cell r="U19" t="str">
            <v>9</v>
          </cell>
          <cell r="V19" t="e">
            <v>#VALUE!</v>
          </cell>
        </row>
        <row r="20">
          <cell r="O20" t="str">
            <v>Team Etoiles journée</v>
          </cell>
          <cell r="P20" t="str">
            <v>10</v>
          </cell>
          <cell r="Q20" t="str">
            <v>15</v>
          </cell>
          <cell r="R20" t="str">
            <v>15</v>
          </cell>
          <cell r="S20" t="str">
            <v>15</v>
          </cell>
          <cell r="T20" t="str">
            <v>15</v>
          </cell>
          <cell r="U20" t="str">
            <v>15</v>
          </cell>
          <cell r="V20" t="e">
            <v>#VALUE!</v>
          </cell>
        </row>
        <row r="21">
          <cell r="O21" t="str">
            <v>Découverte midi</v>
          </cell>
          <cell r="P21" t="str">
            <v>5</v>
          </cell>
          <cell r="Q21" t="str">
            <v>5</v>
          </cell>
          <cell r="R21" t="str">
            <v>5</v>
          </cell>
          <cell r="S21" t="str">
            <v>5</v>
          </cell>
          <cell r="T21" t="str">
            <v>5</v>
          </cell>
          <cell r="U21" t="str">
            <v>5</v>
          </cell>
          <cell r="V21" t="e">
            <v>#VALUE!</v>
          </cell>
        </row>
        <row r="22">
          <cell r="O22" t="str">
            <v>Découverte journée</v>
          </cell>
          <cell r="P22" t="str">
            <v>8</v>
          </cell>
          <cell r="Q22" t="str">
            <v>6</v>
          </cell>
          <cell r="R22" t="str">
            <v>5</v>
          </cell>
          <cell r="S22" t="str">
            <v>5</v>
          </cell>
          <cell r="T22" t="str">
            <v>5</v>
          </cell>
          <cell r="U22" t="str">
            <v>5</v>
          </cell>
          <cell r="V22" t="e">
            <v>#VALUE!</v>
          </cell>
        </row>
        <row r="23">
          <cell r="O23" t="str">
            <v>Classe 1 midi</v>
          </cell>
          <cell r="P23" t="str">
            <v>6</v>
          </cell>
          <cell r="Q23" t="str">
            <v>6</v>
          </cell>
          <cell r="R23" t="str">
            <v>6</v>
          </cell>
          <cell r="S23" t="str">
            <v>5</v>
          </cell>
          <cell r="T23" t="str">
            <v>5</v>
          </cell>
          <cell r="U23" t="str">
            <v>4</v>
          </cell>
          <cell r="V23" t="e">
            <v>#VALUE!</v>
          </cell>
        </row>
        <row r="24">
          <cell r="O24" t="str">
            <v>Classe 1 journée</v>
          </cell>
          <cell r="P24" t="str">
            <v>4</v>
          </cell>
          <cell r="Q24" t="str">
            <v>4</v>
          </cell>
          <cell r="R24" t="str">
            <v>4</v>
          </cell>
          <cell r="S24" t="str">
            <v>4</v>
          </cell>
          <cell r="T24" t="str">
            <v>4</v>
          </cell>
          <cell r="U24" t="str">
            <v>4</v>
          </cell>
          <cell r="V24" t="e">
            <v>#VALUE!</v>
          </cell>
        </row>
        <row r="25">
          <cell r="O25" t="str">
            <v>Classe 2 Matin</v>
          </cell>
          <cell r="P25" t="str">
            <v>2</v>
          </cell>
          <cell r="Q25" t="str">
            <v>2</v>
          </cell>
          <cell r="R25" t="str">
            <v>2</v>
          </cell>
          <cell r="S25" t="str">
            <v>2</v>
          </cell>
          <cell r="T25" t="str">
            <v>2</v>
          </cell>
          <cell r="U25" t="str">
            <v>2</v>
          </cell>
          <cell r="V25" t="e">
            <v>#VALUE!</v>
          </cell>
        </row>
        <row r="26">
          <cell r="O26" t="str">
            <v>Classe 2 midi</v>
          </cell>
          <cell r="P26" t="str">
            <v>11</v>
          </cell>
          <cell r="Q26" t="str">
            <v>11</v>
          </cell>
          <cell r="R26" t="str">
            <v>10</v>
          </cell>
          <cell r="S26" t="str">
            <v>8</v>
          </cell>
          <cell r="T26" t="str">
            <v>8</v>
          </cell>
          <cell r="U26" t="str">
            <v>8</v>
          </cell>
          <cell r="V26" t="e">
            <v>#VALUE!</v>
          </cell>
        </row>
        <row r="27">
          <cell r="O27" t="str">
            <v>Classe 2 journée</v>
          </cell>
          <cell r="P27" t="str">
            <v>5</v>
          </cell>
          <cell r="Q27" t="str">
            <v>5</v>
          </cell>
          <cell r="R27" t="str">
            <v>5</v>
          </cell>
          <cell r="S27" t="str">
            <v>5</v>
          </cell>
          <cell r="T27" t="str">
            <v>5</v>
          </cell>
          <cell r="U27" t="str">
            <v>5</v>
          </cell>
          <cell r="V27" t="e">
            <v>#VALUE!</v>
          </cell>
        </row>
        <row r="28">
          <cell r="O28" t="str">
            <v>Classe 3 midi</v>
          </cell>
          <cell r="P28" t="str">
            <v>5</v>
          </cell>
          <cell r="Q28" t="str">
            <v>5</v>
          </cell>
          <cell r="R28" t="str">
            <v>5</v>
          </cell>
          <cell r="S28" t="str">
            <v>2</v>
          </cell>
          <cell r="T28" t="str">
            <v>2</v>
          </cell>
          <cell r="U28" t="str">
            <v>2</v>
          </cell>
          <cell r="V28" t="e">
            <v>#VALUE!</v>
          </cell>
        </row>
        <row r="29">
          <cell r="O29" t="str">
            <v>Classe 4 midi</v>
          </cell>
          <cell r="P29" t="str">
            <v>1</v>
          </cell>
          <cell r="Q29" t="str">
            <v>1</v>
          </cell>
          <cell r="R29" t="str">
            <v>1</v>
          </cell>
          <cell r="S29" t="str">
            <v>1</v>
          </cell>
          <cell r="T29" t="str">
            <v>1</v>
          </cell>
          <cell r="U29" t="str">
            <v>1</v>
          </cell>
          <cell r="V29" t="e">
            <v>#VALUE!</v>
          </cell>
        </row>
        <row r="30">
          <cell r="O30" t="str">
            <v>Classe 4 journée</v>
          </cell>
          <cell r="P30" t="str">
            <v>1</v>
          </cell>
          <cell r="Q30" t="str">
            <v>1</v>
          </cell>
          <cell r="R30" t="str">
            <v>1</v>
          </cell>
          <cell r="S30" t="str">
            <v>1</v>
          </cell>
          <cell r="T30" t="str">
            <v>1</v>
          </cell>
          <cell r="U30" t="str">
            <v>1</v>
          </cell>
          <cell r="V30" t="e">
            <v>#VALUE!</v>
          </cell>
        </row>
        <row r="31">
          <cell r="O31" t="str">
            <v>Team Rider Tout Niveau Matin</v>
          </cell>
          <cell r="P31" t="str">
            <v>4</v>
          </cell>
          <cell r="Q31" t="str">
            <v>6</v>
          </cell>
          <cell r="R31" t="str">
            <v>6</v>
          </cell>
          <cell r="S31" t="str">
            <v>6</v>
          </cell>
          <cell r="T31" t="str">
            <v>6</v>
          </cell>
          <cell r="U31" t="str">
            <v>6</v>
          </cell>
          <cell r="V31" t="e">
            <v>#VALUE!</v>
          </cell>
        </row>
        <row r="32">
          <cell r="O32" t="str">
            <v>Team Rider Tout Niveau Matin du Pays</v>
          </cell>
          <cell r="P32" t="e">
            <v>#VALUE!</v>
          </cell>
          <cell r="Q32" t="e">
            <v>#VALUE!</v>
          </cell>
          <cell r="R32" t="e">
            <v>#VALUE!</v>
          </cell>
          <cell r="S32" t="e">
            <v>#VALUE!</v>
          </cell>
          <cell r="T32" t="e">
            <v>#VALUE!</v>
          </cell>
          <cell r="U32" t="e">
            <v>#VALUE!</v>
          </cell>
          <cell r="V32" t="str">
            <v>7</v>
          </cell>
        </row>
        <row r="33">
          <cell r="O33" t="str">
            <v>Team Rider Tout Niveau Apres midi</v>
          </cell>
          <cell r="P33" t="str">
            <v>5</v>
          </cell>
          <cell r="Q33" t="str">
            <v>5</v>
          </cell>
          <cell r="R33" t="str">
            <v>5</v>
          </cell>
          <cell r="S33" t="str">
            <v>5</v>
          </cell>
          <cell r="T33" t="str">
            <v>5</v>
          </cell>
          <cell r="U33" t="str">
            <v>5</v>
          </cell>
          <cell r="V33" t="e">
            <v>#VALUE!</v>
          </cell>
        </row>
        <row r="34">
          <cell r="O34" t="str">
            <v>Team Rider Tout Niveau journée</v>
          </cell>
          <cell r="P34" t="str">
            <v>7</v>
          </cell>
          <cell r="Q34" t="str">
            <v>11</v>
          </cell>
          <cell r="R34" t="str">
            <v>11</v>
          </cell>
          <cell r="S34" t="str">
            <v>11</v>
          </cell>
          <cell r="T34" t="str">
            <v>11</v>
          </cell>
          <cell r="U34" t="str">
            <v>11</v>
          </cell>
          <cell r="V34" t="e">
            <v>#VALUE!</v>
          </cell>
        </row>
        <row r="35">
          <cell r="O35" t="str">
            <v>Goomie Rider Apres midi</v>
          </cell>
          <cell r="P35" t="str">
            <v>8</v>
          </cell>
          <cell r="Q35" t="str">
            <v>9</v>
          </cell>
          <cell r="R35" t="str">
            <v>9</v>
          </cell>
          <cell r="S35" t="str">
            <v>9</v>
          </cell>
          <cell r="T35" t="str">
            <v>9</v>
          </cell>
          <cell r="U35" t="str">
            <v>9</v>
          </cell>
          <cell r="V35" t="e">
            <v>#VALUE!</v>
          </cell>
        </row>
        <row r="36">
          <cell r="O36" t="str">
            <v>Rookie Rider Apres midi</v>
          </cell>
          <cell r="P36" t="str">
            <v>1</v>
          </cell>
          <cell r="Q36" t="str">
            <v>1</v>
          </cell>
          <cell r="R36" t="str">
            <v>1</v>
          </cell>
          <cell r="S36" t="str">
            <v>1</v>
          </cell>
          <cell r="T36" t="str">
            <v>1</v>
          </cell>
          <cell r="U36" t="str">
            <v>1</v>
          </cell>
          <cell r="V36" t="e">
            <v>#VALUE!</v>
          </cell>
        </row>
        <row r="37">
          <cell r="O37" t="str">
            <v>Snowboard Découverte Apres midi</v>
          </cell>
          <cell r="P37" t="str">
            <v>6</v>
          </cell>
          <cell r="Q37" t="str">
            <v>7</v>
          </cell>
          <cell r="R37" t="str">
            <v>7</v>
          </cell>
          <cell r="S37" t="str">
            <v>7</v>
          </cell>
          <cell r="T37" t="str">
            <v>6</v>
          </cell>
          <cell r="U37" t="str">
            <v>6</v>
          </cell>
          <cell r="V37" t="e">
            <v>#VALUE!</v>
          </cell>
        </row>
        <row r="38">
          <cell r="O38" t="str">
            <v>Snowboard 1 Apres midi</v>
          </cell>
          <cell r="P38" t="str">
            <v>1</v>
          </cell>
          <cell r="Q38" t="str">
            <v>1</v>
          </cell>
          <cell r="R38" t="str">
            <v>1</v>
          </cell>
          <cell r="S38" t="str">
            <v>1</v>
          </cell>
          <cell r="T38" t="str">
            <v>1</v>
          </cell>
          <cell r="U38" t="str">
            <v>1</v>
          </cell>
          <cell r="V38" t="e">
            <v>#VALUE!</v>
          </cell>
        </row>
        <row r="39">
          <cell r="O39" t="str">
            <v>Snowboard 2 Matin</v>
          </cell>
          <cell r="P39" t="str">
            <v>4</v>
          </cell>
          <cell r="Q39" t="str">
            <v>4</v>
          </cell>
          <cell r="R39" t="str">
            <v>4</v>
          </cell>
          <cell r="S39" t="str">
            <v>4</v>
          </cell>
          <cell r="T39" t="str">
            <v>4</v>
          </cell>
          <cell r="U39" t="str">
            <v>4</v>
          </cell>
          <cell r="V39" t="e">
            <v>#VALUE!</v>
          </cell>
        </row>
        <row r="40">
          <cell r="O40" t="str">
            <v xml:space="preserve">0 </v>
          </cell>
          <cell r="P40" t="str">
            <v>304</v>
          </cell>
          <cell r="Q40" t="str">
            <v>347</v>
          </cell>
          <cell r="R40" t="str">
            <v>345</v>
          </cell>
          <cell r="S40" t="str">
            <v>336</v>
          </cell>
          <cell r="T40" t="str">
            <v>331</v>
          </cell>
          <cell r="U40" t="str">
            <v>330</v>
          </cell>
          <cell r="V40" t="str">
            <v>7</v>
          </cell>
        </row>
        <row r="41">
          <cell r="O41" t="str">
            <v xml:space="preserve">0 </v>
          </cell>
          <cell r="P41" t="e">
            <v>#VALUE!</v>
          </cell>
          <cell r="Q41" t="e">
            <v>#VALUE!</v>
          </cell>
          <cell r="R41" t="e">
            <v>#VALUE!</v>
          </cell>
          <cell r="S41" t="e">
            <v>#VALUE!</v>
          </cell>
          <cell r="T41" t="e">
            <v>#VALUE!</v>
          </cell>
          <cell r="U41" t="e">
            <v>#VALUE!</v>
          </cell>
          <cell r="V41" t="e">
            <v>#VALUE!</v>
          </cell>
        </row>
        <row r="42">
          <cell r="O42" t="str">
            <v xml:space="preserve">0 </v>
          </cell>
          <cell r="P42" t="e">
            <v>#VALUE!</v>
          </cell>
          <cell r="Q42" t="e">
            <v>#VALUE!</v>
          </cell>
          <cell r="R42" t="e">
            <v>#VALUE!</v>
          </cell>
          <cell r="S42" t="e">
            <v>#VALUE!</v>
          </cell>
          <cell r="T42" t="e">
            <v>#VALUE!</v>
          </cell>
          <cell r="U42" t="e">
            <v>#VALUE!</v>
          </cell>
          <cell r="V42" t="e">
            <v>#VALUE!</v>
          </cell>
        </row>
        <row r="43">
          <cell r="O43" t="str">
            <v xml:space="preserve">0 </v>
          </cell>
          <cell r="P43" t="e">
            <v>#VALUE!</v>
          </cell>
          <cell r="Q43" t="e">
            <v>#VALUE!</v>
          </cell>
          <cell r="R43" t="e">
            <v>#VALUE!</v>
          </cell>
          <cell r="S43" t="e">
            <v>#VALUE!</v>
          </cell>
          <cell r="T43" t="e">
            <v>#VALUE!</v>
          </cell>
          <cell r="U43" t="e">
            <v>#VALUE!</v>
          </cell>
          <cell r="V43" t="e">
            <v>#VALUE!</v>
          </cell>
        </row>
        <row r="44">
          <cell r="O44" t="str">
            <v xml:space="preserve">0 </v>
          </cell>
          <cell r="P44" t="e">
            <v>#VALUE!</v>
          </cell>
          <cell r="Q44" t="e">
            <v>#VALUE!</v>
          </cell>
          <cell r="R44" t="e">
            <v>#VALUE!</v>
          </cell>
          <cell r="S44" t="e">
            <v>#VALUE!</v>
          </cell>
          <cell r="T44" t="e">
            <v>#VALUE!</v>
          </cell>
          <cell r="U44" t="e">
            <v>#VALUE!</v>
          </cell>
          <cell r="V44" t="e">
            <v>#VALUE!</v>
          </cell>
        </row>
        <row r="45">
          <cell r="O45" t="str">
            <v xml:space="preserve">0 </v>
          </cell>
          <cell r="P45" t="e">
            <v>#VALUE!</v>
          </cell>
          <cell r="Q45" t="e">
            <v>#VALUE!</v>
          </cell>
          <cell r="R45" t="e">
            <v>#VALUE!</v>
          </cell>
          <cell r="S45" t="e">
            <v>#VALUE!</v>
          </cell>
          <cell r="T45" t="e">
            <v>#VALUE!</v>
          </cell>
          <cell r="U45" t="e">
            <v>#VALUE!</v>
          </cell>
          <cell r="V45" t="e">
            <v>#VALUE!</v>
          </cell>
        </row>
        <row r="46">
          <cell r="O46" t="str">
            <v xml:space="preserve">0 </v>
          </cell>
          <cell r="P46" t="e">
            <v>#VALUE!</v>
          </cell>
          <cell r="Q46" t="e">
            <v>#VALUE!</v>
          </cell>
          <cell r="R46" t="e">
            <v>#VALUE!</v>
          </cell>
          <cell r="S46" t="e">
            <v>#VALUE!</v>
          </cell>
          <cell r="T46" t="e">
            <v>#VALUE!</v>
          </cell>
          <cell r="U46" t="e">
            <v>#VALUE!</v>
          </cell>
          <cell r="V46" t="e">
            <v>#VALUE!</v>
          </cell>
        </row>
        <row r="47">
          <cell r="O47" t="str">
            <v xml:space="preserve">0 </v>
          </cell>
          <cell r="P47" t="e">
            <v>#VALUE!</v>
          </cell>
          <cell r="Q47" t="e">
            <v>#VALUE!</v>
          </cell>
          <cell r="R47" t="e">
            <v>#VALUE!</v>
          </cell>
          <cell r="S47" t="e">
            <v>#VALUE!</v>
          </cell>
          <cell r="T47" t="e">
            <v>#VALUE!</v>
          </cell>
          <cell r="U47" t="e">
            <v>#VALUE!</v>
          </cell>
          <cell r="V47" t="e">
            <v>#VALUE!</v>
          </cell>
        </row>
        <row r="48">
          <cell r="O48" t="str">
            <v xml:space="preserve">0 </v>
          </cell>
          <cell r="P48" t="e">
            <v>#VALUE!</v>
          </cell>
          <cell r="Q48" t="e">
            <v>#VALUE!</v>
          </cell>
          <cell r="R48" t="e">
            <v>#VALUE!</v>
          </cell>
          <cell r="S48" t="e">
            <v>#VALUE!</v>
          </cell>
          <cell r="T48" t="e">
            <v>#VALUE!</v>
          </cell>
          <cell r="U48" t="e">
            <v>#VALUE!</v>
          </cell>
          <cell r="V48" t="e">
            <v>#VALUE!</v>
          </cell>
        </row>
        <row r="49">
          <cell r="O49" t="str">
            <v xml:space="preserve">0 </v>
          </cell>
          <cell r="P49" t="e">
            <v>#VALUE!</v>
          </cell>
          <cell r="Q49" t="e">
            <v>#VALUE!</v>
          </cell>
          <cell r="R49" t="e">
            <v>#VALUE!</v>
          </cell>
          <cell r="S49" t="e">
            <v>#VALUE!</v>
          </cell>
          <cell r="T49" t="e">
            <v>#VALUE!</v>
          </cell>
          <cell r="U49" t="e">
            <v>#VALUE!</v>
          </cell>
          <cell r="V49" t="e">
            <v>#VALUE!</v>
          </cell>
        </row>
        <row r="50">
          <cell r="O50" t="str">
            <v xml:space="preserve">0 </v>
          </cell>
          <cell r="P50" t="e">
            <v>#VALUE!</v>
          </cell>
          <cell r="Q50" t="e">
            <v>#VALUE!</v>
          </cell>
          <cell r="R50" t="e">
            <v>#VALUE!</v>
          </cell>
          <cell r="S50" t="e">
            <v>#VALUE!</v>
          </cell>
          <cell r="T50" t="e">
            <v>#VALUE!</v>
          </cell>
          <cell r="U50" t="e">
            <v>#VALUE!</v>
          </cell>
          <cell r="V50" t="e">
            <v>#VALUE!</v>
          </cell>
        </row>
        <row r="51">
          <cell r="O51" t="str">
            <v xml:space="preserve">0 </v>
          </cell>
          <cell r="P51" t="e">
            <v>#VALUE!</v>
          </cell>
          <cell r="Q51" t="e">
            <v>#VALUE!</v>
          </cell>
          <cell r="R51" t="e">
            <v>#VALUE!</v>
          </cell>
          <cell r="S51" t="e">
            <v>#VALUE!</v>
          </cell>
          <cell r="T51" t="e">
            <v>#VALUE!</v>
          </cell>
          <cell r="U51" t="e">
            <v>#VALUE!</v>
          </cell>
          <cell r="V51" t="e">
            <v>#VALUE!</v>
          </cell>
        </row>
        <row r="52">
          <cell r="O52" t="str">
            <v xml:space="preserve">0 </v>
          </cell>
          <cell r="P52" t="e">
            <v>#VALUE!</v>
          </cell>
          <cell r="Q52" t="e">
            <v>#VALUE!</v>
          </cell>
          <cell r="R52" t="e">
            <v>#VALUE!</v>
          </cell>
          <cell r="S52" t="e">
            <v>#VALUE!</v>
          </cell>
          <cell r="T52" t="e">
            <v>#VALUE!</v>
          </cell>
          <cell r="U52" t="e">
            <v>#VALUE!</v>
          </cell>
          <cell r="V52" t="e">
            <v>#VALUE!</v>
          </cell>
        </row>
        <row r="53">
          <cell r="O53" t="str">
            <v xml:space="preserve">0 </v>
          </cell>
          <cell r="P53" t="e">
            <v>#VALUE!</v>
          </cell>
          <cell r="Q53" t="e">
            <v>#VALUE!</v>
          </cell>
          <cell r="R53" t="e">
            <v>#VALUE!</v>
          </cell>
          <cell r="S53" t="e">
            <v>#VALUE!</v>
          </cell>
          <cell r="T53" t="e">
            <v>#VALUE!</v>
          </cell>
          <cell r="U53" t="e">
            <v>#VALUE!</v>
          </cell>
          <cell r="V53" t="e">
            <v>#VALUE!</v>
          </cell>
        </row>
        <row r="54">
          <cell r="O54" t="str">
            <v xml:space="preserve">0 </v>
          </cell>
          <cell r="P54" t="e">
            <v>#VALUE!</v>
          </cell>
          <cell r="Q54" t="e">
            <v>#VALUE!</v>
          </cell>
          <cell r="R54" t="e">
            <v>#VALUE!</v>
          </cell>
          <cell r="S54" t="e">
            <v>#VALUE!</v>
          </cell>
          <cell r="T54" t="e">
            <v>#VALUE!</v>
          </cell>
          <cell r="U54" t="e">
            <v>#VALUE!</v>
          </cell>
          <cell r="V54" t="e">
            <v>#VALUE!</v>
          </cell>
        </row>
        <row r="55">
          <cell r="O55" t="str">
            <v xml:space="preserve">0 </v>
          </cell>
          <cell r="P55" t="e">
            <v>#VALUE!</v>
          </cell>
          <cell r="Q55" t="e">
            <v>#VALUE!</v>
          </cell>
          <cell r="R55" t="e">
            <v>#VALUE!</v>
          </cell>
          <cell r="S55" t="e">
            <v>#VALUE!</v>
          </cell>
          <cell r="T55" t="e">
            <v>#VALUE!</v>
          </cell>
          <cell r="U55" t="e">
            <v>#VALUE!</v>
          </cell>
          <cell r="V55" t="e">
            <v>#VALUE!</v>
          </cell>
        </row>
        <row r="56">
          <cell r="O56" t="str">
            <v xml:space="preserve">0 </v>
          </cell>
          <cell r="P56" t="e">
            <v>#VALUE!</v>
          </cell>
          <cell r="Q56" t="e">
            <v>#VALUE!</v>
          </cell>
          <cell r="R56" t="e">
            <v>#VALUE!</v>
          </cell>
          <cell r="S56" t="e">
            <v>#VALUE!</v>
          </cell>
          <cell r="T56" t="e">
            <v>#VALUE!</v>
          </cell>
          <cell r="U56" t="e">
            <v>#VALUE!</v>
          </cell>
          <cell r="V56" t="e">
            <v>#VALUE!</v>
          </cell>
        </row>
        <row r="57">
          <cell r="O57" t="str">
            <v xml:space="preserve">0 </v>
          </cell>
          <cell r="P57" t="e">
            <v>#VALUE!</v>
          </cell>
          <cell r="Q57" t="e">
            <v>#VALUE!</v>
          </cell>
          <cell r="R57" t="e">
            <v>#VALUE!</v>
          </cell>
          <cell r="S57" t="e">
            <v>#VALUE!</v>
          </cell>
          <cell r="T57" t="e">
            <v>#VALUE!</v>
          </cell>
          <cell r="U57" t="e">
            <v>#VALUE!</v>
          </cell>
          <cell r="V57" t="e">
            <v>#VALUE!</v>
          </cell>
        </row>
        <row r="58">
          <cell r="O58" t="str">
            <v xml:space="preserve">0 </v>
          </cell>
          <cell r="P58" t="e">
            <v>#VALUE!</v>
          </cell>
          <cell r="Q58" t="e">
            <v>#VALUE!</v>
          </cell>
          <cell r="R58" t="e">
            <v>#VALUE!</v>
          </cell>
          <cell r="S58" t="e">
            <v>#VALUE!</v>
          </cell>
          <cell r="T58" t="e">
            <v>#VALUE!</v>
          </cell>
          <cell r="U58" t="e">
            <v>#VALUE!</v>
          </cell>
          <cell r="V58" t="e">
            <v>#VALUE!</v>
          </cell>
        </row>
        <row r="59">
          <cell r="O59" t="str">
            <v xml:space="preserve">0 </v>
          </cell>
          <cell r="P59" t="e">
            <v>#VALUE!</v>
          </cell>
          <cell r="Q59" t="e">
            <v>#VALUE!</v>
          </cell>
          <cell r="R59" t="e">
            <v>#VALUE!</v>
          </cell>
          <cell r="S59" t="e">
            <v>#VALUE!</v>
          </cell>
          <cell r="T59" t="e">
            <v>#VALUE!</v>
          </cell>
          <cell r="U59" t="e">
            <v>#VALUE!</v>
          </cell>
          <cell r="V59" t="e">
            <v>#VALUE!</v>
          </cell>
        </row>
        <row r="60">
          <cell r="O60" t="str">
            <v xml:space="preserve">0 </v>
          </cell>
          <cell r="P60" t="e">
            <v>#VALUE!</v>
          </cell>
          <cell r="Q60" t="e">
            <v>#VALUE!</v>
          </cell>
          <cell r="R60" t="e">
            <v>#VALUE!</v>
          </cell>
          <cell r="S60" t="e">
            <v>#VALUE!</v>
          </cell>
          <cell r="T60" t="e">
            <v>#VALUE!</v>
          </cell>
          <cell r="U60" t="e">
            <v>#VALUE!</v>
          </cell>
          <cell r="V60" t="e">
            <v>#VALUE!</v>
          </cell>
        </row>
        <row r="61">
          <cell r="O61" t="str">
            <v xml:space="preserve">0 </v>
          </cell>
          <cell r="P61" t="e">
            <v>#VALUE!</v>
          </cell>
          <cell r="Q61" t="e">
            <v>#VALUE!</v>
          </cell>
          <cell r="R61" t="e">
            <v>#VALUE!</v>
          </cell>
          <cell r="S61" t="e">
            <v>#VALUE!</v>
          </cell>
          <cell r="T61" t="e">
            <v>#VALUE!</v>
          </cell>
          <cell r="U61" t="e">
            <v>#VALUE!</v>
          </cell>
          <cell r="V61" t="e">
            <v>#VALUE!</v>
          </cell>
        </row>
        <row r="62">
          <cell r="O62" t="str">
            <v xml:space="preserve">0 </v>
          </cell>
          <cell r="P62" t="e">
            <v>#VALUE!</v>
          </cell>
          <cell r="Q62" t="e">
            <v>#VALUE!</v>
          </cell>
          <cell r="R62" t="e">
            <v>#VALUE!</v>
          </cell>
          <cell r="S62" t="e">
            <v>#VALUE!</v>
          </cell>
          <cell r="T62" t="e">
            <v>#VALUE!</v>
          </cell>
          <cell r="U62" t="e">
            <v>#VALUE!</v>
          </cell>
          <cell r="V62" t="e">
            <v>#VALUE!</v>
          </cell>
        </row>
        <row r="63">
          <cell r="O63" t="str">
            <v xml:space="preserve">0 </v>
          </cell>
          <cell r="P63" t="e">
            <v>#VALUE!</v>
          </cell>
          <cell r="Q63" t="e">
            <v>#VALUE!</v>
          </cell>
          <cell r="R63" t="e">
            <v>#VALUE!</v>
          </cell>
          <cell r="S63" t="e">
            <v>#VALUE!</v>
          </cell>
          <cell r="T63" t="e">
            <v>#VALUE!</v>
          </cell>
          <cell r="U63" t="e">
            <v>#VALUE!</v>
          </cell>
          <cell r="V63" t="e">
            <v>#VALUE!</v>
          </cell>
        </row>
        <row r="64">
          <cell r="O64" t="str">
            <v xml:space="preserve">0 </v>
          </cell>
          <cell r="P64" t="e">
            <v>#VALUE!</v>
          </cell>
          <cell r="Q64" t="e">
            <v>#VALUE!</v>
          </cell>
          <cell r="R64" t="e">
            <v>#VALUE!</v>
          </cell>
          <cell r="S64" t="e">
            <v>#VALUE!</v>
          </cell>
          <cell r="T64" t="e">
            <v>#VALUE!</v>
          </cell>
          <cell r="U64" t="e">
            <v>#VALUE!</v>
          </cell>
          <cell r="V64" t="e">
            <v>#VALUE!</v>
          </cell>
        </row>
        <row r="65">
          <cell r="O65" t="str">
            <v xml:space="preserve">0 </v>
          </cell>
          <cell r="P65" t="e">
            <v>#VALUE!</v>
          </cell>
          <cell r="Q65" t="e">
            <v>#VALUE!</v>
          </cell>
          <cell r="R65" t="e">
            <v>#VALUE!</v>
          </cell>
          <cell r="S65" t="e">
            <v>#VALUE!</v>
          </cell>
          <cell r="T65" t="e">
            <v>#VALUE!</v>
          </cell>
          <cell r="U65" t="e">
            <v>#VALUE!</v>
          </cell>
          <cell r="V65" t="e">
            <v>#VALUE!</v>
          </cell>
        </row>
        <row r="66">
          <cell r="O66" t="str">
            <v xml:space="preserve">0 </v>
          </cell>
          <cell r="P66" t="e">
            <v>#VALUE!</v>
          </cell>
          <cell r="Q66" t="e">
            <v>#VALUE!</v>
          </cell>
          <cell r="R66" t="e">
            <v>#VALUE!</v>
          </cell>
          <cell r="S66" t="e">
            <v>#VALUE!</v>
          </cell>
          <cell r="T66" t="e">
            <v>#VALUE!</v>
          </cell>
          <cell r="U66" t="e">
            <v>#VALUE!</v>
          </cell>
          <cell r="V66" t="e">
            <v>#VALUE!</v>
          </cell>
        </row>
        <row r="67">
          <cell r="O67" t="str">
            <v xml:space="preserve">0 </v>
          </cell>
          <cell r="P67" t="e">
            <v>#VALUE!</v>
          </cell>
          <cell r="Q67" t="e">
            <v>#VALUE!</v>
          </cell>
          <cell r="R67" t="e">
            <v>#VALUE!</v>
          </cell>
          <cell r="S67" t="e">
            <v>#VALUE!</v>
          </cell>
          <cell r="T67" t="e">
            <v>#VALUE!</v>
          </cell>
          <cell r="U67" t="e">
            <v>#VALUE!</v>
          </cell>
          <cell r="V67" t="e">
            <v>#VALUE!</v>
          </cell>
        </row>
        <row r="68">
          <cell r="O68" t="str">
            <v xml:space="preserve">0 </v>
          </cell>
          <cell r="P68" t="e">
            <v>#VALUE!</v>
          </cell>
          <cell r="Q68" t="e">
            <v>#VALUE!</v>
          </cell>
          <cell r="R68" t="e">
            <v>#VALUE!</v>
          </cell>
          <cell r="S68" t="e">
            <v>#VALUE!</v>
          </cell>
          <cell r="T68" t="e">
            <v>#VALUE!</v>
          </cell>
          <cell r="U68" t="e">
            <v>#VALUE!</v>
          </cell>
          <cell r="V68" t="e">
            <v>#VALUE!</v>
          </cell>
        </row>
        <row r="69">
          <cell r="O69" t="str">
            <v xml:space="preserve">0 </v>
          </cell>
          <cell r="P69" t="e">
            <v>#VALUE!</v>
          </cell>
          <cell r="Q69" t="e">
            <v>#VALUE!</v>
          </cell>
          <cell r="R69" t="e">
            <v>#VALUE!</v>
          </cell>
          <cell r="S69" t="e">
            <v>#VALUE!</v>
          </cell>
          <cell r="T69" t="e">
            <v>#VALUE!</v>
          </cell>
          <cell r="U69" t="e">
            <v>#VALUE!</v>
          </cell>
          <cell r="V69" t="e">
            <v>#VALUE!</v>
          </cell>
        </row>
        <row r="70">
          <cell r="O70" t="str">
            <v xml:space="preserve">0 </v>
          </cell>
          <cell r="P70" t="e">
            <v>#VALUE!</v>
          </cell>
          <cell r="Q70" t="e">
            <v>#VALUE!</v>
          </cell>
          <cell r="R70" t="e">
            <v>#VALUE!</v>
          </cell>
          <cell r="S70" t="e">
            <v>#VALUE!</v>
          </cell>
          <cell r="T70" t="e">
            <v>#VALUE!</v>
          </cell>
          <cell r="U70" t="e">
            <v>#VALUE!</v>
          </cell>
          <cell r="V70" t="e">
            <v>#VALUE!</v>
          </cell>
        </row>
        <row r="71">
          <cell r="O71" t="str">
            <v xml:space="preserve">0 </v>
          </cell>
          <cell r="P71" t="e">
            <v>#VALUE!</v>
          </cell>
          <cell r="Q71" t="e">
            <v>#VALUE!</v>
          </cell>
          <cell r="R71" t="e">
            <v>#VALUE!</v>
          </cell>
          <cell r="S71" t="e">
            <v>#VALUE!</v>
          </cell>
          <cell r="T71" t="e">
            <v>#VALUE!</v>
          </cell>
          <cell r="U71" t="e">
            <v>#VALUE!</v>
          </cell>
          <cell r="V71" t="e">
            <v>#VALUE!</v>
          </cell>
        </row>
        <row r="72">
          <cell r="O72" t="str">
            <v xml:space="preserve">0 </v>
          </cell>
          <cell r="P72" t="e">
            <v>#VALUE!</v>
          </cell>
          <cell r="Q72" t="e">
            <v>#VALUE!</v>
          </cell>
          <cell r="R72" t="e">
            <v>#VALUE!</v>
          </cell>
          <cell r="S72" t="e">
            <v>#VALUE!</v>
          </cell>
          <cell r="T72" t="e">
            <v>#VALUE!</v>
          </cell>
          <cell r="U72" t="e">
            <v>#VALUE!</v>
          </cell>
          <cell r="V72" t="e">
            <v>#VALUE!</v>
          </cell>
        </row>
        <row r="73">
          <cell r="O73" t="str">
            <v xml:space="preserve">0 </v>
          </cell>
          <cell r="P73" t="e">
            <v>#VALUE!</v>
          </cell>
          <cell r="Q73" t="e">
            <v>#VALUE!</v>
          </cell>
          <cell r="R73" t="e">
            <v>#VALUE!</v>
          </cell>
          <cell r="S73" t="e">
            <v>#VALUE!</v>
          </cell>
          <cell r="T73" t="e">
            <v>#VALUE!</v>
          </cell>
          <cell r="U73" t="e">
            <v>#VALUE!</v>
          </cell>
          <cell r="V73" t="e">
            <v>#VALUE!</v>
          </cell>
        </row>
        <row r="74">
          <cell r="O74" t="str">
            <v xml:space="preserve">0 </v>
          </cell>
          <cell r="P74" t="e">
            <v>#VALUE!</v>
          </cell>
          <cell r="Q74" t="e">
            <v>#VALUE!</v>
          </cell>
          <cell r="R74" t="e">
            <v>#VALUE!</v>
          </cell>
          <cell r="S74" t="e">
            <v>#VALUE!</v>
          </cell>
          <cell r="T74" t="e">
            <v>#VALUE!</v>
          </cell>
          <cell r="U74" t="e">
            <v>#VALUE!</v>
          </cell>
          <cell r="V74" t="e">
            <v>#VALUE!</v>
          </cell>
        </row>
        <row r="75">
          <cell r="O75" t="str">
            <v xml:space="preserve">0 </v>
          </cell>
          <cell r="P75" t="e">
            <v>#VALUE!</v>
          </cell>
          <cell r="Q75" t="e">
            <v>#VALUE!</v>
          </cell>
          <cell r="R75" t="e">
            <v>#VALUE!</v>
          </cell>
          <cell r="S75" t="e">
            <v>#VALUE!</v>
          </cell>
          <cell r="T75" t="e">
            <v>#VALUE!</v>
          </cell>
          <cell r="U75" t="e">
            <v>#VALUE!</v>
          </cell>
          <cell r="V75" t="e">
            <v>#VALUE!</v>
          </cell>
        </row>
        <row r="76">
          <cell r="O76" t="str">
            <v xml:space="preserve">0 </v>
          </cell>
          <cell r="P76" t="e">
            <v>#VALUE!</v>
          </cell>
          <cell r="Q76" t="e">
            <v>#VALUE!</v>
          </cell>
          <cell r="R76" t="e">
            <v>#VALUE!</v>
          </cell>
          <cell r="S76" t="e">
            <v>#VALUE!</v>
          </cell>
          <cell r="T76" t="e">
            <v>#VALUE!</v>
          </cell>
          <cell r="U76" t="e">
            <v>#VALUE!</v>
          </cell>
          <cell r="V76" t="e">
            <v>#VALUE!</v>
          </cell>
        </row>
        <row r="77">
          <cell r="O77" t="str">
            <v xml:space="preserve">0 </v>
          </cell>
          <cell r="P77" t="e">
            <v>#VALUE!</v>
          </cell>
          <cell r="Q77" t="e">
            <v>#VALUE!</v>
          </cell>
          <cell r="R77" t="e">
            <v>#VALUE!</v>
          </cell>
          <cell r="S77" t="e">
            <v>#VALUE!</v>
          </cell>
          <cell r="T77" t="e">
            <v>#VALUE!</v>
          </cell>
          <cell r="U77" t="e">
            <v>#VALUE!</v>
          </cell>
          <cell r="V77" t="e">
            <v>#VALUE!</v>
          </cell>
        </row>
        <row r="78">
          <cell r="O78" t="str">
            <v xml:space="preserve">0 </v>
          </cell>
          <cell r="P78" t="e">
            <v>#VALUE!</v>
          </cell>
          <cell r="Q78" t="e">
            <v>#VALUE!</v>
          </cell>
          <cell r="R78" t="e">
            <v>#VALUE!</v>
          </cell>
          <cell r="S78" t="e">
            <v>#VALUE!</v>
          </cell>
          <cell r="T78" t="e">
            <v>#VALUE!</v>
          </cell>
          <cell r="U78" t="e">
            <v>#VALUE!</v>
          </cell>
          <cell r="V78" t="e">
            <v>#VALUE!</v>
          </cell>
        </row>
        <row r="79">
          <cell r="O79" t="str">
            <v xml:space="preserve">0 </v>
          </cell>
          <cell r="P79" t="e">
            <v>#VALUE!</v>
          </cell>
          <cell r="Q79" t="e">
            <v>#VALUE!</v>
          </cell>
          <cell r="R79" t="e">
            <v>#VALUE!</v>
          </cell>
          <cell r="S79" t="e">
            <v>#VALUE!</v>
          </cell>
          <cell r="T79" t="e">
            <v>#VALUE!</v>
          </cell>
          <cell r="U79" t="e">
            <v>#VALUE!</v>
          </cell>
          <cell r="V79" t="e">
            <v>#VALUE!</v>
          </cell>
        </row>
        <row r="80">
          <cell r="O80" t="str">
            <v xml:space="preserve">0 </v>
          </cell>
          <cell r="P80" t="e">
            <v>#VALUE!</v>
          </cell>
          <cell r="Q80" t="e">
            <v>#VALUE!</v>
          </cell>
          <cell r="R80" t="e">
            <v>#VALUE!</v>
          </cell>
          <cell r="S80" t="e">
            <v>#VALUE!</v>
          </cell>
          <cell r="T80" t="e">
            <v>#VALUE!</v>
          </cell>
          <cell r="U80" t="e">
            <v>#VALUE!</v>
          </cell>
          <cell r="V80" t="e">
            <v>#VALUE!</v>
          </cell>
        </row>
        <row r="81">
          <cell r="O81" t="str">
            <v xml:space="preserve">0 </v>
          </cell>
          <cell r="P81" t="e">
            <v>#VALUE!</v>
          </cell>
          <cell r="Q81" t="e">
            <v>#VALUE!</v>
          </cell>
          <cell r="R81" t="e">
            <v>#VALUE!</v>
          </cell>
          <cell r="S81" t="e">
            <v>#VALUE!</v>
          </cell>
          <cell r="T81" t="e">
            <v>#VALUE!</v>
          </cell>
          <cell r="U81" t="e">
            <v>#VALUE!</v>
          </cell>
          <cell r="V81" t="e">
            <v>#VALUE!</v>
          </cell>
        </row>
        <row r="82">
          <cell r="O82" t="str">
            <v xml:space="preserve">0 </v>
          </cell>
          <cell r="P82" t="e">
            <v>#VALUE!</v>
          </cell>
          <cell r="Q82" t="e">
            <v>#VALUE!</v>
          </cell>
          <cell r="R82" t="e">
            <v>#VALUE!</v>
          </cell>
          <cell r="S82" t="e">
            <v>#VALUE!</v>
          </cell>
          <cell r="T82" t="e">
            <v>#VALUE!</v>
          </cell>
          <cell r="U82" t="e">
            <v>#VALUE!</v>
          </cell>
          <cell r="V82" t="e">
            <v>#VALUE!</v>
          </cell>
        </row>
        <row r="83">
          <cell r="O83" t="str">
            <v xml:space="preserve">0 </v>
          </cell>
          <cell r="P83" t="e">
            <v>#VALUE!</v>
          </cell>
          <cell r="Q83" t="e">
            <v>#VALUE!</v>
          </cell>
          <cell r="R83" t="e">
            <v>#VALUE!</v>
          </cell>
          <cell r="S83" t="e">
            <v>#VALUE!</v>
          </cell>
          <cell r="T83" t="e">
            <v>#VALUE!</v>
          </cell>
          <cell r="U83" t="e">
            <v>#VALUE!</v>
          </cell>
          <cell r="V83" t="e">
            <v>#VALUE!</v>
          </cell>
        </row>
        <row r="84">
          <cell r="O84" t="str">
            <v xml:space="preserve">0 </v>
          </cell>
          <cell r="P84" t="e">
            <v>#VALUE!</v>
          </cell>
          <cell r="Q84" t="e">
            <v>#VALUE!</v>
          </cell>
          <cell r="R84" t="e">
            <v>#VALUE!</v>
          </cell>
          <cell r="S84" t="e">
            <v>#VALUE!</v>
          </cell>
          <cell r="T84" t="e">
            <v>#VALUE!</v>
          </cell>
          <cell r="U84" t="e">
            <v>#VALUE!</v>
          </cell>
          <cell r="V84" t="e">
            <v>#VALUE!</v>
          </cell>
        </row>
        <row r="85">
          <cell r="O85" t="str">
            <v xml:space="preserve">0 </v>
          </cell>
          <cell r="P85" t="e">
            <v>#VALUE!</v>
          </cell>
          <cell r="Q85" t="e">
            <v>#VALUE!</v>
          </cell>
          <cell r="R85" t="e">
            <v>#VALUE!</v>
          </cell>
          <cell r="S85" t="e">
            <v>#VALUE!</v>
          </cell>
          <cell r="T85" t="e">
            <v>#VALUE!</v>
          </cell>
          <cell r="U85" t="e">
            <v>#VALUE!</v>
          </cell>
          <cell r="V85" t="e">
            <v>#VALUE!</v>
          </cell>
        </row>
        <row r="86">
          <cell r="O86" t="str">
            <v xml:space="preserve">0 </v>
          </cell>
          <cell r="P86" t="e">
            <v>#VALUE!</v>
          </cell>
          <cell r="Q86" t="e">
            <v>#VALUE!</v>
          </cell>
          <cell r="R86" t="e">
            <v>#VALUE!</v>
          </cell>
          <cell r="S86" t="e">
            <v>#VALUE!</v>
          </cell>
          <cell r="T86" t="e">
            <v>#VALUE!</v>
          </cell>
          <cell r="U86" t="e">
            <v>#VALUE!</v>
          </cell>
          <cell r="V86" t="e">
            <v>#VALUE!</v>
          </cell>
        </row>
        <row r="87">
          <cell r="O87" t="str">
            <v xml:space="preserve">0 </v>
          </cell>
          <cell r="P87" t="e">
            <v>#VALUE!</v>
          </cell>
          <cell r="Q87" t="e">
            <v>#VALUE!</v>
          </cell>
          <cell r="R87" t="e">
            <v>#VALUE!</v>
          </cell>
          <cell r="S87" t="e">
            <v>#VALUE!</v>
          </cell>
          <cell r="T87" t="e">
            <v>#VALUE!</v>
          </cell>
          <cell r="U87" t="e">
            <v>#VALUE!</v>
          </cell>
          <cell r="V87" t="e">
            <v>#VALUE!</v>
          </cell>
        </row>
        <row r="88">
          <cell r="O88" t="str">
            <v xml:space="preserve">0 </v>
          </cell>
          <cell r="P88" t="e">
            <v>#VALUE!</v>
          </cell>
          <cell r="Q88" t="e">
            <v>#VALUE!</v>
          </cell>
          <cell r="R88" t="e">
            <v>#VALUE!</v>
          </cell>
          <cell r="S88" t="e">
            <v>#VALUE!</v>
          </cell>
          <cell r="T88" t="e">
            <v>#VALUE!</v>
          </cell>
          <cell r="U88" t="e">
            <v>#VALUE!</v>
          </cell>
          <cell r="V88" t="e">
            <v>#VALUE!</v>
          </cell>
        </row>
        <row r="89">
          <cell r="O89" t="str">
            <v xml:space="preserve">0 </v>
          </cell>
          <cell r="P89" t="e">
            <v>#VALUE!</v>
          </cell>
          <cell r="Q89" t="e">
            <v>#VALUE!</v>
          </cell>
          <cell r="R89" t="e">
            <v>#VALUE!</v>
          </cell>
          <cell r="S89" t="e">
            <v>#VALUE!</v>
          </cell>
          <cell r="T89" t="e">
            <v>#VALUE!</v>
          </cell>
          <cell r="U89" t="e">
            <v>#VALUE!</v>
          </cell>
          <cell r="V89" t="e">
            <v>#VALUE!</v>
          </cell>
        </row>
        <row r="90">
          <cell r="O90" t="str">
            <v xml:space="preserve">0 </v>
          </cell>
          <cell r="P90" t="e">
            <v>#VALUE!</v>
          </cell>
          <cell r="Q90" t="e">
            <v>#VALUE!</v>
          </cell>
          <cell r="R90" t="e">
            <v>#VALUE!</v>
          </cell>
          <cell r="S90" t="e">
            <v>#VALUE!</v>
          </cell>
          <cell r="T90" t="e">
            <v>#VALUE!</v>
          </cell>
          <cell r="U90" t="e">
            <v>#VALUE!</v>
          </cell>
          <cell r="V90" t="e">
            <v>#VALUE!</v>
          </cell>
        </row>
        <row r="91">
          <cell r="O91" t="str">
            <v xml:space="preserve">0 </v>
          </cell>
          <cell r="P91" t="e">
            <v>#VALUE!</v>
          </cell>
          <cell r="Q91" t="e">
            <v>#VALUE!</v>
          </cell>
          <cell r="R91" t="e">
            <v>#VALUE!</v>
          </cell>
          <cell r="S91" t="e">
            <v>#VALUE!</v>
          </cell>
          <cell r="T91" t="e">
            <v>#VALUE!</v>
          </cell>
          <cell r="U91" t="e">
            <v>#VALUE!</v>
          </cell>
          <cell r="V91" t="e">
            <v>#VALUE!</v>
          </cell>
        </row>
        <row r="92">
          <cell r="O92" t="str">
            <v xml:space="preserve">0 </v>
          </cell>
          <cell r="P92" t="e">
            <v>#VALUE!</v>
          </cell>
          <cell r="Q92" t="e">
            <v>#VALUE!</v>
          </cell>
          <cell r="R92" t="e">
            <v>#VALUE!</v>
          </cell>
          <cell r="S92" t="e">
            <v>#VALUE!</v>
          </cell>
          <cell r="T92" t="e">
            <v>#VALUE!</v>
          </cell>
          <cell r="U92" t="e">
            <v>#VALUE!</v>
          </cell>
          <cell r="V92" t="e">
            <v>#VALUE!</v>
          </cell>
        </row>
        <row r="93">
          <cell r="O93" t="str">
            <v xml:space="preserve">0 </v>
          </cell>
          <cell r="P93" t="e">
            <v>#VALUE!</v>
          </cell>
          <cell r="Q93" t="e">
            <v>#VALUE!</v>
          </cell>
          <cell r="R93" t="e">
            <v>#VALUE!</v>
          </cell>
          <cell r="S93" t="e">
            <v>#VALUE!</v>
          </cell>
          <cell r="T93" t="e">
            <v>#VALUE!</v>
          </cell>
          <cell r="U93" t="e">
            <v>#VALUE!</v>
          </cell>
          <cell r="V93" t="e">
            <v>#VALUE!</v>
          </cell>
        </row>
        <row r="94">
          <cell r="O94" t="str">
            <v xml:space="preserve">0 </v>
          </cell>
          <cell r="P94" t="e">
            <v>#VALUE!</v>
          </cell>
          <cell r="Q94" t="e">
            <v>#VALUE!</v>
          </cell>
          <cell r="R94" t="e">
            <v>#VALUE!</v>
          </cell>
          <cell r="S94" t="e">
            <v>#VALUE!</v>
          </cell>
          <cell r="T94" t="e">
            <v>#VALUE!</v>
          </cell>
          <cell r="U94" t="e">
            <v>#VALUE!</v>
          </cell>
          <cell r="V94" t="e">
            <v>#VALUE!</v>
          </cell>
        </row>
        <row r="95">
          <cell r="O95" t="str">
            <v xml:space="preserve">0 </v>
          </cell>
          <cell r="P95" t="e">
            <v>#VALUE!</v>
          </cell>
          <cell r="Q95" t="e">
            <v>#VALUE!</v>
          </cell>
          <cell r="R95" t="e">
            <v>#VALUE!</v>
          </cell>
          <cell r="S95" t="e">
            <v>#VALUE!</v>
          </cell>
          <cell r="T95" t="e">
            <v>#VALUE!</v>
          </cell>
          <cell r="U95" t="e">
            <v>#VALUE!</v>
          </cell>
          <cell r="V95" t="e">
            <v>#VALUE!</v>
          </cell>
        </row>
        <row r="96">
          <cell r="O96" t="str">
            <v xml:space="preserve">0 </v>
          </cell>
          <cell r="P96" t="e">
            <v>#VALUE!</v>
          </cell>
          <cell r="Q96" t="e">
            <v>#VALUE!</v>
          </cell>
          <cell r="R96" t="e">
            <v>#VALUE!</v>
          </cell>
          <cell r="S96" t="e">
            <v>#VALUE!</v>
          </cell>
          <cell r="T96" t="e">
            <v>#VALUE!</v>
          </cell>
          <cell r="U96" t="e">
            <v>#VALUE!</v>
          </cell>
          <cell r="V96" t="e">
            <v>#VALUE!</v>
          </cell>
        </row>
        <row r="97">
          <cell r="O97" t="str">
            <v xml:space="preserve">0 </v>
          </cell>
          <cell r="P97" t="e">
            <v>#VALUE!</v>
          </cell>
          <cell r="Q97" t="e">
            <v>#VALUE!</v>
          </cell>
          <cell r="R97" t="e">
            <v>#VALUE!</v>
          </cell>
          <cell r="S97" t="e">
            <v>#VALUE!</v>
          </cell>
          <cell r="T97" t="e">
            <v>#VALUE!</v>
          </cell>
          <cell r="U97" t="e">
            <v>#VALUE!</v>
          </cell>
          <cell r="V97" t="e">
            <v>#VALUE!</v>
          </cell>
        </row>
        <row r="98">
          <cell r="O98" t="str">
            <v xml:space="preserve">0 </v>
          </cell>
          <cell r="P98" t="e">
            <v>#VALUE!</v>
          </cell>
          <cell r="Q98" t="e">
            <v>#VALUE!</v>
          </cell>
          <cell r="R98" t="e">
            <v>#VALUE!</v>
          </cell>
          <cell r="S98" t="e">
            <v>#VALUE!</v>
          </cell>
          <cell r="T98" t="e">
            <v>#VALUE!</v>
          </cell>
          <cell r="U98" t="e">
            <v>#VALUE!</v>
          </cell>
          <cell r="V98" t="e">
            <v>#VALUE!</v>
          </cell>
        </row>
        <row r="99">
          <cell r="O99" t="str">
            <v xml:space="preserve">0 </v>
          </cell>
          <cell r="P99" t="e">
            <v>#VALUE!</v>
          </cell>
          <cell r="Q99" t="e">
            <v>#VALUE!</v>
          </cell>
          <cell r="R99" t="e">
            <v>#VALUE!</v>
          </cell>
          <cell r="S99" t="e">
            <v>#VALUE!</v>
          </cell>
          <cell r="T99" t="e">
            <v>#VALUE!</v>
          </cell>
          <cell r="U99" t="e">
            <v>#VALUE!</v>
          </cell>
          <cell r="V99" t="e">
            <v>#VALUE!</v>
          </cell>
        </row>
        <row r="100">
          <cell r="O100" t="str">
            <v xml:space="preserve">0 </v>
          </cell>
          <cell r="P100" t="e">
            <v>#VALUE!</v>
          </cell>
          <cell r="Q100" t="e">
            <v>#VALUE!</v>
          </cell>
          <cell r="R100" t="e">
            <v>#VALUE!</v>
          </cell>
          <cell r="S100" t="e">
            <v>#VALUE!</v>
          </cell>
          <cell r="T100" t="e">
            <v>#VALUE!</v>
          </cell>
          <cell r="U100" t="e">
            <v>#VALUE!</v>
          </cell>
          <cell r="V100" t="e">
            <v>#VALUE!</v>
          </cell>
        </row>
        <row r="101">
          <cell r="O101" t="str">
            <v xml:space="preserve">0 </v>
          </cell>
          <cell r="P101" t="e">
            <v>#VALUE!</v>
          </cell>
          <cell r="Q101" t="e">
            <v>#VALUE!</v>
          </cell>
          <cell r="R101" t="e">
            <v>#VALUE!</v>
          </cell>
          <cell r="S101" t="e">
            <v>#VALUE!</v>
          </cell>
          <cell r="T101" t="e">
            <v>#VALUE!</v>
          </cell>
          <cell r="U101" t="e">
            <v>#VALUE!</v>
          </cell>
          <cell r="V101" t="e">
            <v>#VALUE!</v>
          </cell>
        </row>
        <row r="102">
          <cell r="O102" t="str">
            <v xml:space="preserve">0 </v>
          </cell>
          <cell r="P102" t="e">
            <v>#VALUE!</v>
          </cell>
          <cell r="Q102" t="e">
            <v>#VALUE!</v>
          </cell>
          <cell r="R102" t="e">
            <v>#VALUE!</v>
          </cell>
          <cell r="S102" t="e">
            <v>#VALUE!</v>
          </cell>
          <cell r="T102" t="e">
            <v>#VALUE!</v>
          </cell>
          <cell r="U102" t="e">
            <v>#VALUE!</v>
          </cell>
          <cell r="V102" t="e">
            <v>#VALUE!</v>
          </cell>
        </row>
        <row r="103">
          <cell r="O103" t="str">
            <v xml:space="preserve">0 </v>
          </cell>
          <cell r="P103" t="e">
            <v>#VALUE!</v>
          </cell>
          <cell r="Q103" t="e">
            <v>#VALUE!</v>
          </cell>
          <cell r="R103" t="e">
            <v>#VALUE!</v>
          </cell>
          <cell r="S103" t="e">
            <v>#VALUE!</v>
          </cell>
          <cell r="T103" t="e">
            <v>#VALUE!</v>
          </cell>
          <cell r="U103" t="e">
            <v>#VALUE!</v>
          </cell>
          <cell r="V103" t="e">
            <v>#VALUE!</v>
          </cell>
        </row>
        <row r="104">
          <cell r="O104" t="str">
            <v xml:space="preserve">0 </v>
          </cell>
          <cell r="P104" t="e">
            <v>#VALUE!</v>
          </cell>
          <cell r="Q104" t="e">
            <v>#VALUE!</v>
          </cell>
          <cell r="R104" t="e">
            <v>#VALUE!</v>
          </cell>
          <cell r="S104" t="e">
            <v>#VALUE!</v>
          </cell>
          <cell r="T104" t="e">
            <v>#VALUE!</v>
          </cell>
          <cell r="U104" t="e">
            <v>#VALUE!</v>
          </cell>
          <cell r="V104" t="e">
            <v>#VALUE!</v>
          </cell>
        </row>
        <row r="105">
          <cell r="O105" t="str">
            <v xml:space="preserve">0 </v>
          </cell>
          <cell r="P105" t="e">
            <v>#VALUE!</v>
          </cell>
          <cell r="Q105" t="e">
            <v>#VALUE!</v>
          </cell>
          <cell r="R105" t="e">
            <v>#VALUE!</v>
          </cell>
          <cell r="S105" t="e">
            <v>#VALUE!</v>
          </cell>
          <cell r="T105" t="e">
            <v>#VALUE!</v>
          </cell>
          <cell r="U105" t="e">
            <v>#VALUE!</v>
          </cell>
          <cell r="V105" t="e">
            <v>#VALUE!</v>
          </cell>
        </row>
        <row r="106">
          <cell r="O106" t="str">
            <v xml:space="preserve">0 </v>
          </cell>
          <cell r="P106" t="e">
            <v>#VALUE!</v>
          </cell>
          <cell r="Q106" t="e">
            <v>#VALUE!</v>
          </cell>
          <cell r="R106" t="e">
            <v>#VALUE!</v>
          </cell>
          <cell r="S106" t="e">
            <v>#VALUE!</v>
          </cell>
          <cell r="T106" t="e">
            <v>#VALUE!</v>
          </cell>
          <cell r="U106" t="e">
            <v>#VALUE!</v>
          </cell>
          <cell r="V106" t="e">
            <v>#VALUE!</v>
          </cell>
        </row>
        <row r="107">
          <cell r="O107" t="str">
            <v xml:space="preserve">0 </v>
          </cell>
          <cell r="P107" t="e">
            <v>#VALUE!</v>
          </cell>
          <cell r="Q107" t="e">
            <v>#VALUE!</v>
          </cell>
          <cell r="R107" t="e">
            <v>#VALUE!</v>
          </cell>
          <cell r="S107" t="e">
            <v>#VALUE!</v>
          </cell>
          <cell r="T107" t="e">
            <v>#VALUE!</v>
          </cell>
          <cell r="U107" t="e">
            <v>#VALUE!</v>
          </cell>
          <cell r="V107" t="e">
            <v>#VALUE!</v>
          </cell>
        </row>
        <row r="108">
          <cell r="O108" t="str">
            <v xml:space="preserve">0 </v>
          </cell>
          <cell r="P108" t="e">
            <v>#VALUE!</v>
          </cell>
          <cell r="Q108" t="e">
            <v>#VALUE!</v>
          </cell>
          <cell r="R108" t="e">
            <v>#VALUE!</v>
          </cell>
          <cell r="S108" t="e">
            <v>#VALUE!</v>
          </cell>
          <cell r="T108" t="e">
            <v>#VALUE!</v>
          </cell>
          <cell r="U108" t="e">
            <v>#VALUE!</v>
          </cell>
          <cell r="V108" t="e">
            <v>#VALUE!</v>
          </cell>
        </row>
        <row r="109">
          <cell r="O109" t="str">
            <v xml:space="preserve">0 </v>
          </cell>
          <cell r="P109" t="e">
            <v>#VALUE!</v>
          </cell>
          <cell r="Q109" t="e">
            <v>#VALUE!</v>
          </cell>
          <cell r="R109" t="e">
            <v>#VALUE!</v>
          </cell>
          <cell r="S109" t="e">
            <v>#VALUE!</v>
          </cell>
          <cell r="T109" t="e">
            <v>#VALUE!</v>
          </cell>
          <cell r="U109" t="e">
            <v>#VALUE!</v>
          </cell>
          <cell r="V109" t="e">
            <v>#VALUE!</v>
          </cell>
        </row>
        <row r="110">
          <cell r="O110" t="str">
            <v xml:space="preserve">0 </v>
          </cell>
          <cell r="P110" t="e">
            <v>#VALUE!</v>
          </cell>
          <cell r="Q110" t="e">
            <v>#VALUE!</v>
          </cell>
          <cell r="R110" t="e">
            <v>#VALUE!</v>
          </cell>
          <cell r="S110" t="e">
            <v>#VALUE!</v>
          </cell>
          <cell r="T110" t="e">
            <v>#VALUE!</v>
          </cell>
          <cell r="U110" t="e">
            <v>#VALUE!</v>
          </cell>
          <cell r="V110" t="e">
            <v>#VALUE!</v>
          </cell>
        </row>
        <row r="111">
          <cell r="O111" t="str">
            <v xml:space="preserve">0 </v>
          </cell>
          <cell r="P111" t="e">
            <v>#VALUE!</v>
          </cell>
          <cell r="Q111" t="e">
            <v>#VALUE!</v>
          </cell>
          <cell r="R111" t="e">
            <v>#VALUE!</v>
          </cell>
          <cell r="S111" t="e">
            <v>#VALUE!</v>
          </cell>
          <cell r="T111" t="e">
            <v>#VALUE!</v>
          </cell>
          <cell r="U111" t="e">
            <v>#VALUE!</v>
          </cell>
          <cell r="V111" t="e">
            <v>#VALUE!</v>
          </cell>
        </row>
        <row r="112">
          <cell r="O112" t="str">
            <v xml:space="preserve">0 </v>
          </cell>
          <cell r="P112" t="e">
            <v>#VALUE!</v>
          </cell>
          <cell r="Q112" t="e">
            <v>#VALUE!</v>
          </cell>
          <cell r="R112" t="e">
            <v>#VALUE!</v>
          </cell>
          <cell r="S112" t="e">
            <v>#VALUE!</v>
          </cell>
          <cell r="T112" t="e">
            <v>#VALUE!</v>
          </cell>
          <cell r="U112" t="e">
            <v>#VALUE!</v>
          </cell>
          <cell r="V112" t="e">
            <v>#VALUE!</v>
          </cell>
        </row>
        <row r="113">
          <cell r="O113" t="str">
            <v xml:space="preserve">0 </v>
          </cell>
          <cell r="P113" t="e">
            <v>#VALUE!</v>
          </cell>
          <cell r="Q113" t="e">
            <v>#VALUE!</v>
          </cell>
          <cell r="R113" t="e">
            <v>#VALUE!</v>
          </cell>
          <cell r="S113" t="e">
            <v>#VALUE!</v>
          </cell>
          <cell r="T113" t="e">
            <v>#VALUE!</v>
          </cell>
          <cell r="U113" t="e">
            <v>#VALUE!</v>
          </cell>
          <cell r="V113" t="e">
            <v>#VALUE!</v>
          </cell>
        </row>
        <row r="114">
          <cell r="O114" t="str">
            <v xml:space="preserve">0 </v>
          </cell>
          <cell r="P114" t="e">
            <v>#VALUE!</v>
          </cell>
          <cell r="Q114" t="e">
            <v>#VALUE!</v>
          </cell>
          <cell r="R114" t="e">
            <v>#VALUE!</v>
          </cell>
          <cell r="S114" t="e">
            <v>#VALUE!</v>
          </cell>
          <cell r="T114" t="e">
            <v>#VALUE!</v>
          </cell>
          <cell r="U114" t="e">
            <v>#VALUE!</v>
          </cell>
          <cell r="V114" t="e">
            <v>#VALUE!</v>
          </cell>
        </row>
        <row r="115">
          <cell r="O115" t="str">
            <v xml:space="preserve">0 </v>
          </cell>
          <cell r="P115" t="e">
            <v>#VALUE!</v>
          </cell>
          <cell r="Q115" t="e">
            <v>#VALUE!</v>
          </cell>
          <cell r="R115" t="e">
            <v>#VALUE!</v>
          </cell>
          <cell r="S115" t="e">
            <v>#VALUE!</v>
          </cell>
          <cell r="T115" t="e">
            <v>#VALUE!</v>
          </cell>
          <cell r="U115" t="e">
            <v>#VALUE!</v>
          </cell>
          <cell r="V115" t="e">
            <v>#VALUE!</v>
          </cell>
        </row>
        <row r="116">
          <cell r="O116" t="str">
            <v xml:space="preserve">0 </v>
          </cell>
          <cell r="P116" t="e">
            <v>#VALUE!</v>
          </cell>
          <cell r="Q116" t="e">
            <v>#VALUE!</v>
          </cell>
          <cell r="R116" t="e">
            <v>#VALUE!</v>
          </cell>
          <cell r="S116" t="e">
            <v>#VALUE!</v>
          </cell>
          <cell r="T116" t="e">
            <v>#VALUE!</v>
          </cell>
          <cell r="U116" t="e">
            <v>#VALUE!</v>
          </cell>
          <cell r="V116" t="e">
            <v>#VALUE!</v>
          </cell>
        </row>
        <row r="117">
          <cell r="O117" t="str">
            <v xml:space="preserve">0 </v>
          </cell>
          <cell r="P117" t="e">
            <v>#VALUE!</v>
          </cell>
          <cell r="Q117" t="e">
            <v>#VALUE!</v>
          </cell>
          <cell r="R117" t="e">
            <v>#VALUE!</v>
          </cell>
          <cell r="S117" t="e">
            <v>#VALUE!</v>
          </cell>
          <cell r="T117" t="e">
            <v>#VALUE!</v>
          </cell>
          <cell r="U117" t="e">
            <v>#VALUE!</v>
          </cell>
          <cell r="V117" t="e">
            <v>#VALUE!</v>
          </cell>
        </row>
        <row r="118">
          <cell r="O118" t="str">
            <v xml:space="preserve">0 </v>
          </cell>
          <cell r="P118" t="e">
            <v>#VALUE!</v>
          </cell>
          <cell r="Q118" t="e">
            <v>#VALUE!</v>
          </cell>
          <cell r="R118" t="e">
            <v>#VALUE!</v>
          </cell>
          <cell r="S118" t="e">
            <v>#VALUE!</v>
          </cell>
          <cell r="T118" t="e">
            <v>#VALUE!</v>
          </cell>
          <cell r="U118" t="e">
            <v>#VALUE!</v>
          </cell>
          <cell r="V118" t="e">
            <v>#VALUE!</v>
          </cell>
        </row>
        <row r="119">
          <cell r="O119" t="str">
            <v xml:space="preserve">0 </v>
          </cell>
          <cell r="P119" t="e">
            <v>#VALUE!</v>
          </cell>
          <cell r="Q119" t="e">
            <v>#VALUE!</v>
          </cell>
          <cell r="R119" t="e">
            <v>#VALUE!</v>
          </cell>
          <cell r="S119" t="e">
            <v>#VALUE!</v>
          </cell>
          <cell r="T119" t="e">
            <v>#VALUE!</v>
          </cell>
          <cell r="U119" t="e">
            <v>#VALUE!</v>
          </cell>
          <cell r="V119" t="e">
            <v>#VALUE!</v>
          </cell>
        </row>
        <row r="120">
          <cell r="O120" t="str">
            <v xml:space="preserve">0 </v>
          </cell>
          <cell r="P120" t="e">
            <v>#VALUE!</v>
          </cell>
          <cell r="Q120" t="e">
            <v>#VALUE!</v>
          </cell>
          <cell r="R120" t="e">
            <v>#VALUE!</v>
          </cell>
          <cell r="S120" t="e">
            <v>#VALUE!</v>
          </cell>
          <cell r="T120" t="e">
            <v>#VALUE!</v>
          </cell>
          <cell r="U120" t="e">
            <v>#VALUE!</v>
          </cell>
          <cell r="V120" t="e">
            <v>#VALUE!</v>
          </cell>
        </row>
        <row r="121">
          <cell r="O121" t="str">
            <v xml:space="preserve">0 </v>
          </cell>
          <cell r="P121" t="e">
            <v>#VALUE!</v>
          </cell>
          <cell r="Q121" t="e">
            <v>#VALUE!</v>
          </cell>
          <cell r="R121" t="e">
            <v>#VALUE!</v>
          </cell>
          <cell r="S121" t="e">
            <v>#VALUE!</v>
          </cell>
          <cell r="T121" t="e">
            <v>#VALUE!</v>
          </cell>
          <cell r="U121" t="e">
            <v>#VALUE!</v>
          </cell>
          <cell r="V121" t="e">
            <v>#VALUE!</v>
          </cell>
        </row>
        <row r="122">
          <cell r="O122" t="str">
            <v xml:space="preserve">0 </v>
          </cell>
          <cell r="P122" t="e">
            <v>#VALUE!</v>
          </cell>
          <cell r="Q122" t="e">
            <v>#VALUE!</v>
          </cell>
          <cell r="R122" t="e">
            <v>#VALUE!</v>
          </cell>
          <cell r="S122" t="e">
            <v>#VALUE!</v>
          </cell>
          <cell r="T122" t="e">
            <v>#VALUE!</v>
          </cell>
          <cell r="U122" t="e">
            <v>#VALUE!</v>
          </cell>
          <cell r="V122" t="e">
            <v>#VALUE!</v>
          </cell>
        </row>
        <row r="123">
          <cell r="O123" t="str">
            <v xml:space="preserve">0 </v>
          </cell>
          <cell r="P123" t="e">
            <v>#VALUE!</v>
          </cell>
          <cell r="Q123" t="e">
            <v>#VALUE!</v>
          </cell>
          <cell r="R123" t="e">
            <v>#VALUE!</v>
          </cell>
          <cell r="S123" t="e">
            <v>#VALUE!</v>
          </cell>
          <cell r="T123" t="e">
            <v>#VALUE!</v>
          </cell>
          <cell r="U123" t="e">
            <v>#VALUE!</v>
          </cell>
          <cell r="V123" t="e">
            <v>#VALUE!</v>
          </cell>
        </row>
        <row r="124">
          <cell r="O124" t="str">
            <v xml:space="preserve">0 </v>
          </cell>
          <cell r="P124" t="e">
            <v>#VALUE!</v>
          </cell>
          <cell r="Q124" t="e">
            <v>#VALUE!</v>
          </cell>
          <cell r="R124" t="e">
            <v>#VALUE!</v>
          </cell>
          <cell r="S124" t="e">
            <v>#VALUE!</v>
          </cell>
          <cell r="T124" t="e">
            <v>#VALUE!</v>
          </cell>
          <cell r="U124" t="e">
            <v>#VALUE!</v>
          </cell>
          <cell r="V124" t="e">
            <v>#VALUE!</v>
          </cell>
        </row>
        <row r="125">
          <cell r="O125" t="str">
            <v xml:space="preserve">0 </v>
          </cell>
          <cell r="P125" t="e">
            <v>#VALUE!</v>
          </cell>
          <cell r="Q125" t="e">
            <v>#VALUE!</v>
          </cell>
          <cell r="R125" t="e">
            <v>#VALUE!</v>
          </cell>
          <cell r="S125" t="e">
            <v>#VALUE!</v>
          </cell>
          <cell r="T125" t="e">
            <v>#VALUE!</v>
          </cell>
          <cell r="U125" t="e">
            <v>#VALUE!</v>
          </cell>
          <cell r="V125" t="e">
            <v>#VALUE!</v>
          </cell>
        </row>
        <row r="126">
          <cell r="O126" t="str">
            <v xml:space="preserve">0 </v>
          </cell>
          <cell r="P126" t="e">
            <v>#VALUE!</v>
          </cell>
          <cell r="Q126" t="e">
            <v>#VALUE!</v>
          </cell>
          <cell r="R126" t="e">
            <v>#VALUE!</v>
          </cell>
          <cell r="S126" t="e">
            <v>#VALUE!</v>
          </cell>
          <cell r="T126" t="e">
            <v>#VALUE!</v>
          </cell>
          <cell r="U126" t="e">
            <v>#VALUE!</v>
          </cell>
          <cell r="V126" t="e">
            <v>#VALUE!</v>
          </cell>
        </row>
        <row r="127">
          <cell r="O127" t="str">
            <v xml:space="preserve">0 </v>
          </cell>
          <cell r="P127" t="e">
            <v>#VALUE!</v>
          </cell>
          <cell r="Q127" t="e">
            <v>#VALUE!</v>
          </cell>
          <cell r="R127" t="e">
            <v>#VALUE!</v>
          </cell>
          <cell r="S127" t="e">
            <v>#VALUE!</v>
          </cell>
          <cell r="T127" t="e">
            <v>#VALUE!</v>
          </cell>
          <cell r="U127" t="e">
            <v>#VALUE!</v>
          </cell>
          <cell r="V127" t="e">
            <v>#VALUE!</v>
          </cell>
        </row>
        <row r="128">
          <cell r="O128" t="str">
            <v xml:space="preserve">0 </v>
          </cell>
          <cell r="P128" t="e">
            <v>#VALUE!</v>
          </cell>
          <cell r="Q128" t="e">
            <v>#VALUE!</v>
          </cell>
          <cell r="R128" t="e">
            <v>#VALUE!</v>
          </cell>
          <cell r="S128" t="e">
            <v>#VALUE!</v>
          </cell>
          <cell r="T128" t="e">
            <v>#VALUE!</v>
          </cell>
          <cell r="U128" t="e">
            <v>#VALUE!</v>
          </cell>
          <cell r="V128" t="e">
            <v>#VALUE!</v>
          </cell>
        </row>
        <row r="129">
          <cell r="O129" t="str">
            <v xml:space="preserve">0 </v>
          </cell>
          <cell r="P129" t="e">
            <v>#VALUE!</v>
          </cell>
          <cell r="Q129" t="e">
            <v>#VALUE!</v>
          </cell>
          <cell r="R129" t="e">
            <v>#VALUE!</v>
          </cell>
          <cell r="S129" t="e">
            <v>#VALUE!</v>
          </cell>
          <cell r="T129" t="e">
            <v>#VALUE!</v>
          </cell>
          <cell r="U129" t="e">
            <v>#VALUE!</v>
          </cell>
          <cell r="V129" t="e">
            <v>#VALUE!</v>
          </cell>
        </row>
        <row r="130">
          <cell r="O130" t="str">
            <v xml:space="preserve">0 </v>
          </cell>
          <cell r="P130" t="e">
            <v>#VALUE!</v>
          </cell>
          <cell r="Q130" t="e">
            <v>#VALUE!</v>
          </cell>
          <cell r="R130" t="e">
            <v>#VALUE!</v>
          </cell>
          <cell r="S130" t="e">
            <v>#VALUE!</v>
          </cell>
          <cell r="T130" t="e">
            <v>#VALUE!</v>
          </cell>
          <cell r="U130" t="e">
            <v>#VALUE!</v>
          </cell>
          <cell r="V130" t="e">
            <v>#VALUE!</v>
          </cell>
        </row>
        <row r="131">
          <cell r="O131" t="str">
            <v xml:space="preserve">0 </v>
          </cell>
          <cell r="P131" t="e">
            <v>#VALUE!</v>
          </cell>
          <cell r="Q131" t="e">
            <v>#VALUE!</v>
          </cell>
          <cell r="R131" t="e">
            <v>#VALUE!</v>
          </cell>
          <cell r="S131" t="e">
            <v>#VALUE!</v>
          </cell>
          <cell r="T131" t="e">
            <v>#VALUE!</v>
          </cell>
          <cell r="U131" t="e">
            <v>#VALUE!</v>
          </cell>
          <cell r="V131" t="e">
            <v>#VALUE!</v>
          </cell>
        </row>
        <row r="132">
          <cell r="O132" t="str">
            <v xml:space="preserve">0 </v>
          </cell>
          <cell r="P132" t="e">
            <v>#VALUE!</v>
          </cell>
          <cell r="Q132" t="e">
            <v>#VALUE!</v>
          </cell>
          <cell r="R132" t="e">
            <v>#VALUE!</v>
          </cell>
          <cell r="S132" t="e">
            <v>#VALUE!</v>
          </cell>
          <cell r="T132" t="e">
            <v>#VALUE!</v>
          </cell>
          <cell r="U132" t="e">
            <v>#VALUE!</v>
          </cell>
          <cell r="V132" t="e">
            <v>#VALUE!</v>
          </cell>
        </row>
        <row r="133">
          <cell r="O133" t="str">
            <v xml:space="preserve">0 </v>
          </cell>
          <cell r="P133" t="e">
            <v>#VALUE!</v>
          </cell>
          <cell r="Q133" t="e">
            <v>#VALUE!</v>
          </cell>
          <cell r="R133" t="e">
            <v>#VALUE!</v>
          </cell>
          <cell r="S133" t="e">
            <v>#VALUE!</v>
          </cell>
          <cell r="T133" t="e">
            <v>#VALUE!</v>
          </cell>
          <cell r="U133" t="e">
            <v>#VALUE!</v>
          </cell>
          <cell r="V133" t="e">
            <v>#VALUE!</v>
          </cell>
        </row>
        <row r="134">
          <cell r="O134" t="str">
            <v xml:space="preserve">0 </v>
          </cell>
          <cell r="P134" t="e">
            <v>#VALUE!</v>
          </cell>
          <cell r="Q134" t="e">
            <v>#VALUE!</v>
          </cell>
          <cell r="R134" t="e">
            <v>#VALUE!</v>
          </cell>
          <cell r="S134" t="e">
            <v>#VALUE!</v>
          </cell>
          <cell r="T134" t="e">
            <v>#VALUE!</v>
          </cell>
          <cell r="U134" t="e">
            <v>#VALUE!</v>
          </cell>
          <cell r="V134" t="e">
            <v>#VALUE!</v>
          </cell>
        </row>
        <row r="135">
          <cell r="O135" t="str">
            <v xml:space="preserve">0 </v>
          </cell>
          <cell r="P135" t="e">
            <v>#VALUE!</v>
          </cell>
          <cell r="Q135" t="e">
            <v>#VALUE!</v>
          </cell>
          <cell r="R135" t="e">
            <v>#VALUE!</v>
          </cell>
          <cell r="S135" t="e">
            <v>#VALUE!</v>
          </cell>
          <cell r="T135" t="e">
            <v>#VALUE!</v>
          </cell>
          <cell r="U135" t="e">
            <v>#VALUE!</v>
          </cell>
          <cell r="V135" t="e">
            <v>#VALUE!</v>
          </cell>
        </row>
        <row r="136">
          <cell r="O136" t="str">
            <v xml:space="preserve">0 </v>
          </cell>
          <cell r="P136" t="e">
            <v>#VALUE!</v>
          </cell>
          <cell r="Q136" t="e">
            <v>#VALUE!</v>
          </cell>
          <cell r="R136" t="e">
            <v>#VALUE!</v>
          </cell>
          <cell r="S136" t="e">
            <v>#VALUE!</v>
          </cell>
          <cell r="T136" t="e">
            <v>#VALUE!</v>
          </cell>
          <cell r="U136" t="e">
            <v>#VALUE!</v>
          </cell>
          <cell r="V136" t="e">
            <v>#VALUE!</v>
          </cell>
        </row>
        <row r="137">
          <cell r="O137" t="str">
            <v xml:space="preserve">0 </v>
          </cell>
          <cell r="P137" t="e">
            <v>#VALUE!</v>
          </cell>
          <cell r="Q137" t="e">
            <v>#VALUE!</v>
          </cell>
          <cell r="R137" t="e">
            <v>#VALUE!</v>
          </cell>
          <cell r="S137" t="e">
            <v>#VALUE!</v>
          </cell>
          <cell r="T137" t="e">
            <v>#VALUE!</v>
          </cell>
          <cell r="U137" t="e">
            <v>#VALUE!</v>
          </cell>
          <cell r="V137" t="e">
            <v>#VALUE!</v>
          </cell>
        </row>
        <row r="138">
          <cell r="O138" t="str">
            <v xml:space="preserve">0 </v>
          </cell>
          <cell r="P138" t="e">
            <v>#VALUE!</v>
          </cell>
          <cell r="Q138" t="e">
            <v>#VALUE!</v>
          </cell>
          <cell r="R138" t="e">
            <v>#VALUE!</v>
          </cell>
          <cell r="S138" t="e">
            <v>#VALUE!</v>
          </cell>
          <cell r="T138" t="e">
            <v>#VALUE!</v>
          </cell>
          <cell r="U138" t="e">
            <v>#VALUE!</v>
          </cell>
          <cell r="V138" t="e">
            <v>#VALUE!</v>
          </cell>
        </row>
        <row r="139">
          <cell r="O139" t="str">
            <v xml:space="preserve">0 </v>
          </cell>
          <cell r="P139" t="e">
            <v>#VALUE!</v>
          </cell>
          <cell r="Q139" t="e">
            <v>#VALUE!</v>
          </cell>
          <cell r="R139" t="e">
            <v>#VALUE!</v>
          </cell>
          <cell r="S139" t="e">
            <v>#VALUE!</v>
          </cell>
          <cell r="T139" t="e">
            <v>#VALUE!</v>
          </cell>
          <cell r="U139" t="e">
            <v>#VALUE!</v>
          </cell>
          <cell r="V139" t="e">
            <v>#VALUE!</v>
          </cell>
        </row>
        <row r="140">
          <cell r="O140" t="str">
            <v xml:space="preserve">0 </v>
          </cell>
          <cell r="P140" t="e">
            <v>#VALUE!</v>
          </cell>
          <cell r="Q140" t="e">
            <v>#VALUE!</v>
          </cell>
          <cell r="R140" t="e">
            <v>#VALUE!</v>
          </cell>
          <cell r="S140" t="e">
            <v>#VALUE!</v>
          </cell>
          <cell r="T140" t="e">
            <v>#VALUE!</v>
          </cell>
          <cell r="U140" t="e">
            <v>#VALUE!</v>
          </cell>
          <cell r="V140" t="e">
            <v>#VALUE!</v>
          </cell>
        </row>
        <row r="141">
          <cell r="O141" t="str">
            <v xml:space="preserve">0 </v>
          </cell>
          <cell r="P141" t="e">
            <v>#VALUE!</v>
          </cell>
          <cell r="Q141" t="e">
            <v>#VALUE!</v>
          </cell>
          <cell r="R141" t="e">
            <v>#VALUE!</v>
          </cell>
          <cell r="S141" t="e">
            <v>#VALUE!</v>
          </cell>
          <cell r="T141" t="e">
            <v>#VALUE!</v>
          </cell>
          <cell r="U141" t="e">
            <v>#VALUE!</v>
          </cell>
          <cell r="V141" t="e">
            <v>#VALUE!</v>
          </cell>
        </row>
        <row r="142">
          <cell r="O142" t="str">
            <v xml:space="preserve">0 </v>
          </cell>
          <cell r="P142" t="e">
            <v>#VALUE!</v>
          </cell>
          <cell r="Q142" t="e">
            <v>#VALUE!</v>
          </cell>
          <cell r="R142" t="e">
            <v>#VALUE!</v>
          </cell>
          <cell r="S142" t="e">
            <v>#VALUE!</v>
          </cell>
          <cell r="T142" t="e">
            <v>#VALUE!</v>
          </cell>
          <cell r="U142" t="e">
            <v>#VALUE!</v>
          </cell>
          <cell r="V142" t="e">
            <v>#VALUE!</v>
          </cell>
        </row>
        <row r="143">
          <cell r="O143" t="str">
            <v xml:space="preserve">0 </v>
          </cell>
          <cell r="P143" t="e">
            <v>#VALUE!</v>
          </cell>
          <cell r="Q143" t="e">
            <v>#VALUE!</v>
          </cell>
          <cell r="R143" t="e">
            <v>#VALUE!</v>
          </cell>
          <cell r="S143" t="e">
            <v>#VALUE!</v>
          </cell>
          <cell r="T143" t="e">
            <v>#VALUE!</v>
          </cell>
          <cell r="U143" t="e">
            <v>#VALUE!</v>
          </cell>
          <cell r="V143" t="e">
            <v>#VALUE!</v>
          </cell>
        </row>
        <row r="144">
          <cell r="O144" t="str">
            <v xml:space="preserve">0 </v>
          </cell>
          <cell r="P144" t="e">
            <v>#VALUE!</v>
          </cell>
          <cell r="Q144" t="e">
            <v>#VALUE!</v>
          </cell>
          <cell r="R144" t="e">
            <v>#VALUE!</v>
          </cell>
          <cell r="S144" t="e">
            <v>#VALUE!</v>
          </cell>
          <cell r="T144" t="e">
            <v>#VALUE!</v>
          </cell>
          <cell r="U144" t="e">
            <v>#VALUE!</v>
          </cell>
          <cell r="V144" t="e">
            <v>#VALUE!</v>
          </cell>
        </row>
        <row r="145">
          <cell r="O145" t="str">
            <v xml:space="preserve">0 </v>
          </cell>
          <cell r="P145" t="e">
            <v>#VALUE!</v>
          </cell>
          <cell r="Q145" t="e">
            <v>#VALUE!</v>
          </cell>
          <cell r="R145" t="e">
            <v>#VALUE!</v>
          </cell>
          <cell r="S145" t="e">
            <v>#VALUE!</v>
          </cell>
          <cell r="T145" t="e">
            <v>#VALUE!</v>
          </cell>
          <cell r="U145" t="e">
            <v>#VALUE!</v>
          </cell>
          <cell r="V145" t="e">
            <v>#VALUE!</v>
          </cell>
        </row>
        <row r="146">
          <cell r="O146" t="str">
            <v xml:space="preserve">0 </v>
          </cell>
          <cell r="P146" t="e">
            <v>#VALUE!</v>
          </cell>
          <cell r="Q146" t="e">
            <v>#VALUE!</v>
          </cell>
          <cell r="R146" t="e">
            <v>#VALUE!</v>
          </cell>
          <cell r="S146" t="e">
            <v>#VALUE!</v>
          </cell>
          <cell r="T146" t="e">
            <v>#VALUE!</v>
          </cell>
          <cell r="U146" t="e">
            <v>#VALUE!</v>
          </cell>
          <cell r="V146" t="e">
            <v>#VALUE!</v>
          </cell>
        </row>
        <row r="147">
          <cell r="O147" t="str">
            <v xml:space="preserve">0 </v>
          </cell>
          <cell r="P147" t="e">
            <v>#VALUE!</v>
          </cell>
          <cell r="Q147" t="e">
            <v>#VALUE!</v>
          </cell>
          <cell r="R147" t="e">
            <v>#VALUE!</v>
          </cell>
          <cell r="S147" t="e">
            <v>#VALUE!</v>
          </cell>
          <cell r="T147" t="e">
            <v>#VALUE!</v>
          </cell>
          <cell r="U147" t="e">
            <v>#VALUE!</v>
          </cell>
          <cell r="V147" t="e">
            <v>#VALUE!</v>
          </cell>
        </row>
        <row r="148">
          <cell r="O148" t="str">
            <v xml:space="preserve">0 </v>
          </cell>
          <cell r="P148" t="e">
            <v>#VALUE!</v>
          </cell>
          <cell r="Q148" t="e">
            <v>#VALUE!</v>
          </cell>
          <cell r="R148" t="e">
            <v>#VALUE!</v>
          </cell>
          <cell r="S148" t="e">
            <v>#VALUE!</v>
          </cell>
          <cell r="T148" t="e">
            <v>#VALUE!</v>
          </cell>
          <cell r="U148" t="e">
            <v>#VALUE!</v>
          </cell>
          <cell r="V148" t="e">
            <v>#VALUE!</v>
          </cell>
        </row>
        <row r="149">
          <cell r="O149" t="str">
            <v xml:space="preserve">0 </v>
          </cell>
          <cell r="P149" t="e">
            <v>#VALUE!</v>
          </cell>
          <cell r="Q149" t="e">
            <v>#VALUE!</v>
          </cell>
          <cell r="R149" t="e">
            <v>#VALUE!</v>
          </cell>
          <cell r="S149" t="e">
            <v>#VALUE!</v>
          </cell>
          <cell r="T149" t="e">
            <v>#VALUE!</v>
          </cell>
          <cell r="U149" t="e">
            <v>#VALUE!</v>
          </cell>
          <cell r="V149" t="e">
            <v>#VALUE!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K1638"/>
  <sheetViews>
    <sheetView showGridLines="0" tabSelected="1" view="pageBreakPreview" zoomScale="85" zoomScaleNormal="100" zoomScaleSheetLayoutView="85" zoomScalePageLayoutView="150" workbookViewId="0">
      <pane xSplit="2" ySplit="3" topLeftCell="C4" activePane="bottomRight" state="frozen"/>
      <selection pane="topRight" activeCell="B1" sqref="B1"/>
      <selection pane="bottomLeft" activeCell="A3" sqref="A3"/>
      <selection pane="bottomRight" activeCell="B58" sqref="B58"/>
    </sheetView>
  </sheetViews>
  <sheetFormatPr baseColWidth="10" defaultColWidth="5.25" defaultRowHeight="18.75" x14ac:dyDescent="0.25"/>
  <cols>
    <col min="1" max="1" width="5.25" style="1"/>
    <col min="2" max="2" width="31" style="134" bestFit="1" customWidth="1"/>
    <col min="3" max="3" width="5.5" style="1" customWidth="1"/>
    <col min="4" max="46" width="5.25" style="1"/>
    <col min="47" max="47" width="1.375" style="1" customWidth="1"/>
    <col min="48" max="48" width="5.25" style="1"/>
    <col min="49" max="49" width="5.875" style="1" bestFit="1" customWidth="1"/>
    <col min="50" max="50" width="5.875" style="1" customWidth="1"/>
    <col min="51" max="73" width="5.25" style="1"/>
    <col min="74" max="75" width="5.25" style="14"/>
    <col min="76" max="76" width="9.25" style="15" bestFit="1" customWidth="1"/>
    <col min="77" max="77" width="5.25" style="15" customWidth="1"/>
    <col min="78" max="374" width="5.25" style="15"/>
    <col min="375" max="375" width="256.25" style="15" customWidth="1"/>
    <col min="376" max="16384" width="5.25" style="1"/>
  </cols>
  <sheetData>
    <row r="1" spans="1:77" s="15" customFormat="1" ht="19.5" thickBot="1" x14ac:dyDescent="0.3">
      <c r="A1" s="88"/>
      <c r="B1" s="121" t="s">
        <v>47</v>
      </c>
      <c r="C1" s="318">
        <v>51</v>
      </c>
      <c r="D1" s="319"/>
      <c r="E1" s="318">
        <v>52</v>
      </c>
      <c r="F1" s="319"/>
      <c r="G1" s="318">
        <v>1</v>
      </c>
      <c r="H1" s="319"/>
      <c r="I1" s="318">
        <v>2</v>
      </c>
      <c r="J1" s="320"/>
      <c r="K1" s="318">
        <v>3</v>
      </c>
      <c r="L1" s="319"/>
      <c r="M1" s="318">
        <v>4</v>
      </c>
      <c r="N1" s="320"/>
      <c r="O1" s="318">
        <v>5</v>
      </c>
      <c r="P1" s="319"/>
      <c r="Q1" s="318">
        <v>6</v>
      </c>
      <c r="R1" s="320"/>
      <c r="S1" s="318">
        <v>7</v>
      </c>
      <c r="T1" s="319"/>
      <c r="U1" s="320"/>
      <c r="V1" s="318">
        <v>8</v>
      </c>
      <c r="W1" s="319"/>
      <c r="X1" s="320"/>
      <c r="Y1" s="318">
        <v>9</v>
      </c>
      <c r="Z1" s="319"/>
      <c r="AA1" s="320"/>
      <c r="AB1" s="318">
        <v>10</v>
      </c>
      <c r="AC1" s="319"/>
      <c r="AD1" s="320"/>
      <c r="AE1" s="318">
        <v>11</v>
      </c>
      <c r="AF1" s="320"/>
      <c r="AG1" s="318">
        <v>12</v>
      </c>
      <c r="AH1" s="320"/>
      <c r="AI1" s="318">
        <v>13</v>
      </c>
      <c r="AJ1" s="320"/>
      <c r="AK1" s="318">
        <v>14</v>
      </c>
      <c r="AL1" s="320"/>
      <c r="AM1" s="318">
        <v>15</v>
      </c>
      <c r="AN1" s="320"/>
      <c r="AO1" s="318">
        <v>16</v>
      </c>
      <c r="AP1" s="320"/>
      <c r="AQ1" s="318">
        <v>17</v>
      </c>
      <c r="AR1" s="320"/>
      <c r="AS1" s="318"/>
      <c r="AT1" s="320"/>
      <c r="AU1" s="20"/>
      <c r="AV1" s="234" t="s">
        <v>46</v>
      </c>
      <c r="AW1" s="220" t="s">
        <v>34</v>
      </c>
      <c r="AX1" s="220" t="s">
        <v>1</v>
      </c>
      <c r="AY1" s="191" t="s">
        <v>35</v>
      </c>
      <c r="AZ1" s="194" t="s">
        <v>24</v>
      </c>
      <c r="BA1" s="197" t="s">
        <v>25</v>
      </c>
      <c r="BB1" s="200" t="s">
        <v>26</v>
      </c>
      <c r="BC1" s="203" t="s">
        <v>27</v>
      </c>
      <c r="BD1" s="240" t="s">
        <v>28</v>
      </c>
      <c r="BE1" s="270" t="s">
        <v>57</v>
      </c>
      <c r="BF1" s="206" t="s">
        <v>56</v>
      </c>
      <c r="BG1" s="209" t="s">
        <v>82</v>
      </c>
      <c r="BH1" s="212" t="s">
        <v>83</v>
      </c>
      <c r="BI1" s="215" t="s">
        <v>84</v>
      </c>
      <c r="BJ1" s="240" t="s">
        <v>33</v>
      </c>
      <c r="BK1" s="255" t="s">
        <v>23</v>
      </c>
      <c r="BL1" s="258" t="s">
        <v>22</v>
      </c>
      <c r="BM1" s="185" t="s">
        <v>21</v>
      </c>
      <c r="BN1" s="188" t="s">
        <v>20</v>
      </c>
      <c r="BO1" s="240" t="s">
        <v>19</v>
      </c>
      <c r="BP1" s="243" t="s">
        <v>39</v>
      </c>
      <c r="BQ1" s="246" t="s">
        <v>45</v>
      </c>
      <c r="BR1" s="249" t="s">
        <v>41</v>
      </c>
      <c r="BS1" s="252" t="s">
        <v>38</v>
      </c>
      <c r="BT1" s="237" t="s">
        <v>49</v>
      </c>
      <c r="BU1" s="228" t="s">
        <v>36</v>
      </c>
      <c r="BV1" s="231" t="s">
        <v>37</v>
      </c>
      <c r="BW1" s="231" t="s">
        <v>52</v>
      </c>
      <c r="BX1" s="225" t="s">
        <v>48</v>
      </c>
    </row>
    <row r="2" spans="1:77" s="15" customFormat="1" x14ac:dyDescent="0.25">
      <c r="A2" s="89"/>
      <c r="B2" s="122" t="s">
        <v>0</v>
      </c>
      <c r="C2" s="317" t="str">
        <f>'Dates vacances'!A2</f>
        <v>15-20 déc</v>
      </c>
      <c r="D2" s="279"/>
      <c r="E2" s="278" t="str">
        <f>'Dates vacances'!C2</f>
        <v>22-27 déc</v>
      </c>
      <c r="F2" s="279"/>
      <c r="G2" s="278" t="str">
        <f>'Dates vacances'!E2</f>
        <v>29-3 janv</v>
      </c>
      <c r="H2" s="279"/>
      <c r="I2" s="278" t="str">
        <f>'Dates vacances'!G2</f>
        <v>5-10 janv</v>
      </c>
      <c r="J2" s="279"/>
      <c r="K2" s="278" t="str">
        <f>'Dates vacances'!I2</f>
        <v>12-17 janv</v>
      </c>
      <c r="L2" s="279"/>
      <c r="M2" s="278" t="str">
        <f>'Dates vacances'!K2</f>
        <v>19-24 janv</v>
      </c>
      <c r="N2" s="279"/>
      <c r="O2" s="278" t="str">
        <f>'Dates vacances'!M2</f>
        <v>26-31 janv</v>
      </c>
      <c r="P2" s="279"/>
      <c r="Q2" s="278" t="str">
        <f>'Dates vacances'!O2</f>
        <v>2-7 févr</v>
      </c>
      <c r="R2" s="279"/>
      <c r="S2" s="276" t="str">
        <f>'Dates vacances'!Q2</f>
        <v>9-14 févr</v>
      </c>
      <c r="T2" s="282"/>
      <c r="U2" s="277"/>
      <c r="V2" s="276" t="str">
        <f>'Dates vacances'!T2</f>
        <v>16-21 févr</v>
      </c>
      <c r="W2" s="282"/>
      <c r="X2" s="277"/>
      <c r="Y2" s="280" t="str">
        <f>'Dates vacances'!W2</f>
        <v>23-28 févr</v>
      </c>
      <c r="Z2" s="333"/>
      <c r="AA2" s="281"/>
      <c r="AB2" s="280" t="str">
        <f>'Dates vacances'!Z2</f>
        <v>2-7 mars</v>
      </c>
      <c r="AC2" s="333"/>
      <c r="AD2" s="281"/>
      <c r="AE2" s="278" t="str">
        <f>'Dates vacances'!AC2</f>
        <v>9-14 mars</v>
      </c>
      <c r="AF2" s="279"/>
      <c r="AG2" s="278" t="str">
        <f>'Dates vacances'!AE2</f>
        <v>16-21 mars</v>
      </c>
      <c r="AH2" s="279"/>
      <c r="AI2" s="278" t="str">
        <f>'Dates vacances'!AG2</f>
        <v>23-28 mars</v>
      </c>
      <c r="AJ2" s="279"/>
      <c r="AK2" s="278" t="str">
        <f>'Dates vacances'!AI2</f>
        <v>30-4 avr</v>
      </c>
      <c r="AL2" s="279"/>
      <c r="AM2" s="276" t="str">
        <f>'Dates vacances'!AK2</f>
        <v>6-11 avr</v>
      </c>
      <c r="AN2" s="277"/>
      <c r="AO2" s="276" t="str">
        <f>'Dates vacances'!AM2</f>
        <v>13-18 avr</v>
      </c>
      <c r="AP2" s="277"/>
      <c r="AQ2" s="280" t="str">
        <f>'Dates vacances'!AO2</f>
        <v>20-25 avr</v>
      </c>
      <c r="AR2" s="281"/>
      <c r="AS2" s="276">
        <f>'Dates vacances'!AQ2</f>
        <v>0</v>
      </c>
      <c r="AT2" s="277"/>
      <c r="AU2" s="18"/>
      <c r="AV2" s="235"/>
      <c r="AW2" s="221"/>
      <c r="AX2" s="221"/>
      <c r="AY2" s="192"/>
      <c r="AZ2" s="195"/>
      <c r="BA2" s="198"/>
      <c r="BB2" s="201"/>
      <c r="BC2" s="204"/>
      <c r="BD2" s="241"/>
      <c r="BE2" s="271"/>
      <c r="BF2" s="207"/>
      <c r="BG2" s="210"/>
      <c r="BH2" s="213"/>
      <c r="BI2" s="216"/>
      <c r="BJ2" s="241"/>
      <c r="BK2" s="256"/>
      <c r="BL2" s="259"/>
      <c r="BM2" s="186"/>
      <c r="BN2" s="189"/>
      <c r="BO2" s="241"/>
      <c r="BP2" s="244"/>
      <c r="BQ2" s="247"/>
      <c r="BR2" s="250"/>
      <c r="BS2" s="253"/>
      <c r="BT2" s="238"/>
      <c r="BU2" s="229"/>
      <c r="BV2" s="232"/>
      <c r="BW2" s="232"/>
      <c r="BX2" s="226"/>
    </row>
    <row r="3" spans="1:77" s="15" customFormat="1" ht="19.5" thickBot="1" x14ac:dyDescent="0.3">
      <c r="A3" s="13"/>
      <c r="B3" s="123"/>
      <c r="C3" s="97" t="s">
        <v>43</v>
      </c>
      <c r="D3" s="98" t="s">
        <v>44</v>
      </c>
      <c r="E3" s="99" t="s">
        <v>50</v>
      </c>
      <c r="F3" s="100" t="s">
        <v>44</v>
      </c>
      <c r="G3" s="99" t="s">
        <v>43</v>
      </c>
      <c r="H3" s="100" t="s">
        <v>44</v>
      </c>
      <c r="I3" s="101" t="s">
        <v>43</v>
      </c>
      <c r="J3" s="98" t="s">
        <v>44</v>
      </c>
      <c r="K3" s="101" t="s">
        <v>43</v>
      </c>
      <c r="L3" s="98" t="s">
        <v>44</v>
      </c>
      <c r="M3" s="101" t="s">
        <v>43</v>
      </c>
      <c r="N3" s="98" t="s">
        <v>44</v>
      </c>
      <c r="O3" s="101" t="s">
        <v>43</v>
      </c>
      <c r="P3" s="98" t="s">
        <v>44</v>
      </c>
      <c r="Q3" s="101" t="s">
        <v>43</v>
      </c>
      <c r="R3" s="98" t="s">
        <v>44</v>
      </c>
      <c r="S3" s="99" t="s">
        <v>1</v>
      </c>
      <c r="T3" s="102" t="s">
        <v>1</v>
      </c>
      <c r="U3" s="100" t="s">
        <v>2</v>
      </c>
      <c r="V3" s="99" t="s">
        <v>1</v>
      </c>
      <c r="W3" s="102" t="s">
        <v>1</v>
      </c>
      <c r="X3" s="100" t="s">
        <v>2</v>
      </c>
      <c r="Y3" s="99" t="s">
        <v>1</v>
      </c>
      <c r="Z3" s="102" t="s">
        <v>1</v>
      </c>
      <c r="AA3" s="100" t="s">
        <v>2</v>
      </c>
      <c r="AB3" s="99" t="s">
        <v>1</v>
      </c>
      <c r="AC3" s="102" t="s">
        <v>1</v>
      </c>
      <c r="AD3" s="100" t="s">
        <v>2</v>
      </c>
      <c r="AE3" s="101" t="s">
        <v>43</v>
      </c>
      <c r="AF3" s="98" t="s">
        <v>44</v>
      </c>
      <c r="AG3" s="101" t="s">
        <v>43</v>
      </c>
      <c r="AH3" s="98" t="s">
        <v>44</v>
      </c>
      <c r="AI3" s="101" t="s">
        <v>43</v>
      </c>
      <c r="AJ3" s="98" t="s">
        <v>44</v>
      </c>
      <c r="AK3" s="101" t="s">
        <v>43</v>
      </c>
      <c r="AL3" s="98" t="s">
        <v>44</v>
      </c>
      <c r="AM3" s="99" t="s">
        <v>43</v>
      </c>
      <c r="AN3" s="100" t="s">
        <v>44</v>
      </c>
      <c r="AO3" s="103" t="s">
        <v>43</v>
      </c>
      <c r="AP3" s="104" t="s">
        <v>44</v>
      </c>
      <c r="AQ3" s="103" t="s">
        <v>43</v>
      </c>
      <c r="AR3" s="104" t="s">
        <v>44</v>
      </c>
      <c r="AS3" s="103" t="s">
        <v>43</v>
      </c>
      <c r="AT3" s="104" t="s">
        <v>44</v>
      </c>
      <c r="AU3" s="17"/>
      <c r="AV3" s="235"/>
      <c r="AW3" s="221"/>
      <c r="AX3" s="221"/>
      <c r="AY3" s="192"/>
      <c r="AZ3" s="195"/>
      <c r="BA3" s="198"/>
      <c r="BB3" s="201"/>
      <c r="BC3" s="204"/>
      <c r="BD3" s="241"/>
      <c r="BE3" s="271"/>
      <c r="BF3" s="207"/>
      <c r="BG3" s="210"/>
      <c r="BH3" s="213"/>
      <c r="BI3" s="216"/>
      <c r="BJ3" s="241"/>
      <c r="BK3" s="256"/>
      <c r="BL3" s="259"/>
      <c r="BM3" s="186"/>
      <c r="BN3" s="189"/>
      <c r="BO3" s="241"/>
      <c r="BP3" s="244"/>
      <c r="BQ3" s="247"/>
      <c r="BR3" s="250"/>
      <c r="BS3" s="253"/>
      <c r="BT3" s="238"/>
      <c r="BU3" s="229"/>
      <c r="BV3" s="232"/>
      <c r="BW3" s="232"/>
      <c r="BX3" s="226"/>
    </row>
    <row r="4" spans="1:77" s="26" customFormat="1" ht="19.5" thickBot="1" x14ac:dyDescent="0.3">
      <c r="A4" s="94"/>
      <c r="B4" s="124" t="s">
        <v>51</v>
      </c>
      <c r="C4" s="105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  <c r="U4" s="105"/>
      <c r="V4" s="105"/>
      <c r="W4" s="105"/>
      <c r="X4" s="105"/>
      <c r="Y4" s="105"/>
      <c r="Z4" s="105"/>
      <c r="AA4" s="105"/>
      <c r="AB4" s="105"/>
      <c r="AC4" s="105"/>
      <c r="AD4" s="105"/>
      <c r="AE4" s="105"/>
      <c r="AF4" s="105"/>
      <c r="AG4" s="105"/>
      <c r="AH4" s="105"/>
      <c r="AI4" s="105"/>
      <c r="AJ4" s="105"/>
      <c r="AK4" s="105"/>
      <c r="AL4" s="105"/>
      <c r="AM4" s="105"/>
      <c r="AN4" s="105"/>
      <c r="AO4" s="105"/>
      <c r="AP4" s="105"/>
      <c r="AQ4" s="105"/>
      <c r="AR4" s="105"/>
      <c r="AS4" s="105"/>
      <c r="AT4" s="106"/>
      <c r="AU4" s="24"/>
      <c r="AV4" s="236"/>
      <c r="AW4" s="222"/>
      <c r="AX4" s="222"/>
      <c r="AY4" s="193"/>
      <c r="AZ4" s="196"/>
      <c r="BA4" s="199"/>
      <c r="BB4" s="202"/>
      <c r="BC4" s="205"/>
      <c r="BD4" s="242"/>
      <c r="BE4" s="272"/>
      <c r="BF4" s="208"/>
      <c r="BG4" s="211"/>
      <c r="BH4" s="214"/>
      <c r="BI4" s="217"/>
      <c r="BJ4" s="242"/>
      <c r="BK4" s="257"/>
      <c r="BL4" s="260"/>
      <c r="BM4" s="187"/>
      <c r="BN4" s="190"/>
      <c r="BO4" s="242"/>
      <c r="BP4" s="245"/>
      <c r="BQ4" s="248"/>
      <c r="BR4" s="251"/>
      <c r="BS4" s="254"/>
      <c r="BT4" s="239"/>
      <c r="BU4" s="230"/>
      <c r="BV4" s="233"/>
      <c r="BW4" s="233"/>
      <c r="BX4" s="227"/>
    </row>
    <row r="5" spans="1:77" s="15" customFormat="1" x14ac:dyDescent="0.25">
      <c r="A5" s="79">
        <v>1</v>
      </c>
      <c r="B5" s="125" t="s">
        <v>317</v>
      </c>
      <c r="C5" s="80"/>
      <c r="D5" s="28"/>
      <c r="E5" s="28" t="s">
        <v>25</v>
      </c>
      <c r="F5" s="28" t="s">
        <v>25</v>
      </c>
      <c r="G5" s="28" t="s">
        <v>89</v>
      </c>
      <c r="H5" s="28" t="s">
        <v>89</v>
      </c>
      <c r="I5" s="28" t="s">
        <v>34</v>
      </c>
      <c r="J5" s="28" t="s">
        <v>34</v>
      </c>
      <c r="K5" s="28" t="s">
        <v>73</v>
      </c>
      <c r="L5" s="28" t="s">
        <v>73</v>
      </c>
      <c r="M5" s="28" t="s">
        <v>73</v>
      </c>
      <c r="N5" s="28" t="s">
        <v>73</v>
      </c>
      <c r="O5" s="28" t="s">
        <v>24</v>
      </c>
      <c r="P5" s="28" t="s">
        <v>24</v>
      </c>
      <c r="Q5" s="28" t="s">
        <v>87</v>
      </c>
      <c r="R5" s="28" t="s">
        <v>87</v>
      </c>
      <c r="S5" s="28" t="s">
        <v>88</v>
      </c>
      <c r="T5" s="28" t="s">
        <v>88</v>
      </c>
      <c r="U5" s="28" t="s">
        <v>34</v>
      </c>
      <c r="V5" s="28" t="s">
        <v>35</v>
      </c>
      <c r="W5" s="28" t="s">
        <v>35</v>
      </c>
      <c r="X5" s="28" t="s">
        <v>89</v>
      </c>
      <c r="Y5" s="28" t="s">
        <v>24</v>
      </c>
      <c r="Z5" s="28" t="s">
        <v>24</v>
      </c>
      <c r="AA5" s="28" t="s">
        <v>87</v>
      </c>
      <c r="AB5" s="28" t="s">
        <v>89</v>
      </c>
      <c r="AC5" s="28" t="s">
        <v>89</v>
      </c>
      <c r="AD5" s="28" t="s">
        <v>25</v>
      </c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93"/>
      <c r="AU5" s="21"/>
      <c r="AV5" s="1">
        <f t="shared" ref="AV5" si="0">COUNTIF(C5:AT5,"*RJ*")</f>
        <v>0</v>
      </c>
      <c r="AW5" s="1">
        <f t="shared" ref="AW5" si="1">COUNTIF(C5:AT5,"*J1*")</f>
        <v>3</v>
      </c>
      <c r="AX5" s="16">
        <f t="shared" ref="AX5:AX36" si="2">AW5+AV5</f>
        <v>3</v>
      </c>
      <c r="AY5" s="1">
        <f t="shared" ref="AY5" si="3">COUNTIF(C5:AT5,"*J2*")</f>
        <v>2</v>
      </c>
      <c r="AZ5" s="1">
        <f t="shared" ref="AZ5" si="4">COUNTIF(C5:AT5,"*DEB*")</f>
        <v>4</v>
      </c>
      <c r="BA5" s="1">
        <f t="shared" ref="BA5" si="5">COUNTIF(C5:AT5,"*FLO*")</f>
        <v>3</v>
      </c>
      <c r="BB5" s="1">
        <f t="shared" ref="BB5" si="6">COUNTIF(C5:AT5,"*1ere*")</f>
        <v>3</v>
      </c>
      <c r="BC5" s="1">
        <f t="shared" ref="BC5" si="7">COUNTIF(C5:AT5,"*2eme*")</f>
        <v>2</v>
      </c>
      <c r="BD5" s="1">
        <f t="shared" ref="BD5" si="8">COUNTIF(C5:AT5,"*3eme*")</f>
        <v>5</v>
      </c>
      <c r="BE5" s="1">
        <f t="shared" ref="BE5:BE13" si="9">COUNTIF(C5:AT5,"TE")</f>
        <v>0</v>
      </c>
      <c r="BF5" s="1">
        <f t="shared" ref="BF5:BF13" si="10">COUNTIF(C5:AT5,"*TR*")</f>
        <v>0</v>
      </c>
      <c r="BG5" s="1">
        <f>COUNTIF(C5:AT5,$BG$1)</f>
        <v>0</v>
      </c>
      <c r="BH5" s="1">
        <f>COUNTIF(D5:AU5,$BH$1)</f>
        <v>0</v>
      </c>
      <c r="BI5" s="1">
        <f>COUNTIF(E5:AV5,$BI$1)</f>
        <v>0</v>
      </c>
      <c r="BJ5" s="1">
        <f t="shared" ref="BJ5:BJ13" si="11">COUNTIF(C5:AT5,"*A4*")</f>
        <v>0</v>
      </c>
      <c r="BK5" s="1">
        <f t="shared" ref="BK5:BK13" si="12">COUNTIF(C5:AT5,"*S0*")</f>
        <v>0</v>
      </c>
      <c r="BL5" s="1">
        <f t="shared" ref="BL5:BL13" si="13">COUNTIF(C5:AT5,"*S1*")</f>
        <v>0</v>
      </c>
      <c r="BM5" s="1">
        <f t="shared" ref="BM5:BM13" si="14">COUNTIF(C5:AT5,"*S2*")</f>
        <v>0</v>
      </c>
      <c r="BN5" s="1">
        <f t="shared" ref="BN5:BN13" si="15">COUNTIF(C5:AT5,"*S3*")</f>
        <v>0</v>
      </c>
      <c r="BO5" s="1">
        <f t="shared" ref="BO5:BO13" si="16">COUNTIF(C5:AT5,"*S4*")</f>
        <v>0</v>
      </c>
      <c r="BP5" s="1">
        <f t="shared" ref="BP5:BP13" si="17">COUNTIF(C5:AT5,"*PAF*")</f>
        <v>0</v>
      </c>
      <c r="BQ5" s="1">
        <f t="shared" ref="BQ5:BQ13" si="18">COUNTIF(C5:AT5,"*RED*")</f>
        <v>0</v>
      </c>
      <c r="BR5" s="1">
        <f t="shared" ref="BR5:BR13" si="19">COUNTIF(C5:AT5,"*RQ*")</f>
        <v>0</v>
      </c>
      <c r="BS5" s="1">
        <f t="shared" ref="BS5:BS13" si="20">COUNTIF(C5:AT5,"F")</f>
        <v>0</v>
      </c>
      <c r="BT5" s="1">
        <f t="shared" ref="BT5:BT13" si="21">COUNTIF(D5:AU5,"CSP")</f>
        <v>0</v>
      </c>
      <c r="BU5" s="1">
        <f t="shared" ref="BU5:BU13" si="22">COUNTIF(C5:AT5,"LP")</f>
        <v>0</v>
      </c>
      <c r="BV5" s="1">
        <f t="shared" ref="BV5:BV13" si="23">COUNTIF(C5:AT5,"E")</f>
        <v>0</v>
      </c>
      <c r="BW5" s="1">
        <f t="shared" ref="BW5:BW13" si="24">COUNTIF(D5:AU5,"GP")</f>
        <v>0</v>
      </c>
      <c r="BX5" s="70">
        <f t="shared" ref="BX5:BX13" si="25">SUM(AX5:BW5)</f>
        <v>22</v>
      </c>
      <c r="BY5" s="68" t="str">
        <f>B5</f>
        <v>Moniteur 1</v>
      </c>
    </row>
    <row r="6" spans="1:77" s="15" customFormat="1" x14ac:dyDescent="0.25">
      <c r="A6" s="95">
        <v>2</v>
      </c>
      <c r="B6" s="126" t="s">
        <v>318</v>
      </c>
      <c r="C6" s="90"/>
      <c r="D6" s="27"/>
      <c r="E6" s="27" t="s">
        <v>87</v>
      </c>
      <c r="F6" s="27" t="s">
        <v>87</v>
      </c>
      <c r="G6" s="27" t="s">
        <v>31</v>
      </c>
      <c r="H6" s="27" t="s">
        <v>31</v>
      </c>
      <c r="I6" s="27" t="s">
        <v>24</v>
      </c>
      <c r="J6" s="27" t="s">
        <v>24</v>
      </c>
      <c r="K6" s="27" t="s">
        <v>45</v>
      </c>
      <c r="L6" s="27" t="s">
        <v>45</v>
      </c>
      <c r="M6" s="27" t="s">
        <v>52</v>
      </c>
      <c r="N6" s="27" t="s">
        <v>45</v>
      </c>
      <c r="O6" s="27" t="s">
        <v>25</v>
      </c>
      <c r="P6" s="27" t="s">
        <v>25</v>
      </c>
      <c r="Q6" s="27" t="s">
        <v>34</v>
      </c>
      <c r="R6" s="27" t="s">
        <v>34</v>
      </c>
      <c r="S6" s="27" t="s">
        <v>89</v>
      </c>
      <c r="T6" s="27" t="s">
        <v>89</v>
      </c>
      <c r="U6" s="27" t="s">
        <v>29</v>
      </c>
      <c r="V6" s="27"/>
      <c r="W6" s="27" t="s">
        <v>37</v>
      </c>
      <c r="X6" s="27" t="s">
        <v>30</v>
      </c>
      <c r="Y6" s="27" t="s">
        <v>88</v>
      </c>
      <c r="Z6" s="27" t="s">
        <v>88</v>
      </c>
      <c r="AA6" s="27" t="s">
        <v>37</v>
      </c>
      <c r="AB6" s="27" t="s">
        <v>29</v>
      </c>
      <c r="AC6" s="27" t="s">
        <v>29</v>
      </c>
      <c r="AD6" s="27" t="s">
        <v>87</v>
      </c>
      <c r="AE6" s="27"/>
      <c r="AF6" s="27"/>
      <c r="AG6" s="27" t="s">
        <v>45</v>
      </c>
      <c r="AH6" s="27" t="s">
        <v>45</v>
      </c>
      <c r="AI6" s="27" t="s">
        <v>45</v>
      </c>
      <c r="AJ6" s="27" t="s">
        <v>45</v>
      </c>
      <c r="AK6" s="27"/>
      <c r="AL6" s="27"/>
      <c r="AM6" s="27"/>
      <c r="AN6" s="27"/>
      <c r="AO6" s="27"/>
      <c r="AP6" s="27"/>
      <c r="AQ6" s="27"/>
      <c r="AR6" s="27"/>
      <c r="AS6" s="27"/>
      <c r="AT6" s="92"/>
      <c r="AU6" s="17"/>
      <c r="AV6" s="1">
        <f t="shared" ref="AV6:AV13" si="26">COUNTIF(C6:AT6,"*RJ*")</f>
        <v>0</v>
      </c>
      <c r="AW6" s="1">
        <f t="shared" ref="AW6:AW13" si="27">COUNTIF(C6:AT6,"*J1*")</f>
        <v>2</v>
      </c>
      <c r="AX6" s="16">
        <f t="shared" si="2"/>
        <v>2</v>
      </c>
      <c r="AY6" s="1">
        <f t="shared" ref="AY6:AY13" si="28">COUNTIF(C6:AT6,"*J2*")</f>
        <v>0</v>
      </c>
      <c r="AZ6" s="1">
        <f t="shared" ref="AZ6:AZ13" si="29">COUNTIF(C6:AT6,"*DEB*")</f>
        <v>2</v>
      </c>
      <c r="BA6" s="1">
        <f t="shared" ref="BA6:BA13" si="30">COUNTIF(C6:AT6,"*FLO*")</f>
        <v>2</v>
      </c>
      <c r="BB6" s="1">
        <f t="shared" ref="BB6:BB13" si="31">COUNTIF(C6:AT6,"*1ere*")</f>
        <v>3</v>
      </c>
      <c r="BC6" s="1">
        <f t="shared" ref="BC6:BC13" si="32">COUNTIF(C6:AT6,"*2eme*")</f>
        <v>2</v>
      </c>
      <c r="BD6" s="1">
        <f t="shared" ref="BD6:BD13" si="33">COUNTIF(C6:AT6,"*3eme*")</f>
        <v>2</v>
      </c>
      <c r="BE6" s="1">
        <f t="shared" si="9"/>
        <v>0</v>
      </c>
      <c r="BF6" s="1">
        <f t="shared" si="10"/>
        <v>0</v>
      </c>
      <c r="BG6" s="1">
        <f t="shared" ref="BG6:BG13" si="34">COUNTIF(C6:AT6,$BG$1)</f>
        <v>0</v>
      </c>
      <c r="BH6" s="1">
        <f t="shared" ref="BH6:BH13" si="35">COUNTIF(D6:AU6,$BH$1)</f>
        <v>0</v>
      </c>
      <c r="BI6" s="1">
        <f t="shared" ref="BI6:BI13" si="36">COUNTIF(E6:AV6,$BI$1)</f>
        <v>0</v>
      </c>
      <c r="BJ6" s="1">
        <f t="shared" si="11"/>
        <v>0</v>
      </c>
      <c r="BK6" s="1">
        <f t="shared" si="12"/>
        <v>0</v>
      </c>
      <c r="BL6" s="1">
        <f t="shared" si="13"/>
        <v>0</v>
      </c>
      <c r="BM6" s="1">
        <f t="shared" si="14"/>
        <v>0</v>
      </c>
      <c r="BN6" s="1">
        <f t="shared" si="15"/>
        <v>0</v>
      </c>
      <c r="BO6" s="1">
        <f t="shared" si="16"/>
        <v>0</v>
      </c>
      <c r="BP6" s="1">
        <f t="shared" si="17"/>
        <v>0</v>
      </c>
      <c r="BQ6" s="1">
        <f t="shared" si="18"/>
        <v>7</v>
      </c>
      <c r="BR6" s="1">
        <f t="shared" si="19"/>
        <v>0</v>
      </c>
      <c r="BS6" s="1">
        <f t="shared" si="20"/>
        <v>0</v>
      </c>
      <c r="BT6" s="1">
        <f t="shared" si="21"/>
        <v>0</v>
      </c>
      <c r="BU6" s="1">
        <f t="shared" si="22"/>
        <v>0</v>
      </c>
      <c r="BV6" s="1">
        <f t="shared" si="23"/>
        <v>2</v>
      </c>
      <c r="BW6" s="1">
        <f t="shared" si="24"/>
        <v>1</v>
      </c>
      <c r="BX6" s="70">
        <f t="shared" si="25"/>
        <v>23</v>
      </c>
      <c r="BY6" s="68" t="str">
        <f t="shared" ref="BY6:BY54" si="37">B6</f>
        <v>Moniteur 2</v>
      </c>
    </row>
    <row r="7" spans="1:77" s="15" customFormat="1" x14ac:dyDescent="0.25">
      <c r="A7" s="95">
        <v>3</v>
      </c>
      <c r="B7" s="126" t="s">
        <v>319</v>
      </c>
      <c r="C7" s="90" t="s">
        <v>73</v>
      </c>
      <c r="D7" s="27" t="s">
        <v>73</v>
      </c>
      <c r="E7" s="27" t="s">
        <v>73</v>
      </c>
      <c r="F7" s="27" t="s">
        <v>73</v>
      </c>
      <c r="G7" s="27" t="s">
        <v>73</v>
      </c>
      <c r="H7" s="27" t="s">
        <v>73</v>
      </c>
      <c r="I7" s="27" t="s">
        <v>73</v>
      </c>
      <c r="J7" s="27" t="s">
        <v>73</v>
      </c>
      <c r="K7" s="27" t="s">
        <v>73</v>
      </c>
      <c r="L7" s="27" t="s">
        <v>73</v>
      </c>
      <c r="M7" s="27" t="s">
        <v>73</v>
      </c>
      <c r="N7" s="27" t="s">
        <v>73</v>
      </c>
      <c r="O7" s="27" t="s">
        <v>73</v>
      </c>
      <c r="P7" s="27" t="s">
        <v>73</v>
      </c>
      <c r="Q7" s="27" t="s">
        <v>73</v>
      </c>
      <c r="R7" s="27" t="s">
        <v>73</v>
      </c>
      <c r="S7" s="27" t="s">
        <v>87</v>
      </c>
      <c r="T7" s="27" t="s">
        <v>87</v>
      </c>
      <c r="U7" s="27" t="s">
        <v>73</v>
      </c>
      <c r="V7" s="27" t="s">
        <v>73</v>
      </c>
      <c r="W7" s="27" t="s">
        <v>73</v>
      </c>
      <c r="X7" s="27" t="s">
        <v>73</v>
      </c>
      <c r="Y7" s="27" t="s">
        <v>73</v>
      </c>
      <c r="Z7" s="27" t="s">
        <v>73</v>
      </c>
      <c r="AA7" s="27" t="s">
        <v>73</v>
      </c>
      <c r="AB7" s="27" t="s">
        <v>73</v>
      </c>
      <c r="AC7" s="27" t="s">
        <v>73</v>
      </c>
      <c r="AD7" s="27" t="s">
        <v>73</v>
      </c>
      <c r="AE7" s="27" t="s">
        <v>73</v>
      </c>
      <c r="AF7" s="27" t="s">
        <v>73</v>
      </c>
      <c r="AG7" s="27" t="s">
        <v>73</v>
      </c>
      <c r="AH7" s="27" t="s">
        <v>73</v>
      </c>
      <c r="AI7" s="27" t="s">
        <v>73</v>
      </c>
      <c r="AJ7" s="27" t="s">
        <v>73</v>
      </c>
      <c r="AK7" s="27" t="s">
        <v>73</v>
      </c>
      <c r="AL7" s="27" t="s">
        <v>73</v>
      </c>
      <c r="AM7" s="27" t="s">
        <v>73</v>
      </c>
      <c r="AN7" s="27" t="s">
        <v>73</v>
      </c>
      <c r="AO7" s="27" t="s">
        <v>73</v>
      </c>
      <c r="AP7" s="27" t="s">
        <v>73</v>
      </c>
      <c r="AQ7" s="27" t="s">
        <v>73</v>
      </c>
      <c r="AR7" s="27" t="s">
        <v>73</v>
      </c>
      <c r="AS7" s="27" t="s">
        <v>73</v>
      </c>
      <c r="AT7" s="27" t="s">
        <v>73</v>
      </c>
      <c r="AU7" s="17"/>
      <c r="AV7" s="1">
        <f t="shared" si="26"/>
        <v>0</v>
      </c>
      <c r="AW7" s="1">
        <f t="shared" si="27"/>
        <v>0</v>
      </c>
      <c r="AX7" s="16">
        <f t="shared" si="2"/>
        <v>0</v>
      </c>
      <c r="AY7" s="1">
        <f t="shared" si="28"/>
        <v>0</v>
      </c>
      <c r="AZ7" s="1">
        <f t="shared" si="29"/>
        <v>0</v>
      </c>
      <c r="BA7" s="1">
        <f t="shared" si="30"/>
        <v>0</v>
      </c>
      <c r="BB7" s="1">
        <f t="shared" si="31"/>
        <v>2</v>
      </c>
      <c r="BC7" s="1">
        <f t="shared" si="32"/>
        <v>0</v>
      </c>
      <c r="BD7" s="1">
        <f t="shared" si="33"/>
        <v>0</v>
      </c>
      <c r="BE7" s="1">
        <f t="shared" si="9"/>
        <v>0</v>
      </c>
      <c r="BF7" s="1">
        <f t="shared" si="10"/>
        <v>0</v>
      </c>
      <c r="BG7" s="1">
        <f t="shared" si="34"/>
        <v>0</v>
      </c>
      <c r="BH7" s="1">
        <f t="shared" si="35"/>
        <v>0</v>
      </c>
      <c r="BI7" s="1">
        <f t="shared" si="36"/>
        <v>0</v>
      </c>
      <c r="BJ7" s="1">
        <f t="shared" si="11"/>
        <v>0</v>
      </c>
      <c r="BK7" s="1">
        <f t="shared" si="12"/>
        <v>0</v>
      </c>
      <c r="BL7" s="1">
        <f t="shared" si="13"/>
        <v>0</v>
      </c>
      <c r="BM7" s="1">
        <f t="shared" si="14"/>
        <v>0</v>
      </c>
      <c r="BN7" s="1">
        <f t="shared" si="15"/>
        <v>0</v>
      </c>
      <c r="BO7" s="1">
        <f t="shared" si="16"/>
        <v>0</v>
      </c>
      <c r="BP7" s="1">
        <f t="shared" si="17"/>
        <v>0</v>
      </c>
      <c r="BQ7" s="1">
        <f t="shared" si="18"/>
        <v>0</v>
      </c>
      <c r="BR7" s="1">
        <f t="shared" si="19"/>
        <v>0</v>
      </c>
      <c r="BS7" s="1">
        <f t="shared" si="20"/>
        <v>0</v>
      </c>
      <c r="BT7" s="1">
        <f t="shared" si="21"/>
        <v>0</v>
      </c>
      <c r="BU7" s="1">
        <f t="shared" si="22"/>
        <v>0</v>
      </c>
      <c r="BV7" s="1">
        <f t="shared" si="23"/>
        <v>0</v>
      </c>
      <c r="BW7" s="1">
        <f t="shared" si="24"/>
        <v>0</v>
      </c>
      <c r="BX7" s="70">
        <f t="shared" si="25"/>
        <v>2</v>
      </c>
      <c r="BY7" s="68" t="str">
        <f t="shared" si="37"/>
        <v>Moniteur 3</v>
      </c>
    </row>
    <row r="8" spans="1:77" s="15" customFormat="1" ht="16.899999999999999" customHeight="1" x14ac:dyDescent="0.25">
      <c r="A8" s="95">
        <v>4</v>
      </c>
      <c r="B8" s="126" t="s">
        <v>320</v>
      </c>
      <c r="C8" s="90"/>
      <c r="D8" s="27"/>
      <c r="E8" s="27" t="s">
        <v>31</v>
      </c>
      <c r="F8" s="27" t="s">
        <v>31</v>
      </c>
      <c r="G8" s="27" t="s">
        <v>37</v>
      </c>
      <c r="H8" s="27" t="s">
        <v>37</v>
      </c>
      <c r="I8" s="27" t="s">
        <v>31</v>
      </c>
      <c r="J8" s="27" t="s">
        <v>31</v>
      </c>
      <c r="K8" s="27" t="s">
        <v>45</v>
      </c>
      <c r="L8" s="27" t="s">
        <v>45</v>
      </c>
      <c r="M8" s="27" t="s">
        <v>25</v>
      </c>
      <c r="N8" s="27" t="s">
        <v>25</v>
      </c>
      <c r="O8" s="27" t="s">
        <v>52</v>
      </c>
      <c r="P8" s="27" t="s">
        <v>52</v>
      </c>
      <c r="Q8" s="27" t="s">
        <v>37</v>
      </c>
      <c r="R8" s="27" t="s">
        <v>37</v>
      </c>
      <c r="S8" s="27" t="s">
        <v>30</v>
      </c>
      <c r="T8" s="27" t="s">
        <v>30</v>
      </c>
      <c r="U8" s="27" t="s">
        <v>88</v>
      </c>
      <c r="V8" s="27" t="s">
        <v>34</v>
      </c>
      <c r="W8" s="27" t="s">
        <v>34</v>
      </c>
      <c r="X8" s="27" t="s">
        <v>32</v>
      </c>
      <c r="Y8" s="27" t="s">
        <v>57</v>
      </c>
      <c r="Z8" s="27" t="s">
        <v>57</v>
      </c>
      <c r="AA8" s="27" t="s">
        <v>35</v>
      </c>
      <c r="AB8" s="27" t="s">
        <v>87</v>
      </c>
      <c r="AC8" s="27" t="s">
        <v>87</v>
      </c>
      <c r="AD8" s="27" t="s">
        <v>31</v>
      </c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 t="s">
        <v>45</v>
      </c>
      <c r="AR8" s="27" t="s">
        <v>45</v>
      </c>
      <c r="AS8" s="27"/>
      <c r="AT8" s="92"/>
      <c r="AU8" s="17"/>
      <c r="AV8" s="1">
        <f t="shared" si="26"/>
        <v>0</v>
      </c>
      <c r="AW8" s="1">
        <f t="shared" si="27"/>
        <v>2</v>
      </c>
      <c r="AX8" s="16">
        <f t="shared" si="2"/>
        <v>2</v>
      </c>
      <c r="AY8" s="1">
        <f t="shared" si="28"/>
        <v>1</v>
      </c>
      <c r="AZ8" s="1">
        <f t="shared" si="29"/>
        <v>0</v>
      </c>
      <c r="BA8" s="1">
        <f t="shared" si="30"/>
        <v>2</v>
      </c>
      <c r="BB8" s="1">
        <f t="shared" si="31"/>
        <v>2</v>
      </c>
      <c r="BC8" s="1">
        <f t="shared" si="32"/>
        <v>1</v>
      </c>
      <c r="BD8" s="1">
        <f t="shared" si="33"/>
        <v>0</v>
      </c>
      <c r="BE8" s="1">
        <f t="shared" si="9"/>
        <v>2</v>
      </c>
      <c r="BF8" s="1">
        <f t="shared" si="10"/>
        <v>0</v>
      </c>
      <c r="BG8" s="1">
        <f t="shared" si="34"/>
        <v>0</v>
      </c>
      <c r="BH8" s="1">
        <f t="shared" si="35"/>
        <v>0</v>
      </c>
      <c r="BI8" s="1">
        <f t="shared" si="36"/>
        <v>0</v>
      </c>
      <c r="BJ8" s="1">
        <f t="shared" si="11"/>
        <v>0</v>
      </c>
      <c r="BK8" s="1">
        <f t="shared" si="12"/>
        <v>0</v>
      </c>
      <c r="BL8" s="1">
        <f t="shared" si="13"/>
        <v>0</v>
      </c>
      <c r="BM8" s="1">
        <f t="shared" si="14"/>
        <v>0</v>
      </c>
      <c r="BN8" s="1">
        <f t="shared" si="15"/>
        <v>0</v>
      </c>
      <c r="BO8" s="1">
        <f t="shared" si="16"/>
        <v>0</v>
      </c>
      <c r="BP8" s="1">
        <f t="shared" si="17"/>
        <v>0</v>
      </c>
      <c r="BQ8" s="1">
        <f t="shared" si="18"/>
        <v>4</v>
      </c>
      <c r="BR8" s="1">
        <f t="shared" si="19"/>
        <v>0</v>
      </c>
      <c r="BS8" s="1">
        <f t="shared" si="20"/>
        <v>0</v>
      </c>
      <c r="BT8" s="1">
        <f t="shared" si="21"/>
        <v>0</v>
      </c>
      <c r="BU8" s="1">
        <f t="shared" si="22"/>
        <v>0</v>
      </c>
      <c r="BV8" s="1">
        <f t="shared" si="23"/>
        <v>4</v>
      </c>
      <c r="BW8" s="1">
        <f t="shared" si="24"/>
        <v>2</v>
      </c>
      <c r="BX8" s="70">
        <f t="shared" si="25"/>
        <v>20</v>
      </c>
      <c r="BY8" s="68" t="str">
        <f t="shared" si="37"/>
        <v>Moniteur 4</v>
      </c>
    </row>
    <row r="9" spans="1:77" s="15" customFormat="1" x14ac:dyDescent="0.25">
      <c r="A9" s="95">
        <v>5</v>
      </c>
      <c r="B9" s="126" t="s">
        <v>321</v>
      </c>
      <c r="C9" s="90"/>
      <c r="D9" s="27"/>
      <c r="E9" s="27" t="s">
        <v>24</v>
      </c>
      <c r="F9" s="27" t="s">
        <v>24</v>
      </c>
      <c r="G9" s="27" t="s">
        <v>37</v>
      </c>
      <c r="H9" s="27" t="s">
        <v>37</v>
      </c>
      <c r="I9" s="27" t="s">
        <v>30</v>
      </c>
      <c r="J9" s="27" t="s">
        <v>29</v>
      </c>
      <c r="K9" s="27" t="s">
        <v>89</v>
      </c>
      <c r="L9" s="27" t="s">
        <v>34</v>
      </c>
      <c r="M9" s="27" t="s">
        <v>87</v>
      </c>
      <c r="N9" s="67" t="s">
        <v>73</v>
      </c>
      <c r="O9" s="27" t="s">
        <v>37</v>
      </c>
      <c r="P9" s="27" t="s">
        <v>37</v>
      </c>
      <c r="Q9" s="27" t="s">
        <v>73</v>
      </c>
      <c r="R9" s="27" t="s">
        <v>73</v>
      </c>
      <c r="S9" s="27" t="s">
        <v>57</v>
      </c>
      <c r="T9" s="27" t="s">
        <v>57</v>
      </c>
      <c r="U9" s="27" t="s">
        <v>35</v>
      </c>
      <c r="V9" s="27" t="s">
        <v>87</v>
      </c>
      <c r="W9" s="27" t="s">
        <v>87</v>
      </c>
      <c r="X9" s="27" t="s">
        <v>31</v>
      </c>
      <c r="Y9" s="27" t="s">
        <v>34</v>
      </c>
      <c r="Z9" s="27" t="s">
        <v>34</v>
      </c>
      <c r="AA9" s="27" t="s">
        <v>30</v>
      </c>
      <c r="AB9" s="27" t="s">
        <v>88</v>
      </c>
      <c r="AC9" s="27" t="s">
        <v>88</v>
      </c>
      <c r="AD9" s="27" t="s">
        <v>29</v>
      </c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92"/>
      <c r="AU9" s="17"/>
      <c r="AV9" s="1">
        <f t="shared" si="26"/>
        <v>0</v>
      </c>
      <c r="AW9" s="1">
        <f t="shared" si="27"/>
        <v>3</v>
      </c>
      <c r="AX9" s="16">
        <f t="shared" si="2"/>
        <v>3</v>
      </c>
      <c r="AY9" s="1">
        <f t="shared" si="28"/>
        <v>1</v>
      </c>
      <c r="AZ9" s="1">
        <f t="shared" si="29"/>
        <v>2</v>
      </c>
      <c r="BA9" s="1">
        <f t="shared" si="30"/>
        <v>0</v>
      </c>
      <c r="BB9" s="1">
        <f t="shared" si="31"/>
        <v>3</v>
      </c>
      <c r="BC9" s="1">
        <f t="shared" si="32"/>
        <v>2</v>
      </c>
      <c r="BD9" s="1">
        <f t="shared" si="33"/>
        <v>1</v>
      </c>
      <c r="BE9" s="1">
        <f t="shared" si="9"/>
        <v>2</v>
      </c>
      <c r="BF9" s="1">
        <f t="shared" si="10"/>
        <v>0</v>
      </c>
      <c r="BG9" s="1">
        <f t="shared" si="34"/>
        <v>0</v>
      </c>
      <c r="BH9" s="1">
        <f t="shared" si="35"/>
        <v>0</v>
      </c>
      <c r="BI9" s="1">
        <f t="shared" si="36"/>
        <v>0</v>
      </c>
      <c r="BJ9" s="1">
        <f t="shared" si="11"/>
        <v>0</v>
      </c>
      <c r="BK9" s="1">
        <f t="shared" si="12"/>
        <v>0</v>
      </c>
      <c r="BL9" s="1">
        <f t="shared" si="13"/>
        <v>0</v>
      </c>
      <c r="BM9" s="1">
        <f t="shared" si="14"/>
        <v>0</v>
      </c>
      <c r="BN9" s="1">
        <f t="shared" si="15"/>
        <v>0</v>
      </c>
      <c r="BO9" s="1">
        <f t="shared" si="16"/>
        <v>0</v>
      </c>
      <c r="BP9" s="1">
        <f t="shared" si="17"/>
        <v>0</v>
      </c>
      <c r="BQ9" s="1">
        <f t="shared" si="18"/>
        <v>0</v>
      </c>
      <c r="BR9" s="1">
        <f t="shared" si="19"/>
        <v>0</v>
      </c>
      <c r="BS9" s="1">
        <f t="shared" si="20"/>
        <v>0</v>
      </c>
      <c r="BT9" s="1">
        <f t="shared" si="21"/>
        <v>0</v>
      </c>
      <c r="BU9" s="1">
        <f t="shared" si="22"/>
        <v>0</v>
      </c>
      <c r="BV9" s="1">
        <f t="shared" si="23"/>
        <v>4</v>
      </c>
      <c r="BW9" s="1">
        <f t="shared" si="24"/>
        <v>0</v>
      </c>
      <c r="BX9" s="70">
        <f t="shared" si="25"/>
        <v>18</v>
      </c>
      <c r="BY9" s="68" t="str">
        <f t="shared" si="37"/>
        <v>Moniteur 5</v>
      </c>
    </row>
    <row r="10" spans="1:77" s="15" customFormat="1" x14ac:dyDescent="0.25">
      <c r="A10" s="95">
        <v>6</v>
      </c>
      <c r="B10" s="126" t="s">
        <v>322</v>
      </c>
      <c r="C10" s="90"/>
      <c r="D10" s="27"/>
      <c r="E10" s="27" t="s">
        <v>35</v>
      </c>
      <c r="F10" s="27" t="s">
        <v>35</v>
      </c>
      <c r="G10" s="27" t="s">
        <v>88</v>
      </c>
      <c r="H10" s="27" t="s">
        <v>88</v>
      </c>
      <c r="I10" s="27" t="s">
        <v>87</v>
      </c>
      <c r="J10" s="27" t="s">
        <v>87</v>
      </c>
      <c r="K10" s="27" t="s">
        <v>73</v>
      </c>
      <c r="L10" s="27" t="s">
        <v>73</v>
      </c>
      <c r="M10" s="27" t="s">
        <v>24</v>
      </c>
      <c r="N10" s="27" t="s">
        <v>24</v>
      </c>
      <c r="O10" s="27" t="s">
        <v>29</v>
      </c>
      <c r="P10" s="27" t="s">
        <v>29</v>
      </c>
      <c r="Q10" s="27" t="s">
        <v>31</v>
      </c>
      <c r="R10" s="27" t="s">
        <v>73</v>
      </c>
      <c r="S10" s="27" t="s">
        <v>25</v>
      </c>
      <c r="T10" s="27" t="s">
        <v>25</v>
      </c>
      <c r="U10" s="27" t="s">
        <v>89</v>
      </c>
      <c r="V10" s="27" t="s">
        <v>88</v>
      </c>
      <c r="W10" s="27" t="s">
        <v>88</v>
      </c>
      <c r="X10" s="27" t="s">
        <v>24</v>
      </c>
      <c r="Y10" s="27" t="s">
        <v>87</v>
      </c>
      <c r="Z10" s="27" t="s">
        <v>87</v>
      </c>
      <c r="AA10" s="27" t="s">
        <v>34</v>
      </c>
      <c r="AB10" s="27" t="s">
        <v>30</v>
      </c>
      <c r="AC10" s="27" t="s">
        <v>30</v>
      </c>
      <c r="AD10" s="27" t="s">
        <v>35</v>
      </c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92"/>
      <c r="AU10" s="17"/>
      <c r="AV10" s="1">
        <f t="shared" si="26"/>
        <v>0</v>
      </c>
      <c r="AW10" s="1">
        <f t="shared" si="27"/>
        <v>1</v>
      </c>
      <c r="AX10" s="16">
        <f t="shared" si="2"/>
        <v>1</v>
      </c>
      <c r="AY10" s="1">
        <f t="shared" si="28"/>
        <v>3</v>
      </c>
      <c r="AZ10" s="1">
        <f t="shared" si="29"/>
        <v>3</v>
      </c>
      <c r="BA10" s="1">
        <f t="shared" si="30"/>
        <v>2</v>
      </c>
      <c r="BB10" s="1">
        <f t="shared" si="31"/>
        <v>4</v>
      </c>
      <c r="BC10" s="1">
        <f t="shared" si="32"/>
        <v>4</v>
      </c>
      <c r="BD10" s="1">
        <f t="shared" si="33"/>
        <v>1</v>
      </c>
      <c r="BE10" s="1">
        <f t="shared" si="9"/>
        <v>0</v>
      </c>
      <c r="BF10" s="1">
        <f t="shared" si="10"/>
        <v>0</v>
      </c>
      <c r="BG10" s="1">
        <f t="shared" si="34"/>
        <v>0</v>
      </c>
      <c r="BH10" s="1">
        <f t="shared" si="35"/>
        <v>0</v>
      </c>
      <c r="BI10" s="1">
        <f t="shared" si="36"/>
        <v>0</v>
      </c>
      <c r="BJ10" s="1">
        <f t="shared" si="11"/>
        <v>0</v>
      </c>
      <c r="BK10" s="1">
        <f t="shared" si="12"/>
        <v>0</v>
      </c>
      <c r="BL10" s="1">
        <f t="shared" si="13"/>
        <v>0</v>
      </c>
      <c r="BM10" s="1">
        <f t="shared" si="14"/>
        <v>0</v>
      </c>
      <c r="BN10" s="1">
        <f t="shared" si="15"/>
        <v>0</v>
      </c>
      <c r="BO10" s="1">
        <f t="shared" si="16"/>
        <v>0</v>
      </c>
      <c r="BP10" s="1">
        <f t="shared" si="17"/>
        <v>0</v>
      </c>
      <c r="BQ10" s="1">
        <f t="shared" si="18"/>
        <v>0</v>
      </c>
      <c r="BR10" s="1">
        <f t="shared" si="19"/>
        <v>0</v>
      </c>
      <c r="BS10" s="1">
        <f t="shared" si="20"/>
        <v>0</v>
      </c>
      <c r="BT10" s="1">
        <f t="shared" si="21"/>
        <v>0</v>
      </c>
      <c r="BU10" s="1">
        <f t="shared" si="22"/>
        <v>0</v>
      </c>
      <c r="BV10" s="1">
        <f t="shared" si="23"/>
        <v>0</v>
      </c>
      <c r="BW10" s="1">
        <f t="shared" si="24"/>
        <v>0</v>
      </c>
      <c r="BX10" s="70">
        <f t="shared" si="25"/>
        <v>18</v>
      </c>
      <c r="BY10" s="68" t="str">
        <f t="shared" si="37"/>
        <v>Moniteur 6</v>
      </c>
    </row>
    <row r="11" spans="1:77" s="15" customFormat="1" x14ac:dyDescent="0.25">
      <c r="A11" s="95">
        <v>7</v>
      </c>
      <c r="B11" s="126" t="s">
        <v>323</v>
      </c>
      <c r="C11" s="90"/>
      <c r="D11" s="27"/>
      <c r="E11" s="27" t="s">
        <v>37</v>
      </c>
      <c r="F11" s="27" t="s">
        <v>37</v>
      </c>
      <c r="G11" s="27" t="s">
        <v>30</v>
      </c>
      <c r="H11" s="27" t="s">
        <v>37</v>
      </c>
      <c r="I11" s="27" t="s">
        <v>29</v>
      </c>
      <c r="J11" s="27" t="s">
        <v>34</v>
      </c>
      <c r="K11" s="27" t="s">
        <v>25</v>
      </c>
      <c r="L11" s="27" t="s">
        <v>25</v>
      </c>
      <c r="M11" s="27" t="s">
        <v>52</v>
      </c>
      <c r="N11" s="27" t="s">
        <v>45</v>
      </c>
      <c r="O11" s="27" t="s">
        <v>87</v>
      </c>
      <c r="P11" s="27" t="s">
        <v>87</v>
      </c>
      <c r="Q11" s="27" t="s">
        <v>45</v>
      </c>
      <c r="R11" s="27" t="s">
        <v>45</v>
      </c>
      <c r="S11" s="27" t="s">
        <v>24</v>
      </c>
      <c r="T11" s="27" t="s">
        <v>24</v>
      </c>
      <c r="U11" s="27" t="s">
        <v>57</v>
      </c>
      <c r="V11" s="27" t="s">
        <v>89</v>
      </c>
      <c r="W11" s="27" t="s">
        <v>89</v>
      </c>
      <c r="X11" s="27" t="s">
        <v>29</v>
      </c>
      <c r="Y11" s="27" t="s">
        <v>30</v>
      </c>
      <c r="Z11" s="27" t="s">
        <v>30</v>
      </c>
      <c r="AA11" s="27" t="s">
        <v>88</v>
      </c>
      <c r="AB11" s="27" t="s">
        <v>35</v>
      </c>
      <c r="AC11" s="27" t="s">
        <v>35</v>
      </c>
      <c r="AD11" s="27" t="s">
        <v>87</v>
      </c>
      <c r="AE11" s="27" t="s">
        <v>45</v>
      </c>
      <c r="AF11" s="27" t="s">
        <v>45</v>
      </c>
      <c r="AG11" s="27" t="s">
        <v>45</v>
      </c>
      <c r="AH11" s="27" t="s">
        <v>45</v>
      </c>
      <c r="AI11" s="27" t="s">
        <v>45</v>
      </c>
      <c r="AJ11" s="27" t="s">
        <v>45</v>
      </c>
      <c r="AK11" s="27" t="s">
        <v>45</v>
      </c>
      <c r="AL11" s="27" t="s">
        <v>45</v>
      </c>
      <c r="AM11" s="27"/>
      <c r="AN11" s="27"/>
      <c r="AO11" s="27"/>
      <c r="AP11" s="27"/>
      <c r="AQ11" s="27"/>
      <c r="AR11" s="27"/>
      <c r="AS11" s="27"/>
      <c r="AT11" s="92"/>
      <c r="AU11" s="17"/>
      <c r="AV11" s="1">
        <f t="shared" si="26"/>
        <v>0</v>
      </c>
      <c r="AW11" s="1">
        <f t="shared" si="27"/>
        <v>1</v>
      </c>
      <c r="AX11" s="16">
        <f t="shared" si="2"/>
        <v>1</v>
      </c>
      <c r="AY11" s="1">
        <f t="shared" si="28"/>
        <v>2</v>
      </c>
      <c r="AZ11" s="1">
        <f t="shared" si="29"/>
        <v>2</v>
      </c>
      <c r="BA11" s="1">
        <f t="shared" si="30"/>
        <v>2</v>
      </c>
      <c r="BB11" s="1">
        <f t="shared" si="31"/>
        <v>3</v>
      </c>
      <c r="BC11" s="1">
        <f t="shared" si="32"/>
        <v>1</v>
      </c>
      <c r="BD11" s="1">
        <f t="shared" si="33"/>
        <v>2</v>
      </c>
      <c r="BE11" s="1">
        <f t="shared" si="9"/>
        <v>1</v>
      </c>
      <c r="BF11" s="1">
        <f t="shared" si="10"/>
        <v>0</v>
      </c>
      <c r="BG11" s="1">
        <f t="shared" si="34"/>
        <v>0</v>
      </c>
      <c r="BH11" s="1">
        <f t="shared" si="35"/>
        <v>0</v>
      </c>
      <c r="BI11" s="1">
        <f t="shared" si="36"/>
        <v>0</v>
      </c>
      <c r="BJ11" s="1">
        <f t="shared" si="11"/>
        <v>0</v>
      </c>
      <c r="BK11" s="1">
        <f t="shared" si="12"/>
        <v>0</v>
      </c>
      <c r="BL11" s="1">
        <f t="shared" si="13"/>
        <v>0</v>
      </c>
      <c r="BM11" s="1">
        <f t="shared" si="14"/>
        <v>0</v>
      </c>
      <c r="BN11" s="1">
        <f t="shared" si="15"/>
        <v>0</v>
      </c>
      <c r="BO11" s="1">
        <f t="shared" si="16"/>
        <v>0</v>
      </c>
      <c r="BP11" s="1">
        <f t="shared" si="17"/>
        <v>0</v>
      </c>
      <c r="BQ11" s="1">
        <f t="shared" si="18"/>
        <v>11</v>
      </c>
      <c r="BR11" s="1">
        <f t="shared" si="19"/>
        <v>0</v>
      </c>
      <c r="BS11" s="1">
        <f t="shared" si="20"/>
        <v>0</v>
      </c>
      <c r="BT11" s="1">
        <f t="shared" si="21"/>
        <v>0</v>
      </c>
      <c r="BU11" s="1">
        <f t="shared" si="22"/>
        <v>0</v>
      </c>
      <c r="BV11" s="1">
        <f t="shared" si="23"/>
        <v>3</v>
      </c>
      <c r="BW11" s="1">
        <f t="shared" si="24"/>
        <v>1</v>
      </c>
      <c r="BX11" s="70">
        <f t="shared" si="25"/>
        <v>29</v>
      </c>
      <c r="BY11" s="68" t="str">
        <f t="shared" si="37"/>
        <v>Moniteur 7</v>
      </c>
    </row>
    <row r="12" spans="1:77" s="15" customFormat="1" x14ac:dyDescent="0.25">
      <c r="A12" s="95">
        <v>8</v>
      </c>
      <c r="B12" s="126" t="s">
        <v>324</v>
      </c>
      <c r="C12" s="90"/>
      <c r="D12" s="27"/>
      <c r="E12" s="27" t="s">
        <v>29</v>
      </c>
      <c r="F12" s="27" t="s">
        <v>29</v>
      </c>
      <c r="G12" s="27" t="s">
        <v>87</v>
      </c>
      <c r="H12" s="27" t="s">
        <v>87</v>
      </c>
      <c r="I12" s="27" t="s">
        <v>88</v>
      </c>
      <c r="J12" s="27" t="s">
        <v>37</v>
      </c>
      <c r="K12" s="27" t="s">
        <v>24</v>
      </c>
      <c r="L12" s="27" t="s">
        <v>24</v>
      </c>
      <c r="M12" s="27" t="s">
        <v>34</v>
      </c>
      <c r="N12" s="27" t="s">
        <v>34</v>
      </c>
      <c r="O12" s="27" t="s">
        <v>88</v>
      </c>
      <c r="P12" s="27" t="s">
        <v>88</v>
      </c>
      <c r="Q12" s="27" t="s">
        <v>73</v>
      </c>
      <c r="R12" s="27" t="s">
        <v>73</v>
      </c>
      <c r="S12" s="27" t="s">
        <v>87</v>
      </c>
      <c r="T12" s="27" t="s">
        <v>87</v>
      </c>
      <c r="U12" s="27" t="s">
        <v>25</v>
      </c>
      <c r="V12" s="27" t="s">
        <v>30</v>
      </c>
      <c r="W12" s="27" t="s">
        <v>30</v>
      </c>
      <c r="X12" s="27" t="s">
        <v>35</v>
      </c>
      <c r="Y12" s="27" t="s">
        <v>25</v>
      </c>
      <c r="Z12" s="27" t="s">
        <v>25</v>
      </c>
      <c r="AA12" s="27" t="s">
        <v>31</v>
      </c>
      <c r="AB12" s="27" t="s">
        <v>88</v>
      </c>
      <c r="AC12" s="27" t="s">
        <v>88</v>
      </c>
      <c r="AD12" s="27" t="s">
        <v>24</v>
      </c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92"/>
      <c r="AU12" s="17"/>
      <c r="AV12" s="1">
        <f t="shared" si="26"/>
        <v>0</v>
      </c>
      <c r="AW12" s="1">
        <f t="shared" si="27"/>
        <v>2</v>
      </c>
      <c r="AX12" s="16">
        <f t="shared" si="2"/>
        <v>2</v>
      </c>
      <c r="AY12" s="1">
        <f t="shared" si="28"/>
        <v>1</v>
      </c>
      <c r="AZ12" s="1">
        <f t="shared" si="29"/>
        <v>3</v>
      </c>
      <c r="BA12" s="1">
        <f t="shared" si="30"/>
        <v>3</v>
      </c>
      <c r="BB12" s="1">
        <f t="shared" si="31"/>
        <v>4</v>
      </c>
      <c r="BC12" s="1">
        <f t="shared" si="32"/>
        <v>5</v>
      </c>
      <c r="BD12" s="1">
        <f t="shared" si="33"/>
        <v>0</v>
      </c>
      <c r="BE12" s="1">
        <f t="shared" si="9"/>
        <v>0</v>
      </c>
      <c r="BF12" s="1">
        <f t="shared" si="10"/>
        <v>0</v>
      </c>
      <c r="BG12" s="1">
        <f t="shared" si="34"/>
        <v>0</v>
      </c>
      <c r="BH12" s="1">
        <f t="shared" si="35"/>
        <v>0</v>
      </c>
      <c r="BI12" s="1">
        <f t="shared" si="36"/>
        <v>0</v>
      </c>
      <c r="BJ12" s="1">
        <f t="shared" si="11"/>
        <v>0</v>
      </c>
      <c r="BK12" s="1">
        <f t="shared" si="12"/>
        <v>0</v>
      </c>
      <c r="BL12" s="1">
        <f t="shared" si="13"/>
        <v>0</v>
      </c>
      <c r="BM12" s="1">
        <f t="shared" si="14"/>
        <v>0</v>
      </c>
      <c r="BN12" s="1">
        <f t="shared" si="15"/>
        <v>0</v>
      </c>
      <c r="BO12" s="1">
        <f t="shared" si="16"/>
        <v>0</v>
      </c>
      <c r="BP12" s="1">
        <f t="shared" si="17"/>
        <v>0</v>
      </c>
      <c r="BQ12" s="1">
        <f t="shared" si="18"/>
        <v>0</v>
      </c>
      <c r="BR12" s="1">
        <f t="shared" si="19"/>
        <v>0</v>
      </c>
      <c r="BS12" s="1">
        <f t="shared" si="20"/>
        <v>0</v>
      </c>
      <c r="BT12" s="1">
        <f t="shared" si="21"/>
        <v>0</v>
      </c>
      <c r="BU12" s="1">
        <f t="shared" si="22"/>
        <v>0</v>
      </c>
      <c r="BV12" s="1">
        <f t="shared" si="23"/>
        <v>1</v>
      </c>
      <c r="BW12" s="1">
        <f t="shared" si="24"/>
        <v>0</v>
      </c>
      <c r="BX12" s="70">
        <f t="shared" si="25"/>
        <v>19</v>
      </c>
      <c r="BY12" s="68" t="str">
        <f t="shared" si="37"/>
        <v>Moniteur 8</v>
      </c>
    </row>
    <row r="13" spans="1:77" s="15" customFormat="1" x14ac:dyDescent="0.25">
      <c r="A13" s="95">
        <v>9</v>
      </c>
      <c r="B13" s="126" t="s">
        <v>325</v>
      </c>
      <c r="C13" s="90"/>
      <c r="D13" s="27"/>
      <c r="E13" s="27" t="s">
        <v>30</v>
      </c>
      <c r="F13" s="27" t="s">
        <v>30</v>
      </c>
      <c r="G13" s="27" t="s">
        <v>57</v>
      </c>
      <c r="H13" s="27" t="s">
        <v>57</v>
      </c>
      <c r="I13" s="27" t="s">
        <v>25</v>
      </c>
      <c r="J13" s="27" t="s">
        <v>73</v>
      </c>
      <c r="K13" s="27" t="s">
        <v>73</v>
      </c>
      <c r="L13" s="27" t="s">
        <v>73</v>
      </c>
      <c r="M13" s="27" t="s">
        <v>35</v>
      </c>
      <c r="N13" s="27" t="s">
        <v>37</v>
      </c>
      <c r="O13" s="27" t="s">
        <v>34</v>
      </c>
      <c r="P13" s="27" t="s">
        <v>34</v>
      </c>
      <c r="Q13" s="27" t="s">
        <v>89</v>
      </c>
      <c r="R13" s="27" t="s">
        <v>73</v>
      </c>
      <c r="S13" s="27" t="s">
        <v>25</v>
      </c>
      <c r="T13" s="27" t="s">
        <v>25</v>
      </c>
      <c r="U13" s="27" t="s">
        <v>88</v>
      </c>
      <c r="V13" s="27" t="s">
        <v>46</v>
      </c>
      <c r="W13" s="27" t="s">
        <v>46</v>
      </c>
      <c r="X13" s="27" t="s">
        <v>46</v>
      </c>
      <c r="Y13" s="27" t="s">
        <v>88</v>
      </c>
      <c r="Z13" s="27" t="s">
        <v>88</v>
      </c>
      <c r="AA13" s="27" t="s">
        <v>25</v>
      </c>
      <c r="AB13" s="27" t="s">
        <v>24</v>
      </c>
      <c r="AC13" s="27" t="s">
        <v>24</v>
      </c>
      <c r="AD13" s="27" t="s">
        <v>89</v>
      </c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92"/>
      <c r="AU13" s="17"/>
      <c r="AV13" s="1">
        <f t="shared" si="26"/>
        <v>3</v>
      </c>
      <c r="AW13" s="1">
        <f t="shared" si="27"/>
        <v>2</v>
      </c>
      <c r="AX13" s="16">
        <f t="shared" si="2"/>
        <v>5</v>
      </c>
      <c r="AY13" s="1">
        <f t="shared" si="28"/>
        <v>1</v>
      </c>
      <c r="AZ13" s="1">
        <f t="shared" si="29"/>
        <v>2</v>
      </c>
      <c r="BA13" s="1">
        <f t="shared" si="30"/>
        <v>4</v>
      </c>
      <c r="BB13" s="1">
        <f t="shared" si="31"/>
        <v>0</v>
      </c>
      <c r="BC13" s="1">
        <f t="shared" si="32"/>
        <v>3</v>
      </c>
      <c r="BD13" s="1">
        <f t="shared" si="33"/>
        <v>2</v>
      </c>
      <c r="BE13" s="1">
        <f t="shared" si="9"/>
        <v>2</v>
      </c>
      <c r="BF13" s="1">
        <f t="shared" si="10"/>
        <v>0</v>
      </c>
      <c r="BG13" s="1">
        <f t="shared" si="34"/>
        <v>0</v>
      </c>
      <c r="BH13" s="1">
        <f t="shared" si="35"/>
        <v>0</v>
      </c>
      <c r="BI13" s="1">
        <f t="shared" si="36"/>
        <v>0</v>
      </c>
      <c r="BJ13" s="1">
        <f t="shared" si="11"/>
        <v>0</v>
      </c>
      <c r="BK13" s="1">
        <f t="shared" si="12"/>
        <v>0</v>
      </c>
      <c r="BL13" s="1">
        <f t="shared" si="13"/>
        <v>0</v>
      </c>
      <c r="BM13" s="1">
        <f t="shared" si="14"/>
        <v>0</v>
      </c>
      <c r="BN13" s="1">
        <f t="shared" si="15"/>
        <v>0</v>
      </c>
      <c r="BO13" s="1">
        <f t="shared" si="16"/>
        <v>0</v>
      </c>
      <c r="BP13" s="1">
        <f t="shared" si="17"/>
        <v>0</v>
      </c>
      <c r="BQ13" s="1">
        <f t="shared" si="18"/>
        <v>0</v>
      </c>
      <c r="BR13" s="1">
        <f t="shared" si="19"/>
        <v>0</v>
      </c>
      <c r="BS13" s="1">
        <f t="shared" si="20"/>
        <v>0</v>
      </c>
      <c r="BT13" s="1">
        <f t="shared" si="21"/>
        <v>0</v>
      </c>
      <c r="BU13" s="1">
        <f t="shared" si="22"/>
        <v>0</v>
      </c>
      <c r="BV13" s="1">
        <f t="shared" si="23"/>
        <v>1</v>
      </c>
      <c r="BW13" s="1">
        <f t="shared" si="24"/>
        <v>0</v>
      </c>
      <c r="BX13" s="70">
        <f t="shared" si="25"/>
        <v>20</v>
      </c>
      <c r="BY13" s="68" t="str">
        <f t="shared" si="37"/>
        <v>Moniteur 9</v>
      </c>
    </row>
    <row r="14" spans="1:77" s="15" customFormat="1" x14ac:dyDescent="0.25">
      <c r="A14" s="96"/>
      <c r="B14" s="127"/>
      <c r="C14" s="115" t="s">
        <v>81</v>
      </c>
      <c r="D14" s="115" t="s">
        <v>81</v>
      </c>
      <c r="E14" s="115"/>
      <c r="F14" s="115"/>
      <c r="G14" s="115"/>
      <c r="H14" s="115"/>
      <c r="I14" s="115"/>
      <c r="J14" s="115"/>
      <c r="K14" s="115"/>
      <c r="L14" s="115"/>
      <c r="M14" s="115"/>
      <c r="N14" s="115"/>
      <c r="O14" s="115"/>
      <c r="P14" s="115"/>
      <c r="Q14" s="115"/>
      <c r="R14" s="115"/>
      <c r="S14" s="115"/>
      <c r="T14" s="115"/>
      <c r="U14" s="115"/>
      <c r="V14" s="115"/>
      <c r="W14" s="115"/>
      <c r="X14" s="115"/>
      <c r="Y14" s="115"/>
      <c r="Z14" s="115"/>
      <c r="AA14" s="115"/>
      <c r="AB14" s="115"/>
      <c r="AC14" s="115"/>
      <c r="AD14" s="115"/>
      <c r="AE14" s="115"/>
      <c r="AF14" s="115"/>
      <c r="AG14" s="115"/>
      <c r="AH14" s="115"/>
      <c r="AI14" s="115"/>
      <c r="AJ14" s="115"/>
      <c r="AK14" s="115"/>
      <c r="AL14" s="115"/>
      <c r="AM14" s="115"/>
      <c r="AN14" s="115"/>
      <c r="AO14" s="115"/>
      <c r="AP14" s="115"/>
      <c r="AQ14" s="115"/>
      <c r="AR14" s="115"/>
      <c r="AS14" s="115"/>
      <c r="AT14" s="115"/>
      <c r="AU14" s="24"/>
      <c r="AV14" s="25"/>
      <c r="AW14" s="25"/>
      <c r="AX14" s="86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87"/>
      <c r="BY14" s="68">
        <f t="shared" si="37"/>
        <v>0</v>
      </c>
    </row>
    <row r="15" spans="1:77" s="15" customFormat="1" x14ac:dyDescent="0.25">
      <c r="A15" s="95">
        <v>10</v>
      </c>
      <c r="B15" s="126" t="s">
        <v>326</v>
      </c>
      <c r="C15" s="90" t="s">
        <v>39</v>
      </c>
      <c r="D15" s="90" t="s">
        <v>39</v>
      </c>
      <c r="E15" s="27" t="s">
        <v>56</v>
      </c>
      <c r="F15" s="27" t="s">
        <v>56</v>
      </c>
      <c r="G15" s="27" t="s">
        <v>56</v>
      </c>
      <c r="H15" s="27" t="s">
        <v>56</v>
      </c>
      <c r="I15" s="90" t="s">
        <v>39</v>
      </c>
      <c r="J15" s="90" t="s">
        <v>39</v>
      </c>
      <c r="K15" s="90" t="s">
        <v>39</v>
      </c>
      <c r="L15" s="90" t="s">
        <v>39</v>
      </c>
      <c r="M15" s="90" t="s">
        <v>39</v>
      </c>
      <c r="N15" s="90" t="s">
        <v>39</v>
      </c>
      <c r="O15" s="90" t="s">
        <v>39</v>
      </c>
      <c r="P15" s="90" t="s">
        <v>39</v>
      </c>
      <c r="Q15" s="90" t="s">
        <v>39</v>
      </c>
      <c r="R15" s="90" t="s">
        <v>39</v>
      </c>
      <c r="S15" s="27" t="s">
        <v>56</v>
      </c>
      <c r="T15" s="27" t="s">
        <v>56</v>
      </c>
      <c r="U15" s="27" t="s">
        <v>36</v>
      </c>
      <c r="V15" s="27" t="s">
        <v>56</v>
      </c>
      <c r="W15" s="27" t="s">
        <v>56</v>
      </c>
      <c r="X15" s="27" t="s">
        <v>36</v>
      </c>
      <c r="Y15" s="27" t="s">
        <v>56</v>
      </c>
      <c r="Z15" s="27" t="s">
        <v>56</v>
      </c>
      <c r="AA15" s="27" t="s">
        <v>36</v>
      </c>
      <c r="AB15" s="27" t="s">
        <v>56</v>
      </c>
      <c r="AC15" s="27" t="s">
        <v>56</v>
      </c>
      <c r="AD15" s="27" t="s">
        <v>36</v>
      </c>
      <c r="AE15" s="90"/>
      <c r="AF15" s="90"/>
      <c r="AG15" s="90"/>
      <c r="AH15" s="90"/>
      <c r="AI15" s="90"/>
      <c r="AJ15" s="90"/>
      <c r="AK15" s="90"/>
      <c r="AL15" s="90"/>
      <c r="AM15" s="27"/>
      <c r="AN15" s="27"/>
      <c r="AO15" s="27"/>
      <c r="AP15" s="27"/>
      <c r="AQ15" s="90"/>
      <c r="AR15" s="90"/>
      <c r="AS15" s="27"/>
      <c r="AT15" s="92"/>
      <c r="AU15" s="17"/>
      <c r="AV15" s="1">
        <f t="shared" ref="AV15:AV34" si="38">COUNTIF(C15:AT15,"*RJ*")</f>
        <v>0</v>
      </c>
      <c r="AW15" s="1">
        <f t="shared" ref="AW15:AW34" si="39">COUNTIF(C15:AT15,"*J1*")</f>
        <v>0</v>
      </c>
      <c r="AX15" s="16">
        <f t="shared" ref="AX15:AX34" si="40">AW15+AV15</f>
        <v>0</v>
      </c>
      <c r="AY15" s="1">
        <f t="shared" ref="AY15:AY34" si="41">COUNTIF(C15:AT15,"*J2*")</f>
        <v>0</v>
      </c>
      <c r="AZ15" s="1">
        <f t="shared" ref="AZ15:AZ34" si="42">COUNTIF(C15:AT15,"*DEB*")</f>
        <v>0</v>
      </c>
      <c r="BA15" s="1">
        <f t="shared" ref="BA15:BA34" si="43">COUNTIF(C15:AT15,"*FLO*")</f>
        <v>0</v>
      </c>
      <c r="BB15" s="1">
        <f t="shared" ref="BB15:BB34" si="44">COUNTIF(C15:AT15,"*1ere*")</f>
        <v>0</v>
      </c>
      <c r="BC15" s="1">
        <f t="shared" ref="BC15:BC34" si="45">COUNTIF(C15:AT15,"*2eme*")</f>
        <v>0</v>
      </c>
      <c r="BD15" s="1">
        <f t="shared" ref="BD15:BD34" si="46">COUNTIF(C15:AT15,"*3eme*")</f>
        <v>0</v>
      </c>
      <c r="BE15" s="1">
        <f t="shared" ref="BE15:BE34" si="47">COUNTIF(C15:AT15,"TE")</f>
        <v>0</v>
      </c>
      <c r="BF15" s="1">
        <f t="shared" ref="BF15:BF34" si="48">COUNTIF(C15:AT15,"*TR*")</f>
        <v>12</v>
      </c>
      <c r="BG15" s="1">
        <f>COUNTIF(C15:AT15,$BG$1)</f>
        <v>0</v>
      </c>
      <c r="BH15" s="1">
        <f>COUNTIF(D15:AU15,$BH$1)</f>
        <v>0</v>
      </c>
      <c r="BI15" s="1">
        <f>COUNTIF(E15:AV15,$BI$1)</f>
        <v>0</v>
      </c>
      <c r="BJ15" s="1">
        <f>COUNTIF(C15:AT15,"*A4*")</f>
        <v>0</v>
      </c>
      <c r="BK15" s="1">
        <f>COUNTIF(C15:AT15,"*S0*")</f>
        <v>0</v>
      </c>
      <c r="BL15" s="1">
        <f>COUNTIF(C15:AT15,"*S1*")</f>
        <v>0</v>
      </c>
      <c r="BM15" s="1">
        <f>COUNTIF(C15:AT15,"*S2*")</f>
        <v>0</v>
      </c>
      <c r="BN15" s="1">
        <f>COUNTIF(C15:AT15,"*S3*")</f>
        <v>0</v>
      </c>
      <c r="BO15" s="1">
        <f>COUNTIF(C15:AT15,"*S4*")</f>
        <v>0</v>
      </c>
      <c r="BP15" s="1">
        <f>COUNTIF(C15:AT15,"*PAF*")</f>
        <v>12</v>
      </c>
      <c r="BQ15" s="1">
        <f>COUNTIF(C15:AT15,"*RED*")</f>
        <v>0</v>
      </c>
      <c r="BR15" s="1">
        <f>COUNTIF(C15:AT15,"*RQ*")</f>
        <v>0</v>
      </c>
      <c r="BS15" s="1">
        <f>COUNTIF(C15:AT15,"F")</f>
        <v>0</v>
      </c>
      <c r="BT15" s="1">
        <f>COUNTIF(D15:AU15,"CSP")</f>
        <v>0</v>
      </c>
      <c r="BU15" s="1">
        <f>COUNTIF(C15:AT15,"LP")</f>
        <v>4</v>
      </c>
      <c r="BV15" s="1">
        <f>COUNTIF(C15:AT15,"E")</f>
        <v>0</v>
      </c>
      <c r="BW15" s="1">
        <f>COUNTIF(D15:AU15,"GP")</f>
        <v>0</v>
      </c>
      <c r="BX15" s="70">
        <f>SUM(AX15:BW15)</f>
        <v>28</v>
      </c>
      <c r="BY15" s="68" t="str">
        <f t="shared" si="37"/>
        <v>Moniteur 10</v>
      </c>
    </row>
    <row r="16" spans="1:77" s="26" customFormat="1" x14ac:dyDescent="0.25">
      <c r="A16" s="95">
        <v>11</v>
      </c>
      <c r="B16" s="126" t="s">
        <v>327</v>
      </c>
      <c r="C16" s="90"/>
      <c r="D16" s="27"/>
      <c r="E16" s="27" t="s">
        <v>37</v>
      </c>
      <c r="F16" s="27" t="s">
        <v>37</v>
      </c>
      <c r="G16" s="27" t="s">
        <v>35</v>
      </c>
      <c r="H16" s="27" t="s">
        <v>35</v>
      </c>
      <c r="I16" s="27" t="s">
        <v>57</v>
      </c>
      <c r="J16" s="27" t="s">
        <v>36</v>
      </c>
      <c r="K16" s="27" t="s">
        <v>34</v>
      </c>
      <c r="L16" s="27" t="s">
        <v>34</v>
      </c>
      <c r="M16" s="27" t="s">
        <v>29</v>
      </c>
      <c r="N16" s="27" t="s">
        <v>73</v>
      </c>
      <c r="O16" s="27" t="s">
        <v>73</v>
      </c>
      <c r="P16" s="27" t="s">
        <v>73</v>
      </c>
      <c r="Q16" s="27" t="s">
        <v>24</v>
      </c>
      <c r="R16" s="27" t="s">
        <v>24</v>
      </c>
      <c r="S16" s="27" t="s">
        <v>89</v>
      </c>
      <c r="T16" s="27" t="s">
        <v>89</v>
      </c>
      <c r="U16" s="27" t="s">
        <v>31</v>
      </c>
      <c r="V16" s="27" t="s">
        <v>37</v>
      </c>
      <c r="W16" s="27" t="s">
        <v>37</v>
      </c>
      <c r="X16" s="27" t="s">
        <v>37</v>
      </c>
      <c r="Y16" s="27" t="s">
        <v>25</v>
      </c>
      <c r="Z16" s="27" t="s">
        <v>25</v>
      </c>
      <c r="AA16" s="27" t="s">
        <v>37</v>
      </c>
      <c r="AB16" s="27" t="s">
        <v>87</v>
      </c>
      <c r="AC16" s="27" t="s">
        <v>87</v>
      </c>
      <c r="AD16" s="27" t="s">
        <v>37</v>
      </c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92"/>
      <c r="AU16" s="17"/>
      <c r="AV16" s="1">
        <f t="shared" si="38"/>
        <v>0</v>
      </c>
      <c r="AW16" s="1">
        <f t="shared" si="39"/>
        <v>2</v>
      </c>
      <c r="AX16" s="16">
        <f t="shared" si="40"/>
        <v>2</v>
      </c>
      <c r="AY16" s="1">
        <f t="shared" si="41"/>
        <v>2</v>
      </c>
      <c r="AZ16" s="1">
        <f t="shared" si="42"/>
        <v>2</v>
      </c>
      <c r="BA16" s="1">
        <f t="shared" si="43"/>
        <v>2</v>
      </c>
      <c r="BB16" s="1">
        <f t="shared" si="44"/>
        <v>2</v>
      </c>
      <c r="BC16" s="1">
        <f t="shared" si="45"/>
        <v>0</v>
      </c>
      <c r="BD16" s="1">
        <f t="shared" si="46"/>
        <v>2</v>
      </c>
      <c r="BE16" s="1">
        <f t="shared" si="47"/>
        <v>1</v>
      </c>
      <c r="BF16" s="1">
        <f t="shared" si="48"/>
        <v>0</v>
      </c>
      <c r="BG16" s="1">
        <f t="shared" ref="BG16:BG17" si="49">COUNTIF(C16:AT16,$BG$1)</f>
        <v>0</v>
      </c>
      <c r="BH16" s="1">
        <f t="shared" ref="BH16:BH17" si="50">COUNTIF(D16:AU16,$BH$1)</f>
        <v>0</v>
      </c>
      <c r="BI16" s="1">
        <f t="shared" ref="BI16:BI17" si="51">COUNTIF(E16:AV16,$BI$1)</f>
        <v>0</v>
      </c>
      <c r="BJ16" s="1">
        <f>COUNTIF(C16:AT16,"*A4*")</f>
        <v>0</v>
      </c>
      <c r="BK16" s="1">
        <f>COUNTIF(C16:AT16,"*S0*")</f>
        <v>0</v>
      </c>
      <c r="BL16" s="1">
        <f>COUNTIF(C16:AT16,"*S1*")</f>
        <v>0</v>
      </c>
      <c r="BM16" s="1">
        <f>COUNTIF(C16:AT16,"*S2*")</f>
        <v>0</v>
      </c>
      <c r="BN16" s="1">
        <f>COUNTIF(C16:AT16,"*S3*")</f>
        <v>0</v>
      </c>
      <c r="BO16" s="1">
        <f>COUNTIF(C16:AT16,"*S4*")</f>
        <v>0</v>
      </c>
      <c r="BP16" s="1">
        <f>COUNTIF(C16:AT16,"*PAF*")</f>
        <v>0</v>
      </c>
      <c r="BQ16" s="1">
        <f>COUNTIF(C16:AT16,"*RED*")</f>
        <v>0</v>
      </c>
      <c r="BR16" s="1">
        <f>COUNTIF(C16:AT16,"*RQ*")</f>
        <v>0</v>
      </c>
      <c r="BS16" s="1">
        <f>COUNTIF(C16:AT16,"F")</f>
        <v>0</v>
      </c>
      <c r="BT16" s="1">
        <f>COUNTIF(D16:AU16,"CSP")</f>
        <v>0</v>
      </c>
      <c r="BU16" s="1">
        <f>COUNTIF(C16:AT16,"LP")</f>
        <v>1</v>
      </c>
      <c r="BV16" s="1">
        <f>COUNTIF(C16:AT16,"E")</f>
        <v>7</v>
      </c>
      <c r="BW16" s="1">
        <f>COUNTIF(D16:AU16,"GP")</f>
        <v>0</v>
      </c>
      <c r="BX16" s="70">
        <f>SUM(AX16:BW16)</f>
        <v>21</v>
      </c>
      <c r="BY16" s="68" t="str">
        <f t="shared" si="37"/>
        <v>Moniteur 11</v>
      </c>
    </row>
    <row r="17" spans="1:77" s="15" customFormat="1" x14ac:dyDescent="0.25">
      <c r="A17" s="95">
        <v>12</v>
      </c>
      <c r="B17" s="126" t="s">
        <v>328</v>
      </c>
      <c r="C17" s="90"/>
      <c r="D17" s="27"/>
      <c r="E17" s="27" t="s">
        <v>73</v>
      </c>
      <c r="F17" s="27" t="s">
        <v>73</v>
      </c>
      <c r="G17" s="27" t="s">
        <v>88</v>
      </c>
      <c r="H17" s="27" t="s">
        <v>88</v>
      </c>
      <c r="I17" s="27" t="s">
        <v>73</v>
      </c>
      <c r="J17" s="27" t="s">
        <v>73</v>
      </c>
      <c r="K17" s="27" t="s">
        <v>73</v>
      </c>
      <c r="L17" s="27" t="s">
        <v>73</v>
      </c>
      <c r="M17" s="27" t="s">
        <v>88</v>
      </c>
      <c r="N17" s="27" t="s">
        <v>73</v>
      </c>
      <c r="O17" s="27" t="s">
        <v>29</v>
      </c>
      <c r="P17" s="27"/>
      <c r="Q17" s="27" t="s">
        <v>25</v>
      </c>
      <c r="R17" s="27" t="s">
        <v>25</v>
      </c>
      <c r="S17" s="27" t="s">
        <v>46</v>
      </c>
      <c r="T17" s="27" t="s">
        <v>46</v>
      </c>
      <c r="U17" s="27" t="s">
        <v>46</v>
      </c>
      <c r="V17" s="27" t="s">
        <v>57</v>
      </c>
      <c r="W17" s="27" t="s">
        <v>57</v>
      </c>
      <c r="X17" s="27" t="s">
        <v>87</v>
      </c>
      <c r="Y17" s="27"/>
      <c r="Z17" s="27"/>
      <c r="AA17" s="27"/>
      <c r="AB17" s="27" t="s">
        <v>21</v>
      </c>
      <c r="AC17" s="27" t="s">
        <v>22</v>
      </c>
      <c r="AD17" s="27" t="s">
        <v>36</v>
      </c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92"/>
      <c r="AU17" s="17"/>
      <c r="AV17" s="1">
        <f t="shared" si="38"/>
        <v>3</v>
      </c>
      <c r="AW17" s="1">
        <f t="shared" si="39"/>
        <v>0</v>
      </c>
      <c r="AX17" s="16">
        <f t="shared" si="40"/>
        <v>3</v>
      </c>
      <c r="AY17" s="1">
        <f t="shared" si="41"/>
        <v>0</v>
      </c>
      <c r="AZ17" s="1">
        <f t="shared" si="42"/>
        <v>0</v>
      </c>
      <c r="BA17" s="1">
        <f t="shared" si="43"/>
        <v>2</v>
      </c>
      <c r="BB17" s="1">
        <f t="shared" si="44"/>
        <v>1</v>
      </c>
      <c r="BC17" s="1">
        <f t="shared" si="45"/>
        <v>3</v>
      </c>
      <c r="BD17" s="1">
        <f t="shared" si="46"/>
        <v>0</v>
      </c>
      <c r="BE17" s="1">
        <f t="shared" si="47"/>
        <v>2</v>
      </c>
      <c r="BF17" s="1">
        <f t="shared" si="48"/>
        <v>0</v>
      </c>
      <c r="BG17" s="1">
        <f t="shared" si="49"/>
        <v>0</v>
      </c>
      <c r="BH17" s="1">
        <f t="shared" si="50"/>
        <v>0</v>
      </c>
      <c r="BI17" s="1">
        <f t="shared" si="51"/>
        <v>0</v>
      </c>
      <c r="BJ17" s="1">
        <f>COUNTIF(C17:AT17,"*A4*")</f>
        <v>0</v>
      </c>
      <c r="BK17" s="1">
        <f>COUNTIF(C17:AT17,"*S0*")</f>
        <v>0</v>
      </c>
      <c r="BL17" s="1">
        <f>COUNTIF(C17:AT17,"*S1*")</f>
        <v>1</v>
      </c>
      <c r="BM17" s="1">
        <f>COUNTIF(C17:AT17,"*S2*")</f>
        <v>1</v>
      </c>
      <c r="BN17" s="1">
        <f>COUNTIF(C17:AT17,"*S3*")</f>
        <v>0</v>
      </c>
      <c r="BO17" s="1">
        <f>COUNTIF(C17:AT17,"*S4*")</f>
        <v>0</v>
      </c>
      <c r="BP17" s="1">
        <f>COUNTIF(C17:AT17,"*PAF*")</f>
        <v>0</v>
      </c>
      <c r="BQ17" s="1">
        <f>COUNTIF(C17:AT17,"*RED*")</f>
        <v>0</v>
      </c>
      <c r="BR17" s="1">
        <f>COUNTIF(C17:AT17,"*RQ*")</f>
        <v>0</v>
      </c>
      <c r="BS17" s="1">
        <f>COUNTIF(C17:AT17,"F")</f>
        <v>0</v>
      </c>
      <c r="BT17" s="1">
        <f>COUNTIF(D17:AU17,"CSP")</f>
        <v>0</v>
      </c>
      <c r="BU17" s="1">
        <f>COUNTIF(C17:AT17,"LP")</f>
        <v>1</v>
      </c>
      <c r="BV17" s="1">
        <f>COUNTIF(C17:AT17,"E")</f>
        <v>0</v>
      </c>
      <c r="BW17" s="1">
        <f>COUNTIF(D17:AU17,"GP")</f>
        <v>0</v>
      </c>
      <c r="BX17" s="70">
        <f>SUM(AX17:BW17)</f>
        <v>14</v>
      </c>
      <c r="BY17" s="68" t="str">
        <f t="shared" si="37"/>
        <v>Moniteur 12</v>
      </c>
    </row>
    <row r="18" spans="1:77" s="26" customFormat="1" x14ac:dyDescent="0.25">
      <c r="A18" s="96"/>
      <c r="B18" s="128"/>
      <c r="C18" s="116"/>
      <c r="D18" s="117"/>
      <c r="E18" s="117"/>
      <c r="F18" s="117"/>
      <c r="G18" s="117"/>
      <c r="H18" s="117"/>
      <c r="I18" s="117"/>
      <c r="J18" s="117"/>
      <c r="K18" s="117"/>
      <c r="L18" s="117"/>
      <c r="M18" s="117"/>
      <c r="N18" s="117"/>
      <c r="O18" s="117"/>
      <c r="P18" s="117"/>
      <c r="Q18" s="117"/>
      <c r="R18" s="117"/>
      <c r="S18" s="117"/>
      <c r="T18" s="117"/>
      <c r="U18" s="117"/>
      <c r="V18" s="117"/>
      <c r="W18" s="117"/>
      <c r="X18" s="117"/>
      <c r="Y18" s="117"/>
      <c r="Z18" s="117"/>
      <c r="AA18" s="117"/>
      <c r="AB18" s="117"/>
      <c r="AC18" s="117"/>
      <c r="AD18" s="117"/>
      <c r="AE18" s="117"/>
      <c r="AF18" s="117"/>
      <c r="AG18" s="117"/>
      <c r="AH18" s="117"/>
      <c r="AI18" s="117"/>
      <c r="AJ18" s="117"/>
      <c r="AK18" s="117"/>
      <c r="AL18" s="117"/>
      <c r="AM18" s="117"/>
      <c r="AN18" s="117"/>
      <c r="AO18" s="117"/>
      <c r="AP18" s="117"/>
      <c r="AQ18" s="117"/>
      <c r="AR18" s="117"/>
      <c r="AS18" s="117"/>
      <c r="AT18" s="118"/>
      <c r="AU18" s="24"/>
      <c r="AV18" s="25"/>
      <c r="AW18" s="25"/>
      <c r="AX18" s="86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87"/>
      <c r="BY18" s="68">
        <f t="shared" si="37"/>
        <v>0</v>
      </c>
    </row>
    <row r="19" spans="1:77" s="154" customFormat="1" x14ac:dyDescent="0.25">
      <c r="A19" s="153">
        <v>13</v>
      </c>
      <c r="B19" s="126" t="s">
        <v>329</v>
      </c>
      <c r="C19" s="90" t="s">
        <v>81</v>
      </c>
      <c r="D19" s="90" t="s">
        <v>81</v>
      </c>
      <c r="E19" s="27" t="s">
        <v>37</v>
      </c>
      <c r="F19" s="27" t="s">
        <v>37</v>
      </c>
      <c r="G19" s="90" t="s">
        <v>24</v>
      </c>
      <c r="H19" s="90" t="s">
        <v>21</v>
      </c>
      <c r="I19" s="90" t="s">
        <v>35</v>
      </c>
      <c r="J19" s="90" t="s">
        <v>73</v>
      </c>
      <c r="K19" s="90" t="s">
        <v>30</v>
      </c>
      <c r="L19" s="90" t="s">
        <v>22</v>
      </c>
      <c r="M19" s="90" t="s">
        <v>34</v>
      </c>
      <c r="N19" s="90" t="s">
        <v>73</v>
      </c>
      <c r="O19" s="90" t="s">
        <v>57</v>
      </c>
      <c r="P19" s="90" t="s">
        <v>22</v>
      </c>
      <c r="Q19" s="90" t="s">
        <v>73</v>
      </c>
      <c r="R19" s="90" t="s">
        <v>73</v>
      </c>
      <c r="S19" s="90" t="s">
        <v>35</v>
      </c>
      <c r="T19" s="90" t="s">
        <v>35</v>
      </c>
      <c r="U19" s="90" t="s">
        <v>32</v>
      </c>
      <c r="V19" s="27" t="s">
        <v>33</v>
      </c>
      <c r="W19" s="27" t="s">
        <v>33</v>
      </c>
      <c r="X19" s="90" t="s">
        <v>34</v>
      </c>
      <c r="Y19" s="90" t="s">
        <v>57</v>
      </c>
      <c r="Z19" s="90" t="s">
        <v>57</v>
      </c>
      <c r="AA19" s="90" t="s">
        <v>24</v>
      </c>
      <c r="AB19" s="90" t="s">
        <v>25</v>
      </c>
      <c r="AC19" s="90" t="s">
        <v>25</v>
      </c>
      <c r="AD19" s="90" t="s">
        <v>88</v>
      </c>
      <c r="AE19" s="90"/>
      <c r="AF19" s="90"/>
      <c r="AG19" s="90"/>
      <c r="AH19" s="90"/>
      <c r="AI19" s="90"/>
      <c r="AJ19" s="90"/>
      <c r="AK19" s="90"/>
      <c r="AL19" s="90"/>
      <c r="AM19" s="90"/>
      <c r="AN19" s="90"/>
      <c r="AO19" s="90"/>
      <c r="AP19" s="90"/>
      <c r="AQ19" s="90"/>
      <c r="AR19" s="90"/>
      <c r="AS19" s="90"/>
      <c r="AT19" s="90"/>
      <c r="AU19" s="119"/>
      <c r="AV19" s="1">
        <f t="shared" ref="AV19" si="52">COUNTIF(C19:AT19,"*RJ*")</f>
        <v>0</v>
      </c>
      <c r="AW19" s="1">
        <f t="shared" ref="AW19" si="53">COUNTIF(C19:AT19,"*J1*")</f>
        <v>2</v>
      </c>
      <c r="AX19" s="16">
        <f t="shared" ref="AX19" si="54">AW19+AV19</f>
        <v>2</v>
      </c>
      <c r="AY19" s="1">
        <f t="shared" ref="AY19" si="55">COUNTIF(C19:AT19,"*J2*")</f>
        <v>3</v>
      </c>
      <c r="AZ19" s="1">
        <f t="shared" ref="AZ19" si="56">COUNTIF(C19:AT19,"*DEB*")</f>
        <v>2</v>
      </c>
      <c r="BA19" s="1">
        <f t="shared" ref="BA19" si="57">COUNTIF(C19:AT19,"*FLO*")</f>
        <v>2</v>
      </c>
      <c r="BB19" s="1">
        <f t="shared" ref="BB19" si="58">COUNTIF(C19:AT19,"*1ere*")</f>
        <v>0</v>
      </c>
      <c r="BC19" s="1">
        <f t="shared" ref="BC19" si="59">COUNTIF(C19:AT19,"*2eme*")</f>
        <v>1</v>
      </c>
      <c r="BD19" s="1">
        <f t="shared" ref="BD19" si="60">COUNTIF(C19:AT19,"*3eme*")</f>
        <v>0</v>
      </c>
      <c r="BE19" s="1">
        <f t="shared" ref="BE19" si="61">COUNTIF(C19:AT19,"TE")</f>
        <v>3</v>
      </c>
      <c r="BF19" s="1">
        <f t="shared" ref="BF19" si="62">COUNTIF(C19:AT19,"*TR*")</f>
        <v>0</v>
      </c>
      <c r="BG19" s="1">
        <f>COUNTIF(C19:AT19,$BG$1)</f>
        <v>0</v>
      </c>
      <c r="BH19" s="1">
        <f>COUNTIF(D19:AU19,$BH$1)</f>
        <v>0</v>
      </c>
      <c r="BI19" s="1">
        <f>COUNTIF(E19:AV19,$BI$1)</f>
        <v>0</v>
      </c>
      <c r="BJ19" s="1">
        <f t="shared" ref="BJ19" si="63">COUNTIF(C19:AT19,"*A4*")</f>
        <v>2</v>
      </c>
      <c r="BK19" s="1">
        <f t="shared" ref="BK19" si="64">COUNTIF(C19:AT19,"*S0*")</f>
        <v>0</v>
      </c>
      <c r="BL19" s="1">
        <f t="shared" ref="BL19" si="65">COUNTIF(C19:AT19,"*S1*")</f>
        <v>2</v>
      </c>
      <c r="BM19" s="1">
        <f t="shared" ref="BM19" si="66">COUNTIF(C19:AT19,"*S2*")</f>
        <v>1</v>
      </c>
      <c r="BN19" s="1">
        <f t="shared" ref="BN19" si="67">COUNTIF(C19:AT19,"*S3*")</f>
        <v>0</v>
      </c>
      <c r="BO19" s="1">
        <f t="shared" ref="BO19" si="68">COUNTIF(C19:AT19,"*S4*")</f>
        <v>0</v>
      </c>
      <c r="BP19" s="1">
        <f t="shared" ref="BP19" si="69">COUNTIF(C19:AT19,"*PAF*")</f>
        <v>0</v>
      </c>
      <c r="BQ19" s="1">
        <f t="shared" ref="BQ19" si="70">COUNTIF(C19:AT19,"*RED*")</f>
        <v>0</v>
      </c>
      <c r="BR19" s="1">
        <f t="shared" ref="BR19" si="71">COUNTIF(C19:AT19,"*RQ*")</f>
        <v>0</v>
      </c>
      <c r="BS19" s="1">
        <f t="shared" ref="BS19" si="72">COUNTIF(C19:AT19,"F")</f>
        <v>0</v>
      </c>
      <c r="BT19" s="1">
        <f t="shared" ref="BT19" si="73">COUNTIF(D19:AU19,"CSP")</f>
        <v>0</v>
      </c>
      <c r="BU19" s="1">
        <f t="shared" ref="BU19" si="74">COUNTIF(C19:AT19,"LP")</f>
        <v>0</v>
      </c>
      <c r="BV19" s="1">
        <f t="shared" ref="BV19" si="75">COUNTIF(C19:AT19,"E")</f>
        <v>2</v>
      </c>
      <c r="BW19" s="1">
        <f t="shared" ref="BW19" si="76">COUNTIF(D19:AU19,"GP")</f>
        <v>0</v>
      </c>
      <c r="BX19" s="70">
        <f t="shared" ref="BX19" si="77">SUM(AX19:BW19)</f>
        <v>20</v>
      </c>
      <c r="BY19" s="68" t="str">
        <f t="shared" si="37"/>
        <v>Moniteur 13</v>
      </c>
    </row>
    <row r="20" spans="1:77" s="15" customFormat="1" x14ac:dyDescent="0.25">
      <c r="A20" s="95">
        <v>14</v>
      </c>
      <c r="B20" s="126" t="s">
        <v>330</v>
      </c>
      <c r="C20" s="90"/>
      <c r="D20" s="27"/>
      <c r="E20" s="27" t="s">
        <v>49</v>
      </c>
      <c r="F20" s="27" t="s">
        <v>49</v>
      </c>
      <c r="G20" s="27" t="s">
        <v>49</v>
      </c>
      <c r="H20" s="27" t="s">
        <v>49</v>
      </c>
      <c r="I20" s="27" t="s">
        <v>33</v>
      </c>
      <c r="J20" s="27" t="s">
        <v>36</v>
      </c>
      <c r="K20" s="27" t="s">
        <v>34</v>
      </c>
      <c r="L20" s="27" t="s">
        <v>29</v>
      </c>
      <c r="M20" s="27" t="s">
        <v>57</v>
      </c>
      <c r="N20" s="27" t="s">
        <v>52</v>
      </c>
      <c r="O20" s="27" t="s">
        <v>35</v>
      </c>
      <c r="P20" s="27" t="s">
        <v>41</v>
      </c>
      <c r="Q20" s="27" t="s">
        <v>34</v>
      </c>
      <c r="R20" s="27" t="s">
        <v>29</v>
      </c>
      <c r="S20" s="27" t="s">
        <v>89</v>
      </c>
      <c r="T20" s="27" t="s">
        <v>89</v>
      </c>
      <c r="U20" s="27" t="s">
        <v>37</v>
      </c>
      <c r="V20" s="90" t="s">
        <v>32</v>
      </c>
      <c r="W20" s="90" t="s">
        <v>32</v>
      </c>
      <c r="X20" s="27" t="s">
        <v>29</v>
      </c>
      <c r="Y20" s="27" t="s">
        <v>49</v>
      </c>
      <c r="Z20" s="27" t="s">
        <v>49</v>
      </c>
      <c r="AA20" s="27" t="s">
        <v>49</v>
      </c>
      <c r="AB20" s="27" t="s">
        <v>49</v>
      </c>
      <c r="AC20" s="27" t="s">
        <v>49</v>
      </c>
      <c r="AD20" s="27" t="s">
        <v>49</v>
      </c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92"/>
      <c r="AU20" s="17"/>
      <c r="AV20" s="1">
        <f t="shared" si="38"/>
        <v>0</v>
      </c>
      <c r="AW20" s="1">
        <f t="shared" si="39"/>
        <v>2</v>
      </c>
      <c r="AX20" s="16">
        <f t="shared" si="40"/>
        <v>2</v>
      </c>
      <c r="AY20" s="1">
        <f t="shared" si="41"/>
        <v>1</v>
      </c>
      <c r="AZ20" s="1">
        <f t="shared" si="42"/>
        <v>0</v>
      </c>
      <c r="BA20" s="1">
        <f t="shared" si="43"/>
        <v>0</v>
      </c>
      <c r="BB20" s="1">
        <f t="shared" si="44"/>
        <v>0</v>
      </c>
      <c r="BC20" s="1">
        <f t="shared" si="45"/>
        <v>0</v>
      </c>
      <c r="BD20" s="1">
        <f t="shared" si="46"/>
        <v>2</v>
      </c>
      <c r="BE20" s="1">
        <f t="shared" si="47"/>
        <v>1</v>
      </c>
      <c r="BF20" s="1">
        <f t="shared" si="48"/>
        <v>0</v>
      </c>
      <c r="BG20" s="1">
        <f>COUNTIF(C20:AT20,$BG$1)</f>
        <v>0</v>
      </c>
      <c r="BH20" s="1">
        <f>COUNTIF(D20:AU20,$BH$1)</f>
        <v>0</v>
      </c>
      <c r="BI20" s="1">
        <f>COUNTIF(E20:AV20,$BI$1)</f>
        <v>0</v>
      </c>
      <c r="BJ20" s="1">
        <f t="shared" ref="BJ20:BJ29" si="78">COUNTIF(C20:AT20,"*A4*")</f>
        <v>1</v>
      </c>
      <c r="BK20" s="1">
        <f t="shared" ref="BK20:BK29" si="79">COUNTIF(C20:AT20,"*S0*")</f>
        <v>0</v>
      </c>
      <c r="BL20" s="1">
        <f t="shared" ref="BL20:BL29" si="80">COUNTIF(C20:AT20,"*S1*")</f>
        <v>0</v>
      </c>
      <c r="BM20" s="1">
        <f t="shared" ref="BM20:BM29" si="81">COUNTIF(C20:AT20,"*S2*")</f>
        <v>0</v>
      </c>
      <c r="BN20" s="1">
        <f t="shared" ref="BN20:BN29" si="82">COUNTIF(C20:AT20,"*S3*")</f>
        <v>0</v>
      </c>
      <c r="BO20" s="1">
        <f t="shared" ref="BO20:BO29" si="83">COUNTIF(C20:AT20,"*S4*")</f>
        <v>0</v>
      </c>
      <c r="BP20" s="1">
        <f t="shared" ref="BP20:BP29" si="84">COUNTIF(C20:AT20,"*PAF*")</f>
        <v>0</v>
      </c>
      <c r="BQ20" s="1">
        <f t="shared" ref="BQ20:BQ29" si="85">COUNTIF(C20:AT20,"*RED*")</f>
        <v>0</v>
      </c>
      <c r="BR20" s="1">
        <f t="shared" ref="BR20:BR29" si="86">COUNTIF(C20:AT20,"*RQ*")</f>
        <v>1</v>
      </c>
      <c r="BS20" s="1">
        <f t="shared" ref="BS20:BS29" si="87">COUNTIF(C20:AT20,"F")</f>
        <v>0</v>
      </c>
      <c r="BT20" s="1">
        <f t="shared" ref="BT20:BT29" si="88">COUNTIF(D20:AU20,"CSP")</f>
        <v>10</v>
      </c>
      <c r="BU20" s="1">
        <f t="shared" ref="BU20:BU29" si="89">COUNTIF(C20:AT20,"LP")</f>
        <v>1</v>
      </c>
      <c r="BV20" s="1">
        <f t="shared" ref="BV20:BV29" si="90">COUNTIF(C20:AT20,"E")</f>
        <v>1</v>
      </c>
      <c r="BW20" s="1">
        <f t="shared" ref="BW20:BW29" si="91">COUNTIF(D20:AU20,"GP")</f>
        <v>1</v>
      </c>
      <c r="BX20" s="70">
        <f t="shared" ref="BX20:BX29" si="92">SUM(AX20:BW20)</f>
        <v>21</v>
      </c>
      <c r="BY20" s="68" t="str">
        <f t="shared" si="37"/>
        <v>Moniteur 14</v>
      </c>
    </row>
    <row r="21" spans="1:77" s="26" customFormat="1" x14ac:dyDescent="0.25">
      <c r="A21" s="95">
        <v>15</v>
      </c>
      <c r="B21" s="126" t="s">
        <v>331</v>
      </c>
      <c r="C21" s="90"/>
      <c r="D21" s="27"/>
      <c r="E21" s="27" t="s">
        <v>88</v>
      </c>
      <c r="F21" s="27" t="s">
        <v>88</v>
      </c>
      <c r="G21" s="27" t="s">
        <v>37</v>
      </c>
      <c r="H21" s="27" t="s">
        <v>37</v>
      </c>
      <c r="I21" s="27" t="s">
        <v>34</v>
      </c>
      <c r="J21" s="27" t="s">
        <v>36</v>
      </c>
      <c r="K21" s="27" t="s">
        <v>29</v>
      </c>
      <c r="L21" s="27" t="s">
        <v>29</v>
      </c>
      <c r="M21" s="27" t="s">
        <v>34</v>
      </c>
      <c r="N21" s="27" t="s">
        <v>73</v>
      </c>
      <c r="O21" s="27" t="s">
        <v>30</v>
      </c>
      <c r="P21" s="27" t="s">
        <v>37</v>
      </c>
      <c r="Q21" s="27" t="s">
        <v>88</v>
      </c>
      <c r="R21" s="27" t="s">
        <v>22</v>
      </c>
      <c r="S21" s="27" t="s">
        <v>24</v>
      </c>
      <c r="T21" s="27" t="s">
        <v>24</v>
      </c>
      <c r="U21" s="27" t="s">
        <v>31</v>
      </c>
      <c r="V21" s="27" t="s">
        <v>25</v>
      </c>
      <c r="W21" s="27" t="s">
        <v>25</v>
      </c>
      <c r="X21" s="27" t="s">
        <v>35</v>
      </c>
      <c r="Y21" s="27" t="s">
        <v>87</v>
      </c>
      <c r="Z21" s="27" t="s">
        <v>87</v>
      </c>
      <c r="AA21" s="27" t="s">
        <v>89</v>
      </c>
      <c r="AB21" s="27" t="s">
        <v>31</v>
      </c>
      <c r="AC21" s="27" t="s">
        <v>31</v>
      </c>
      <c r="AD21" s="27" t="s">
        <v>57</v>
      </c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92"/>
      <c r="AU21" s="17"/>
      <c r="AV21" s="1">
        <f t="shared" si="38"/>
        <v>0</v>
      </c>
      <c r="AW21" s="1">
        <f t="shared" si="39"/>
        <v>2</v>
      </c>
      <c r="AX21" s="16">
        <f t="shared" si="40"/>
        <v>2</v>
      </c>
      <c r="AY21" s="1">
        <f t="shared" si="41"/>
        <v>1</v>
      </c>
      <c r="AZ21" s="1">
        <f t="shared" si="42"/>
        <v>2</v>
      </c>
      <c r="BA21" s="1">
        <f t="shared" si="43"/>
        <v>2</v>
      </c>
      <c r="BB21" s="1">
        <f t="shared" si="44"/>
        <v>2</v>
      </c>
      <c r="BC21" s="1">
        <f t="shared" si="45"/>
        <v>3</v>
      </c>
      <c r="BD21" s="1">
        <f t="shared" si="46"/>
        <v>1</v>
      </c>
      <c r="BE21" s="1">
        <f t="shared" si="47"/>
        <v>1</v>
      </c>
      <c r="BF21" s="1">
        <f t="shared" si="48"/>
        <v>0</v>
      </c>
      <c r="BG21" s="1">
        <f t="shared" ref="BG21:BG29" si="93">COUNTIF(C21:AT21,$BG$1)</f>
        <v>0</v>
      </c>
      <c r="BH21" s="1">
        <f t="shared" ref="BH21:BH29" si="94">COUNTIF(D21:AU21,$BH$1)</f>
        <v>0</v>
      </c>
      <c r="BI21" s="1">
        <f t="shared" ref="BI21:BI29" si="95">COUNTIF(E21:AV21,$BI$1)</f>
        <v>0</v>
      </c>
      <c r="BJ21" s="1">
        <f t="shared" si="78"/>
        <v>0</v>
      </c>
      <c r="BK21" s="1">
        <f t="shared" si="79"/>
        <v>0</v>
      </c>
      <c r="BL21" s="1">
        <f t="shared" si="80"/>
        <v>1</v>
      </c>
      <c r="BM21" s="1">
        <f t="shared" si="81"/>
        <v>0</v>
      </c>
      <c r="BN21" s="1">
        <f t="shared" si="82"/>
        <v>0</v>
      </c>
      <c r="BO21" s="1">
        <f t="shared" si="83"/>
        <v>0</v>
      </c>
      <c r="BP21" s="1">
        <f t="shared" si="84"/>
        <v>0</v>
      </c>
      <c r="BQ21" s="1">
        <f t="shared" si="85"/>
        <v>0</v>
      </c>
      <c r="BR21" s="1">
        <f t="shared" si="86"/>
        <v>0</v>
      </c>
      <c r="BS21" s="1">
        <f t="shared" si="87"/>
        <v>0</v>
      </c>
      <c r="BT21" s="1">
        <f t="shared" si="88"/>
        <v>0</v>
      </c>
      <c r="BU21" s="1">
        <f t="shared" si="89"/>
        <v>1</v>
      </c>
      <c r="BV21" s="1">
        <f t="shared" si="90"/>
        <v>3</v>
      </c>
      <c r="BW21" s="1">
        <f t="shared" si="91"/>
        <v>0</v>
      </c>
      <c r="BX21" s="70">
        <f t="shared" si="92"/>
        <v>19</v>
      </c>
      <c r="BY21" s="68" t="str">
        <f t="shared" si="37"/>
        <v>Moniteur 15</v>
      </c>
    </row>
    <row r="22" spans="1:77" s="15" customFormat="1" x14ac:dyDescent="0.25">
      <c r="A22" s="95">
        <v>16</v>
      </c>
      <c r="B22" s="126" t="s">
        <v>332</v>
      </c>
      <c r="C22" s="90"/>
      <c r="D22" s="27"/>
      <c r="E22" s="27" t="s">
        <v>56</v>
      </c>
      <c r="F22" s="27" t="s">
        <v>56</v>
      </c>
      <c r="G22" s="27" t="s">
        <v>56</v>
      </c>
      <c r="H22" s="27" t="s">
        <v>56</v>
      </c>
      <c r="I22" s="90" t="s">
        <v>73</v>
      </c>
      <c r="J22" s="90" t="s">
        <v>73</v>
      </c>
      <c r="K22" s="90" t="s">
        <v>35</v>
      </c>
      <c r="L22" s="90" t="s">
        <v>30</v>
      </c>
      <c r="M22" s="90" t="s">
        <v>37</v>
      </c>
      <c r="N22" s="90" t="s">
        <v>52</v>
      </c>
      <c r="O22" s="90" t="s">
        <v>34</v>
      </c>
      <c r="P22" s="90" t="s">
        <v>37</v>
      </c>
      <c r="Q22" s="90" t="s">
        <v>37</v>
      </c>
      <c r="R22" s="90" t="s">
        <v>37</v>
      </c>
      <c r="S22" s="27" t="s">
        <v>21</v>
      </c>
      <c r="T22" s="27" t="s">
        <v>22</v>
      </c>
      <c r="U22" s="27" t="s">
        <v>36</v>
      </c>
      <c r="V22" s="27" t="s">
        <v>56</v>
      </c>
      <c r="W22" s="27" t="s">
        <v>56</v>
      </c>
      <c r="X22" s="27" t="s">
        <v>36</v>
      </c>
      <c r="Y22" s="27" t="s">
        <v>56</v>
      </c>
      <c r="Z22" s="27" t="s">
        <v>56</v>
      </c>
      <c r="AA22" s="27" t="s">
        <v>36</v>
      </c>
      <c r="AB22" s="27" t="s">
        <v>34</v>
      </c>
      <c r="AC22" s="27" t="s">
        <v>34</v>
      </c>
      <c r="AD22" s="27" t="s">
        <v>37</v>
      </c>
      <c r="AE22" s="27"/>
      <c r="AF22" s="27"/>
      <c r="AG22" s="27"/>
      <c r="AH22" s="27"/>
      <c r="AI22" s="27"/>
      <c r="AJ22" s="27"/>
      <c r="AK22" s="27" t="s">
        <v>73</v>
      </c>
      <c r="AL22" s="27" t="s">
        <v>73</v>
      </c>
      <c r="AM22" s="27"/>
      <c r="AN22" s="27"/>
      <c r="AO22" s="27"/>
      <c r="AP22" s="27"/>
      <c r="AQ22" s="27"/>
      <c r="AR22" s="27"/>
      <c r="AS22" s="27"/>
      <c r="AT22" s="92"/>
      <c r="AU22" s="17"/>
      <c r="AV22" s="1">
        <f t="shared" si="38"/>
        <v>0</v>
      </c>
      <c r="AW22" s="1">
        <f t="shared" si="39"/>
        <v>3</v>
      </c>
      <c r="AX22" s="16">
        <f t="shared" si="40"/>
        <v>3</v>
      </c>
      <c r="AY22" s="1">
        <f t="shared" si="41"/>
        <v>1</v>
      </c>
      <c r="AZ22" s="1">
        <f t="shared" si="42"/>
        <v>0</v>
      </c>
      <c r="BA22" s="1">
        <f t="shared" si="43"/>
        <v>0</v>
      </c>
      <c r="BB22" s="1">
        <f t="shared" si="44"/>
        <v>0</v>
      </c>
      <c r="BC22" s="1">
        <f t="shared" si="45"/>
        <v>0</v>
      </c>
      <c r="BD22" s="1">
        <f t="shared" si="46"/>
        <v>0</v>
      </c>
      <c r="BE22" s="1">
        <f t="shared" si="47"/>
        <v>0</v>
      </c>
      <c r="BF22" s="1">
        <f t="shared" si="48"/>
        <v>8</v>
      </c>
      <c r="BG22" s="1">
        <f t="shared" si="93"/>
        <v>0</v>
      </c>
      <c r="BH22" s="1">
        <f t="shared" si="94"/>
        <v>0</v>
      </c>
      <c r="BI22" s="1">
        <f t="shared" si="95"/>
        <v>0</v>
      </c>
      <c r="BJ22" s="1">
        <f t="shared" si="78"/>
        <v>0</v>
      </c>
      <c r="BK22" s="1">
        <f t="shared" si="79"/>
        <v>0</v>
      </c>
      <c r="BL22" s="1">
        <f t="shared" si="80"/>
        <v>1</v>
      </c>
      <c r="BM22" s="1">
        <f t="shared" si="81"/>
        <v>1</v>
      </c>
      <c r="BN22" s="1">
        <f t="shared" si="82"/>
        <v>0</v>
      </c>
      <c r="BO22" s="1">
        <f t="shared" si="83"/>
        <v>0</v>
      </c>
      <c r="BP22" s="1">
        <f t="shared" si="84"/>
        <v>0</v>
      </c>
      <c r="BQ22" s="1">
        <f t="shared" si="85"/>
        <v>0</v>
      </c>
      <c r="BR22" s="1">
        <f t="shared" si="86"/>
        <v>0</v>
      </c>
      <c r="BS22" s="1">
        <f t="shared" si="87"/>
        <v>0</v>
      </c>
      <c r="BT22" s="1">
        <f t="shared" si="88"/>
        <v>0</v>
      </c>
      <c r="BU22" s="1">
        <f t="shared" si="89"/>
        <v>3</v>
      </c>
      <c r="BV22" s="1">
        <f t="shared" si="90"/>
        <v>5</v>
      </c>
      <c r="BW22" s="1">
        <f t="shared" si="91"/>
        <v>1</v>
      </c>
      <c r="BX22" s="70">
        <f t="shared" si="92"/>
        <v>23</v>
      </c>
      <c r="BY22" s="68" t="str">
        <f t="shared" si="37"/>
        <v>Moniteur 16</v>
      </c>
    </row>
    <row r="23" spans="1:77" s="15" customFormat="1" x14ac:dyDescent="0.25">
      <c r="A23" s="95">
        <v>17</v>
      </c>
      <c r="B23" s="126" t="s">
        <v>333</v>
      </c>
      <c r="C23" s="90"/>
      <c r="D23" s="27"/>
      <c r="E23" s="27" t="s">
        <v>33</v>
      </c>
      <c r="F23" s="27" t="s">
        <v>33</v>
      </c>
      <c r="G23" s="27" t="s">
        <v>46</v>
      </c>
      <c r="H23" s="27" t="s">
        <v>46</v>
      </c>
      <c r="I23" s="90" t="s">
        <v>73</v>
      </c>
      <c r="J23" s="90" t="s">
        <v>73</v>
      </c>
      <c r="K23" s="27" t="s">
        <v>87</v>
      </c>
      <c r="L23" s="27" t="s">
        <v>36</v>
      </c>
      <c r="M23" s="27" t="s">
        <v>52</v>
      </c>
      <c r="N23" s="27" t="s">
        <v>52</v>
      </c>
      <c r="O23" s="27" t="s">
        <v>29</v>
      </c>
      <c r="P23" s="27"/>
      <c r="Q23" s="27" t="s">
        <v>87</v>
      </c>
      <c r="R23" s="27" t="s">
        <v>23</v>
      </c>
      <c r="S23" s="27" t="s">
        <v>57</v>
      </c>
      <c r="T23" s="27" t="s">
        <v>57</v>
      </c>
      <c r="U23" s="27" t="s">
        <v>37</v>
      </c>
      <c r="V23" s="27" t="s">
        <v>20</v>
      </c>
      <c r="W23" s="27" t="s">
        <v>23</v>
      </c>
      <c r="X23" s="27" t="s">
        <v>36</v>
      </c>
      <c r="Y23" s="27" t="s">
        <v>35</v>
      </c>
      <c r="Z23" s="27" t="s">
        <v>35</v>
      </c>
      <c r="AA23" s="27" t="s">
        <v>87</v>
      </c>
      <c r="AB23" s="27" t="s">
        <v>32</v>
      </c>
      <c r="AC23" s="27" t="s">
        <v>32</v>
      </c>
      <c r="AD23" s="27" t="s">
        <v>34</v>
      </c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92"/>
      <c r="AU23" s="17"/>
      <c r="AV23" s="1">
        <f t="shared" si="38"/>
        <v>2</v>
      </c>
      <c r="AW23" s="1">
        <f t="shared" si="39"/>
        <v>1</v>
      </c>
      <c r="AX23" s="16">
        <f t="shared" si="40"/>
        <v>3</v>
      </c>
      <c r="AY23" s="1">
        <f t="shared" si="41"/>
        <v>2</v>
      </c>
      <c r="AZ23" s="1">
        <f t="shared" si="42"/>
        <v>0</v>
      </c>
      <c r="BA23" s="1">
        <f t="shared" si="43"/>
        <v>0</v>
      </c>
      <c r="BB23" s="1">
        <f t="shared" si="44"/>
        <v>3</v>
      </c>
      <c r="BC23" s="1">
        <f t="shared" si="45"/>
        <v>0</v>
      </c>
      <c r="BD23" s="1">
        <f t="shared" si="46"/>
        <v>0</v>
      </c>
      <c r="BE23" s="1">
        <f t="shared" si="47"/>
        <v>2</v>
      </c>
      <c r="BF23" s="1">
        <f t="shared" si="48"/>
        <v>0</v>
      </c>
      <c r="BG23" s="1">
        <f t="shared" si="93"/>
        <v>0</v>
      </c>
      <c r="BH23" s="1">
        <f t="shared" si="94"/>
        <v>0</v>
      </c>
      <c r="BI23" s="1">
        <f t="shared" si="95"/>
        <v>0</v>
      </c>
      <c r="BJ23" s="1">
        <f t="shared" si="78"/>
        <v>2</v>
      </c>
      <c r="BK23" s="1">
        <f t="shared" si="79"/>
        <v>2</v>
      </c>
      <c r="BL23" s="1">
        <f t="shared" si="80"/>
        <v>0</v>
      </c>
      <c r="BM23" s="1">
        <f t="shared" si="81"/>
        <v>0</v>
      </c>
      <c r="BN23" s="1">
        <f t="shared" si="82"/>
        <v>1</v>
      </c>
      <c r="BO23" s="1">
        <f t="shared" si="83"/>
        <v>0</v>
      </c>
      <c r="BP23" s="1">
        <f t="shared" si="84"/>
        <v>0</v>
      </c>
      <c r="BQ23" s="1">
        <f t="shared" si="85"/>
        <v>0</v>
      </c>
      <c r="BR23" s="1">
        <f t="shared" si="86"/>
        <v>0</v>
      </c>
      <c r="BS23" s="1">
        <f t="shared" si="87"/>
        <v>0</v>
      </c>
      <c r="BT23" s="1">
        <f t="shared" si="88"/>
        <v>0</v>
      </c>
      <c r="BU23" s="1">
        <f t="shared" si="89"/>
        <v>2</v>
      </c>
      <c r="BV23" s="1">
        <f t="shared" si="90"/>
        <v>1</v>
      </c>
      <c r="BW23" s="1">
        <f t="shared" si="91"/>
        <v>2</v>
      </c>
      <c r="BX23" s="70">
        <f t="shared" si="92"/>
        <v>20</v>
      </c>
      <c r="BY23" s="68" t="str">
        <f t="shared" si="37"/>
        <v>Moniteur 17</v>
      </c>
    </row>
    <row r="24" spans="1:77" s="15" customFormat="1" x14ac:dyDescent="0.25">
      <c r="A24" s="95">
        <v>18</v>
      </c>
      <c r="B24" s="126" t="s">
        <v>334</v>
      </c>
      <c r="C24" s="90"/>
      <c r="D24" s="27"/>
      <c r="E24" s="27" t="s">
        <v>37</v>
      </c>
      <c r="F24" s="27" t="s">
        <v>37</v>
      </c>
      <c r="G24" s="27" t="s">
        <v>34</v>
      </c>
      <c r="H24" s="27" t="s">
        <v>22</v>
      </c>
      <c r="I24" s="27" t="s">
        <v>37</v>
      </c>
      <c r="J24" s="27" t="s">
        <v>37</v>
      </c>
      <c r="K24" s="27" t="s">
        <v>37</v>
      </c>
      <c r="L24" s="27" t="s">
        <v>36</v>
      </c>
      <c r="M24" s="27" t="s">
        <v>37</v>
      </c>
      <c r="N24" s="27" t="s">
        <v>52</v>
      </c>
      <c r="O24" s="90" t="s">
        <v>31</v>
      </c>
      <c r="P24" s="27" t="s">
        <v>36</v>
      </c>
      <c r="Q24" s="27" t="s">
        <v>34</v>
      </c>
      <c r="R24" s="27" t="s">
        <v>30</v>
      </c>
      <c r="S24" s="27" t="s">
        <v>56</v>
      </c>
      <c r="T24" s="27" t="s">
        <v>56</v>
      </c>
      <c r="U24" s="27" t="s">
        <v>36</v>
      </c>
      <c r="V24" s="27" t="s">
        <v>88</v>
      </c>
      <c r="W24" s="27" t="s">
        <v>88</v>
      </c>
      <c r="X24" s="27" t="s">
        <v>37</v>
      </c>
      <c r="Y24" s="27" t="s">
        <v>35</v>
      </c>
      <c r="Z24" s="27" t="s">
        <v>35</v>
      </c>
      <c r="AA24" s="27" t="s">
        <v>57</v>
      </c>
      <c r="AB24" s="27" t="s">
        <v>46</v>
      </c>
      <c r="AC24" s="27" t="s">
        <v>46</v>
      </c>
      <c r="AD24" s="27" t="s">
        <v>46</v>
      </c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 t="s">
        <v>53</v>
      </c>
      <c r="AR24" s="27" t="s">
        <v>53</v>
      </c>
      <c r="AS24" s="27"/>
      <c r="AT24" s="92"/>
      <c r="AU24" s="17"/>
      <c r="AV24" s="1">
        <f t="shared" si="38"/>
        <v>3</v>
      </c>
      <c r="AW24" s="1">
        <f t="shared" si="39"/>
        <v>2</v>
      </c>
      <c r="AX24" s="16">
        <f t="shared" si="40"/>
        <v>5</v>
      </c>
      <c r="AY24" s="1">
        <f t="shared" si="41"/>
        <v>2</v>
      </c>
      <c r="AZ24" s="1">
        <f t="shared" si="42"/>
        <v>0</v>
      </c>
      <c r="BA24" s="1">
        <f t="shared" si="43"/>
        <v>0</v>
      </c>
      <c r="BB24" s="1">
        <f t="shared" si="44"/>
        <v>0</v>
      </c>
      <c r="BC24" s="1">
        <f t="shared" si="45"/>
        <v>2</v>
      </c>
      <c r="BD24" s="1">
        <f t="shared" si="46"/>
        <v>0</v>
      </c>
      <c r="BE24" s="1">
        <f t="shared" si="47"/>
        <v>1</v>
      </c>
      <c r="BF24" s="1">
        <f t="shared" si="48"/>
        <v>2</v>
      </c>
      <c r="BG24" s="1">
        <f t="shared" si="93"/>
        <v>0</v>
      </c>
      <c r="BH24" s="1">
        <f t="shared" si="94"/>
        <v>0</v>
      </c>
      <c r="BI24" s="1">
        <f t="shared" si="95"/>
        <v>0</v>
      </c>
      <c r="BJ24" s="1">
        <f t="shared" si="78"/>
        <v>0</v>
      </c>
      <c r="BK24" s="1">
        <f t="shared" si="79"/>
        <v>0</v>
      </c>
      <c r="BL24" s="1">
        <f t="shared" si="80"/>
        <v>1</v>
      </c>
      <c r="BM24" s="1">
        <f t="shared" si="81"/>
        <v>0</v>
      </c>
      <c r="BN24" s="1">
        <f t="shared" si="82"/>
        <v>0</v>
      </c>
      <c r="BO24" s="1">
        <f t="shared" si="83"/>
        <v>0</v>
      </c>
      <c r="BP24" s="1">
        <f t="shared" si="84"/>
        <v>0</v>
      </c>
      <c r="BQ24" s="1">
        <f t="shared" si="85"/>
        <v>0</v>
      </c>
      <c r="BR24" s="1">
        <f t="shared" si="86"/>
        <v>0</v>
      </c>
      <c r="BS24" s="1">
        <f t="shared" si="87"/>
        <v>0</v>
      </c>
      <c r="BT24" s="1">
        <f t="shared" si="88"/>
        <v>0</v>
      </c>
      <c r="BU24" s="1">
        <f t="shared" si="89"/>
        <v>3</v>
      </c>
      <c r="BV24" s="1">
        <f t="shared" si="90"/>
        <v>7</v>
      </c>
      <c r="BW24" s="1">
        <f t="shared" si="91"/>
        <v>1</v>
      </c>
      <c r="BX24" s="120">
        <f t="shared" si="92"/>
        <v>24</v>
      </c>
      <c r="BY24" s="68" t="str">
        <f t="shared" si="37"/>
        <v>Moniteur 18</v>
      </c>
    </row>
    <row r="25" spans="1:77" s="15" customFormat="1" hidden="1" x14ac:dyDescent="0.25">
      <c r="A25" s="95">
        <v>19</v>
      </c>
      <c r="B25" s="126" t="s">
        <v>335</v>
      </c>
      <c r="C25" s="90"/>
      <c r="D25" s="27"/>
      <c r="E25" s="27" t="s">
        <v>57</v>
      </c>
      <c r="F25" s="27" t="s">
        <v>57</v>
      </c>
      <c r="G25" s="27" t="s">
        <v>35</v>
      </c>
      <c r="H25" s="27" t="s">
        <v>23</v>
      </c>
      <c r="I25" s="27" t="s">
        <v>29</v>
      </c>
      <c r="J25" s="27"/>
      <c r="K25" s="27" t="s">
        <v>73</v>
      </c>
      <c r="L25" s="27" t="s">
        <v>73</v>
      </c>
      <c r="M25" s="27" t="s">
        <v>73</v>
      </c>
      <c r="N25" s="27" t="s">
        <v>73</v>
      </c>
      <c r="O25" s="27" t="s">
        <v>73</v>
      </c>
      <c r="P25" s="27" t="s">
        <v>73</v>
      </c>
      <c r="Q25" s="27" t="s">
        <v>73</v>
      </c>
      <c r="R25" s="27" t="s">
        <v>73</v>
      </c>
      <c r="S25" s="27" t="s">
        <v>73</v>
      </c>
      <c r="T25" s="27" t="s">
        <v>73</v>
      </c>
      <c r="U25" s="27" t="s">
        <v>73</v>
      </c>
      <c r="V25" s="27" t="s">
        <v>73</v>
      </c>
      <c r="W25" s="27" t="s">
        <v>73</v>
      </c>
      <c r="X25" s="27" t="s">
        <v>73</v>
      </c>
      <c r="Y25" s="27" t="s">
        <v>73</v>
      </c>
      <c r="Z25" s="27" t="s">
        <v>73</v>
      </c>
      <c r="AA25" s="27" t="s">
        <v>73</v>
      </c>
      <c r="AB25" s="27" t="s">
        <v>73</v>
      </c>
      <c r="AC25" s="27" t="s">
        <v>73</v>
      </c>
      <c r="AD25" s="27" t="s">
        <v>73</v>
      </c>
      <c r="AE25" s="27" t="s">
        <v>73</v>
      </c>
      <c r="AF25" s="27" t="s">
        <v>73</v>
      </c>
      <c r="AG25" s="27" t="s">
        <v>73</v>
      </c>
      <c r="AH25" s="27" t="s">
        <v>73</v>
      </c>
      <c r="AI25" s="27" t="s">
        <v>73</v>
      </c>
      <c r="AJ25" s="27" t="s">
        <v>73</v>
      </c>
      <c r="AK25" s="27" t="s">
        <v>73</v>
      </c>
      <c r="AL25" s="27" t="s">
        <v>73</v>
      </c>
      <c r="AM25" s="27" t="s">
        <v>73</v>
      </c>
      <c r="AN25" s="27" t="s">
        <v>73</v>
      </c>
      <c r="AO25" s="27" t="s">
        <v>73</v>
      </c>
      <c r="AP25" s="27" t="s">
        <v>73</v>
      </c>
      <c r="AQ25" s="27" t="s">
        <v>73</v>
      </c>
      <c r="AR25" s="27" t="s">
        <v>73</v>
      </c>
      <c r="AS25" s="27" t="s">
        <v>73</v>
      </c>
      <c r="AT25" s="27" t="s">
        <v>73</v>
      </c>
      <c r="AU25" s="17"/>
      <c r="AV25" s="1">
        <f t="shared" si="38"/>
        <v>0</v>
      </c>
      <c r="AW25" s="1">
        <f t="shared" si="39"/>
        <v>0</v>
      </c>
      <c r="AX25" s="16">
        <f t="shared" si="40"/>
        <v>0</v>
      </c>
      <c r="AY25" s="1">
        <f t="shared" si="41"/>
        <v>1</v>
      </c>
      <c r="AZ25" s="1">
        <f t="shared" si="42"/>
        <v>0</v>
      </c>
      <c r="BA25" s="1">
        <f t="shared" si="43"/>
        <v>0</v>
      </c>
      <c r="BB25" s="1">
        <f t="shared" si="44"/>
        <v>0</v>
      </c>
      <c r="BC25" s="1">
        <f t="shared" si="45"/>
        <v>0</v>
      </c>
      <c r="BD25" s="1">
        <f t="shared" si="46"/>
        <v>0</v>
      </c>
      <c r="BE25" s="1">
        <f t="shared" si="47"/>
        <v>2</v>
      </c>
      <c r="BF25" s="1">
        <f t="shared" si="48"/>
        <v>0</v>
      </c>
      <c r="BG25" s="1">
        <f t="shared" si="93"/>
        <v>0</v>
      </c>
      <c r="BH25" s="1">
        <f t="shared" si="94"/>
        <v>0</v>
      </c>
      <c r="BI25" s="1">
        <f>COUNTIF(E25:AV25,$BI$1)</f>
        <v>0</v>
      </c>
      <c r="BJ25" s="1">
        <f t="shared" si="78"/>
        <v>0</v>
      </c>
      <c r="BK25" s="1">
        <f t="shared" si="79"/>
        <v>1</v>
      </c>
      <c r="BL25" s="1">
        <f t="shared" si="80"/>
        <v>0</v>
      </c>
      <c r="BM25" s="1">
        <f t="shared" si="81"/>
        <v>0</v>
      </c>
      <c r="BN25" s="1">
        <f t="shared" si="82"/>
        <v>0</v>
      </c>
      <c r="BO25" s="1">
        <f t="shared" si="83"/>
        <v>0</v>
      </c>
      <c r="BP25" s="1">
        <f t="shared" si="84"/>
        <v>0</v>
      </c>
      <c r="BQ25" s="1">
        <f t="shared" si="85"/>
        <v>0</v>
      </c>
      <c r="BR25" s="1">
        <f t="shared" si="86"/>
        <v>0</v>
      </c>
      <c r="BS25" s="1">
        <f t="shared" si="87"/>
        <v>0</v>
      </c>
      <c r="BT25" s="1">
        <f t="shared" si="88"/>
        <v>0</v>
      </c>
      <c r="BU25" s="1">
        <f t="shared" si="89"/>
        <v>0</v>
      </c>
      <c r="BV25" s="1">
        <f t="shared" si="90"/>
        <v>0</v>
      </c>
      <c r="BW25" s="1">
        <f t="shared" si="91"/>
        <v>0</v>
      </c>
      <c r="BX25" s="120">
        <f t="shared" si="92"/>
        <v>4</v>
      </c>
      <c r="BY25" s="68" t="str">
        <f t="shared" si="37"/>
        <v>Moniteur 19</v>
      </c>
    </row>
    <row r="26" spans="1:77" s="15" customFormat="1" x14ac:dyDescent="0.25">
      <c r="A26" s="95">
        <v>20</v>
      </c>
      <c r="B26" s="126" t="s">
        <v>336</v>
      </c>
      <c r="C26" s="90"/>
      <c r="D26" s="27"/>
      <c r="E26" s="27" t="s">
        <v>32</v>
      </c>
      <c r="F26" s="27" t="s">
        <v>21</v>
      </c>
      <c r="G26" s="27" t="s">
        <v>25</v>
      </c>
      <c r="H26" s="27" t="s">
        <v>37</v>
      </c>
      <c r="I26" s="90" t="s">
        <v>73</v>
      </c>
      <c r="J26" s="90" t="s">
        <v>73</v>
      </c>
      <c r="K26" s="27" t="s">
        <v>30</v>
      </c>
      <c r="L26" s="27" t="s">
        <v>36</v>
      </c>
      <c r="M26" s="27" t="s">
        <v>52</v>
      </c>
      <c r="N26" s="27" t="s">
        <v>52</v>
      </c>
      <c r="O26" s="27" t="s">
        <v>37</v>
      </c>
      <c r="P26" s="27" t="s">
        <v>37</v>
      </c>
      <c r="Q26" s="27" t="s">
        <v>37</v>
      </c>
      <c r="R26" s="27" t="s">
        <v>35</v>
      </c>
      <c r="S26" s="27" t="s">
        <v>73</v>
      </c>
      <c r="T26" s="27" t="s">
        <v>73</v>
      </c>
      <c r="U26" s="27" t="s">
        <v>73</v>
      </c>
      <c r="V26" s="27" t="s">
        <v>73</v>
      </c>
      <c r="W26" s="27" t="s">
        <v>73</v>
      </c>
      <c r="X26" s="27" t="s">
        <v>73</v>
      </c>
      <c r="Y26" s="27" t="s">
        <v>73</v>
      </c>
      <c r="Z26" s="27" t="s">
        <v>73</v>
      </c>
      <c r="AA26" s="27" t="s">
        <v>73</v>
      </c>
      <c r="AB26" s="27" t="s">
        <v>73</v>
      </c>
      <c r="AC26" s="27" t="s">
        <v>73</v>
      </c>
      <c r="AD26" s="27" t="s">
        <v>73</v>
      </c>
      <c r="AE26" s="27" t="s">
        <v>73</v>
      </c>
      <c r="AF26" s="27" t="s">
        <v>73</v>
      </c>
      <c r="AG26" s="27" t="s">
        <v>73</v>
      </c>
      <c r="AH26" s="27" t="s">
        <v>73</v>
      </c>
      <c r="AI26" s="27" t="s">
        <v>73</v>
      </c>
      <c r="AJ26" s="27" t="s">
        <v>73</v>
      </c>
      <c r="AK26" s="27" t="s">
        <v>73</v>
      </c>
      <c r="AL26" s="27" t="s">
        <v>73</v>
      </c>
      <c r="AM26" s="27" t="s">
        <v>73</v>
      </c>
      <c r="AN26" s="27" t="s">
        <v>73</v>
      </c>
      <c r="AO26" s="27" t="s">
        <v>73</v>
      </c>
      <c r="AP26" s="27" t="s">
        <v>73</v>
      </c>
      <c r="AQ26" s="27" t="s">
        <v>73</v>
      </c>
      <c r="AR26" s="27" t="s">
        <v>73</v>
      </c>
      <c r="AS26" s="27" t="s">
        <v>73</v>
      </c>
      <c r="AT26" s="27" t="s">
        <v>73</v>
      </c>
      <c r="AU26" s="17"/>
      <c r="AV26" s="1">
        <f t="shared" si="38"/>
        <v>0</v>
      </c>
      <c r="AW26" s="1">
        <f t="shared" si="39"/>
        <v>0</v>
      </c>
      <c r="AX26" s="16">
        <f t="shared" si="40"/>
        <v>0</v>
      </c>
      <c r="AY26" s="1">
        <f t="shared" si="41"/>
        <v>1</v>
      </c>
      <c r="AZ26" s="1">
        <f t="shared" si="42"/>
        <v>0</v>
      </c>
      <c r="BA26" s="1">
        <f t="shared" si="43"/>
        <v>1</v>
      </c>
      <c r="BB26" s="1">
        <f t="shared" si="44"/>
        <v>0</v>
      </c>
      <c r="BC26" s="1">
        <f t="shared" si="45"/>
        <v>0</v>
      </c>
      <c r="BD26" s="1">
        <f t="shared" si="46"/>
        <v>0</v>
      </c>
      <c r="BE26" s="1">
        <f t="shared" si="47"/>
        <v>0</v>
      </c>
      <c r="BF26" s="1">
        <f t="shared" si="48"/>
        <v>0</v>
      </c>
      <c r="BG26" s="1">
        <f t="shared" si="93"/>
        <v>0</v>
      </c>
      <c r="BH26" s="1">
        <f t="shared" si="94"/>
        <v>0</v>
      </c>
      <c r="BI26" s="1">
        <f t="shared" si="95"/>
        <v>0</v>
      </c>
      <c r="BJ26" s="1">
        <f t="shared" si="78"/>
        <v>0</v>
      </c>
      <c r="BK26" s="1">
        <f t="shared" si="79"/>
        <v>0</v>
      </c>
      <c r="BL26" s="1">
        <f t="shared" si="80"/>
        <v>0</v>
      </c>
      <c r="BM26" s="1">
        <f t="shared" si="81"/>
        <v>1</v>
      </c>
      <c r="BN26" s="1">
        <f t="shared" si="82"/>
        <v>0</v>
      </c>
      <c r="BO26" s="1">
        <f t="shared" si="83"/>
        <v>0</v>
      </c>
      <c r="BP26" s="1">
        <f t="shared" si="84"/>
        <v>0</v>
      </c>
      <c r="BQ26" s="1">
        <f t="shared" si="85"/>
        <v>0</v>
      </c>
      <c r="BR26" s="1">
        <f t="shared" si="86"/>
        <v>0</v>
      </c>
      <c r="BS26" s="1">
        <f t="shared" si="87"/>
        <v>0</v>
      </c>
      <c r="BT26" s="1">
        <f t="shared" si="88"/>
        <v>0</v>
      </c>
      <c r="BU26" s="1">
        <f t="shared" si="89"/>
        <v>1</v>
      </c>
      <c r="BV26" s="1">
        <f t="shared" si="90"/>
        <v>4</v>
      </c>
      <c r="BW26" s="1">
        <f t="shared" si="91"/>
        <v>2</v>
      </c>
      <c r="BX26" s="120">
        <f t="shared" si="92"/>
        <v>10</v>
      </c>
      <c r="BY26" s="68" t="str">
        <f t="shared" si="37"/>
        <v>Moniteur 20</v>
      </c>
    </row>
    <row r="27" spans="1:77" s="15" customFormat="1" x14ac:dyDescent="0.25">
      <c r="A27" s="95">
        <v>21</v>
      </c>
      <c r="B27" s="126" t="s">
        <v>337</v>
      </c>
      <c r="C27" s="90"/>
      <c r="D27" s="27"/>
      <c r="E27" s="27" t="s">
        <v>87</v>
      </c>
      <c r="F27" s="27" t="s">
        <v>87</v>
      </c>
      <c r="G27" s="27" t="s">
        <v>34</v>
      </c>
      <c r="H27" s="27" t="s">
        <v>34</v>
      </c>
      <c r="I27" s="27"/>
      <c r="J27" s="27"/>
      <c r="K27" s="27" t="s">
        <v>75</v>
      </c>
      <c r="L27" s="27"/>
      <c r="M27" s="27" t="s">
        <v>52</v>
      </c>
      <c r="N27" s="27" t="s">
        <v>52</v>
      </c>
      <c r="O27" s="27" t="s">
        <v>87</v>
      </c>
      <c r="P27" s="27" t="s">
        <v>36</v>
      </c>
      <c r="Q27" s="27" t="s">
        <v>29</v>
      </c>
      <c r="R27" s="27" t="s">
        <v>37</v>
      </c>
      <c r="S27" s="27" t="s">
        <v>37</v>
      </c>
      <c r="T27" s="27" t="s">
        <v>37</v>
      </c>
      <c r="U27" s="27" t="s">
        <v>37</v>
      </c>
      <c r="V27" s="27" t="s">
        <v>25</v>
      </c>
      <c r="W27" s="27" t="s">
        <v>25</v>
      </c>
      <c r="X27" s="27" t="s">
        <v>88</v>
      </c>
      <c r="Y27" s="27" t="s">
        <v>57</v>
      </c>
      <c r="Z27" s="27" t="s">
        <v>57</v>
      </c>
      <c r="AA27" s="27" t="s">
        <v>34</v>
      </c>
      <c r="AB27" s="27" t="s">
        <v>24</v>
      </c>
      <c r="AC27" s="27" t="s">
        <v>24</v>
      </c>
      <c r="AD27" s="27" t="s">
        <v>32</v>
      </c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92"/>
      <c r="AU27" s="17"/>
      <c r="AV27" s="1">
        <f t="shared" ref="AV27" si="96">COUNTIF(C27:AT27,"*RJ*")</f>
        <v>0</v>
      </c>
      <c r="AW27" s="1">
        <f t="shared" ref="AW27" si="97">COUNTIF(C27:AT27,"*J1*")</f>
        <v>3</v>
      </c>
      <c r="AX27" s="16">
        <f t="shared" ref="AX27" si="98">AW27+AV27</f>
        <v>3</v>
      </c>
      <c r="AY27" s="1">
        <f t="shared" ref="AY27" si="99">COUNTIF(C27:AT27,"*J2*")</f>
        <v>0</v>
      </c>
      <c r="AZ27" s="1">
        <f t="shared" ref="AZ27" si="100">COUNTIF(C27:AT27,"*DEB*")</f>
        <v>2</v>
      </c>
      <c r="BA27" s="1">
        <f t="shared" ref="BA27" si="101">COUNTIF(C27:AT27,"*FLO*")</f>
        <v>2</v>
      </c>
      <c r="BB27" s="1">
        <f t="shared" ref="BB27" si="102">COUNTIF(C27:AT27,"*1ere*")</f>
        <v>3</v>
      </c>
      <c r="BC27" s="1">
        <f t="shared" ref="BC27" si="103">COUNTIF(C27:AT27,"*2eme*")</f>
        <v>1</v>
      </c>
      <c r="BD27" s="1">
        <f t="shared" ref="BD27" si="104">COUNTIF(C27:AT27,"*3eme*")</f>
        <v>0</v>
      </c>
      <c r="BE27" s="1">
        <f t="shared" ref="BE27" si="105">COUNTIF(C27:AT27,"TE")</f>
        <v>2</v>
      </c>
      <c r="BF27" s="1">
        <f t="shared" ref="BF27" si="106">COUNTIF(C27:AT27,"*TR*")</f>
        <v>0</v>
      </c>
      <c r="BG27" s="1">
        <f t="shared" ref="BG27" si="107">COUNTIF(C27:AT27,$BG$1)</f>
        <v>0</v>
      </c>
      <c r="BH27" s="1">
        <f t="shared" ref="BH27" si="108">COUNTIF(D27:AU27,$BH$1)</f>
        <v>0</v>
      </c>
      <c r="BI27" s="1">
        <f t="shared" ref="BI27" si="109">COUNTIF(E27:AV27,$BI$1)</f>
        <v>0</v>
      </c>
      <c r="BJ27" s="1">
        <f t="shared" ref="BJ27" si="110">COUNTIF(C27:AT27,"*A4*")</f>
        <v>0</v>
      </c>
      <c r="BK27" s="1">
        <f t="shared" ref="BK27" si="111">COUNTIF(C27:AT27,"*S0*")</f>
        <v>0</v>
      </c>
      <c r="BL27" s="1">
        <f t="shared" ref="BL27" si="112">COUNTIF(C27:AT27,"*S1*")</f>
        <v>0</v>
      </c>
      <c r="BM27" s="1">
        <f t="shared" ref="BM27" si="113">COUNTIF(C27:AT27,"*S2*")</f>
        <v>0</v>
      </c>
      <c r="BN27" s="1">
        <f t="shared" ref="BN27" si="114">COUNTIF(C27:AT27,"*S3*")</f>
        <v>0</v>
      </c>
      <c r="BO27" s="1">
        <f t="shared" ref="BO27" si="115">COUNTIF(C27:AT27,"*S4*")</f>
        <v>0</v>
      </c>
      <c r="BP27" s="1">
        <f t="shared" ref="BP27" si="116">COUNTIF(C27:AT27,"*PAF*")</f>
        <v>0</v>
      </c>
      <c r="BQ27" s="1">
        <f t="shared" ref="BQ27" si="117">COUNTIF(C27:AT27,"*RED*")</f>
        <v>0</v>
      </c>
      <c r="BR27" s="1">
        <f t="shared" ref="BR27" si="118">COUNTIF(C27:AT27,"*RQ*")</f>
        <v>0</v>
      </c>
      <c r="BS27" s="1">
        <f t="shared" ref="BS27" si="119">COUNTIF(C27:AT27,"F")</f>
        <v>0</v>
      </c>
      <c r="BT27" s="1">
        <f t="shared" ref="BT27" si="120">COUNTIF(D27:AU27,"CSP")</f>
        <v>0</v>
      </c>
      <c r="BU27" s="1">
        <f t="shared" ref="BU27" si="121">COUNTIF(C27:AT27,"LP")</f>
        <v>1</v>
      </c>
      <c r="BV27" s="1">
        <f t="shared" ref="BV27" si="122">COUNTIF(C27:AT27,"E")</f>
        <v>4</v>
      </c>
      <c r="BW27" s="1">
        <f t="shared" ref="BW27" si="123">COUNTIF(D27:AU27,"GP")</f>
        <v>2</v>
      </c>
      <c r="BX27" s="120">
        <f t="shared" si="92"/>
        <v>20</v>
      </c>
      <c r="BY27" s="68" t="str">
        <f t="shared" si="37"/>
        <v>Moniteur 21</v>
      </c>
    </row>
    <row r="28" spans="1:77" s="15" customFormat="1" x14ac:dyDescent="0.25">
      <c r="A28" s="95">
        <v>22</v>
      </c>
      <c r="B28" s="126" t="s">
        <v>338</v>
      </c>
      <c r="C28" s="90"/>
      <c r="D28" s="27"/>
      <c r="E28" s="27" t="s">
        <v>34</v>
      </c>
      <c r="F28" s="27" t="s">
        <v>20</v>
      </c>
      <c r="G28" s="27" t="s">
        <v>29</v>
      </c>
      <c r="H28" s="27" t="s">
        <v>29</v>
      </c>
      <c r="I28" s="27" t="s">
        <v>73</v>
      </c>
      <c r="J28" s="27" t="s">
        <v>73</v>
      </c>
      <c r="K28" s="27" t="s">
        <v>36</v>
      </c>
      <c r="L28" s="27" t="s">
        <v>36</v>
      </c>
      <c r="M28" s="27" t="s">
        <v>52</v>
      </c>
      <c r="N28" s="27" t="s">
        <v>37</v>
      </c>
      <c r="O28" s="27" t="s">
        <v>37</v>
      </c>
      <c r="P28" s="27" t="s">
        <v>36</v>
      </c>
      <c r="Q28" s="27" t="s">
        <v>29</v>
      </c>
      <c r="R28" s="27" t="s">
        <v>36</v>
      </c>
      <c r="S28" s="27" t="s">
        <v>37</v>
      </c>
      <c r="T28" s="27" t="s">
        <v>37</v>
      </c>
      <c r="U28" s="27" t="s">
        <v>30</v>
      </c>
      <c r="V28" s="27" t="s">
        <v>35</v>
      </c>
      <c r="W28" s="27" t="s">
        <v>35</v>
      </c>
      <c r="X28" s="27" t="s">
        <v>89</v>
      </c>
      <c r="Y28" s="27" t="s">
        <v>20</v>
      </c>
      <c r="Z28" s="27" t="s">
        <v>23</v>
      </c>
      <c r="AA28" s="27" t="s">
        <v>36</v>
      </c>
      <c r="AB28" s="27" t="s">
        <v>57</v>
      </c>
      <c r="AC28" s="27" t="s">
        <v>57</v>
      </c>
      <c r="AD28" s="27" t="s">
        <v>34</v>
      </c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92"/>
      <c r="AU28" s="17"/>
      <c r="AV28" s="1">
        <f>COUNTIF(C28:AT28,"*RJ*")</f>
        <v>0</v>
      </c>
      <c r="AW28" s="1">
        <f>COUNTIF(C28:AT28,"*J1*")</f>
        <v>2</v>
      </c>
      <c r="AX28" s="16">
        <f>AW28+AV28</f>
        <v>2</v>
      </c>
      <c r="AY28" s="1">
        <f>COUNTIF(C28:AT28,"*J2*")</f>
        <v>2</v>
      </c>
      <c r="AZ28" s="1">
        <f>COUNTIF(C28:AT28,"*DEB*")</f>
        <v>0</v>
      </c>
      <c r="BA28" s="1">
        <f>COUNTIF(C28:AT28,"*FLO*")</f>
        <v>0</v>
      </c>
      <c r="BB28" s="1">
        <f>COUNTIF(C28:AT28,"*1ere*")</f>
        <v>0</v>
      </c>
      <c r="BC28" s="1">
        <f>COUNTIF(C28:AT28,"*2eme*")</f>
        <v>0</v>
      </c>
      <c r="BD28" s="1">
        <f>COUNTIF(C28:AT28,"*3eme*")</f>
        <v>1</v>
      </c>
      <c r="BE28" s="1">
        <f>COUNTIF(C28:AT28,"TE")</f>
        <v>2</v>
      </c>
      <c r="BF28" s="1">
        <f>COUNTIF(C28:AT28,"*TR*")</f>
        <v>0</v>
      </c>
      <c r="BG28" s="1">
        <f t="shared" si="93"/>
        <v>0</v>
      </c>
      <c r="BH28" s="1">
        <f t="shared" si="94"/>
        <v>0</v>
      </c>
      <c r="BI28" s="1">
        <f t="shared" si="95"/>
        <v>0</v>
      </c>
      <c r="BJ28" s="1">
        <f t="shared" si="78"/>
        <v>0</v>
      </c>
      <c r="BK28" s="1">
        <f t="shared" si="79"/>
        <v>1</v>
      </c>
      <c r="BL28" s="1">
        <f t="shared" si="80"/>
        <v>0</v>
      </c>
      <c r="BM28" s="1">
        <f t="shared" si="81"/>
        <v>0</v>
      </c>
      <c r="BN28" s="1">
        <f t="shared" si="82"/>
        <v>2</v>
      </c>
      <c r="BO28" s="1">
        <f t="shared" si="83"/>
        <v>0</v>
      </c>
      <c r="BP28" s="1">
        <f t="shared" si="84"/>
        <v>0</v>
      </c>
      <c r="BQ28" s="1">
        <f t="shared" si="85"/>
        <v>0</v>
      </c>
      <c r="BR28" s="1">
        <f t="shared" si="86"/>
        <v>0</v>
      </c>
      <c r="BS28" s="1">
        <f t="shared" si="87"/>
        <v>0</v>
      </c>
      <c r="BT28" s="1">
        <f t="shared" si="88"/>
        <v>0</v>
      </c>
      <c r="BU28" s="1">
        <f t="shared" si="89"/>
        <v>5</v>
      </c>
      <c r="BV28" s="1">
        <f t="shared" si="90"/>
        <v>4</v>
      </c>
      <c r="BW28" s="1">
        <f t="shared" si="91"/>
        <v>1</v>
      </c>
      <c r="BX28" s="120">
        <f t="shared" si="92"/>
        <v>20</v>
      </c>
      <c r="BY28" s="68" t="str">
        <f t="shared" si="37"/>
        <v>Moniteur 22</v>
      </c>
    </row>
    <row r="29" spans="1:77" s="15" customFormat="1" x14ac:dyDescent="0.25">
      <c r="A29" s="95">
        <v>23</v>
      </c>
      <c r="B29" s="126" t="s">
        <v>339</v>
      </c>
      <c r="C29" s="90"/>
      <c r="D29" s="90"/>
      <c r="E29" s="90" t="s">
        <v>89</v>
      </c>
      <c r="F29" s="90" t="s">
        <v>89</v>
      </c>
      <c r="G29" s="90" t="s">
        <v>24</v>
      </c>
      <c r="H29" s="90" t="s">
        <v>24</v>
      </c>
      <c r="I29" s="90" t="s">
        <v>73</v>
      </c>
      <c r="J29" s="90" t="s">
        <v>73</v>
      </c>
      <c r="K29" s="90" t="s">
        <v>73</v>
      </c>
      <c r="L29" s="90" t="s">
        <v>73</v>
      </c>
      <c r="M29" s="90" t="s">
        <v>52</v>
      </c>
      <c r="N29" s="90"/>
      <c r="O29" s="27" t="s">
        <v>37</v>
      </c>
      <c r="P29" s="90" t="s">
        <v>36</v>
      </c>
      <c r="Q29" s="90" t="s">
        <v>29</v>
      </c>
      <c r="R29" s="90" t="s">
        <v>37</v>
      </c>
      <c r="S29" s="90" t="s">
        <v>34</v>
      </c>
      <c r="T29" s="90" t="s">
        <v>34</v>
      </c>
      <c r="U29" s="90" t="s">
        <v>87</v>
      </c>
      <c r="V29" s="90" t="s">
        <v>87</v>
      </c>
      <c r="W29" s="90" t="s">
        <v>87</v>
      </c>
      <c r="X29" s="90" t="s">
        <v>57</v>
      </c>
      <c r="Y29" s="90" t="s">
        <v>35</v>
      </c>
      <c r="Z29" s="90" t="s">
        <v>35</v>
      </c>
      <c r="AA29" s="90" t="s">
        <v>37</v>
      </c>
      <c r="AB29" s="27" t="s">
        <v>56</v>
      </c>
      <c r="AC29" s="27" t="s">
        <v>56</v>
      </c>
      <c r="AD29" s="27" t="s">
        <v>36</v>
      </c>
      <c r="AE29" s="90"/>
      <c r="AF29" s="90"/>
      <c r="AG29" s="90"/>
      <c r="AH29" s="90"/>
      <c r="AI29" s="90"/>
      <c r="AJ29" s="90"/>
      <c r="AK29" s="90"/>
      <c r="AL29" s="90"/>
      <c r="AM29" s="90"/>
      <c r="AN29" s="90"/>
      <c r="AO29" s="90"/>
      <c r="AP29" s="90"/>
      <c r="AQ29" s="90"/>
      <c r="AR29" s="90"/>
      <c r="AS29" s="90"/>
      <c r="AT29" s="119"/>
      <c r="AU29" s="17"/>
      <c r="AV29" s="1">
        <f>COUNTIF(C29:AT29,"*RJ*")</f>
        <v>0</v>
      </c>
      <c r="AW29" s="1">
        <f>COUNTIF(C29:AT29,"*J1*")</f>
        <v>2</v>
      </c>
      <c r="AX29" s="16">
        <f>AW29+AV29</f>
        <v>2</v>
      </c>
      <c r="AY29" s="1">
        <f>COUNTIF(C29:AT29,"*J2*")</f>
        <v>2</v>
      </c>
      <c r="AZ29" s="1">
        <f>COUNTIF(C29:AT29,"*DEB*")</f>
        <v>2</v>
      </c>
      <c r="BA29" s="1">
        <f>COUNTIF(C29:AT29,"*FLO*")</f>
        <v>0</v>
      </c>
      <c r="BB29" s="1">
        <f>COUNTIF(C29:AT29,"*1ere*")</f>
        <v>3</v>
      </c>
      <c r="BC29" s="1">
        <f>COUNTIF(C29:AT29,"*2eme*")</f>
        <v>0</v>
      </c>
      <c r="BD29" s="1">
        <f>COUNTIF(C29:AT29,"*3eme*")</f>
        <v>2</v>
      </c>
      <c r="BE29" s="1">
        <f>COUNTIF(C29:AT29,"TE")</f>
        <v>1</v>
      </c>
      <c r="BF29" s="1">
        <f>COUNTIF(C29:AT29,"*TR*")</f>
        <v>2</v>
      </c>
      <c r="BG29" s="1">
        <f t="shared" si="93"/>
        <v>0</v>
      </c>
      <c r="BH29" s="1">
        <f t="shared" si="94"/>
        <v>0</v>
      </c>
      <c r="BI29" s="1">
        <f t="shared" si="95"/>
        <v>0</v>
      </c>
      <c r="BJ29" s="1">
        <f t="shared" si="78"/>
        <v>0</v>
      </c>
      <c r="BK29" s="1">
        <f t="shared" si="79"/>
        <v>0</v>
      </c>
      <c r="BL29" s="1">
        <f t="shared" si="80"/>
        <v>0</v>
      </c>
      <c r="BM29" s="1">
        <f t="shared" si="81"/>
        <v>0</v>
      </c>
      <c r="BN29" s="1">
        <f t="shared" si="82"/>
        <v>0</v>
      </c>
      <c r="BO29" s="1">
        <f t="shared" si="83"/>
        <v>0</v>
      </c>
      <c r="BP29" s="1">
        <f t="shared" si="84"/>
        <v>0</v>
      </c>
      <c r="BQ29" s="1">
        <f t="shared" si="85"/>
        <v>0</v>
      </c>
      <c r="BR29" s="1">
        <f t="shared" si="86"/>
        <v>0</v>
      </c>
      <c r="BS29" s="1">
        <f t="shared" si="87"/>
        <v>0</v>
      </c>
      <c r="BT29" s="1">
        <f t="shared" si="88"/>
        <v>0</v>
      </c>
      <c r="BU29" s="1">
        <f t="shared" si="89"/>
        <v>2</v>
      </c>
      <c r="BV29" s="1">
        <f t="shared" si="90"/>
        <v>3</v>
      </c>
      <c r="BW29" s="1">
        <f t="shared" si="91"/>
        <v>1</v>
      </c>
      <c r="BX29" s="120">
        <f t="shared" si="92"/>
        <v>20</v>
      </c>
      <c r="BY29" s="68" t="str">
        <f t="shared" si="37"/>
        <v>Moniteur 23</v>
      </c>
    </row>
    <row r="30" spans="1:77" s="26" customFormat="1" x14ac:dyDescent="0.25">
      <c r="A30" s="96"/>
      <c r="B30" s="129"/>
      <c r="C30" s="115" t="s">
        <v>81</v>
      </c>
      <c r="D30" s="115" t="s">
        <v>81</v>
      </c>
      <c r="E30" s="115"/>
      <c r="F30" s="115"/>
      <c r="G30" s="115"/>
      <c r="H30" s="115"/>
      <c r="I30" s="115"/>
      <c r="J30" s="115"/>
      <c r="K30" s="115"/>
      <c r="L30" s="115"/>
      <c r="M30" s="115"/>
      <c r="N30" s="115"/>
      <c r="O30" s="115"/>
      <c r="P30" s="115"/>
      <c r="Q30" s="115"/>
      <c r="R30" s="115"/>
      <c r="S30" s="115"/>
      <c r="T30" s="115"/>
      <c r="U30" s="115"/>
      <c r="V30" s="115"/>
      <c r="W30" s="115"/>
      <c r="X30" s="115"/>
      <c r="Y30" s="115"/>
      <c r="Z30" s="115"/>
      <c r="AA30" s="115"/>
      <c r="AB30" s="115"/>
      <c r="AC30" s="115"/>
      <c r="AD30" s="115"/>
      <c r="AE30" s="115"/>
      <c r="AF30" s="115"/>
      <c r="AG30" s="115"/>
      <c r="AH30" s="115"/>
      <c r="AI30" s="115"/>
      <c r="AJ30" s="115"/>
      <c r="AK30" s="115"/>
      <c r="AL30" s="115"/>
      <c r="AM30" s="115"/>
      <c r="AN30" s="115"/>
      <c r="AO30" s="115"/>
      <c r="AP30" s="115"/>
      <c r="AQ30" s="115"/>
      <c r="AR30" s="115"/>
      <c r="AS30" s="115"/>
      <c r="AT30" s="115"/>
      <c r="AU30" s="24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71"/>
      <c r="BY30" s="68">
        <f t="shared" si="37"/>
        <v>0</v>
      </c>
    </row>
    <row r="31" spans="1:77" s="15" customFormat="1" x14ac:dyDescent="0.25">
      <c r="A31" s="95">
        <v>24</v>
      </c>
      <c r="B31" s="126" t="s">
        <v>340</v>
      </c>
      <c r="C31" s="90"/>
      <c r="D31" s="27"/>
      <c r="E31" s="27" t="s">
        <v>87</v>
      </c>
      <c r="F31" s="27" t="s">
        <v>23</v>
      </c>
      <c r="G31" s="90" t="s">
        <v>57</v>
      </c>
      <c r="H31" s="90" t="s">
        <v>57</v>
      </c>
      <c r="I31" s="11" t="s">
        <v>38</v>
      </c>
      <c r="J31" s="11" t="s">
        <v>38</v>
      </c>
      <c r="K31" s="11" t="s">
        <v>38</v>
      </c>
      <c r="L31" s="11" t="s">
        <v>38</v>
      </c>
      <c r="M31" s="27" t="s">
        <v>52</v>
      </c>
      <c r="N31" s="27"/>
      <c r="O31" s="27" t="s">
        <v>75</v>
      </c>
      <c r="P31" s="27" t="s">
        <v>75</v>
      </c>
      <c r="Q31" s="27" t="s">
        <v>57</v>
      </c>
      <c r="R31" s="27" t="s">
        <v>36</v>
      </c>
      <c r="S31" s="27" t="s">
        <v>35</v>
      </c>
      <c r="T31" s="27" t="s">
        <v>35</v>
      </c>
      <c r="U31" s="27" t="s">
        <v>87</v>
      </c>
      <c r="V31" s="27" t="s">
        <v>25</v>
      </c>
      <c r="W31" s="27" t="s">
        <v>25</v>
      </c>
      <c r="X31" s="27" t="s">
        <v>37</v>
      </c>
      <c r="Y31" s="27" t="s">
        <v>21</v>
      </c>
      <c r="Z31" s="27" t="s">
        <v>22</v>
      </c>
      <c r="AA31" s="27" t="s">
        <v>36</v>
      </c>
      <c r="AB31" s="27" t="s">
        <v>57</v>
      </c>
      <c r="AC31" s="27" t="s">
        <v>57</v>
      </c>
      <c r="AD31" s="27" t="s">
        <v>35</v>
      </c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92"/>
      <c r="AU31" s="17"/>
      <c r="AV31" s="1">
        <f t="shared" si="38"/>
        <v>0</v>
      </c>
      <c r="AW31" s="1">
        <f t="shared" si="39"/>
        <v>0</v>
      </c>
      <c r="AX31" s="16">
        <f t="shared" si="40"/>
        <v>0</v>
      </c>
      <c r="AY31" s="1">
        <f t="shared" si="41"/>
        <v>3</v>
      </c>
      <c r="AZ31" s="1">
        <f t="shared" si="42"/>
        <v>0</v>
      </c>
      <c r="BA31" s="1">
        <f t="shared" si="43"/>
        <v>2</v>
      </c>
      <c r="BB31" s="1">
        <f t="shared" si="44"/>
        <v>2</v>
      </c>
      <c r="BC31" s="1">
        <f t="shared" si="45"/>
        <v>0</v>
      </c>
      <c r="BD31" s="1">
        <f t="shared" si="46"/>
        <v>0</v>
      </c>
      <c r="BE31" s="1">
        <f t="shared" si="47"/>
        <v>5</v>
      </c>
      <c r="BF31" s="1">
        <f t="shared" si="48"/>
        <v>0</v>
      </c>
      <c r="BG31" s="1">
        <f>COUNTIF(C31:AT31,$BG$1)</f>
        <v>0</v>
      </c>
      <c r="BH31" s="1">
        <f>COUNTIF(D31:AU31,$BH$1)</f>
        <v>0</v>
      </c>
      <c r="BI31" s="1">
        <f>COUNTIF(E31:AV31,$BI$1)</f>
        <v>0</v>
      </c>
      <c r="BJ31" s="1">
        <f>COUNTIF(C31:AT31,"*A4*")</f>
        <v>0</v>
      </c>
      <c r="BK31" s="1">
        <f>COUNTIF(C31:AT31,"*S0*")</f>
        <v>1</v>
      </c>
      <c r="BL31" s="1">
        <f>COUNTIF(C31:AT31,"*S1*")</f>
        <v>1</v>
      </c>
      <c r="BM31" s="1">
        <f>COUNTIF(C31:AT31,"*S2*")</f>
        <v>1</v>
      </c>
      <c r="BN31" s="1">
        <f>COUNTIF(C31:AT31,"*S3*")</f>
        <v>0</v>
      </c>
      <c r="BO31" s="1">
        <f>COUNTIF(C31:AT31,"*S4*")</f>
        <v>0</v>
      </c>
      <c r="BP31" s="1">
        <f>COUNTIF(C31:AT31,"*PAF*")</f>
        <v>0</v>
      </c>
      <c r="BQ31" s="1">
        <f>COUNTIF(C31:AT31,"*RED*")</f>
        <v>0</v>
      </c>
      <c r="BR31" s="1">
        <f>COUNTIF(C31:AT31,"*RQ*")</f>
        <v>0</v>
      </c>
      <c r="BS31" s="1">
        <f>COUNTIF(C31:AT31,"F")</f>
        <v>4</v>
      </c>
      <c r="BT31" s="1">
        <f>COUNTIF(D31:AU31,"CSP")</f>
        <v>0</v>
      </c>
      <c r="BU31" s="1">
        <f>COUNTIF(C31:AT31,"LP")</f>
        <v>2</v>
      </c>
      <c r="BV31" s="1">
        <f>COUNTIF(C31:AT31,"E")</f>
        <v>1</v>
      </c>
      <c r="BW31" s="1">
        <f>COUNTIF(D31:AU31,"GP")</f>
        <v>1</v>
      </c>
      <c r="BX31" s="70">
        <f>SUM(AX31:BW31)</f>
        <v>23</v>
      </c>
      <c r="BY31" s="68" t="str">
        <f t="shared" si="37"/>
        <v>Moniteur 24</v>
      </c>
    </row>
    <row r="32" spans="1:77" s="26" customFormat="1" x14ac:dyDescent="0.25">
      <c r="A32" s="96"/>
      <c r="B32" s="129"/>
      <c r="C32" s="115" t="s">
        <v>81</v>
      </c>
      <c r="D32" s="115" t="s">
        <v>81</v>
      </c>
      <c r="E32" s="115"/>
      <c r="F32" s="115"/>
      <c r="G32" s="115"/>
      <c r="H32" s="115"/>
      <c r="I32" s="115"/>
      <c r="J32" s="115"/>
      <c r="K32" s="115"/>
      <c r="L32" s="115"/>
      <c r="M32" s="115"/>
      <c r="N32" s="115"/>
      <c r="O32" s="115"/>
      <c r="P32" s="115"/>
      <c r="Q32" s="115"/>
      <c r="R32" s="115"/>
      <c r="S32" s="115"/>
      <c r="T32" s="115"/>
      <c r="U32" s="115"/>
      <c r="V32" s="115"/>
      <c r="W32" s="115"/>
      <c r="X32" s="115"/>
      <c r="Y32" s="115"/>
      <c r="Z32" s="115"/>
      <c r="AA32" s="115"/>
      <c r="AB32" s="115"/>
      <c r="AC32" s="115"/>
      <c r="AD32" s="115"/>
      <c r="AE32" s="115"/>
      <c r="AF32" s="115"/>
      <c r="AG32" s="115"/>
      <c r="AH32" s="115"/>
      <c r="AI32" s="115"/>
      <c r="AJ32" s="115"/>
      <c r="AK32" s="115"/>
      <c r="AL32" s="115"/>
      <c r="AM32" s="115"/>
      <c r="AN32" s="115"/>
      <c r="AO32" s="115"/>
      <c r="AP32" s="115"/>
      <c r="AQ32" s="115"/>
      <c r="AR32" s="115"/>
      <c r="AS32" s="115"/>
      <c r="AT32" s="115"/>
      <c r="AU32" s="24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71"/>
      <c r="BY32" s="68">
        <f t="shared" si="37"/>
        <v>0</v>
      </c>
    </row>
    <row r="33" spans="1:77" s="15" customFormat="1" x14ac:dyDescent="0.25">
      <c r="A33" s="95">
        <v>25</v>
      </c>
      <c r="B33" s="126" t="s">
        <v>341</v>
      </c>
      <c r="C33" s="90"/>
      <c r="D33" s="27"/>
      <c r="E33" s="27" t="s">
        <v>29</v>
      </c>
      <c r="F33" s="27" t="s">
        <v>24</v>
      </c>
      <c r="G33" s="27" t="s">
        <v>87</v>
      </c>
      <c r="H33" s="27" t="s">
        <v>29</v>
      </c>
      <c r="I33" s="11" t="s">
        <v>38</v>
      </c>
      <c r="J33" s="11" t="s">
        <v>38</v>
      </c>
      <c r="K33" s="11" t="s">
        <v>38</v>
      </c>
      <c r="L33" s="11" t="s">
        <v>38</v>
      </c>
      <c r="M33" s="11" t="s">
        <v>38</v>
      </c>
      <c r="N33" s="11" t="s">
        <v>38</v>
      </c>
      <c r="O33" s="27" t="s">
        <v>36</v>
      </c>
      <c r="P33" s="27" t="s">
        <v>36</v>
      </c>
      <c r="Q33" s="27" t="s">
        <v>30</v>
      </c>
      <c r="R33" s="27" t="s">
        <v>36</v>
      </c>
      <c r="S33" s="27" t="s">
        <v>29</v>
      </c>
      <c r="T33" s="27" t="s">
        <v>29</v>
      </c>
      <c r="U33" s="27" t="s">
        <v>24</v>
      </c>
      <c r="V33" s="27" t="s">
        <v>89</v>
      </c>
      <c r="W33" s="27" t="s">
        <v>89</v>
      </c>
      <c r="X33" s="27" t="s">
        <v>34</v>
      </c>
      <c r="Y33" s="27" t="s">
        <v>24</v>
      </c>
      <c r="Z33" s="27" t="s">
        <v>24</v>
      </c>
      <c r="AA33" s="27" t="s">
        <v>87</v>
      </c>
      <c r="AB33" s="27" t="s">
        <v>25</v>
      </c>
      <c r="AC33" s="27" t="s">
        <v>25</v>
      </c>
      <c r="AD33" s="27" t="s">
        <v>88</v>
      </c>
      <c r="AE33" s="27" t="s">
        <v>73</v>
      </c>
      <c r="AF33" s="27" t="s">
        <v>73</v>
      </c>
      <c r="AG33" s="27" t="s">
        <v>73</v>
      </c>
      <c r="AH33" s="27" t="s">
        <v>73</v>
      </c>
      <c r="AI33" s="27" t="s">
        <v>73</v>
      </c>
      <c r="AJ33" s="27" t="s">
        <v>73</v>
      </c>
      <c r="AK33" s="27" t="s">
        <v>73</v>
      </c>
      <c r="AL33" s="27" t="s">
        <v>73</v>
      </c>
      <c r="AM33" s="27" t="s">
        <v>73</v>
      </c>
      <c r="AN33" s="27" t="s">
        <v>73</v>
      </c>
      <c r="AO33" s="27" t="s">
        <v>73</v>
      </c>
      <c r="AP33" s="27" t="s">
        <v>73</v>
      </c>
      <c r="AQ33" s="27" t="s">
        <v>73</v>
      </c>
      <c r="AR33" s="27" t="s">
        <v>73</v>
      </c>
      <c r="AS33" s="27" t="s">
        <v>73</v>
      </c>
      <c r="AT33" s="27" t="s">
        <v>73</v>
      </c>
      <c r="AU33" s="17"/>
      <c r="AV33" s="1">
        <f t="shared" si="38"/>
        <v>0</v>
      </c>
      <c r="AW33" s="1">
        <f t="shared" si="39"/>
        <v>1</v>
      </c>
      <c r="AX33" s="16">
        <f t="shared" si="40"/>
        <v>1</v>
      </c>
      <c r="AY33" s="1">
        <f t="shared" si="41"/>
        <v>0</v>
      </c>
      <c r="AZ33" s="1">
        <f t="shared" si="42"/>
        <v>4</v>
      </c>
      <c r="BA33" s="1">
        <f t="shared" si="43"/>
        <v>2</v>
      </c>
      <c r="BB33" s="1">
        <f t="shared" si="44"/>
        <v>2</v>
      </c>
      <c r="BC33" s="1">
        <f t="shared" si="45"/>
        <v>1</v>
      </c>
      <c r="BD33" s="1">
        <f t="shared" si="46"/>
        <v>2</v>
      </c>
      <c r="BE33" s="1">
        <f t="shared" si="47"/>
        <v>0</v>
      </c>
      <c r="BF33" s="1">
        <f t="shared" si="48"/>
        <v>0</v>
      </c>
      <c r="BG33" s="1">
        <f>COUNTIF(C33:AT33,$BG$1)</f>
        <v>0</v>
      </c>
      <c r="BH33" s="1">
        <f>COUNTIF(D33:AU33,$BH$1)</f>
        <v>0</v>
      </c>
      <c r="BI33" s="1">
        <f>COUNTIF(E33:AV33,$BI$1)</f>
        <v>0</v>
      </c>
      <c r="BJ33" s="1">
        <f>COUNTIF(C33:AT33,"*A4*")</f>
        <v>0</v>
      </c>
      <c r="BK33" s="1">
        <f>COUNTIF(C33:AT33,"*S0*")</f>
        <v>0</v>
      </c>
      <c r="BL33" s="1">
        <f>COUNTIF(C33:AT33,"*S1*")</f>
        <v>0</v>
      </c>
      <c r="BM33" s="1">
        <f>COUNTIF(C33:AT33,"*S2*")</f>
        <v>0</v>
      </c>
      <c r="BN33" s="1">
        <f>COUNTIF(C33:AT33,"*S3*")</f>
        <v>0</v>
      </c>
      <c r="BO33" s="1">
        <f>COUNTIF(C33:AT33,"*S4*")</f>
        <v>0</v>
      </c>
      <c r="BP33" s="1">
        <f>COUNTIF(C33:AT33,"*PAF*")</f>
        <v>0</v>
      </c>
      <c r="BQ33" s="1">
        <f>COUNTIF(C33:AT33,"*RED*")</f>
        <v>0</v>
      </c>
      <c r="BR33" s="1">
        <f>COUNTIF(C33:AT33,"*RQ*")</f>
        <v>0</v>
      </c>
      <c r="BS33" s="1">
        <f>COUNTIF(C33:AT33,"F")</f>
        <v>6</v>
      </c>
      <c r="BT33" s="1">
        <f>COUNTIF(D33:AU33,"CSP")</f>
        <v>0</v>
      </c>
      <c r="BU33" s="1">
        <f>COUNTIF(C33:AT33,"LP")</f>
        <v>3</v>
      </c>
      <c r="BV33" s="1">
        <f>COUNTIF(C33:AT33,"E")</f>
        <v>0</v>
      </c>
      <c r="BW33" s="1">
        <f>COUNTIF(D33:AU33,"GP")</f>
        <v>0</v>
      </c>
      <c r="BX33" s="70">
        <f>SUM(AX33:BW33)</f>
        <v>21</v>
      </c>
      <c r="BY33" s="68" t="str">
        <f t="shared" si="37"/>
        <v>Moniteur 25</v>
      </c>
    </row>
    <row r="34" spans="1:77" s="15" customFormat="1" x14ac:dyDescent="0.25">
      <c r="A34" s="95">
        <v>26</v>
      </c>
      <c r="B34" s="126" t="s">
        <v>342</v>
      </c>
      <c r="C34" s="90"/>
      <c r="D34" s="27"/>
      <c r="E34" s="27" t="s">
        <v>35</v>
      </c>
      <c r="F34" s="27" t="s">
        <v>35</v>
      </c>
      <c r="G34" s="90" t="s">
        <v>24</v>
      </c>
      <c r="H34" s="90" t="s">
        <v>24</v>
      </c>
      <c r="I34" s="11" t="s">
        <v>38</v>
      </c>
      <c r="J34" s="11" t="s">
        <v>38</v>
      </c>
      <c r="K34" s="11" t="s">
        <v>38</v>
      </c>
      <c r="L34" s="11" t="s">
        <v>38</v>
      </c>
      <c r="M34" s="11" t="s">
        <v>38</v>
      </c>
      <c r="N34" s="11" t="s">
        <v>38</v>
      </c>
      <c r="O34" s="27" t="s">
        <v>36</v>
      </c>
      <c r="P34" s="27"/>
      <c r="Q34" s="27" t="s">
        <v>73</v>
      </c>
      <c r="R34" s="27" t="s">
        <v>73</v>
      </c>
      <c r="S34" s="27" t="s">
        <v>25</v>
      </c>
      <c r="T34" s="27" t="s">
        <v>25</v>
      </c>
      <c r="U34" s="27" t="s">
        <v>37</v>
      </c>
      <c r="V34" s="27" t="s">
        <v>29</v>
      </c>
      <c r="W34" s="27" t="s">
        <v>29</v>
      </c>
      <c r="X34" s="27" t="s">
        <v>87</v>
      </c>
      <c r="Y34" s="27" t="s">
        <v>89</v>
      </c>
      <c r="Z34" s="27" t="s">
        <v>89</v>
      </c>
      <c r="AA34" s="27" t="s">
        <v>25</v>
      </c>
      <c r="AB34" s="27" t="s">
        <v>34</v>
      </c>
      <c r="AC34" s="27" t="s">
        <v>34</v>
      </c>
      <c r="AD34" s="27" t="s">
        <v>30</v>
      </c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92"/>
      <c r="AU34" s="17"/>
      <c r="AV34" s="1">
        <f t="shared" si="38"/>
        <v>0</v>
      </c>
      <c r="AW34" s="1">
        <f t="shared" si="39"/>
        <v>2</v>
      </c>
      <c r="AX34" s="16">
        <f t="shared" si="40"/>
        <v>2</v>
      </c>
      <c r="AY34" s="1">
        <f t="shared" si="41"/>
        <v>2</v>
      </c>
      <c r="AZ34" s="1">
        <f t="shared" si="42"/>
        <v>2</v>
      </c>
      <c r="BA34" s="1">
        <f t="shared" si="43"/>
        <v>3</v>
      </c>
      <c r="BB34" s="1">
        <f t="shared" si="44"/>
        <v>1</v>
      </c>
      <c r="BC34" s="1">
        <f t="shared" si="45"/>
        <v>0</v>
      </c>
      <c r="BD34" s="1">
        <f t="shared" si="46"/>
        <v>2</v>
      </c>
      <c r="BE34" s="1">
        <f t="shared" si="47"/>
        <v>0</v>
      </c>
      <c r="BF34" s="1">
        <f t="shared" si="48"/>
        <v>0</v>
      </c>
      <c r="BG34" s="1">
        <f t="shared" ref="BG34" si="124">COUNTIF(C34:AT34,$BG$1)</f>
        <v>0</v>
      </c>
      <c r="BH34" s="1">
        <f t="shared" ref="BH34" si="125">COUNTIF(D34:AU34,$BH$1)</f>
        <v>0</v>
      </c>
      <c r="BI34" s="1">
        <f t="shared" ref="BI34" si="126">COUNTIF(E34:AV34,$BI$1)</f>
        <v>0</v>
      </c>
      <c r="BJ34" s="1">
        <f>COUNTIF(C34:AT34,"*A4*")</f>
        <v>0</v>
      </c>
      <c r="BK34" s="1">
        <f>COUNTIF(C34:AT34,"*S0*")</f>
        <v>0</v>
      </c>
      <c r="BL34" s="1">
        <f>COUNTIF(C34:AT34,"*S1*")</f>
        <v>0</v>
      </c>
      <c r="BM34" s="1">
        <f>COUNTIF(C34:AT34,"*S2*")</f>
        <v>0</v>
      </c>
      <c r="BN34" s="1">
        <f>COUNTIF(C34:AT34,"*S3*")</f>
        <v>0</v>
      </c>
      <c r="BO34" s="1">
        <f>COUNTIF(C34:AT34,"*S4*")</f>
        <v>0</v>
      </c>
      <c r="BP34" s="1">
        <f>COUNTIF(C34:AT34,"*PAF*")</f>
        <v>0</v>
      </c>
      <c r="BQ34" s="1">
        <f>COUNTIF(C34:AT34,"*RED*")</f>
        <v>0</v>
      </c>
      <c r="BR34" s="1">
        <f>COUNTIF(C34:AT34,"*RQ*")</f>
        <v>0</v>
      </c>
      <c r="BS34" s="1">
        <f>COUNTIF(C34:AT34,"F")</f>
        <v>6</v>
      </c>
      <c r="BT34" s="1">
        <f>COUNTIF(D34:AU34,"CSP")</f>
        <v>0</v>
      </c>
      <c r="BU34" s="1">
        <f>COUNTIF(C34:AT34,"LP")</f>
        <v>1</v>
      </c>
      <c r="BV34" s="1">
        <f>COUNTIF(C34:AT34,"E")</f>
        <v>1</v>
      </c>
      <c r="BW34" s="1">
        <f>COUNTIF(D34:AU34,"GP")</f>
        <v>0</v>
      </c>
      <c r="BX34" s="70">
        <f>SUM(AX34:BW34)</f>
        <v>20</v>
      </c>
      <c r="BY34" s="68" t="str">
        <f t="shared" si="37"/>
        <v>Moniteur 26</v>
      </c>
    </row>
    <row r="35" spans="1:77" s="26" customFormat="1" ht="30.75" customHeight="1" x14ac:dyDescent="0.25">
      <c r="A35" s="91"/>
      <c r="B35" s="130"/>
      <c r="C35" s="115" t="s">
        <v>81</v>
      </c>
      <c r="D35" s="115" t="s">
        <v>81</v>
      </c>
      <c r="E35" s="115"/>
      <c r="F35" s="115"/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115"/>
      <c r="AE35" s="115"/>
      <c r="AF35" s="115"/>
      <c r="AG35" s="115"/>
      <c r="AH35" s="115"/>
      <c r="AI35" s="115"/>
      <c r="AJ35" s="115"/>
      <c r="AK35" s="115"/>
      <c r="AL35" s="115"/>
      <c r="AM35" s="115"/>
      <c r="AN35" s="115"/>
      <c r="AO35" s="115"/>
      <c r="AP35" s="115"/>
      <c r="AQ35" s="115"/>
      <c r="AR35" s="115"/>
      <c r="AS35" s="115"/>
      <c r="AT35" s="115"/>
      <c r="AU35" s="24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71"/>
      <c r="BY35" s="68"/>
    </row>
    <row r="36" spans="1:77" s="15" customFormat="1" x14ac:dyDescent="0.25">
      <c r="A36" s="13">
        <v>27</v>
      </c>
      <c r="B36" s="126" t="s">
        <v>343</v>
      </c>
      <c r="C36" s="90"/>
      <c r="D36" s="27"/>
      <c r="E36" s="27" t="s">
        <v>46</v>
      </c>
      <c r="F36" s="27" t="s">
        <v>46</v>
      </c>
      <c r="G36" s="27" t="s">
        <v>33</v>
      </c>
      <c r="H36" s="27" t="s">
        <v>33</v>
      </c>
      <c r="I36" s="27" t="s">
        <v>73</v>
      </c>
      <c r="J36" s="27" t="s">
        <v>73</v>
      </c>
      <c r="K36" s="27" t="s">
        <v>36</v>
      </c>
      <c r="L36" s="27" t="s">
        <v>36</v>
      </c>
      <c r="M36" s="27" t="s">
        <v>52</v>
      </c>
      <c r="N36" s="27"/>
      <c r="O36" s="27" t="s">
        <v>36</v>
      </c>
      <c r="P36" s="27"/>
      <c r="Q36" s="27" t="s">
        <v>37</v>
      </c>
      <c r="R36" s="27" t="s">
        <v>73</v>
      </c>
      <c r="S36" s="27" t="s">
        <v>87</v>
      </c>
      <c r="T36" s="27" t="s">
        <v>87</v>
      </c>
      <c r="U36" s="27" t="s">
        <v>25</v>
      </c>
      <c r="V36" s="90" t="s">
        <v>31</v>
      </c>
      <c r="W36" s="90" t="s">
        <v>31</v>
      </c>
      <c r="X36" s="27" t="s">
        <v>88</v>
      </c>
      <c r="Y36" s="27" t="s">
        <v>46</v>
      </c>
      <c r="Z36" s="27" t="s">
        <v>46</v>
      </c>
      <c r="AA36" s="27" t="s">
        <v>46</v>
      </c>
      <c r="AB36" s="27" t="s">
        <v>35</v>
      </c>
      <c r="AC36" s="27" t="s">
        <v>35</v>
      </c>
      <c r="AD36" s="27" t="s">
        <v>73</v>
      </c>
      <c r="AE36" s="27"/>
      <c r="AF36" s="27"/>
      <c r="AG36" s="27"/>
      <c r="AH36" s="27"/>
      <c r="AI36" s="27" t="s">
        <v>73</v>
      </c>
      <c r="AJ36" s="27" t="s">
        <v>73</v>
      </c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17"/>
      <c r="AV36" s="1">
        <f>COUNTIF(C36:AT36,"*RJ*")</f>
        <v>5</v>
      </c>
      <c r="AW36" s="1">
        <f>COUNTIF(C36:AT36,"*J1*")</f>
        <v>0</v>
      </c>
      <c r="AX36" s="16">
        <f t="shared" si="2"/>
        <v>5</v>
      </c>
      <c r="AY36" s="1">
        <f>COUNTIF(C36:AT36,"*J2*")</f>
        <v>2</v>
      </c>
      <c r="AZ36" s="1">
        <f>COUNTIF(C36:AT36,"*DEB*")</f>
        <v>0</v>
      </c>
      <c r="BA36" s="1">
        <f>COUNTIF(C36:AT36,"*FLO*")</f>
        <v>1</v>
      </c>
      <c r="BB36" s="1">
        <f>COUNTIF(C36:AT36,"*1ere*")</f>
        <v>2</v>
      </c>
      <c r="BC36" s="1">
        <f>COUNTIF(C36:AT36,"*2eme*")</f>
        <v>1</v>
      </c>
      <c r="BD36" s="1">
        <f>COUNTIF(C36:AT36,"*3eme*")</f>
        <v>0</v>
      </c>
      <c r="BE36" s="1">
        <f t="shared" ref="BE36" si="127">COUNTIF(C36:AT36,"TE")</f>
        <v>0</v>
      </c>
      <c r="BF36" s="1">
        <f t="shared" ref="BF36" si="128">COUNTIF(C36:AT36,"*TR*")</f>
        <v>0</v>
      </c>
      <c r="BG36" s="1">
        <f>COUNTIF(C36:AT36,$BG$1)</f>
        <v>0</v>
      </c>
      <c r="BH36" s="1">
        <f>COUNTIF(D36:AU36,$BH$1)</f>
        <v>0</v>
      </c>
      <c r="BI36" s="1">
        <f>COUNTIF(E36:AV36,$BI$1)</f>
        <v>0</v>
      </c>
      <c r="BJ36" s="1">
        <f t="shared" ref="BJ36:BJ51" si="129">COUNTIF(C36:AT36,"*A4*")</f>
        <v>2</v>
      </c>
      <c r="BK36" s="1">
        <f t="shared" ref="BK36:BK51" si="130">COUNTIF(C36:AT36,"*S0*")</f>
        <v>0</v>
      </c>
      <c r="BL36" s="1">
        <f t="shared" ref="BL36:BL51" si="131">COUNTIF(C36:AT36,"*S1*")</f>
        <v>0</v>
      </c>
      <c r="BM36" s="1">
        <f t="shared" ref="BM36:BM51" si="132">COUNTIF(C36:AT36,"*S2*")</f>
        <v>0</v>
      </c>
      <c r="BN36" s="1">
        <f t="shared" ref="BN36:BN51" si="133">COUNTIF(C36:AT36,"*S3*")</f>
        <v>0</v>
      </c>
      <c r="BO36" s="1">
        <f t="shared" ref="BO36:BO51" si="134">COUNTIF(C36:AT36,"*S4*")</f>
        <v>0</v>
      </c>
      <c r="BP36" s="1">
        <f t="shared" ref="BP36:BP51" si="135">COUNTIF(C36:AT36,"*PAF*")</f>
        <v>0</v>
      </c>
      <c r="BQ36" s="1">
        <f t="shared" ref="BQ36:BQ51" si="136">COUNTIF(C36:AT36,"*RED*")</f>
        <v>0</v>
      </c>
      <c r="BR36" s="1">
        <f t="shared" ref="BR36:BR51" si="137">COUNTIF(C36:AT36,"*RQ*")</f>
        <v>0</v>
      </c>
      <c r="BS36" s="1">
        <f t="shared" ref="BS36:BS51" si="138">COUNTIF(C36:AT36,"F")</f>
        <v>0</v>
      </c>
      <c r="BT36" s="1">
        <f t="shared" ref="BT36:BT51" si="139">COUNTIF(D36:AU36,"CSP")</f>
        <v>0</v>
      </c>
      <c r="BU36" s="1">
        <f t="shared" ref="BU36:BU51" si="140">COUNTIF(C36:AT36,"*LP*")</f>
        <v>3</v>
      </c>
      <c r="BV36" s="1">
        <f t="shared" ref="BV36:BV51" si="141">COUNTIF(C36:AT36,"E")</f>
        <v>1</v>
      </c>
      <c r="BW36" s="1">
        <f t="shared" ref="BW36:BW51" si="142">COUNTIF(D36:AU36,"GP")</f>
        <v>1</v>
      </c>
      <c r="BX36" s="70">
        <f t="shared" ref="BX36:BX55" si="143">SUM(AX36:BW36)</f>
        <v>18</v>
      </c>
      <c r="BY36" s="68" t="str">
        <f t="shared" si="37"/>
        <v>Moniteur 27</v>
      </c>
    </row>
    <row r="37" spans="1:77" s="15" customFormat="1" x14ac:dyDescent="0.25">
      <c r="A37" s="13">
        <v>28</v>
      </c>
      <c r="B37" s="126" t="s">
        <v>344</v>
      </c>
      <c r="C37" s="90" t="s">
        <v>73</v>
      </c>
      <c r="D37" s="27" t="s">
        <v>73</v>
      </c>
      <c r="E37" s="27" t="s">
        <v>73</v>
      </c>
      <c r="F37" s="27" t="s">
        <v>73</v>
      </c>
      <c r="G37" s="27" t="s">
        <v>73</v>
      </c>
      <c r="H37" s="27" t="s">
        <v>73</v>
      </c>
      <c r="I37" s="27" t="s">
        <v>73</v>
      </c>
      <c r="J37" s="27" t="s">
        <v>73</v>
      </c>
      <c r="K37" s="27" t="s">
        <v>73</v>
      </c>
      <c r="L37" s="27" t="s">
        <v>73</v>
      </c>
      <c r="M37" s="27" t="s">
        <v>73</v>
      </c>
      <c r="N37" s="27" t="s">
        <v>73</v>
      </c>
      <c r="O37" s="27" t="s">
        <v>73</v>
      </c>
      <c r="P37" s="27" t="s">
        <v>73</v>
      </c>
      <c r="Q37" s="27" t="s">
        <v>73</v>
      </c>
      <c r="R37" s="27" t="s">
        <v>73</v>
      </c>
      <c r="S37" s="27" t="s">
        <v>73</v>
      </c>
      <c r="T37" s="27" t="s">
        <v>73</v>
      </c>
      <c r="U37" s="27" t="s">
        <v>73</v>
      </c>
      <c r="V37" s="27" t="s">
        <v>73</v>
      </c>
      <c r="W37" s="27" t="s">
        <v>73</v>
      </c>
      <c r="X37" s="27" t="s">
        <v>73</v>
      </c>
      <c r="Y37" s="27" t="s">
        <v>25</v>
      </c>
      <c r="Z37" s="27" t="s">
        <v>25</v>
      </c>
      <c r="AA37" s="27" t="s">
        <v>32</v>
      </c>
      <c r="AB37" s="27" t="s">
        <v>73</v>
      </c>
      <c r="AC37" s="27" t="s">
        <v>73</v>
      </c>
      <c r="AD37" s="27" t="s">
        <v>73</v>
      </c>
      <c r="AE37" s="27" t="s">
        <v>73</v>
      </c>
      <c r="AF37" s="27" t="s">
        <v>73</v>
      </c>
      <c r="AG37" s="27" t="s">
        <v>73</v>
      </c>
      <c r="AH37" s="27" t="s">
        <v>73</v>
      </c>
      <c r="AI37" s="27" t="s">
        <v>73</v>
      </c>
      <c r="AJ37" s="27" t="s">
        <v>73</v>
      </c>
      <c r="AK37" s="27" t="s">
        <v>73</v>
      </c>
      <c r="AL37" s="27" t="s">
        <v>73</v>
      </c>
      <c r="AM37" s="27" t="s">
        <v>73</v>
      </c>
      <c r="AN37" s="27" t="s">
        <v>73</v>
      </c>
      <c r="AO37" s="27" t="s">
        <v>73</v>
      </c>
      <c r="AP37" s="27" t="s">
        <v>73</v>
      </c>
      <c r="AQ37" s="27" t="s">
        <v>73</v>
      </c>
      <c r="AR37" s="27" t="s">
        <v>73</v>
      </c>
      <c r="AS37" s="27" t="s">
        <v>73</v>
      </c>
      <c r="AT37" s="27" t="s">
        <v>73</v>
      </c>
      <c r="AU37" s="17"/>
      <c r="AV37" s="1">
        <f t="shared" ref="AV37:AV51" si="144">COUNTIF(C37:AT37,"*RJ*")</f>
        <v>0</v>
      </c>
      <c r="AW37" s="1">
        <f t="shared" ref="AW37:AW51" si="145">COUNTIF(C37:AT37,"*J1*")</f>
        <v>0</v>
      </c>
      <c r="AX37" s="16">
        <f t="shared" ref="AX37:AX51" si="146">AW37+AV37</f>
        <v>0</v>
      </c>
      <c r="AY37" s="1">
        <f t="shared" ref="AY37:AY51" si="147">COUNTIF(C37:AT37,"*J2*")</f>
        <v>0</v>
      </c>
      <c r="AZ37" s="1">
        <f t="shared" ref="AZ37:AZ51" si="148">COUNTIF(C37:AT37,"*DEB*")</f>
        <v>0</v>
      </c>
      <c r="BA37" s="1">
        <f t="shared" ref="BA37:BA51" si="149">COUNTIF(C37:AT37,"*FLO*")</f>
        <v>2</v>
      </c>
      <c r="BB37" s="1">
        <f t="shared" ref="BB37:BB51" si="150">COUNTIF(C37:AT37,"*1ere*")</f>
        <v>0</v>
      </c>
      <c r="BC37" s="1">
        <f t="shared" ref="BC37:BC51" si="151">COUNTIF(C37:AT37,"*2eme*")</f>
        <v>0</v>
      </c>
      <c r="BD37" s="1">
        <f t="shared" ref="BD37:BD51" si="152">COUNTIF(C37:AT37,"*3eme*")</f>
        <v>0</v>
      </c>
      <c r="BE37" s="1">
        <f t="shared" ref="BE37:BE51" si="153">COUNTIF(C37:AT37,"TE")</f>
        <v>0</v>
      </c>
      <c r="BF37" s="1">
        <f t="shared" ref="BF37:BF51" si="154">COUNTIF(C37:AT37,"*TR*")</f>
        <v>0</v>
      </c>
      <c r="BG37" s="1">
        <f t="shared" ref="BG37:BG51" si="155">COUNTIF(C37:AT37,$BG$1)</f>
        <v>0</v>
      </c>
      <c r="BH37" s="1">
        <f t="shared" ref="BH37:BH51" si="156">COUNTIF(D37:AU37,$BH$1)</f>
        <v>0</v>
      </c>
      <c r="BI37" s="1">
        <f t="shared" ref="BI37:BI51" si="157">COUNTIF(E37:AV37,$BI$1)</f>
        <v>0</v>
      </c>
      <c r="BJ37" s="1">
        <f t="shared" si="129"/>
        <v>0</v>
      </c>
      <c r="BK37" s="1">
        <f t="shared" si="130"/>
        <v>0</v>
      </c>
      <c r="BL37" s="1">
        <f t="shared" si="131"/>
        <v>0</v>
      </c>
      <c r="BM37" s="1">
        <f t="shared" si="132"/>
        <v>0</v>
      </c>
      <c r="BN37" s="1">
        <f t="shared" si="133"/>
        <v>0</v>
      </c>
      <c r="BO37" s="1">
        <f t="shared" si="134"/>
        <v>0</v>
      </c>
      <c r="BP37" s="1">
        <f t="shared" si="135"/>
        <v>0</v>
      </c>
      <c r="BQ37" s="1">
        <f t="shared" si="136"/>
        <v>0</v>
      </c>
      <c r="BR37" s="1">
        <f t="shared" si="137"/>
        <v>0</v>
      </c>
      <c r="BS37" s="1">
        <f t="shared" si="138"/>
        <v>0</v>
      </c>
      <c r="BT37" s="1">
        <f t="shared" si="139"/>
        <v>0</v>
      </c>
      <c r="BU37" s="1">
        <f t="shared" si="140"/>
        <v>0</v>
      </c>
      <c r="BV37" s="1">
        <f t="shared" si="141"/>
        <v>0</v>
      </c>
      <c r="BW37" s="1">
        <f t="shared" si="142"/>
        <v>0</v>
      </c>
      <c r="BX37" s="70">
        <f t="shared" si="143"/>
        <v>2</v>
      </c>
      <c r="BY37" s="68" t="str">
        <f t="shared" si="37"/>
        <v>Moniteur 28</v>
      </c>
    </row>
    <row r="38" spans="1:77" s="15" customFormat="1" x14ac:dyDescent="0.25">
      <c r="A38" s="13">
        <v>29</v>
      </c>
      <c r="B38" s="126" t="s">
        <v>345</v>
      </c>
      <c r="C38" s="90"/>
      <c r="D38" s="27"/>
      <c r="E38" s="27" t="s">
        <v>30</v>
      </c>
      <c r="F38" s="27" t="s">
        <v>30</v>
      </c>
      <c r="G38" s="27" t="s">
        <v>25</v>
      </c>
      <c r="H38" s="27" t="s">
        <v>37</v>
      </c>
      <c r="I38" s="27"/>
      <c r="J38" s="27"/>
      <c r="K38" s="27" t="s">
        <v>75</v>
      </c>
      <c r="L38" s="27" t="s">
        <v>36</v>
      </c>
      <c r="M38" s="27" t="s">
        <v>52</v>
      </c>
      <c r="N38" s="27"/>
      <c r="O38" s="27" t="s">
        <v>36</v>
      </c>
      <c r="P38" s="27" t="s">
        <v>36</v>
      </c>
      <c r="Q38" s="27" t="s">
        <v>30</v>
      </c>
      <c r="R38" s="27" t="s">
        <v>36</v>
      </c>
      <c r="S38" s="27" t="s">
        <v>37</v>
      </c>
      <c r="T38" s="27" t="s">
        <v>37</v>
      </c>
      <c r="U38" s="27" t="s">
        <v>37</v>
      </c>
      <c r="V38" s="27" t="s">
        <v>24</v>
      </c>
      <c r="W38" s="27" t="s">
        <v>24</v>
      </c>
      <c r="X38" s="27" t="s">
        <v>25</v>
      </c>
      <c r="Y38" s="27" t="s">
        <v>32</v>
      </c>
      <c r="Z38" s="27" t="s">
        <v>32</v>
      </c>
      <c r="AA38" s="27" t="s">
        <v>25</v>
      </c>
      <c r="AB38" s="27" t="s">
        <v>88</v>
      </c>
      <c r="AC38" s="27" t="s">
        <v>88</v>
      </c>
      <c r="AD38" s="27" t="s">
        <v>24</v>
      </c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17"/>
      <c r="AV38" s="1">
        <f t="shared" si="144"/>
        <v>0</v>
      </c>
      <c r="AW38" s="1">
        <f t="shared" si="145"/>
        <v>0</v>
      </c>
      <c r="AX38" s="16">
        <f t="shared" si="146"/>
        <v>0</v>
      </c>
      <c r="AY38" s="1">
        <f t="shared" si="147"/>
        <v>0</v>
      </c>
      <c r="AZ38" s="1">
        <f t="shared" si="148"/>
        <v>3</v>
      </c>
      <c r="BA38" s="1">
        <f t="shared" si="149"/>
        <v>3</v>
      </c>
      <c r="BB38" s="1">
        <f t="shared" si="150"/>
        <v>0</v>
      </c>
      <c r="BC38" s="1">
        <f t="shared" si="151"/>
        <v>2</v>
      </c>
      <c r="BD38" s="1">
        <f t="shared" si="152"/>
        <v>0</v>
      </c>
      <c r="BE38" s="1">
        <f t="shared" si="153"/>
        <v>0</v>
      </c>
      <c r="BF38" s="1">
        <f t="shared" si="154"/>
        <v>0</v>
      </c>
      <c r="BG38" s="1">
        <f t="shared" si="155"/>
        <v>0</v>
      </c>
      <c r="BH38" s="1">
        <f t="shared" si="156"/>
        <v>0</v>
      </c>
      <c r="BI38" s="1">
        <f t="shared" si="157"/>
        <v>0</v>
      </c>
      <c r="BJ38" s="1">
        <f t="shared" si="129"/>
        <v>0</v>
      </c>
      <c r="BK38" s="1">
        <f t="shared" si="130"/>
        <v>0</v>
      </c>
      <c r="BL38" s="1">
        <f t="shared" si="131"/>
        <v>0</v>
      </c>
      <c r="BM38" s="1">
        <f t="shared" si="132"/>
        <v>0</v>
      </c>
      <c r="BN38" s="1">
        <f t="shared" si="133"/>
        <v>0</v>
      </c>
      <c r="BO38" s="1">
        <f t="shared" si="134"/>
        <v>0</v>
      </c>
      <c r="BP38" s="1">
        <f t="shared" si="135"/>
        <v>0</v>
      </c>
      <c r="BQ38" s="1">
        <f t="shared" si="136"/>
        <v>0</v>
      </c>
      <c r="BR38" s="1">
        <f t="shared" si="137"/>
        <v>0</v>
      </c>
      <c r="BS38" s="1">
        <f t="shared" si="138"/>
        <v>0</v>
      </c>
      <c r="BT38" s="1">
        <f t="shared" si="139"/>
        <v>0</v>
      </c>
      <c r="BU38" s="1">
        <f t="shared" si="140"/>
        <v>4</v>
      </c>
      <c r="BV38" s="1">
        <f t="shared" si="141"/>
        <v>4</v>
      </c>
      <c r="BW38" s="1">
        <f t="shared" si="142"/>
        <v>1</v>
      </c>
      <c r="BX38" s="70">
        <f t="shared" si="143"/>
        <v>17</v>
      </c>
      <c r="BY38" s="68" t="str">
        <f t="shared" si="37"/>
        <v>Moniteur 29</v>
      </c>
    </row>
    <row r="39" spans="1:77" s="15" customFormat="1" x14ac:dyDescent="0.25">
      <c r="A39" s="13">
        <v>30</v>
      </c>
      <c r="B39" s="126" t="s">
        <v>346</v>
      </c>
      <c r="C39" s="90"/>
      <c r="D39" s="27"/>
      <c r="E39" s="90" t="s">
        <v>89</v>
      </c>
      <c r="F39" s="90" t="s">
        <v>89</v>
      </c>
      <c r="G39" s="27" t="s">
        <v>37</v>
      </c>
      <c r="H39" s="27" t="s">
        <v>37</v>
      </c>
      <c r="I39" s="27"/>
      <c r="J39" s="27"/>
      <c r="K39" s="27" t="s">
        <v>37</v>
      </c>
      <c r="L39" s="27" t="s">
        <v>36</v>
      </c>
      <c r="M39" s="27"/>
      <c r="N39" s="27"/>
      <c r="O39" s="27" t="s">
        <v>36</v>
      </c>
      <c r="P39" s="27"/>
      <c r="Q39" s="27" t="s">
        <v>35</v>
      </c>
      <c r="R39" s="27" t="s">
        <v>36</v>
      </c>
      <c r="S39" s="27" t="s">
        <v>32</v>
      </c>
      <c r="T39" s="27" t="s">
        <v>32</v>
      </c>
      <c r="U39" s="27" t="s">
        <v>25</v>
      </c>
      <c r="V39" s="27" t="s">
        <v>88</v>
      </c>
      <c r="W39" s="27" t="s">
        <v>88</v>
      </c>
      <c r="X39" s="27"/>
      <c r="Y39" s="27" t="s">
        <v>87</v>
      </c>
      <c r="Z39" s="27" t="s">
        <v>87</v>
      </c>
      <c r="AA39" s="27" t="s">
        <v>88</v>
      </c>
      <c r="AB39" s="27"/>
      <c r="AC39" s="27"/>
      <c r="AD39" s="27" t="s">
        <v>37</v>
      </c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17"/>
      <c r="AV39" s="1">
        <f t="shared" si="144"/>
        <v>0</v>
      </c>
      <c r="AW39" s="1">
        <f t="shared" si="145"/>
        <v>0</v>
      </c>
      <c r="AX39" s="16">
        <f t="shared" si="146"/>
        <v>0</v>
      </c>
      <c r="AY39" s="1">
        <f t="shared" si="147"/>
        <v>1</v>
      </c>
      <c r="AZ39" s="1">
        <f t="shared" si="148"/>
        <v>0</v>
      </c>
      <c r="BA39" s="1">
        <f t="shared" si="149"/>
        <v>1</v>
      </c>
      <c r="BB39" s="1">
        <f t="shared" si="150"/>
        <v>2</v>
      </c>
      <c r="BC39" s="1">
        <f t="shared" si="151"/>
        <v>3</v>
      </c>
      <c r="BD39" s="1">
        <f t="shared" si="152"/>
        <v>2</v>
      </c>
      <c r="BE39" s="1">
        <f t="shared" si="153"/>
        <v>0</v>
      </c>
      <c r="BF39" s="1">
        <f t="shared" si="154"/>
        <v>0</v>
      </c>
      <c r="BG39" s="1">
        <f t="shared" si="155"/>
        <v>0</v>
      </c>
      <c r="BH39" s="1">
        <f t="shared" si="156"/>
        <v>0</v>
      </c>
      <c r="BI39" s="1">
        <f t="shared" si="157"/>
        <v>0</v>
      </c>
      <c r="BJ39" s="1">
        <f t="shared" si="129"/>
        <v>0</v>
      </c>
      <c r="BK39" s="1">
        <f t="shared" si="130"/>
        <v>0</v>
      </c>
      <c r="BL39" s="1">
        <f t="shared" si="131"/>
        <v>0</v>
      </c>
      <c r="BM39" s="1">
        <f t="shared" si="132"/>
        <v>0</v>
      </c>
      <c r="BN39" s="1">
        <f t="shared" si="133"/>
        <v>0</v>
      </c>
      <c r="BO39" s="1">
        <f t="shared" si="134"/>
        <v>0</v>
      </c>
      <c r="BP39" s="1">
        <f t="shared" si="135"/>
        <v>0</v>
      </c>
      <c r="BQ39" s="1">
        <f t="shared" si="136"/>
        <v>0</v>
      </c>
      <c r="BR39" s="1">
        <f t="shared" si="137"/>
        <v>0</v>
      </c>
      <c r="BS39" s="1">
        <f t="shared" si="138"/>
        <v>0</v>
      </c>
      <c r="BT39" s="1">
        <f t="shared" si="139"/>
        <v>0</v>
      </c>
      <c r="BU39" s="1">
        <f t="shared" si="140"/>
        <v>3</v>
      </c>
      <c r="BV39" s="1">
        <f t="shared" si="141"/>
        <v>4</v>
      </c>
      <c r="BW39" s="1">
        <f t="shared" si="142"/>
        <v>0</v>
      </c>
      <c r="BX39" s="70">
        <f t="shared" si="143"/>
        <v>16</v>
      </c>
      <c r="BY39" s="68" t="str">
        <f t="shared" si="37"/>
        <v>Moniteur 30</v>
      </c>
    </row>
    <row r="40" spans="1:77" s="15" customFormat="1" x14ac:dyDescent="0.25">
      <c r="A40" s="13">
        <v>31</v>
      </c>
      <c r="B40" s="126" t="s">
        <v>347</v>
      </c>
      <c r="C40" s="90" t="s">
        <v>73</v>
      </c>
      <c r="D40" s="27" t="s">
        <v>73</v>
      </c>
      <c r="E40" s="27" t="s">
        <v>24</v>
      </c>
      <c r="F40" s="27" t="s">
        <v>37</v>
      </c>
      <c r="G40" s="27" t="s">
        <v>88</v>
      </c>
      <c r="H40" s="27" t="s">
        <v>37</v>
      </c>
      <c r="I40" s="27" t="s">
        <v>73</v>
      </c>
      <c r="J40" s="27" t="s">
        <v>73</v>
      </c>
      <c r="K40" s="27" t="s">
        <v>73</v>
      </c>
      <c r="L40" s="27" t="s">
        <v>73</v>
      </c>
      <c r="M40" s="27" t="s">
        <v>73</v>
      </c>
      <c r="N40" s="27" t="s">
        <v>73</v>
      </c>
      <c r="O40" s="27" t="s">
        <v>73</v>
      </c>
      <c r="P40" s="27" t="s">
        <v>73</v>
      </c>
      <c r="Q40" s="27" t="s">
        <v>73</v>
      </c>
      <c r="R40" s="27" t="s">
        <v>73</v>
      </c>
      <c r="S40" s="27" t="s">
        <v>37</v>
      </c>
      <c r="T40" s="27" t="s">
        <v>23</v>
      </c>
      <c r="U40" s="27" t="s">
        <v>36</v>
      </c>
      <c r="V40" s="27" t="s">
        <v>24</v>
      </c>
      <c r="W40" s="27" t="s">
        <v>24</v>
      </c>
      <c r="X40" s="27"/>
      <c r="Y40" s="27" t="s">
        <v>88</v>
      </c>
      <c r="Z40" s="27" t="s">
        <v>88</v>
      </c>
      <c r="AA40" s="27" t="s">
        <v>29</v>
      </c>
      <c r="AB40" s="27" t="s">
        <v>21</v>
      </c>
      <c r="AC40" s="27" t="s">
        <v>23</v>
      </c>
      <c r="AD40" s="27"/>
      <c r="AE40" s="27" t="s">
        <v>73</v>
      </c>
      <c r="AF40" s="27" t="s">
        <v>73</v>
      </c>
      <c r="AG40" s="27" t="s">
        <v>73</v>
      </c>
      <c r="AH40" s="27" t="s">
        <v>73</v>
      </c>
      <c r="AI40" s="27" t="s">
        <v>73</v>
      </c>
      <c r="AJ40" s="27" t="s">
        <v>73</v>
      </c>
      <c r="AK40" s="27" t="s">
        <v>73</v>
      </c>
      <c r="AL40" s="27" t="s">
        <v>73</v>
      </c>
      <c r="AM40" s="27" t="s">
        <v>73</v>
      </c>
      <c r="AN40" s="27" t="s">
        <v>73</v>
      </c>
      <c r="AO40" s="27" t="s">
        <v>73</v>
      </c>
      <c r="AP40" s="27" t="s">
        <v>73</v>
      </c>
      <c r="AQ40" s="27" t="s">
        <v>73</v>
      </c>
      <c r="AR40" s="27" t="s">
        <v>73</v>
      </c>
      <c r="AS40" s="27" t="s">
        <v>73</v>
      </c>
      <c r="AT40" s="27" t="s">
        <v>73</v>
      </c>
      <c r="AU40" s="17"/>
      <c r="AV40" s="1">
        <f t="shared" si="144"/>
        <v>0</v>
      </c>
      <c r="AW40" s="1">
        <f t="shared" si="145"/>
        <v>0</v>
      </c>
      <c r="AX40" s="16">
        <f t="shared" si="146"/>
        <v>0</v>
      </c>
      <c r="AY40" s="1">
        <f t="shared" si="147"/>
        <v>0</v>
      </c>
      <c r="AZ40" s="1">
        <f t="shared" si="148"/>
        <v>3</v>
      </c>
      <c r="BA40" s="1">
        <f t="shared" si="149"/>
        <v>0</v>
      </c>
      <c r="BB40" s="1">
        <f t="shared" si="150"/>
        <v>0</v>
      </c>
      <c r="BC40" s="1">
        <f t="shared" si="151"/>
        <v>3</v>
      </c>
      <c r="BD40" s="1">
        <f t="shared" si="152"/>
        <v>0</v>
      </c>
      <c r="BE40" s="1">
        <f t="shared" si="153"/>
        <v>0</v>
      </c>
      <c r="BF40" s="1">
        <f t="shared" si="154"/>
        <v>0</v>
      </c>
      <c r="BG40" s="1">
        <f t="shared" si="155"/>
        <v>0</v>
      </c>
      <c r="BH40" s="1">
        <f t="shared" si="156"/>
        <v>0</v>
      </c>
      <c r="BI40" s="1">
        <f t="shared" si="157"/>
        <v>0</v>
      </c>
      <c r="BJ40" s="1">
        <f t="shared" si="129"/>
        <v>0</v>
      </c>
      <c r="BK40" s="1">
        <f t="shared" si="130"/>
        <v>2</v>
      </c>
      <c r="BL40" s="1">
        <f t="shared" si="131"/>
        <v>0</v>
      </c>
      <c r="BM40" s="1">
        <f t="shared" si="132"/>
        <v>1</v>
      </c>
      <c r="BN40" s="1">
        <f t="shared" si="133"/>
        <v>0</v>
      </c>
      <c r="BO40" s="1">
        <f t="shared" si="134"/>
        <v>0</v>
      </c>
      <c r="BP40" s="1">
        <f t="shared" si="135"/>
        <v>0</v>
      </c>
      <c r="BQ40" s="1">
        <f t="shared" si="136"/>
        <v>0</v>
      </c>
      <c r="BR40" s="1">
        <f t="shared" si="137"/>
        <v>0</v>
      </c>
      <c r="BS40" s="1">
        <f t="shared" si="138"/>
        <v>0</v>
      </c>
      <c r="BT40" s="1">
        <f t="shared" si="139"/>
        <v>0</v>
      </c>
      <c r="BU40" s="1">
        <f t="shared" si="140"/>
        <v>1</v>
      </c>
      <c r="BV40" s="1">
        <f t="shared" si="141"/>
        <v>3</v>
      </c>
      <c r="BW40" s="1">
        <f t="shared" si="142"/>
        <v>0</v>
      </c>
      <c r="BX40" s="70">
        <f t="shared" si="143"/>
        <v>13</v>
      </c>
      <c r="BY40" s="68" t="str">
        <f t="shared" si="37"/>
        <v>Moniteur 31</v>
      </c>
    </row>
    <row r="41" spans="1:77" s="15" customFormat="1" x14ac:dyDescent="0.25">
      <c r="A41" s="13">
        <v>32</v>
      </c>
      <c r="B41" s="126" t="s">
        <v>348</v>
      </c>
      <c r="C41" s="90" t="s">
        <v>73</v>
      </c>
      <c r="D41" s="27" t="s">
        <v>73</v>
      </c>
      <c r="E41" s="27" t="s">
        <v>88</v>
      </c>
      <c r="F41" s="27" t="s">
        <v>88</v>
      </c>
      <c r="G41" s="27" t="s">
        <v>87</v>
      </c>
      <c r="H41" s="27" t="s">
        <v>87</v>
      </c>
      <c r="I41" s="27" t="s">
        <v>73</v>
      </c>
      <c r="J41" s="27" t="s">
        <v>73</v>
      </c>
      <c r="K41" s="27" t="s">
        <v>73</v>
      </c>
      <c r="L41" s="27" t="s">
        <v>73</v>
      </c>
      <c r="M41" s="27" t="s">
        <v>73</v>
      </c>
      <c r="N41" s="27" t="s">
        <v>73</v>
      </c>
      <c r="O41" s="27" t="s">
        <v>73</v>
      </c>
      <c r="P41" s="27" t="s">
        <v>73</v>
      </c>
      <c r="Q41" s="27" t="s">
        <v>73</v>
      </c>
      <c r="R41" s="27" t="s">
        <v>73</v>
      </c>
      <c r="S41" s="27" t="s">
        <v>87</v>
      </c>
      <c r="T41" s="27" t="s">
        <v>87</v>
      </c>
      <c r="U41" s="27" t="s">
        <v>36</v>
      </c>
      <c r="V41" s="27" t="s">
        <v>87</v>
      </c>
      <c r="W41" s="27" t="s">
        <v>87</v>
      </c>
      <c r="X41" s="27" t="s">
        <v>36</v>
      </c>
      <c r="Y41" s="27" t="s">
        <v>24</v>
      </c>
      <c r="Z41" s="27" t="s">
        <v>24</v>
      </c>
      <c r="AA41" s="27" t="s">
        <v>36</v>
      </c>
      <c r="AB41" s="27"/>
      <c r="AC41" s="27"/>
      <c r="AD41" s="27" t="s">
        <v>36</v>
      </c>
      <c r="AE41" s="27" t="s">
        <v>73</v>
      </c>
      <c r="AF41" s="27" t="s">
        <v>73</v>
      </c>
      <c r="AG41" s="27" t="s">
        <v>73</v>
      </c>
      <c r="AH41" s="27" t="s">
        <v>73</v>
      </c>
      <c r="AI41" s="27" t="s">
        <v>73</v>
      </c>
      <c r="AJ41" s="27" t="s">
        <v>73</v>
      </c>
      <c r="AK41" s="27" t="s">
        <v>73</v>
      </c>
      <c r="AL41" s="27" t="s">
        <v>73</v>
      </c>
      <c r="AM41" s="27" t="s">
        <v>73</v>
      </c>
      <c r="AN41" s="27" t="s">
        <v>73</v>
      </c>
      <c r="AO41" s="27" t="s">
        <v>73</v>
      </c>
      <c r="AP41" s="27" t="s">
        <v>73</v>
      </c>
      <c r="AQ41" s="27" t="s">
        <v>73</v>
      </c>
      <c r="AR41" s="27" t="s">
        <v>73</v>
      </c>
      <c r="AS41" s="27" t="s">
        <v>73</v>
      </c>
      <c r="AT41" s="27" t="s">
        <v>73</v>
      </c>
      <c r="AU41" s="17"/>
      <c r="AV41" s="1">
        <f t="shared" si="144"/>
        <v>0</v>
      </c>
      <c r="AW41" s="1">
        <f t="shared" si="145"/>
        <v>0</v>
      </c>
      <c r="AX41" s="16">
        <f t="shared" si="146"/>
        <v>0</v>
      </c>
      <c r="AY41" s="1">
        <f t="shared" si="147"/>
        <v>0</v>
      </c>
      <c r="AZ41" s="1">
        <f t="shared" si="148"/>
        <v>2</v>
      </c>
      <c r="BA41" s="1">
        <f t="shared" si="149"/>
        <v>0</v>
      </c>
      <c r="BB41" s="1">
        <f t="shared" si="150"/>
        <v>6</v>
      </c>
      <c r="BC41" s="1">
        <f t="shared" si="151"/>
        <v>2</v>
      </c>
      <c r="BD41" s="1">
        <f t="shared" si="152"/>
        <v>0</v>
      </c>
      <c r="BE41" s="1">
        <f t="shared" si="153"/>
        <v>0</v>
      </c>
      <c r="BF41" s="1">
        <f t="shared" si="154"/>
        <v>0</v>
      </c>
      <c r="BG41" s="1">
        <f t="shared" si="155"/>
        <v>0</v>
      </c>
      <c r="BH41" s="1">
        <f t="shared" si="156"/>
        <v>0</v>
      </c>
      <c r="BI41" s="1">
        <f t="shared" si="157"/>
        <v>0</v>
      </c>
      <c r="BJ41" s="1">
        <f t="shared" si="129"/>
        <v>0</v>
      </c>
      <c r="BK41" s="1">
        <f t="shared" si="130"/>
        <v>0</v>
      </c>
      <c r="BL41" s="1">
        <f t="shared" si="131"/>
        <v>0</v>
      </c>
      <c r="BM41" s="1">
        <f t="shared" si="132"/>
        <v>0</v>
      </c>
      <c r="BN41" s="1">
        <f t="shared" si="133"/>
        <v>0</v>
      </c>
      <c r="BO41" s="1">
        <f t="shared" si="134"/>
        <v>0</v>
      </c>
      <c r="BP41" s="1">
        <f t="shared" si="135"/>
        <v>0</v>
      </c>
      <c r="BQ41" s="1">
        <f t="shared" si="136"/>
        <v>0</v>
      </c>
      <c r="BR41" s="1">
        <f t="shared" si="137"/>
        <v>0</v>
      </c>
      <c r="BS41" s="1">
        <f t="shared" si="138"/>
        <v>0</v>
      </c>
      <c r="BT41" s="1">
        <f t="shared" si="139"/>
        <v>0</v>
      </c>
      <c r="BU41" s="1">
        <f t="shared" si="140"/>
        <v>4</v>
      </c>
      <c r="BV41" s="1">
        <f t="shared" si="141"/>
        <v>0</v>
      </c>
      <c r="BW41" s="1">
        <f t="shared" si="142"/>
        <v>0</v>
      </c>
      <c r="BX41" s="70">
        <f t="shared" si="143"/>
        <v>14</v>
      </c>
      <c r="BY41" s="68" t="str">
        <f t="shared" si="37"/>
        <v>Moniteur 32</v>
      </c>
    </row>
    <row r="42" spans="1:77" s="15" customFormat="1" x14ac:dyDescent="0.25">
      <c r="A42" s="13">
        <v>33</v>
      </c>
      <c r="B42" s="126" t="s">
        <v>349</v>
      </c>
      <c r="C42" s="90" t="s">
        <v>73</v>
      </c>
      <c r="D42" s="27" t="s">
        <v>73</v>
      </c>
      <c r="E42" s="27" t="s">
        <v>24</v>
      </c>
      <c r="F42" s="27" t="s">
        <v>24</v>
      </c>
      <c r="G42" s="27" t="s">
        <v>89</v>
      </c>
      <c r="H42" s="27" t="s">
        <v>25</v>
      </c>
      <c r="I42" s="27" t="s">
        <v>73</v>
      </c>
      <c r="J42" s="27" t="s">
        <v>73</v>
      </c>
      <c r="K42" s="27" t="s">
        <v>73</v>
      </c>
      <c r="L42" s="27" t="s">
        <v>73</v>
      </c>
      <c r="M42" s="27" t="s">
        <v>73</v>
      </c>
      <c r="N42" s="27" t="s">
        <v>73</v>
      </c>
      <c r="O42" s="27" t="s">
        <v>73</v>
      </c>
      <c r="P42" s="27" t="s">
        <v>73</v>
      </c>
      <c r="Q42" s="27" t="s">
        <v>73</v>
      </c>
      <c r="R42" s="27" t="s">
        <v>73</v>
      </c>
      <c r="S42" s="27" t="s">
        <v>88</v>
      </c>
      <c r="T42" s="27" t="s">
        <v>88</v>
      </c>
      <c r="U42" s="27" t="s">
        <v>36</v>
      </c>
      <c r="V42" s="27" t="s">
        <v>88</v>
      </c>
      <c r="W42" s="27" t="s">
        <v>88</v>
      </c>
      <c r="X42" s="27" t="s">
        <v>36</v>
      </c>
      <c r="Y42" s="27" t="s">
        <v>89</v>
      </c>
      <c r="Z42" s="27" t="s">
        <v>89</v>
      </c>
      <c r="AA42" s="27" t="s">
        <v>36</v>
      </c>
      <c r="AB42" s="27"/>
      <c r="AC42" s="27"/>
      <c r="AD42" s="27" t="s">
        <v>36</v>
      </c>
      <c r="AE42" s="27" t="s">
        <v>73</v>
      </c>
      <c r="AF42" s="27" t="s">
        <v>73</v>
      </c>
      <c r="AG42" s="27" t="s">
        <v>73</v>
      </c>
      <c r="AH42" s="27" t="s">
        <v>73</v>
      </c>
      <c r="AI42" s="27" t="s">
        <v>73</v>
      </c>
      <c r="AJ42" s="27" t="s">
        <v>73</v>
      </c>
      <c r="AK42" s="27" t="s">
        <v>73</v>
      </c>
      <c r="AL42" s="27" t="s">
        <v>73</v>
      </c>
      <c r="AM42" s="27" t="s">
        <v>73</v>
      </c>
      <c r="AN42" s="27" t="s">
        <v>73</v>
      </c>
      <c r="AO42" s="27" t="s">
        <v>73</v>
      </c>
      <c r="AP42" s="27" t="s">
        <v>73</v>
      </c>
      <c r="AQ42" s="27" t="s">
        <v>73</v>
      </c>
      <c r="AR42" s="27" t="s">
        <v>73</v>
      </c>
      <c r="AS42" s="27" t="s">
        <v>73</v>
      </c>
      <c r="AT42" s="27" t="s">
        <v>73</v>
      </c>
      <c r="AU42" s="17"/>
      <c r="AV42" s="1">
        <f t="shared" si="144"/>
        <v>0</v>
      </c>
      <c r="AW42" s="1">
        <f t="shared" si="145"/>
        <v>0</v>
      </c>
      <c r="AX42" s="16">
        <f t="shared" si="146"/>
        <v>0</v>
      </c>
      <c r="AY42" s="1">
        <f t="shared" si="147"/>
        <v>0</v>
      </c>
      <c r="AZ42" s="1">
        <f t="shared" si="148"/>
        <v>2</v>
      </c>
      <c r="BA42" s="1">
        <f t="shared" si="149"/>
        <v>1</v>
      </c>
      <c r="BB42" s="1">
        <f t="shared" si="150"/>
        <v>0</v>
      </c>
      <c r="BC42" s="1">
        <f t="shared" si="151"/>
        <v>4</v>
      </c>
      <c r="BD42" s="1">
        <f t="shared" si="152"/>
        <v>3</v>
      </c>
      <c r="BE42" s="1">
        <f t="shared" si="153"/>
        <v>0</v>
      </c>
      <c r="BF42" s="1">
        <f t="shared" si="154"/>
        <v>0</v>
      </c>
      <c r="BG42" s="1">
        <f t="shared" si="155"/>
        <v>0</v>
      </c>
      <c r="BH42" s="1">
        <f t="shared" si="156"/>
        <v>0</v>
      </c>
      <c r="BI42" s="1">
        <f t="shared" si="157"/>
        <v>0</v>
      </c>
      <c r="BJ42" s="1">
        <f t="shared" si="129"/>
        <v>0</v>
      </c>
      <c r="BK42" s="1">
        <f t="shared" si="130"/>
        <v>0</v>
      </c>
      <c r="BL42" s="1">
        <f t="shared" si="131"/>
        <v>0</v>
      </c>
      <c r="BM42" s="1">
        <f t="shared" si="132"/>
        <v>0</v>
      </c>
      <c r="BN42" s="1">
        <f t="shared" si="133"/>
        <v>0</v>
      </c>
      <c r="BO42" s="1">
        <f t="shared" si="134"/>
        <v>0</v>
      </c>
      <c r="BP42" s="1">
        <f t="shared" si="135"/>
        <v>0</v>
      </c>
      <c r="BQ42" s="1">
        <f t="shared" si="136"/>
        <v>0</v>
      </c>
      <c r="BR42" s="1">
        <f t="shared" si="137"/>
        <v>0</v>
      </c>
      <c r="BS42" s="1">
        <f t="shared" si="138"/>
        <v>0</v>
      </c>
      <c r="BT42" s="1">
        <f t="shared" si="139"/>
        <v>0</v>
      </c>
      <c r="BU42" s="1">
        <f t="shared" si="140"/>
        <v>4</v>
      </c>
      <c r="BV42" s="1">
        <f t="shared" si="141"/>
        <v>0</v>
      </c>
      <c r="BW42" s="1">
        <f t="shared" si="142"/>
        <v>0</v>
      </c>
      <c r="BX42" s="70">
        <f t="shared" si="143"/>
        <v>14</v>
      </c>
      <c r="BY42" s="68" t="str">
        <f t="shared" si="37"/>
        <v>Moniteur 33</v>
      </c>
    </row>
    <row r="43" spans="1:77" s="15" customFormat="1" x14ac:dyDescent="0.25">
      <c r="A43" s="13">
        <v>34</v>
      </c>
      <c r="B43" s="126" t="s">
        <v>350</v>
      </c>
      <c r="C43" s="90" t="s">
        <v>73</v>
      </c>
      <c r="D43" s="27" t="s">
        <v>73</v>
      </c>
      <c r="E43" s="27" t="s">
        <v>87</v>
      </c>
      <c r="F43" s="27" t="s">
        <v>87</v>
      </c>
      <c r="G43" s="27" t="s">
        <v>87</v>
      </c>
      <c r="H43" s="27" t="s">
        <v>87</v>
      </c>
      <c r="I43" s="27" t="s">
        <v>73</v>
      </c>
      <c r="J43" s="27" t="s">
        <v>73</v>
      </c>
      <c r="K43" s="27" t="s">
        <v>73</v>
      </c>
      <c r="L43" s="27" t="s">
        <v>73</v>
      </c>
      <c r="M43" s="27" t="s">
        <v>73</v>
      </c>
      <c r="N43" s="27" t="s">
        <v>73</v>
      </c>
      <c r="O43" s="27" t="s">
        <v>73</v>
      </c>
      <c r="P43" s="27" t="s">
        <v>73</v>
      </c>
      <c r="Q43" s="27" t="s">
        <v>73</v>
      </c>
      <c r="R43" s="27" t="s">
        <v>73</v>
      </c>
      <c r="S43" s="27" t="s">
        <v>73</v>
      </c>
      <c r="T43" s="27" t="s">
        <v>73</v>
      </c>
      <c r="U43" s="27" t="s">
        <v>73</v>
      </c>
      <c r="V43" s="27" t="s">
        <v>73</v>
      </c>
      <c r="W43" s="27" t="s">
        <v>73</v>
      </c>
      <c r="X43" s="27" t="s">
        <v>73</v>
      </c>
      <c r="Y43" s="27" t="s">
        <v>73</v>
      </c>
      <c r="Z43" s="27" t="s">
        <v>73</v>
      </c>
      <c r="AA43" s="27" t="s">
        <v>73</v>
      </c>
      <c r="AB43" s="27" t="s">
        <v>73</v>
      </c>
      <c r="AC43" s="27" t="s">
        <v>73</v>
      </c>
      <c r="AD43" s="27" t="s">
        <v>73</v>
      </c>
      <c r="AE43" s="27" t="s">
        <v>73</v>
      </c>
      <c r="AF43" s="27" t="s">
        <v>73</v>
      </c>
      <c r="AG43" s="27" t="s">
        <v>73</v>
      </c>
      <c r="AH43" s="27" t="s">
        <v>73</v>
      </c>
      <c r="AI43" s="27" t="s">
        <v>73</v>
      </c>
      <c r="AJ43" s="27" t="s">
        <v>73</v>
      </c>
      <c r="AK43" s="27" t="s">
        <v>73</v>
      </c>
      <c r="AL43" s="27" t="s">
        <v>73</v>
      </c>
      <c r="AM43" s="27" t="s">
        <v>73</v>
      </c>
      <c r="AN43" s="27" t="s">
        <v>73</v>
      </c>
      <c r="AO43" s="27" t="s">
        <v>73</v>
      </c>
      <c r="AP43" s="27" t="s">
        <v>73</v>
      </c>
      <c r="AQ43" s="27" t="s">
        <v>73</v>
      </c>
      <c r="AR43" s="27" t="s">
        <v>73</v>
      </c>
      <c r="AS43" s="27" t="s">
        <v>73</v>
      </c>
      <c r="AT43" s="27" t="s">
        <v>73</v>
      </c>
      <c r="AU43" s="22"/>
      <c r="AV43" s="1">
        <f t="shared" ref="AV43" si="158">COUNTIF(C43:AT43,"*RJ*")</f>
        <v>0</v>
      </c>
      <c r="AW43" s="1">
        <f t="shared" ref="AW43" si="159">COUNTIF(C43:AT43,"*J1*")</f>
        <v>0</v>
      </c>
      <c r="AX43" s="16">
        <f t="shared" ref="AX43" si="160">AW43+AV43</f>
        <v>0</v>
      </c>
      <c r="AY43" s="1">
        <f t="shared" ref="AY43" si="161">COUNTIF(C43:AT43,"*J2*")</f>
        <v>0</v>
      </c>
      <c r="AZ43" s="1">
        <f t="shared" ref="AZ43" si="162">COUNTIF(C43:AT43,"*DEB*")</f>
        <v>0</v>
      </c>
      <c r="BA43" s="1">
        <f t="shared" ref="BA43" si="163">COUNTIF(C43:AT43,"*FLO*")</f>
        <v>0</v>
      </c>
      <c r="BB43" s="1">
        <f t="shared" ref="BB43" si="164">COUNTIF(C43:AT43,"*1ere*")</f>
        <v>4</v>
      </c>
      <c r="BC43" s="1">
        <f t="shared" ref="BC43" si="165">COUNTIF(C43:AT43,"*2eme*")</f>
        <v>0</v>
      </c>
      <c r="BD43" s="1">
        <f t="shared" ref="BD43" si="166">COUNTIF(C43:AT43,"*3eme*")</f>
        <v>0</v>
      </c>
      <c r="BE43" s="1">
        <f t="shared" ref="BE43" si="167">COUNTIF(C43:AT43,"TE")</f>
        <v>0</v>
      </c>
      <c r="BF43" s="1">
        <f t="shared" ref="BF43" si="168">COUNTIF(C43:AT43,"*TR*")</f>
        <v>0</v>
      </c>
      <c r="BG43" s="1">
        <f t="shared" si="155"/>
        <v>0</v>
      </c>
      <c r="BH43" s="1">
        <f t="shared" si="156"/>
        <v>0</v>
      </c>
      <c r="BI43" s="1">
        <f t="shared" si="157"/>
        <v>0</v>
      </c>
      <c r="BJ43" s="1">
        <f t="shared" si="129"/>
        <v>0</v>
      </c>
      <c r="BK43" s="1">
        <f t="shared" si="130"/>
        <v>0</v>
      </c>
      <c r="BL43" s="1">
        <f t="shared" si="131"/>
        <v>0</v>
      </c>
      <c r="BM43" s="1">
        <f t="shared" si="132"/>
        <v>0</v>
      </c>
      <c r="BN43" s="1">
        <f t="shared" si="133"/>
        <v>0</v>
      </c>
      <c r="BO43" s="1">
        <f t="shared" si="134"/>
        <v>0</v>
      </c>
      <c r="BP43" s="1">
        <f t="shared" si="135"/>
        <v>0</v>
      </c>
      <c r="BQ43" s="1">
        <f t="shared" si="136"/>
        <v>0</v>
      </c>
      <c r="BR43" s="1">
        <f t="shared" si="137"/>
        <v>0</v>
      </c>
      <c r="BS43" s="1">
        <f t="shared" si="138"/>
        <v>0</v>
      </c>
      <c r="BT43" s="1">
        <f t="shared" si="139"/>
        <v>0</v>
      </c>
      <c r="BU43" s="1">
        <f t="shared" si="140"/>
        <v>0</v>
      </c>
      <c r="BV43" s="1">
        <f t="shared" si="141"/>
        <v>0</v>
      </c>
      <c r="BW43" s="1">
        <f t="shared" si="142"/>
        <v>0</v>
      </c>
      <c r="BX43" s="70">
        <f t="shared" si="143"/>
        <v>4</v>
      </c>
      <c r="BY43" s="68" t="str">
        <f t="shared" si="37"/>
        <v>Moniteur 34</v>
      </c>
    </row>
    <row r="44" spans="1:77" s="15" customFormat="1" x14ac:dyDescent="0.25">
      <c r="A44" s="13">
        <v>35</v>
      </c>
      <c r="B44" s="126" t="s">
        <v>351</v>
      </c>
      <c r="C44" s="90" t="s">
        <v>73</v>
      </c>
      <c r="D44" s="27" t="s">
        <v>73</v>
      </c>
      <c r="E44" s="27" t="s">
        <v>73</v>
      </c>
      <c r="F44" s="27" t="s">
        <v>73</v>
      </c>
      <c r="G44" s="27" t="s">
        <v>73</v>
      </c>
      <c r="H44" s="27" t="s">
        <v>73</v>
      </c>
      <c r="I44" s="27" t="s">
        <v>73</v>
      </c>
      <c r="J44" s="27" t="s">
        <v>73</v>
      </c>
      <c r="K44" s="27" t="s">
        <v>73</v>
      </c>
      <c r="L44" s="27" t="s">
        <v>73</v>
      </c>
      <c r="M44" s="27" t="s">
        <v>73</v>
      </c>
      <c r="N44" s="27" t="s">
        <v>73</v>
      </c>
      <c r="O44" s="27" t="s">
        <v>73</v>
      </c>
      <c r="P44" s="27" t="s">
        <v>73</v>
      </c>
      <c r="Q44" s="27" t="s">
        <v>73</v>
      </c>
      <c r="R44" s="27" t="s">
        <v>73</v>
      </c>
      <c r="S44" s="27" t="s">
        <v>34</v>
      </c>
      <c r="T44" s="27" t="s">
        <v>34</v>
      </c>
      <c r="U44" s="27" t="s">
        <v>35</v>
      </c>
      <c r="V44" s="27" t="s">
        <v>87</v>
      </c>
      <c r="W44" s="27" t="s">
        <v>87</v>
      </c>
      <c r="X44" s="27"/>
      <c r="Y44" s="27" t="s">
        <v>87</v>
      </c>
      <c r="Z44" s="27" t="s">
        <v>87</v>
      </c>
      <c r="AA44" s="27" t="s">
        <v>36</v>
      </c>
      <c r="AB44" s="27" t="s">
        <v>73</v>
      </c>
      <c r="AC44" s="27" t="s">
        <v>73</v>
      </c>
      <c r="AD44" s="27" t="s">
        <v>73</v>
      </c>
      <c r="AE44" s="27" t="s">
        <v>73</v>
      </c>
      <c r="AF44" s="27" t="s">
        <v>73</v>
      </c>
      <c r="AG44" s="27" t="s">
        <v>73</v>
      </c>
      <c r="AH44" s="27" t="s">
        <v>73</v>
      </c>
      <c r="AI44" s="27" t="s">
        <v>73</v>
      </c>
      <c r="AJ44" s="27" t="s">
        <v>73</v>
      </c>
      <c r="AK44" s="27" t="s">
        <v>73</v>
      </c>
      <c r="AL44" s="27" t="s">
        <v>73</v>
      </c>
      <c r="AM44" s="27" t="s">
        <v>73</v>
      </c>
      <c r="AN44" s="27" t="s">
        <v>73</v>
      </c>
      <c r="AO44" s="27" t="s">
        <v>73</v>
      </c>
      <c r="AP44" s="27" t="s">
        <v>73</v>
      </c>
      <c r="AQ44" s="27" t="s">
        <v>73</v>
      </c>
      <c r="AR44" s="27" t="s">
        <v>73</v>
      </c>
      <c r="AS44" s="27" t="s">
        <v>73</v>
      </c>
      <c r="AT44" s="27" t="s">
        <v>73</v>
      </c>
      <c r="AU44" s="19"/>
      <c r="AV44" s="1">
        <f t="shared" si="144"/>
        <v>0</v>
      </c>
      <c r="AW44" s="1">
        <f t="shared" si="145"/>
        <v>2</v>
      </c>
      <c r="AX44" s="16">
        <f t="shared" si="146"/>
        <v>2</v>
      </c>
      <c r="AY44" s="1">
        <f t="shared" si="147"/>
        <v>1</v>
      </c>
      <c r="AZ44" s="1">
        <f t="shared" si="148"/>
        <v>0</v>
      </c>
      <c r="BA44" s="1">
        <f t="shared" si="149"/>
        <v>0</v>
      </c>
      <c r="BB44" s="1">
        <f t="shared" si="150"/>
        <v>4</v>
      </c>
      <c r="BC44" s="1">
        <f t="shared" si="151"/>
        <v>0</v>
      </c>
      <c r="BD44" s="1">
        <f t="shared" si="152"/>
        <v>0</v>
      </c>
      <c r="BE44" s="1">
        <f t="shared" si="153"/>
        <v>0</v>
      </c>
      <c r="BF44" s="1">
        <f t="shared" si="154"/>
        <v>0</v>
      </c>
      <c r="BG44" s="1">
        <f t="shared" si="155"/>
        <v>0</v>
      </c>
      <c r="BH44" s="1">
        <f t="shared" si="156"/>
        <v>0</v>
      </c>
      <c r="BI44" s="1">
        <f t="shared" si="157"/>
        <v>0</v>
      </c>
      <c r="BJ44" s="1">
        <f t="shared" si="129"/>
        <v>0</v>
      </c>
      <c r="BK44" s="1">
        <f t="shared" si="130"/>
        <v>0</v>
      </c>
      <c r="BL44" s="1">
        <f t="shared" si="131"/>
        <v>0</v>
      </c>
      <c r="BM44" s="1">
        <f t="shared" si="132"/>
        <v>0</v>
      </c>
      <c r="BN44" s="1">
        <f t="shared" si="133"/>
        <v>0</v>
      </c>
      <c r="BO44" s="1">
        <f t="shared" si="134"/>
        <v>0</v>
      </c>
      <c r="BP44" s="1">
        <f t="shared" si="135"/>
        <v>0</v>
      </c>
      <c r="BQ44" s="1">
        <f t="shared" si="136"/>
        <v>0</v>
      </c>
      <c r="BR44" s="1">
        <f t="shared" si="137"/>
        <v>0</v>
      </c>
      <c r="BS44" s="1">
        <f t="shared" si="138"/>
        <v>0</v>
      </c>
      <c r="BT44" s="1">
        <f t="shared" si="139"/>
        <v>0</v>
      </c>
      <c r="BU44" s="1">
        <f t="shared" si="140"/>
        <v>1</v>
      </c>
      <c r="BV44" s="1">
        <f t="shared" si="141"/>
        <v>0</v>
      </c>
      <c r="BW44" s="1">
        <f t="shared" si="142"/>
        <v>0</v>
      </c>
      <c r="BX44" s="70">
        <f t="shared" si="143"/>
        <v>8</v>
      </c>
      <c r="BY44" s="68" t="str">
        <f t="shared" si="37"/>
        <v>Moniteur 35</v>
      </c>
    </row>
    <row r="45" spans="1:77" s="15" customFormat="1" x14ac:dyDescent="0.25">
      <c r="A45" s="13">
        <v>36</v>
      </c>
      <c r="B45" s="126" t="s">
        <v>352</v>
      </c>
      <c r="C45" s="90" t="s">
        <v>73</v>
      </c>
      <c r="D45" s="27" t="s">
        <v>73</v>
      </c>
      <c r="E45" s="27" t="s">
        <v>73</v>
      </c>
      <c r="F45" s="27" t="s">
        <v>73</v>
      </c>
      <c r="G45" s="27" t="s">
        <v>73</v>
      </c>
      <c r="H45" s="27" t="s">
        <v>73</v>
      </c>
      <c r="I45" s="27" t="s">
        <v>73</v>
      </c>
      <c r="J45" s="27" t="s">
        <v>73</v>
      </c>
      <c r="K45" s="27" t="s">
        <v>73</v>
      </c>
      <c r="L45" s="27" t="s">
        <v>73</v>
      </c>
      <c r="M45" s="27" t="s">
        <v>73</v>
      </c>
      <c r="N45" s="27" t="s">
        <v>73</v>
      </c>
      <c r="O45" s="27" t="s">
        <v>73</v>
      </c>
      <c r="P45" s="27" t="s">
        <v>73</v>
      </c>
      <c r="Q45" s="27" t="s">
        <v>73</v>
      </c>
      <c r="R45" s="27" t="s">
        <v>73</v>
      </c>
      <c r="S45" s="27" t="s">
        <v>73</v>
      </c>
      <c r="T45" s="27" t="s">
        <v>73</v>
      </c>
      <c r="U45" s="27" t="s">
        <v>73</v>
      </c>
      <c r="V45" s="27" t="s">
        <v>73</v>
      </c>
      <c r="W45" s="27" t="s">
        <v>73</v>
      </c>
      <c r="X45" s="27" t="s">
        <v>73</v>
      </c>
      <c r="Y45" s="27" t="s">
        <v>73</v>
      </c>
      <c r="Z45" s="27" t="s">
        <v>73</v>
      </c>
      <c r="AA45" s="27" t="s">
        <v>73</v>
      </c>
      <c r="AB45" s="27" t="s">
        <v>73</v>
      </c>
      <c r="AC45" s="27" t="s">
        <v>73</v>
      </c>
      <c r="AD45" s="27" t="s">
        <v>73</v>
      </c>
      <c r="AE45" s="27" t="s">
        <v>73</v>
      </c>
      <c r="AF45" s="27" t="s">
        <v>73</v>
      </c>
      <c r="AG45" s="27" t="s">
        <v>73</v>
      </c>
      <c r="AH45" s="27" t="s">
        <v>73</v>
      </c>
      <c r="AI45" s="27" t="s">
        <v>73</v>
      </c>
      <c r="AJ45" s="27" t="s">
        <v>73</v>
      </c>
      <c r="AK45" s="27" t="s">
        <v>73</v>
      </c>
      <c r="AL45" s="27" t="s">
        <v>73</v>
      </c>
      <c r="AM45" s="27" t="s">
        <v>73</v>
      </c>
      <c r="AN45" s="27" t="s">
        <v>73</v>
      </c>
      <c r="AO45" s="27" t="s">
        <v>73</v>
      </c>
      <c r="AP45" s="27" t="s">
        <v>73</v>
      </c>
      <c r="AQ45" s="27" t="s">
        <v>73</v>
      </c>
      <c r="AR45" s="27" t="s">
        <v>73</v>
      </c>
      <c r="AS45" s="27" t="s">
        <v>73</v>
      </c>
      <c r="AT45" s="27" t="s">
        <v>73</v>
      </c>
      <c r="AU45" s="22"/>
      <c r="AV45" s="1">
        <f t="shared" si="144"/>
        <v>0</v>
      </c>
      <c r="AW45" s="1">
        <f t="shared" si="145"/>
        <v>0</v>
      </c>
      <c r="AX45" s="16">
        <f t="shared" si="146"/>
        <v>0</v>
      </c>
      <c r="AY45" s="1">
        <f t="shared" si="147"/>
        <v>0</v>
      </c>
      <c r="AZ45" s="1">
        <f t="shared" si="148"/>
        <v>0</v>
      </c>
      <c r="BA45" s="1">
        <f t="shared" si="149"/>
        <v>0</v>
      </c>
      <c r="BB45" s="1">
        <f t="shared" si="150"/>
        <v>0</v>
      </c>
      <c r="BC45" s="1">
        <f t="shared" si="151"/>
        <v>0</v>
      </c>
      <c r="BD45" s="1">
        <f t="shared" si="152"/>
        <v>0</v>
      </c>
      <c r="BE45" s="1">
        <f t="shared" si="153"/>
        <v>0</v>
      </c>
      <c r="BF45" s="1">
        <f t="shared" si="154"/>
        <v>0</v>
      </c>
      <c r="BG45" s="1">
        <f t="shared" si="155"/>
        <v>0</v>
      </c>
      <c r="BH45" s="1">
        <f t="shared" si="156"/>
        <v>0</v>
      </c>
      <c r="BI45" s="1">
        <f t="shared" si="157"/>
        <v>0</v>
      </c>
      <c r="BJ45" s="1">
        <f t="shared" si="129"/>
        <v>0</v>
      </c>
      <c r="BK45" s="1">
        <f t="shared" si="130"/>
        <v>0</v>
      </c>
      <c r="BL45" s="1">
        <f t="shared" si="131"/>
        <v>0</v>
      </c>
      <c r="BM45" s="1">
        <f t="shared" si="132"/>
        <v>0</v>
      </c>
      <c r="BN45" s="1">
        <f t="shared" si="133"/>
        <v>0</v>
      </c>
      <c r="BO45" s="1">
        <f t="shared" si="134"/>
        <v>0</v>
      </c>
      <c r="BP45" s="1">
        <f t="shared" si="135"/>
        <v>0</v>
      </c>
      <c r="BQ45" s="1">
        <f t="shared" si="136"/>
        <v>0</v>
      </c>
      <c r="BR45" s="1">
        <f t="shared" si="137"/>
        <v>0</v>
      </c>
      <c r="BS45" s="1">
        <f t="shared" si="138"/>
        <v>0</v>
      </c>
      <c r="BT45" s="1">
        <f t="shared" si="139"/>
        <v>0</v>
      </c>
      <c r="BU45" s="1">
        <f t="shared" si="140"/>
        <v>0</v>
      </c>
      <c r="BV45" s="1">
        <f t="shared" si="141"/>
        <v>0</v>
      </c>
      <c r="BW45" s="1">
        <f t="shared" si="142"/>
        <v>0</v>
      </c>
      <c r="BX45" s="70">
        <f t="shared" si="143"/>
        <v>0</v>
      </c>
      <c r="BY45" s="68" t="str">
        <f t="shared" si="37"/>
        <v>Moniteur 36</v>
      </c>
    </row>
    <row r="46" spans="1:77" s="15" customFormat="1" x14ac:dyDescent="0.25">
      <c r="A46" s="13">
        <v>37</v>
      </c>
      <c r="B46" s="126" t="s">
        <v>353</v>
      </c>
      <c r="C46" s="90" t="s">
        <v>73</v>
      </c>
      <c r="D46" s="27" t="s">
        <v>73</v>
      </c>
      <c r="E46" s="27" t="s">
        <v>73</v>
      </c>
      <c r="F46" s="27" t="s">
        <v>73</v>
      </c>
      <c r="G46" s="27" t="s">
        <v>89</v>
      </c>
      <c r="H46" s="27" t="s">
        <v>37</v>
      </c>
      <c r="I46" s="27" t="s">
        <v>73</v>
      </c>
      <c r="J46" s="27" t="s">
        <v>73</v>
      </c>
      <c r="K46" s="27" t="s">
        <v>73</v>
      </c>
      <c r="L46" s="27" t="s">
        <v>73</v>
      </c>
      <c r="M46" s="27" t="s">
        <v>73</v>
      </c>
      <c r="N46" s="27" t="s">
        <v>73</v>
      </c>
      <c r="O46" s="27" t="s">
        <v>73</v>
      </c>
      <c r="P46" s="27" t="s">
        <v>73</v>
      </c>
      <c r="Q46" s="27" t="s">
        <v>73</v>
      </c>
      <c r="R46" s="27" t="s">
        <v>73</v>
      </c>
      <c r="S46" s="27" t="s">
        <v>73</v>
      </c>
      <c r="T46" s="27" t="s">
        <v>73</v>
      </c>
      <c r="U46" s="27" t="s">
        <v>73</v>
      </c>
      <c r="V46" s="27" t="s">
        <v>73</v>
      </c>
      <c r="W46" s="27" t="s">
        <v>73</v>
      </c>
      <c r="X46" s="27" t="s">
        <v>73</v>
      </c>
      <c r="Y46" s="27" t="s">
        <v>73</v>
      </c>
      <c r="Z46" s="27" t="s">
        <v>73</v>
      </c>
      <c r="AA46" s="27" t="s">
        <v>73</v>
      </c>
      <c r="AB46" s="27" t="s">
        <v>73</v>
      </c>
      <c r="AC46" s="27" t="s">
        <v>73</v>
      </c>
      <c r="AD46" s="27" t="s">
        <v>73</v>
      </c>
      <c r="AE46" s="27" t="s">
        <v>73</v>
      </c>
      <c r="AF46" s="27" t="s">
        <v>73</v>
      </c>
      <c r="AG46" s="27" t="s">
        <v>73</v>
      </c>
      <c r="AH46" s="27" t="s">
        <v>73</v>
      </c>
      <c r="AI46" s="27" t="s">
        <v>73</v>
      </c>
      <c r="AJ46" s="27" t="s">
        <v>73</v>
      </c>
      <c r="AK46" s="27" t="s">
        <v>73</v>
      </c>
      <c r="AL46" s="27" t="s">
        <v>73</v>
      </c>
      <c r="AM46" s="27" t="s">
        <v>73</v>
      </c>
      <c r="AN46" s="27" t="s">
        <v>73</v>
      </c>
      <c r="AO46" s="27" t="s">
        <v>73</v>
      </c>
      <c r="AP46" s="27" t="s">
        <v>73</v>
      </c>
      <c r="AQ46" s="27" t="s">
        <v>73</v>
      </c>
      <c r="AR46" s="27" t="s">
        <v>73</v>
      </c>
      <c r="AS46" s="27" t="s">
        <v>73</v>
      </c>
      <c r="AT46" s="27" t="s">
        <v>73</v>
      </c>
      <c r="AU46" s="22"/>
      <c r="AV46" s="1">
        <f t="shared" si="144"/>
        <v>0</v>
      </c>
      <c r="AW46" s="1">
        <f t="shared" si="145"/>
        <v>0</v>
      </c>
      <c r="AX46" s="16">
        <f t="shared" si="146"/>
        <v>0</v>
      </c>
      <c r="AY46" s="1">
        <f t="shared" si="147"/>
        <v>0</v>
      </c>
      <c r="AZ46" s="1">
        <f t="shared" si="148"/>
        <v>0</v>
      </c>
      <c r="BA46" s="1">
        <f t="shared" si="149"/>
        <v>0</v>
      </c>
      <c r="BB46" s="1">
        <f t="shared" si="150"/>
        <v>0</v>
      </c>
      <c r="BC46" s="1">
        <f t="shared" si="151"/>
        <v>0</v>
      </c>
      <c r="BD46" s="1">
        <f t="shared" si="152"/>
        <v>1</v>
      </c>
      <c r="BE46" s="1">
        <f t="shared" si="153"/>
        <v>0</v>
      </c>
      <c r="BF46" s="1">
        <f t="shared" si="154"/>
        <v>0</v>
      </c>
      <c r="BG46" s="1">
        <f t="shared" si="155"/>
        <v>0</v>
      </c>
      <c r="BH46" s="1">
        <f t="shared" si="156"/>
        <v>0</v>
      </c>
      <c r="BI46" s="1">
        <f t="shared" si="157"/>
        <v>0</v>
      </c>
      <c r="BJ46" s="1">
        <f t="shared" si="129"/>
        <v>0</v>
      </c>
      <c r="BK46" s="1">
        <f t="shared" si="130"/>
        <v>0</v>
      </c>
      <c r="BL46" s="1">
        <f t="shared" si="131"/>
        <v>0</v>
      </c>
      <c r="BM46" s="1">
        <f t="shared" si="132"/>
        <v>0</v>
      </c>
      <c r="BN46" s="1">
        <f t="shared" si="133"/>
        <v>0</v>
      </c>
      <c r="BO46" s="1">
        <f t="shared" si="134"/>
        <v>0</v>
      </c>
      <c r="BP46" s="1">
        <f t="shared" si="135"/>
        <v>0</v>
      </c>
      <c r="BQ46" s="1">
        <f t="shared" si="136"/>
        <v>0</v>
      </c>
      <c r="BR46" s="1">
        <f t="shared" si="137"/>
        <v>0</v>
      </c>
      <c r="BS46" s="1">
        <f t="shared" si="138"/>
        <v>0</v>
      </c>
      <c r="BT46" s="1">
        <f t="shared" si="139"/>
        <v>0</v>
      </c>
      <c r="BU46" s="1">
        <f t="shared" si="140"/>
        <v>0</v>
      </c>
      <c r="BV46" s="1">
        <f t="shared" si="141"/>
        <v>1</v>
      </c>
      <c r="BW46" s="1">
        <f t="shared" si="142"/>
        <v>0</v>
      </c>
      <c r="BX46" s="70">
        <f t="shared" si="143"/>
        <v>2</v>
      </c>
      <c r="BY46" s="68" t="str">
        <f t="shared" si="37"/>
        <v>Moniteur 37</v>
      </c>
    </row>
    <row r="47" spans="1:77" s="15" customFormat="1" x14ac:dyDescent="0.25">
      <c r="A47" s="13">
        <v>38</v>
      </c>
      <c r="B47" s="126" t="s">
        <v>354</v>
      </c>
      <c r="C47" s="90" t="s">
        <v>73</v>
      </c>
      <c r="D47" s="27" t="s">
        <v>73</v>
      </c>
      <c r="E47" s="27" t="s">
        <v>73</v>
      </c>
      <c r="F47" s="27" t="s">
        <v>73</v>
      </c>
      <c r="G47" s="27" t="s">
        <v>73</v>
      </c>
      <c r="H47" s="27" t="s">
        <v>73</v>
      </c>
      <c r="I47" s="27" t="s">
        <v>73</v>
      </c>
      <c r="J47" s="27" t="s">
        <v>73</v>
      </c>
      <c r="K47" s="27" t="s">
        <v>73</v>
      </c>
      <c r="L47" s="27" t="s">
        <v>73</v>
      </c>
      <c r="M47" s="27" t="s">
        <v>73</v>
      </c>
      <c r="N47" s="27" t="s">
        <v>73</v>
      </c>
      <c r="O47" s="27" t="s">
        <v>73</v>
      </c>
      <c r="P47" s="27" t="s">
        <v>73</v>
      </c>
      <c r="Q47" s="27" t="s">
        <v>73</v>
      </c>
      <c r="R47" s="27" t="s">
        <v>73</v>
      </c>
      <c r="S47" s="27" t="s">
        <v>73</v>
      </c>
      <c r="T47" s="27" t="s">
        <v>73</v>
      </c>
      <c r="U47" s="27" t="s">
        <v>73</v>
      </c>
      <c r="V47" s="27" t="s">
        <v>73</v>
      </c>
      <c r="W47" s="27" t="s">
        <v>73</v>
      </c>
      <c r="X47" s="27" t="s">
        <v>73</v>
      </c>
      <c r="Y47" s="27" t="s">
        <v>73</v>
      </c>
      <c r="Z47" s="27" t="s">
        <v>73</v>
      </c>
      <c r="AA47" s="27" t="s">
        <v>73</v>
      </c>
      <c r="AB47" s="27" t="s">
        <v>73</v>
      </c>
      <c r="AC47" s="27" t="s">
        <v>73</v>
      </c>
      <c r="AD47" s="27" t="s">
        <v>73</v>
      </c>
      <c r="AE47" s="27" t="s">
        <v>73</v>
      </c>
      <c r="AF47" s="27" t="s">
        <v>73</v>
      </c>
      <c r="AG47" s="27" t="s">
        <v>73</v>
      </c>
      <c r="AH47" s="27" t="s">
        <v>73</v>
      </c>
      <c r="AI47" s="27" t="s">
        <v>73</v>
      </c>
      <c r="AJ47" s="27" t="s">
        <v>73</v>
      </c>
      <c r="AK47" s="27" t="s">
        <v>73</v>
      </c>
      <c r="AL47" s="27" t="s">
        <v>73</v>
      </c>
      <c r="AM47" s="27" t="s">
        <v>73</v>
      </c>
      <c r="AN47" s="27" t="s">
        <v>73</v>
      </c>
      <c r="AO47" s="27" t="s">
        <v>73</v>
      </c>
      <c r="AP47" s="27" t="s">
        <v>73</v>
      </c>
      <c r="AQ47" s="27" t="s">
        <v>73</v>
      </c>
      <c r="AR47" s="27" t="s">
        <v>73</v>
      </c>
      <c r="AS47" s="27" t="s">
        <v>73</v>
      </c>
      <c r="AT47" s="27" t="s">
        <v>73</v>
      </c>
      <c r="AU47" s="19"/>
      <c r="AV47" s="1">
        <f t="shared" si="144"/>
        <v>0</v>
      </c>
      <c r="AW47" s="1">
        <f t="shared" si="145"/>
        <v>0</v>
      </c>
      <c r="AX47" s="16">
        <f t="shared" si="146"/>
        <v>0</v>
      </c>
      <c r="AY47" s="1">
        <f t="shared" si="147"/>
        <v>0</v>
      </c>
      <c r="AZ47" s="1">
        <f t="shared" si="148"/>
        <v>0</v>
      </c>
      <c r="BA47" s="1">
        <f t="shared" si="149"/>
        <v>0</v>
      </c>
      <c r="BB47" s="1">
        <f t="shared" si="150"/>
        <v>0</v>
      </c>
      <c r="BC47" s="1">
        <f t="shared" si="151"/>
        <v>0</v>
      </c>
      <c r="BD47" s="1">
        <f t="shared" si="152"/>
        <v>0</v>
      </c>
      <c r="BE47" s="1">
        <f t="shared" si="153"/>
        <v>0</v>
      </c>
      <c r="BF47" s="1">
        <f t="shared" si="154"/>
        <v>0</v>
      </c>
      <c r="BG47" s="1">
        <f t="shared" si="155"/>
        <v>0</v>
      </c>
      <c r="BH47" s="1">
        <f t="shared" si="156"/>
        <v>0</v>
      </c>
      <c r="BI47" s="1">
        <f t="shared" si="157"/>
        <v>0</v>
      </c>
      <c r="BJ47" s="1">
        <f t="shared" si="129"/>
        <v>0</v>
      </c>
      <c r="BK47" s="1">
        <f t="shared" si="130"/>
        <v>0</v>
      </c>
      <c r="BL47" s="1">
        <f t="shared" si="131"/>
        <v>0</v>
      </c>
      <c r="BM47" s="1">
        <f t="shared" si="132"/>
        <v>0</v>
      </c>
      <c r="BN47" s="1">
        <f t="shared" si="133"/>
        <v>0</v>
      </c>
      <c r="BO47" s="1">
        <f t="shared" si="134"/>
        <v>0</v>
      </c>
      <c r="BP47" s="1">
        <f t="shared" si="135"/>
        <v>0</v>
      </c>
      <c r="BQ47" s="1">
        <f t="shared" si="136"/>
        <v>0</v>
      </c>
      <c r="BR47" s="1">
        <f t="shared" si="137"/>
        <v>0</v>
      </c>
      <c r="BS47" s="1">
        <f t="shared" si="138"/>
        <v>0</v>
      </c>
      <c r="BT47" s="1">
        <f t="shared" si="139"/>
        <v>0</v>
      </c>
      <c r="BU47" s="1">
        <f t="shared" si="140"/>
        <v>0</v>
      </c>
      <c r="BV47" s="1">
        <f t="shared" si="141"/>
        <v>0</v>
      </c>
      <c r="BW47" s="1">
        <f t="shared" si="142"/>
        <v>0</v>
      </c>
      <c r="BX47" s="70">
        <f t="shared" si="143"/>
        <v>0</v>
      </c>
      <c r="BY47" s="68" t="str">
        <f t="shared" si="37"/>
        <v>Moniteur 38</v>
      </c>
    </row>
    <row r="48" spans="1:77" s="15" customFormat="1" x14ac:dyDescent="0.25">
      <c r="A48" s="13">
        <v>39</v>
      </c>
      <c r="B48" s="126" t="s">
        <v>355</v>
      </c>
      <c r="C48" s="90" t="s">
        <v>73</v>
      </c>
      <c r="D48" s="27" t="s">
        <v>73</v>
      </c>
      <c r="E48" s="27" t="s">
        <v>73</v>
      </c>
      <c r="F48" s="27" t="s">
        <v>73</v>
      </c>
      <c r="G48" s="27" t="s">
        <v>73</v>
      </c>
      <c r="H48" s="27" t="s">
        <v>73</v>
      </c>
      <c r="I48" s="27" t="s">
        <v>73</v>
      </c>
      <c r="J48" s="27" t="s">
        <v>73</v>
      </c>
      <c r="K48" s="27" t="s">
        <v>73</v>
      </c>
      <c r="L48" s="27" t="s">
        <v>73</v>
      </c>
      <c r="M48" s="27" t="s">
        <v>73</v>
      </c>
      <c r="N48" s="27" t="s">
        <v>73</v>
      </c>
      <c r="O48" s="27" t="s">
        <v>73</v>
      </c>
      <c r="P48" s="27" t="s">
        <v>73</v>
      </c>
      <c r="Q48" s="27" t="s">
        <v>73</v>
      </c>
      <c r="R48" s="27" t="s">
        <v>73</v>
      </c>
      <c r="S48" s="27" t="s">
        <v>73</v>
      </c>
      <c r="T48" s="27" t="s">
        <v>73</v>
      </c>
      <c r="U48" s="27" t="s">
        <v>73</v>
      </c>
      <c r="V48" s="27" t="s">
        <v>73</v>
      </c>
      <c r="W48" s="27" t="s">
        <v>73</v>
      </c>
      <c r="X48" s="27" t="s">
        <v>73</v>
      </c>
      <c r="Y48" s="27" t="s">
        <v>73</v>
      </c>
      <c r="Z48" s="27" t="s">
        <v>73</v>
      </c>
      <c r="AA48" s="27" t="s">
        <v>73</v>
      </c>
      <c r="AB48" s="27" t="s">
        <v>73</v>
      </c>
      <c r="AC48" s="27" t="s">
        <v>73</v>
      </c>
      <c r="AD48" s="27" t="s">
        <v>73</v>
      </c>
      <c r="AE48" s="27" t="s">
        <v>73</v>
      </c>
      <c r="AF48" s="27" t="s">
        <v>73</v>
      </c>
      <c r="AG48" s="27" t="s">
        <v>73</v>
      </c>
      <c r="AH48" s="27" t="s">
        <v>73</v>
      </c>
      <c r="AI48" s="27" t="s">
        <v>73</v>
      </c>
      <c r="AJ48" s="27" t="s">
        <v>73</v>
      </c>
      <c r="AK48" s="27" t="s">
        <v>73</v>
      </c>
      <c r="AL48" s="27" t="s">
        <v>73</v>
      </c>
      <c r="AM48" s="27" t="s">
        <v>73</v>
      </c>
      <c r="AN48" s="27" t="s">
        <v>73</v>
      </c>
      <c r="AO48" s="27" t="s">
        <v>73</v>
      </c>
      <c r="AP48" s="27" t="s">
        <v>73</v>
      </c>
      <c r="AQ48" s="27" t="s">
        <v>73</v>
      </c>
      <c r="AR48" s="27" t="s">
        <v>73</v>
      </c>
      <c r="AS48" s="27" t="s">
        <v>73</v>
      </c>
      <c r="AT48" s="27" t="s">
        <v>73</v>
      </c>
      <c r="AU48" s="22"/>
      <c r="AV48" s="1">
        <f t="shared" si="144"/>
        <v>0</v>
      </c>
      <c r="AW48" s="1">
        <f t="shared" si="145"/>
        <v>0</v>
      </c>
      <c r="AX48" s="16">
        <f t="shared" si="146"/>
        <v>0</v>
      </c>
      <c r="AY48" s="1">
        <f t="shared" si="147"/>
        <v>0</v>
      </c>
      <c r="AZ48" s="1">
        <f t="shared" si="148"/>
        <v>0</v>
      </c>
      <c r="BA48" s="1">
        <f t="shared" si="149"/>
        <v>0</v>
      </c>
      <c r="BB48" s="1">
        <f t="shared" si="150"/>
        <v>0</v>
      </c>
      <c r="BC48" s="1">
        <f t="shared" si="151"/>
        <v>0</v>
      </c>
      <c r="BD48" s="1">
        <f t="shared" si="152"/>
        <v>0</v>
      </c>
      <c r="BE48" s="1">
        <f t="shared" si="153"/>
        <v>0</v>
      </c>
      <c r="BF48" s="1">
        <f t="shared" si="154"/>
        <v>0</v>
      </c>
      <c r="BG48" s="1">
        <f t="shared" si="155"/>
        <v>0</v>
      </c>
      <c r="BH48" s="1">
        <f t="shared" si="156"/>
        <v>0</v>
      </c>
      <c r="BI48" s="1">
        <f t="shared" si="157"/>
        <v>0</v>
      </c>
      <c r="BJ48" s="1">
        <f t="shared" si="129"/>
        <v>0</v>
      </c>
      <c r="BK48" s="1">
        <f t="shared" si="130"/>
        <v>0</v>
      </c>
      <c r="BL48" s="1">
        <f t="shared" si="131"/>
        <v>0</v>
      </c>
      <c r="BM48" s="1">
        <f t="shared" si="132"/>
        <v>0</v>
      </c>
      <c r="BN48" s="1">
        <f t="shared" si="133"/>
        <v>0</v>
      </c>
      <c r="BO48" s="1">
        <f t="shared" si="134"/>
        <v>0</v>
      </c>
      <c r="BP48" s="1">
        <f t="shared" si="135"/>
        <v>0</v>
      </c>
      <c r="BQ48" s="1">
        <f t="shared" si="136"/>
        <v>0</v>
      </c>
      <c r="BR48" s="1">
        <f t="shared" si="137"/>
        <v>0</v>
      </c>
      <c r="BS48" s="1">
        <f t="shared" si="138"/>
        <v>0</v>
      </c>
      <c r="BT48" s="1">
        <f t="shared" si="139"/>
        <v>0</v>
      </c>
      <c r="BU48" s="1">
        <f t="shared" si="140"/>
        <v>0</v>
      </c>
      <c r="BV48" s="1">
        <f t="shared" si="141"/>
        <v>0</v>
      </c>
      <c r="BW48" s="1">
        <f t="shared" si="142"/>
        <v>0</v>
      </c>
      <c r="BX48" s="70">
        <f t="shared" si="143"/>
        <v>0</v>
      </c>
      <c r="BY48" s="68" t="str">
        <f t="shared" si="37"/>
        <v>Moniteur 39</v>
      </c>
    </row>
    <row r="49" spans="1:77" s="15" customFormat="1" x14ac:dyDescent="0.25">
      <c r="A49" s="13">
        <v>40</v>
      </c>
      <c r="B49" s="126" t="s">
        <v>356</v>
      </c>
      <c r="C49" s="90" t="s">
        <v>73</v>
      </c>
      <c r="D49" s="27" t="s">
        <v>73</v>
      </c>
      <c r="E49" s="27" t="s">
        <v>73</v>
      </c>
      <c r="F49" s="27" t="s">
        <v>73</v>
      </c>
      <c r="G49" s="27" t="s">
        <v>73</v>
      </c>
      <c r="H49" s="27" t="s">
        <v>73</v>
      </c>
      <c r="I49" s="27" t="s">
        <v>73</v>
      </c>
      <c r="J49" s="27" t="s">
        <v>73</v>
      </c>
      <c r="K49" s="27" t="s">
        <v>73</v>
      </c>
      <c r="L49" s="27" t="s">
        <v>73</v>
      </c>
      <c r="M49" s="27" t="s">
        <v>73</v>
      </c>
      <c r="N49" s="27" t="s">
        <v>73</v>
      </c>
      <c r="O49" s="27" t="s">
        <v>73</v>
      </c>
      <c r="P49" s="27" t="s">
        <v>73</v>
      </c>
      <c r="Q49" s="27" t="s">
        <v>73</v>
      </c>
      <c r="R49" s="27" t="s">
        <v>73</v>
      </c>
      <c r="S49" s="27" t="s">
        <v>73</v>
      </c>
      <c r="T49" s="27" t="s">
        <v>73</v>
      </c>
      <c r="U49" s="27" t="s">
        <v>73</v>
      </c>
      <c r="V49" s="27" t="s">
        <v>73</v>
      </c>
      <c r="W49" s="27" t="s">
        <v>73</v>
      </c>
      <c r="X49" s="27" t="s">
        <v>73</v>
      </c>
      <c r="Y49" s="27" t="s">
        <v>73</v>
      </c>
      <c r="Z49" s="27" t="s">
        <v>73</v>
      </c>
      <c r="AA49" s="27" t="s">
        <v>73</v>
      </c>
      <c r="AB49" s="27" t="s">
        <v>73</v>
      </c>
      <c r="AC49" s="27" t="s">
        <v>73</v>
      </c>
      <c r="AD49" s="27" t="s">
        <v>73</v>
      </c>
      <c r="AE49" s="27" t="s">
        <v>73</v>
      </c>
      <c r="AF49" s="27" t="s">
        <v>73</v>
      </c>
      <c r="AG49" s="27" t="s">
        <v>73</v>
      </c>
      <c r="AH49" s="27" t="s">
        <v>73</v>
      </c>
      <c r="AI49" s="27" t="s">
        <v>73</v>
      </c>
      <c r="AJ49" s="27" t="s">
        <v>73</v>
      </c>
      <c r="AK49" s="27" t="s">
        <v>73</v>
      </c>
      <c r="AL49" s="27" t="s">
        <v>73</v>
      </c>
      <c r="AM49" s="27" t="s">
        <v>73</v>
      </c>
      <c r="AN49" s="27" t="s">
        <v>73</v>
      </c>
      <c r="AO49" s="27" t="s">
        <v>73</v>
      </c>
      <c r="AP49" s="27" t="s">
        <v>73</v>
      </c>
      <c r="AQ49" s="27" t="s">
        <v>73</v>
      </c>
      <c r="AR49" s="27" t="s">
        <v>73</v>
      </c>
      <c r="AS49" s="27" t="s">
        <v>73</v>
      </c>
      <c r="AT49" s="27" t="s">
        <v>73</v>
      </c>
      <c r="AU49" s="22"/>
      <c r="AV49" s="1">
        <f t="shared" si="144"/>
        <v>0</v>
      </c>
      <c r="AW49" s="1">
        <f t="shared" si="145"/>
        <v>0</v>
      </c>
      <c r="AX49" s="16">
        <f t="shared" si="146"/>
        <v>0</v>
      </c>
      <c r="AY49" s="1">
        <f t="shared" si="147"/>
        <v>0</v>
      </c>
      <c r="AZ49" s="1">
        <f t="shared" si="148"/>
        <v>0</v>
      </c>
      <c r="BA49" s="1">
        <f t="shared" si="149"/>
        <v>0</v>
      </c>
      <c r="BB49" s="1">
        <f t="shared" si="150"/>
        <v>0</v>
      </c>
      <c r="BC49" s="1">
        <f t="shared" si="151"/>
        <v>0</v>
      </c>
      <c r="BD49" s="1">
        <f t="shared" si="152"/>
        <v>0</v>
      </c>
      <c r="BE49" s="1">
        <f t="shared" si="153"/>
        <v>0</v>
      </c>
      <c r="BF49" s="1">
        <f t="shared" si="154"/>
        <v>0</v>
      </c>
      <c r="BG49" s="1">
        <f t="shared" si="155"/>
        <v>0</v>
      </c>
      <c r="BH49" s="1">
        <f t="shared" si="156"/>
        <v>0</v>
      </c>
      <c r="BI49" s="1">
        <f t="shared" si="157"/>
        <v>0</v>
      </c>
      <c r="BJ49" s="1">
        <f t="shared" si="129"/>
        <v>0</v>
      </c>
      <c r="BK49" s="1">
        <f t="shared" si="130"/>
        <v>0</v>
      </c>
      <c r="BL49" s="1">
        <f t="shared" si="131"/>
        <v>0</v>
      </c>
      <c r="BM49" s="1">
        <f t="shared" si="132"/>
        <v>0</v>
      </c>
      <c r="BN49" s="1">
        <f t="shared" si="133"/>
        <v>0</v>
      </c>
      <c r="BO49" s="1">
        <f t="shared" si="134"/>
        <v>0</v>
      </c>
      <c r="BP49" s="1">
        <f t="shared" si="135"/>
        <v>0</v>
      </c>
      <c r="BQ49" s="1">
        <f t="shared" si="136"/>
        <v>0</v>
      </c>
      <c r="BR49" s="1">
        <f t="shared" si="137"/>
        <v>0</v>
      </c>
      <c r="BS49" s="1">
        <f t="shared" si="138"/>
        <v>0</v>
      </c>
      <c r="BT49" s="1">
        <f t="shared" si="139"/>
        <v>0</v>
      </c>
      <c r="BU49" s="1">
        <f t="shared" si="140"/>
        <v>0</v>
      </c>
      <c r="BV49" s="1">
        <f t="shared" si="141"/>
        <v>0</v>
      </c>
      <c r="BW49" s="1">
        <f t="shared" si="142"/>
        <v>0</v>
      </c>
      <c r="BX49" s="70">
        <f t="shared" si="143"/>
        <v>0</v>
      </c>
      <c r="BY49" s="68" t="str">
        <f t="shared" si="37"/>
        <v>Moniteur 40</v>
      </c>
    </row>
    <row r="50" spans="1:77" s="15" customFormat="1" x14ac:dyDescent="0.25">
      <c r="A50" s="13">
        <v>41</v>
      </c>
      <c r="B50" s="126" t="s">
        <v>357</v>
      </c>
      <c r="C50" s="90" t="s">
        <v>73</v>
      </c>
      <c r="D50" s="27" t="s">
        <v>73</v>
      </c>
      <c r="E50" s="27" t="s">
        <v>73</v>
      </c>
      <c r="F50" s="27" t="s">
        <v>73</v>
      </c>
      <c r="G50" s="27" t="s">
        <v>73</v>
      </c>
      <c r="H50" s="27" t="s">
        <v>73</v>
      </c>
      <c r="I50" s="27" t="s">
        <v>73</v>
      </c>
      <c r="J50" s="27" t="s">
        <v>73</v>
      </c>
      <c r="K50" s="27" t="s">
        <v>73</v>
      </c>
      <c r="L50" s="27" t="s">
        <v>73</v>
      </c>
      <c r="M50" s="27" t="s">
        <v>73</v>
      </c>
      <c r="N50" s="27" t="s">
        <v>73</v>
      </c>
      <c r="O50" s="27" t="s">
        <v>73</v>
      </c>
      <c r="P50" s="27" t="s">
        <v>73</v>
      </c>
      <c r="Q50" s="27" t="s">
        <v>73</v>
      </c>
      <c r="R50" s="27" t="s">
        <v>73</v>
      </c>
      <c r="S50" s="27" t="s">
        <v>73</v>
      </c>
      <c r="T50" s="27" t="s">
        <v>73</v>
      </c>
      <c r="U50" s="27" t="s">
        <v>73</v>
      </c>
      <c r="V50" s="27" t="s">
        <v>73</v>
      </c>
      <c r="W50" s="27" t="s">
        <v>73</v>
      </c>
      <c r="X50" s="27" t="s">
        <v>73</v>
      </c>
      <c r="Y50" s="27" t="s">
        <v>73</v>
      </c>
      <c r="Z50" s="27" t="s">
        <v>73</v>
      </c>
      <c r="AA50" s="27" t="s">
        <v>73</v>
      </c>
      <c r="AB50" s="27" t="s">
        <v>73</v>
      </c>
      <c r="AC50" s="27" t="s">
        <v>73</v>
      </c>
      <c r="AD50" s="27" t="s">
        <v>73</v>
      </c>
      <c r="AE50" s="27" t="s">
        <v>73</v>
      </c>
      <c r="AF50" s="27" t="s">
        <v>73</v>
      </c>
      <c r="AG50" s="27" t="s">
        <v>73</v>
      </c>
      <c r="AH50" s="27" t="s">
        <v>73</v>
      </c>
      <c r="AI50" s="27" t="s">
        <v>73</v>
      </c>
      <c r="AJ50" s="27" t="s">
        <v>73</v>
      </c>
      <c r="AK50" s="27" t="s">
        <v>73</v>
      </c>
      <c r="AL50" s="27" t="s">
        <v>73</v>
      </c>
      <c r="AM50" s="27" t="s">
        <v>73</v>
      </c>
      <c r="AN50" s="27" t="s">
        <v>73</v>
      </c>
      <c r="AO50" s="27" t="s">
        <v>73</v>
      </c>
      <c r="AP50" s="27" t="s">
        <v>73</v>
      </c>
      <c r="AQ50" s="27" t="s">
        <v>73</v>
      </c>
      <c r="AR50" s="27" t="s">
        <v>73</v>
      </c>
      <c r="AS50" s="27" t="s">
        <v>73</v>
      </c>
      <c r="AT50" s="27" t="s">
        <v>73</v>
      </c>
      <c r="AU50" s="19"/>
      <c r="AV50" s="1">
        <f t="shared" si="144"/>
        <v>0</v>
      </c>
      <c r="AW50" s="1">
        <f t="shared" si="145"/>
        <v>0</v>
      </c>
      <c r="AX50" s="16">
        <f t="shared" si="146"/>
        <v>0</v>
      </c>
      <c r="AY50" s="1">
        <f t="shared" si="147"/>
        <v>0</v>
      </c>
      <c r="AZ50" s="1">
        <f t="shared" si="148"/>
        <v>0</v>
      </c>
      <c r="BA50" s="1">
        <f t="shared" si="149"/>
        <v>0</v>
      </c>
      <c r="BB50" s="1">
        <f t="shared" si="150"/>
        <v>0</v>
      </c>
      <c r="BC50" s="1">
        <f t="shared" si="151"/>
        <v>0</v>
      </c>
      <c r="BD50" s="1">
        <f t="shared" si="152"/>
        <v>0</v>
      </c>
      <c r="BE50" s="1">
        <f t="shared" si="153"/>
        <v>0</v>
      </c>
      <c r="BF50" s="1">
        <f t="shared" si="154"/>
        <v>0</v>
      </c>
      <c r="BG50" s="1">
        <f t="shared" si="155"/>
        <v>0</v>
      </c>
      <c r="BH50" s="1">
        <f t="shared" si="156"/>
        <v>0</v>
      </c>
      <c r="BI50" s="1">
        <f t="shared" si="157"/>
        <v>0</v>
      </c>
      <c r="BJ50" s="1">
        <f t="shared" si="129"/>
        <v>0</v>
      </c>
      <c r="BK50" s="1">
        <f t="shared" si="130"/>
        <v>0</v>
      </c>
      <c r="BL50" s="1">
        <f t="shared" si="131"/>
        <v>0</v>
      </c>
      <c r="BM50" s="1">
        <f t="shared" si="132"/>
        <v>0</v>
      </c>
      <c r="BN50" s="1">
        <f t="shared" si="133"/>
        <v>0</v>
      </c>
      <c r="BO50" s="1">
        <f t="shared" si="134"/>
        <v>0</v>
      </c>
      <c r="BP50" s="1">
        <f t="shared" si="135"/>
        <v>0</v>
      </c>
      <c r="BQ50" s="1">
        <f t="shared" si="136"/>
        <v>0</v>
      </c>
      <c r="BR50" s="1">
        <f t="shared" si="137"/>
        <v>0</v>
      </c>
      <c r="BS50" s="1">
        <f t="shared" si="138"/>
        <v>0</v>
      </c>
      <c r="BT50" s="1">
        <f t="shared" si="139"/>
        <v>0</v>
      </c>
      <c r="BU50" s="1">
        <f t="shared" si="140"/>
        <v>0</v>
      </c>
      <c r="BV50" s="1">
        <f t="shared" si="141"/>
        <v>0</v>
      </c>
      <c r="BW50" s="1">
        <f t="shared" si="142"/>
        <v>0</v>
      </c>
      <c r="BX50" s="70">
        <f t="shared" si="143"/>
        <v>0</v>
      </c>
      <c r="BY50" s="68" t="str">
        <f t="shared" si="37"/>
        <v>Moniteur 41</v>
      </c>
    </row>
    <row r="51" spans="1:77" s="15" customFormat="1" x14ac:dyDescent="0.25">
      <c r="A51" s="13">
        <v>42</v>
      </c>
      <c r="B51" s="126" t="s">
        <v>358</v>
      </c>
      <c r="C51" s="90" t="s">
        <v>73</v>
      </c>
      <c r="D51" s="27" t="s">
        <v>73</v>
      </c>
      <c r="E51" s="27" t="s">
        <v>57</v>
      </c>
      <c r="F51" s="27" t="s">
        <v>57</v>
      </c>
      <c r="G51" s="27" t="s">
        <v>32</v>
      </c>
      <c r="H51" s="27" t="s">
        <v>32</v>
      </c>
      <c r="I51" s="27" t="s">
        <v>73</v>
      </c>
      <c r="J51" s="27" t="s">
        <v>73</v>
      </c>
      <c r="K51" s="27" t="s">
        <v>73</v>
      </c>
      <c r="L51" s="27" t="s">
        <v>73</v>
      </c>
      <c r="M51" s="27" t="s">
        <v>73</v>
      </c>
      <c r="N51" s="27" t="s">
        <v>73</v>
      </c>
      <c r="O51" s="27" t="s">
        <v>73</v>
      </c>
      <c r="P51" s="27" t="s">
        <v>73</v>
      </c>
      <c r="Q51" s="27" t="s">
        <v>73</v>
      </c>
      <c r="R51" s="27" t="s">
        <v>73</v>
      </c>
      <c r="S51" s="27" t="s">
        <v>37</v>
      </c>
      <c r="T51" s="27" t="s">
        <v>37</v>
      </c>
      <c r="U51" s="27" t="s">
        <v>37</v>
      </c>
      <c r="V51" s="27" t="s">
        <v>32</v>
      </c>
      <c r="W51" s="27" t="s">
        <v>32</v>
      </c>
      <c r="X51" s="27"/>
      <c r="Y51" s="27" t="s">
        <v>29</v>
      </c>
      <c r="Z51" s="27" t="s">
        <v>29</v>
      </c>
      <c r="AA51" s="27" t="s">
        <v>89</v>
      </c>
      <c r="AB51" s="27"/>
      <c r="AC51" s="27" t="s">
        <v>22</v>
      </c>
      <c r="AD51" s="27"/>
      <c r="AE51" s="27" t="s">
        <v>73</v>
      </c>
      <c r="AF51" s="27" t="s">
        <v>73</v>
      </c>
      <c r="AG51" s="27" t="s">
        <v>73</v>
      </c>
      <c r="AH51" s="27" t="s">
        <v>73</v>
      </c>
      <c r="AI51" s="27" t="s">
        <v>73</v>
      </c>
      <c r="AJ51" s="27" t="s">
        <v>73</v>
      </c>
      <c r="AK51" s="27" t="s">
        <v>73</v>
      </c>
      <c r="AL51" s="27" t="s">
        <v>73</v>
      </c>
      <c r="AM51" s="27" t="s">
        <v>73</v>
      </c>
      <c r="AN51" s="27" t="s">
        <v>73</v>
      </c>
      <c r="AO51" s="27" t="s">
        <v>73</v>
      </c>
      <c r="AP51" s="27" t="s">
        <v>73</v>
      </c>
      <c r="AQ51" s="27" t="s">
        <v>73</v>
      </c>
      <c r="AR51" s="27" t="s">
        <v>73</v>
      </c>
      <c r="AS51" s="27" t="s">
        <v>73</v>
      </c>
      <c r="AT51" s="27" t="s">
        <v>73</v>
      </c>
      <c r="AU51" s="22"/>
      <c r="AV51" s="1">
        <f t="shared" si="144"/>
        <v>0</v>
      </c>
      <c r="AW51" s="1">
        <f t="shared" si="145"/>
        <v>0</v>
      </c>
      <c r="AX51" s="16">
        <f t="shared" si="146"/>
        <v>0</v>
      </c>
      <c r="AY51" s="1">
        <f t="shared" si="147"/>
        <v>0</v>
      </c>
      <c r="AZ51" s="1">
        <f t="shared" si="148"/>
        <v>0</v>
      </c>
      <c r="BA51" s="1">
        <f t="shared" si="149"/>
        <v>0</v>
      </c>
      <c r="BB51" s="1">
        <f t="shared" si="150"/>
        <v>0</v>
      </c>
      <c r="BC51" s="1">
        <f t="shared" si="151"/>
        <v>0</v>
      </c>
      <c r="BD51" s="1">
        <f t="shared" si="152"/>
        <v>1</v>
      </c>
      <c r="BE51" s="1">
        <f t="shared" si="153"/>
        <v>2</v>
      </c>
      <c r="BF51" s="1">
        <f t="shared" si="154"/>
        <v>0</v>
      </c>
      <c r="BG51" s="1">
        <f t="shared" si="155"/>
        <v>0</v>
      </c>
      <c r="BH51" s="1">
        <f t="shared" si="156"/>
        <v>0</v>
      </c>
      <c r="BI51" s="1">
        <f t="shared" si="157"/>
        <v>0</v>
      </c>
      <c r="BJ51" s="1">
        <f t="shared" si="129"/>
        <v>0</v>
      </c>
      <c r="BK51" s="1">
        <f t="shared" si="130"/>
        <v>0</v>
      </c>
      <c r="BL51" s="1">
        <f t="shared" si="131"/>
        <v>1</v>
      </c>
      <c r="BM51" s="1">
        <f t="shared" si="132"/>
        <v>0</v>
      </c>
      <c r="BN51" s="1">
        <f t="shared" si="133"/>
        <v>0</v>
      </c>
      <c r="BO51" s="1">
        <f t="shared" si="134"/>
        <v>0</v>
      </c>
      <c r="BP51" s="1">
        <f t="shared" si="135"/>
        <v>0</v>
      </c>
      <c r="BQ51" s="1">
        <f t="shared" si="136"/>
        <v>0</v>
      </c>
      <c r="BR51" s="1">
        <f t="shared" si="137"/>
        <v>0</v>
      </c>
      <c r="BS51" s="1">
        <f t="shared" si="138"/>
        <v>0</v>
      </c>
      <c r="BT51" s="1">
        <f t="shared" si="139"/>
        <v>0</v>
      </c>
      <c r="BU51" s="1">
        <f t="shared" si="140"/>
        <v>0</v>
      </c>
      <c r="BV51" s="1">
        <f t="shared" si="141"/>
        <v>3</v>
      </c>
      <c r="BW51" s="1">
        <f t="shared" si="142"/>
        <v>0</v>
      </c>
      <c r="BX51" s="70">
        <f t="shared" si="143"/>
        <v>7</v>
      </c>
      <c r="BY51" s="68" t="str">
        <f t="shared" si="37"/>
        <v>Moniteur 42</v>
      </c>
    </row>
    <row r="52" spans="1:77" s="15" customFormat="1" x14ac:dyDescent="0.25">
      <c r="A52" s="13">
        <v>43</v>
      </c>
      <c r="B52" s="126" t="s">
        <v>359</v>
      </c>
      <c r="C52" s="90" t="s">
        <v>73</v>
      </c>
      <c r="D52" s="90" t="s">
        <v>73</v>
      </c>
      <c r="E52" s="90" t="s">
        <v>73</v>
      </c>
      <c r="F52" s="90" t="s">
        <v>73</v>
      </c>
      <c r="G52" s="90" t="s">
        <v>73</v>
      </c>
      <c r="H52" s="90" t="s">
        <v>73</v>
      </c>
      <c r="I52" s="90" t="s">
        <v>73</v>
      </c>
      <c r="J52" s="90" t="s">
        <v>73</v>
      </c>
      <c r="K52" s="90" t="s">
        <v>73</v>
      </c>
      <c r="L52" s="90" t="s">
        <v>73</v>
      </c>
      <c r="M52" s="90" t="s">
        <v>73</v>
      </c>
      <c r="N52" s="90" t="s">
        <v>73</v>
      </c>
      <c r="O52" s="90" t="s">
        <v>73</v>
      </c>
      <c r="P52" s="90" t="s">
        <v>73</v>
      </c>
      <c r="Q52" s="90" t="s">
        <v>73</v>
      </c>
      <c r="R52" s="90" t="s">
        <v>73</v>
      </c>
      <c r="S52" s="27" t="s">
        <v>37</v>
      </c>
      <c r="T52" s="27" t="s">
        <v>37</v>
      </c>
      <c r="U52" s="27" t="s">
        <v>37</v>
      </c>
      <c r="V52" s="27" t="s">
        <v>21</v>
      </c>
      <c r="W52" s="27" t="s">
        <v>22</v>
      </c>
      <c r="X52" s="27"/>
      <c r="Y52" s="90" t="s">
        <v>73</v>
      </c>
      <c r="Z52" s="90" t="s">
        <v>73</v>
      </c>
      <c r="AA52" s="90" t="s">
        <v>73</v>
      </c>
      <c r="AB52" s="90" t="s">
        <v>73</v>
      </c>
      <c r="AC52" s="90" t="s">
        <v>73</v>
      </c>
      <c r="AD52" s="90" t="s">
        <v>73</v>
      </c>
      <c r="AE52" s="90" t="s">
        <v>73</v>
      </c>
      <c r="AF52" s="90" t="s">
        <v>73</v>
      </c>
      <c r="AG52" s="90" t="s">
        <v>73</v>
      </c>
      <c r="AH52" s="90" t="s">
        <v>73</v>
      </c>
      <c r="AI52" s="90" t="s">
        <v>73</v>
      </c>
      <c r="AJ52" s="90" t="s">
        <v>73</v>
      </c>
      <c r="AK52" s="90" t="s">
        <v>73</v>
      </c>
      <c r="AL52" s="90" t="s">
        <v>73</v>
      </c>
      <c r="AM52" s="90" t="s">
        <v>73</v>
      </c>
      <c r="AN52" s="90" t="s">
        <v>73</v>
      </c>
      <c r="AO52" s="90" t="s">
        <v>73</v>
      </c>
      <c r="AP52" s="90" t="s">
        <v>73</v>
      </c>
      <c r="AQ52" s="90" t="s">
        <v>73</v>
      </c>
      <c r="AR52" s="90" t="s">
        <v>73</v>
      </c>
      <c r="AS52" s="90" t="s">
        <v>73</v>
      </c>
      <c r="AT52" s="90" t="s">
        <v>73</v>
      </c>
      <c r="AU52" s="22"/>
      <c r="AV52" s="1"/>
      <c r="AW52" s="1"/>
      <c r="AX52" s="16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70"/>
      <c r="BY52" s="68" t="str">
        <f t="shared" si="37"/>
        <v>Moniteur 43</v>
      </c>
    </row>
    <row r="53" spans="1:77" s="15" customFormat="1" x14ac:dyDescent="0.25">
      <c r="A53" s="13">
        <v>44</v>
      </c>
      <c r="B53" s="126" t="s">
        <v>360</v>
      </c>
      <c r="C53" s="90" t="s">
        <v>73</v>
      </c>
      <c r="D53" s="27" t="s">
        <v>73</v>
      </c>
      <c r="E53" s="27" t="s">
        <v>25</v>
      </c>
      <c r="F53" s="27" t="s">
        <v>25</v>
      </c>
      <c r="G53" s="27" t="s">
        <v>30</v>
      </c>
      <c r="H53" s="27" t="s">
        <v>37</v>
      </c>
      <c r="I53" s="27" t="s">
        <v>73</v>
      </c>
      <c r="J53" s="27" t="s">
        <v>73</v>
      </c>
      <c r="K53" s="27" t="s">
        <v>73</v>
      </c>
      <c r="L53" s="27" t="s">
        <v>73</v>
      </c>
      <c r="M53" s="27" t="s">
        <v>73</v>
      </c>
      <c r="N53" s="27" t="s">
        <v>73</v>
      </c>
      <c r="O53" s="27" t="s">
        <v>73</v>
      </c>
      <c r="P53" s="27" t="s">
        <v>73</v>
      </c>
      <c r="Q53" s="27" t="s">
        <v>73</v>
      </c>
      <c r="R53" s="27" t="s">
        <v>73</v>
      </c>
      <c r="S53" s="27" t="s">
        <v>73</v>
      </c>
      <c r="T53" s="27" t="s">
        <v>73</v>
      </c>
      <c r="U53" s="27" t="s">
        <v>73</v>
      </c>
      <c r="V53" s="27" t="s">
        <v>73</v>
      </c>
      <c r="W53" s="27" t="s">
        <v>73</v>
      </c>
      <c r="X53" s="27" t="s">
        <v>73</v>
      </c>
      <c r="Y53" s="27" t="s">
        <v>73</v>
      </c>
      <c r="Z53" s="27" t="s">
        <v>73</v>
      </c>
      <c r="AA53" s="27" t="s">
        <v>73</v>
      </c>
      <c r="AB53" s="27" t="s">
        <v>73</v>
      </c>
      <c r="AC53" s="27" t="s">
        <v>73</v>
      </c>
      <c r="AD53" s="27" t="s">
        <v>73</v>
      </c>
      <c r="AE53" s="27" t="s">
        <v>73</v>
      </c>
      <c r="AF53" s="27" t="s">
        <v>73</v>
      </c>
      <c r="AG53" s="27" t="s">
        <v>73</v>
      </c>
      <c r="AH53" s="27" t="s">
        <v>73</v>
      </c>
      <c r="AI53" s="27" t="s">
        <v>73</v>
      </c>
      <c r="AJ53" s="27" t="s">
        <v>73</v>
      </c>
      <c r="AK53" s="27" t="s">
        <v>73</v>
      </c>
      <c r="AL53" s="27" t="s">
        <v>73</v>
      </c>
      <c r="AM53" s="27" t="s">
        <v>73</v>
      </c>
      <c r="AN53" s="27" t="s">
        <v>73</v>
      </c>
      <c r="AO53" s="27" t="s">
        <v>73</v>
      </c>
      <c r="AP53" s="27" t="s">
        <v>73</v>
      </c>
      <c r="AQ53" s="27" t="s">
        <v>73</v>
      </c>
      <c r="AR53" s="27" t="s">
        <v>73</v>
      </c>
      <c r="AS53" s="27" t="s">
        <v>73</v>
      </c>
      <c r="AT53" s="27" t="s">
        <v>73</v>
      </c>
      <c r="AU53" s="22"/>
      <c r="AV53" s="1">
        <f t="shared" ref="AV53" si="169">COUNTIF(C53:AT53,"*RJ*")</f>
        <v>0</v>
      </c>
      <c r="AW53" s="1">
        <f t="shared" ref="AW53" si="170">COUNTIF(C53:AT53,"*J1*")</f>
        <v>0</v>
      </c>
      <c r="AX53" s="16">
        <f t="shared" ref="AX53" si="171">AW53+AV53</f>
        <v>0</v>
      </c>
      <c r="AY53" s="1">
        <f t="shared" ref="AY53" si="172">COUNTIF(C53:AT53,"*J2*")</f>
        <v>0</v>
      </c>
      <c r="AZ53" s="1">
        <f t="shared" ref="AZ53" si="173">COUNTIF(C53:AT53,"*DEB*")</f>
        <v>0</v>
      </c>
      <c r="BA53" s="1">
        <f t="shared" ref="BA53" si="174">COUNTIF(C53:AT53,"*FLO*")</f>
        <v>2</v>
      </c>
      <c r="BB53" s="1">
        <f t="shared" ref="BB53" si="175">COUNTIF(C53:AT53,"*1ere*")</f>
        <v>0</v>
      </c>
      <c r="BC53" s="1">
        <f t="shared" ref="BC53" si="176">COUNTIF(C53:AT53,"*2eme*")</f>
        <v>0</v>
      </c>
      <c r="BD53" s="1">
        <f t="shared" ref="BD53" si="177">COUNTIF(C53:AT53,"*3eme*")</f>
        <v>0</v>
      </c>
      <c r="BE53" s="1">
        <f t="shared" ref="BE53" si="178">COUNTIF(C53:AT53,"TE")</f>
        <v>0</v>
      </c>
      <c r="BF53" s="1">
        <f t="shared" ref="BF53" si="179">COUNTIF(C53:AT53,"*TR*")</f>
        <v>0</v>
      </c>
      <c r="BG53" s="1">
        <f t="shared" ref="BG53" si="180">COUNTIF(C53:AT53,$BG$1)</f>
        <v>0</v>
      </c>
      <c r="BH53" s="1">
        <f t="shared" ref="BH53" si="181">COUNTIF(D53:AU53,$BH$1)</f>
        <v>0</v>
      </c>
      <c r="BI53" s="1">
        <f t="shared" ref="BI53" si="182">COUNTIF(E53:AV53,$BI$1)</f>
        <v>0</v>
      </c>
      <c r="BJ53" s="1">
        <f t="shared" ref="BJ53" si="183">COUNTIF(C53:AT53,"*A4*")</f>
        <v>0</v>
      </c>
      <c r="BK53" s="1">
        <f t="shared" ref="BK53" si="184">COUNTIF(C53:AT53,"*S0*")</f>
        <v>0</v>
      </c>
      <c r="BL53" s="1">
        <f t="shared" ref="BL53" si="185">COUNTIF(C53:AT53,"*S1*")</f>
        <v>0</v>
      </c>
      <c r="BM53" s="1">
        <f t="shared" ref="BM53" si="186">COUNTIF(C53:AT53,"*S2*")</f>
        <v>0</v>
      </c>
      <c r="BN53" s="1">
        <f t="shared" ref="BN53" si="187">COUNTIF(C53:AT53,"*S3*")</f>
        <v>0</v>
      </c>
      <c r="BO53" s="1">
        <f t="shared" ref="BO53" si="188">COUNTIF(C53:AT53,"*S4*")</f>
        <v>0</v>
      </c>
      <c r="BP53" s="1">
        <f t="shared" ref="BP53" si="189">COUNTIF(C53:AT53,"*PAF*")</f>
        <v>0</v>
      </c>
      <c r="BQ53" s="1">
        <f t="shared" ref="BQ53" si="190">COUNTIF(C53:AT53,"*RED*")</f>
        <v>0</v>
      </c>
      <c r="BR53" s="1">
        <f t="shared" ref="BR53" si="191">COUNTIF(C53:AT53,"*RQ*")</f>
        <v>0</v>
      </c>
      <c r="BS53" s="1">
        <f t="shared" ref="BS53" si="192">COUNTIF(C53:AT53,"F")</f>
        <v>0</v>
      </c>
      <c r="BT53" s="1">
        <f t="shared" ref="BT53" si="193">COUNTIF(D53:AU53,"CSP")</f>
        <v>0</v>
      </c>
      <c r="BU53" s="1">
        <f t="shared" ref="BU53" si="194">COUNTIF(C53:AT53,"*LP*")</f>
        <v>0</v>
      </c>
      <c r="BV53" s="1">
        <f t="shared" ref="BV53" si="195">COUNTIF(C53:AT53,"E")</f>
        <v>1</v>
      </c>
      <c r="BW53" s="1">
        <f t="shared" ref="BW53" si="196">COUNTIF(D53:AU53,"GP")</f>
        <v>0</v>
      </c>
      <c r="BX53" s="70">
        <f t="shared" ref="BX53" si="197">SUM(AX53:BW53)</f>
        <v>3</v>
      </c>
      <c r="BY53" s="68" t="str">
        <f t="shared" si="37"/>
        <v>Moniteur 44</v>
      </c>
    </row>
    <row r="54" spans="1:77" s="15" customFormat="1" x14ac:dyDescent="0.25">
      <c r="A54" s="13">
        <v>45</v>
      </c>
      <c r="B54" s="126" t="s">
        <v>361</v>
      </c>
      <c r="C54" s="90" t="s">
        <v>73</v>
      </c>
      <c r="D54" s="90" t="s">
        <v>73</v>
      </c>
      <c r="E54" s="90" t="s">
        <v>37</v>
      </c>
      <c r="F54" s="90" t="s">
        <v>37</v>
      </c>
      <c r="G54" s="90" t="s">
        <v>73</v>
      </c>
      <c r="H54" s="90" t="s">
        <v>73</v>
      </c>
      <c r="I54" s="90" t="s">
        <v>73</v>
      </c>
      <c r="J54" s="90" t="s">
        <v>73</v>
      </c>
      <c r="K54" s="90" t="s">
        <v>73</v>
      </c>
      <c r="L54" s="90" t="s">
        <v>73</v>
      </c>
      <c r="M54" s="90" t="s">
        <v>73</v>
      </c>
      <c r="N54" s="90" t="s">
        <v>73</v>
      </c>
      <c r="O54" s="90" t="s">
        <v>73</v>
      </c>
      <c r="P54" s="90" t="s">
        <v>73</v>
      </c>
      <c r="Q54" s="90" t="s">
        <v>73</v>
      </c>
      <c r="R54" s="90" t="s">
        <v>73</v>
      </c>
      <c r="S54" s="90" t="s">
        <v>73</v>
      </c>
      <c r="T54" s="90" t="s">
        <v>73</v>
      </c>
      <c r="U54" s="90" t="s">
        <v>73</v>
      </c>
      <c r="V54" s="90" t="s">
        <v>73</v>
      </c>
      <c r="W54" s="90" t="s">
        <v>73</v>
      </c>
      <c r="X54" s="90" t="s">
        <v>73</v>
      </c>
      <c r="Y54" s="90" t="s">
        <v>73</v>
      </c>
      <c r="Z54" s="90" t="s">
        <v>73</v>
      </c>
      <c r="AA54" s="90" t="s">
        <v>73</v>
      </c>
      <c r="AB54" s="90" t="s">
        <v>73</v>
      </c>
      <c r="AC54" s="90" t="s">
        <v>73</v>
      </c>
      <c r="AD54" s="90" t="s">
        <v>73</v>
      </c>
      <c r="AE54" s="90" t="s">
        <v>73</v>
      </c>
      <c r="AF54" s="90" t="s">
        <v>73</v>
      </c>
      <c r="AG54" s="90" t="s">
        <v>73</v>
      </c>
      <c r="AH54" s="90" t="s">
        <v>73</v>
      </c>
      <c r="AI54" s="90" t="s">
        <v>73</v>
      </c>
      <c r="AJ54" s="90" t="s">
        <v>73</v>
      </c>
      <c r="AK54" s="90" t="s">
        <v>73</v>
      </c>
      <c r="AL54" s="90" t="s">
        <v>73</v>
      </c>
      <c r="AM54" s="90" t="s">
        <v>73</v>
      </c>
      <c r="AN54" s="90" t="s">
        <v>73</v>
      </c>
      <c r="AO54" s="90" t="s">
        <v>73</v>
      </c>
      <c r="AP54" s="90" t="s">
        <v>73</v>
      </c>
      <c r="AQ54" s="90" t="s">
        <v>73</v>
      </c>
      <c r="AR54" s="90" t="s">
        <v>73</v>
      </c>
      <c r="AS54" s="151"/>
      <c r="AT54" s="80"/>
      <c r="AU54" s="22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52"/>
      <c r="BY54" s="68" t="str">
        <f t="shared" si="37"/>
        <v>Moniteur 45</v>
      </c>
    </row>
    <row r="55" spans="1:77" s="15" customFormat="1" x14ac:dyDescent="0.25">
      <c r="A55" s="16"/>
      <c r="B55" s="131" t="s">
        <v>86</v>
      </c>
      <c r="C55" s="108"/>
      <c r="D55" s="108"/>
      <c r="E55" s="109">
        <f>COUNTA(E5:E54)-COUNTIF(E5:E54,"ABS")-COUNTIF(E5:E54,"F")-COUNTIF(E5:E54,"CSP")-COUNTIF(E5:E54,"PAF")-COUNTIF(E5:E54,"ENSA")-COUNTIF(E5:E54,"EXT")-COUNTIF(E5:E54,"RED")-COUNTIF(E5:E54,"ETU")</f>
        <v>33</v>
      </c>
      <c r="F55" s="110">
        <f t="shared" ref="F55:AR55" si="198">COUNTA(F5:F54)-COUNTIF(F5:F54,"ABS")-COUNTIF(F5:F54,"F")-COUNTIF(F5:F54,"CSP")-COUNTIF(F5:F54,"PAF")-COUNTIF(F5:F54,"ENSA")-COUNTIF(F5:F54,"EXT")-COUNTIF(F5:F54,"RED")-COUNTIF(F5:F54,"ETU")</f>
        <v>33</v>
      </c>
      <c r="G55" s="109">
        <f t="shared" si="198"/>
        <v>34</v>
      </c>
      <c r="H55" s="110">
        <f t="shared" si="198"/>
        <v>34</v>
      </c>
      <c r="I55" s="109">
        <f t="shared" si="198"/>
        <v>14</v>
      </c>
      <c r="J55" s="110">
        <f t="shared" si="198"/>
        <v>11</v>
      </c>
      <c r="K55" s="109">
        <f t="shared" si="198"/>
        <v>14</v>
      </c>
      <c r="L55" s="110">
        <f t="shared" si="198"/>
        <v>15</v>
      </c>
      <c r="M55" s="109">
        <f t="shared" si="198"/>
        <v>22</v>
      </c>
      <c r="N55" s="110">
        <f t="shared" si="198"/>
        <v>11</v>
      </c>
      <c r="O55" s="109">
        <f t="shared" si="198"/>
        <v>24</v>
      </c>
      <c r="P55" s="110">
        <f t="shared" si="198"/>
        <v>19</v>
      </c>
      <c r="Q55" s="109">
        <f t="shared" si="198"/>
        <v>21</v>
      </c>
      <c r="R55" s="110">
        <f t="shared" si="198"/>
        <v>18</v>
      </c>
      <c r="S55" s="109">
        <f t="shared" si="198"/>
        <v>33</v>
      </c>
      <c r="T55" s="109">
        <f t="shared" si="198"/>
        <v>33</v>
      </c>
      <c r="U55" s="110">
        <f t="shared" si="198"/>
        <v>32</v>
      </c>
      <c r="V55" s="109">
        <f>COUNTA(V5:V54)-COUNTIF(V5:V54,"ABS")-COUNTIF(V5:V54,"F")-COUNTIF(V5:V54,"CSP")-COUNTIF(V5:V54,"PAF")-COUNTIF(V5:V54,"ENSA")-COUNTIF(V5:V54,"EXT")-COUNTIF(V5:V54,"RED")-COUNTIF(V5:V54,"ETU")</f>
        <v>31</v>
      </c>
      <c r="W55" s="109">
        <f t="shared" si="198"/>
        <v>32</v>
      </c>
      <c r="X55" s="110">
        <f t="shared" si="198"/>
        <v>27</v>
      </c>
      <c r="Y55" s="109">
        <f t="shared" si="198"/>
        <v>30</v>
      </c>
      <c r="Z55" s="109">
        <f t="shared" si="198"/>
        <v>30</v>
      </c>
      <c r="AA55" s="110">
        <f t="shared" si="198"/>
        <v>30</v>
      </c>
      <c r="AB55" s="109">
        <f t="shared" si="198"/>
        <v>25</v>
      </c>
      <c r="AC55" s="109">
        <f t="shared" si="198"/>
        <v>26</v>
      </c>
      <c r="AD55" s="110">
        <f t="shared" si="198"/>
        <v>26</v>
      </c>
      <c r="AE55" s="109">
        <f t="shared" si="198"/>
        <v>0</v>
      </c>
      <c r="AF55" s="110">
        <f t="shared" si="198"/>
        <v>0</v>
      </c>
      <c r="AG55" s="109">
        <f t="shared" si="198"/>
        <v>0</v>
      </c>
      <c r="AH55" s="110">
        <f t="shared" si="198"/>
        <v>0</v>
      </c>
      <c r="AI55" s="109">
        <f t="shared" si="198"/>
        <v>0</v>
      </c>
      <c r="AJ55" s="110">
        <f t="shared" si="198"/>
        <v>0</v>
      </c>
      <c r="AK55" s="109">
        <f t="shared" si="198"/>
        <v>0</v>
      </c>
      <c r="AL55" s="110">
        <f t="shared" si="198"/>
        <v>0</v>
      </c>
      <c r="AM55" s="109">
        <f t="shared" si="198"/>
        <v>0</v>
      </c>
      <c r="AN55" s="110">
        <f t="shared" si="198"/>
        <v>0</v>
      </c>
      <c r="AO55" s="109">
        <f t="shared" si="198"/>
        <v>0</v>
      </c>
      <c r="AP55" s="110">
        <f t="shared" si="198"/>
        <v>0</v>
      </c>
      <c r="AQ55" s="109">
        <f t="shared" si="198"/>
        <v>1</v>
      </c>
      <c r="AR55" s="110">
        <f t="shared" si="198"/>
        <v>1</v>
      </c>
      <c r="AS55" s="218" t="s">
        <v>48</v>
      </c>
      <c r="AT55" s="219"/>
      <c r="AU55" s="22"/>
      <c r="AV55" s="107">
        <f t="shared" ref="AV55:BW55" si="199">SUM(AV5:AV51)</f>
        <v>16</v>
      </c>
      <c r="AW55" s="107">
        <f t="shared" si="199"/>
        <v>42</v>
      </c>
      <c r="AX55" s="107">
        <f t="shared" si="199"/>
        <v>58</v>
      </c>
      <c r="AY55" s="107">
        <f t="shared" si="199"/>
        <v>38</v>
      </c>
      <c r="AZ55" s="107">
        <f t="shared" si="199"/>
        <v>44</v>
      </c>
      <c r="BA55" s="107">
        <f t="shared" si="199"/>
        <v>44</v>
      </c>
      <c r="BB55" s="107">
        <f t="shared" si="199"/>
        <v>61</v>
      </c>
      <c r="BC55" s="107">
        <f t="shared" si="199"/>
        <v>46</v>
      </c>
      <c r="BD55" s="107">
        <f t="shared" si="199"/>
        <v>32</v>
      </c>
      <c r="BE55" s="107">
        <f t="shared" si="199"/>
        <v>32</v>
      </c>
      <c r="BF55" s="107">
        <f t="shared" si="199"/>
        <v>24</v>
      </c>
      <c r="BG55" s="107">
        <f t="shared" si="199"/>
        <v>0</v>
      </c>
      <c r="BH55" s="107">
        <f t="shared" si="199"/>
        <v>0</v>
      </c>
      <c r="BI55" s="107">
        <f t="shared" si="199"/>
        <v>0</v>
      </c>
      <c r="BJ55" s="107">
        <f t="shared" si="199"/>
        <v>7</v>
      </c>
      <c r="BK55" s="107">
        <f t="shared" si="199"/>
        <v>7</v>
      </c>
      <c r="BL55" s="107">
        <f t="shared" si="199"/>
        <v>8</v>
      </c>
      <c r="BM55" s="107">
        <f t="shared" si="199"/>
        <v>6</v>
      </c>
      <c r="BN55" s="107">
        <f t="shared" si="199"/>
        <v>3</v>
      </c>
      <c r="BO55" s="107">
        <f t="shared" si="199"/>
        <v>0</v>
      </c>
      <c r="BP55" s="107">
        <f t="shared" si="199"/>
        <v>12</v>
      </c>
      <c r="BQ55" s="107">
        <f t="shared" si="199"/>
        <v>22</v>
      </c>
      <c r="BR55" s="107">
        <f t="shared" si="199"/>
        <v>1</v>
      </c>
      <c r="BS55" s="107">
        <f t="shared" si="199"/>
        <v>16</v>
      </c>
      <c r="BT55" s="107">
        <f t="shared" si="199"/>
        <v>10</v>
      </c>
      <c r="BU55" s="107">
        <f t="shared" si="199"/>
        <v>51</v>
      </c>
      <c r="BV55" s="107">
        <f t="shared" si="199"/>
        <v>74</v>
      </c>
      <c r="BW55" s="107">
        <f t="shared" si="199"/>
        <v>18</v>
      </c>
      <c r="BX55" s="72">
        <f t="shared" si="143"/>
        <v>614</v>
      </c>
      <c r="BY55" s="68" t="s">
        <v>79</v>
      </c>
    </row>
    <row r="56" spans="1:77" s="15" customFormat="1" x14ac:dyDescent="0.25">
      <c r="A56" s="62"/>
      <c r="B56" s="132" t="s">
        <v>71</v>
      </c>
      <c r="C56" s="111"/>
      <c r="D56" s="111" t="s">
        <v>70</v>
      </c>
      <c r="E56" s="112">
        <v>34</v>
      </c>
      <c r="F56" s="112">
        <v>34</v>
      </c>
      <c r="G56" s="112">
        <v>36</v>
      </c>
      <c r="H56" s="112">
        <v>35</v>
      </c>
      <c r="I56" s="112">
        <v>11</v>
      </c>
      <c r="J56" s="112">
        <v>8</v>
      </c>
      <c r="K56" s="112">
        <v>17</v>
      </c>
      <c r="L56" s="112">
        <v>16</v>
      </c>
      <c r="M56" s="112">
        <v>20</v>
      </c>
      <c r="N56" s="112">
        <v>15</v>
      </c>
      <c r="O56" s="112">
        <v>21</v>
      </c>
      <c r="P56" s="112">
        <v>17</v>
      </c>
      <c r="Q56" s="112">
        <v>26</v>
      </c>
      <c r="R56" s="112">
        <v>14</v>
      </c>
      <c r="S56" s="112">
        <v>40</v>
      </c>
      <c r="T56" s="112">
        <v>40</v>
      </c>
      <c r="U56" s="112">
        <v>39</v>
      </c>
      <c r="V56" s="112">
        <v>36</v>
      </c>
      <c r="W56" s="112">
        <v>36</v>
      </c>
      <c r="X56" s="112">
        <v>35</v>
      </c>
      <c r="Y56" s="112">
        <v>37</v>
      </c>
      <c r="Z56" s="112">
        <v>37</v>
      </c>
      <c r="AA56" s="112">
        <v>37</v>
      </c>
      <c r="AB56" s="112">
        <v>38</v>
      </c>
      <c r="AC56" s="112">
        <v>38</v>
      </c>
      <c r="AD56" s="112">
        <v>37</v>
      </c>
      <c r="AE56" s="112">
        <v>25</v>
      </c>
      <c r="AF56" s="112">
        <v>16</v>
      </c>
      <c r="AG56" s="112">
        <v>16</v>
      </c>
      <c r="AH56" s="112">
        <v>0</v>
      </c>
      <c r="AI56" s="112">
        <v>12</v>
      </c>
      <c r="AJ56" s="112">
        <v>7</v>
      </c>
      <c r="AK56" s="112">
        <v>21</v>
      </c>
      <c r="AL56" s="112">
        <v>5</v>
      </c>
      <c r="AM56" s="112">
        <v>18</v>
      </c>
      <c r="AN56" s="112">
        <v>5</v>
      </c>
      <c r="AO56" s="112">
        <v>31</v>
      </c>
      <c r="AP56" s="112">
        <v>28</v>
      </c>
      <c r="AQ56" s="112">
        <v>11</v>
      </c>
      <c r="AR56" s="112">
        <v>5</v>
      </c>
      <c r="AS56" s="223" t="s">
        <v>48</v>
      </c>
      <c r="AT56" s="224"/>
      <c r="AU56" s="22"/>
    </row>
    <row r="57" spans="1:77" s="65" customFormat="1" x14ac:dyDescent="0.25">
      <c r="A57" s="63"/>
      <c r="B57" s="133" t="s">
        <v>78</v>
      </c>
      <c r="C57" s="64"/>
      <c r="D57" s="64" t="s">
        <v>70</v>
      </c>
      <c r="E57" s="112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  <c r="X57" s="112"/>
      <c r="Y57" s="112"/>
      <c r="Z57" s="112"/>
      <c r="AA57" s="112"/>
      <c r="AB57" s="112"/>
      <c r="AC57" s="112"/>
      <c r="AD57" s="112"/>
      <c r="AE57" s="112"/>
      <c r="AF57" s="112"/>
      <c r="AG57" s="112"/>
      <c r="AH57" s="112"/>
      <c r="AI57" s="112"/>
      <c r="AJ57" s="112"/>
      <c r="AK57" s="112"/>
      <c r="AL57" s="112"/>
      <c r="AM57" s="112"/>
      <c r="AN57" s="112"/>
      <c r="AO57" s="112"/>
      <c r="AP57" s="112"/>
      <c r="AQ57" s="112"/>
      <c r="AR57" s="112"/>
      <c r="AU57" s="22"/>
      <c r="AV57" s="113">
        <v>18</v>
      </c>
      <c r="AW57" s="113">
        <v>65</v>
      </c>
      <c r="AX57" s="113">
        <v>83</v>
      </c>
      <c r="AY57" s="113">
        <v>61</v>
      </c>
      <c r="AZ57" s="113">
        <v>69</v>
      </c>
      <c r="BA57" s="113">
        <v>72</v>
      </c>
      <c r="BB57" s="113">
        <v>92</v>
      </c>
      <c r="BC57" s="113">
        <v>68</v>
      </c>
      <c r="BD57" s="113">
        <v>42</v>
      </c>
      <c r="BE57" s="113">
        <v>40</v>
      </c>
      <c r="BF57" s="113">
        <v>28</v>
      </c>
      <c r="BG57" s="113">
        <v>55</v>
      </c>
      <c r="BH57" s="113">
        <v>63</v>
      </c>
      <c r="BI57" s="113">
        <v>18</v>
      </c>
      <c r="BJ57" s="113">
        <v>5</v>
      </c>
      <c r="BK57" s="113">
        <v>19</v>
      </c>
      <c r="BL57" s="113">
        <v>4</v>
      </c>
      <c r="BM57" s="113">
        <v>12</v>
      </c>
      <c r="BN57" s="113">
        <v>6</v>
      </c>
      <c r="BO57" s="113">
        <v>0</v>
      </c>
      <c r="BP57" s="113">
        <v>24</v>
      </c>
      <c r="BQ57" s="113">
        <v>49</v>
      </c>
      <c r="BR57" s="113">
        <v>4</v>
      </c>
      <c r="BS57" s="113">
        <v>26</v>
      </c>
      <c r="BT57" s="113">
        <v>20</v>
      </c>
      <c r="BU57" s="113">
        <v>55</v>
      </c>
      <c r="BV57" s="113">
        <v>83</v>
      </c>
      <c r="BW57" s="113">
        <v>28</v>
      </c>
      <c r="BX57" s="72">
        <f>SUM(AX57:BW57)</f>
        <v>1026</v>
      </c>
      <c r="BY57" s="68" t="s">
        <v>77</v>
      </c>
    </row>
    <row r="58" spans="1:77" s="65" customFormat="1" x14ac:dyDescent="0.25">
      <c r="A58" s="63"/>
      <c r="B58" s="133" t="s">
        <v>80</v>
      </c>
      <c r="C58" s="64"/>
      <c r="D58" s="81"/>
      <c r="E58" s="64">
        <f xml:space="preserve"> COUNTBLANK(E5:E54)-5</f>
        <v>0</v>
      </c>
      <c r="F58" s="64">
        <f t="shared" ref="F58:AR58" si="200" xml:space="preserve"> COUNTBLANK(F5:F54)-5</f>
        <v>0</v>
      </c>
      <c r="G58" s="64">
        <f t="shared" si="200"/>
        <v>0</v>
      </c>
      <c r="H58" s="64">
        <f t="shared" si="200"/>
        <v>0</v>
      </c>
      <c r="I58" s="64">
        <f t="shared" si="200"/>
        <v>3</v>
      </c>
      <c r="J58" s="64">
        <f t="shared" si="200"/>
        <v>4</v>
      </c>
      <c r="K58" s="64">
        <f t="shared" si="200"/>
        <v>0</v>
      </c>
      <c r="L58" s="64">
        <f t="shared" si="200"/>
        <v>1</v>
      </c>
      <c r="M58" s="64">
        <f t="shared" si="200"/>
        <v>1</v>
      </c>
      <c r="N58" s="64">
        <f t="shared" si="200"/>
        <v>5</v>
      </c>
      <c r="O58" s="64">
        <f t="shared" si="200"/>
        <v>0</v>
      </c>
      <c r="P58" s="64">
        <f t="shared" si="200"/>
        <v>5</v>
      </c>
      <c r="Q58" s="64">
        <f t="shared" si="200"/>
        <v>0</v>
      </c>
      <c r="R58" s="64">
        <f t="shared" si="200"/>
        <v>0</v>
      </c>
      <c r="S58" s="64">
        <f xml:space="preserve"> COUNTBLANK(S5:S54)-5</f>
        <v>0</v>
      </c>
      <c r="T58" s="64">
        <f t="shared" si="200"/>
        <v>0</v>
      </c>
      <c r="U58" s="64">
        <f t="shared" si="200"/>
        <v>0</v>
      </c>
      <c r="V58" s="64">
        <f t="shared" si="200"/>
        <v>1</v>
      </c>
      <c r="W58" s="64">
        <f t="shared" si="200"/>
        <v>0</v>
      </c>
      <c r="X58" s="64">
        <f t="shared" si="200"/>
        <v>5</v>
      </c>
      <c r="Y58" s="64">
        <f t="shared" si="200"/>
        <v>1</v>
      </c>
      <c r="Z58" s="64">
        <f t="shared" si="200"/>
        <v>1</v>
      </c>
      <c r="AA58" s="64">
        <f t="shared" si="200"/>
        <v>1</v>
      </c>
      <c r="AB58" s="64">
        <f t="shared" si="200"/>
        <v>4</v>
      </c>
      <c r="AC58" s="64">
        <f t="shared" si="200"/>
        <v>3</v>
      </c>
      <c r="AD58" s="64">
        <f xml:space="preserve"> COUNTBLANK(AD5:AD54)-5</f>
        <v>2</v>
      </c>
      <c r="AE58" s="64">
        <f t="shared" si="200"/>
        <v>24</v>
      </c>
      <c r="AF58" s="64">
        <f t="shared" si="200"/>
        <v>24</v>
      </c>
      <c r="AG58" s="64">
        <f t="shared" si="200"/>
        <v>23</v>
      </c>
      <c r="AH58" s="64">
        <f t="shared" si="200"/>
        <v>23</v>
      </c>
      <c r="AI58" s="64">
        <f t="shared" si="200"/>
        <v>22</v>
      </c>
      <c r="AJ58" s="64">
        <f t="shared" si="200"/>
        <v>22</v>
      </c>
      <c r="AK58" s="64">
        <f t="shared" si="200"/>
        <v>23</v>
      </c>
      <c r="AL58" s="64">
        <f t="shared" si="200"/>
        <v>23</v>
      </c>
      <c r="AM58" s="64">
        <f t="shared" si="200"/>
        <v>25</v>
      </c>
      <c r="AN58" s="64">
        <f t="shared" si="200"/>
        <v>25</v>
      </c>
      <c r="AO58" s="64">
        <f t="shared" si="200"/>
        <v>25</v>
      </c>
      <c r="AP58" s="64">
        <f t="shared" si="200"/>
        <v>25</v>
      </c>
      <c r="AQ58" s="64">
        <f t="shared" si="200"/>
        <v>23</v>
      </c>
      <c r="AR58" s="64">
        <f t="shared" si="200"/>
        <v>23</v>
      </c>
      <c r="AU58" s="22"/>
      <c r="AV58" s="63"/>
      <c r="AW58" s="63"/>
      <c r="AX58" s="63"/>
      <c r="AY58" s="63"/>
      <c r="AZ58" s="63"/>
      <c r="BA58" s="114"/>
      <c r="BB58" s="114"/>
      <c r="BC58" s="114"/>
      <c r="BD58" s="114"/>
      <c r="BE58" s="114"/>
      <c r="BF58" s="114"/>
      <c r="BG58" s="114"/>
      <c r="BH58" s="114"/>
      <c r="BI58" s="114"/>
      <c r="BJ58" s="114"/>
      <c r="BK58" s="114"/>
      <c r="BL58" s="114"/>
      <c r="BM58" s="114"/>
      <c r="BN58" s="114"/>
      <c r="BO58" s="114"/>
      <c r="BP58" s="114"/>
      <c r="BQ58" s="114"/>
      <c r="BR58" s="114"/>
      <c r="BS58" s="114"/>
      <c r="BT58" s="114"/>
      <c r="BU58" s="114"/>
      <c r="BV58" s="114"/>
      <c r="BW58" s="114"/>
      <c r="BY58" s="68"/>
    </row>
    <row r="59" spans="1:77" s="15" customFormat="1" x14ac:dyDescent="0.25">
      <c r="A59" s="1"/>
      <c r="B59" s="134"/>
      <c r="C59" s="1"/>
      <c r="D59" s="14"/>
      <c r="E59" s="14"/>
      <c r="F59" s="273" t="s">
        <v>3</v>
      </c>
      <c r="G59" s="274"/>
      <c r="H59" s="275"/>
      <c r="I59" s="9" t="s">
        <v>34</v>
      </c>
      <c r="J59" s="1"/>
      <c r="K59" s="31" t="s">
        <v>39</v>
      </c>
      <c r="L59" s="1"/>
      <c r="M59" s="1"/>
      <c r="N59" s="296" t="s">
        <v>85</v>
      </c>
      <c r="O59" s="297"/>
      <c r="P59" s="298"/>
      <c r="Q59" s="150" t="s">
        <v>29</v>
      </c>
      <c r="R59" s="1"/>
      <c r="S59" s="284" t="s">
        <v>14</v>
      </c>
      <c r="T59" s="285"/>
      <c r="U59" s="285"/>
      <c r="V59" s="286"/>
      <c r="W59" s="140"/>
      <c r="X59" s="141" t="s">
        <v>23</v>
      </c>
      <c r="Y59" s="1"/>
      <c r="Z59" s="1"/>
      <c r="AA59" s="14"/>
      <c r="AB59" s="77"/>
      <c r="AC59" s="77"/>
      <c r="AD59" s="77"/>
      <c r="AE59" s="1"/>
      <c r="AF59" s="74"/>
      <c r="AG59" s="1"/>
      <c r="AH59" s="1"/>
      <c r="AI59" s="77"/>
      <c r="AJ59" s="77"/>
      <c r="AK59" s="77"/>
      <c r="AL59" s="1"/>
      <c r="AM59" s="1"/>
      <c r="AN59" s="77"/>
      <c r="AO59" s="77"/>
      <c r="AP59" s="77"/>
      <c r="AQ59" s="1"/>
      <c r="AR59" s="1"/>
      <c r="AS59" s="75"/>
      <c r="AT59" s="1"/>
      <c r="AU59" s="1"/>
      <c r="AV59" s="1"/>
      <c r="AW59" s="1"/>
      <c r="AX59" s="1"/>
      <c r="AY59" s="1"/>
      <c r="AZ59" s="1"/>
      <c r="BA59" s="76"/>
      <c r="BB59" s="76"/>
      <c r="BC59" s="76"/>
      <c r="BD59" s="76"/>
      <c r="BE59" s="76"/>
      <c r="BF59" s="76"/>
      <c r="BG59" s="76"/>
      <c r="BH59" s="76"/>
      <c r="BI59" s="76"/>
      <c r="BJ59" s="76"/>
      <c r="BK59" s="76"/>
      <c r="BL59" s="76"/>
      <c r="BM59" s="76"/>
      <c r="BN59" s="76"/>
      <c r="BO59" s="76"/>
      <c r="BP59" s="76"/>
      <c r="BQ59" s="76"/>
      <c r="BR59" s="76"/>
      <c r="BS59" s="76"/>
      <c r="BT59" s="76"/>
      <c r="BU59" s="76"/>
      <c r="BV59" s="76"/>
      <c r="BW59" s="76"/>
      <c r="BX59" s="78">
        <f>1-(BX57/BX55)</f>
        <v>-0.67100977198697076</v>
      </c>
    </row>
    <row r="60" spans="1:77" s="15" customFormat="1" x14ac:dyDescent="0.25">
      <c r="A60" s="1"/>
      <c r="B60" s="134"/>
      <c r="C60" s="1"/>
      <c r="D60" s="14"/>
      <c r="E60" s="14"/>
      <c r="F60" s="327" t="s">
        <v>3</v>
      </c>
      <c r="G60" s="328"/>
      <c r="H60" s="329"/>
      <c r="I60" s="3" t="s">
        <v>35</v>
      </c>
      <c r="J60" s="1"/>
      <c r="K60" s="1"/>
      <c r="L60" s="32" t="s">
        <v>49</v>
      </c>
      <c r="M60" s="1"/>
      <c r="N60" s="299" t="s">
        <v>10</v>
      </c>
      <c r="O60" s="300"/>
      <c r="P60" s="301"/>
      <c r="Q60" s="136" t="s">
        <v>30</v>
      </c>
      <c r="R60" s="1"/>
      <c r="S60" s="287" t="s">
        <v>15</v>
      </c>
      <c r="T60" s="288"/>
      <c r="U60" s="288"/>
      <c r="V60" s="289"/>
      <c r="W60" s="142"/>
      <c r="X60" s="143" t="s">
        <v>22</v>
      </c>
      <c r="Y60" s="1"/>
      <c r="Z60" s="1"/>
      <c r="AA60" s="14"/>
      <c r="AB60" s="77"/>
      <c r="AC60" s="77"/>
      <c r="AD60" s="77"/>
      <c r="AE60" s="1"/>
      <c r="AF60" s="1"/>
      <c r="AG60" s="1"/>
      <c r="AH60" s="1"/>
      <c r="AI60" s="77"/>
      <c r="AJ60" s="77"/>
      <c r="AK60" s="77"/>
      <c r="AL60" s="1"/>
      <c r="AM60" s="1"/>
      <c r="AN60" s="77"/>
      <c r="AO60" s="77"/>
      <c r="AP60" s="77"/>
      <c r="AQ60" s="1"/>
      <c r="AR60" s="1"/>
      <c r="AS60" s="75"/>
      <c r="AT60" s="1"/>
      <c r="AU60" s="1"/>
      <c r="AV60" s="1"/>
      <c r="AW60" s="1"/>
      <c r="AX60" s="1"/>
      <c r="AY60" s="1"/>
      <c r="AZ60" s="1"/>
      <c r="BA60" s="1"/>
      <c r="BB60" s="1"/>
      <c r="BC60" s="77"/>
      <c r="BD60" s="77"/>
      <c r="BE60" s="77"/>
      <c r="BF60" s="1"/>
      <c r="BG60" s="1"/>
      <c r="BH60" s="77"/>
      <c r="BI60" s="77"/>
      <c r="BJ60" s="1"/>
      <c r="BK60" s="1"/>
      <c r="BL60" s="1"/>
      <c r="BM60" s="1"/>
      <c r="BN60" s="77"/>
      <c r="BO60" s="77"/>
      <c r="BP60" s="77"/>
      <c r="BQ60" s="1"/>
      <c r="BR60" s="1"/>
      <c r="BS60" s="77"/>
      <c r="BT60" s="77"/>
      <c r="BU60" s="77"/>
      <c r="BV60" s="1"/>
      <c r="BW60" s="1"/>
      <c r="BX60" s="1"/>
    </row>
    <row r="61" spans="1:77" s="15" customFormat="1" x14ac:dyDescent="0.25">
      <c r="A61" s="1"/>
      <c r="B61" s="134"/>
      <c r="C61" s="1"/>
      <c r="D61" s="14"/>
      <c r="E61" s="14"/>
      <c r="F61" s="324" t="s">
        <v>8</v>
      </c>
      <c r="G61" s="325"/>
      <c r="H61" s="326"/>
      <c r="I61" s="2" t="s">
        <v>24</v>
      </c>
      <c r="J61" s="1"/>
      <c r="K61" s="33" t="s">
        <v>45</v>
      </c>
      <c r="L61" s="1"/>
      <c r="M61" s="1"/>
      <c r="N61" s="302" t="s">
        <v>11</v>
      </c>
      <c r="O61" s="303"/>
      <c r="P61" s="304"/>
      <c r="Q61" s="137" t="s">
        <v>31</v>
      </c>
      <c r="R61" s="1"/>
      <c r="S61" s="290" t="s">
        <v>16</v>
      </c>
      <c r="T61" s="291"/>
      <c r="U61" s="291"/>
      <c r="V61" s="292"/>
      <c r="W61" s="144"/>
      <c r="X61" s="145" t="s">
        <v>21</v>
      </c>
      <c r="Y61" s="1"/>
      <c r="Z61" s="1"/>
      <c r="AA61" s="14"/>
      <c r="AB61" s="77"/>
      <c r="AC61" s="77"/>
      <c r="AD61" s="77"/>
      <c r="AE61" s="1"/>
      <c r="AF61" s="1"/>
      <c r="AG61" s="1"/>
      <c r="AH61" s="1"/>
      <c r="AI61" s="77"/>
      <c r="AJ61" s="77"/>
      <c r="AK61" s="77"/>
      <c r="AL61" s="1"/>
      <c r="AM61" s="1"/>
      <c r="AN61" s="77"/>
      <c r="AO61" s="77"/>
      <c r="AP61" s="77"/>
      <c r="AQ61" s="1"/>
      <c r="AR61" s="1"/>
      <c r="AS61" s="75"/>
      <c r="AT61" s="1"/>
      <c r="AU61" s="1"/>
      <c r="AV61" s="1"/>
      <c r="AW61" s="1"/>
      <c r="AX61" s="1"/>
      <c r="AY61" s="1"/>
      <c r="AZ61" s="1"/>
      <c r="BA61" s="1"/>
      <c r="BB61" s="1"/>
      <c r="BC61" s="77"/>
      <c r="BD61" s="77"/>
      <c r="BE61" s="77"/>
      <c r="BF61" s="1"/>
      <c r="BG61" s="1"/>
      <c r="BH61" s="77"/>
      <c r="BI61" s="77"/>
      <c r="BJ61" s="1"/>
      <c r="BK61" s="1"/>
      <c r="BL61" s="1"/>
      <c r="BM61" s="1"/>
      <c r="BN61" s="77"/>
      <c r="BO61" s="77"/>
      <c r="BP61" s="77"/>
      <c r="BQ61" s="1"/>
      <c r="BR61" s="1"/>
      <c r="BS61" s="77"/>
      <c r="BT61" s="77"/>
      <c r="BU61" s="77"/>
      <c r="BV61" s="1"/>
      <c r="BW61" s="1"/>
      <c r="BX61" s="1"/>
    </row>
    <row r="62" spans="1:77" s="15" customFormat="1" x14ac:dyDescent="0.25">
      <c r="A62" s="1"/>
      <c r="B62" s="134"/>
      <c r="C62" s="1"/>
      <c r="D62" s="14"/>
      <c r="E62" s="14"/>
      <c r="F62" s="267" t="s">
        <v>5</v>
      </c>
      <c r="G62" s="268"/>
      <c r="H62" s="269"/>
      <c r="I62" s="4" t="s">
        <v>25</v>
      </c>
      <c r="J62" s="1"/>
      <c r="K62" s="1"/>
      <c r="L62" s="34" t="s">
        <v>53</v>
      </c>
      <c r="M62" s="1"/>
      <c r="N62" s="314" t="s">
        <v>12</v>
      </c>
      <c r="O62" s="315"/>
      <c r="P62" s="316"/>
      <c r="Q62" s="139" t="s">
        <v>32</v>
      </c>
      <c r="R62" s="1"/>
      <c r="S62" s="293" t="s">
        <v>17</v>
      </c>
      <c r="T62" s="294"/>
      <c r="U62" s="294"/>
      <c r="V62" s="295"/>
      <c r="W62" s="146"/>
      <c r="X62" s="147" t="s">
        <v>20</v>
      </c>
      <c r="Y62" s="1"/>
      <c r="Z62" s="1"/>
      <c r="AA62" s="14"/>
      <c r="AB62" s="77"/>
      <c r="AC62" s="77"/>
      <c r="AD62" s="77"/>
      <c r="AE62" s="1"/>
      <c r="AF62" s="1"/>
      <c r="AG62" s="1"/>
      <c r="AH62" s="1"/>
      <c r="AI62" s="77"/>
      <c r="AJ62" s="77"/>
      <c r="AK62" s="77"/>
      <c r="AL62" s="1"/>
      <c r="AM62" s="1"/>
      <c r="AN62" s="77"/>
      <c r="AO62" s="77"/>
      <c r="AP62" s="77"/>
      <c r="AQ62" s="1"/>
      <c r="AR62" s="1"/>
      <c r="AS62" s="75"/>
      <c r="AT62" s="1"/>
      <c r="AU62" s="1"/>
      <c r="AV62" s="1"/>
      <c r="AW62" s="1"/>
      <c r="AX62" s="1"/>
      <c r="AY62" s="1"/>
      <c r="AZ62" s="1"/>
      <c r="BA62" s="1"/>
      <c r="BB62" s="1"/>
      <c r="BC62" s="77"/>
      <c r="BD62" s="77"/>
      <c r="BE62" s="77"/>
      <c r="BF62" s="1"/>
      <c r="BG62" s="1"/>
      <c r="BH62" s="77"/>
      <c r="BI62" s="77"/>
      <c r="BJ62" s="1"/>
      <c r="BK62" s="1"/>
      <c r="BL62" s="1"/>
      <c r="BM62" s="1"/>
      <c r="BN62" s="77"/>
      <c r="BO62" s="77"/>
      <c r="BP62" s="77"/>
      <c r="BQ62" s="1"/>
      <c r="BR62" s="1"/>
      <c r="BS62" s="77"/>
      <c r="BT62" s="77"/>
      <c r="BU62" s="77"/>
      <c r="BV62" s="1"/>
      <c r="BW62" s="1"/>
      <c r="BX62" s="1"/>
    </row>
    <row r="63" spans="1:77" s="15" customFormat="1" x14ac:dyDescent="0.25">
      <c r="A63" s="1"/>
      <c r="B63" s="134"/>
      <c r="C63" s="1"/>
      <c r="D63" s="14"/>
      <c r="E63" s="14"/>
      <c r="F63" s="264" t="s">
        <v>6</v>
      </c>
      <c r="G63" s="265"/>
      <c r="H63" s="266"/>
      <c r="I63" s="5" t="s">
        <v>26</v>
      </c>
      <c r="J63" s="1"/>
      <c r="K63" s="12" t="s">
        <v>41</v>
      </c>
      <c r="L63" s="1"/>
      <c r="M63" s="1"/>
      <c r="N63" s="321" t="s">
        <v>13</v>
      </c>
      <c r="O63" s="322"/>
      <c r="P63" s="323"/>
      <c r="Q63" s="138" t="s">
        <v>33</v>
      </c>
      <c r="R63" s="1"/>
      <c r="S63" s="261" t="s">
        <v>18</v>
      </c>
      <c r="T63" s="262"/>
      <c r="U63" s="262"/>
      <c r="V63" s="263"/>
      <c r="W63" s="148"/>
      <c r="X63" s="149" t="s">
        <v>19</v>
      </c>
      <c r="Y63" s="1"/>
      <c r="Z63" s="1"/>
      <c r="AA63" s="14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7"/>
      <c r="AO63" s="77"/>
      <c r="AP63" s="77"/>
      <c r="AQ63" s="1"/>
      <c r="AR63" s="1"/>
      <c r="AS63" s="75"/>
      <c r="AT63" s="1"/>
      <c r="AU63" s="1"/>
      <c r="AV63" s="1"/>
      <c r="AW63" s="1"/>
      <c r="AX63" s="1"/>
      <c r="AY63" s="1"/>
      <c r="AZ63" s="1"/>
      <c r="BA63" s="1"/>
      <c r="BB63" s="1"/>
      <c r="BC63" s="77"/>
      <c r="BD63" s="77"/>
      <c r="BE63" s="77"/>
      <c r="BF63" s="1"/>
      <c r="BG63" s="1"/>
      <c r="BH63" s="77"/>
      <c r="BI63" s="77"/>
      <c r="BJ63" s="1"/>
      <c r="BK63" s="1"/>
      <c r="BL63" s="1"/>
      <c r="BM63" s="1"/>
      <c r="BN63" s="77"/>
      <c r="BO63" s="77"/>
      <c r="BP63" s="77"/>
      <c r="BQ63" s="1"/>
      <c r="BR63" s="1"/>
      <c r="BS63" s="77"/>
      <c r="BT63" s="77"/>
      <c r="BU63" s="77"/>
      <c r="BV63" s="1"/>
      <c r="BW63" s="1"/>
      <c r="BX63" s="1"/>
    </row>
    <row r="64" spans="1:77" s="15" customFormat="1" x14ac:dyDescent="0.25">
      <c r="A64" s="1"/>
      <c r="B64" s="134"/>
      <c r="C64" s="1"/>
      <c r="D64" s="14"/>
      <c r="E64" s="14"/>
      <c r="F64" s="305" t="s">
        <v>4</v>
      </c>
      <c r="G64" s="306"/>
      <c r="H64" s="307"/>
      <c r="I64" s="6" t="s">
        <v>27</v>
      </c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4"/>
      <c r="AB64" s="1"/>
      <c r="AC64" s="1"/>
      <c r="AD64" s="77"/>
      <c r="AE64" s="77"/>
      <c r="AF64" s="77"/>
      <c r="AG64" s="1"/>
      <c r="AH64" s="1"/>
      <c r="AI64" s="77"/>
      <c r="AJ64" s="77"/>
      <c r="AK64" s="77"/>
      <c r="AL64" s="1"/>
      <c r="AM64" s="1"/>
      <c r="AN64" s="1"/>
      <c r="AO64" s="1"/>
      <c r="AP64" s="1"/>
      <c r="AQ64" s="1"/>
      <c r="AR64" s="1"/>
      <c r="AS64" s="75"/>
      <c r="AT64" s="1"/>
      <c r="AU64" s="1"/>
      <c r="AV64" s="1"/>
      <c r="AW64" s="1"/>
      <c r="AX64" s="1"/>
      <c r="AY64" s="1"/>
      <c r="AZ64" s="1"/>
      <c r="BA64" s="1"/>
      <c r="BB64" s="1"/>
      <c r="BC64" s="77"/>
      <c r="BD64" s="77"/>
      <c r="BE64" s="1"/>
      <c r="BF64" s="1"/>
      <c r="BG64" s="1"/>
      <c r="BH64" s="77"/>
      <c r="BI64" s="77"/>
      <c r="BJ64" s="1"/>
      <c r="BK64" s="1"/>
      <c r="BL64" s="1"/>
      <c r="BM64" s="1"/>
      <c r="BN64" s="77"/>
      <c r="BO64" s="77"/>
      <c r="BP64" s="77"/>
      <c r="BQ64" s="1"/>
      <c r="BR64" s="1"/>
      <c r="BS64" s="77"/>
      <c r="BT64" s="77"/>
      <c r="BU64" s="77"/>
      <c r="BV64" s="1"/>
      <c r="BW64" s="1"/>
      <c r="BX64" s="1"/>
    </row>
    <row r="65" spans="1:76" s="15" customFormat="1" ht="19.5" thickBot="1" x14ac:dyDescent="0.3">
      <c r="A65" s="1"/>
      <c r="B65" s="134"/>
      <c r="C65" s="1"/>
      <c r="D65" s="14"/>
      <c r="E65" s="14"/>
      <c r="F65" s="308" t="s">
        <v>7</v>
      </c>
      <c r="G65" s="309"/>
      <c r="H65" s="310"/>
      <c r="I65" s="7" t="s">
        <v>28</v>
      </c>
      <c r="J65" s="1"/>
      <c r="K65" s="11" t="s">
        <v>38</v>
      </c>
      <c r="L65" s="1"/>
      <c r="M65" s="10" t="s">
        <v>36</v>
      </c>
      <c r="N65" s="1"/>
      <c r="O65" s="10" t="s">
        <v>42</v>
      </c>
      <c r="P65" s="1"/>
      <c r="Q65" s="9" t="s">
        <v>46</v>
      </c>
      <c r="R65" s="1"/>
      <c r="S65" s="1"/>
      <c r="T65" s="1"/>
      <c r="U65" s="1"/>
      <c r="V65" s="1"/>
      <c r="W65" s="1"/>
      <c r="X65" s="1"/>
      <c r="Y65" s="1"/>
      <c r="Z65" s="1"/>
      <c r="AA65" s="14"/>
      <c r="AB65" s="1"/>
      <c r="AC65" s="1"/>
      <c r="AD65" s="77"/>
      <c r="AE65" s="77"/>
      <c r="AF65" s="77"/>
      <c r="AG65" s="1"/>
      <c r="AH65" s="1"/>
      <c r="AI65" s="77"/>
      <c r="AJ65" s="77"/>
      <c r="AK65" s="77"/>
      <c r="AL65" s="1"/>
      <c r="AM65" s="1"/>
      <c r="AN65" s="1"/>
      <c r="AO65" s="1"/>
      <c r="AP65" s="1"/>
      <c r="AQ65" s="1"/>
      <c r="AR65" s="1"/>
      <c r="AS65" s="75"/>
      <c r="AT65" s="1"/>
      <c r="AU65" s="1"/>
      <c r="AV65" s="1"/>
      <c r="AW65" s="1"/>
      <c r="AX65" s="1"/>
      <c r="AY65" s="1"/>
      <c r="AZ65" s="1"/>
      <c r="BA65" s="1"/>
      <c r="BB65" s="1"/>
      <c r="BC65" s="77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</row>
    <row r="66" spans="1:76" s="15" customFormat="1" x14ac:dyDescent="0.25">
      <c r="A66" s="1"/>
      <c r="B66" s="134"/>
      <c r="C66" s="1"/>
      <c r="D66" s="14"/>
      <c r="E66" s="14"/>
      <c r="F66" s="311" t="s">
        <v>54</v>
      </c>
      <c r="G66" s="312"/>
      <c r="H66" s="313"/>
      <c r="I66" s="29" t="s">
        <v>57</v>
      </c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4"/>
      <c r="AB66" s="1"/>
      <c r="AC66" s="1"/>
      <c r="AD66" s="77"/>
      <c r="AE66" s="77"/>
      <c r="AF66" s="77"/>
      <c r="AG66" s="1"/>
      <c r="AH66" s="1"/>
      <c r="AI66" s="77"/>
      <c r="AJ66" s="77"/>
      <c r="AK66" s="77"/>
      <c r="AL66" s="1"/>
      <c r="AM66" s="1"/>
      <c r="AN66" s="1"/>
      <c r="AO66" s="1"/>
      <c r="AP66" s="1"/>
      <c r="AQ66" s="1"/>
      <c r="AR66" s="1"/>
      <c r="AS66" s="75"/>
      <c r="AT66" s="1"/>
      <c r="AU66" s="1"/>
      <c r="AV66" s="1"/>
      <c r="AW66" s="1"/>
      <c r="AX66" s="1"/>
      <c r="AY66" s="1"/>
      <c r="AZ66" s="1"/>
      <c r="BA66" s="1"/>
      <c r="BB66" s="1"/>
      <c r="BC66" s="77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</row>
    <row r="67" spans="1:76" s="15" customFormat="1" x14ac:dyDescent="0.25">
      <c r="A67" s="1"/>
      <c r="B67" s="134"/>
      <c r="C67" s="1"/>
      <c r="D67" s="14"/>
      <c r="E67" s="14"/>
      <c r="F67" s="330" t="s">
        <v>55</v>
      </c>
      <c r="G67" s="331"/>
      <c r="H67" s="332"/>
      <c r="I67" s="30" t="s">
        <v>56</v>
      </c>
      <c r="J67" s="1"/>
      <c r="K67" s="35" t="s">
        <v>40</v>
      </c>
      <c r="L67" s="1"/>
      <c r="M67" s="8" t="s">
        <v>37</v>
      </c>
      <c r="N67" s="1"/>
      <c r="O67" s="12" t="s">
        <v>75</v>
      </c>
      <c r="P67" s="1"/>
      <c r="Q67" s="8" t="s">
        <v>52</v>
      </c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77"/>
      <c r="AE67" s="77"/>
      <c r="AF67" s="77"/>
      <c r="AG67" s="1"/>
      <c r="AH67" s="1"/>
      <c r="AI67" s="77"/>
      <c r="AJ67" s="77"/>
      <c r="AK67" s="77"/>
      <c r="AL67" s="1"/>
      <c r="AM67" s="1"/>
      <c r="AN67" s="16"/>
      <c r="AO67" s="16"/>
      <c r="AP67" s="16"/>
      <c r="AQ67" s="16"/>
      <c r="AR67" s="16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77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</row>
    <row r="68" spans="1:76" s="15" customFormat="1" x14ac:dyDescent="0.25">
      <c r="B68" s="135"/>
    </row>
    <row r="69" spans="1:76" s="15" customFormat="1" x14ac:dyDescent="0.25">
      <c r="B69" s="135"/>
    </row>
    <row r="70" spans="1:76" s="15" customFormat="1" x14ac:dyDescent="0.25">
      <c r="B70" s="135"/>
    </row>
    <row r="71" spans="1:76" s="15" customFormat="1" x14ac:dyDescent="0.25">
      <c r="B71" s="135"/>
    </row>
    <row r="72" spans="1:76" s="15" customFormat="1" x14ac:dyDescent="0.25">
      <c r="B72" s="135"/>
      <c r="H72" s="283"/>
      <c r="I72" s="283"/>
      <c r="J72" s="283"/>
    </row>
    <row r="73" spans="1:76" s="15" customFormat="1" x14ac:dyDescent="0.25">
      <c r="B73" s="135"/>
    </row>
    <row r="74" spans="1:76" s="15" customFormat="1" x14ac:dyDescent="0.25">
      <c r="B74" s="135"/>
    </row>
    <row r="75" spans="1:76" s="15" customFormat="1" x14ac:dyDescent="0.25">
      <c r="B75" s="135"/>
    </row>
    <row r="76" spans="1:76" s="15" customFormat="1" x14ac:dyDescent="0.25">
      <c r="B76" s="135"/>
    </row>
    <row r="77" spans="1:76" s="15" customFormat="1" x14ac:dyDescent="0.25">
      <c r="B77" s="135"/>
    </row>
    <row r="78" spans="1:76" s="15" customFormat="1" x14ac:dyDescent="0.25">
      <c r="B78" s="135"/>
    </row>
    <row r="79" spans="1:76" s="15" customFormat="1" x14ac:dyDescent="0.25">
      <c r="B79" s="135"/>
    </row>
    <row r="80" spans="1:76" s="15" customFormat="1" x14ac:dyDescent="0.25">
      <c r="B80" s="135"/>
    </row>
    <row r="81" spans="2:2" s="15" customFormat="1" x14ac:dyDescent="0.25">
      <c r="B81" s="135"/>
    </row>
    <row r="82" spans="2:2" s="15" customFormat="1" x14ac:dyDescent="0.25">
      <c r="B82" s="135"/>
    </row>
    <row r="83" spans="2:2" s="15" customFormat="1" x14ac:dyDescent="0.25">
      <c r="B83" s="135"/>
    </row>
    <row r="84" spans="2:2" s="15" customFormat="1" x14ac:dyDescent="0.25">
      <c r="B84" s="135"/>
    </row>
    <row r="85" spans="2:2" s="15" customFormat="1" x14ac:dyDescent="0.25">
      <c r="B85" s="135"/>
    </row>
    <row r="86" spans="2:2" s="15" customFormat="1" x14ac:dyDescent="0.25">
      <c r="B86" s="135"/>
    </row>
    <row r="87" spans="2:2" s="15" customFormat="1" x14ac:dyDescent="0.25">
      <c r="B87" s="135"/>
    </row>
    <row r="88" spans="2:2" s="15" customFormat="1" x14ac:dyDescent="0.25">
      <c r="B88" s="135"/>
    </row>
    <row r="89" spans="2:2" s="15" customFormat="1" x14ac:dyDescent="0.25">
      <c r="B89" s="135"/>
    </row>
    <row r="90" spans="2:2" s="15" customFormat="1" x14ac:dyDescent="0.25">
      <c r="B90" s="135"/>
    </row>
    <row r="91" spans="2:2" s="15" customFormat="1" x14ac:dyDescent="0.25">
      <c r="B91" s="135"/>
    </row>
    <row r="92" spans="2:2" s="15" customFormat="1" x14ac:dyDescent="0.25">
      <c r="B92" s="135"/>
    </row>
    <row r="93" spans="2:2" s="15" customFormat="1" x14ac:dyDescent="0.25">
      <c r="B93" s="135"/>
    </row>
    <row r="94" spans="2:2" s="15" customFormat="1" x14ac:dyDescent="0.25">
      <c r="B94" s="135"/>
    </row>
    <row r="95" spans="2:2" s="15" customFormat="1" x14ac:dyDescent="0.25">
      <c r="B95" s="135"/>
    </row>
    <row r="96" spans="2:2" s="15" customFormat="1" x14ac:dyDescent="0.25">
      <c r="B96" s="135"/>
    </row>
    <row r="97" spans="2:2" s="15" customFormat="1" x14ac:dyDescent="0.25">
      <c r="B97" s="135"/>
    </row>
    <row r="98" spans="2:2" s="15" customFormat="1" x14ac:dyDescent="0.25">
      <c r="B98" s="135"/>
    </row>
    <row r="99" spans="2:2" s="15" customFormat="1" x14ac:dyDescent="0.25">
      <c r="B99" s="135"/>
    </row>
    <row r="100" spans="2:2" s="15" customFormat="1" x14ac:dyDescent="0.25">
      <c r="B100" s="135"/>
    </row>
    <row r="101" spans="2:2" s="15" customFormat="1" x14ac:dyDescent="0.25">
      <c r="B101" s="135"/>
    </row>
    <row r="102" spans="2:2" s="15" customFormat="1" x14ac:dyDescent="0.25">
      <c r="B102" s="135"/>
    </row>
    <row r="103" spans="2:2" s="15" customFormat="1" x14ac:dyDescent="0.25">
      <c r="B103" s="135"/>
    </row>
    <row r="104" spans="2:2" s="15" customFormat="1" x14ac:dyDescent="0.25">
      <c r="B104" s="135"/>
    </row>
    <row r="105" spans="2:2" s="15" customFormat="1" x14ac:dyDescent="0.25">
      <c r="B105" s="135"/>
    </row>
    <row r="106" spans="2:2" s="15" customFormat="1" x14ac:dyDescent="0.25">
      <c r="B106" s="135"/>
    </row>
    <row r="107" spans="2:2" s="15" customFormat="1" x14ac:dyDescent="0.25">
      <c r="B107" s="135"/>
    </row>
    <row r="108" spans="2:2" s="15" customFormat="1" x14ac:dyDescent="0.25">
      <c r="B108" s="135"/>
    </row>
    <row r="109" spans="2:2" s="15" customFormat="1" x14ac:dyDescent="0.25">
      <c r="B109" s="135"/>
    </row>
    <row r="110" spans="2:2" s="15" customFormat="1" x14ac:dyDescent="0.25">
      <c r="B110" s="135"/>
    </row>
    <row r="111" spans="2:2" s="15" customFormat="1" x14ac:dyDescent="0.25">
      <c r="B111" s="135"/>
    </row>
    <row r="112" spans="2:2" s="15" customFormat="1" x14ac:dyDescent="0.25">
      <c r="B112" s="135"/>
    </row>
    <row r="113" spans="2:2" s="15" customFormat="1" x14ac:dyDescent="0.25">
      <c r="B113" s="135"/>
    </row>
    <row r="114" spans="2:2" s="15" customFormat="1" x14ac:dyDescent="0.25">
      <c r="B114" s="135"/>
    </row>
    <row r="115" spans="2:2" s="15" customFormat="1" x14ac:dyDescent="0.25">
      <c r="B115" s="135"/>
    </row>
    <row r="116" spans="2:2" s="15" customFormat="1" x14ac:dyDescent="0.25">
      <c r="B116" s="135"/>
    </row>
    <row r="117" spans="2:2" s="15" customFormat="1" x14ac:dyDescent="0.25">
      <c r="B117" s="135"/>
    </row>
    <row r="118" spans="2:2" s="15" customFormat="1" x14ac:dyDescent="0.25">
      <c r="B118" s="135"/>
    </row>
    <row r="119" spans="2:2" s="15" customFormat="1" x14ac:dyDescent="0.25">
      <c r="B119" s="135"/>
    </row>
    <row r="120" spans="2:2" s="15" customFormat="1" x14ac:dyDescent="0.25">
      <c r="B120" s="135"/>
    </row>
    <row r="121" spans="2:2" s="15" customFormat="1" x14ac:dyDescent="0.25">
      <c r="B121" s="135"/>
    </row>
    <row r="122" spans="2:2" s="15" customFormat="1" x14ac:dyDescent="0.25">
      <c r="B122" s="135"/>
    </row>
    <row r="123" spans="2:2" s="15" customFormat="1" x14ac:dyDescent="0.25">
      <c r="B123" s="135"/>
    </row>
    <row r="124" spans="2:2" s="15" customFormat="1" x14ac:dyDescent="0.25">
      <c r="B124" s="135"/>
    </row>
    <row r="125" spans="2:2" s="15" customFormat="1" x14ac:dyDescent="0.25">
      <c r="B125" s="135"/>
    </row>
    <row r="126" spans="2:2" s="15" customFormat="1" x14ac:dyDescent="0.25">
      <c r="B126" s="135"/>
    </row>
    <row r="127" spans="2:2" s="15" customFormat="1" x14ac:dyDescent="0.25">
      <c r="B127" s="135"/>
    </row>
    <row r="128" spans="2:2" s="15" customFormat="1" x14ac:dyDescent="0.25">
      <c r="B128" s="135"/>
    </row>
    <row r="129" spans="2:2" s="15" customFormat="1" x14ac:dyDescent="0.25">
      <c r="B129" s="135"/>
    </row>
    <row r="130" spans="2:2" s="15" customFormat="1" x14ac:dyDescent="0.25">
      <c r="B130" s="135"/>
    </row>
    <row r="131" spans="2:2" s="15" customFormat="1" x14ac:dyDescent="0.25">
      <c r="B131" s="135"/>
    </row>
    <row r="132" spans="2:2" s="15" customFormat="1" x14ac:dyDescent="0.25">
      <c r="B132" s="135"/>
    </row>
    <row r="133" spans="2:2" s="15" customFormat="1" x14ac:dyDescent="0.25">
      <c r="B133" s="135"/>
    </row>
    <row r="134" spans="2:2" s="15" customFormat="1" x14ac:dyDescent="0.25">
      <c r="B134" s="135"/>
    </row>
    <row r="135" spans="2:2" s="15" customFormat="1" x14ac:dyDescent="0.25">
      <c r="B135" s="135"/>
    </row>
    <row r="136" spans="2:2" s="15" customFormat="1" x14ac:dyDescent="0.25">
      <c r="B136" s="135"/>
    </row>
    <row r="137" spans="2:2" s="15" customFormat="1" x14ac:dyDescent="0.25">
      <c r="B137" s="135"/>
    </row>
    <row r="138" spans="2:2" s="15" customFormat="1" x14ac:dyDescent="0.25">
      <c r="B138" s="135"/>
    </row>
    <row r="139" spans="2:2" s="15" customFormat="1" x14ac:dyDescent="0.25">
      <c r="B139" s="135"/>
    </row>
    <row r="140" spans="2:2" s="15" customFormat="1" x14ac:dyDescent="0.25">
      <c r="B140" s="135"/>
    </row>
    <row r="141" spans="2:2" s="15" customFormat="1" x14ac:dyDescent="0.25">
      <c r="B141" s="135"/>
    </row>
    <row r="142" spans="2:2" s="15" customFormat="1" x14ac:dyDescent="0.25">
      <c r="B142" s="135"/>
    </row>
    <row r="143" spans="2:2" s="15" customFormat="1" x14ac:dyDescent="0.25">
      <c r="B143" s="135"/>
    </row>
    <row r="144" spans="2:2" s="15" customFormat="1" x14ac:dyDescent="0.25">
      <c r="B144" s="135"/>
    </row>
    <row r="145" spans="2:2" s="15" customFormat="1" x14ac:dyDescent="0.25">
      <c r="B145" s="135"/>
    </row>
    <row r="146" spans="2:2" s="15" customFormat="1" x14ac:dyDescent="0.25">
      <c r="B146" s="135"/>
    </row>
    <row r="147" spans="2:2" s="15" customFormat="1" x14ac:dyDescent="0.25">
      <c r="B147" s="135"/>
    </row>
    <row r="148" spans="2:2" s="15" customFormat="1" x14ac:dyDescent="0.25">
      <c r="B148" s="135"/>
    </row>
    <row r="149" spans="2:2" s="15" customFormat="1" x14ac:dyDescent="0.25">
      <c r="B149" s="135"/>
    </row>
    <row r="150" spans="2:2" s="15" customFormat="1" x14ac:dyDescent="0.25">
      <c r="B150" s="135"/>
    </row>
    <row r="151" spans="2:2" s="15" customFormat="1" x14ac:dyDescent="0.25">
      <c r="B151" s="135"/>
    </row>
    <row r="152" spans="2:2" s="15" customFormat="1" x14ac:dyDescent="0.25">
      <c r="B152" s="135"/>
    </row>
    <row r="153" spans="2:2" s="15" customFormat="1" x14ac:dyDescent="0.25">
      <c r="B153" s="135"/>
    </row>
    <row r="154" spans="2:2" s="15" customFormat="1" x14ac:dyDescent="0.25">
      <c r="B154" s="135"/>
    </row>
    <row r="155" spans="2:2" s="15" customFormat="1" x14ac:dyDescent="0.25">
      <c r="B155" s="135"/>
    </row>
    <row r="156" spans="2:2" s="15" customFormat="1" x14ac:dyDescent="0.25">
      <c r="B156" s="135"/>
    </row>
    <row r="157" spans="2:2" s="15" customFormat="1" x14ac:dyDescent="0.25">
      <c r="B157" s="135"/>
    </row>
    <row r="158" spans="2:2" s="15" customFormat="1" x14ac:dyDescent="0.25">
      <c r="B158" s="135"/>
    </row>
    <row r="159" spans="2:2" s="15" customFormat="1" x14ac:dyDescent="0.25">
      <c r="B159" s="135"/>
    </row>
    <row r="160" spans="2:2" s="15" customFormat="1" x14ac:dyDescent="0.25">
      <c r="B160" s="135"/>
    </row>
    <row r="161" spans="2:2" s="15" customFormat="1" x14ac:dyDescent="0.25">
      <c r="B161" s="135"/>
    </row>
    <row r="162" spans="2:2" s="15" customFormat="1" x14ac:dyDescent="0.25">
      <c r="B162" s="135"/>
    </row>
    <row r="163" spans="2:2" s="15" customFormat="1" x14ac:dyDescent="0.25">
      <c r="B163" s="135"/>
    </row>
    <row r="164" spans="2:2" s="15" customFormat="1" x14ac:dyDescent="0.25">
      <c r="B164" s="135"/>
    </row>
    <row r="165" spans="2:2" s="15" customFormat="1" x14ac:dyDescent="0.25">
      <c r="B165" s="135"/>
    </row>
    <row r="166" spans="2:2" s="15" customFormat="1" x14ac:dyDescent="0.25">
      <c r="B166" s="135"/>
    </row>
    <row r="167" spans="2:2" s="15" customFormat="1" x14ac:dyDescent="0.25">
      <c r="B167" s="135"/>
    </row>
    <row r="168" spans="2:2" s="15" customFormat="1" x14ac:dyDescent="0.25">
      <c r="B168" s="135"/>
    </row>
    <row r="169" spans="2:2" s="15" customFormat="1" x14ac:dyDescent="0.25">
      <c r="B169" s="135"/>
    </row>
    <row r="170" spans="2:2" s="15" customFormat="1" x14ac:dyDescent="0.25">
      <c r="B170" s="135"/>
    </row>
    <row r="171" spans="2:2" s="15" customFormat="1" x14ac:dyDescent="0.25">
      <c r="B171" s="135"/>
    </row>
    <row r="172" spans="2:2" s="15" customFormat="1" x14ac:dyDescent="0.25">
      <c r="B172" s="135"/>
    </row>
    <row r="173" spans="2:2" s="15" customFormat="1" x14ac:dyDescent="0.25">
      <c r="B173" s="135"/>
    </row>
    <row r="174" spans="2:2" s="15" customFormat="1" x14ac:dyDescent="0.25">
      <c r="B174" s="135"/>
    </row>
    <row r="175" spans="2:2" s="15" customFormat="1" x14ac:dyDescent="0.25">
      <c r="B175" s="135"/>
    </row>
    <row r="176" spans="2:2" s="15" customFormat="1" x14ac:dyDescent="0.25">
      <c r="B176" s="135"/>
    </row>
    <row r="177" spans="2:2" s="15" customFormat="1" x14ac:dyDescent="0.25">
      <c r="B177" s="135"/>
    </row>
    <row r="178" spans="2:2" s="15" customFormat="1" x14ac:dyDescent="0.25">
      <c r="B178" s="135"/>
    </row>
    <row r="179" spans="2:2" s="15" customFormat="1" x14ac:dyDescent="0.25">
      <c r="B179" s="135"/>
    </row>
    <row r="180" spans="2:2" s="15" customFormat="1" x14ac:dyDescent="0.25">
      <c r="B180" s="135"/>
    </row>
    <row r="181" spans="2:2" s="15" customFormat="1" x14ac:dyDescent="0.25">
      <c r="B181" s="135"/>
    </row>
    <row r="182" spans="2:2" s="15" customFormat="1" x14ac:dyDescent="0.25">
      <c r="B182" s="135"/>
    </row>
    <row r="183" spans="2:2" s="15" customFormat="1" x14ac:dyDescent="0.25">
      <c r="B183" s="135"/>
    </row>
    <row r="184" spans="2:2" s="15" customFormat="1" x14ac:dyDescent="0.25">
      <c r="B184" s="135"/>
    </row>
    <row r="185" spans="2:2" s="15" customFormat="1" x14ac:dyDescent="0.25">
      <c r="B185" s="135"/>
    </row>
    <row r="186" spans="2:2" s="15" customFormat="1" x14ac:dyDescent="0.25">
      <c r="B186" s="135"/>
    </row>
    <row r="187" spans="2:2" s="15" customFormat="1" x14ac:dyDescent="0.25">
      <c r="B187" s="135"/>
    </row>
    <row r="188" spans="2:2" s="15" customFormat="1" x14ac:dyDescent="0.25">
      <c r="B188" s="135"/>
    </row>
    <row r="189" spans="2:2" s="15" customFormat="1" x14ac:dyDescent="0.25">
      <c r="B189" s="135"/>
    </row>
    <row r="190" spans="2:2" s="15" customFormat="1" x14ac:dyDescent="0.25">
      <c r="B190" s="135"/>
    </row>
    <row r="191" spans="2:2" s="15" customFormat="1" x14ac:dyDescent="0.25">
      <c r="B191" s="135"/>
    </row>
    <row r="192" spans="2:2" s="15" customFormat="1" x14ac:dyDescent="0.25">
      <c r="B192" s="135"/>
    </row>
    <row r="193" spans="2:2" s="15" customFormat="1" x14ac:dyDescent="0.25">
      <c r="B193" s="135"/>
    </row>
    <row r="194" spans="2:2" s="15" customFormat="1" x14ac:dyDescent="0.25">
      <c r="B194" s="135"/>
    </row>
    <row r="195" spans="2:2" s="15" customFormat="1" x14ac:dyDescent="0.25">
      <c r="B195" s="135"/>
    </row>
    <row r="196" spans="2:2" s="15" customFormat="1" x14ac:dyDescent="0.25">
      <c r="B196" s="135"/>
    </row>
    <row r="197" spans="2:2" s="15" customFormat="1" x14ac:dyDescent="0.25">
      <c r="B197" s="135"/>
    </row>
    <row r="198" spans="2:2" s="15" customFormat="1" x14ac:dyDescent="0.25">
      <c r="B198" s="135"/>
    </row>
    <row r="199" spans="2:2" s="15" customFormat="1" x14ac:dyDescent="0.25">
      <c r="B199" s="135"/>
    </row>
    <row r="200" spans="2:2" s="15" customFormat="1" x14ac:dyDescent="0.25">
      <c r="B200" s="135"/>
    </row>
    <row r="201" spans="2:2" s="15" customFormat="1" x14ac:dyDescent="0.25">
      <c r="B201" s="135"/>
    </row>
    <row r="202" spans="2:2" s="15" customFormat="1" x14ac:dyDescent="0.25">
      <c r="B202" s="135"/>
    </row>
    <row r="203" spans="2:2" s="15" customFormat="1" x14ac:dyDescent="0.25">
      <c r="B203" s="135"/>
    </row>
    <row r="204" spans="2:2" s="15" customFormat="1" x14ac:dyDescent="0.25">
      <c r="B204" s="135"/>
    </row>
    <row r="205" spans="2:2" s="15" customFormat="1" x14ac:dyDescent="0.25">
      <c r="B205" s="135"/>
    </row>
    <row r="206" spans="2:2" s="15" customFormat="1" x14ac:dyDescent="0.25">
      <c r="B206" s="135"/>
    </row>
    <row r="207" spans="2:2" s="15" customFormat="1" x14ac:dyDescent="0.25">
      <c r="B207" s="135"/>
    </row>
    <row r="208" spans="2:2" s="15" customFormat="1" x14ac:dyDescent="0.25">
      <c r="B208" s="135"/>
    </row>
    <row r="209" spans="2:2" s="15" customFormat="1" x14ac:dyDescent="0.25">
      <c r="B209" s="135"/>
    </row>
    <row r="210" spans="2:2" s="15" customFormat="1" x14ac:dyDescent="0.25">
      <c r="B210" s="135"/>
    </row>
    <row r="211" spans="2:2" s="15" customFormat="1" x14ac:dyDescent="0.25">
      <c r="B211" s="135"/>
    </row>
    <row r="212" spans="2:2" s="15" customFormat="1" x14ac:dyDescent="0.25">
      <c r="B212" s="135"/>
    </row>
    <row r="213" spans="2:2" s="15" customFormat="1" x14ac:dyDescent="0.25">
      <c r="B213" s="135"/>
    </row>
    <row r="214" spans="2:2" s="15" customFormat="1" x14ac:dyDescent="0.25">
      <c r="B214" s="135"/>
    </row>
    <row r="215" spans="2:2" s="15" customFormat="1" x14ac:dyDescent="0.25">
      <c r="B215" s="135"/>
    </row>
    <row r="216" spans="2:2" s="15" customFormat="1" x14ac:dyDescent="0.25">
      <c r="B216" s="135"/>
    </row>
    <row r="217" spans="2:2" s="15" customFormat="1" x14ac:dyDescent="0.25">
      <c r="B217" s="135"/>
    </row>
    <row r="218" spans="2:2" s="15" customFormat="1" x14ac:dyDescent="0.25">
      <c r="B218" s="135"/>
    </row>
    <row r="219" spans="2:2" s="15" customFormat="1" x14ac:dyDescent="0.25">
      <c r="B219" s="135"/>
    </row>
    <row r="220" spans="2:2" s="15" customFormat="1" x14ac:dyDescent="0.25">
      <c r="B220" s="135"/>
    </row>
    <row r="221" spans="2:2" s="15" customFormat="1" x14ac:dyDescent="0.25">
      <c r="B221" s="135"/>
    </row>
    <row r="222" spans="2:2" s="15" customFormat="1" x14ac:dyDescent="0.25">
      <c r="B222" s="135"/>
    </row>
    <row r="223" spans="2:2" s="15" customFormat="1" x14ac:dyDescent="0.25">
      <c r="B223" s="135"/>
    </row>
    <row r="224" spans="2:2" s="15" customFormat="1" x14ac:dyDescent="0.25">
      <c r="B224" s="135"/>
    </row>
    <row r="225" spans="2:2" s="15" customFormat="1" x14ac:dyDescent="0.25">
      <c r="B225" s="135"/>
    </row>
    <row r="226" spans="2:2" s="15" customFormat="1" x14ac:dyDescent="0.25">
      <c r="B226" s="135"/>
    </row>
    <row r="227" spans="2:2" s="15" customFormat="1" x14ac:dyDescent="0.25">
      <c r="B227" s="135"/>
    </row>
    <row r="228" spans="2:2" s="15" customFormat="1" x14ac:dyDescent="0.25">
      <c r="B228" s="135"/>
    </row>
    <row r="229" spans="2:2" s="15" customFormat="1" x14ac:dyDescent="0.25">
      <c r="B229" s="135"/>
    </row>
    <row r="230" spans="2:2" s="15" customFormat="1" x14ac:dyDescent="0.25">
      <c r="B230" s="135"/>
    </row>
    <row r="231" spans="2:2" s="15" customFormat="1" x14ac:dyDescent="0.25">
      <c r="B231" s="135"/>
    </row>
    <row r="232" spans="2:2" s="15" customFormat="1" x14ac:dyDescent="0.25">
      <c r="B232" s="135"/>
    </row>
    <row r="233" spans="2:2" s="15" customFormat="1" x14ac:dyDescent="0.25">
      <c r="B233" s="135"/>
    </row>
    <row r="234" spans="2:2" s="15" customFormat="1" x14ac:dyDescent="0.25">
      <c r="B234" s="135"/>
    </row>
    <row r="235" spans="2:2" s="15" customFormat="1" x14ac:dyDescent="0.25">
      <c r="B235" s="135"/>
    </row>
    <row r="236" spans="2:2" s="15" customFormat="1" x14ac:dyDescent="0.25">
      <c r="B236" s="135"/>
    </row>
    <row r="237" spans="2:2" s="15" customFormat="1" x14ac:dyDescent="0.25">
      <c r="B237" s="135"/>
    </row>
    <row r="238" spans="2:2" s="15" customFormat="1" x14ac:dyDescent="0.25">
      <c r="B238" s="135"/>
    </row>
    <row r="239" spans="2:2" s="15" customFormat="1" x14ac:dyDescent="0.25">
      <c r="B239" s="135"/>
    </row>
    <row r="240" spans="2:2" s="15" customFormat="1" x14ac:dyDescent="0.25">
      <c r="B240" s="135"/>
    </row>
    <row r="241" spans="2:2" s="15" customFormat="1" x14ac:dyDescent="0.25">
      <c r="B241" s="135"/>
    </row>
    <row r="242" spans="2:2" s="15" customFormat="1" x14ac:dyDescent="0.25">
      <c r="B242" s="135"/>
    </row>
    <row r="243" spans="2:2" s="15" customFormat="1" x14ac:dyDescent="0.25">
      <c r="B243" s="135"/>
    </row>
    <row r="244" spans="2:2" s="15" customFormat="1" x14ac:dyDescent="0.25">
      <c r="B244" s="135"/>
    </row>
    <row r="245" spans="2:2" s="15" customFormat="1" x14ac:dyDescent="0.25">
      <c r="B245" s="135"/>
    </row>
    <row r="246" spans="2:2" s="15" customFormat="1" x14ac:dyDescent="0.25">
      <c r="B246" s="135"/>
    </row>
    <row r="247" spans="2:2" s="15" customFormat="1" x14ac:dyDescent="0.25">
      <c r="B247" s="135"/>
    </row>
    <row r="248" spans="2:2" s="15" customFormat="1" x14ac:dyDescent="0.25">
      <c r="B248" s="135"/>
    </row>
    <row r="249" spans="2:2" s="15" customFormat="1" x14ac:dyDescent="0.25">
      <c r="B249" s="135"/>
    </row>
    <row r="250" spans="2:2" s="15" customFormat="1" x14ac:dyDescent="0.25">
      <c r="B250" s="135"/>
    </row>
    <row r="251" spans="2:2" s="15" customFormat="1" x14ac:dyDescent="0.25">
      <c r="B251" s="135"/>
    </row>
    <row r="252" spans="2:2" s="15" customFormat="1" x14ac:dyDescent="0.25">
      <c r="B252" s="135"/>
    </row>
    <row r="253" spans="2:2" s="15" customFormat="1" x14ac:dyDescent="0.25">
      <c r="B253" s="135"/>
    </row>
    <row r="254" spans="2:2" s="15" customFormat="1" x14ac:dyDescent="0.25">
      <c r="B254" s="135"/>
    </row>
    <row r="255" spans="2:2" s="15" customFormat="1" x14ac:dyDescent="0.25">
      <c r="B255" s="135"/>
    </row>
    <row r="256" spans="2:2" s="15" customFormat="1" x14ac:dyDescent="0.25">
      <c r="B256" s="135"/>
    </row>
    <row r="257" spans="2:2" s="15" customFormat="1" x14ac:dyDescent="0.25">
      <c r="B257" s="135"/>
    </row>
    <row r="258" spans="2:2" s="15" customFormat="1" x14ac:dyDescent="0.25">
      <c r="B258" s="135"/>
    </row>
    <row r="259" spans="2:2" s="15" customFormat="1" x14ac:dyDescent="0.25">
      <c r="B259" s="135"/>
    </row>
    <row r="260" spans="2:2" s="15" customFormat="1" x14ac:dyDescent="0.25">
      <c r="B260" s="135"/>
    </row>
    <row r="261" spans="2:2" s="15" customFormat="1" x14ac:dyDescent="0.25">
      <c r="B261" s="135"/>
    </row>
    <row r="262" spans="2:2" s="15" customFormat="1" x14ac:dyDescent="0.25">
      <c r="B262" s="135"/>
    </row>
    <row r="263" spans="2:2" s="15" customFormat="1" x14ac:dyDescent="0.25">
      <c r="B263" s="135"/>
    </row>
    <row r="264" spans="2:2" s="15" customFormat="1" x14ac:dyDescent="0.25">
      <c r="B264" s="135"/>
    </row>
    <row r="265" spans="2:2" s="15" customFormat="1" x14ac:dyDescent="0.25">
      <c r="B265" s="135"/>
    </row>
    <row r="266" spans="2:2" s="15" customFormat="1" x14ac:dyDescent="0.25">
      <c r="B266" s="135"/>
    </row>
    <row r="267" spans="2:2" s="15" customFormat="1" x14ac:dyDescent="0.25">
      <c r="B267" s="135"/>
    </row>
    <row r="268" spans="2:2" s="15" customFormat="1" x14ac:dyDescent="0.25">
      <c r="B268" s="135"/>
    </row>
    <row r="269" spans="2:2" s="15" customFormat="1" x14ac:dyDescent="0.25">
      <c r="B269" s="135"/>
    </row>
    <row r="270" spans="2:2" s="15" customFormat="1" x14ac:dyDescent="0.25">
      <c r="B270" s="135"/>
    </row>
    <row r="271" spans="2:2" s="15" customFormat="1" x14ac:dyDescent="0.25">
      <c r="B271" s="135"/>
    </row>
    <row r="272" spans="2:2" s="15" customFormat="1" x14ac:dyDescent="0.25">
      <c r="B272" s="135"/>
    </row>
    <row r="273" spans="2:2" s="15" customFormat="1" x14ac:dyDescent="0.25">
      <c r="B273" s="135"/>
    </row>
    <row r="274" spans="2:2" s="15" customFormat="1" x14ac:dyDescent="0.25">
      <c r="B274" s="135"/>
    </row>
    <row r="275" spans="2:2" s="15" customFormat="1" x14ac:dyDescent="0.25">
      <c r="B275" s="135"/>
    </row>
    <row r="276" spans="2:2" s="15" customFormat="1" x14ac:dyDescent="0.25">
      <c r="B276" s="135"/>
    </row>
    <row r="277" spans="2:2" s="15" customFormat="1" x14ac:dyDescent="0.25">
      <c r="B277" s="135"/>
    </row>
    <row r="278" spans="2:2" s="15" customFormat="1" x14ac:dyDescent="0.25">
      <c r="B278" s="135"/>
    </row>
    <row r="279" spans="2:2" s="15" customFormat="1" x14ac:dyDescent="0.25">
      <c r="B279" s="135"/>
    </row>
    <row r="280" spans="2:2" s="15" customFormat="1" x14ac:dyDescent="0.25">
      <c r="B280" s="135"/>
    </row>
    <row r="281" spans="2:2" s="15" customFormat="1" x14ac:dyDescent="0.25">
      <c r="B281" s="135"/>
    </row>
    <row r="282" spans="2:2" s="15" customFormat="1" x14ac:dyDescent="0.25">
      <c r="B282" s="135"/>
    </row>
    <row r="283" spans="2:2" s="15" customFormat="1" x14ac:dyDescent="0.25">
      <c r="B283" s="135"/>
    </row>
    <row r="284" spans="2:2" s="15" customFormat="1" x14ac:dyDescent="0.25">
      <c r="B284" s="135"/>
    </row>
    <row r="285" spans="2:2" s="15" customFormat="1" x14ac:dyDescent="0.25">
      <c r="B285" s="135"/>
    </row>
    <row r="286" spans="2:2" s="15" customFormat="1" x14ac:dyDescent="0.25">
      <c r="B286" s="135"/>
    </row>
    <row r="287" spans="2:2" s="15" customFormat="1" x14ac:dyDescent="0.25">
      <c r="B287" s="135"/>
    </row>
    <row r="288" spans="2:2" s="15" customFormat="1" x14ac:dyDescent="0.25">
      <c r="B288" s="135"/>
    </row>
    <row r="289" spans="2:2" s="15" customFormat="1" x14ac:dyDescent="0.25">
      <c r="B289" s="135"/>
    </row>
    <row r="290" spans="2:2" s="15" customFormat="1" x14ac:dyDescent="0.25">
      <c r="B290" s="135"/>
    </row>
    <row r="291" spans="2:2" s="15" customFormat="1" x14ac:dyDescent="0.25">
      <c r="B291" s="135"/>
    </row>
    <row r="292" spans="2:2" s="15" customFormat="1" x14ac:dyDescent="0.25">
      <c r="B292" s="135"/>
    </row>
    <row r="293" spans="2:2" s="15" customFormat="1" x14ac:dyDescent="0.25">
      <c r="B293" s="135"/>
    </row>
    <row r="294" spans="2:2" s="15" customFormat="1" x14ac:dyDescent="0.25">
      <c r="B294" s="135"/>
    </row>
    <row r="295" spans="2:2" s="15" customFormat="1" x14ac:dyDescent="0.25">
      <c r="B295" s="135"/>
    </row>
    <row r="296" spans="2:2" s="15" customFormat="1" x14ac:dyDescent="0.25">
      <c r="B296" s="135"/>
    </row>
    <row r="297" spans="2:2" s="15" customFormat="1" x14ac:dyDescent="0.25">
      <c r="B297" s="135"/>
    </row>
    <row r="298" spans="2:2" s="15" customFormat="1" x14ac:dyDescent="0.25">
      <c r="B298" s="135"/>
    </row>
    <row r="299" spans="2:2" s="15" customFormat="1" x14ac:dyDescent="0.25">
      <c r="B299" s="135"/>
    </row>
    <row r="300" spans="2:2" s="15" customFormat="1" x14ac:dyDescent="0.25">
      <c r="B300" s="135"/>
    </row>
    <row r="301" spans="2:2" s="15" customFormat="1" x14ac:dyDescent="0.25">
      <c r="B301" s="135"/>
    </row>
    <row r="302" spans="2:2" s="15" customFormat="1" x14ac:dyDescent="0.25">
      <c r="B302" s="135"/>
    </row>
    <row r="303" spans="2:2" s="15" customFormat="1" x14ac:dyDescent="0.25">
      <c r="B303" s="135"/>
    </row>
    <row r="304" spans="2:2" s="15" customFormat="1" x14ac:dyDescent="0.25">
      <c r="B304" s="135"/>
    </row>
    <row r="305" spans="2:2" s="15" customFormat="1" x14ac:dyDescent="0.25">
      <c r="B305" s="135"/>
    </row>
    <row r="306" spans="2:2" s="15" customFormat="1" x14ac:dyDescent="0.25">
      <c r="B306" s="135"/>
    </row>
    <row r="307" spans="2:2" s="15" customFormat="1" x14ac:dyDescent="0.25">
      <c r="B307" s="135"/>
    </row>
    <row r="308" spans="2:2" s="15" customFormat="1" x14ac:dyDescent="0.25">
      <c r="B308" s="135"/>
    </row>
    <row r="309" spans="2:2" s="15" customFormat="1" x14ac:dyDescent="0.25">
      <c r="B309" s="135"/>
    </row>
    <row r="310" spans="2:2" s="15" customFormat="1" x14ac:dyDescent="0.25">
      <c r="B310" s="135"/>
    </row>
    <row r="311" spans="2:2" s="15" customFormat="1" x14ac:dyDescent="0.25">
      <c r="B311" s="135"/>
    </row>
    <row r="312" spans="2:2" s="15" customFormat="1" x14ac:dyDescent="0.25">
      <c r="B312" s="135"/>
    </row>
    <row r="313" spans="2:2" s="15" customFormat="1" x14ac:dyDescent="0.25">
      <c r="B313" s="135"/>
    </row>
    <row r="314" spans="2:2" s="15" customFormat="1" x14ac:dyDescent="0.25">
      <c r="B314" s="135"/>
    </row>
    <row r="315" spans="2:2" s="15" customFormat="1" x14ac:dyDescent="0.25">
      <c r="B315" s="135"/>
    </row>
    <row r="316" spans="2:2" s="15" customFormat="1" x14ac:dyDescent="0.25">
      <c r="B316" s="135"/>
    </row>
    <row r="317" spans="2:2" s="15" customFormat="1" x14ac:dyDescent="0.25">
      <c r="B317" s="135"/>
    </row>
    <row r="318" spans="2:2" s="15" customFormat="1" x14ac:dyDescent="0.25">
      <c r="B318" s="135"/>
    </row>
    <row r="319" spans="2:2" s="15" customFormat="1" x14ac:dyDescent="0.25">
      <c r="B319" s="135"/>
    </row>
    <row r="320" spans="2:2" s="15" customFormat="1" x14ac:dyDescent="0.25">
      <c r="B320" s="135"/>
    </row>
    <row r="321" spans="2:2" s="15" customFormat="1" x14ac:dyDescent="0.25">
      <c r="B321" s="135"/>
    </row>
    <row r="322" spans="2:2" s="15" customFormat="1" x14ac:dyDescent="0.25">
      <c r="B322" s="135"/>
    </row>
    <row r="323" spans="2:2" s="15" customFormat="1" x14ac:dyDescent="0.25">
      <c r="B323" s="135"/>
    </row>
    <row r="324" spans="2:2" s="15" customFormat="1" x14ac:dyDescent="0.25">
      <c r="B324" s="135"/>
    </row>
    <row r="325" spans="2:2" s="15" customFormat="1" x14ac:dyDescent="0.25">
      <c r="B325" s="135"/>
    </row>
    <row r="326" spans="2:2" s="15" customFormat="1" x14ac:dyDescent="0.25">
      <c r="B326" s="135"/>
    </row>
    <row r="327" spans="2:2" s="15" customFormat="1" x14ac:dyDescent="0.25">
      <c r="B327" s="135"/>
    </row>
    <row r="328" spans="2:2" s="15" customFormat="1" x14ac:dyDescent="0.25">
      <c r="B328" s="135"/>
    </row>
    <row r="329" spans="2:2" s="15" customFormat="1" x14ac:dyDescent="0.25">
      <c r="B329" s="135"/>
    </row>
    <row r="330" spans="2:2" s="15" customFormat="1" x14ac:dyDescent="0.25">
      <c r="B330" s="135"/>
    </row>
    <row r="331" spans="2:2" s="15" customFormat="1" x14ac:dyDescent="0.25">
      <c r="B331" s="135"/>
    </row>
    <row r="332" spans="2:2" s="15" customFormat="1" x14ac:dyDescent="0.25">
      <c r="B332" s="135"/>
    </row>
    <row r="333" spans="2:2" s="15" customFormat="1" x14ac:dyDescent="0.25">
      <c r="B333" s="135"/>
    </row>
    <row r="334" spans="2:2" s="15" customFormat="1" x14ac:dyDescent="0.25">
      <c r="B334" s="135"/>
    </row>
    <row r="335" spans="2:2" s="15" customFormat="1" x14ac:dyDescent="0.25">
      <c r="B335" s="135"/>
    </row>
    <row r="336" spans="2:2" s="15" customFormat="1" x14ac:dyDescent="0.25">
      <c r="B336" s="135"/>
    </row>
    <row r="337" spans="2:2" s="15" customFormat="1" x14ac:dyDescent="0.25">
      <c r="B337" s="135"/>
    </row>
    <row r="338" spans="2:2" s="15" customFormat="1" x14ac:dyDescent="0.25">
      <c r="B338" s="135"/>
    </row>
    <row r="339" spans="2:2" s="15" customFormat="1" x14ac:dyDescent="0.25">
      <c r="B339" s="135"/>
    </row>
    <row r="340" spans="2:2" s="15" customFormat="1" x14ac:dyDescent="0.25">
      <c r="B340" s="135"/>
    </row>
    <row r="341" spans="2:2" s="15" customFormat="1" x14ac:dyDescent="0.25">
      <c r="B341" s="135"/>
    </row>
    <row r="342" spans="2:2" s="15" customFormat="1" x14ac:dyDescent="0.25">
      <c r="B342" s="135"/>
    </row>
    <row r="343" spans="2:2" s="15" customFormat="1" x14ac:dyDescent="0.25">
      <c r="B343" s="135"/>
    </row>
    <row r="344" spans="2:2" s="15" customFormat="1" x14ac:dyDescent="0.25">
      <c r="B344" s="135"/>
    </row>
    <row r="345" spans="2:2" s="15" customFormat="1" x14ac:dyDescent="0.25">
      <c r="B345" s="135"/>
    </row>
    <row r="346" spans="2:2" s="15" customFormat="1" x14ac:dyDescent="0.25">
      <c r="B346" s="135"/>
    </row>
    <row r="347" spans="2:2" s="15" customFormat="1" x14ac:dyDescent="0.25">
      <c r="B347" s="135"/>
    </row>
    <row r="348" spans="2:2" s="15" customFormat="1" x14ac:dyDescent="0.25">
      <c r="B348" s="135"/>
    </row>
    <row r="349" spans="2:2" s="15" customFormat="1" x14ac:dyDescent="0.25">
      <c r="B349" s="135"/>
    </row>
    <row r="350" spans="2:2" s="15" customFormat="1" x14ac:dyDescent="0.25">
      <c r="B350" s="135"/>
    </row>
    <row r="351" spans="2:2" s="15" customFormat="1" x14ac:dyDescent="0.25">
      <c r="B351" s="135"/>
    </row>
    <row r="352" spans="2:2" s="15" customFormat="1" x14ac:dyDescent="0.25">
      <c r="B352" s="135"/>
    </row>
    <row r="353" spans="2:2" s="15" customFormat="1" x14ac:dyDescent="0.25">
      <c r="B353" s="135"/>
    </row>
    <row r="354" spans="2:2" s="15" customFormat="1" x14ac:dyDescent="0.25">
      <c r="B354" s="135"/>
    </row>
    <row r="355" spans="2:2" s="15" customFormat="1" x14ac:dyDescent="0.25">
      <c r="B355" s="135"/>
    </row>
    <row r="356" spans="2:2" s="15" customFormat="1" x14ac:dyDescent="0.25">
      <c r="B356" s="135"/>
    </row>
    <row r="357" spans="2:2" s="15" customFormat="1" x14ac:dyDescent="0.25">
      <c r="B357" s="135"/>
    </row>
    <row r="358" spans="2:2" s="15" customFormat="1" x14ac:dyDescent="0.25">
      <c r="B358" s="135"/>
    </row>
    <row r="359" spans="2:2" s="15" customFormat="1" x14ac:dyDescent="0.25">
      <c r="B359" s="135"/>
    </row>
    <row r="360" spans="2:2" s="15" customFormat="1" x14ac:dyDescent="0.25">
      <c r="B360" s="135"/>
    </row>
    <row r="361" spans="2:2" s="15" customFormat="1" x14ac:dyDescent="0.25">
      <c r="B361" s="135"/>
    </row>
    <row r="362" spans="2:2" s="15" customFormat="1" x14ac:dyDescent="0.25">
      <c r="B362" s="135"/>
    </row>
    <row r="363" spans="2:2" s="15" customFormat="1" x14ac:dyDescent="0.25">
      <c r="B363" s="135"/>
    </row>
    <row r="364" spans="2:2" s="15" customFormat="1" x14ac:dyDescent="0.25">
      <c r="B364" s="135"/>
    </row>
    <row r="365" spans="2:2" s="15" customFormat="1" x14ac:dyDescent="0.25">
      <c r="B365" s="135"/>
    </row>
    <row r="366" spans="2:2" s="15" customFormat="1" x14ac:dyDescent="0.25">
      <c r="B366" s="135"/>
    </row>
    <row r="367" spans="2:2" s="15" customFormat="1" x14ac:dyDescent="0.25">
      <c r="B367" s="135"/>
    </row>
    <row r="368" spans="2:2" s="15" customFormat="1" x14ac:dyDescent="0.25">
      <c r="B368" s="135"/>
    </row>
    <row r="369" spans="2:2" s="15" customFormat="1" x14ac:dyDescent="0.25">
      <c r="B369" s="135"/>
    </row>
    <row r="370" spans="2:2" s="15" customFormat="1" x14ac:dyDescent="0.25">
      <c r="B370" s="135"/>
    </row>
    <row r="371" spans="2:2" s="15" customFormat="1" x14ac:dyDescent="0.25">
      <c r="B371" s="135"/>
    </row>
    <row r="372" spans="2:2" s="15" customFormat="1" x14ac:dyDescent="0.25">
      <c r="B372" s="135"/>
    </row>
    <row r="373" spans="2:2" s="15" customFormat="1" x14ac:dyDescent="0.25">
      <c r="B373" s="135"/>
    </row>
    <row r="374" spans="2:2" s="15" customFormat="1" x14ac:dyDescent="0.25">
      <c r="B374" s="135"/>
    </row>
    <row r="375" spans="2:2" s="15" customFormat="1" x14ac:dyDescent="0.25">
      <c r="B375" s="135"/>
    </row>
    <row r="376" spans="2:2" s="15" customFormat="1" x14ac:dyDescent="0.25">
      <c r="B376" s="135"/>
    </row>
    <row r="377" spans="2:2" s="15" customFormat="1" x14ac:dyDescent="0.25">
      <c r="B377" s="135"/>
    </row>
    <row r="378" spans="2:2" s="15" customFormat="1" x14ac:dyDescent="0.25">
      <c r="B378" s="135"/>
    </row>
    <row r="379" spans="2:2" s="15" customFormat="1" x14ac:dyDescent="0.25">
      <c r="B379" s="135"/>
    </row>
    <row r="380" spans="2:2" s="15" customFormat="1" x14ac:dyDescent="0.25">
      <c r="B380" s="135"/>
    </row>
    <row r="381" spans="2:2" s="15" customFormat="1" x14ac:dyDescent="0.25">
      <c r="B381" s="135"/>
    </row>
    <row r="382" spans="2:2" s="15" customFormat="1" x14ac:dyDescent="0.25">
      <c r="B382" s="135"/>
    </row>
    <row r="383" spans="2:2" s="15" customFormat="1" x14ac:dyDescent="0.25">
      <c r="B383" s="135"/>
    </row>
    <row r="384" spans="2:2" s="15" customFormat="1" x14ac:dyDescent="0.25">
      <c r="B384" s="135"/>
    </row>
    <row r="385" spans="2:2" s="15" customFormat="1" x14ac:dyDescent="0.25">
      <c r="B385" s="135"/>
    </row>
    <row r="386" spans="2:2" s="15" customFormat="1" x14ac:dyDescent="0.25">
      <c r="B386" s="135"/>
    </row>
    <row r="387" spans="2:2" s="15" customFormat="1" x14ac:dyDescent="0.25">
      <c r="B387" s="135"/>
    </row>
    <row r="388" spans="2:2" s="15" customFormat="1" x14ac:dyDescent="0.25">
      <c r="B388" s="135"/>
    </row>
    <row r="389" spans="2:2" s="15" customFormat="1" x14ac:dyDescent="0.25">
      <c r="B389" s="135"/>
    </row>
    <row r="390" spans="2:2" s="15" customFormat="1" x14ac:dyDescent="0.25">
      <c r="B390" s="135"/>
    </row>
    <row r="391" spans="2:2" s="15" customFormat="1" x14ac:dyDescent="0.25">
      <c r="B391" s="135"/>
    </row>
    <row r="392" spans="2:2" s="15" customFormat="1" x14ac:dyDescent="0.25">
      <c r="B392" s="135"/>
    </row>
    <row r="393" spans="2:2" s="15" customFormat="1" x14ac:dyDescent="0.25">
      <c r="B393" s="135"/>
    </row>
    <row r="394" spans="2:2" s="15" customFormat="1" x14ac:dyDescent="0.25">
      <c r="B394" s="135"/>
    </row>
    <row r="395" spans="2:2" s="15" customFormat="1" x14ac:dyDescent="0.25">
      <c r="B395" s="135"/>
    </row>
    <row r="396" spans="2:2" s="15" customFormat="1" x14ac:dyDescent="0.25">
      <c r="B396" s="135"/>
    </row>
    <row r="397" spans="2:2" s="15" customFormat="1" x14ac:dyDescent="0.25">
      <c r="B397" s="135"/>
    </row>
    <row r="398" spans="2:2" s="15" customFormat="1" x14ac:dyDescent="0.25">
      <c r="B398" s="135"/>
    </row>
    <row r="399" spans="2:2" s="15" customFormat="1" x14ac:dyDescent="0.25">
      <c r="B399" s="135"/>
    </row>
    <row r="400" spans="2:2" s="15" customFormat="1" x14ac:dyDescent="0.25">
      <c r="B400" s="135"/>
    </row>
    <row r="401" spans="2:2" s="15" customFormat="1" x14ac:dyDescent="0.25">
      <c r="B401" s="135"/>
    </row>
    <row r="402" spans="2:2" s="15" customFormat="1" x14ac:dyDescent="0.25">
      <c r="B402" s="135"/>
    </row>
    <row r="403" spans="2:2" s="15" customFormat="1" x14ac:dyDescent="0.25">
      <c r="B403" s="135"/>
    </row>
    <row r="404" spans="2:2" s="15" customFormat="1" x14ac:dyDescent="0.25">
      <c r="B404" s="135"/>
    </row>
    <row r="405" spans="2:2" s="15" customFormat="1" x14ac:dyDescent="0.25">
      <c r="B405" s="135"/>
    </row>
    <row r="406" spans="2:2" s="15" customFormat="1" x14ac:dyDescent="0.25">
      <c r="B406" s="135"/>
    </row>
    <row r="407" spans="2:2" s="15" customFormat="1" x14ac:dyDescent="0.25">
      <c r="B407" s="135"/>
    </row>
    <row r="408" spans="2:2" s="15" customFormat="1" x14ac:dyDescent="0.25">
      <c r="B408" s="135"/>
    </row>
    <row r="409" spans="2:2" s="15" customFormat="1" x14ac:dyDescent="0.25">
      <c r="B409" s="135"/>
    </row>
    <row r="410" spans="2:2" s="15" customFormat="1" x14ac:dyDescent="0.25">
      <c r="B410" s="135"/>
    </row>
    <row r="411" spans="2:2" s="15" customFormat="1" x14ac:dyDescent="0.25">
      <c r="B411" s="135"/>
    </row>
    <row r="412" spans="2:2" s="15" customFormat="1" x14ac:dyDescent="0.25">
      <c r="B412" s="135"/>
    </row>
    <row r="413" spans="2:2" s="15" customFormat="1" x14ac:dyDescent="0.25">
      <c r="B413" s="135"/>
    </row>
    <row r="414" spans="2:2" s="15" customFormat="1" x14ac:dyDescent="0.25">
      <c r="B414" s="135"/>
    </row>
    <row r="415" spans="2:2" s="15" customFormat="1" x14ac:dyDescent="0.25">
      <c r="B415" s="135"/>
    </row>
    <row r="416" spans="2:2" s="15" customFormat="1" x14ac:dyDescent="0.25">
      <c r="B416" s="135"/>
    </row>
    <row r="417" spans="2:2" s="15" customFormat="1" x14ac:dyDescent="0.25">
      <c r="B417" s="135"/>
    </row>
    <row r="418" spans="2:2" s="15" customFormat="1" x14ac:dyDescent="0.25">
      <c r="B418" s="135"/>
    </row>
    <row r="419" spans="2:2" s="15" customFormat="1" x14ac:dyDescent="0.25">
      <c r="B419" s="135"/>
    </row>
    <row r="420" spans="2:2" s="15" customFormat="1" x14ac:dyDescent="0.25">
      <c r="B420" s="135"/>
    </row>
    <row r="421" spans="2:2" s="15" customFormat="1" x14ac:dyDescent="0.25">
      <c r="B421" s="135"/>
    </row>
    <row r="422" spans="2:2" s="15" customFormat="1" x14ac:dyDescent="0.25">
      <c r="B422" s="135"/>
    </row>
    <row r="423" spans="2:2" s="15" customFormat="1" x14ac:dyDescent="0.25">
      <c r="B423" s="135"/>
    </row>
    <row r="424" spans="2:2" s="15" customFormat="1" x14ac:dyDescent="0.25">
      <c r="B424" s="135"/>
    </row>
    <row r="425" spans="2:2" s="15" customFormat="1" x14ac:dyDescent="0.25">
      <c r="B425" s="135"/>
    </row>
    <row r="426" spans="2:2" s="15" customFormat="1" x14ac:dyDescent="0.25">
      <c r="B426" s="135"/>
    </row>
    <row r="427" spans="2:2" s="15" customFormat="1" x14ac:dyDescent="0.25">
      <c r="B427" s="135"/>
    </row>
    <row r="428" spans="2:2" s="15" customFormat="1" x14ac:dyDescent="0.25">
      <c r="B428" s="135"/>
    </row>
    <row r="429" spans="2:2" s="15" customFormat="1" x14ac:dyDescent="0.25">
      <c r="B429" s="135"/>
    </row>
    <row r="430" spans="2:2" s="15" customFormat="1" x14ac:dyDescent="0.25">
      <c r="B430" s="135"/>
    </row>
    <row r="431" spans="2:2" s="15" customFormat="1" x14ac:dyDescent="0.25">
      <c r="B431" s="135"/>
    </row>
    <row r="432" spans="2:2" s="15" customFormat="1" x14ac:dyDescent="0.25">
      <c r="B432" s="135"/>
    </row>
    <row r="433" spans="2:2" s="15" customFormat="1" x14ac:dyDescent="0.25">
      <c r="B433" s="135"/>
    </row>
    <row r="434" spans="2:2" s="15" customFormat="1" x14ac:dyDescent="0.25">
      <c r="B434" s="135"/>
    </row>
    <row r="435" spans="2:2" s="15" customFormat="1" x14ac:dyDescent="0.25">
      <c r="B435" s="135"/>
    </row>
    <row r="436" spans="2:2" s="15" customFormat="1" x14ac:dyDescent="0.25">
      <c r="B436" s="135"/>
    </row>
    <row r="437" spans="2:2" s="15" customFormat="1" x14ac:dyDescent="0.25">
      <c r="B437" s="135"/>
    </row>
    <row r="438" spans="2:2" s="15" customFormat="1" x14ac:dyDescent="0.25">
      <c r="B438" s="135"/>
    </row>
    <row r="439" spans="2:2" s="15" customFormat="1" x14ac:dyDescent="0.25">
      <c r="B439" s="135"/>
    </row>
    <row r="440" spans="2:2" s="15" customFormat="1" x14ac:dyDescent="0.25">
      <c r="B440" s="135"/>
    </row>
    <row r="441" spans="2:2" s="15" customFormat="1" x14ac:dyDescent="0.25">
      <c r="B441" s="135"/>
    </row>
    <row r="442" spans="2:2" s="15" customFormat="1" x14ac:dyDescent="0.25">
      <c r="B442" s="135"/>
    </row>
    <row r="443" spans="2:2" s="15" customFormat="1" x14ac:dyDescent="0.25">
      <c r="B443" s="135"/>
    </row>
    <row r="444" spans="2:2" s="15" customFormat="1" x14ac:dyDescent="0.25">
      <c r="B444" s="135"/>
    </row>
    <row r="445" spans="2:2" s="15" customFormat="1" x14ac:dyDescent="0.25">
      <c r="B445" s="135"/>
    </row>
    <row r="446" spans="2:2" s="15" customFormat="1" x14ac:dyDescent="0.25">
      <c r="B446" s="135"/>
    </row>
    <row r="447" spans="2:2" s="15" customFormat="1" x14ac:dyDescent="0.25">
      <c r="B447" s="135"/>
    </row>
    <row r="448" spans="2:2" s="15" customFormat="1" x14ac:dyDescent="0.25">
      <c r="B448" s="135"/>
    </row>
    <row r="449" spans="2:2" s="15" customFormat="1" x14ac:dyDescent="0.25">
      <c r="B449" s="135"/>
    </row>
    <row r="450" spans="2:2" s="15" customFormat="1" x14ac:dyDescent="0.25">
      <c r="B450" s="135"/>
    </row>
    <row r="451" spans="2:2" s="15" customFormat="1" x14ac:dyDescent="0.25">
      <c r="B451" s="135"/>
    </row>
    <row r="452" spans="2:2" s="15" customFormat="1" x14ac:dyDescent="0.25">
      <c r="B452" s="135"/>
    </row>
    <row r="453" spans="2:2" s="15" customFormat="1" x14ac:dyDescent="0.25">
      <c r="B453" s="135"/>
    </row>
    <row r="454" spans="2:2" s="15" customFormat="1" x14ac:dyDescent="0.25">
      <c r="B454" s="135"/>
    </row>
    <row r="455" spans="2:2" s="15" customFormat="1" x14ac:dyDescent="0.25">
      <c r="B455" s="135"/>
    </row>
    <row r="456" spans="2:2" s="15" customFormat="1" x14ac:dyDescent="0.25">
      <c r="B456" s="135"/>
    </row>
    <row r="457" spans="2:2" s="15" customFormat="1" x14ac:dyDescent="0.25">
      <c r="B457" s="135"/>
    </row>
    <row r="458" spans="2:2" s="15" customFormat="1" x14ac:dyDescent="0.25">
      <c r="B458" s="135"/>
    </row>
    <row r="459" spans="2:2" s="15" customFormat="1" x14ac:dyDescent="0.25">
      <c r="B459" s="135"/>
    </row>
    <row r="460" spans="2:2" s="15" customFormat="1" x14ac:dyDescent="0.25">
      <c r="B460" s="135"/>
    </row>
    <row r="461" spans="2:2" s="15" customFormat="1" x14ac:dyDescent="0.25">
      <c r="B461" s="135"/>
    </row>
    <row r="462" spans="2:2" s="15" customFormat="1" x14ac:dyDescent="0.25">
      <c r="B462" s="135"/>
    </row>
    <row r="463" spans="2:2" s="15" customFormat="1" x14ac:dyDescent="0.25">
      <c r="B463" s="135"/>
    </row>
    <row r="464" spans="2:2" s="15" customFormat="1" x14ac:dyDescent="0.25">
      <c r="B464" s="135"/>
    </row>
    <row r="465" spans="2:2" s="15" customFormat="1" x14ac:dyDescent="0.25">
      <c r="B465" s="135"/>
    </row>
    <row r="466" spans="2:2" s="15" customFormat="1" x14ac:dyDescent="0.25">
      <c r="B466" s="135"/>
    </row>
    <row r="467" spans="2:2" s="15" customFormat="1" x14ac:dyDescent="0.25">
      <c r="B467" s="135"/>
    </row>
    <row r="468" spans="2:2" s="15" customFormat="1" x14ac:dyDescent="0.25">
      <c r="B468" s="135"/>
    </row>
    <row r="469" spans="2:2" s="15" customFormat="1" x14ac:dyDescent="0.25">
      <c r="B469" s="135"/>
    </row>
    <row r="470" spans="2:2" s="15" customFormat="1" x14ac:dyDescent="0.25">
      <c r="B470" s="135"/>
    </row>
    <row r="471" spans="2:2" s="15" customFormat="1" x14ac:dyDescent="0.25">
      <c r="B471" s="135"/>
    </row>
    <row r="472" spans="2:2" s="15" customFormat="1" x14ac:dyDescent="0.25">
      <c r="B472" s="135"/>
    </row>
    <row r="473" spans="2:2" s="15" customFormat="1" x14ac:dyDescent="0.25">
      <c r="B473" s="135"/>
    </row>
    <row r="474" spans="2:2" s="15" customFormat="1" x14ac:dyDescent="0.25">
      <c r="B474" s="135"/>
    </row>
    <row r="475" spans="2:2" s="15" customFormat="1" x14ac:dyDescent="0.25">
      <c r="B475" s="135"/>
    </row>
    <row r="476" spans="2:2" s="15" customFormat="1" x14ac:dyDescent="0.25">
      <c r="B476" s="135"/>
    </row>
    <row r="477" spans="2:2" s="15" customFormat="1" x14ac:dyDescent="0.25">
      <c r="B477" s="135"/>
    </row>
    <row r="478" spans="2:2" s="15" customFormat="1" x14ac:dyDescent="0.25">
      <c r="B478" s="135"/>
    </row>
    <row r="479" spans="2:2" s="15" customFormat="1" x14ac:dyDescent="0.25">
      <c r="B479" s="135"/>
    </row>
    <row r="480" spans="2:2" s="15" customFormat="1" x14ac:dyDescent="0.25">
      <c r="B480" s="135"/>
    </row>
    <row r="481" spans="2:2" s="15" customFormat="1" x14ac:dyDescent="0.25">
      <c r="B481" s="135"/>
    </row>
    <row r="482" spans="2:2" s="15" customFormat="1" x14ac:dyDescent="0.25">
      <c r="B482" s="135"/>
    </row>
    <row r="483" spans="2:2" s="15" customFormat="1" x14ac:dyDescent="0.25">
      <c r="B483" s="135"/>
    </row>
    <row r="484" spans="2:2" s="15" customFormat="1" x14ac:dyDescent="0.25">
      <c r="B484" s="135"/>
    </row>
    <row r="485" spans="2:2" s="15" customFormat="1" x14ac:dyDescent="0.25">
      <c r="B485" s="135"/>
    </row>
    <row r="486" spans="2:2" s="15" customFormat="1" x14ac:dyDescent="0.25">
      <c r="B486" s="135"/>
    </row>
    <row r="487" spans="2:2" s="15" customFormat="1" x14ac:dyDescent="0.25">
      <c r="B487" s="135"/>
    </row>
    <row r="488" spans="2:2" s="15" customFormat="1" x14ac:dyDescent="0.25">
      <c r="B488" s="135"/>
    </row>
    <row r="489" spans="2:2" s="15" customFormat="1" x14ac:dyDescent="0.25">
      <c r="B489" s="135"/>
    </row>
    <row r="490" spans="2:2" s="15" customFormat="1" x14ac:dyDescent="0.25">
      <c r="B490" s="135"/>
    </row>
    <row r="491" spans="2:2" s="15" customFormat="1" x14ac:dyDescent="0.25">
      <c r="B491" s="135"/>
    </row>
    <row r="492" spans="2:2" s="15" customFormat="1" x14ac:dyDescent="0.25">
      <c r="B492" s="135"/>
    </row>
    <row r="493" spans="2:2" s="15" customFormat="1" x14ac:dyDescent="0.25">
      <c r="B493" s="135"/>
    </row>
    <row r="494" spans="2:2" s="15" customFormat="1" x14ac:dyDescent="0.25">
      <c r="B494" s="135"/>
    </row>
    <row r="495" spans="2:2" s="15" customFormat="1" x14ac:dyDescent="0.25">
      <c r="B495" s="135"/>
    </row>
    <row r="496" spans="2:2" s="15" customFormat="1" x14ac:dyDescent="0.25">
      <c r="B496" s="135"/>
    </row>
    <row r="497" spans="2:2" s="15" customFormat="1" x14ac:dyDescent="0.25">
      <c r="B497" s="135"/>
    </row>
    <row r="498" spans="2:2" s="15" customFormat="1" x14ac:dyDescent="0.25">
      <c r="B498" s="135"/>
    </row>
    <row r="499" spans="2:2" s="15" customFormat="1" x14ac:dyDescent="0.25">
      <c r="B499" s="135"/>
    </row>
    <row r="500" spans="2:2" s="15" customFormat="1" x14ac:dyDescent="0.25">
      <c r="B500" s="135"/>
    </row>
    <row r="501" spans="2:2" s="15" customFormat="1" x14ac:dyDescent="0.25">
      <c r="B501" s="135"/>
    </row>
    <row r="502" spans="2:2" s="15" customFormat="1" x14ac:dyDescent="0.25">
      <c r="B502" s="135"/>
    </row>
    <row r="503" spans="2:2" s="15" customFormat="1" x14ac:dyDescent="0.25">
      <c r="B503" s="135"/>
    </row>
    <row r="504" spans="2:2" s="15" customFormat="1" x14ac:dyDescent="0.25">
      <c r="B504" s="135"/>
    </row>
    <row r="505" spans="2:2" s="15" customFormat="1" x14ac:dyDescent="0.25">
      <c r="B505" s="135"/>
    </row>
    <row r="506" spans="2:2" s="15" customFormat="1" x14ac:dyDescent="0.25">
      <c r="B506" s="135"/>
    </row>
    <row r="507" spans="2:2" s="15" customFormat="1" x14ac:dyDescent="0.25">
      <c r="B507" s="135"/>
    </row>
    <row r="508" spans="2:2" s="15" customFormat="1" x14ac:dyDescent="0.25">
      <c r="B508" s="135"/>
    </row>
    <row r="509" spans="2:2" s="15" customFormat="1" x14ac:dyDescent="0.25">
      <c r="B509" s="135"/>
    </row>
    <row r="510" spans="2:2" s="15" customFormat="1" x14ac:dyDescent="0.25">
      <c r="B510" s="135"/>
    </row>
    <row r="511" spans="2:2" s="15" customFormat="1" x14ac:dyDescent="0.25">
      <c r="B511" s="135"/>
    </row>
    <row r="512" spans="2:2" s="15" customFormat="1" x14ac:dyDescent="0.25">
      <c r="B512" s="135"/>
    </row>
    <row r="513" spans="2:2" s="15" customFormat="1" x14ac:dyDescent="0.25">
      <c r="B513" s="135"/>
    </row>
    <row r="514" spans="2:2" s="15" customFormat="1" x14ac:dyDescent="0.25">
      <c r="B514" s="135"/>
    </row>
    <row r="515" spans="2:2" s="15" customFormat="1" x14ac:dyDescent="0.25">
      <c r="B515" s="135"/>
    </row>
    <row r="516" spans="2:2" s="15" customFormat="1" x14ac:dyDescent="0.25">
      <c r="B516" s="135"/>
    </row>
    <row r="517" spans="2:2" s="15" customFormat="1" x14ac:dyDescent="0.25">
      <c r="B517" s="135"/>
    </row>
    <row r="518" spans="2:2" s="15" customFormat="1" x14ac:dyDescent="0.25">
      <c r="B518" s="135"/>
    </row>
    <row r="519" spans="2:2" s="15" customFormat="1" x14ac:dyDescent="0.25">
      <c r="B519" s="135"/>
    </row>
    <row r="520" spans="2:2" s="15" customFormat="1" x14ac:dyDescent="0.25">
      <c r="B520" s="135"/>
    </row>
    <row r="521" spans="2:2" s="15" customFormat="1" x14ac:dyDescent="0.25">
      <c r="B521" s="135"/>
    </row>
    <row r="522" spans="2:2" s="15" customFormat="1" x14ac:dyDescent="0.25">
      <c r="B522" s="135"/>
    </row>
    <row r="523" spans="2:2" s="15" customFormat="1" x14ac:dyDescent="0.25">
      <c r="B523" s="135"/>
    </row>
    <row r="524" spans="2:2" s="15" customFormat="1" x14ac:dyDescent="0.25">
      <c r="B524" s="135"/>
    </row>
    <row r="525" spans="2:2" s="15" customFormat="1" x14ac:dyDescent="0.25">
      <c r="B525" s="135"/>
    </row>
    <row r="526" spans="2:2" s="15" customFormat="1" x14ac:dyDescent="0.25">
      <c r="B526" s="135"/>
    </row>
    <row r="527" spans="2:2" s="15" customFormat="1" x14ac:dyDescent="0.25">
      <c r="B527" s="135"/>
    </row>
    <row r="528" spans="2:2" s="15" customFormat="1" x14ac:dyDescent="0.25">
      <c r="B528" s="135"/>
    </row>
    <row r="529" spans="2:2" s="15" customFormat="1" x14ac:dyDescent="0.25">
      <c r="B529" s="135"/>
    </row>
    <row r="530" spans="2:2" s="15" customFormat="1" x14ac:dyDescent="0.25">
      <c r="B530" s="135"/>
    </row>
    <row r="531" spans="2:2" s="15" customFormat="1" x14ac:dyDescent="0.25">
      <c r="B531" s="135"/>
    </row>
    <row r="532" spans="2:2" s="15" customFormat="1" x14ac:dyDescent="0.25">
      <c r="B532" s="135"/>
    </row>
    <row r="533" spans="2:2" s="15" customFormat="1" x14ac:dyDescent="0.25">
      <c r="B533" s="135"/>
    </row>
    <row r="534" spans="2:2" s="15" customFormat="1" x14ac:dyDescent="0.25">
      <c r="B534" s="135"/>
    </row>
    <row r="535" spans="2:2" s="15" customFormat="1" x14ac:dyDescent="0.25">
      <c r="B535" s="135"/>
    </row>
    <row r="536" spans="2:2" s="15" customFormat="1" x14ac:dyDescent="0.25">
      <c r="B536" s="135"/>
    </row>
    <row r="537" spans="2:2" s="15" customFormat="1" x14ac:dyDescent="0.25">
      <c r="B537" s="135"/>
    </row>
    <row r="538" spans="2:2" s="15" customFormat="1" x14ac:dyDescent="0.25">
      <c r="B538" s="135"/>
    </row>
    <row r="539" spans="2:2" s="15" customFormat="1" x14ac:dyDescent="0.25">
      <c r="B539" s="135"/>
    </row>
    <row r="540" spans="2:2" s="15" customFormat="1" x14ac:dyDescent="0.25">
      <c r="B540" s="135"/>
    </row>
    <row r="541" spans="2:2" s="15" customFormat="1" x14ac:dyDescent="0.25">
      <c r="B541" s="135"/>
    </row>
    <row r="542" spans="2:2" s="15" customFormat="1" x14ac:dyDescent="0.25">
      <c r="B542" s="135"/>
    </row>
    <row r="543" spans="2:2" s="15" customFormat="1" x14ac:dyDescent="0.25">
      <c r="B543" s="135"/>
    </row>
    <row r="544" spans="2:2" s="15" customFormat="1" x14ac:dyDescent="0.25">
      <c r="B544" s="135"/>
    </row>
    <row r="545" spans="2:2" s="15" customFormat="1" x14ac:dyDescent="0.25">
      <c r="B545" s="135"/>
    </row>
    <row r="546" spans="2:2" s="15" customFormat="1" x14ac:dyDescent="0.25">
      <c r="B546" s="135"/>
    </row>
    <row r="547" spans="2:2" s="15" customFormat="1" x14ac:dyDescent="0.25">
      <c r="B547" s="135"/>
    </row>
    <row r="548" spans="2:2" s="15" customFormat="1" x14ac:dyDescent="0.25">
      <c r="B548" s="135"/>
    </row>
    <row r="549" spans="2:2" s="15" customFormat="1" x14ac:dyDescent="0.25">
      <c r="B549" s="135"/>
    </row>
    <row r="550" spans="2:2" s="15" customFormat="1" x14ac:dyDescent="0.25">
      <c r="B550" s="135"/>
    </row>
    <row r="551" spans="2:2" s="15" customFormat="1" x14ac:dyDescent="0.25">
      <c r="B551" s="135"/>
    </row>
    <row r="552" spans="2:2" s="15" customFormat="1" x14ac:dyDescent="0.25">
      <c r="B552" s="135"/>
    </row>
    <row r="553" spans="2:2" s="15" customFormat="1" x14ac:dyDescent="0.25">
      <c r="B553" s="135"/>
    </row>
    <row r="554" spans="2:2" s="15" customFormat="1" x14ac:dyDescent="0.25">
      <c r="B554" s="135"/>
    </row>
    <row r="555" spans="2:2" s="15" customFormat="1" x14ac:dyDescent="0.25">
      <c r="B555" s="135"/>
    </row>
    <row r="556" spans="2:2" s="15" customFormat="1" x14ac:dyDescent="0.25">
      <c r="B556" s="135"/>
    </row>
    <row r="557" spans="2:2" s="15" customFormat="1" x14ac:dyDescent="0.25">
      <c r="B557" s="135"/>
    </row>
    <row r="558" spans="2:2" s="15" customFormat="1" x14ac:dyDescent="0.25">
      <c r="B558" s="135"/>
    </row>
    <row r="559" spans="2:2" s="15" customFormat="1" x14ac:dyDescent="0.25">
      <c r="B559" s="135"/>
    </row>
    <row r="560" spans="2:2" s="15" customFormat="1" x14ac:dyDescent="0.25">
      <c r="B560" s="135"/>
    </row>
    <row r="561" spans="2:2" s="15" customFormat="1" x14ac:dyDescent="0.25">
      <c r="B561" s="135"/>
    </row>
    <row r="562" spans="2:2" s="15" customFormat="1" x14ac:dyDescent="0.25">
      <c r="B562" s="135"/>
    </row>
    <row r="563" spans="2:2" s="15" customFormat="1" x14ac:dyDescent="0.25">
      <c r="B563" s="135"/>
    </row>
    <row r="564" spans="2:2" s="15" customFormat="1" x14ac:dyDescent="0.25">
      <c r="B564" s="135"/>
    </row>
    <row r="565" spans="2:2" s="15" customFormat="1" x14ac:dyDescent="0.25">
      <c r="B565" s="135"/>
    </row>
    <row r="566" spans="2:2" s="15" customFormat="1" x14ac:dyDescent="0.25">
      <c r="B566" s="135"/>
    </row>
    <row r="567" spans="2:2" s="15" customFormat="1" x14ac:dyDescent="0.25">
      <c r="B567" s="135"/>
    </row>
    <row r="568" spans="2:2" s="15" customFormat="1" x14ac:dyDescent="0.25">
      <c r="B568" s="135"/>
    </row>
    <row r="569" spans="2:2" s="15" customFormat="1" x14ac:dyDescent="0.25">
      <c r="B569" s="135"/>
    </row>
    <row r="570" spans="2:2" s="15" customFormat="1" x14ac:dyDescent="0.25">
      <c r="B570" s="135"/>
    </row>
    <row r="571" spans="2:2" s="15" customFormat="1" x14ac:dyDescent="0.25">
      <c r="B571" s="135"/>
    </row>
    <row r="572" spans="2:2" s="15" customFormat="1" x14ac:dyDescent="0.25">
      <c r="B572" s="135"/>
    </row>
    <row r="573" spans="2:2" s="15" customFormat="1" x14ac:dyDescent="0.25">
      <c r="B573" s="135"/>
    </row>
    <row r="574" spans="2:2" s="15" customFormat="1" x14ac:dyDescent="0.25">
      <c r="B574" s="135"/>
    </row>
    <row r="575" spans="2:2" s="15" customFormat="1" x14ac:dyDescent="0.25">
      <c r="B575" s="135"/>
    </row>
    <row r="576" spans="2:2" s="15" customFormat="1" x14ac:dyDescent="0.25">
      <c r="B576" s="135"/>
    </row>
    <row r="577" spans="2:2" s="15" customFormat="1" x14ac:dyDescent="0.25">
      <c r="B577" s="135"/>
    </row>
    <row r="578" spans="2:2" s="15" customFormat="1" x14ac:dyDescent="0.25">
      <c r="B578" s="135"/>
    </row>
    <row r="579" spans="2:2" s="15" customFormat="1" x14ac:dyDescent="0.25">
      <c r="B579" s="135"/>
    </row>
    <row r="580" spans="2:2" s="15" customFormat="1" x14ac:dyDescent="0.25">
      <c r="B580" s="135"/>
    </row>
    <row r="581" spans="2:2" s="15" customFormat="1" x14ac:dyDescent="0.25">
      <c r="B581" s="135"/>
    </row>
    <row r="582" spans="2:2" s="15" customFormat="1" x14ac:dyDescent="0.25">
      <c r="B582" s="135"/>
    </row>
    <row r="583" spans="2:2" s="15" customFormat="1" x14ac:dyDescent="0.25">
      <c r="B583" s="135"/>
    </row>
    <row r="584" spans="2:2" s="15" customFormat="1" x14ac:dyDescent="0.25">
      <c r="B584" s="135"/>
    </row>
    <row r="585" spans="2:2" s="15" customFormat="1" x14ac:dyDescent="0.25">
      <c r="B585" s="135"/>
    </row>
    <row r="586" spans="2:2" s="15" customFormat="1" x14ac:dyDescent="0.25">
      <c r="B586" s="135"/>
    </row>
    <row r="587" spans="2:2" s="15" customFormat="1" x14ac:dyDescent="0.25">
      <c r="B587" s="135"/>
    </row>
    <row r="588" spans="2:2" s="15" customFormat="1" x14ac:dyDescent="0.25">
      <c r="B588" s="135"/>
    </row>
    <row r="589" spans="2:2" s="15" customFormat="1" x14ac:dyDescent="0.25">
      <c r="B589" s="135"/>
    </row>
    <row r="590" spans="2:2" s="15" customFormat="1" x14ac:dyDescent="0.25">
      <c r="B590" s="135"/>
    </row>
    <row r="591" spans="2:2" s="15" customFormat="1" x14ac:dyDescent="0.25">
      <c r="B591" s="135"/>
    </row>
    <row r="592" spans="2:2" s="15" customFormat="1" x14ac:dyDescent="0.25">
      <c r="B592" s="135"/>
    </row>
    <row r="593" spans="2:2" s="15" customFormat="1" x14ac:dyDescent="0.25">
      <c r="B593" s="135"/>
    </row>
    <row r="594" spans="2:2" s="15" customFormat="1" x14ac:dyDescent="0.25">
      <c r="B594" s="135"/>
    </row>
    <row r="595" spans="2:2" s="15" customFormat="1" x14ac:dyDescent="0.25">
      <c r="B595" s="135"/>
    </row>
    <row r="596" spans="2:2" s="15" customFormat="1" x14ac:dyDescent="0.25">
      <c r="B596" s="135"/>
    </row>
    <row r="597" spans="2:2" s="15" customFormat="1" x14ac:dyDescent="0.25">
      <c r="B597" s="135"/>
    </row>
    <row r="598" spans="2:2" s="15" customFormat="1" x14ac:dyDescent="0.25">
      <c r="B598" s="135"/>
    </row>
    <row r="599" spans="2:2" s="15" customFormat="1" x14ac:dyDescent="0.25">
      <c r="B599" s="135"/>
    </row>
    <row r="600" spans="2:2" s="15" customFormat="1" x14ac:dyDescent="0.25">
      <c r="B600" s="135"/>
    </row>
    <row r="601" spans="2:2" s="15" customFormat="1" x14ac:dyDescent="0.25">
      <c r="B601" s="135"/>
    </row>
    <row r="602" spans="2:2" s="15" customFormat="1" x14ac:dyDescent="0.25">
      <c r="B602" s="135"/>
    </row>
    <row r="603" spans="2:2" s="15" customFormat="1" x14ac:dyDescent="0.25">
      <c r="B603" s="135"/>
    </row>
    <row r="604" spans="2:2" s="15" customFormat="1" x14ac:dyDescent="0.25">
      <c r="B604" s="135"/>
    </row>
    <row r="605" spans="2:2" s="15" customFormat="1" x14ac:dyDescent="0.25">
      <c r="B605" s="135"/>
    </row>
    <row r="606" spans="2:2" s="15" customFormat="1" x14ac:dyDescent="0.25">
      <c r="B606" s="135"/>
    </row>
    <row r="607" spans="2:2" s="15" customFormat="1" x14ac:dyDescent="0.25">
      <c r="B607" s="135"/>
    </row>
    <row r="608" spans="2:2" s="15" customFormat="1" x14ac:dyDescent="0.25">
      <c r="B608" s="135"/>
    </row>
    <row r="609" spans="2:2" s="15" customFormat="1" x14ac:dyDescent="0.25">
      <c r="B609" s="135"/>
    </row>
    <row r="610" spans="2:2" s="15" customFormat="1" x14ac:dyDescent="0.25">
      <c r="B610" s="135"/>
    </row>
    <row r="611" spans="2:2" s="15" customFormat="1" x14ac:dyDescent="0.25">
      <c r="B611" s="135"/>
    </row>
    <row r="612" spans="2:2" s="15" customFormat="1" x14ac:dyDescent="0.25">
      <c r="B612" s="135"/>
    </row>
    <row r="613" spans="2:2" s="15" customFormat="1" x14ac:dyDescent="0.25">
      <c r="B613" s="135"/>
    </row>
    <row r="614" spans="2:2" s="15" customFormat="1" x14ac:dyDescent="0.25">
      <c r="B614" s="135"/>
    </row>
    <row r="615" spans="2:2" s="15" customFormat="1" x14ac:dyDescent="0.25">
      <c r="B615" s="135"/>
    </row>
    <row r="616" spans="2:2" s="15" customFormat="1" x14ac:dyDescent="0.25">
      <c r="B616" s="135"/>
    </row>
    <row r="617" spans="2:2" s="15" customFormat="1" x14ac:dyDescent="0.25">
      <c r="B617" s="135"/>
    </row>
    <row r="618" spans="2:2" s="15" customFormat="1" x14ac:dyDescent="0.25">
      <c r="B618" s="135"/>
    </row>
    <row r="619" spans="2:2" s="15" customFormat="1" x14ac:dyDescent="0.25">
      <c r="B619" s="135"/>
    </row>
    <row r="620" spans="2:2" s="15" customFormat="1" x14ac:dyDescent="0.25">
      <c r="B620" s="135"/>
    </row>
    <row r="621" spans="2:2" s="15" customFormat="1" x14ac:dyDescent="0.25">
      <c r="B621" s="135"/>
    </row>
    <row r="622" spans="2:2" s="15" customFormat="1" x14ac:dyDescent="0.25">
      <c r="B622" s="135"/>
    </row>
    <row r="623" spans="2:2" s="15" customFormat="1" x14ac:dyDescent="0.25">
      <c r="B623" s="135"/>
    </row>
    <row r="624" spans="2:2" s="15" customFormat="1" x14ac:dyDescent="0.25">
      <c r="B624" s="135"/>
    </row>
    <row r="625" spans="2:2" s="15" customFormat="1" x14ac:dyDescent="0.25">
      <c r="B625" s="135"/>
    </row>
    <row r="626" spans="2:2" s="15" customFormat="1" x14ac:dyDescent="0.25">
      <c r="B626" s="135"/>
    </row>
    <row r="627" spans="2:2" s="15" customFormat="1" x14ac:dyDescent="0.25">
      <c r="B627" s="135"/>
    </row>
    <row r="628" spans="2:2" s="15" customFormat="1" x14ac:dyDescent="0.25">
      <c r="B628" s="135"/>
    </row>
    <row r="629" spans="2:2" s="15" customFormat="1" x14ac:dyDescent="0.25">
      <c r="B629" s="135"/>
    </row>
    <row r="630" spans="2:2" s="15" customFormat="1" x14ac:dyDescent="0.25">
      <c r="B630" s="135"/>
    </row>
    <row r="631" spans="2:2" s="15" customFormat="1" x14ac:dyDescent="0.25">
      <c r="B631" s="135"/>
    </row>
    <row r="632" spans="2:2" s="15" customFormat="1" x14ac:dyDescent="0.25">
      <c r="B632" s="135"/>
    </row>
    <row r="633" spans="2:2" s="15" customFormat="1" x14ac:dyDescent="0.25">
      <c r="B633" s="135"/>
    </row>
    <row r="634" spans="2:2" s="15" customFormat="1" x14ac:dyDescent="0.25">
      <c r="B634" s="135"/>
    </row>
    <row r="635" spans="2:2" s="15" customFormat="1" x14ac:dyDescent="0.25">
      <c r="B635" s="135"/>
    </row>
    <row r="636" spans="2:2" s="15" customFormat="1" x14ac:dyDescent="0.25">
      <c r="B636" s="135"/>
    </row>
    <row r="637" spans="2:2" s="15" customFormat="1" x14ac:dyDescent="0.25">
      <c r="B637" s="135"/>
    </row>
    <row r="638" spans="2:2" s="15" customFormat="1" x14ac:dyDescent="0.25">
      <c r="B638" s="135"/>
    </row>
    <row r="639" spans="2:2" s="15" customFormat="1" x14ac:dyDescent="0.25">
      <c r="B639" s="135"/>
    </row>
    <row r="640" spans="2:2" s="15" customFormat="1" x14ac:dyDescent="0.25">
      <c r="B640" s="135"/>
    </row>
    <row r="641" spans="2:2" s="15" customFormat="1" x14ac:dyDescent="0.25">
      <c r="B641" s="135"/>
    </row>
    <row r="642" spans="2:2" s="15" customFormat="1" x14ac:dyDescent="0.25">
      <c r="B642" s="135"/>
    </row>
    <row r="643" spans="2:2" s="15" customFormat="1" x14ac:dyDescent="0.25">
      <c r="B643" s="135"/>
    </row>
    <row r="644" spans="2:2" s="15" customFormat="1" x14ac:dyDescent="0.25">
      <c r="B644" s="135"/>
    </row>
    <row r="645" spans="2:2" s="15" customFormat="1" x14ac:dyDescent="0.25">
      <c r="B645" s="135"/>
    </row>
    <row r="646" spans="2:2" s="15" customFormat="1" x14ac:dyDescent="0.25">
      <c r="B646" s="135"/>
    </row>
    <row r="647" spans="2:2" s="15" customFormat="1" x14ac:dyDescent="0.25">
      <c r="B647" s="135"/>
    </row>
    <row r="648" spans="2:2" s="15" customFormat="1" x14ac:dyDescent="0.25">
      <c r="B648" s="135"/>
    </row>
    <row r="649" spans="2:2" s="15" customFormat="1" x14ac:dyDescent="0.25">
      <c r="B649" s="135"/>
    </row>
    <row r="650" spans="2:2" s="15" customFormat="1" x14ac:dyDescent="0.25">
      <c r="B650" s="135"/>
    </row>
    <row r="651" spans="2:2" s="15" customFormat="1" x14ac:dyDescent="0.25">
      <c r="B651" s="135"/>
    </row>
    <row r="652" spans="2:2" s="15" customFormat="1" x14ac:dyDescent="0.25">
      <c r="B652" s="135"/>
    </row>
    <row r="653" spans="2:2" s="15" customFormat="1" x14ac:dyDescent="0.25">
      <c r="B653" s="135"/>
    </row>
    <row r="654" spans="2:2" s="15" customFormat="1" x14ac:dyDescent="0.25">
      <c r="B654" s="135"/>
    </row>
    <row r="655" spans="2:2" s="15" customFormat="1" x14ac:dyDescent="0.25">
      <c r="B655" s="135"/>
    </row>
    <row r="656" spans="2:2" s="15" customFormat="1" x14ac:dyDescent="0.25">
      <c r="B656" s="135"/>
    </row>
    <row r="657" spans="2:2" s="15" customFormat="1" x14ac:dyDescent="0.25">
      <c r="B657" s="135"/>
    </row>
    <row r="658" spans="2:2" s="15" customFormat="1" x14ac:dyDescent="0.25">
      <c r="B658" s="135"/>
    </row>
    <row r="659" spans="2:2" s="15" customFormat="1" x14ac:dyDescent="0.25">
      <c r="B659" s="135"/>
    </row>
    <row r="660" spans="2:2" s="15" customFormat="1" x14ac:dyDescent="0.25">
      <c r="B660" s="135"/>
    </row>
    <row r="661" spans="2:2" s="15" customFormat="1" x14ac:dyDescent="0.25">
      <c r="B661" s="135"/>
    </row>
    <row r="662" spans="2:2" s="15" customFormat="1" x14ac:dyDescent="0.25">
      <c r="B662" s="135"/>
    </row>
    <row r="663" spans="2:2" s="15" customFormat="1" x14ac:dyDescent="0.25">
      <c r="B663" s="135"/>
    </row>
    <row r="664" spans="2:2" s="15" customFormat="1" x14ac:dyDescent="0.25">
      <c r="B664" s="135"/>
    </row>
    <row r="665" spans="2:2" s="15" customFormat="1" x14ac:dyDescent="0.25">
      <c r="B665" s="135"/>
    </row>
    <row r="666" spans="2:2" s="15" customFormat="1" x14ac:dyDescent="0.25">
      <c r="B666" s="135"/>
    </row>
    <row r="667" spans="2:2" s="15" customFormat="1" x14ac:dyDescent="0.25">
      <c r="B667" s="135"/>
    </row>
    <row r="668" spans="2:2" s="15" customFormat="1" x14ac:dyDescent="0.25">
      <c r="B668" s="135"/>
    </row>
    <row r="669" spans="2:2" s="15" customFormat="1" x14ac:dyDescent="0.25">
      <c r="B669" s="135"/>
    </row>
    <row r="670" spans="2:2" s="15" customFormat="1" x14ac:dyDescent="0.25">
      <c r="B670" s="135"/>
    </row>
    <row r="671" spans="2:2" s="15" customFormat="1" x14ac:dyDescent="0.25">
      <c r="B671" s="135"/>
    </row>
    <row r="672" spans="2:2" s="15" customFormat="1" x14ac:dyDescent="0.25">
      <c r="B672" s="135"/>
    </row>
    <row r="673" spans="2:2" s="15" customFormat="1" x14ac:dyDescent="0.25">
      <c r="B673" s="135"/>
    </row>
    <row r="674" spans="2:2" s="15" customFormat="1" x14ac:dyDescent="0.25">
      <c r="B674" s="135"/>
    </row>
    <row r="675" spans="2:2" s="15" customFormat="1" x14ac:dyDescent="0.25">
      <c r="B675" s="135"/>
    </row>
    <row r="676" spans="2:2" s="15" customFormat="1" x14ac:dyDescent="0.25">
      <c r="B676" s="135"/>
    </row>
    <row r="677" spans="2:2" s="15" customFormat="1" x14ac:dyDescent="0.25">
      <c r="B677" s="135"/>
    </row>
    <row r="678" spans="2:2" s="15" customFormat="1" x14ac:dyDescent="0.25">
      <c r="B678" s="135"/>
    </row>
    <row r="679" spans="2:2" s="15" customFormat="1" x14ac:dyDescent="0.25">
      <c r="B679" s="135"/>
    </row>
    <row r="680" spans="2:2" s="15" customFormat="1" x14ac:dyDescent="0.25">
      <c r="B680" s="135"/>
    </row>
    <row r="681" spans="2:2" s="15" customFormat="1" x14ac:dyDescent="0.25">
      <c r="B681" s="135"/>
    </row>
    <row r="682" spans="2:2" s="15" customFormat="1" x14ac:dyDescent="0.25">
      <c r="B682" s="135"/>
    </row>
    <row r="683" spans="2:2" s="15" customFormat="1" x14ac:dyDescent="0.25">
      <c r="B683" s="135"/>
    </row>
    <row r="684" spans="2:2" s="15" customFormat="1" x14ac:dyDescent="0.25">
      <c r="B684" s="135"/>
    </row>
    <row r="685" spans="2:2" s="15" customFormat="1" x14ac:dyDescent="0.25">
      <c r="B685" s="135"/>
    </row>
    <row r="686" spans="2:2" s="15" customFormat="1" x14ac:dyDescent="0.25">
      <c r="B686" s="135"/>
    </row>
    <row r="687" spans="2:2" s="15" customFormat="1" x14ac:dyDescent="0.25">
      <c r="B687" s="135"/>
    </row>
    <row r="688" spans="2:2" s="15" customFormat="1" x14ac:dyDescent="0.25">
      <c r="B688" s="135"/>
    </row>
    <row r="689" spans="2:2" s="15" customFormat="1" x14ac:dyDescent="0.25">
      <c r="B689" s="135"/>
    </row>
    <row r="690" spans="2:2" s="15" customFormat="1" x14ac:dyDescent="0.25">
      <c r="B690" s="135"/>
    </row>
    <row r="691" spans="2:2" s="15" customFormat="1" x14ac:dyDescent="0.25">
      <c r="B691" s="135"/>
    </row>
    <row r="692" spans="2:2" s="15" customFormat="1" x14ac:dyDescent="0.25">
      <c r="B692" s="135"/>
    </row>
    <row r="693" spans="2:2" s="15" customFormat="1" x14ac:dyDescent="0.25">
      <c r="B693" s="135"/>
    </row>
    <row r="694" spans="2:2" s="15" customFormat="1" x14ac:dyDescent="0.25">
      <c r="B694" s="135"/>
    </row>
    <row r="695" spans="2:2" s="15" customFormat="1" x14ac:dyDescent="0.25">
      <c r="B695" s="135"/>
    </row>
    <row r="696" spans="2:2" s="15" customFormat="1" x14ac:dyDescent="0.25">
      <c r="B696" s="135"/>
    </row>
    <row r="697" spans="2:2" s="15" customFormat="1" x14ac:dyDescent="0.25">
      <c r="B697" s="135"/>
    </row>
    <row r="698" spans="2:2" s="15" customFormat="1" x14ac:dyDescent="0.25">
      <c r="B698" s="135"/>
    </row>
    <row r="699" spans="2:2" s="15" customFormat="1" x14ac:dyDescent="0.25">
      <c r="B699" s="135"/>
    </row>
    <row r="700" spans="2:2" s="15" customFormat="1" x14ac:dyDescent="0.25">
      <c r="B700" s="135"/>
    </row>
    <row r="701" spans="2:2" s="15" customFormat="1" x14ac:dyDescent="0.25">
      <c r="B701" s="135"/>
    </row>
    <row r="702" spans="2:2" s="15" customFormat="1" x14ac:dyDescent="0.25">
      <c r="B702" s="135"/>
    </row>
    <row r="703" spans="2:2" s="15" customFormat="1" x14ac:dyDescent="0.25">
      <c r="B703" s="135"/>
    </row>
    <row r="704" spans="2:2" s="15" customFormat="1" x14ac:dyDescent="0.25">
      <c r="B704" s="135"/>
    </row>
    <row r="705" spans="2:2" s="15" customFormat="1" x14ac:dyDescent="0.25">
      <c r="B705" s="135"/>
    </row>
    <row r="706" spans="2:2" s="15" customFormat="1" x14ac:dyDescent="0.25">
      <c r="B706" s="135"/>
    </row>
    <row r="707" spans="2:2" s="15" customFormat="1" x14ac:dyDescent="0.25">
      <c r="B707" s="135"/>
    </row>
    <row r="708" spans="2:2" s="15" customFormat="1" x14ac:dyDescent="0.25">
      <c r="B708" s="135"/>
    </row>
    <row r="709" spans="2:2" s="15" customFormat="1" x14ac:dyDescent="0.25">
      <c r="B709" s="135"/>
    </row>
    <row r="710" spans="2:2" s="15" customFormat="1" x14ac:dyDescent="0.25">
      <c r="B710" s="135"/>
    </row>
    <row r="711" spans="2:2" s="15" customFormat="1" x14ac:dyDescent="0.25">
      <c r="B711" s="135"/>
    </row>
    <row r="712" spans="2:2" s="15" customFormat="1" x14ac:dyDescent="0.25">
      <c r="B712" s="135"/>
    </row>
    <row r="713" spans="2:2" s="15" customFormat="1" x14ac:dyDescent="0.25">
      <c r="B713" s="135"/>
    </row>
    <row r="714" spans="2:2" s="15" customFormat="1" x14ac:dyDescent="0.25">
      <c r="B714" s="135"/>
    </row>
    <row r="715" spans="2:2" s="15" customFormat="1" x14ac:dyDescent="0.25">
      <c r="B715" s="135"/>
    </row>
    <row r="716" spans="2:2" s="15" customFormat="1" x14ac:dyDescent="0.25">
      <c r="B716" s="135"/>
    </row>
    <row r="717" spans="2:2" s="15" customFormat="1" x14ac:dyDescent="0.25">
      <c r="B717" s="135"/>
    </row>
    <row r="718" spans="2:2" s="15" customFormat="1" x14ac:dyDescent="0.25">
      <c r="B718" s="135"/>
    </row>
    <row r="719" spans="2:2" s="15" customFormat="1" x14ac:dyDescent="0.25">
      <c r="B719" s="135"/>
    </row>
    <row r="720" spans="2:2" s="15" customFormat="1" x14ac:dyDescent="0.25">
      <c r="B720" s="135"/>
    </row>
    <row r="721" spans="2:2" s="15" customFormat="1" x14ac:dyDescent="0.25">
      <c r="B721" s="135"/>
    </row>
    <row r="722" spans="2:2" s="15" customFormat="1" x14ac:dyDescent="0.25">
      <c r="B722" s="135"/>
    </row>
    <row r="723" spans="2:2" s="15" customFormat="1" x14ac:dyDescent="0.25">
      <c r="B723" s="135"/>
    </row>
    <row r="724" spans="2:2" s="15" customFormat="1" x14ac:dyDescent="0.25">
      <c r="B724" s="135"/>
    </row>
    <row r="725" spans="2:2" s="15" customFormat="1" x14ac:dyDescent="0.25">
      <c r="B725" s="135"/>
    </row>
    <row r="726" spans="2:2" s="15" customFormat="1" x14ac:dyDescent="0.25">
      <c r="B726" s="135"/>
    </row>
    <row r="727" spans="2:2" s="15" customFormat="1" x14ac:dyDescent="0.25">
      <c r="B727" s="135"/>
    </row>
    <row r="728" spans="2:2" s="15" customFormat="1" x14ac:dyDescent="0.25">
      <c r="B728" s="135"/>
    </row>
    <row r="729" spans="2:2" s="15" customFormat="1" x14ac:dyDescent="0.25">
      <c r="B729" s="135"/>
    </row>
    <row r="730" spans="2:2" s="15" customFormat="1" x14ac:dyDescent="0.25">
      <c r="B730" s="135"/>
    </row>
    <row r="731" spans="2:2" s="15" customFormat="1" x14ac:dyDescent="0.25">
      <c r="B731" s="135"/>
    </row>
    <row r="732" spans="2:2" s="15" customFormat="1" x14ac:dyDescent="0.25">
      <c r="B732" s="135"/>
    </row>
    <row r="733" spans="2:2" s="15" customFormat="1" x14ac:dyDescent="0.25">
      <c r="B733" s="135"/>
    </row>
    <row r="734" spans="2:2" s="15" customFormat="1" x14ac:dyDescent="0.25">
      <c r="B734" s="135"/>
    </row>
    <row r="735" spans="2:2" s="15" customFormat="1" x14ac:dyDescent="0.25">
      <c r="B735" s="135"/>
    </row>
    <row r="736" spans="2:2" s="15" customFormat="1" x14ac:dyDescent="0.25">
      <c r="B736" s="135"/>
    </row>
    <row r="737" spans="2:2" s="15" customFormat="1" x14ac:dyDescent="0.25">
      <c r="B737" s="135"/>
    </row>
    <row r="738" spans="2:2" s="15" customFormat="1" x14ac:dyDescent="0.25">
      <c r="B738" s="135"/>
    </row>
    <row r="739" spans="2:2" s="15" customFormat="1" x14ac:dyDescent="0.25">
      <c r="B739" s="135"/>
    </row>
    <row r="740" spans="2:2" s="15" customFormat="1" x14ac:dyDescent="0.25">
      <c r="B740" s="135"/>
    </row>
    <row r="741" spans="2:2" s="15" customFormat="1" x14ac:dyDescent="0.25">
      <c r="B741" s="135"/>
    </row>
    <row r="742" spans="2:2" s="15" customFormat="1" x14ac:dyDescent="0.25">
      <c r="B742" s="135"/>
    </row>
    <row r="743" spans="2:2" s="15" customFormat="1" x14ac:dyDescent="0.25">
      <c r="B743" s="135"/>
    </row>
    <row r="744" spans="2:2" s="15" customFormat="1" x14ac:dyDescent="0.25">
      <c r="B744" s="135"/>
    </row>
    <row r="745" spans="2:2" s="15" customFormat="1" x14ac:dyDescent="0.25">
      <c r="B745" s="135"/>
    </row>
    <row r="746" spans="2:2" s="15" customFormat="1" x14ac:dyDescent="0.25">
      <c r="B746" s="135"/>
    </row>
    <row r="747" spans="2:2" s="15" customFormat="1" x14ac:dyDescent="0.25">
      <c r="B747" s="135"/>
    </row>
    <row r="748" spans="2:2" s="15" customFormat="1" x14ac:dyDescent="0.25">
      <c r="B748" s="135"/>
    </row>
    <row r="749" spans="2:2" s="15" customFormat="1" x14ac:dyDescent="0.25">
      <c r="B749" s="135"/>
    </row>
    <row r="750" spans="2:2" s="15" customFormat="1" x14ac:dyDescent="0.25">
      <c r="B750" s="135"/>
    </row>
    <row r="751" spans="2:2" s="15" customFormat="1" x14ac:dyDescent="0.25">
      <c r="B751" s="135"/>
    </row>
    <row r="752" spans="2:2" s="15" customFormat="1" x14ac:dyDescent="0.25">
      <c r="B752" s="135"/>
    </row>
    <row r="753" spans="2:2" s="15" customFormat="1" x14ac:dyDescent="0.25">
      <c r="B753" s="135"/>
    </row>
    <row r="754" spans="2:2" s="15" customFormat="1" x14ac:dyDescent="0.25">
      <c r="B754" s="135"/>
    </row>
    <row r="755" spans="2:2" s="15" customFormat="1" x14ac:dyDescent="0.25">
      <c r="B755" s="135"/>
    </row>
    <row r="756" spans="2:2" s="15" customFormat="1" x14ac:dyDescent="0.25">
      <c r="B756" s="135"/>
    </row>
    <row r="757" spans="2:2" s="15" customFormat="1" x14ac:dyDescent="0.25">
      <c r="B757" s="135"/>
    </row>
    <row r="758" spans="2:2" s="15" customFormat="1" x14ac:dyDescent="0.25">
      <c r="B758" s="135"/>
    </row>
    <row r="759" spans="2:2" s="15" customFormat="1" x14ac:dyDescent="0.25">
      <c r="B759" s="135"/>
    </row>
    <row r="760" spans="2:2" s="15" customFormat="1" x14ac:dyDescent="0.25">
      <c r="B760" s="135"/>
    </row>
    <row r="761" spans="2:2" s="15" customFormat="1" x14ac:dyDescent="0.25">
      <c r="B761" s="135"/>
    </row>
    <row r="762" spans="2:2" s="15" customFormat="1" x14ac:dyDescent="0.25">
      <c r="B762" s="135"/>
    </row>
    <row r="763" spans="2:2" s="15" customFormat="1" x14ac:dyDescent="0.25">
      <c r="B763" s="135"/>
    </row>
    <row r="764" spans="2:2" s="15" customFormat="1" x14ac:dyDescent="0.25">
      <c r="B764" s="135"/>
    </row>
    <row r="765" spans="2:2" s="15" customFormat="1" x14ac:dyDescent="0.25">
      <c r="B765" s="135"/>
    </row>
    <row r="766" spans="2:2" s="15" customFormat="1" x14ac:dyDescent="0.25">
      <c r="B766" s="135"/>
    </row>
    <row r="767" spans="2:2" s="15" customFormat="1" x14ac:dyDescent="0.25">
      <c r="B767" s="135"/>
    </row>
    <row r="768" spans="2:2" s="15" customFormat="1" x14ac:dyDescent="0.25">
      <c r="B768" s="135"/>
    </row>
    <row r="769" spans="2:2" s="15" customFormat="1" x14ac:dyDescent="0.25">
      <c r="B769" s="135"/>
    </row>
    <row r="770" spans="2:2" s="15" customFormat="1" x14ac:dyDescent="0.25">
      <c r="B770" s="135"/>
    </row>
    <row r="771" spans="2:2" s="15" customFormat="1" x14ac:dyDescent="0.25">
      <c r="B771" s="135"/>
    </row>
    <row r="772" spans="2:2" s="15" customFormat="1" x14ac:dyDescent="0.25">
      <c r="B772" s="135"/>
    </row>
    <row r="773" spans="2:2" s="15" customFormat="1" x14ac:dyDescent="0.25">
      <c r="B773" s="135"/>
    </row>
    <row r="774" spans="2:2" s="15" customFormat="1" x14ac:dyDescent="0.25">
      <c r="B774" s="135"/>
    </row>
    <row r="775" spans="2:2" s="15" customFormat="1" x14ac:dyDescent="0.25">
      <c r="B775" s="135"/>
    </row>
    <row r="776" spans="2:2" s="15" customFormat="1" x14ac:dyDescent="0.25">
      <c r="B776" s="135"/>
    </row>
    <row r="777" spans="2:2" s="15" customFormat="1" x14ac:dyDescent="0.25">
      <c r="B777" s="135"/>
    </row>
    <row r="778" spans="2:2" s="15" customFormat="1" x14ac:dyDescent="0.25">
      <c r="B778" s="135"/>
    </row>
    <row r="779" spans="2:2" s="15" customFormat="1" x14ac:dyDescent="0.25">
      <c r="B779" s="135"/>
    </row>
    <row r="780" spans="2:2" s="15" customFormat="1" x14ac:dyDescent="0.25">
      <c r="B780" s="135"/>
    </row>
    <row r="781" spans="2:2" s="15" customFormat="1" x14ac:dyDescent="0.25">
      <c r="B781" s="135"/>
    </row>
    <row r="782" spans="2:2" s="15" customFormat="1" x14ac:dyDescent="0.25">
      <c r="B782" s="135"/>
    </row>
    <row r="783" spans="2:2" s="15" customFormat="1" x14ac:dyDescent="0.25">
      <c r="B783" s="135"/>
    </row>
    <row r="784" spans="2:2" s="15" customFormat="1" x14ac:dyDescent="0.25">
      <c r="B784" s="135"/>
    </row>
    <row r="785" spans="2:2" s="15" customFormat="1" x14ac:dyDescent="0.25">
      <c r="B785" s="135"/>
    </row>
    <row r="786" spans="2:2" s="15" customFormat="1" x14ac:dyDescent="0.25">
      <c r="B786" s="135"/>
    </row>
    <row r="787" spans="2:2" s="15" customFormat="1" x14ac:dyDescent="0.25">
      <c r="B787" s="135"/>
    </row>
    <row r="788" spans="2:2" s="15" customFormat="1" x14ac:dyDescent="0.25">
      <c r="B788" s="135"/>
    </row>
    <row r="789" spans="2:2" s="15" customFormat="1" x14ac:dyDescent="0.25">
      <c r="B789" s="135"/>
    </row>
    <row r="790" spans="2:2" s="15" customFormat="1" x14ac:dyDescent="0.25">
      <c r="B790" s="135"/>
    </row>
    <row r="791" spans="2:2" s="15" customFormat="1" x14ac:dyDescent="0.25">
      <c r="B791" s="135"/>
    </row>
    <row r="792" spans="2:2" s="15" customFormat="1" x14ac:dyDescent="0.25">
      <c r="B792" s="135"/>
    </row>
    <row r="793" spans="2:2" s="15" customFormat="1" x14ac:dyDescent="0.25">
      <c r="B793" s="135"/>
    </row>
    <row r="794" spans="2:2" s="15" customFormat="1" x14ac:dyDescent="0.25">
      <c r="B794" s="135"/>
    </row>
    <row r="795" spans="2:2" s="15" customFormat="1" x14ac:dyDescent="0.25">
      <c r="B795" s="135"/>
    </row>
    <row r="796" spans="2:2" s="15" customFormat="1" x14ac:dyDescent="0.25">
      <c r="B796" s="135"/>
    </row>
    <row r="797" spans="2:2" s="15" customFormat="1" x14ac:dyDescent="0.25">
      <c r="B797" s="135"/>
    </row>
    <row r="798" spans="2:2" s="15" customFormat="1" x14ac:dyDescent="0.25">
      <c r="B798" s="135"/>
    </row>
    <row r="799" spans="2:2" s="15" customFormat="1" x14ac:dyDescent="0.25">
      <c r="B799" s="135"/>
    </row>
    <row r="800" spans="2:2" s="15" customFormat="1" x14ac:dyDescent="0.25">
      <c r="B800" s="135"/>
    </row>
    <row r="801" spans="2:2" s="15" customFormat="1" x14ac:dyDescent="0.25">
      <c r="B801" s="135"/>
    </row>
    <row r="802" spans="2:2" s="15" customFormat="1" x14ac:dyDescent="0.25">
      <c r="B802" s="135"/>
    </row>
    <row r="803" spans="2:2" s="15" customFormat="1" x14ac:dyDescent="0.25">
      <c r="B803" s="135"/>
    </row>
    <row r="804" spans="2:2" s="15" customFormat="1" x14ac:dyDescent="0.25">
      <c r="B804" s="135"/>
    </row>
    <row r="805" spans="2:2" s="15" customFormat="1" x14ac:dyDescent="0.25">
      <c r="B805" s="135"/>
    </row>
    <row r="806" spans="2:2" s="15" customFormat="1" x14ac:dyDescent="0.25">
      <c r="B806" s="135"/>
    </row>
    <row r="807" spans="2:2" s="15" customFormat="1" x14ac:dyDescent="0.25">
      <c r="B807" s="135"/>
    </row>
    <row r="808" spans="2:2" s="15" customFormat="1" x14ac:dyDescent="0.25">
      <c r="B808" s="135"/>
    </row>
    <row r="809" spans="2:2" s="15" customFormat="1" x14ac:dyDescent="0.25">
      <c r="B809" s="135"/>
    </row>
    <row r="810" spans="2:2" s="15" customFormat="1" x14ac:dyDescent="0.25">
      <c r="B810" s="135"/>
    </row>
    <row r="811" spans="2:2" s="15" customFormat="1" x14ac:dyDescent="0.25">
      <c r="B811" s="135"/>
    </row>
    <row r="812" spans="2:2" s="15" customFormat="1" x14ac:dyDescent="0.25">
      <c r="B812" s="135"/>
    </row>
    <row r="813" spans="2:2" s="15" customFormat="1" x14ac:dyDescent="0.25">
      <c r="B813" s="135"/>
    </row>
    <row r="814" spans="2:2" s="15" customFormat="1" x14ac:dyDescent="0.25">
      <c r="B814" s="135"/>
    </row>
    <row r="815" spans="2:2" s="15" customFormat="1" x14ac:dyDescent="0.25">
      <c r="B815" s="135"/>
    </row>
    <row r="816" spans="2:2" s="15" customFormat="1" x14ac:dyDescent="0.25">
      <c r="B816" s="135"/>
    </row>
    <row r="817" spans="2:2" s="15" customFormat="1" x14ac:dyDescent="0.25">
      <c r="B817" s="135"/>
    </row>
    <row r="818" spans="2:2" s="15" customFormat="1" x14ac:dyDescent="0.25">
      <c r="B818" s="135"/>
    </row>
    <row r="819" spans="2:2" s="15" customFormat="1" x14ac:dyDescent="0.25">
      <c r="B819" s="135"/>
    </row>
    <row r="820" spans="2:2" s="15" customFormat="1" x14ac:dyDescent="0.25">
      <c r="B820" s="135"/>
    </row>
    <row r="821" spans="2:2" s="15" customFormat="1" x14ac:dyDescent="0.25">
      <c r="B821" s="135"/>
    </row>
    <row r="822" spans="2:2" s="15" customFormat="1" x14ac:dyDescent="0.25">
      <c r="B822" s="135"/>
    </row>
    <row r="823" spans="2:2" s="15" customFormat="1" x14ac:dyDescent="0.25">
      <c r="B823" s="135"/>
    </row>
    <row r="824" spans="2:2" s="15" customFormat="1" x14ac:dyDescent="0.25">
      <c r="B824" s="135"/>
    </row>
    <row r="825" spans="2:2" s="15" customFormat="1" x14ac:dyDescent="0.25">
      <c r="B825" s="135"/>
    </row>
    <row r="826" spans="2:2" s="15" customFormat="1" x14ac:dyDescent="0.25">
      <c r="B826" s="135"/>
    </row>
    <row r="827" spans="2:2" s="15" customFormat="1" x14ac:dyDescent="0.25">
      <c r="B827" s="135"/>
    </row>
    <row r="828" spans="2:2" s="15" customFormat="1" x14ac:dyDescent="0.25">
      <c r="B828" s="135"/>
    </row>
    <row r="829" spans="2:2" s="15" customFormat="1" x14ac:dyDescent="0.25">
      <c r="B829" s="135"/>
    </row>
    <row r="830" spans="2:2" s="15" customFormat="1" x14ac:dyDescent="0.25">
      <c r="B830" s="135"/>
    </row>
    <row r="831" spans="2:2" s="15" customFormat="1" x14ac:dyDescent="0.25">
      <c r="B831" s="135"/>
    </row>
    <row r="832" spans="2:2" s="15" customFormat="1" x14ac:dyDescent="0.25">
      <c r="B832" s="135"/>
    </row>
    <row r="833" spans="2:2" s="15" customFormat="1" x14ac:dyDescent="0.25">
      <c r="B833" s="135"/>
    </row>
    <row r="834" spans="2:2" s="15" customFormat="1" x14ac:dyDescent="0.25">
      <c r="B834" s="135"/>
    </row>
    <row r="835" spans="2:2" s="15" customFormat="1" x14ac:dyDescent="0.25">
      <c r="B835" s="135"/>
    </row>
    <row r="836" spans="2:2" s="15" customFormat="1" x14ac:dyDescent="0.25">
      <c r="B836" s="135"/>
    </row>
    <row r="837" spans="2:2" s="15" customFormat="1" x14ac:dyDescent="0.25">
      <c r="B837" s="135"/>
    </row>
    <row r="838" spans="2:2" s="15" customFormat="1" x14ac:dyDescent="0.25">
      <c r="B838" s="135"/>
    </row>
    <row r="839" spans="2:2" s="15" customFormat="1" x14ac:dyDescent="0.25">
      <c r="B839" s="135"/>
    </row>
    <row r="840" spans="2:2" s="15" customFormat="1" x14ac:dyDescent="0.25">
      <c r="B840" s="135"/>
    </row>
    <row r="841" spans="2:2" s="15" customFormat="1" x14ac:dyDescent="0.25">
      <c r="B841" s="135"/>
    </row>
    <row r="842" spans="2:2" s="15" customFormat="1" x14ac:dyDescent="0.25">
      <c r="B842" s="135"/>
    </row>
    <row r="843" spans="2:2" s="15" customFormat="1" x14ac:dyDescent="0.25">
      <c r="B843" s="135"/>
    </row>
    <row r="844" spans="2:2" s="15" customFormat="1" x14ac:dyDescent="0.25">
      <c r="B844" s="135"/>
    </row>
    <row r="845" spans="2:2" s="15" customFormat="1" x14ac:dyDescent="0.25">
      <c r="B845" s="135"/>
    </row>
    <row r="846" spans="2:2" s="15" customFormat="1" x14ac:dyDescent="0.25">
      <c r="B846" s="135"/>
    </row>
    <row r="847" spans="2:2" s="15" customFormat="1" x14ac:dyDescent="0.25">
      <c r="B847" s="135"/>
    </row>
    <row r="848" spans="2:2" s="15" customFormat="1" x14ac:dyDescent="0.25">
      <c r="B848" s="135"/>
    </row>
    <row r="849" spans="2:2" s="15" customFormat="1" x14ac:dyDescent="0.25">
      <c r="B849" s="135"/>
    </row>
    <row r="850" spans="2:2" s="15" customFormat="1" x14ac:dyDescent="0.25">
      <c r="B850" s="135"/>
    </row>
    <row r="851" spans="2:2" s="15" customFormat="1" x14ac:dyDescent="0.25">
      <c r="B851" s="135"/>
    </row>
    <row r="852" spans="2:2" s="15" customFormat="1" x14ac:dyDescent="0.25">
      <c r="B852" s="135"/>
    </row>
    <row r="853" spans="2:2" s="15" customFormat="1" x14ac:dyDescent="0.25">
      <c r="B853" s="135"/>
    </row>
    <row r="854" spans="2:2" s="15" customFormat="1" x14ac:dyDescent="0.25">
      <c r="B854" s="135"/>
    </row>
    <row r="855" spans="2:2" s="15" customFormat="1" x14ac:dyDescent="0.25">
      <c r="B855" s="135"/>
    </row>
    <row r="856" spans="2:2" s="15" customFormat="1" x14ac:dyDescent="0.25">
      <c r="B856" s="135"/>
    </row>
    <row r="857" spans="2:2" s="15" customFormat="1" x14ac:dyDescent="0.25">
      <c r="B857" s="135"/>
    </row>
    <row r="858" spans="2:2" s="15" customFormat="1" x14ac:dyDescent="0.25">
      <c r="B858" s="135"/>
    </row>
    <row r="859" spans="2:2" s="15" customFormat="1" x14ac:dyDescent="0.25">
      <c r="B859" s="135"/>
    </row>
    <row r="860" spans="2:2" s="15" customFormat="1" x14ac:dyDescent="0.25">
      <c r="B860" s="135"/>
    </row>
    <row r="861" spans="2:2" s="15" customFormat="1" x14ac:dyDescent="0.25">
      <c r="B861" s="135"/>
    </row>
    <row r="862" spans="2:2" s="15" customFormat="1" x14ac:dyDescent="0.25">
      <c r="B862" s="135"/>
    </row>
    <row r="863" spans="2:2" s="15" customFormat="1" x14ac:dyDescent="0.25">
      <c r="B863" s="135"/>
    </row>
    <row r="864" spans="2:2" s="15" customFormat="1" x14ac:dyDescent="0.25">
      <c r="B864" s="135"/>
    </row>
    <row r="865" spans="2:2" s="15" customFormat="1" x14ac:dyDescent="0.25">
      <c r="B865" s="135"/>
    </row>
    <row r="866" spans="2:2" s="15" customFormat="1" x14ac:dyDescent="0.25">
      <c r="B866" s="135"/>
    </row>
    <row r="867" spans="2:2" s="15" customFormat="1" x14ac:dyDescent="0.25">
      <c r="B867" s="135"/>
    </row>
    <row r="868" spans="2:2" s="15" customFormat="1" x14ac:dyDescent="0.25">
      <c r="B868" s="135"/>
    </row>
    <row r="869" spans="2:2" s="15" customFormat="1" x14ac:dyDescent="0.25">
      <c r="B869" s="135"/>
    </row>
    <row r="870" spans="2:2" s="15" customFormat="1" x14ac:dyDescent="0.25">
      <c r="B870" s="135"/>
    </row>
    <row r="871" spans="2:2" s="15" customFormat="1" x14ac:dyDescent="0.25">
      <c r="B871" s="135"/>
    </row>
    <row r="872" spans="2:2" s="15" customFormat="1" x14ac:dyDescent="0.25">
      <c r="B872" s="135"/>
    </row>
    <row r="873" spans="2:2" s="15" customFormat="1" x14ac:dyDescent="0.25">
      <c r="B873" s="135"/>
    </row>
    <row r="874" spans="2:2" s="15" customFormat="1" x14ac:dyDescent="0.25">
      <c r="B874" s="135"/>
    </row>
    <row r="875" spans="2:2" s="15" customFormat="1" x14ac:dyDescent="0.25">
      <c r="B875" s="135"/>
    </row>
    <row r="876" spans="2:2" s="15" customFormat="1" x14ac:dyDescent="0.25">
      <c r="B876" s="135"/>
    </row>
    <row r="877" spans="2:2" s="15" customFormat="1" x14ac:dyDescent="0.25">
      <c r="B877" s="135"/>
    </row>
    <row r="878" spans="2:2" s="15" customFormat="1" x14ac:dyDescent="0.25">
      <c r="B878" s="135"/>
    </row>
    <row r="879" spans="2:2" s="15" customFormat="1" x14ac:dyDescent="0.25">
      <c r="B879" s="135"/>
    </row>
    <row r="880" spans="2:2" s="15" customFormat="1" x14ac:dyDescent="0.25">
      <c r="B880" s="135"/>
    </row>
    <row r="881" spans="2:2" s="15" customFormat="1" x14ac:dyDescent="0.25">
      <c r="B881" s="135"/>
    </row>
    <row r="882" spans="2:2" s="15" customFormat="1" x14ac:dyDescent="0.25">
      <c r="B882" s="135"/>
    </row>
    <row r="883" spans="2:2" s="15" customFormat="1" x14ac:dyDescent="0.25">
      <c r="B883" s="135"/>
    </row>
    <row r="884" spans="2:2" s="15" customFormat="1" x14ac:dyDescent="0.25">
      <c r="B884" s="135"/>
    </row>
    <row r="885" spans="2:2" s="15" customFormat="1" x14ac:dyDescent="0.25">
      <c r="B885" s="135"/>
    </row>
    <row r="886" spans="2:2" s="15" customFormat="1" x14ac:dyDescent="0.25">
      <c r="B886" s="135"/>
    </row>
    <row r="887" spans="2:2" s="15" customFormat="1" x14ac:dyDescent="0.25">
      <c r="B887" s="135"/>
    </row>
    <row r="888" spans="2:2" s="15" customFormat="1" x14ac:dyDescent="0.25">
      <c r="B888" s="135"/>
    </row>
    <row r="889" spans="2:2" s="15" customFormat="1" x14ac:dyDescent="0.25">
      <c r="B889" s="135"/>
    </row>
    <row r="890" spans="2:2" s="15" customFormat="1" x14ac:dyDescent="0.25">
      <c r="B890" s="135"/>
    </row>
    <row r="891" spans="2:2" s="15" customFormat="1" x14ac:dyDescent="0.25">
      <c r="B891" s="135"/>
    </row>
    <row r="892" spans="2:2" s="15" customFormat="1" x14ac:dyDescent="0.25">
      <c r="B892" s="135"/>
    </row>
    <row r="893" spans="2:2" s="15" customFormat="1" x14ac:dyDescent="0.25">
      <c r="B893" s="135"/>
    </row>
    <row r="894" spans="2:2" s="15" customFormat="1" x14ac:dyDescent="0.25">
      <c r="B894" s="135"/>
    </row>
    <row r="895" spans="2:2" s="15" customFormat="1" x14ac:dyDescent="0.25">
      <c r="B895" s="135"/>
    </row>
    <row r="896" spans="2:2" s="15" customFormat="1" x14ac:dyDescent="0.25">
      <c r="B896" s="135"/>
    </row>
    <row r="897" spans="2:2" s="15" customFormat="1" x14ac:dyDescent="0.25">
      <c r="B897" s="135"/>
    </row>
    <row r="898" spans="2:2" s="15" customFormat="1" x14ac:dyDescent="0.25">
      <c r="B898" s="135"/>
    </row>
    <row r="899" spans="2:2" s="15" customFormat="1" x14ac:dyDescent="0.25">
      <c r="B899" s="135"/>
    </row>
    <row r="900" spans="2:2" s="15" customFormat="1" x14ac:dyDescent="0.25">
      <c r="B900" s="135"/>
    </row>
    <row r="901" spans="2:2" s="15" customFormat="1" x14ac:dyDescent="0.25">
      <c r="B901" s="135"/>
    </row>
    <row r="902" spans="2:2" s="15" customFormat="1" x14ac:dyDescent="0.25">
      <c r="B902" s="135"/>
    </row>
    <row r="903" spans="2:2" s="15" customFormat="1" x14ac:dyDescent="0.25">
      <c r="B903" s="135"/>
    </row>
    <row r="904" spans="2:2" s="15" customFormat="1" x14ac:dyDescent="0.25">
      <c r="B904" s="135"/>
    </row>
    <row r="905" spans="2:2" s="15" customFormat="1" x14ac:dyDescent="0.25">
      <c r="B905" s="135"/>
    </row>
    <row r="906" spans="2:2" s="15" customFormat="1" x14ac:dyDescent="0.25">
      <c r="B906" s="135"/>
    </row>
    <row r="907" spans="2:2" s="15" customFormat="1" x14ac:dyDescent="0.25">
      <c r="B907" s="135"/>
    </row>
    <row r="908" spans="2:2" s="15" customFormat="1" x14ac:dyDescent="0.25">
      <c r="B908" s="135"/>
    </row>
    <row r="909" spans="2:2" s="15" customFormat="1" x14ac:dyDescent="0.25">
      <c r="B909" s="135"/>
    </row>
    <row r="910" spans="2:2" s="15" customFormat="1" x14ac:dyDescent="0.25">
      <c r="B910" s="135"/>
    </row>
    <row r="911" spans="2:2" s="15" customFormat="1" x14ac:dyDescent="0.25">
      <c r="B911" s="135"/>
    </row>
    <row r="912" spans="2:2" s="15" customFormat="1" x14ac:dyDescent="0.25">
      <c r="B912" s="135"/>
    </row>
    <row r="913" spans="2:2" s="15" customFormat="1" x14ac:dyDescent="0.25">
      <c r="B913" s="135"/>
    </row>
    <row r="914" spans="2:2" s="15" customFormat="1" x14ac:dyDescent="0.25">
      <c r="B914" s="135"/>
    </row>
    <row r="915" spans="2:2" s="15" customFormat="1" x14ac:dyDescent="0.25">
      <c r="B915" s="135"/>
    </row>
    <row r="916" spans="2:2" s="15" customFormat="1" x14ac:dyDescent="0.25">
      <c r="B916" s="135"/>
    </row>
    <row r="917" spans="2:2" s="15" customFormat="1" x14ac:dyDescent="0.25">
      <c r="B917" s="135"/>
    </row>
    <row r="918" spans="2:2" s="15" customFormat="1" x14ac:dyDescent="0.25">
      <c r="B918" s="135"/>
    </row>
    <row r="919" spans="2:2" s="15" customFormat="1" x14ac:dyDescent="0.25">
      <c r="B919" s="135"/>
    </row>
    <row r="920" spans="2:2" s="15" customFormat="1" x14ac:dyDescent="0.25">
      <c r="B920" s="135"/>
    </row>
    <row r="921" spans="2:2" s="15" customFormat="1" x14ac:dyDescent="0.25">
      <c r="B921" s="135"/>
    </row>
    <row r="922" spans="2:2" s="15" customFormat="1" x14ac:dyDescent="0.25">
      <c r="B922" s="135"/>
    </row>
    <row r="923" spans="2:2" s="15" customFormat="1" x14ac:dyDescent="0.25">
      <c r="B923" s="135"/>
    </row>
    <row r="924" spans="2:2" s="15" customFormat="1" x14ac:dyDescent="0.25">
      <c r="B924" s="135"/>
    </row>
    <row r="925" spans="2:2" s="15" customFormat="1" x14ac:dyDescent="0.25">
      <c r="B925" s="135"/>
    </row>
    <row r="926" spans="2:2" s="15" customFormat="1" x14ac:dyDescent="0.25">
      <c r="B926" s="135"/>
    </row>
    <row r="927" spans="2:2" s="15" customFormat="1" x14ac:dyDescent="0.25">
      <c r="B927" s="135"/>
    </row>
    <row r="928" spans="2:2" s="15" customFormat="1" x14ac:dyDescent="0.25">
      <c r="B928" s="135"/>
    </row>
    <row r="929" spans="2:2" s="15" customFormat="1" x14ac:dyDescent="0.25">
      <c r="B929" s="135"/>
    </row>
    <row r="930" spans="2:2" s="15" customFormat="1" x14ac:dyDescent="0.25">
      <c r="B930" s="135"/>
    </row>
    <row r="931" spans="2:2" s="15" customFormat="1" x14ac:dyDescent="0.25">
      <c r="B931" s="135"/>
    </row>
    <row r="932" spans="2:2" s="15" customFormat="1" x14ac:dyDescent="0.25">
      <c r="B932" s="135"/>
    </row>
    <row r="933" spans="2:2" s="15" customFormat="1" x14ac:dyDescent="0.25">
      <c r="B933" s="135"/>
    </row>
    <row r="934" spans="2:2" s="15" customFormat="1" x14ac:dyDescent="0.25">
      <c r="B934" s="135"/>
    </row>
    <row r="935" spans="2:2" s="15" customFormat="1" x14ac:dyDescent="0.25">
      <c r="B935" s="135"/>
    </row>
    <row r="936" spans="2:2" s="15" customFormat="1" x14ac:dyDescent="0.25">
      <c r="B936" s="135"/>
    </row>
    <row r="937" spans="2:2" s="15" customFormat="1" x14ac:dyDescent="0.25">
      <c r="B937" s="135"/>
    </row>
    <row r="938" spans="2:2" s="15" customFormat="1" x14ac:dyDescent="0.25">
      <c r="B938" s="135"/>
    </row>
    <row r="939" spans="2:2" s="15" customFormat="1" x14ac:dyDescent="0.25">
      <c r="B939" s="135"/>
    </row>
    <row r="940" spans="2:2" s="15" customFormat="1" x14ac:dyDescent="0.25">
      <c r="B940" s="135"/>
    </row>
    <row r="941" spans="2:2" s="15" customFormat="1" x14ac:dyDescent="0.25">
      <c r="B941" s="135"/>
    </row>
    <row r="942" spans="2:2" s="15" customFormat="1" x14ac:dyDescent="0.25">
      <c r="B942" s="135"/>
    </row>
    <row r="943" spans="2:2" s="15" customFormat="1" x14ac:dyDescent="0.25">
      <c r="B943" s="135"/>
    </row>
    <row r="944" spans="2:2" s="15" customFormat="1" x14ac:dyDescent="0.25">
      <c r="B944" s="135"/>
    </row>
    <row r="945" spans="2:2" s="15" customFormat="1" x14ac:dyDescent="0.25">
      <c r="B945" s="135"/>
    </row>
    <row r="946" spans="2:2" s="15" customFormat="1" x14ac:dyDescent="0.25">
      <c r="B946" s="135"/>
    </row>
    <row r="947" spans="2:2" s="15" customFormat="1" x14ac:dyDescent="0.25">
      <c r="B947" s="135"/>
    </row>
    <row r="948" spans="2:2" s="15" customFormat="1" x14ac:dyDescent="0.25">
      <c r="B948" s="135"/>
    </row>
    <row r="949" spans="2:2" s="15" customFormat="1" x14ac:dyDescent="0.25">
      <c r="B949" s="135"/>
    </row>
    <row r="950" spans="2:2" s="15" customFormat="1" x14ac:dyDescent="0.25">
      <c r="B950" s="135"/>
    </row>
    <row r="951" spans="2:2" s="15" customFormat="1" x14ac:dyDescent="0.25">
      <c r="B951" s="135"/>
    </row>
    <row r="952" spans="2:2" s="15" customFormat="1" x14ac:dyDescent="0.25">
      <c r="B952" s="135"/>
    </row>
    <row r="953" spans="2:2" s="15" customFormat="1" x14ac:dyDescent="0.25">
      <c r="B953" s="135"/>
    </row>
    <row r="954" spans="2:2" s="15" customFormat="1" x14ac:dyDescent="0.25">
      <c r="B954" s="135"/>
    </row>
    <row r="955" spans="2:2" s="15" customFormat="1" x14ac:dyDescent="0.25">
      <c r="B955" s="135"/>
    </row>
    <row r="956" spans="2:2" s="15" customFormat="1" x14ac:dyDescent="0.25">
      <c r="B956" s="135"/>
    </row>
    <row r="957" spans="2:2" s="15" customFormat="1" x14ac:dyDescent="0.25">
      <c r="B957" s="135"/>
    </row>
    <row r="958" spans="2:2" s="15" customFormat="1" x14ac:dyDescent="0.25">
      <c r="B958" s="135"/>
    </row>
    <row r="959" spans="2:2" s="15" customFormat="1" x14ac:dyDescent="0.25">
      <c r="B959" s="135"/>
    </row>
    <row r="960" spans="2:2" s="15" customFormat="1" x14ac:dyDescent="0.25">
      <c r="B960" s="135"/>
    </row>
    <row r="961" spans="2:2" s="15" customFormat="1" x14ac:dyDescent="0.25">
      <c r="B961" s="135"/>
    </row>
    <row r="962" spans="2:2" s="15" customFormat="1" x14ac:dyDescent="0.25">
      <c r="B962" s="135"/>
    </row>
    <row r="963" spans="2:2" s="15" customFormat="1" x14ac:dyDescent="0.25">
      <c r="B963" s="135"/>
    </row>
    <row r="964" spans="2:2" s="15" customFormat="1" x14ac:dyDescent="0.25">
      <c r="B964" s="135"/>
    </row>
    <row r="965" spans="2:2" s="15" customFormat="1" x14ac:dyDescent="0.25">
      <c r="B965" s="135"/>
    </row>
    <row r="966" spans="2:2" s="15" customFormat="1" x14ac:dyDescent="0.25">
      <c r="B966" s="135"/>
    </row>
    <row r="967" spans="2:2" s="15" customFormat="1" x14ac:dyDescent="0.25">
      <c r="B967" s="135"/>
    </row>
    <row r="968" spans="2:2" s="15" customFormat="1" x14ac:dyDescent="0.25">
      <c r="B968" s="135"/>
    </row>
    <row r="969" spans="2:2" s="15" customFormat="1" x14ac:dyDescent="0.25">
      <c r="B969" s="135"/>
    </row>
    <row r="970" spans="2:2" s="15" customFormat="1" x14ac:dyDescent="0.25">
      <c r="B970" s="135"/>
    </row>
    <row r="971" spans="2:2" s="15" customFormat="1" x14ac:dyDescent="0.25">
      <c r="B971" s="135"/>
    </row>
    <row r="972" spans="2:2" s="15" customFormat="1" x14ac:dyDescent="0.25">
      <c r="B972" s="135"/>
    </row>
    <row r="973" spans="2:2" s="15" customFormat="1" x14ac:dyDescent="0.25">
      <c r="B973" s="135"/>
    </row>
    <row r="974" spans="2:2" s="15" customFormat="1" x14ac:dyDescent="0.25">
      <c r="B974" s="135"/>
    </row>
    <row r="975" spans="2:2" s="15" customFormat="1" x14ac:dyDescent="0.25">
      <c r="B975" s="135"/>
    </row>
    <row r="976" spans="2:2" s="15" customFormat="1" x14ac:dyDescent="0.25">
      <c r="B976" s="135"/>
    </row>
    <row r="977" spans="2:2" s="15" customFormat="1" x14ac:dyDescent="0.25">
      <c r="B977" s="135"/>
    </row>
    <row r="978" spans="2:2" s="15" customFormat="1" x14ac:dyDescent="0.25">
      <c r="B978" s="135"/>
    </row>
    <row r="979" spans="2:2" s="15" customFormat="1" x14ac:dyDescent="0.25">
      <c r="B979" s="135"/>
    </row>
    <row r="980" spans="2:2" s="15" customFormat="1" x14ac:dyDescent="0.25">
      <c r="B980" s="135"/>
    </row>
    <row r="981" spans="2:2" s="15" customFormat="1" x14ac:dyDescent="0.25">
      <c r="B981" s="135"/>
    </row>
    <row r="982" spans="2:2" s="15" customFormat="1" x14ac:dyDescent="0.25">
      <c r="B982" s="135"/>
    </row>
    <row r="983" spans="2:2" s="15" customFormat="1" x14ac:dyDescent="0.25">
      <c r="B983" s="135"/>
    </row>
    <row r="984" spans="2:2" s="15" customFormat="1" x14ac:dyDescent="0.25">
      <c r="B984" s="135"/>
    </row>
    <row r="985" spans="2:2" s="15" customFormat="1" x14ac:dyDescent="0.25">
      <c r="B985" s="135"/>
    </row>
    <row r="986" spans="2:2" s="15" customFormat="1" x14ac:dyDescent="0.25">
      <c r="B986" s="135"/>
    </row>
    <row r="987" spans="2:2" s="15" customFormat="1" x14ac:dyDescent="0.25">
      <c r="B987" s="135"/>
    </row>
    <row r="988" spans="2:2" s="15" customFormat="1" x14ac:dyDescent="0.25">
      <c r="B988" s="135"/>
    </row>
    <row r="989" spans="2:2" s="15" customFormat="1" x14ac:dyDescent="0.25">
      <c r="B989" s="135"/>
    </row>
    <row r="990" spans="2:2" s="15" customFormat="1" x14ac:dyDescent="0.25">
      <c r="B990" s="135"/>
    </row>
    <row r="991" spans="2:2" s="15" customFormat="1" x14ac:dyDescent="0.25">
      <c r="B991" s="135"/>
    </row>
    <row r="992" spans="2:2" s="15" customFormat="1" x14ac:dyDescent="0.25">
      <c r="B992" s="135"/>
    </row>
    <row r="993" spans="2:2" s="15" customFormat="1" x14ac:dyDescent="0.25">
      <c r="B993" s="135"/>
    </row>
    <row r="994" spans="2:2" s="15" customFormat="1" x14ac:dyDescent="0.25">
      <c r="B994" s="135"/>
    </row>
    <row r="995" spans="2:2" s="15" customFormat="1" x14ac:dyDescent="0.25">
      <c r="B995" s="135"/>
    </row>
    <row r="996" spans="2:2" s="15" customFormat="1" x14ac:dyDescent="0.25">
      <c r="B996" s="135"/>
    </row>
    <row r="997" spans="2:2" s="15" customFormat="1" x14ac:dyDescent="0.25">
      <c r="B997" s="135"/>
    </row>
    <row r="998" spans="2:2" s="15" customFormat="1" x14ac:dyDescent="0.25">
      <c r="B998" s="135"/>
    </row>
    <row r="999" spans="2:2" s="15" customFormat="1" x14ac:dyDescent="0.25">
      <c r="B999" s="135"/>
    </row>
    <row r="1000" spans="2:2" s="15" customFormat="1" x14ac:dyDescent="0.25">
      <c r="B1000" s="135"/>
    </row>
    <row r="1001" spans="2:2" s="15" customFormat="1" x14ac:dyDescent="0.25">
      <c r="B1001" s="135"/>
    </row>
    <row r="1002" spans="2:2" s="15" customFormat="1" x14ac:dyDescent="0.25">
      <c r="B1002" s="135"/>
    </row>
    <row r="1003" spans="2:2" s="15" customFormat="1" x14ac:dyDescent="0.25">
      <c r="B1003" s="135"/>
    </row>
    <row r="1004" spans="2:2" s="15" customFormat="1" x14ac:dyDescent="0.25">
      <c r="B1004" s="135"/>
    </row>
    <row r="1005" spans="2:2" s="15" customFormat="1" x14ac:dyDescent="0.25">
      <c r="B1005" s="135"/>
    </row>
    <row r="1006" spans="2:2" s="15" customFormat="1" x14ac:dyDescent="0.25">
      <c r="B1006" s="135"/>
    </row>
    <row r="1007" spans="2:2" s="15" customFormat="1" x14ac:dyDescent="0.25">
      <c r="B1007" s="135"/>
    </row>
    <row r="1008" spans="2:2" s="15" customFormat="1" x14ac:dyDescent="0.25">
      <c r="B1008" s="135"/>
    </row>
    <row r="1009" spans="2:2" s="15" customFormat="1" x14ac:dyDescent="0.25">
      <c r="B1009" s="135"/>
    </row>
    <row r="1010" spans="2:2" s="15" customFormat="1" x14ac:dyDescent="0.25">
      <c r="B1010" s="135"/>
    </row>
    <row r="1011" spans="2:2" s="15" customFormat="1" x14ac:dyDescent="0.25">
      <c r="B1011" s="135"/>
    </row>
    <row r="1012" spans="2:2" s="15" customFormat="1" x14ac:dyDescent="0.25">
      <c r="B1012" s="135"/>
    </row>
    <row r="1013" spans="2:2" s="15" customFormat="1" x14ac:dyDescent="0.25">
      <c r="B1013" s="135"/>
    </row>
    <row r="1014" spans="2:2" s="15" customFormat="1" x14ac:dyDescent="0.25">
      <c r="B1014" s="135"/>
    </row>
    <row r="1015" spans="2:2" s="15" customFormat="1" x14ac:dyDescent="0.25">
      <c r="B1015" s="135"/>
    </row>
    <row r="1016" spans="2:2" s="15" customFormat="1" x14ac:dyDescent="0.25">
      <c r="B1016" s="135"/>
    </row>
    <row r="1017" spans="2:2" s="15" customFormat="1" x14ac:dyDescent="0.25">
      <c r="B1017" s="135"/>
    </row>
    <row r="1018" spans="2:2" s="15" customFormat="1" x14ac:dyDescent="0.25">
      <c r="B1018" s="135"/>
    </row>
    <row r="1019" spans="2:2" s="15" customFormat="1" x14ac:dyDescent="0.25">
      <c r="B1019" s="135"/>
    </row>
    <row r="1020" spans="2:2" s="15" customFormat="1" x14ac:dyDescent="0.25">
      <c r="B1020" s="135"/>
    </row>
    <row r="1021" spans="2:2" s="15" customFormat="1" x14ac:dyDescent="0.25">
      <c r="B1021" s="135"/>
    </row>
    <row r="1022" spans="2:2" s="15" customFormat="1" x14ac:dyDescent="0.25">
      <c r="B1022" s="135"/>
    </row>
    <row r="1023" spans="2:2" s="15" customFormat="1" x14ac:dyDescent="0.25">
      <c r="B1023" s="135"/>
    </row>
    <row r="1024" spans="2:2" s="15" customFormat="1" x14ac:dyDescent="0.25">
      <c r="B1024" s="135"/>
    </row>
    <row r="1025" spans="2:2" s="15" customFormat="1" x14ac:dyDescent="0.25">
      <c r="B1025" s="135"/>
    </row>
    <row r="1026" spans="2:2" s="15" customFormat="1" x14ac:dyDescent="0.25">
      <c r="B1026" s="135"/>
    </row>
    <row r="1027" spans="2:2" s="15" customFormat="1" x14ac:dyDescent="0.25">
      <c r="B1027" s="135"/>
    </row>
    <row r="1028" spans="2:2" s="15" customFormat="1" x14ac:dyDescent="0.25">
      <c r="B1028" s="135"/>
    </row>
    <row r="1029" spans="2:2" s="15" customFormat="1" x14ac:dyDescent="0.25">
      <c r="B1029" s="135"/>
    </row>
    <row r="1030" spans="2:2" s="15" customFormat="1" x14ac:dyDescent="0.25">
      <c r="B1030" s="135"/>
    </row>
    <row r="1031" spans="2:2" s="15" customFormat="1" x14ac:dyDescent="0.25">
      <c r="B1031" s="135"/>
    </row>
    <row r="1032" spans="2:2" s="15" customFormat="1" x14ac:dyDescent="0.25">
      <c r="B1032" s="135"/>
    </row>
    <row r="1033" spans="2:2" s="15" customFormat="1" x14ac:dyDescent="0.25">
      <c r="B1033" s="135"/>
    </row>
    <row r="1034" spans="2:2" s="15" customFormat="1" x14ac:dyDescent="0.25">
      <c r="B1034" s="135"/>
    </row>
    <row r="1035" spans="2:2" s="15" customFormat="1" x14ac:dyDescent="0.25">
      <c r="B1035" s="135"/>
    </row>
    <row r="1036" spans="2:2" s="15" customFormat="1" x14ac:dyDescent="0.25">
      <c r="B1036" s="135"/>
    </row>
    <row r="1037" spans="2:2" s="15" customFormat="1" x14ac:dyDescent="0.25">
      <c r="B1037" s="135"/>
    </row>
    <row r="1038" spans="2:2" s="15" customFormat="1" x14ac:dyDescent="0.25">
      <c r="B1038" s="135"/>
    </row>
    <row r="1039" spans="2:2" s="15" customFormat="1" x14ac:dyDescent="0.25">
      <c r="B1039" s="135"/>
    </row>
    <row r="1040" spans="2:2" s="15" customFormat="1" x14ac:dyDescent="0.25">
      <c r="B1040" s="135"/>
    </row>
    <row r="1041" spans="2:2" s="15" customFormat="1" x14ac:dyDescent="0.25">
      <c r="B1041" s="135"/>
    </row>
    <row r="1042" spans="2:2" s="15" customFormat="1" x14ac:dyDescent="0.25">
      <c r="B1042" s="135"/>
    </row>
    <row r="1043" spans="2:2" s="15" customFormat="1" x14ac:dyDescent="0.25">
      <c r="B1043" s="135"/>
    </row>
    <row r="1044" spans="2:2" s="15" customFormat="1" x14ac:dyDescent="0.25">
      <c r="B1044" s="135"/>
    </row>
    <row r="1045" spans="2:2" s="15" customFormat="1" x14ac:dyDescent="0.25">
      <c r="B1045" s="135"/>
    </row>
    <row r="1046" spans="2:2" s="15" customFormat="1" x14ac:dyDescent="0.25">
      <c r="B1046" s="135"/>
    </row>
    <row r="1047" spans="2:2" s="15" customFormat="1" x14ac:dyDescent="0.25">
      <c r="B1047" s="135"/>
    </row>
    <row r="1048" spans="2:2" s="15" customFormat="1" x14ac:dyDescent="0.25">
      <c r="B1048" s="135"/>
    </row>
    <row r="1049" spans="2:2" s="15" customFormat="1" x14ac:dyDescent="0.25">
      <c r="B1049" s="135"/>
    </row>
    <row r="1050" spans="2:2" s="15" customFormat="1" x14ac:dyDescent="0.25">
      <c r="B1050" s="135"/>
    </row>
    <row r="1051" spans="2:2" s="15" customFormat="1" x14ac:dyDescent="0.25">
      <c r="B1051" s="135"/>
    </row>
    <row r="1052" spans="2:2" s="15" customFormat="1" x14ac:dyDescent="0.25">
      <c r="B1052" s="135"/>
    </row>
    <row r="1053" spans="2:2" s="15" customFormat="1" x14ac:dyDescent="0.25">
      <c r="B1053" s="135"/>
    </row>
    <row r="1054" spans="2:2" s="15" customFormat="1" x14ac:dyDescent="0.25">
      <c r="B1054" s="135"/>
    </row>
    <row r="1055" spans="2:2" s="15" customFormat="1" x14ac:dyDescent="0.25">
      <c r="B1055" s="135"/>
    </row>
    <row r="1056" spans="2:2" s="15" customFormat="1" x14ac:dyDescent="0.25">
      <c r="B1056" s="135"/>
    </row>
    <row r="1057" spans="2:2" s="15" customFormat="1" x14ac:dyDescent="0.25">
      <c r="B1057" s="135"/>
    </row>
    <row r="1058" spans="2:2" s="15" customFormat="1" x14ac:dyDescent="0.25">
      <c r="B1058" s="135"/>
    </row>
    <row r="1059" spans="2:2" s="15" customFormat="1" x14ac:dyDescent="0.25">
      <c r="B1059" s="135"/>
    </row>
    <row r="1060" spans="2:2" s="15" customFormat="1" x14ac:dyDescent="0.25">
      <c r="B1060" s="135"/>
    </row>
    <row r="1061" spans="2:2" s="15" customFormat="1" x14ac:dyDescent="0.25">
      <c r="B1061" s="135"/>
    </row>
    <row r="1062" spans="2:2" s="15" customFormat="1" x14ac:dyDescent="0.25">
      <c r="B1062" s="135"/>
    </row>
    <row r="1063" spans="2:2" s="15" customFormat="1" x14ac:dyDescent="0.25">
      <c r="B1063" s="135"/>
    </row>
    <row r="1064" spans="2:2" s="15" customFormat="1" x14ac:dyDescent="0.25">
      <c r="B1064" s="135"/>
    </row>
    <row r="1065" spans="2:2" s="15" customFormat="1" x14ac:dyDescent="0.25">
      <c r="B1065" s="135"/>
    </row>
    <row r="1066" spans="2:2" s="15" customFormat="1" x14ac:dyDescent="0.25">
      <c r="B1066" s="135"/>
    </row>
    <row r="1067" spans="2:2" s="15" customFormat="1" x14ac:dyDescent="0.25">
      <c r="B1067" s="135"/>
    </row>
    <row r="1068" spans="2:2" s="15" customFormat="1" x14ac:dyDescent="0.25">
      <c r="B1068" s="135"/>
    </row>
    <row r="1069" spans="2:2" s="15" customFormat="1" x14ac:dyDescent="0.25">
      <c r="B1069" s="135"/>
    </row>
    <row r="1070" spans="2:2" s="15" customFormat="1" x14ac:dyDescent="0.25">
      <c r="B1070" s="135"/>
    </row>
    <row r="1071" spans="2:2" s="15" customFormat="1" x14ac:dyDescent="0.25">
      <c r="B1071" s="135"/>
    </row>
    <row r="1072" spans="2:2" s="15" customFormat="1" x14ac:dyDescent="0.25">
      <c r="B1072" s="135"/>
    </row>
    <row r="1073" spans="2:2" s="15" customFormat="1" x14ac:dyDescent="0.25">
      <c r="B1073" s="135"/>
    </row>
    <row r="1074" spans="2:2" s="15" customFormat="1" x14ac:dyDescent="0.25">
      <c r="B1074" s="135"/>
    </row>
    <row r="1075" spans="2:2" s="15" customFormat="1" x14ac:dyDescent="0.25">
      <c r="B1075" s="135"/>
    </row>
    <row r="1076" spans="2:2" s="15" customFormat="1" x14ac:dyDescent="0.25">
      <c r="B1076" s="135"/>
    </row>
    <row r="1077" spans="2:2" s="15" customFormat="1" x14ac:dyDescent="0.25">
      <c r="B1077" s="135"/>
    </row>
    <row r="1078" spans="2:2" s="15" customFormat="1" x14ac:dyDescent="0.25">
      <c r="B1078" s="135"/>
    </row>
    <row r="1079" spans="2:2" s="15" customFormat="1" x14ac:dyDescent="0.25">
      <c r="B1079" s="135"/>
    </row>
    <row r="1080" spans="2:2" s="15" customFormat="1" x14ac:dyDescent="0.25">
      <c r="B1080" s="135"/>
    </row>
    <row r="1081" spans="2:2" s="15" customFormat="1" x14ac:dyDescent="0.25">
      <c r="B1081" s="135"/>
    </row>
    <row r="1082" spans="2:2" s="15" customFormat="1" x14ac:dyDescent="0.25">
      <c r="B1082" s="135"/>
    </row>
    <row r="1083" spans="2:2" s="15" customFormat="1" x14ac:dyDescent="0.25">
      <c r="B1083" s="135"/>
    </row>
    <row r="1084" spans="2:2" s="15" customFormat="1" x14ac:dyDescent="0.25">
      <c r="B1084" s="135"/>
    </row>
    <row r="1085" spans="2:2" s="15" customFormat="1" x14ac:dyDescent="0.25">
      <c r="B1085" s="135"/>
    </row>
    <row r="1086" spans="2:2" s="15" customFormat="1" x14ac:dyDescent="0.25">
      <c r="B1086" s="135"/>
    </row>
    <row r="1087" spans="2:2" s="15" customFormat="1" x14ac:dyDescent="0.25">
      <c r="B1087" s="135"/>
    </row>
    <row r="1088" spans="2:2" s="15" customFormat="1" x14ac:dyDescent="0.25">
      <c r="B1088" s="135"/>
    </row>
    <row r="1089" spans="2:2" s="15" customFormat="1" x14ac:dyDescent="0.25">
      <c r="B1089" s="135"/>
    </row>
    <row r="1090" spans="2:2" s="15" customFormat="1" x14ac:dyDescent="0.25">
      <c r="B1090" s="135"/>
    </row>
    <row r="1091" spans="2:2" s="15" customFormat="1" x14ac:dyDescent="0.25">
      <c r="B1091" s="135"/>
    </row>
    <row r="1092" spans="2:2" s="15" customFormat="1" x14ac:dyDescent="0.25">
      <c r="B1092" s="135"/>
    </row>
    <row r="1093" spans="2:2" s="15" customFormat="1" x14ac:dyDescent="0.25">
      <c r="B1093" s="135"/>
    </row>
    <row r="1094" spans="2:2" s="15" customFormat="1" x14ac:dyDescent="0.25">
      <c r="B1094" s="135"/>
    </row>
    <row r="1095" spans="2:2" s="15" customFormat="1" x14ac:dyDescent="0.25">
      <c r="B1095" s="135"/>
    </row>
    <row r="1096" spans="2:2" s="15" customFormat="1" x14ac:dyDescent="0.25">
      <c r="B1096" s="135"/>
    </row>
    <row r="1097" spans="2:2" s="15" customFormat="1" x14ac:dyDescent="0.25">
      <c r="B1097" s="135"/>
    </row>
    <row r="1098" spans="2:2" s="15" customFormat="1" x14ac:dyDescent="0.25">
      <c r="B1098" s="135"/>
    </row>
    <row r="1099" spans="2:2" s="15" customFormat="1" x14ac:dyDescent="0.25">
      <c r="B1099" s="135"/>
    </row>
    <row r="1100" spans="2:2" s="15" customFormat="1" x14ac:dyDescent="0.25">
      <c r="B1100" s="135"/>
    </row>
    <row r="1101" spans="2:2" s="15" customFormat="1" x14ac:dyDescent="0.25">
      <c r="B1101" s="135"/>
    </row>
    <row r="1102" spans="2:2" s="15" customFormat="1" x14ac:dyDescent="0.25">
      <c r="B1102" s="135"/>
    </row>
    <row r="1103" spans="2:2" s="15" customFormat="1" x14ac:dyDescent="0.25">
      <c r="B1103" s="135"/>
    </row>
    <row r="1104" spans="2:2" s="15" customFormat="1" x14ac:dyDescent="0.25">
      <c r="B1104" s="135"/>
    </row>
    <row r="1105" spans="2:2" s="15" customFormat="1" x14ac:dyDescent="0.25">
      <c r="B1105" s="135"/>
    </row>
    <row r="1106" spans="2:2" s="15" customFormat="1" x14ac:dyDescent="0.25">
      <c r="B1106" s="135"/>
    </row>
    <row r="1107" spans="2:2" s="15" customFormat="1" x14ac:dyDescent="0.25">
      <c r="B1107" s="135"/>
    </row>
    <row r="1108" spans="2:2" s="15" customFormat="1" x14ac:dyDescent="0.25">
      <c r="B1108" s="135"/>
    </row>
    <row r="1109" spans="2:2" s="15" customFormat="1" x14ac:dyDescent="0.25">
      <c r="B1109" s="135"/>
    </row>
    <row r="1110" spans="2:2" s="15" customFormat="1" x14ac:dyDescent="0.25">
      <c r="B1110" s="135"/>
    </row>
    <row r="1111" spans="2:2" s="15" customFormat="1" x14ac:dyDescent="0.25">
      <c r="B1111" s="135"/>
    </row>
    <row r="1112" spans="2:2" s="15" customFormat="1" x14ac:dyDescent="0.25">
      <c r="B1112" s="135"/>
    </row>
    <row r="1113" spans="2:2" s="15" customFormat="1" x14ac:dyDescent="0.25">
      <c r="B1113" s="135"/>
    </row>
    <row r="1114" spans="2:2" s="15" customFormat="1" x14ac:dyDescent="0.25">
      <c r="B1114" s="135"/>
    </row>
    <row r="1115" spans="2:2" s="15" customFormat="1" x14ac:dyDescent="0.25">
      <c r="B1115" s="135"/>
    </row>
    <row r="1116" spans="2:2" s="15" customFormat="1" x14ac:dyDescent="0.25">
      <c r="B1116" s="135"/>
    </row>
    <row r="1117" spans="2:2" s="15" customFormat="1" x14ac:dyDescent="0.25">
      <c r="B1117" s="135"/>
    </row>
    <row r="1118" spans="2:2" s="15" customFormat="1" x14ac:dyDescent="0.25">
      <c r="B1118" s="135"/>
    </row>
    <row r="1119" spans="2:2" s="15" customFormat="1" x14ac:dyDescent="0.25">
      <c r="B1119" s="135"/>
    </row>
    <row r="1120" spans="2:2" s="15" customFormat="1" x14ac:dyDescent="0.25">
      <c r="B1120" s="135"/>
    </row>
    <row r="1121" spans="2:2" s="15" customFormat="1" x14ac:dyDescent="0.25">
      <c r="B1121" s="135"/>
    </row>
    <row r="1122" spans="2:2" s="15" customFormat="1" x14ac:dyDescent="0.25">
      <c r="B1122" s="135"/>
    </row>
    <row r="1123" spans="2:2" s="15" customFormat="1" x14ac:dyDescent="0.25">
      <c r="B1123" s="135"/>
    </row>
    <row r="1124" spans="2:2" s="15" customFormat="1" x14ac:dyDescent="0.25">
      <c r="B1124" s="135"/>
    </row>
    <row r="1125" spans="2:2" s="15" customFormat="1" x14ac:dyDescent="0.25">
      <c r="B1125" s="135"/>
    </row>
    <row r="1126" spans="2:2" s="15" customFormat="1" x14ac:dyDescent="0.25">
      <c r="B1126" s="135"/>
    </row>
    <row r="1127" spans="2:2" s="15" customFormat="1" x14ac:dyDescent="0.25">
      <c r="B1127" s="135"/>
    </row>
    <row r="1128" spans="2:2" s="15" customFormat="1" x14ac:dyDescent="0.25">
      <c r="B1128" s="135"/>
    </row>
    <row r="1129" spans="2:2" s="15" customFormat="1" x14ac:dyDescent="0.25">
      <c r="B1129" s="135"/>
    </row>
    <row r="1130" spans="2:2" s="15" customFormat="1" x14ac:dyDescent="0.25">
      <c r="B1130" s="135"/>
    </row>
    <row r="1131" spans="2:2" s="15" customFormat="1" x14ac:dyDescent="0.25">
      <c r="B1131" s="135"/>
    </row>
    <row r="1132" spans="2:2" s="15" customFormat="1" x14ac:dyDescent="0.25">
      <c r="B1132" s="135"/>
    </row>
    <row r="1133" spans="2:2" s="15" customFormat="1" x14ac:dyDescent="0.25">
      <c r="B1133" s="135"/>
    </row>
    <row r="1134" spans="2:2" s="15" customFormat="1" x14ac:dyDescent="0.25">
      <c r="B1134" s="135"/>
    </row>
    <row r="1135" spans="2:2" s="15" customFormat="1" x14ac:dyDescent="0.25">
      <c r="B1135" s="135"/>
    </row>
    <row r="1136" spans="2:2" s="15" customFormat="1" x14ac:dyDescent="0.25">
      <c r="B1136" s="135"/>
    </row>
    <row r="1137" spans="2:2" s="15" customFormat="1" x14ac:dyDescent="0.25">
      <c r="B1137" s="135"/>
    </row>
    <row r="1138" spans="2:2" s="15" customFormat="1" x14ac:dyDescent="0.25">
      <c r="B1138" s="135"/>
    </row>
    <row r="1139" spans="2:2" s="15" customFormat="1" x14ac:dyDescent="0.25">
      <c r="B1139" s="135"/>
    </row>
    <row r="1140" spans="2:2" s="15" customFormat="1" x14ac:dyDescent="0.25">
      <c r="B1140" s="135"/>
    </row>
    <row r="1141" spans="2:2" s="15" customFormat="1" x14ac:dyDescent="0.25">
      <c r="B1141" s="135"/>
    </row>
    <row r="1142" spans="2:2" s="15" customFormat="1" x14ac:dyDescent="0.25">
      <c r="B1142" s="135"/>
    </row>
    <row r="1143" spans="2:2" s="15" customFormat="1" x14ac:dyDescent="0.25">
      <c r="B1143" s="135"/>
    </row>
    <row r="1144" spans="2:2" s="15" customFormat="1" x14ac:dyDescent="0.25">
      <c r="B1144" s="135"/>
    </row>
    <row r="1145" spans="2:2" s="15" customFormat="1" x14ac:dyDescent="0.25">
      <c r="B1145" s="135"/>
    </row>
    <row r="1146" spans="2:2" s="15" customFormat="1" x14ac:dyDescent="0.25">
      <c r="B1146" s="135"/>
    </row>
    <row r="1147" spans="2:2" s="15" customFormat="1" x14ac:dyDescent="0.25">
      <c r="B1147" s="135"/>
    </row>
    <row r="1148" spans="2:2" s="15" customFormat="1" x14ac:dyDescent="0.25">
      <c r="B1148" s="135"/>
    </row>
    <row r="1149" spans="2:2" s="15" customFormat="1" x14ac:dyDescent="0.25">
      <c r="B1149" s="135"/>
    </row>
    <row r="1150" spans="2:2" s="15" customFormat="1" x14ac:dyDescent="0.25">
      <c r="B1150" s="135"/>
    </row>
    <row r="1151" spans="2:2" s="15" customFormat="1" x14ac:dyDescent="0.25">
      <c r="B1151" s="135"/>
    </row>
    <row r="1152" spans="2:2" s="15" customFormat="1" x14ac:dyDescent="0.25">
      <c r="B1152" s="135"/>
    </row>
    <row r="1153" spans="2:2" s="15" customFormat="1" x14ac:dyDescent="0.25">
      <c r="B1153" s="135"/>
    </row>
    <row r="1154" spans="2:2" s="15" customFormat="1" x14ac:dyDescent="0.25">
      <c r="B1154" s="135"/>
    </row>
    <row r="1155" spans="2:2" s="15" customFormat="1" x14ac:dyDescent="0.25">
      <c r="B1155" s="135"/>
    </row>
    <row r="1156" spans="2:2" s="15" customFormat="1" x14ac:dyDescent="0.25">
      <c r="B1156" s="135"/>
    </row>
    <row r="1157" spans="2:2" s="15" customFormat="1" x14ac:dyDescent="0.25">
      <c r="B1157" s="135"/>
    </row>
    <row r="1158" spans="2:2" s="15" customFormat="1" x14ac:dyDescent="0.25">
      <c r="B1158" s="135"/>
    </row>
    <row r="1159" spans="2:2" s="15" customFormat="1" x14ac:dyDescent="0.25">
      <c r="B1159" s="135"/>
    </row>
    <row r="1160" spans="2:2" s="15" customFormat="1" x14ac:dyDescent="0.25">
      <c r="B1160" s="135"/>
    </row>
    <row r="1161" spans="2:2" s="15" customFormat="1" x14ac:dyDescent="0.25">
      <c r="B1161" s="135"/>
    </row>
    <row r="1162" spans="2:2" s="15" customFormat="1" x14ac:dyDescent="0.25">
      <c r="B1162" s="135"/>
    </row>
    <row r="1163" spans="2:2" s="15" customFormat="1" x14ac:dyDescent="0.25">
      <c r="B1163" s="135"/>
    </row>
    <row r="1164" spans="2:2" s="15" customFormat="1" x14ac:dyDescent="0.25">
      <c r="B1164" s="135"/>
    </row>
    <row r="1165" spans="2:2" s="15" customFormat="1" x14ac:dyDescent="0.25">
      <c r="B1165" s="135"/>
    </row>
    <row r="1166" spans="2:2" s="15" customFormat="1" x14ac:dyDescent="0.25">
      <c r="B1166" s="135"/>
    </row>
    <row r="1167" spans="2:2" s="15" customFormat="1" x14ac:dyDescent="0.25">
      <c r="B1167" s="135"/>
    </row>
    <row r="1168" spans="2:2" s="15" customFormat="1" x14ac:dyDescent="0.25">
      <c r="B1168" s="135"/>
    </row>
    <row r="1169" spans="2:2" s="15" customFormat="1" x14ac:dyDescent="0.25">
      <c r="B1169" s="135"/>
    </row>
    <row r="1170" spans="2:2" s="15" customFormat="1" x14ac:dyDescent="0.25">
      <c r="B1170" s="135"/>
    </row>
    <row r="1171" spans="2:2" s="15" customFormat="1" x14ac:dyDescent="0.25">
      <c r="B1171" s="135"/>
    </row>
    <row r="1172" spans="2:2" s="15" customFormat="1" x14ac:dyDescent="0.25">
      <c r="B1172" s="135"/>
    </row>
    <row r="1173" spans="2:2" s="15" customFormat="1" x14ac:dyDescent="0.25">
      <c r="B1173" s="135"/>
    </row>
    <row r="1174" spans="2:2" s="15" customFormat="1" x14ac:dyDescent="0.25">
      <c r="B1174" s="135"/>
    </row>
    <row r="1175" spans="2:2" s="15" customFormat="1" x14ac:dyDescent="0.25">
      <c r="B1175" s="135"/>
    </row>
    <row r="1176" spans="2:2" s="15" customFormat="1" x14ac:dyDescent="0.25">
      <c r="B1176" s="135"/>
    </row>
    <row r="1177" spans="2:2" s="15" customFormat="1" x14ac:dyDescent="0.25">
      <c r="B1177" s="135"/>
    </row>
    <row r="1178" spans="2:2" s="15" customFormat="1" x14ac:dyDescent="0.25">
      <c r="B1178" s="135"/>
    </row>
    <row r="1179" spans="2:2" s="15" customFormat="1" x14ac:dyDescent="0.25">
      <c r="B1179" s="135"/>
    </row>
    <row r="1180" spans="2:2" s="15" customFormat="1" x14ac:dyDescent="0.25">
      <c r="B1180" s="135"/>
    </row>
    <row r="1181" spans="2:2" s="15" customFormat="1" x14ac:dyDescent="0.25">
      <c r="B1181" s="135"/>
    </row>
    <row r="1182" spans="2:2" s="15" customFormat="1" x14ac:dyDescent="0.25">
      <c r="B1182" s="135"/>
    </row>
    <row r="1183" spans="2:2" s="15" customFormat="1" x14ac:dyDescent="0.25">
      <c r="B1183" s="135"/>
    </row>
    <row r="1184" spans="2:2" s="15" customFormat="1" x14ac:dyDescent="0.25">
      <c r="B1184" s="135"/>
    </row>
    <row r="1185" spans="2:2" s="15" customFormat="1" x14ac:dyDescent="0.25">
      <c r="B1185" s="135"/>
    </row>
    <row r="1186" spans="2:2" s="15" customFormat="1" x14ac:dyDescent="0.25">
      <c r="B1186" s="135"/>
    </row>
    <row r="1187" spans="2:2" s="15" customFormat="1" x14ac:dyDescent="0.25">
      <c r="B1187" s="135"/>
    </row>
    <row r="1188" spans="2:2" s="15" customFormat="1" x14ac:dyDescent="0.25">
      <c r="B1188" s="135"/>
    </row>
    <row r="1189" spans="2:2" s="15" customFormat="1" x14ac:dyDescent="0.25">
      <c r="B1189" s="135"/>
    </row>
    <row r="1190" spans="2:2" s="15" customFormat="1" x14ac:dyDescent="0.25">
      <c r="B1190" s="135"/>
    </row>
    <row r="1191" spans="2:2" s="15" customFormat="1" x14ac:dyDescent="0.25">
      <c r="B1191" s="135"/>
    </row>
    <row r="1192" spans="2:2" s="15" customFormat="1" x14ac:dyDescent="0.25">
      <c r="B1192" s="135"/>
    </row>
    <row r="1193" spans="2:2" s="15" customFormat="1" x14ac:dyDescent="0.25">
      <c r="B1193" s="135"/>
    </row>
    <row r="1194" spans="2:2" s="15" customFormat="1" x14ac:dyDescent="0.25">
      <c r="B1194" s="135"/>
    </row>
    <row r="1195" spans="2:2" s="15" customFormat="1" x14ac:dyDescent="0.25">
      <c r="B1195" s="135"/>
    </row>
    <row r="1196" spans="2:2" s="15" customFormat="1" x14ac:dyDescent="0.25">
      <c r="B1196" s="135"/>
    </row>
    <row r="1197" spans="2:2" s="15" customFormat="1" x14ac:dyDescent="0.25">
      <c r="B1197" s="135"/>
    </row>
    <row r="1198" spans="2:2" s="15" customFormat="1" x14ac:dyDescent="0.25">
      <c r="B1198" s="135"/>
    </row>
    <row r="1199" spans="2:2" s="15" customFormat="1" x14ac:dyDescent="0.25">
      <c r="B1199" s="135"/>
    </row>
    <row r="1200" spans="2:2" s="15" customFormat="1" x14ac:dyDescent="0.25">
      <c r="B1200" s="135"/>
    </row>
    <row r="1201" spans="2:2" s="15" customFormat="1" x14ac:dyDescent="0.25">
      <c r="B1201" s="135"/>
    </row>
    <row r="1202" spans="2:2" s="15" customFormat="1" x14ac:dyDescent="0.25">
      <c r="B1202" s="135"/>
    </row>
    <row r="1203" spans="2:2" s="15" customFormat="1" x14ac:dyDescent="0.25">
      <c r="B1203" s="135"/>
    </row>
    <row r="1204" spans="2:2" s="15" customFormat="1" x14ac:dyDescent="0.25">
      <c r="B1204" s="135"/>
    </row>
    <row r="1205" spans="2:2" s="15" customFormat="1" x14ac:dyDescent="0.25">
      <c r="B1205" s="135"/>
    </row>
    <row r="1206" spans="2:2" s="15" customFormat="1" x14ac:dyDescent="0.25">
      <c r="B1206" s="135"/>
    </row>
    <row r="1207" spans="2:2" s="15" customFormat="1" x14ac:dyDescent="0.25">
      <c r="B1207" s="135"/>
    </row>
    <row r="1208" spans="2:2" s="15" customFormat="1" x14ac:dyDescent="0.25">
      <c r="B1208" s="135"/>
    </row>
    <row r="1209" spans="2:2" s="15" customFormat="1" x14ac:dyDescent="0.25">
      <c r="B1209" s="135"/>
    </row>
    <row r="1210" spans="2:2" s="15" customFormat="1" x14ac:dyDescent="0.25">
      <c r="B1210" s="135"/>
    </row>
    <row r="1211" spans="2:2" s="15" customFormat="1" x14ac:dyDescent="0.25">
      <c r="B1211" s="135"/>
    </row>
    <row r="1212" spans="2:2" s="15" customFormat="1" x14ac:dyDescent="0.25">
      <c r="B1212" s="135"/>
    </row>
    <row r="1213" spans="2:2" s="15" customFormat="1" x14ac:dyDescent="0.25">
      <c r="B1213" s="135"/>
    </row>
    <row r="1214" spans="2:2" s="15" customFormat="1" x14ac:dyDescent="0.25">
      <c r="B1214" s="135"/>
    </row>
    <row r="1215" spans="2:2" s="15" customFormat="1" x14ac:dyDescent="0.25">
      <c r="B1215" s="135"/>
    </row>
    <row r="1216" spans="2:2" s="15" customFormat="1" x14ac:dyDescent="0.25">
      <c r="B1216" s="135"/>
    </row>
    <row r="1217" spans="2:2" s="15" customFormat="1" x14ac:dyDescent="0.25">
      <c r="B1217" s="135"/>
    </row>
    <row r="1218" spans="2:2" s="15" customFormat="1" x14ac:dyDescent="0.25">
      <c r="B1218" s="135"/>
    </row>
    <row r="1219" spans="2:2" s="15" customFormat="1" x14ac:dyDescent="0.25">
      <c r="B1219" s="135"/>
    </row>
    <row r="1220" spans="2:2" s="15" customFormat="1" x14ac:dyDescent="0.25">
      <c r="B1220" s="135"/>
    </row>
    <row r="1221" spans="2:2" s="15" customFormat="1" x14ac:dyDescent="0.25">
      <c r="B1221" s="135"/>
    </row>
    <row r="1222" spans="2:2" s="15" customFormat="1" x14ac:dyDescent="0.25">
      <c r="B1222" s="135"/>
    </row>
    <row r="1223" spans="2:2" s="15" customFormat="1" x14ac:dyDescent="0.25">
      <c r="B1223" s="135"/>
    </row>
    <row r="1224" spans="2:2" s="15" customFormat="1" x14ac:dyDescent="0.25">
      <c r="B1224" s="135"/>
    </row>
    <row r="1225" spans="2:2" s="15" customFormat="1" x14ac:dyDescent="0.25">
      <c r="B1225" s="135"/>
    </row>
    <row r="1226" spans="2:2" s="15" customFormat="1" x14ac:dyDescent="0.25">
      <c r="B1226" s="135"/>
    </row>
    <row r="1227" spans="2:2" s="15" customFormat="1" x14ac:dyDescent="0.25">
      <c r="B1227" s="135"/>
    </row>
    <row r="1228" spans="2:2" s="15" customFormat="1" x14ac:dyDescent="0.25">
      <c r="B1228" s="135"/>
    </row>
    <row r="1229" spans="2:2" s="15" customFormat="1" x14ac:dyDescent="0.25">
      <c r="B1229" s="135"/>
    </row>
    <row r="1230" spans="2:2" s="15" customFormat="1" x14ac:dyDescent="0.25">
      <c r="B1230" s="135"/>
    </row>
    <row r="1231" spans="2:2" s="15" customFormat="1" x14ac:dyDescent="0.25">
      <c r="B1231" s="135"/>
    </row>
    <row r="1232" spans="2:2" s="15" customFormat="1" x14ac:dyDescent="0.25">
      <c r="B1232" s="135"/>
    </row>
    <row r="1233" spans="2:2" s="15" customFormat="1" x14ac:dyDescent="0.25">
      <c r="B1233" s="135"/>
    </row>
    <row r="1234" spans="2:2" s="15" customFormat="1" x14ac:dyDescent="0.25">
      <c r="B1234" s="135"/>
    </row>
    <row r="1235" spans="2:2" s="15" customFormat="1" x14ac:dyDescent="0.25">
      <c r="B1235" s="135"/>
    </row>
    <row r="1236" spans="2:2" s="15" customFormat="1" x14ac:dyDescent="0.25">
      <c r="B1236" s="135"/>
    </row>
    <row r="1237" spans="2:2" s="15" customFormat="1" x14ac:dyDescent="0.25">
      <c r="B1237" s="135"/>
    </row>
    <row r="1238" spans="2:2" s="15" customFormat="1" x14ac:dyDescent="0.25">
      <c r="B1238" s="135"/>
    </row>
    <row r="1239" spans="2:2" s="15" customFormat="1" x14ac:dyDescent="0.25">
      <c r="B1239" s="135"/>
    </row>
    <row r="1240" spans="2:2" s="15" customFormat="1" x14ac:dyDescent="0.25">
      <c r="B1240" s="135"/>
    </row>
    <row r="1241" spans="2:2" s="15" customFormat="1" x14ac:dyDescent="0.25">
      <c r="B1241" s="135"/>
    </row>
    <row r="1242" spans="2:2" s="15" customFormat="1" x14ac:dyDescent="0.25">
      <c r="B1242" s="135"/>
    </row>
    <row r="1243" spans="2:2" s="15" customFormat="1" x14ac:dyDescent="0.25">
      <c r="B1243" s="135"/>
    </row>
    <row r="1244" spans="2:2" s="15" customFormat="1" x14ac:dyDescent="0.25">
      <c r="B1244" s="135"/>
    </row>
    <row r="1245" spans="2:2" s="15" customFormat="1" x14ac:dyDescent="0.25">
      <c r="B1245" s="135"/>
    </row>
    <row r="1246" spans="2:2" s="15" customFormat="1" x14ac:dyDescent="0.25">
      <c r="B1246" s="135"/>
    </row>
    <row r="1247" spans="2:2" s="15" customFormat="1" x14ac:dyDescent="0.25">
      <c r="B1247" s="135"/>
    </row>
    <row r="1248" spans="2:2" s="15" customFormat="1" x14ac:dyDescent="0.25">
      <c r="B1248" s="135"/>
    </row>
    <row r="1249" spans="2:2" s="15" customFormat="1" x14ac:dyDescent="0.25">
      <c r="B1249" s="135"/>
    </row>
    <row r="1250" spans="2:2" s="15" customFormat="1" x14ac:dyDescent="0.25">
      <c r="B1250" s="135"/>
    </row>
    <row r="1251" spans="2:2" s="15" customFormat="1" x14ac:dyDescent="0.25">
      <c r="B1251" s="135"/>
    </row>
    <row r="1252" spans="2:2" s="15" customFormat="1" x14ac:dyDescent="0.25">
      <c r="B1252" s="135"/>
    </row>
    <row r="1253" spans="2:2" s="15" customFormat="1" x14ac:dyDescent="0.25">
      <c r="B1253" s="135"/>
    </row>
    <row r="1254" spans="2:2" s="15" customFormat="1" x14ac:dyDescent="0.25">
      <c r="B1254" s="135"/>
    </row>
    <row r="1255" spans="2:2" s="15" customFormat="1" x14ac:dyDescent="0.25">
      <c r="B1255" s="135"/>
    </row>
    <row r="1256" spans="2:2" s="15" customFormat="1" x14ac:dyDescent="0.25">
      <c r="B1256" s="135"/>
    </row>
    <row r="1257" spans="2:2" s="15" customFormat="1" x14ac:dyDescent="0.25">
      <c r="B1257" s="135"/>
    </row>
    <row r="1258" spans="2:2" s="15" customFormat="1" x14ac:dyDescent="0.25">
      <c r="B1258" s="135"/>
    </row>
    <row r="1259" spans="2:2" s="15" customFormat="1" x14ac:dyDescent="0.25">
      <c r="B1259" s="135"/>
    </row>
    <row r="1260" spans="2:2" s="15" customFormat="1" x14ac:dyDescent="0.25">
      <c r="B1260" s="135"/>
    </row>
    <row r="1261" spans="2:2" s="15" customFormat="1" x14ac:dyDescent="0.25">
      <c r="B1261" s="135"/>
    </row>
    <row r="1262" spans="2:2" s="15" customFormat="1" x14ac:dyDescent="0.25">
      <c r="B1262" s="135"/>
    </row>
    <row r="1263" spans="2:2" s="15" customFormat="1" x14ac:dyDescent="0.25">
      <c r="B1263" s="135"/>
    </row>
    <row r="1264" spans="2:2" s="15" customFormat="1" x14ac:dyDescent="0.25">
      <c r="B1264" s="135"/>
    </row>
    <row r="1265" spans="2:2" s="15" customFormat="1" x14ac:dyDescent="0.25">
      <c r="B1265" s="135"/>
    </row>
    <row r="1266" spans="2:2" s="15" customFormat="1" x14ac:dyDescent="0.25">
      <c r="B1266" s="135"/>
    </row>
    <row r="1267" spans="2:2" s="15" customFormat="1" x14ac:dyDescent="0.25">
      <c r="B1267" s="135"/>
    </row>
    <row r="1268" spans="2:2" s="15" customFormat="1" x14ac:dyDescent="0.25">
      <c r="B1268" s="135"/>
    </row>
    <row r="1269" spans="2:2" s="15" customFormat="1" x14ac:dyDescent="0.25">
      <c r="B1269" s="135"/>
    </row>
    <row r="1270" spans="2:2" s="15" customFormat="1" x14ac:dyDescent="0.25">
      <c r="B1270" s="135"/>
    </row>
    <row r="1271" spans="2:2" s="15" customFormat="1" x14ac:dyDescent="0.25">
      <c r="B1271" s="135"/>
    </row>
    <row r="1272" spans="2:2" s="15" customFormat="1" x14ac:dyDescent="0.25">
      <c r="B1272" s="135"/>
    </row>
    <row r="1273" spans="2:2" s="15" customFormat="1" x14ac:dyDescent="0.25">
      <c r="B1273" s="135"/>
    </row>
    <row r="1274" spans="2:2" s="15" customFormat="1" x14ac:dyDescent="0.25">
      <c r="B1274" s="135"/>
    </row>
    <row r="1275" spans="2:2" s="15" customFormat="1" x14ac:dyDescent="0.25">
      <c r="B1275" s="135"/>
    </row>
    <row r="1276" spans="2:2" s="15" customFormat="1" x14ac:dyDescent="0.25">
      <c r="B1276" s="135"/>
    </row>
    <row r="1277" spans="2:2" s="15" customFormat="1" x14ac:dyDescent="0.25">
      <c r="B1277" s="135"/>
    </row>
    <row r="1278" spans="2:2" s="15" customFormat="1" x14ac:dyDescent="0.25">
      <c r="B1278" s="135"/>
    </row>
    <row r="1279" spans="2:2" s="15" customFormat="1" x14ac:dyDescent="0.25">
      <c r="B1279" s="135"/>
    </row>
    <row r="1280" spans="2:2" s="15" customFormat="1" x14ac:dyDescent="0.25">
      <c r="B1280" s="135"/>
    </row>
    <row r="1281" spans="2:2" s="15" customFormat="1" x14ac:dyDescent="0.25">
      <c r="B1281" s="135"/>
    </row>
    <row r="1282" spans="2:2" s="15" customFormat="1" x14ac:dyDescent="0.25">
      <c r="B1282" s="135"/>
    </row>
    <row r="1283" spans="2:2" s="15" customFormat="1" x14ac:dyDescent="0.25">
      <c r="B1283" s="135"/>
    </row>
    <row r="1284" spans="2:2" s="15" customFormat="1" x14ac:dyDescent="0.25">
      <c r="B1284" s="135"/>
    </row>
    <row r="1285" spans="2:2" s="15" customFormat="1" x14ac:dyDescent="0.25">
      <c r="B1285" s="135"/>
    </row>
    <row r="1286" spans="2:2" s="15" customFormat="1" x14ac:dyDescent="0.25">
      <c r="B1286" s="135"/>
    </row>
    <row r="1287" spans="2:2" s="15" customFormat="1" x14ac:dyDescent="0.25">
      <c r="B1287" s="135"/>
    </row>
    <row r="1288" spans="2:2" s="15" customFormat="1" x14ac:dyDescent="0.25">
      <c r="B1288" s="135"/>
    </row>
    <row r="1289" spans="2:2" s="15" customFormat="1" x14ac:dyDescent="0.25">
      <c r="B1289" s="135"/>
    </row>
    <row r="1290" spans="2:2" s="15" customFormat="1" x14ac:dyDescent="0.25">
      <c r="B1290" s="135"/>
    </row>
    <row r="1291" spans="2:2" s="15" customFormat="1" x14ac:dyDescent="0.25">
      <c r="B1291" s="135"/>
    </row>
    <row r="1292" spans="2:2" s="15" customFormat="1" x14ac:dyDescent="0.25">
      <c r="B1292" s="135"/>
    </row>
    <row r="1293" spans="2:2" s="15" customFormat="1" x14ac:dyDescent="0.25">
      <c r="B1293" s="135"/>
    </row>
    <row r="1294" spans="2:2" s="15" customFormat="1" x14ac:dyDescent="0.25">
      <c r="B1294" s="135"/>
    </row>
    <row r="1295" spans="2:2" s="15" customFormat="1" x14ac:dyDescent="0.25">
      <c r="B1295" s="135"/>
    </row>
    <row r="1296" spans="2:2" s="15" customFormat="1" x14ac:dyDescent="0.25">
      <c r="B1296" s="135"/>
    </row>
    <row r="1297" spans="2:2" s="15" customFormat="1" x14ac:dyDescent="0.25">
      <c r="B1297" s="135"/>
    </row>
    <row r="1298" spans="2:2" s="15" customFormat="1" x14ac:dyDescent="0.25">
      <c r="B1298" s="135"/>
    </row>
    <row r="1299" spans="2:2" s="15" customFormat="1" x14ac:dyDescent="0.25">
      <c r="B1299" s="135"/>
    </row>
    <row r="1300" spans="2:2" s="15" customFormat="1" x14ac:dyDescent="0.25">
      <c r="B1300" s="135"/>
    </row>
    <row r="1301" spans="2:2" s="15" customFormat="1" x14ac:dyDescent="0.25">
      <c r="B1301" s="135"/>
    </row>
    <row r="1302" spans="2:2" s="15" customFormat="1" x14ac:dyDescent="0.25">
      <c r="B1302" s="135"/>
    </row>
    <row r="1303" spans="2:2" s="15" customFormat="1" x14ac:dyDescent="0.25">
      <c r="B1303" s="135"/>
    </row>
    <row r="1304" spans="2:2" s="15" customFormat="1" x14ac:dyDescent="0.25">
      <c r="B1304" s="135"/>
    </row>
    <row r="1305" spans="2:2" s="15" customFormat="1" x14ac:dyDescent="0.25">
      <c r="B1305" s="135"/>
    </row>
    <row r="1306" spans="2:2" s="15" customFormat="1" x14ac:dyDescent="0.25">
      <c r="B1306" s="135"/>
    </row>
    <row r="1307" spans="2:2" s="15" customFormat="1" x14ac:dyDescent="0.25">
      <c r="B1307" s="135"/>
    </row>
    <row r="1308" spans="2:2" s="15" customFormat="1" x14ac:dyDescent="0.25">
      <c r="B1308" s="135"/>
    </row>
    <row r="1309" spans="2:2" s="15" customFormat="1" x14ac:dyDescent="0.25">
      <c r="B1309" s="135"/>
    </row>
    <row r="1310" spans="2:2" s="15" customFormat="1" x14ac:dyDescent="0.25">
      <c r="B1310" s="135"/>
    </row>
    <row r="1311" spans="2:2" s="15" customFormat="1" x14ac:dyDescent="0.25">
      <c r="B1311" s="135"/>
    </row>
    <row r="1312" spans="2:2" s="15" customFormat="1" x14ac:dyDescent="0.25">
      <c r="B1312" s="135"/>
    </row>
    <row r="1313" spans="2:2" s="15" customFormat="1" x14ac:dyDescent="0.25">
      <c r="B1313" s="135"/>
    </row>
    <row r="1314" spans="2:2" s="15" customFormat="1" x14ac:dyDescent="0.25">
      <c r="B1314" s="135"/>
    </row>
    <row r="1315" spans="2:2" s="15" customFormat="1" x14ac:dyDescent="0.25">
      <c r="B1315" s="135"/>
    </row>
    <row r="1316" spans="2:2" s="15" customFormat="1" x14ac:dyDescent="0.25">
      <c r="B1316" s="135"/>
    </row>
    <row r="1317" spans="2:2" s="15" customFormat="1" x14ac:dyDescent="0.25">
      <c r="B1317" s="135"/>
    </row>
    <row r="1318" spans="2:2" s="15" customFormat="1" x14ac:dyDescent="0.25">
      <c r="B1318" s="135"/>
    </row>
    <row r="1319" spans="2:2" s="15" customFormat="1" x14ac:dyDescent="0.25">
      <c r="B1319" s="135"/>
    </row>
    <row r="1320" spans="2:2" s="15" customFormat="1" x14ac:dyDescent="0.25">
      <c r="B1320" s="135"/>
    </row>
    <row r="1321" spans="2:2" s="15" customFormat="1" x14ac:dyDescent="0.25">
      <c r="B1321" s="135"/>
    </row>
    <row r="1322" spans="2:2" s="15" customFormat="1" x14ac:dyDescent="0.25">
      <c r="B1322" s="135"/>
    </row>
    <row r="1323" spans="2:2" s="15" customFormat="1" x14ac:dyDescent="0.25">
      <c r="B1323" s="135"/>
    </row>
    <row r="1324" spans="2:2" s="15" customFormat="1" x14ac:dyDescent="0.25">
      <c r="B1324" s="135"/>
    </row>
    <row r="1325" spans="2:2" s="15" customFormat="1" x14ac:dyDescent="0.25">
      <c r="B1325" s="135"/>
    </row>
    <row r="1326" spans="2:2" s="15" customFormat="1" x14ac:dyDescent="0.25">
      <c r="B1326" s="135"/>
    </row>
    <row r="1327" spans="2:2" s="15" customFormat="1" x14ac:dyDescent="0.25">
      <c r="B1327" s="135"/>
    </row>
    <row r="1328" spans="2:2" s="15" customFormat="1" x14ac:dyDescent="0.25">
      <c r="B1328" s="135"/>
    </row>
    <row r="1329" spans="2:2" s="15" customFormat="1" x14ac:dyDescent="0.25">
      <c r="B1329" s="135"/>
    </row>
    <row r="1330" spans="2:2" s="15" customFormat="1" x14ac:dyDescent="0.25">
      <c r="B1330" s="135"/>
    </row>
    <row r="1331" spans="2:2" s="15" customFormat="1" x14ac:dyDescent="0.25">
      <c r="B1331" s="135"/>
    </row>
    <row r="1332" spans="2:2" s="15" customFormat="1" x14ac:dyDescent="0.25">
      <c r="B1332" s="135"/>
    </row>
    <row r="1333" spans="2:2" s="15" customFormat="1" x14ac:dyDescent="0.25">
      <c r="B1333" s="135"/>
    </row>
    <row r="1334" spans="2:2" s="15" customFormat="1" x14ac:dyDescent="0.25">
      <c r="B1334" s="135"/>
    </row>
    <row r="1335" spans="2:2" s="15" customFormat="1" x14ac:dyDescent="0.25">
      <c r="B1335" s="135"/>
    </row>
    <row r="1336" spans="2:2" s="15" customFormat="1" x14ac:dyDescent="0.25">
      <c r="B1336" s="135"/>
    </row>
    <row r="1337" spans="2:2" s="15" customFormat="1" x14ac:dyDescent="0.25">
      <c r="B1337" s="135"/>
    </row>
    <row r="1338" spans="2:2" s="15" customFormat="1" x14ac:dyDescent="0.25">
      <c r="B1338" s="135"/>
    </row>
    <row r="1339" spans="2:2" s="15" customFormat="1" x14ac:dyDescent="0.25">
      <c r="B1339" s="135"/>
    </row>
    <row r="1340" spans="2:2" s="15" customFormat="1" x14ac:dyDescent="0.25">
      <c r="B1340" s="135"/>
    </row>
    <row r="1341" spans="2:2" s="15" customFormat="1" x14ac:dyDescent="0.25">
      <c r="B1341" s="135"/>
    </row>
    <row r="1342" spans="2:2" s="15" customFormat="1" x14ac:dyDescent="0.25">
      <c r="B1342" s="135"/>
    </row>
    <row r="1343" spans="2:2" s="15" customFormat="1" x14ac:dyDescent="0.25">
      <c r="B1343" s="135"/>
    </row>
    <row r="1344" spans="2:2" s="15" customFormat="1" x14ac:dyDescent="0.25">
      <c r="B1344" s="135"/>
    </row>
    <row r="1345" spans="2:2" s="15" customFormat="1" x14ac:dyDescent="0.25">
      <c r="B1345" s="135"/>
    </row>
    <row r="1346" spans="2:2" s="15" customFormat="1" x14ac:dyDescent="0.25">
      <c r="B1346" s="135"/>
    </row>
    <row r="1347" spans="2:2" s="15" customFormat="1" x14ac:dyDescent="0.25">
      <c r="B1347" s="135"/>
    </row>
    <row r="1348" spans="2:2" s="15" customFormat="1" x14ac:dyDescent="0.25">
      <c r="B1348" s="135"/>
    </row>
    <row r="1349" spans="2:2" s="15" customFormat="1" x14ac:dyDescent="0.25">
      <c r="B1349" s="135"/>
    </row>
    <row r="1350" spans="2:2" s="15" customFormat="1" x14ac:dyDescent="0.25">
      <c r="B1350" s="135"/>
    </row>
    <row r="1351" spans="2:2" s="15" customFormat="1" x14ac:dyDescent="0.25">
      <c r="B1351" s="135"/>
    </row>
    <row r="1352" spans="2:2" s="15" customFormat="1" x14ac:dyDescent="0.25">
      <c r="B1352" s="135"/>
    </row>
    <row r="1353" spans="2:2" s="15" customFormat="1" x14ac:dyDescent="0.25">
      <c r="B1353" s="135"/>
    </row>
    <row r="1354" spans="2:2" s="15" customFormat="1" x14ac:dyDescent="0.25">
      <c r="B1354" s="135"/>
    </row>
    <row r="1355" spans="2:2" s="15" customFormat="1" x14ac:dyDescent="0.25">
      <c r="B1355" s="135"/>
    </row>
    <row r="1356" spans="2:2" s="15" customFormat="1" x14ac:dyDescent="0.25">
      <c r="B1356" s="135"/>
    </row>
    <row r="1357" spans="2:2" s="15" customFormat="1" x14ac:dyDescent="0.25">
      <c r="B1357" s="135"/>
    </row>
    <row r="1358" spans="2:2" s="15" customFormat="1" x14ac:dyDescent="0.25">
      <c r="B1358" s="135"/>
    </row>
    <row r="1359" spans="2:2" s="15" customFormat="1" x14ac:dyDescent="0.25">
      <c r="B1359" s="135"/>
    </row>
    <row r="1360" spans="2:2" s="15" customFormat="1" x14ac:dyDescent="0.25">
      <c r="B1360" s="135"/>
    </row>
    <row r="1361" spans="2:2" s="15" customFormat="1" x14ac:dyDescent="0.25">
      <c r="B1361" s="135"/>
    </row>
    <row r="1362" spans="2:2" s="15" customFormat="1" x14ac:dyDescent="0.25">
      <c r="B1362" s="135"/>
    </row>
    <row r="1363" spans="2:2" s="15" customFormat="1" x14ac:dyDescent="0.25">
      <c r="B1363" s="135"/>
    </row>
    <row r="1364" spans="2:2" s="15" customFormat="1" x14ac:dyDescent="0.25">
      <c r="B1364" s="135"/>
    </row>
    <row r="1365" spans="2:2" s="15" customFormat="1" x14ac:dyDescent="0.25">
      <c r="B1365" s="135"/>
    </row>
    <row r="1366" spans="2:2" s="15" customFormat="1" x14ac:dyDescent="0.25">
      <c r="B1366" s="135"/>
    </row>
    <row r="1367" spans="2:2" s="15" customFormat="1" x14ac:dyDescent="0.25">
      <c r="B1367" s="135"/>
    </row>
    <row r="1368" spans="2:2" s="15" customFormat="1" x14ac:dyDescent="0.25">
      <c r="B1368" s="135"/>
    </row>
    <row r="1369" spans="2:2" s="15" customFormat="1" x14ac:dyDescent="0.25">
      <c r="B1369" s="135"/>
    </row>
    <row r="1370" spans="2:2" s="15" customFormat="1" x14ac:dyDescent="0.25">
      <c r="B1370" s="135"/>
    </row>
    <row r="1371" spans="2:2" s="15" customFormat="1" x14ac:dyDescent="0.25">
      <c r="B1371" s="135"/>
    </row>
    <row r="1372" spans="2:2" s="15" customFormat="1" x14ac:dyDescent="0.25">
      <c r="B1372" s="135"/>
    </row>
    <row r="1373" spans="2:2" s="15" customFormat="1" x14ac:dyDescent="0.25">
      <c r="B1373" s="135"/>
    </row>
    <row r="1374" spans="2:2" s="15" customFormat="1" x14ac:dyDescent="0.25">
      <c r="B1374" s="135"/>
    </row>
    <row r="1375" spans="2:2" s="15" customFormat="1" x14ac:dyDescent="0.25">
      <c r="B1375" s="135"/>
    </row>
    <row r="1376" spans="2:2" s="15" customFormat="1" x14ac:dyDescent="0.25">
      <c r="B1376" s="135"/>
    </row>
    <row r="1377" spans="2:2" s="15" customFormat="1" x14ac:dyDescent="0.25">
      <c r="B1377" s="135"/>
    </row>
    <row r="1378" spans="2:2" s="15" customFormat="1" x14ac:dyDescent="0.25">
      <c r="B1378" s="135"/>
    </row>
    <row r="1379" spans="2:2" s="15" customFormat="1" x14ac:dyDescent="0.25">
      <c r="B1379" s="135"/>
    </row>
    <row r="1380" spans="2:2" s="15" customFormat="1" x14ac:dyDescent="0.25">
      <c r="B1380" s="135"/>
    </row>
    <row r="1381" spans="2:2" s="15" customFormat="1" x14ac:dyDescent="0.25">
      <c r="B1381" s="135"/>
    </row>
    <row r="1382" spans="2:2" s="15" customFormat="1" x14ac:dyDescent="0.25">
      <c r="B1382" s="135"/>
    </row>
    <row r="1383" spans="2:2" s="15" customFormat="1" x14ac:dyDescent="0.25">
      <c r="B1383" s="135"/>
    </row>
    <row r="1384" spans="2:2" s="15" customFormat="1" x14ac:dyDescent="0.25">
      <c r="B1384" s="135"/>
    </row>
    <row r="1385" spans="2:2" s="15" customFormat="1" x14ac:dyDescent="0.25">
      <c r="B1385" s="135"/>
    </row>
    <row r="1386" spans="2:2" s="15" customFormat="1" x14ac:dyDescent="0.25">
      <c r="B1386" s="135"/>
    </row>
    <row r="1387" spans="2:2" s="15" customFormat="1" x14ac:dyDescent="0.25">
      <c r="B1387" s="135"/>
    </row>
    <row r="1388" spans="2:2" s="15" customFormat="1" x14ac:dyDescent="0.25">
      <c r="B1388" s="135"/>
    </row>
    <row r="1389" spans="2:2" s="15" customFormat="1" x14ac:dyDescent="0.25">
      <c r="B1389" s="135"/>
    </row>
    <row r="1390" spans="2:2" s="15" customFormat="1" x14ac:dyDescent="0.25">
      <c r="B1390" s="135"/>
    </row>
    <row r="1391" spans="2:2" s="15" customFormat="1" x14ac:dyDescent="0.25">
      <c r="B1391" s="135"/>
    </row>
    <row r="1392" spans="2:2" s="15" customFormat="1" x14ac:dyDescent="0.25">
      <c r="B1392" s="135"/>
    </row>
    <row r="1393" spans="2:2" s="15" customFormat="1" x14ac:dyDescent="0.25">
      <c r="B1393" s="135"/>
    </row>
    <row r="1394" spans="2:2" s="15" customFormat="1" x14ac:dyDescent="0.25">
      <c r="B1394" s="135"/>
    </row>
    <row r="1395" spans="2:2" s="15" customFormat="1" x14ac:dyDescent="0.25">
      <c r="B1395" s="135"/>
    </row>
    <row r="1396" spans="2:2" s="15" customFormat="1" x14ac:dyDescent="0.25">
      <c r="B1396" s="135"/>
    </row>
    <row r="1397" spans="2:2" s="15" customFormat="1" x14ac:dyDescent="0.25">
      <c r="B1397" s="135"/>
    </row>
    <row r="1398" spans="2:2" s="15" customFormat="1" x14ac:dyDescent="0.25">
      <c r="B1398" s="135"/>
    </row>
    <row r="1399" spans="2:2" s="15" customFormat="1" x14ac:dyDescent="0.25">
      <c r="B1399" s="135"/>
    </row>
    <row r="1400" spans="2:2" s="15" customFormat="1" x14ac:dyDescent="0.25">
      <c r="B1400" s="135"/>
    </row>
    <row r="1401" spans="2:2" s="15" customFormat="1" x14ac:dyDescent="0.25">
      <c r="B1401" s="135"/>
    </row>
    <row r="1402" spans="2:2" s="15" customFormat="1" x14ac:dyDescent="0.25">
      <c r="B1402" s="135"/>
    </row>
    <row r="1403" spans="2:2" s="15" customFormat="1" x14ac:dyDescent="0.25">
      <c r="B1403" s="135"/>
    </row>
    <row r="1404" spans="2:2" s="15" customFormat="1" x14ac:dyDescent="0.25">
      <c r="B1404" s="135"/>
    </row>
    <row r="1405" spans="2:2" s="15" customFormat="1" x14ac:dyDescent="0.25">
      <c r="B1405" s="135"/>
    </row>
    <row r="1406" spans="2:2" s="15" customFormat="1" x14ac:dyDescent="0.25">
      <c r="B1406" s="135"/>
    </row>
    <row r="1407" spans="2:2" s="15" customFormat="1" x14ac:dyDescent="0.25">
      <c r="B1407" s="135"/>
    </row>
    <row r="1408" spans="2:2" s="15" customFormat="1" x14ac:dyDescent="0.25">
      <c r="B1408" s="135"/>
    </row>
    <row r="1409" spans="2:2" s="15" customFormat="1" x14ac:dyDescent="0.25">
      <c r="B1409" s="135"/>
    </row>
    <row r="1410" spans="2:2" s="15" customFormat="1" x14ac:dyDescent="0.25">
      <c r="B1410" s="135"/>
    </row>
    <row r="1411" spans="2:2" s="15" customFormat="1" x14ac:dyDescent="0.25">
      <c r="B1411" s="135"/>
    </row>
    <row r="1412" spans="2:2" s="15" customFormat="1" x14ac:dyDescent="0.25">
      <c r="B1412" s="135"/>
    </row>
    <row r="1413" spans="2:2" s="15" customFormat="1" x14ac:dyDescent="0.25">
      <c r="B1413" s="135"/>
    </row>
    <row r="1414" spans="2:2" s="15" customFormat="1" x14ac:dyDescent="0.25">
      <c r="B1414" s="135"/>
    </row>
    <row r="1415" spans="2:2" s="15" customFormat="1" x14ac:dyDescent="0.25">
      <c r="B1415" s="135"/>
    </row>
    <row r="1416" spans="2:2" s="15" customFormat="1" x14ac:dyDescent="0.25">
      <c r="B1416" s="135"/>
    </row>
    <row r="1417" spans="2:2" s="15" customFormat="1" x14ac:dyDescent="0.25">
      <c r="B1417" s="135"/>
    </row>
    <row r="1418" spans="2:2" s="15" customFormat="1" x14ac:dyDescent="0.25">
      <c r="B1418" s="135"/>
    </row>
    <row r="1419" spans="2:2" s="15" customFormat="1" x14ac:dyDescent="0.25">
      <c r="B1419" s="135"/>
    </row>
    <row r="1420" spans="2:2" s="15" customFormat="1" x14ac:dyDescent="0.25">
      <c r="B1420" s="135"/>
    </row>
    <row r="1421" spans="2:2" s="15" customFormat="1" x14ac:dyDescent="0.25">
      <c r="B1421" s="135"/>
    </row>
    <row r="1422" spans="2:2" s="15" customFormat="1" x14ac:dyDescent="0.25">
      <c r="B1422" s="135"/>
    </row>
    <row r="1423" spans="2:2" s="15" customFormat="1" x14ac:dyDescent="0.25">
      <c r="B1423" s="135"/>
    </row>
    <row r="1424" spans="2:2" s="15" customFormat="1" x14ac:dyDescent="0.25">
      <c r="B1424" s="135"/>
    </row>
    <row r="1425" spans="2:2" s="15" customFormat="1" x14ac:dyDescent="0.25">
      <c r="B1425" s="135"/>
    </row>
    <row r="1426" spans="2:2" s="15" customFormat="1" x14ac:dyDescent="0.25">
      <c r="B1426" s="135"/>
    </row>
    <row r="1427" spans="2:2" s="15" customFormat="1" x14ac:dyDescent="0.25">
      <c r="B1427" s="135"/>
    </row>
    <row r="1428" spans="2:2" s="15" customFormat="1" x14ac:dyDescent="0.25">
      <c r="B1428" s="135"/>
    </row>
    <row r="1429" spans="2:2" s="15" customFormat="1" x14ac:dyDescent="0.25">
      <c r="B1429" s="135"/>
    </row>
    <row r="1430" spans="2:2" s="15" customFormat="1" x14ac:dyDescent="0.25">
      <c r="B1430" s="135"/>
    </row>
    <row r="1431" spans="2:2" s="15" customFormat="1" x14ac:dyDescent="0.25">
      <c r="B1431" s="135"/>
    </row>
    <row r="1432" spans="2:2" s="15" customFormat="1" x14ac:dyDescent="0.25">
      <c r="B1432" s="135"/>
    </row>
    <row r="1433" spans="2:2" s="15" customFormat="1" x14ac:dyDescent="0.25">
      <c r="B1433" s="135"/>
    </row>
    <row r="1434" spans="2:2" s="15" customFormat="1" x14ac:dyDescent="0.25">
      <c r="B1434" s="135"/>
    </row>
    <row r="1435" spans="2:2" s="15" customFormat="1" x14ac:dyDescent="0.25">
      <c r="B1435" s="135"/>
    </row>
    <row r="1436" spans="2:2" s="15" customFormat="1" x14ac:dyDescent="0.25">
      <c r="B1436" s="135"/>
    </row>
    <row r="1437" spans="2:2" s="15" customFormat="1" x14ac:dyDescent="0.25">
      <c r="B1437" s="135"/>
    </row>
    <row r="1438" spans="2:2" s="15" customFormat="1" x14ac:dyDescent="0.25">
      <c r="B1438" s="135"/>
    </row>
    <row r="1439" spans="2:2" s="15" customFormat="1" x14ac:dyDescent="0.25">
      <c r="B1439" s="135"/>
    </row>
    <row r="1440" spans="2:2" s="15" customFormat="1" x14ac:dyDescent="0.25">
      <c r="B1440" s="135"/>
    </row>
    <row r="1441" spans="2:2" s="15" customFormat="1" x14ac:dyDescent="0.25">
      <c r="B1441" s="135"/>
    </row>
    <row r="1442" spans="2:2" s="15" customFormat="1" x14ac:dyDescent="0.25">
      <c r="B1442" s="135"/>
    </row>
    <row r="1443" spans="2:2" s="15" customFormat="1" x14ac:dyDescent="0.25">
      <c r="B1443" s="135"/>
    </row>
    <row r="1444" spans="2:2" s="15" customFormat="1" x14ac:dyDescent="0.25">
      <c r="B1444" s="135"/>
    </row>
    <row r="1445" spans="2:2" s="15" customFormat="1" x14ac:dyDescent="0.25">
      <c r="B1445" s="135"/>
    </row>
    <row r="1446" spans="2:2" s="15" customFormat="1" x14ac:dyDescent="0.25">
      <c r="B1446" s="135"/>
    </row>
    <row r="1447" spans="2:2" s="15" customFormat="1" x14ac:dyDescent="0.25">
      <c r="B1447" s="135"/>
    </row>
    <row r="1448" spans="2:2" s="15" customFormat="1" x14ac:dyDescent="0.25">
      <c r="B1448" s="135"/>
    </row>
    <row r="1449" spans="2:2" s="15" customFormat="1" x14ac:dyDescent="0.25">
      <c r="B1449" s="135"/>
    </row>
    <row r="1450" spans="2:2" s="15" customFormat="1" x14ac:dyDescent="0.25">
      <c r="B1450" s="135"/>
    </row>
    <row r="1451" spans="2:2" s="15" customFormat="1" x14ac:dyDescent="0.25">
      <c r="B1451" s="135"/>
    </row>
    <row r="1452" spans="2:2" s="15" customFormat="1" x14ac:dyDescent="0.25">
      <c r="B1452" s="135"/>
    </row>
    <row r="1453" spans="2:2" s="15" customFormat="1" x14ac:dyDescent="0.25">
      <c r="B1453" s="135"/>
    </row>
    <row r="1454" spans="2:2" s="15" customFormat="1" x14ac:dyDescent="0.25">
      <c r="B1454" s="135"/>
    </row>
    <row r="1455" spans="2:2" s="15" customFormat="1" x14ac:dyDescent="0.25">
      <c r="B1455" s="135"/>
    </row>
    <row r="1456" spans="2:2" s="15" customFormat="1" x14ac:dyDescent="0.25">
      <c r="B1456" s="135"/>
    </row>
    <row r="1457" spans="2:2" s="15" customFormat="1" x14ac:dyDescent="0.25">
      <c r="B1457" s="135"/>
    </row>
    <row r="1458" spans="2:2" s="15" customFormat="1" x14ac:dyDescent="0.25">
      <c r="B1458" s="135"/>
    </row>
    <row r="1459" spans="2:2" s="15" customFormat="1" x14ac:dyDescent="0.25">
      <c r="B1459" s="135"/>
    </row>
    <row r="1460" spans="2:2" s="15" customFormat="1" x14ac:dyDescent="0.25">
      <c r="B1460" s="135"/>
    </row>
    <row r="1461" spans="2:2" s="15" customFormat="1" x14ac:dyDescent="0.25">
      <c r="B1461" s="135"/>
    </row>
    <row r="1462" spans="2:2" s="15" customFormat="1" x14ac:dyDescent="0.25">
      <c r="B1462" s="135"/>
    </row>
    <row r="1463" spans="2:2" s="15" customFormat="1" x14ac:dyDescent="0.25">
      <c r="B1463" s="135"/>
    </row>
    <row r="1464" spans="2:2" s="15" customFormat="1" x14ac:dyDescent="0.25">
      <c r="B1464" s="135"/>
    </row>
    <row r="1465" spans="2:2" s="15" customFormat="1" x14ac:dyDescent="0.25">
      <c r="B1465" s="135"/>
    </row>
    <row r="1466" spans="2:2" s="15" customFormat="1" x14ac:dyDescent="0.25">
      <c r="B1466" s="135"/>
    </row>
    <row r="1467" spans="2:2" s="15" customFormat="1" x14ac:dyDescent="0.25">
      <c r="B1467" s="135"/>
    </row>
    <row r="1468" spans="2:2" s="15" customFormat="1" x14ac:dyDescent="0.25">
      <c r="B1468" s="135"/>
    </row>
    <row r="1469" spans="2:2" s="15" customFormat="1" x14ac:dyDescent="0.25">
      <c r="B1469" s="135"/>
    </row>
    <row r="1470" spans="2:2" s="15" customFormat="1" x14ac:dyDescent="0.25">
      <c r="B1470" s="135"/>
    </row>
    <row r="1471" spans="2:2" s="15" customFormat="1" x14ac:dyDescent="0.25">
      <c r="B1471" s="135"/>
    </row>
    <row r="1472" spans="2:2" s="15" customFormat="1" x14ac:dyDescent="0.25">
      <c r="B1472" s="135"/>
    </row>
    <row r="1473" spans="2:2" s="15" customFormat="1" x14ac:dyDescent="0.25">
      <c r="B1473" s="135"/>
    </row>
    <row r="1474" spans="2:2" s="15" customFormat="1" x14ac:dyDescent="0.25">
      <c r="B1474" s="135"/>
    </row>
    <row r="1475" spans="2:2" s="15" customFormat="1" x14ac:dyDescent="0.25">
      <c r="B1475" s="135"/>
    </row>
    <row r="1476" spans="2:2" s="15" customFormat="1" x14ac:dyDescent="0.25">
      <c r="B1476" s="135"/>
    </row>
    <row r="1477" spans="2:2" s="15" customFormat="1" x14ac:dyDescent="0.25">
      <c r="B1477" s="135"/>
    </row>
    <row r="1478" spans="2:2" s="15" customFormat="1" x14ac:dyDescent="0.25">
      <c r="B1478" s="135"/>
    </row>
    <row r="1479" spans="2:2" s="15" customFormat="1" x14ac:dyDescent="0.25">
      <c r="B1479" s="135"/>
    </row>
    <row r="1480" spans="2:2" s="15" customFormat="1" x14ac:dyDescent="0.25">
      <c r="B1480" s="135"/>
    </row>
    <row r="1481" spans="2:2" s="15" customFormat="1" x14ac:dyDescent="0.25">
      <c r="B1481" s="135"/>
    </row>
    <row r="1482" spans="2:2" s="15" customFormat="1" x14ac:dyDescent="0.25">
      <c r="B1482" s="135"/>
    </row>
    <row r="1483" spans="2:2" s="15" customFormat="1" x14ac:dyDescent="0.25">
      <c r="B1483" s="135"/>
    </row>
    <row r="1484" spans="2:2" s="15" customFormat="1" x14ac:dyDescent="0.25">
      <c r="B1484" s="135"/>
    </row>
    <row r="1485" spans="2:2" s="15" customFormat="1" x14ac:dyDescent="0.25">
      <c r="B1485" s="135"/>
    </row>
    <row r="1486" spans="2:2" s="15" customFormat="1" x14ac:dyDescent="0.25">
      <c r="B1486" s="135"/>
    </row>
    <row r="1487" spans="2:2" s="15" customFormat="1" x14ac:dyDescent="0.25">
      <c r="B1487" s="135"/>
    </row>
    <row r="1488" spans="2:2" s="15" customFormat="1" x14ac:dyDescent="0.25">
      <c r="B1488" s="135"/>
    </row>
    <row r="1489" spans="2:2" s="15" customFormat="1" x14ac:dyDescent="0.25">
      <c r="B1489" s="135"/>
    </row>
    <row r="1490" spans="2:2" s="15" customFormat="1" x14ac:dyDescent="0.25">
      <c r="B1490" s="135"/>
    </row>
    <row r="1491" spans="2:2" s="15" customFormat="1" x14ac:dyDescent="0.25">
      <c r="B1491" s="135"/>
    </row>
    <row r="1492" spans="2:2" s="15" customFormat="1" x14ac:dyDescent="0.25">
      <c r="B1492" s="135"/>
    </row>
    <row r="1493" spans="2:2" s="15" customFormat="1" x14ac:dyDescent="0.25">
      <c r="B1493" s="135"/>
    </row>
    <row r="1494" spans="2:2" s="15" customFormat="1" x14ac:dyDescent="0.25">
      <c r="B1494" s="135"/>
    </row>
    <row r="1495" spans="2:2" s="15" customFormat="1" x14ac:dyDescent="0.25">
      <c r="B1495" s="135"/>
    </row>
    <row r="1496" spans="2:2" s="15" customFormat="1" x14ac:dyDescent="0.25">
      <c r="B1496" s="135"/>
    </row>
    <row r="1497" spans="2:2" s="15" customFormat="1" x14ac:dyDescent="0.25">
      <c r="B1497" s="135"/>
    </row>
    <row r="1498" spans="2:2" s="15" customFormat="1" x14ac:dyDescent="0.25">
      <c r="B1498" s="135"/>
    </row>
    <row r="1499" spans="2:2" s="15" customFormat="1" x14ac:dyDescent="0.25">
      <c r="B1499" s="135"/>
    </row>
    <row r="1500" spans="2:2" s="15" customFormat="1" x14ac:dyDescent="0.25">
      <c r="B1500" s="135"/>
    </row>
    <row r="1501" spans="2:2" s="15" customFormat="1" x14ac:dyDescent="0.25">
      <c r="B1501" s="135"/>
    </row>
    <row r="1502" spans="2:2" s="15" customFormat="1" x14ac:dyDescent="0.25">
      <c r="B1502" s="135"/>
    </row>
    <row r="1503" spans="2:2" s="15" customFormat="1" x14ac:dyDescent="0.25">
      <c r="B1503" s="135"/>
    </row>
    <row r="1504" spans="2:2" s="15" customFormat="1" x14ac:dyDescent="0.25">
      <c r="B1504" s="135"/>
    </row>
    <row r="1505" spans="2:2" s="15" customFormat="1" x14ac:dyDescent="0.25">
      <c r="B1505" s="135"/>
    </row>
    <row r="1506" spans="2:2" s="15" customFormat="1" x14ac:dyDescent="0.25">
      <c r="B1506" s="135"/>
    </row>
    <row r="1507" spans="2:2" s="15" customFormat="1" x14ac:dyDescent="0.25">
      <c r="B1507" s="135"/>
    </row>
    <row r="1508" spans="2:2" s="15" customFormat="1" x14ac:dyDescent="0.25">
      <c r="B1508" s="135"/>
    </row>
    <row r="1509" spans="2:2" s="15" customFormat="1" x14ac:dyDescent="0.25">
      <c r="B1509" s="135"/>
    </row>
    <row r="1510" spans="2:2" s="15" customFormat="1" x14ac:dyDescent="0.25">
      <c r="B1510" s="135"/>
    </row>
    <row r="1511" spans="2:2" s="15" customFormat="1" x14ac:dyDescent="0.25">
      <c r="B1511" s="135"/>
    </row>
    <row r="1512" spans="2:2" s="15" customFormat="1" x14ac:dyDescent="0.25">
      <c r="B1512" s="135"/>
    </row>
    <row r="1513" spans="2:2" s="15" customFormat="1" x14ac:dyDescent="0.25">
      <c r="B1513" s="135"/>
    </row>
    <row r="1514" spans="2:2" s="15" customFormat="1" x14ac:dyDescent="0.25">
      <c r="B1514" s="135"/>
    </row>
    <row r="1515" spans="2:2" s="15" customFormat="1" x14ac:dyDescent="0.25">
      <c r="B1515" s="135"/>
    </row>
    <row r="1516" spans="2:2" s="15" customFormat="1" x14ac:dyDescent="0.25">
      <c r="B1516" s="135"/>
    </row>
    <row r="1517" spans="2:2" s="15" customFormat="1" x14ac:dyDescent="0.25">
      <c r="B1517" s="135"/>
    </row>
    <row r="1518" spans="2:2" s="15" customFormat="1" x14ac:dyDescent="0.25">
      <c r="B1518" s="135"/>
    </row>
    <row r="1519" spans="2:2" s="15" customFormat="1" x14ac:dyDescent="0.25">
      <c r="B1519" s="135"/>
    </row>
    <row r="1520" spans="2:2" s="15" customFormat="1" x14ac:dyDescent="0.25">
      <c r="B1520" s="135"/>
    </row>
    <row r="1521" spans="2:2" s="15" customFormat="1" x14ac:dyDescent="0.25">
      <c r="B1521" s="135"/>
    </row>
    <row r="1522" spans="2:2" s="15" customFormat="1" x14ac:dyDescent="0.25">
      <c r="B1522" s="135"/>
    </row>
    <row r="1523" spans="2:2" s="15" customFormat="1" x14ac:dyDescent="0.25">
      <c r="B1523" s="135"/>
    </row>
    <row r="1524" spans="2:2" s="15" customFormat="1" x14ac:dyDescent="0.25">
      <c r="B1524" s="135"/>
    </row>
    <row r="1525" spans="2:2" s="15" customFormat="1" x14ac:dyDescent="0.25">
      <c r="B1525" s="135"/>
    </row>
    <row r="1526" spans="2:2" s="15" customFormat="1" x14ac:dyDescent="0.25">
      <c r="B1526" s="135"/>
    </row>
    <row r="1527" spans="2:2" s="15" customFormat="1" x14ac:dyDescent="0.25">
      <c r="B1527" s="135"/>
    </row>
    <row r="1528" spans="2:2" s="15" customFormat="1" x14ac:dyDescent="0.25">
      <c r="B1528" s="135"/>
    </row>
    <row r="1529" spans="2:2" s="15" customFormat="1" x14ac:dyDescent="0.25">
      <c r="B1529" s="135"/>
    </row>
    <row r="1530" spans="2:2" s="15" customFormat="1" x14ac:dyDescent="0.25">
      <c r="B1530" s="135"/>
    </row>
    <row r="1531" spans="2:2" s="15" customFormat="1" x14ac:dyDescent="0.25">
      <c r="B1531" s="135"/>
    </row>
    <row r="1532" spans="2:2" s="15" customFormat="1" x14ac:dyDescent="0.25">
      <c r="B1532" s="135"/>
    </row>
    <row r="1533" spans="2:2" s="15" customFormat="1" x14ac:dyDescent="0.25">
      <c r="B1533" s="135"/>
    </row>
    <row r="1534" spans="2:2" s="15" customFormat="1" x14ac:dyDescent="0.25">
      <c r="B1534" s="135"/>
    </row>
    <row r="1535" spans="2:2" s="15" customFormat="1" x14ac:dyDescent="0.25">
      <c r="B1535" s="135"/>
    </row>
    <row r="1536" spans="2:2" s="15" customFormat="1" x14ac:dyDescent="0.25">
      <c r="B1536" s="135"/>
    </row>
    <row r="1537" spans="2:2" s="15" customFormat="1" x14ac:dyDescent="0.25">
      <c r="B1537" s="135"/>
    </row>
    <row r="1538" spans="2:2" s="15" customFormat="1" x14ac:dyDescent="0.25">
      <c r="B1538" s="135"/>
    </row>
    <row r="1539" spans="2:2" s="15" customFormat="1" x14ac:dyDescent="0.25">
      <c r="B1539" s="135"/>
    </row>
    <row r="1540" spans="2:2" s="15" customFormat="1" x14ac:dyDescent="0.25">
      <c r="B1540" s="135"/>
    </row>
    <row r="1541" spans="2:2" s="15" customFormat="1" x14ac:dyDescent="0.25">
      <c r="B1541" s="135"/>
    </row>
    <row r="1542" spans="2:2" s="15" customFormat="1" x14ac:dyDescent="0.25">
      <c r="B1542" s="135"/>
    </row>
    <row r="1543" spans="2:2" s="15" customFormat="1" x14ac:dyDescent="0.25">
      <c r="B1543" s="135"/>
    </row>
    <row r="1544" spans="2:2" s="15" customFormat="1" x14ac:dyDescent="0.25">
      <c r="B1544" s="135"/>
    </row>
    <row r="1545" spans="2:2" s="15" customFormat="1" x14ac:dyDescent="0.25">
      <c r="B1545" s="135"/>
    </row>
    <row r="1546" spans="2:2" s="15" customFormat="1" x14ac:dyDescent="0.25">
      <c r="B1546" s="135"/>
    </row>
    <row r="1547" spans="2:2" s="15" customFormat="1" x14ac:dyDescent="0.25">
      <c r="B1547" s="135"/>
    </row>
    <row r="1548" spans="2:2" s="15" customFormat="1" x14ac:dyDescent="0.25">
      <c r="B1548" s="135"/>
    </row>
    <row r="1549" spans="2:2" s="15" customFormat="1" x14ac:dyDescent="0.25">
      <c r="B1549" s="135"/>
    </row>
    <row r="1550" spans="2:2" s="15" customFormat="1" x14ac:dyDescent="0.25">
      <c r="B1550" s="135"/>
    </row>
    <row r="1551" spans="2:2" s="15" customFormat="1" x14ac:dyDescent="0.25">
      <c r="B1551" s="135"/>
    </row>
    <row r="1552" spans="2:2" s="15" customFormat="1" x14ac:dyDescent="0.25">
      <c r="B1552" s="135"/>
    </row>
    <row r="1553" spans="2:2" s="15" customFormat="1" x14ac:dyDescent="0.25">
      <c r="B1553" s="135"/>
    </row>
    <row r="1554" spans="2:2" s="15" customFormat="1" x14ac:dyDescent="0.25">
      <c r="B1554" s="135"/>
    </row>
    <row r="1555" spans="2:2" s="15" customFormat="1" x14ac:dyDescent="0.25">
      <c r="B1555" s="135"/>
    </row>
    <row r="1556" spans="2:2" s="15" customFormat="1" x14ac:dyDescent="0.25">
      <c r="B1556" s="135"/>
    </row>
    <row r="1557" spans="2:2" s="15" customFormat="1" x14ac:dyDescent="0.25">
      <c r="B1557" s="135"/>
    </row>
    <row r="1558" spans="2:2" s="15" customFormat="1" x14ac:dyDescent="0.25">
      <c r="B1558" s="135"/>
    </row>
    <row r="1559" spans="2:2" s="15" customFormat="1" x14ac:dyDescent="0.25">
      <c r="B1559" s="135"/>
    </row>
    <row r="1560" spans="2:2" s="15" customFormat="1" x14ac:dyDescent="0.25">
      <c r="B1560" s="135"/>
    </row>
    <row r="1561" spans="2:2" s="15" customFormat="1" x14ac:dyDescent="0.25">
      <c r="B1561" s="135"/>
    </row>
    <row r="1562" spans="2:2" s="15" customFormat="1" x14ac:dyDescent="0.25">
      <c r="B1562" s="135"/>
    </row>
    <row r="1563" spans="2:2" s="15" customFormat="1" x14ac:dyDescent="0.25">
      <c r="B1563" s="135"/>
    </row>
    <row r="1564" spans="2:2" s="15" customFormat="1" x14ac:dyDescent="0.25">
      <c r="B1564" s="135"/>
    </row>
    <row r="1565" spans="2:2" s="15" customFormat="1" x14ac:dyDescent="0.25">
      <c r="B1565" s="135"/>
    </row>
    <row r="1566" spans="2:2" s="15" customFormat="1" x14ac:dyDescent="0.25">
      <c r="B1566" s="135"/>
    </row>
    <row r="1567" spans="2:2" s="15" customFormat="1" x14ac:dyDescent="0.25">
      <c r="B1567" s="135"/>
    </row>
    <row r="1568" spans="2:2" s="15" customFormat="1" x14ac:dyDescent="0.25">
      <c r="B1568" s="135"/>
    </row>
    <row r="1569" spans="2:2" s="15" customFormat="1" x14ac:dyDescent="0.25">
      <c r="B1569" s="135"/>
    </row>
    <row r="1570" spans="2:2" s="15" customFormat="1" x14ac:dyDescent="0.25">
      <c r="B1570" s="135"/>
    </row>
    <row r="1571" spans="2:2" s="15" customFormat="1" x14ac:dyDescent="0.25">
      <c r="B1571" s="135"/>
    </row>
    <row r="1572" spans="2:2" s="15" customFormat="1" x14ac:dyDescent="0.25">
      <c r="B1572" s="135"/>
    </row>
    <row r="1573" spans="2:2" s="15" customFormat="1" x14ac:dyDescent="0.25">
      <c r="B1573" s="135"/>
    </row>
    <row r="1574" spans="2:2" s="15" customFormat="1" x14ac:dyDescent="0.25">
      <c r="B1574" s="135"/>
    </row>
    <row r="1575" spans="2:2" s="15" customFormat="1" x14ac:dyDescent="0.25">
      <c r="B1575" s="135"/>
    </row>
    <row r="1576" spans="2:2" s="15" customFormat="1" x14ac:dyDescent="0.25">
      <c r="B1576" s="135"/>
    </row>
    <row r="1577" spans="2:2" s="15" customFormat="1" x14ac:dyDescent="0.25">
      <c r="B1577" s="135"/>
    </row>
    <row r="1578" spans="2:2" s="15" customFormat="1" x14ac:dyDescent="0.25">
      <c r="B1578" s="135"/>
    </row>
    <row r="1579" spans="2:2" s="15" customFormat="1" x14ac:dyDescent="0.25">
      <c r="B1579" s="135"/>
    </row>
    <row r="1580" spans="2:2" s="15" customFormat="1" x14ac:dyDescent="0.25">
      <c r="B1580" s="135"/>
    </row>
    <row r="1581" spans="2:2" s="15" customFormat="1" x14ac:dyDescent="0.25">
      <c r="B1581" s="135"/>
    </row>
    <row r="1582" spans="2:2" s="15" customFormat="1" x14ac:dyDescent="0.25">
      <c r="B1582" s="135"/>
    </row>
    <row r="1583" spans="2:2" s="15" customFormat="1" x14ac:dyDescent="0.25">
      <c r="B1583" s="135"/>
    </row>
    <row r="1584" spans="2:2" s="15" customFormat="1" x14ac:dyDescent="0.25">
      <c r="B1584" s="135"/>
    </row>
    <row r="1585" spans="2:2" s="15" customFormat="1" x14ac:dyDescent="0.25">
      <c r="B1585" s="135"/>
    </row>
    <row r="1586" spans="2:2" s="15" customFormat="1" x14ac:dyDescent="0.25">
      <c r="B1586" s="135"/>
    </row>
    <row r="1587" spans="2:2" s="15" customFormat="1" x14ac:dyDescent="0.25">
      <c r="B1587" s="135"/>
    </row>
    <row r="1588" spans="2:2" s="15" customFormat="1" x14ac:dyDescent="0.25">
      <c r="B1588" s="135"/>
    </row>
    <row r="1589" spans="2:2" s="15" customFormat="1" x14ac:dyDescent="0.25">
      <c r="B1589" s="135"/>
    </row>
    <row r="1590" spans="2:2" s="15" customFormat="1" x14ac:dyDescent="0.25">
      <c r="B1590" s="135"/>
    </row>
    <row r="1591" spans="2:2" s="15" customFormat="1" x14ac:dyDescent="0.25">
      <c r="B1591" s="135"/>
    </row>
    <row r="1592" spans="2:2" s="15" customFormat="1" x14ac:dyDescent="0.25">
      <c r="B1592" s="135"/>
    </row>
    <row r="1593" spans="2:2" s="15" customFormat="1" x14ac:dyDescent="0.25">
      <c r="B1593" s="135"/>
    </row>
    <row r="1594" spans="2:2" s="15" customFormat="1" x14ac:dyDescent="0.25">
      <c r="B1594" s="135"/>
    </row>
    <row r="1595" spans="2:2" s="15" customFormat="1" x14ac:dyDescent="0.25">
      <c r="B1595" s="135"/>
    </row>
    <row r="1596" spans="2:2" s="15" customFormat="1" x14ac:dyDescent="0.25">
      <c r="B1596" s="135"/>
    </row>
    <row r="1597" spans="2:2" s="15" customFormat="1" x14ac:dyDescent="0.25">
      <c r="B1597" s="135"/>
    </row>
    <row r="1598" spans="2:2" s="15" customFormat="1" x14ac:dyDescent="0.25">
      <c r="B1598" s="135"/>
    </row>
    <row r="1599" spans="2:2" s="15" customFormat="1" x14ac:dyDescent="0.25">
      <c r="B1599" s="135"/>
    </row>
    <row r="1600" spans="2:2" s="15" customFormat="1" x14ac:dyDescent="0.25">
      <c r="B1600" s="135"/>
    </row>
    <row r="1601" spans="2:2" s="15" customFormat="1" x14ac:dyDescent="0.25">
      <c r="B1601" s="135"/>
    </row>
    <row r="1602" spans="2:2" s="15" customFormat="1" x14ac:dyDescent="0.25">
      <c r="B1602" s="135"/>
    </row>
    <row r="1603" spans="2:2" s="15" customFormat="1" x14ac:dyDescent="0.25">
      <c r="B1603" s="135"/>
    </row>
    <row r="1604" spans="2:2" s="15" customFormat="1" x14ac:dyDescent="0.25">
      <c r="B1604" s="135"/>
    </row>
    <row r="1605" spans="2:2" s="15" customFormat="1" x14ac:dyDescent="0.25">
      <c r="B1605" s="135"/>
    </row>
    <row r="1606" spans="2:2" s="15" customFormat="1" x14ac:dyDescent="0.25">
      <c r="B1606" s="135"/>
    </row>
    <row r="1607" spans="2:2" s="15" customFormat="1" x14ac:dyDescent="0.25">
      <c r="B1607" s="135"/>
    </row>
    <row r="1608" spans="2:2" s="15" customFormat="1" x14ac:dyDescent="0.25">
      <c r="B1608" s="135"/>
    </row>
    <row r="1609" spans="2:2" s="15" customFormat="1" x14ac:dyDescent="0.25">
      <c r="B1609" s="135"/>
    </row>
    <row r="1610" spans="2:2" s="15" customFormat="1" x14ac:dyDescent="0.25">
      <c r="B1610" s="135"/>
    </row>
    <row r="1611" spans="2:2" s="15" customFormat="1" x14ac:dyDescent="0.25">
      <c r="B1611" s="135"/>
    </row>
    <row r="1612" spans="2:2" s="15" customFormat="1" x14ac:dyDescent="0.25">
      <c r="B1612" s="135"/>
    </row>
    <row r="1613" spans="2:2" s="15" customFormat="1" x14ac:dyDescent="0.25">
      <c r="B1613" s="135"/>
    </row>
    <row r="1614" spans="2:2" s="15" customFormat="1" x14ac:dyDescent="0.25">
      <c r="B1614" s="135"/>
    </row>
    <row r="1615" spans="2:2" s="15" customFormat="1" x14ac:dyDescent="0.25">
      <c r="B1615" s="135"/>
    </row>
    <row r="1616" spans="2:2" s="15" customFormat="1" x14ac:dyDescent="0.25">
      <c r="B1616" s="135"/>
    </row>
    <row r="1617" spans="2:2" s="15" customFormat="1" x14ac:dyDescent="0.25">
      <c r="B1617" s="135"/>
    </row>
    <row r="1618" spans="2:2" s="15" customFormat="1" x14ac:dyDescent="0.25">
      <c r="B1618" s="135"/>
    </row>
    <row r="1619" spans="2:2" s="15" customFormat="1" x14ac:dyDescent="0.25">
      <c r="B1619" s="135"/>
    </row>
    <row r="1620" spans="2:2" s="15" customFormat="1" x14ac:dyDescent="0.25">
      <c r="B1620" s="135"/>
    </row>
    <row r="1621" spans="2:2" s="15" customFormat="1" x14ac:dyDescent="0.25">
      <c r="B1621" s="135"/>
    </row>
    <row r="1622" spans="2:2" s="15" customFormat="1" x14ac:dyDescent="0.25">
      <c r="B1622" s="135"/>
    </row>
    <row r="1623" spans="2:2" s="15" customFormat="1" x14ac:dyDescent="0.25">
      <c r="B1623" s="135"/>
    </row>
    <row r="1624" spans="2:2" s="15" customFormat="1" x14ac:dyDescent="0.25">
      <c r="B1624" s="135"/>
    </row>
    <row r="1625" spans="2:2" s="15" customFormat="1" x14ac:dyDescent="0.25">
      <c r="B1625" s="135"/>
    </row>
    <row r="1626" spans="2:2" s="15" customFormat="1" x14ac:dyDescent="0.25">
      <c r="B1626" s="135"/>
    </row>
    <row r="1627" spans="2:2" s="15" customFormat="1" x14ac:dyDescent="0.25">
      <c r="B1627" s="135"/>
    </row>
    <row r="1628" spans="2:2" s="15" customFormat="1" x14ac:dyDescent="0.25">
      <c r="B1628" s="135"/>
    </row>
    <row r="1629" spans="2:2" s="15" customFormat="1" x14ac:dyDescent="0.25">
      <c r="B1629" s="135"/>
    </row>
    <row r="1630" spans="2:2" s="15" customFormat="1" x14ac:dyDescent="0.25">
      <c r="B1630" s="135"/>
    </row>
    <row r="1631" spans="2:2" s="15" customFormat="1" x14ac:dyDescent="0.25">
      <c r="B1631" s="135"/>
    </row>
    <row r="1632" spans="2:2" s="15" customFormat="1" x14ac:dyDescent="0.25">
      <c r="B1632" s="135"/>
    </row>
    <row r="1633" spans="2:2" s="15" customFormat="1" x14ac:dyDescent="0.25">
      <c r="B1633" s="135"/>
    </row>
    <row r="1634" spans="2:2" s="15" customFormat="1" x14ac:dyDescent="0.25">
      <c r="B1634" s="135"/>
    </row>
    <row r="1635" spans="2:2" s="15" customFormat="1" x14ac:dyDescent="0.25">
      <c r="B1635" s="135"/>
    </row>
    <row r="1636" spans="2:2" s="15" customFormat="1" x14ac:dyDescent="0.25">
      <c r="B1636" s="134"/>
    </row>
    <row r="1637" spans="2:2" s="15" customFormat="1" x14ac:dyDescent="0.25">
      <c r="B1637" s="134"/>
    </row>
    <row r="1638" spans="2:2" s="15" customFormat="1" x14ac:dyDescent="0.25">
      <c r="B1638" s="134"/>
    </row>
  </sheetData>
  <mergeCells count="91">
    <mergeCell ref="N63:P63"/>
    <mergeCell ref="F61:H61"/>
    <mergeCell ref="F60:H60"/>
    <mergeCell ref="F67:H67"/>
    <mergeCell ref="BW1:BW4"/>
    <mergeCell ref="Y2:AA2"/>
    <mergeCell ref="AB2:AD2"/>
    <mergeCell ref="O1:P1"/>
    <mergeCell ref="Q1:R1"/>
    <mergeCell ref="S1:U1"/>
    <mergeCell ref="G1:H1"/>
    <mergeCell ref="I1:J1"/>
    <mergeCell ref="I2:J2"/>
    <mergeCell ref="K2:L2"/>
    <mergeCell ref="M2:N2"/>
    <mergeCell ref="O2:P2"/>
    <mergeCell ref="C2:D2"/>
    <mergeCell ref="K1:L1"/>
    <mergeCell ref="M1:N1"/>
    <mergeCell ref="AS1:AT1"/>
    <mergeCell ref="V1:X1"/>
    <mergeCell ref="Y1:AA1"/>
    <mergeCell ref="AB1:AD1"/>
    <mergeCell ref="AE1:AF1"/>
    <mergeCell ref="AI1:AJ1"/>
    <mergeCell ref="AK1:AL1"/>
    <mergeCell ref="AM1:AN1"/>
    <mergeCell ref="AO1:AP1"/>
    <mergeCell ref="AQ1:AR1"/>
    <mergeCell ref="AG1:AH1"/>
    <mergeCell ref="C1:D1"/>
    <mergeCell ref="E1:F1"/>
    <mergeCell ref="Q2:R2"/>
    <mergeCell ref="S2:U2"/>
    <mergeCell ref="V2:X2"/>
    <mergeCell ref="E2:F2"/>
    <mergeCell ref="H72:J72"/>
    <mergeCell ref="S59:V59"/>
    <mergeCell ref="S60:V60"/>
    <mergeCell ref="S61:V61"/>
    <mergeCell ref="S62:V62"/>
    <mergeCell ref="N59:P59"/>
    <mergeCell ref="N60:P60"/>
    <mergeCell ref="N61:P61"/>
    <mergeCell ref="F64:H64"/>
    <mergeCell ref="F65:H65"/>
    <mergeCell ref="F66:H66"/>
    <mergeCell ref="N62:P62"/>
    <mergeCell ref="S63:V63"/>
    <mergeCell ref="F63:H63"/>
    <mergeCell ref="F62:H62"/>
    <mergeCell ref="BD1:BD4"/>
    <mergeCell ref="BE1:BE4"/>
    <mergeCell ref="F59:H59"/>
    <mergeCell ref="AS2:AT2"/>
    <mergeCell ref="AG2:AH2"/>
    <mergeCell ref="AI2:AJ2"/>
    <mergeCell ref="AK2:AL2"/>
    <mergeCell ref="AM2:AN2"/>
    <mergeCell ref="AO2:AP2"/>
    <mergeCell ref="AQ2:AR2"/>
    <mergeCell ref="AE2:AF2"/>
    <mergeCell ref="G2:H2"/>
    <mergeCell ref="AX1:AX4"/>
    <mergeCell ref="AS55:AT55"/>
    <mergeCell ref="AW1:AW4"/>
    <mergeCell ref="AS56:AT56"/>
    <mergeCell ref="BX1:BX4"/>
    <mergeCell ref="BU1:BU4"/>
    <mergeCell ref="BV1:BV4"/>
    <mergeCell ref="AV1:AV4"/>
    <mergeCell ref="BT1:BT4"/>
    <mergeCell ref="BO1:BO4"/>
    <mergeCell ref="BP1:BP4"/>
    <mergeCell ref="BQ1:BQ4"/>
    <mergeCell ref="BR1:BR4"/>
    <mergeCell ref="BS1:BS4"/>
    <mergeCell ref="BJ1:BJ4"/>
    <mergeCell ref="BK1:BK4"/>
    <mergeCell ref="BL1:BL4"/>
    <mergeCell ref="BM1:BM4"/>
    <mergeCell ref="BN1:BN4"/>
    <mergeCell ref="AY1:AY4"/>
    <mergeCell ref="AZ1:AZ4"/>
    <mergeCell ref="BA1:BA4"/>
    <mergeCell ref="BB1:BB4"/>
    <mergeCell ref="BC1:BC4"/>
    <mergeCell ref="BF1:BF4"/>
    <mergeCell ref="BG1:BG4"/>
    <mergeCell ref="BH1:BH4"/>
    <mergeCell ref="BI1:BI4"/>
  </mergeCells>
  <conditionalFormatting sqref="C46:C47 AT46:AT47">
    <cfRule type="expression" dxfId="3191" priority="3757">
      <formula>C46="GP"</formula>
    </cfRule>
    <cfRule type="expression" dxfId="3190" priority="3758">
      <formula>C46="PSJ"</formula>
    </cfRule>
    <cfRule type="expression" dxfId="3189" priority="3759">
      <formula>C46="E"</formula>
    </cfRule>
    <cfRule type="expression" dxfId="3188" priority="3760">
      <formula>C46="LP"</formula>
    </cfRule>
    <cfRule type="expression" dxfId="3187" priority="3761">
      <formula>C46="ENSA"</formula>
    </cfRule>
    <cfRule type="expression" dxfId="3186" priority="3762">
      <formula>C46="S4"</formula>
    </cfRule>
    <cfRule type="expression" dxfId="3185" priority="3763">
      <formula>C46="S3"</formula>
    </cfRule>
    <cfRule type="expression" dxfId="3184" priority="3764">
      <formula>C46="S2"</formula>
    </cfRule>
    <cfRule type="expression" dxfId="3183" priority="3765">
      <formula>C46="S1"</formula>
    </cfRule>
    <cfRule type="expression" dxfId="3182" priority="3766">
      <formula>C46="S0"</formula>
    </cfRule>
    <cfRule type="expression" dxfId="3181" priority="3767">
      <formula>C46="A4"</formula>
    </cfRule>
  </conditionalFormatting>
  <conditionalFormatting sqref="C46:C49 AT47:AT49">
    <cfRule type="expression" dxfId="3180" priority="3590">
      <formula>C46="ETU"</formula>
    </cfRule>
  </conditionalFormatting>
  <conditionalFormatting sqref="C47:C48 AT47:AT48 AI38:AT38">
    <cfRule type="expression" dxfId="3179" priority="3701">
      <formula>C38="A3"</formula>
    </cfRule>
  </conditionalFormatting>
  <conditionalFormatting sqref="C47:C48 AT47:AT48">
    <cfRule type="expression" dxfId="3178" priority="3690">
      <formula>C47="GP"</formula>
    </cfRule>
    <cfRule type="expression" dxfId="3177" priority="3691">
      <formula>C47="PSJ"</formula>
    </cfRule>
    <cfRule type="expression" dxfId="3176" priority="3692">
      <formula>C47="E"</formula>
    </cfRule>
    <cfRule type="expression" dxfId="3175" priority="3693">
      <formula>C47="LP"</formula>
    </cfRule>
    <cfRule type="expression" dxfId="3174" priority="3694">
      <formula>C47="ENSA"</formula>
    </cfRule>
    <cfRule type="expression" dxfId="3173" priority="3695">
      <formula>C47="S4"</formula>
    </cfRule>
    <cfRule type="expression" dxfId="3172" priority="3696">
      <formula>C47="S3"</formula>
    </cfRule>
    <cfRule type="expression" dxfId="3171" priority="3697">
      <formula>C47="S2"</formula>
    </cfRule>
    <cfRule type="expression" dxfId="3170" priority="3698">
      <formula>C47="S1"</formula>
    </cfRule>
    <cfRule type="expression" dxfId="3169" priority="3699">
      <formula>C47="S0"</formula>
    </cfRule>
    <cfRule type="expression" dxfId="3168" priority="3700">
      <formula>C47="A4"</formula>
    </cfRule>
  </conditionalFormatting>
  <conditionalFormatting sqref="C48:C49 AT48:AT49">
    <cfRule type="expression" dxfId="3167" priority="3623">
      <formula>C48="GP"</formula>
    </cfRule>
    <cfRule type="expression" dxfId="3166" priority="3624">
      <formula>C48="PSJ"</formula>
    </cfRule>
    <cfRule type="expression" dxfId="3165" priority="3625">
      <formula>C48="E"</formula>
    </cfRule>
    <cfRule type="expression" dxfId="3164" priority="3626">
      <formula>C48="LP"</formula>
    </cfRule>
    <cfRule type="expression" dxfId="3163" priority="3627">
      <formula>C48="ENSA"</formula>
    </cfRule>
    <cfRule type="expression" dxfId="3162" priority="3628">
      <formula>C48="S4"</formula>
    </cfRule>
    <cfRule type="expression" dxfId="3161" priority="3629">
      <formula>C48="S3"</formula>
    </cfRule>
    <cfRule type="expression" dxfId="3160" priority="3630">
      <formula>C48="S2"</formula>
    </cfRule>
    <cfRule type="expression" dxfId="3159" priority="3631">
      <formula>C48="S1"</formula>
    </cfRule>
    <cfRule type="expression" dxfId="3158" priority="3632">
      <formula>C48="S0"</formula>
    </cfRule>
    <cfRule type="expression" dxfId="3157" priority="3633">
      <formula>C48="A4"</formula>
    </cfRule>
    <cfRule type="expression" dxfId="3156" priority="3634">
      <formula>C48="A3"</formula>
    </cfRule>
    <cfRule type="expression" dxfId="3155" priority="3635">
      <formula>C48="A2"</formula>
    </cfRule>
    <cfRule type="expression" dxfId="3154" priority="3636">
      <formula>C48="A1"</formula>
    </cfRule>
    <cfRule type="expression" dxfId="3153" priority="3637">
      <formula>C48="A0"</formula>
    </cfRule>
    <cfRule type="expression" dxfId="3152" priority="3638">
      <formula>C48="RJ"</formula>
    </cfRule>
    <cfRule type="expression" dxfId="3151" priority="3639">
      <formula>C48="MEP"</formula>
    </cfRule>
    <cfRule type="expression" dxfId="3150" priority="3640">
      <formula>C48="F"</formula>
    </cfRule>
    <cfRule type="expression" dxfId="3149" priority="3641">
      <formula>C48="RQ"</formula>
    </cfRule>
    <cfRule type="expression" dxfId="3148" priority="3642">
      <formula>C48="CHAL"</formula>
    </cfRule>
    <cfRule type="expression" dxfId="3147" priority="3643">
      <formula>C48="RED"</formula>
    </cfRule>
    <cfRule type="expression" dxfId="3146" priority="3644">
      <formula>C48="CSP"</formula>
    </cfRule>
    <cfRule type="expression" dxfId="3145" priority="3645">
      <formula>C48="PAF"</formula>
    </cfRule>
    <cfRule type="expression" dxfId="3144" priority="3646">
      <formula>C48="TR"</formula>
    </cfRule>
    <cfRule type="expression" dxfId="3143" priority="3647">
      <formula>C48="TE"</formula>
    </cfRule>
    <cfRule type="expression" dxfId="3142" priority="3648">
      <formula>C48="3eme"</formula>
    </cfRule>
    <cfRule type="expression" dxfId="3141" priority="3649">
      <formula>C48="2eme"</formula>
    </cfRule>
    <cfRule type="expression" dxfId="3140" priority="3650">
      <formula>C48="1ere"</formula>
    </cfRule>
    <cfRule type="expression" dxfId="3139" priority="3651">
      <formula>C48="FLO"</formula>
    </cfRule>
    <cfRule type="expression" dxfId="3138" priority="3652">
      <formula>C48="DEB"</formula>
    </cfRule>
    <cfRule type="expression" dxfId="3137" priority="3653">
      <formula>C48="J2"</formula>
    </cfRule>
    <cfRule type="expression" dxfId="3136" priority="3654">
      <formula>C48="J1"</formula>
    </cfRule>
  </conditionalFormatting>
  <conditionalFormatting sqref="C49 AT49">
    <cfRule type="expression" dxfId="3135" priority="3591">
      <formula>C49="GP"</formula>
    </cfRule>
    <cfRule type="expression" dxfId="3134" priority="3592">
      <formula>C49="PSJ"</formula>
    </cfRule>
    <cfRule type="expression" dxfId="3133" priority="3593">
      <formula>C49="E"</formula>
    </cfRule>
    <cfRule type="expression" dxfId="3132" priority="3594">
      <formula>C49="LP"</formula>
    </cfRule>
    <cfRule type="expression" dxfId="3131" priority="3595">
      <formula>C49="ENSA"</formula>
    </cfRule>
    <cfRule type="expression" dxfId="3130" priority="3596">
      <formula>C49="S4"</formula>
    </cfRule>
    <cfRule type="expression" dxfId="3129" priority="3597">
      <formula>C49="S3"</formula>
    </cfRule>
    <cfRule type="expression" dxfId="3128" priority="3598">
      <formula>C49="S2"</formula>
    </cfRule>
    <cfRule type="expression" dxfId="3127" priority="3599">
      <formula>C49="S1"</formula>
    </cfRule>
    <cfRule type="expression" dxfId="3126" priority="3600">
      <formula>C49="S0"</formula>
    </cfRule>
    <cfRule type="expression" dxfId="3125" priority="3601">
      <formula>C49="A4"</formula>
    </cfRule>
    <cfRule type="expression" dxfId="3124" priority="3602">
      <formula>C49="A3"</formula>
    </cfRule>
    <cfRule type="expression" dxfId="3123" priority="3603">
      <formula>C49="A2"</formula>
    </cfRule>
    <cfRule type="expression" dxfId="3122" priority="3604">
      <formula>C49="A1"</formula>
    </cfRule>
    <cfRule type="expression" dxfId="3121" priority="3605">
      <formula>C49="A0"</formula>
    </cfRule>
    <cfRule type="expression" dxfId="3120" priority="3606">
      <formula>C49="RJ"</formula>
    </cfRule>
    <cfRule type="expression" dxfId="3119" priority="3607">
      <formula>C49="MEP"</formula>
    </cfRule>
    <cfRule type="expression" dxfId="3118" priority="3608">
      <formula>C49="F"</formula>
    </cfRule>
    <cfRule type="expression" dxfId="3117" priority="3609">
      <formula>C49="RQ"</formula>
    </cfRule>
    <cfRule type="expression" dxfId="3116" priority="3610">
      <formula>C49="CHAL"</formula>
    </cfRule>
    <cfRule type="expression" dxfId="3115" priority="3611">
      <formula>C49="RED"</formula>
    </cfRule>
    <cfRule type="expression" dxfId="3114" priority="3612">
      <formula>C49="CSP"</formula>
    </cfRule>
    <cfRule type="expression" dxfId="3113" priority="3613">
      <formula>C49="PAF"</formula>
    </cfRule>
    <cfRule type="expression" dxfId="3112" priority="3614">
      <formula>C49="TR"</formula>
    </cfRule>
    <cfRule type="expression" dxfId="3111" priority="3615">
      <formula>C49="TE"</formula>
    </cfRule>
    <cfRule type="expression" dxfId="3110" priority="3616">
      <formula>C49="3eme"</formula>
    </cfRule>
    <cfRule type="expression" dxfId="3109" priority="3617">
      <formula>C49="2eme"</formula>
    </cfRule>
    <cfRule type="expression" dxfId="3108" priority="3618">
      <formula>C49="1ere"</formula>
    </cfRule>
    <cfRule type="expression" dxfId="3107" priority="3619">
      <formula>C49="FLO"</formula>
    </cfRule>
    <cfRule type="expression" dxfId="3106" priority="3620">
      <formula>C49="DEB"</formula>
    </cfRule>
    <cfRule type="expression" dxfId="3105" priority="3621">
      <formula>C49="J2"</formula>
    </cfRule>
    <cfRule type="expression" dxfId="3104" priority="3622">
      <formula>C49="J1"</formula>
    </cfRule>
  </conditionalFormatting>
  <conditionalFormatting sqref="C33:H34 O33:AT34">
    <cfRule type="expression" dxfId="3103" priority="2792">
      <formula>C33="CONF"</formula>
    </cfRule>
    <cfRule type="expression" dxfId="3102" priority="2793">
      <formula>C33="INT"</formula>
    </cfRule>
  </conditionalFormatting>
  <conditionalFormatting sqref="C5:AT54">
    <cfRule type="expression" dxfId="3101" priority="2778">
      <formula>C5="EXT"</formula>
    </cfRule>
    <cfRule type="expression" dxfId="3100" priority="2779">
      <formula>C5="ABS"</formula>
    </cfRule>
    <cfRule type="expression" dxfId="3099" priority="2780">
      <formula>C5="ETU"</formula>
    </cfRule>
    <cfRule type="expression" dxfId="3098" priority="5631">
      <formula>C5="GP"</formula>
    </cfRule>
    <cfRule type="expression" dxfId="3097" priority="5632">
      <formula>C5="PSJ"</formula>
    </cfRule>
    <cfRule type="expression" dxfId="3096" priority="5633">
      <formula>C5="E"</formula>
    </cfRule>
    <cfRule type="expression" dxfId="3095" priority="5634">
      <formula>C5="LP"</formula>
    </cfRule>
    <cfRule type="expression" dxfId="3094" priority="5635">
      <formula>C5="ENSA"</formula>
    </cfRule>
    <cfRule type="expression" dxfId="3093" priority="5636">
      <formula>C5="S4"</formula>
    </cfRule>
    <cfRule type="expression" dxfId="3092" priority="5637">
      <formula>C5="S3"</formula>
    </cfRule>
    <cfRule type="expression" dxfId="3091" priority="5638">
      <formula>C5="S2"</formula>
    </cfRule>
    <cfRule type="expression" dxfId="3090" priority="5639">
      <formula>C5="S1"</formula>
    </cfRule>
    <cfRule type="expression" dxfId="3089" priority="5640">
      <formula>C5="S0"</formula>
    </cfRule>
    <cfRule type="expression" dxfId="3088" priority="5641">
      <formula>C5="A4"</formula>
    </cfRule>
    <cfRule type="expression" dxfId="3087" priority="5642">
      <formula>C5="A3"</formula>
    </cfRule>
    <cfRule type="expression" dxfId="3086" priority="5643">
      <formula>C5="A2"</formula>
    </cfRule>
    <cfRule type="expression" dxfId="3085" priority="5644">
      <formula>C5="A1"</formula>
    </cfRule>
    <cfRule type="expression" dxfId="3084" priority="5645">
      <formula>C5="A0"</formula>
    </cfRule>
    <cfRule type="expression" dxfId="3083" priority="5646">
      <formula>C5="RJ"</formula>
    </cfRule>
    <cfRule type="expression" dxfId="3082" priority="5647">
      <formula>C5="MEP"</formula>
    </cfRule>
    <cfRule type="expression" dxfId="3081" priority="5648">
      <formula>C5="F"</formula>
    </cfRule>
    <cfRule type="expression" dxfId="3080" priority="5649">
      <formula>C5="RQ"</formula>
    </cfRule>
    <cfRule type="expression" dxfId="3079" priority="5650">
      <formula>C5="CHAL"</formula>
    </cfRule>
    <cfRule type="expression" dxfId="3078" priority="5651">
      <formula>C5="RED"</formula>
    </cfRule>
    <cfRule type="expression" dxfId="3077" priority="5652">
      <formula>C5="CSP"</formula>
    </cfRule>
    <cfRule type="expression" dxfId="3076" priority="5653">
      <formula>C5="PAF"</formula>
    </cfRule>
    <cfRule type="expression" dxfId="3075" priority="5654">
      <formula>C5="TR"</formula>
    </cfRule>
    <cfRule type="expression" dxfId="3074" priority="5655">
      <formula>C5="TE"</formula>
    </cfRule>
    <cfRule type="expression" dxfId="3073" priority="5656">
      <formula>C5="3eme"</formula>
    </cfRule>
    <cfRule type="expression" dxfId="3072" priority="5657">
      <formula>C5="2eme"</formula>
    </cfRule>
    <cfRule type="expression" dxfId="3071" priority="5658">
      <formula>C5="1ere"</formula>
    </cfRule>
    <cfRule type="expression" dxfId="3070" priority="5659">
      <formula>C5="FLO"</formula>
    </cfRule>
    <cfRule type="expression" dxfId="3069" priority="5660">
      <formula>C5="DEB"</formula>
    </cfRule>
    <cfRule type="expression" dxfId="3068" priority="5661">
      <formula>C5="J2"</formula>
    </cfRule>
    <cfRule type="expression" dxfId="3067" priority="5662">
      <formula>C5="J1"</formula>
    </cfRule>
  </conditionalFormatting>
  <conditionalFormatting sqref="C31:H31 C32:AT32 C33:H34 AI38:AT38 O33:AT34 M31:AT31 W24:W34 C18:AT30">
    <cfRule type="expression" dxfId="3066" priority="2781">
      <formula>C18="GP"</formula>
    </cfRule>
    <cfRule type="expression" dxfId="3065" priority="2782">
      <formula>C18="PSJ"</formula>
    </cfRule>
    <cfRule type="expression" dxfId="3064" priority="2783">
      <formula>C18="E"</formula>
    </cfRule>
    <cfRule type="expression" dxfId="3063" priority="2784">
      <formula>C18="LP"</formula>
    </cfRule>
    <cfRule type="expression" dxfId="3062" priority="2785">
      <formula>C18="ENSA"</formula>
    </cfRule>
    <cfRule type="expression" dxfId="3061" priority="2786">
      <formula>C18="S4"</formula>
    </cfRule>
    <cfRule type="expression" dxfId="3060" priority="2787">
      <formula>C18="S3"</formula>
    </cfRule>
    <cfRule type="expression" dxfId="3059" priority="2788">
      <formula>C18="S2"</formula>
    </cfRule>
    <cfRule type="expression" dxfId="3058" priority="2789">
      <formula>C18="S1"</formula>
    </cfRule>
    <cfRule type="expression" dxfId="3057" priority="2790">
      <formula>C18="S0"</formula>
    </cfRule>
    <cfRule type="expression" dxfId="3056" priority="2791">
      <formula>C18="A4"</formula>
    </cfRule>
  </conditionalFormatting>
  <conditionalFormatting sqref="C30:AT30">
    <cfRule type="expression" dxfId="3055" priority="3299">
      <formula>C30="A3"</formula>
    </cfRule>
    <cfRule type="expression" dxfId="3054" priority="3300">
      <formula>C30="A2"</formula>
    </cfRule>
    <cfRule type="expression" dxfId="3053" priority="3301">
      <formula>C30="A1"</formula>
    </cfRule>
    <cfRule type="expression" dxfId="3052" priority="3302">
      <formula>C30="A0"</formula>
    </cfRule>
    <cfRule type="expression" dxfId="3051" priority="3303">
      <formula>C30="RJ"</formula>
    </cfRule>
    <cfRule type="expression" dxfId="3050" priority="3304">
      <formula>C30="MEP"</formula>
    </cfRule>
    <cfRule type="expression" dxfId="3049" priority="3305">
      <formula>C30="F"</formula>
    </cfRule>
    <cfRule type="expression" dxfId="3048" priority="3306">
      <formula>C30="RQ"</formula>
    </cfRule>
    <cfRule type="expression" dxfId="3047" priority="3307">
      <formula>C30="CHAL"</formula>
    </cfRule>
    <cfRule type="expression" dxfId="3046" priority="3308">
      <formula>C30="RED"</formula>
    </cfRule>
    <cfRule type="expression" dxfId="3045" priority="3309">
      <formula>C30="CSP"</formula>
    </cfRule>
    <cfRule type="expression" dxfId="3044" priority="3310">
      <formula>C30="PAF"</formula>
    </cfRule>
    <cfRule type="expression" dxfId="3043" priority="3311">
      <formula>C30="TR"</formula>
    </cfRule>
    <cfRule type="expression" dxfId="3042" priority="3312">
      <formula>C30="TE"</formula>
    </cfRule>
    <cfRule type="expression" dxfId="3041" priority="3313">
      <formula>C30="3eme"</formula>
    </cfRule>
    <cfRule type="expression" dxfId="3040" priority="3314">
      <formula>C30="2eme"</formula>
    </cfRule>
    <cfRule type="expression" dxfId="3039" priority="3315">
      <formula>C30="1ere"</formula>
    </cfRule>
    <cfRule type="expression" dxfId="3038" priority="3316">
      <formula>C30="FLO"</formula>
    </cfRule>
    <cfRule type="expression" dxfId="3037" priority="3317">
      <formula>C30="DEB"</formula>
    </cfRule>
    <cfRule type="expression" dxfId="3036" priority="3318">
      <formula>C30="J2"</formula>
    </cfRule>
    <cfRule type="expression" dxfId="3035" priority="3319">
      <formula>C30="J1"</formula>
    </cfRule>
  </conditionalFormatting>
  <conditionalFormatting sqref="C32:AT32 C33:H34 O33:AT34 W32:W34">
    <cfRule type="expression" dxfId="3034" priority="3266">
      <formula>C32="A1"</formula>
    </cfRule>
  </conditionalFormatting>
  <conditionalFormatting sqref="C32:AT32">
    <cfRule type="expression" dxfId="3033" priority="3264">
      <formula>C32="A3"</formula>
    </cfRule>
    <cfRule type="expression" dxfId="3032" priority="3265">
      <formula>C32="A2"</formula>
    </cfRule>
    <cfRule type="expression" dxfId="3031" priority="3267">
      <formula>C32="A0"</formula>
    </cfRule>
    <cfRule type="expression" dxfId="3030" priority="3268">
      <formula>C32="RJ"</formula>
    </cfRule>
    <cfRule type="expression" dxfId="3029" priority="3269">
      <formula>C32="MEP"</formula>
    </cfRule>
    <cfRule type="expression" dxfId="3028" priority="3270">
      <formula>C32="F"</formula>
    </cfRule>
    <cfRule type="expression" dxfId="3027" priority="3271">
      <formula>C32="RQ"</formula>
    </cfRule>
    <cfRule type="expression" dxfId="3026" priority="3272">
      <formula>C32="CHAL"</formula>
    </cfRule>
    <cfRule type="expression" dxfId="3025" priority="3273">
      <formula>C32="RED"</formula>
    </cfRule>
    <cfRule type="expression" dxfId="3024" priority="3274">
      <formula>C32="CSP"</formula>
    </cfRule>
    <cfRule type="expression" dxfId="3023" priority="3275">
      <formula>C32="PAF"</formula>
    </cfRule>
    <cfRule type="expression" dxfId="3022" priority="3276">
      <formula>C32="TR"</formula>
    </cfRule>
    <cfRule type="expression" dxfId="3021" priority="3277">
      <formula>C32="TE"</formula>
    </cfRule>
    <cfRule type="expression" dxfId="3020" priority="3278">
      <formula>C32="3eme"</formula>
    </cfRule>
    <cfRule type="expression" dxfId="3019" priority="3279">
      <formula>C32="2eme"</formula>
    </cfRule>
    <cfRule type="expression" dxfId="3018" priority="3280">
      <formula>C32="1ere"</formula>
    </cfRule>
    <cfRule type="expression" dxfId="3017" priority="3281">
      <formula>C32="FLO"</formula>
    </cfRule>
    <cfRule type="expression" dxfId="3016" priority="3282">
      <formula>C32="DEB"</formula>
    </cfRule>
    <cfRule type="expression" dxfId="3015" priority="3283">
      <formula>C32="J2"</formula>
    </cfRule>
    <cfRule type="expression" dxfId="3014" priority="3284">
      <formula>C32="J1"</formula>
    </cfRule>
  </conditionalFormatting>
  <conditionalFormatting sqref="C35:AT35">
    <cfRule type="expression" dxfId="3013" priority="3229">
      <formula>C35="A3"</formula>
    </cfRule>
    <cfRule type="expression" dxfId="3012" priority="3230">
      <formula>C35="A2"</formula>
    </cfRule>
    <cfRule type="expression" dxfId="3011" priority="3231">
      <formula>C35="A1"</formula>
    </cfRule>
    <cfRule type="expression" dxfId="3010" priority="3232">
      <formula>C35="A0"</formula>
    </cfRule>
    <cfRule type="expression" dxfId="3009" priority="3233">
      <formula>C35="RJ"</formula>
    </cfRule>
    <cfRule type="expression" dxfId="3008" priority="3234">
      <formula>C35="MEP"</formula>
    </cfRule>
    <cfRule type="expression" dxfId="3007" priority="3235">
      <formula>C35="F"</formula>
    </cfRule>
    <cfRule type="expression" dxfId="3006" priority="3236">
      <formula>C35="RQ"</formula>
    </cfRule>
    <cfRule type="expression" dxfId="3005" priority="3237">
      <formula>C35="CHAL"</formula>
    </cfRule>
    <cfRule type="expression" dxfId="3004" priority="3238">
      <formula>C35="RED"</formula>
    </cfRule>
    <cfRule type="expression" dxfId="3003" priority="3239">
      <formula>C35="CSP"</formula>
    </cfRule>
    <cfRule type="expression" dxfId="3002" priority="3240">
      <formula>C35="PAF"</formula>
    </cfRule>
    <cfRule type="expression" dxfId="3001" priority="3241">
      <formula>C35="TR"</formula>
    </cfRule>
    <cfRule type="expression" dxfId="3000" priority="3242">
      <formula>C35="TE"</formula>
    </cfRule>
    <cfRule type="expression" dxfId="2999" priority="3243">
      <formula>C35="3eme"</formula>
    </cfRule>
    <cfRule type="expression" dxfId="2998" priority="3244">
      <formula>C35="2eme"</formula>
    </cfRule>
    <cfRule type="expression" dxfId="2997" priority="3245">
      <formula>C35="1ere"</formula>
    </cfRule>
    <cfRule type="expression" dxfId="2996" priority="3246">
      <formula>C35="FLO"</formula>
    </cfRule>
    <cfRule type="expression" dxfId="2995" priority="3247">
      <formula>C35="DEB"</formula>
    </cfRule>
    <cfRule type="expression" dxfId="2994" priority="3248">
      <formula>C35="J2"</formula>
    </cfRule>
    <cfRule type="expression" dxfId="2993" priority="3249">
      <formula>C35="J1"</formula>
    </cfRule>
  </conditionalFormatting>
  <conditionalFormatting sqref="U42 X42 AA42 AD42 C35:AT41">
    <cfRule type="expression" dxfId="2992" priority="2883">
      <formula>C35="GP"</formula>
    </cfRule>
    <cfRule type="expression" dxfId="2991" priority="2884">
      <formula>C35="PSJ"</formula>
    </cfRule>
    <cfRule type="expression" dxfId="2990" priority="2885">
      <formula>C35="E"</formula>
    </cfRule>
    <cfRule type="expression" dxfId="2989" priority="2886">
      <formula>C35="LP"</formula>
    </cfRule>
    <cfRule type="expression" dxfId="2988" priority="2887">
      <formula>C35="ENSA"</formula>
    </cfRule>
    <cfRule type="expression" dxfId="2987" priority="2888">
      <formula>C35="S4"</formula>
    </cfRule>
    <cfRule type="expression" dxfId="2986" priority="2889">
      <formula>C35="S3"</formula>
    </cfRule>
    <cfRule type="expression" dxfId="2985" priority="2890">
      <formula>C35="S2"</formula>
    </cfRule>
    <cfRule type="expression" dxfId="2984" priority="2891">
      <formula>C35="S1"</formula>
    </cfRule>
    <cfRule type="expression" dxfId="2983" priority="2892">
      <formula>C35="S0"</formula>
    </cfRule>
    <cfRule type="expression" dxfId="2982" priority="2893">
      <formula>C35="A4"</formula>
    </cfRule>
  </conditionalFormatting>
  <conditionalFormatting sqref="C42:AT43 AB44:AD44">
    <cfRule type="expression" dxfId="2981" priority="2379">
      <formula>C42="GP"</formula>
    </cfRule>
    <cfRule type="expression" dxfId="2980" priority="2380">
      <formula>C42="PSJ"</formula>
    </cfRule>
    <cfRule type="expression" dxfId="2979" priority="2381">
      <formula>C42="E"</formula>
    </cfRule>
    <cfRule type="expression" dxfId="2978" priority="2382">
      <formula>C42="LP"</formula>
    </cfRule>
    <cfRule type="expression" dxfId="2977" priority="2383">
      <formula>C42="ENSA"</formula>
    </cfRule>
    <cfRule type="expression" dxfId="2976" priority="2384">
      <formula>C42="S4"</formula>
    </cfRule>
    <cfRule type="expression" dxfId="2975" priority="2385">
      <formula>C42="S3"</formula>
    </cfRule>
    <cfRule type="expression" dxfId="2974" priority="2386">
      <formula>C42="S2"</formula>
    </cfRule>
    <cfRule type="expression" dxfId="2973" priority="2387">
      <formula>C42="S1"</formula>
    </cfRule>
    <cfRule type="expression" dxfId="2972" priority="2388">
      <formula>C42="S0"</formula>
    </cfRule>
    <cfRule type="expression" dxfId="2971" priority="2389">
      <formula>C42="A4"</formula>
    </cfRule>
    <cfRule type="expression" dxfId="2970" priority="3150">
      <formula>C42="ETU"</formula>
    </cfRule>
    <cfRule type="expression" dxfId="2969" priority="3183">
      <formula>C42="GP"</formula>
    </cfRule>
    <cfRule type="expression" dxfId="2968" priority="3184">
      <formula>C42="PSJ"</formula>
    </cfRule>
    <cfRule type="expression" dxfId="2967" priority="3185">
      <formula>C42="E"</formula>
    </cfRule>
    <cfRule type="expression" dxfId="2966" priority="3186">
      <formula>C42="LP"</formula>
    </cfRule>
    <cfRule type="expression" dxfId="2965" priority="3187">
      <formula>C42="ENSA"</formula>
    </cfRule>
    <cfRule type="expression" dxfId="2964" priority="3188">
      <formula>C42="S4"</formula>
    </cfRule>
    <cfRule type="expression" dxfId="2963" priority="3189">
      <formula>C42="S3"</formula>
    </cfRule>
    <cfRule type="expression" dxfId="2962" priority="3190">
      <formula>C42="S2"</formula>
    </cfRule>
    <cfRule type="expression" dxfId="2961" priority="3191">
      <formula>C42="S1"</formula>
    </cfRule>
    <cfRule type="expression" dxfId="2960" priority="3192">
      <formula>C42="S0"</formula>
    </cfRule>
    <cfRule type="expression" dxfId="2959" priority="3193">
      <formula>C42="A4"</formula>
    </cfRule>
  </conditionalFormatting>
  <conditionalFormatting sqref="C42:AT52">
    <cfRule type="expression" dxfId="2958" priority="1645">
      <formula>C42="ETU"</formula>
    </cfRule>
  </conditionalFormatting>
  <conditionalFormatting sqref="C43:AT43 AB44:AD44">
    <cfRule type="expression" dxfId="2957" priority="3151">
      <formula>C43="GP"</formula>
    </cfRule>
    <cfRule type="expression" dxfId="2956" priority="3152">
      <formula>C43="PSJ"</formula>
    </cfRule>
    <cfRule type="expression" dxfId="2955" priority="3153">
      <formula>C43="E"</formula>
    </cfRule>
    <cfRule type="expression" dxfId="2954" priority="3154">
      <formula>C43="LP"</formula>
    </cfRule>
    <cfRule type="expression" dxfId="2953" priority="3155">
      <formula>C43="ENSA"</formula>
    </cfRule>
    <cfRule type="expression" dxfId="2952" priority="3156">
      <formula>C43="S4"</formula>
    </cfRule>
    <cfRule type="expression" dxfId="2951" priority="3157">
      <formula>C43="S3"</formula>
    </cfRule>
    <cfRule type="expression" dxfId="2950" priority="3158">
      <formula>C43="S2"</formula>
    </cfRule>
    <cfRule type="expression" dxfId="2949" priority="3159">
      <formula>C43="S1"</formula>
    </cfRule>
    <cfRule type="expression" dxfId="2948" priority="3160">
      <formula>C43="S0"</formula>
    </cfRule>
    <cfRule type="expression" dxfId="2947" priority="3161">
      <formula>C43="A4"</formula>
    </cfRule>
    <cfRule type="expression" dxfId="2946" priority="3162">
      <formula>C43="A3"</formula>
    </cfRule>
    <cfRule type="expression" dxfId="2945" priority="3163">
      <formula>C43="A2"</formula>
    </cfRule>
    <cfRule type="expression" dxfId="2944" priority="3164">
      <formula>C43="A1"</formula>
    </cfRule>
    <cfRule type="expression" dxfId="2943" priority="3165">
      <formula>C43="A0"</formula>
    </cfRule>
    <cfRule type="expression" dxfId="2942" priority="3166">
      <formula>C43="RJ"</formula>
    </cfRule>
    <cfRule type="expression" dxfId="2941" priority="3167">
      <formula>C43="MEP"</formula>
    </cfRule>
    <cfRule type="expression" dxfId="2940" priority="3168">
      <formula>C43="F"</formula>
    </cfRule>
    <cfRule type="expression" dxfId="2939" priority="3169">
      <formula>C43="RQ"</formula>
    </cfRule>
    <cfRule type="expression" dxfId="2938" priority="3170">
      <formula>C43="CHAL"</formula>
    </cfRule>
    <cfRule type="expression" dxfId="2937" priority="3171">
      <formula>C43="RED"</formula>
    </cfRule>
    <cfRule type="expression" dxfId="2936" priority="3172">
      <formula>C43="CSP"</formula>
    </cfRule>
    <cfRule type="expression" dxfId="2935" priority="3173">
      <formula>C43="PAF"</formula>
    </cfRule>
    <cfRule type="expression" dxfId="2934" priority="3174">
      <formula>C43="TR"</formula>
    </cfRule>
    <cfRule type="expression" dxfId="2933" priority="3175">
      <formula>C43="TE"</formula>
    </cfRule>
    <cfRule type="expression" dxfId="2932" priority="3176">
      <formula>C43="3eme"</formula>
    </cfRule>
    <cfRule type="expression" dxfId="2931" priority="3177">
      <formula>C43="2eme"</formula>
    </cfRule>
    <cfRule type="expression" dxfId="2930" priority="3178">
      <formula>C43="1ere"</formula>
    </cfRule>
    <cfRule type="expression" dxfId="2929" priority="3179">
      <formula>C43="FLO"</formula>
    </cfRule>
    <cfRule type="expression" dxfId="2928" priority="3180">
      <formula>C43="DEB"</formula>
    </cfRule>
    <cfRule type="expression" dxfId="2927" priority="3181">
      <formula>C43="J2"</formula>
    </cfRule>
    <cfRule type="expression" dxfId="2926" priority="3182">
      <formula>C43="J1"</formula>
    </cfRule>
    <cfRule type="expression" dxfId="2925" priority="3194">
      <formula>C43="A3"</formula>
    </cfRule>
    <cfRule type="expression" dxfId="2924" priority="3195">
      <formula>C43="A2"</formula>
    </cfRule>
    <cfRule type="expression" dxfId="2923" priority="3196">
      <formula>C43="A1"</formula>
    </cfRule>
    <cfRule type="expression" dxfId="2922" priority="3197">
      <formula>C43="A0"</formula>
    </cfRule>
    <cfRule type="expression" dxfId="2921" priority="3198">
      <formula>C43="RJ"</formula>
    </cfRule>
    <cfRule type="expression" dxfId="2920" priority="3199">
      <formula>C43="MEP"</formula>
    </cfRule>
    <cfRule type="expression" dxfId="2919" priority="3200">
      <formula>C43="F"</formula>
    </cfRule>
    <cfRule type="expression" dxfId="2918" priority="3201">
      <formula>C43="RQ"</formula>
    </cfRule>
    <cfRule type="expression" dxfId="2917" priority="3202">
      <formula>C43="CHAL"</formula>
    </cfRule>
    <cfRule type="expression" dxfId="2916" priority="3203">
      <formula>C43="RED"</formula>
    </cfRule>
    <cfRule type="expression" dxfId="2915" priority="3204">
      <formula>C43="CSP"</formula>
    </cfRule>
    <cfRule type="expression" dxfId="2914" priority="3205">
      <formula>C43="PAF"</formula>
    </cfRule>
    <cfRule type="expression" dxfId="2913" priority="3206">
      <formula>C43="TR"</formula>
    </cfRule>
    <cfRule type="expression" dxfId="2912" priority="3207">
      <formula>C43="TE"</formula>
    </cfRule>
    <cfRule type="expression" dxfId="2911" priority="3208">
      <formula>C43="3eme"</formula>
    </cfRule>
    <cfRule type="expression" dxfId="2910" priority="3209">
      <formula>C43="2eme"</formula>
    </cfRule>
    <cfRule type="expression" dxfId="2909" priority="3210">
      <formula>C43="1ere"</formula>
    </cfRule>
    <cfRule type="expression" dxfId="2908" priority="3211">
      <formula>C43="FLO"</formula>
    </cfRule>
    <cfRule type="expression" dxfId="2907" priority="3212">
      <formula>C43="DEB"</formula>
    </cfRule>
    <cfRule type="expression" dxfId="2906" priority="3213">
      <formula>C43="J2"</formula>
    </cfRule>
    <cfRule type="expression" dxfId="2905" priority="3214">
      <formula>C43="J1"</formula>
    </cfRule>
  </conditionalFormatting>
  <conditionalFormatting sqref="C44:AT44">
    <cfRule type="expression" dxfId="2904" priority="2314">
      <formula>C44="GP"</formula>
    </cfRule>
    <cfRule type="expression" dxfId="2903" priority="2315">
      <formula>C44="PSJ"</formula>
    </cfRule>
    <cfRule type="expression" dxfId="2902" priority="2316">
      <formula>C44="E"</formula>
    </cfRule>
    <cfRule type="expression" dxfId="2901" priority="2317">
      <formula>C44="LP"</formula>
    </cfRule>
    <cfRule type="expression" dxfId="2900" priority="2318">
      <formula>C44="ENSA"</formula>
    </cfRule>
    <cfRule type="expression" dxfId="2899" priority="2319">
      <formula>C44="S4"</formula>
    </cfRule>
    <cfRule type="expression" dxfId="2898" priority="2320">
      <formula>C44="S3"</formula>
    </cfRule>
    <cfRule type="expression" dxfId="2897" priority="2321">
      <formula>C44="S2"</formula>
    </cfRule>
    <cfRule type="expression" dxfId="2896" priority="2322">
      <formula>C44="S1"</formula>
    </cfRule>
    <cfRule type="expression" dxfId="2895" priority="2323">
      <formula>C44="S0"</formula>
    </cfRule>
    <cfRule type="expression" dxfId="2894" priority="2324">
      <formula>C44="A4"</formula>
    </cfRule>
  </conditionalFormatting>
  <conditionalFormatting sqref="C44:AT49">
    <cfRule type="expression" dxfId="2893" priority="5374">
      <formula>C44="ETU"</formula>
    </cfRule>
  </conditionalFormatting>
  <conditionalFormatting sqref="C45:AT45">
    <cfRule type="expression" dxfId="2892" priority="2131">
      <formula>C45="GP"</formula>
    </cfRule>
    <cfRule type="expression" dxfId="2891" priority="2132">
      <formula>C45="PSJ"</formula>
    </cfRule>
    <cfRule type="expression" dxfId="2890" priority="2133">
      <formula>C45="E"</formula>
    </cfRule>
    <cfRule type="expression" dxfId="2889" priority="2134">
      <formula>C45="LP"</formula>
    </cfRule>
    <cfRule type="expression" dxfId="2888" priority="2135">
      <formula>C45="ENSA"</formula>
    </cfRule>
    <cfRule type="expression" dxfId="2887" priority="2136">
      <formula>C45="S4"</formula>
    </cfRule>
    <cfRule type="expression" dxfId="2886" priority="2137">
      <formula>C45="S3"</formula>
    </cfRule>
    <cfRule type="expression" dxfId="2885" priority="2138">
      <formula>C45="S2"</formula>
    </cfRule>
    <cfRule type="expression" dxfId="2884" priority="2139">
      <formula>C45="S1"</formula>
    </cfRule>
    <cfRule type="expression" dxfId="2883" priority="2140">
      <formula>C45="S0"</formula>
    </cfRule>
    <cfRule type="expression" dxfId="2882" priority="2141">
      <formula>C45="A4"</formula>
    </cfRule>
  </conditionalFormatting>
  <conditionalFormatting sqref="C46:AT46">
    <cfRule type="expression" dxfId="2881" priority="2034">
      <formula>C46="GP"</formula>
    </cfRule>
    <cfRule type="expression" dxfId="2880" priority="2035">
      <formula>C46="PSJ"</formula>
    </cfRule>
    <cfRule type="expression" dxfId="2879" priority="2036">
      <formula>C46="E"</formula>
    </cfRule>
    <cfRule type="expression" dxfId="2878" priority="2037">
      <formula>C46="LP"</formula>
    </cfRule>
    <cfRule type="expression" dxfId="2877" priority="2038">
      <formula>C46="ENSA"</formula>
    </cfRule>
    <cfRule type="expression" dxfId="2876" priority="2039">
      <formula>C46="S4"</formula>
    </cfRule>
    <cfRule type="expression" dxfId="2875" priority="2040">
      <formula>C46="S3"</formula>
    </cfRule>
    <cfRule type="expression" dxfId="2874" priority="2041">
      <formula>C46="S2"</formula>
    </cfRule>
    <cfRule type="expression" dxfId="2873" priority="2042">
      <formula>C46="S1"</formula>
    </cfRule>
    <cfRule type="expression" dxfId="2872" priority="2043">
      <formula>C46="S0"</formula>
    </cfRule>
    <cfRule type="expression" dxfId="2871" priority="2044">
      <formula>C46="A4"</formula>
    </cfRule>
  </conditionalFormatting>
  <conditionalFormatting sqref="C47:AT47">
    <cfRule type="expression" dxfId="2870" priority="1937">
      <formula>C47="GP"</formula>
    </cfRule>
    <cfRule type="expression" dxfId="2869" priority="1938">
      <formula>C47="PSJ"</formula>
    </cfRule>
    <cfRule type="expression" dxfId="2868" priority="1939">
      <formula>C47="E"</formula>
    </cfRule>
    <cfRule type="expression" dxfId="2867" priority="1940">
      <formula>C47="LP"</formula>
    </cfRule>
    <cfRule type="expression" dxfId="2866" priority="1941">
      <formula>C47="ENSA"</formula>
    </cfRule>
    <cfRule type="expression" dxfId="2865" priority="1942">
      <formula>C47="S4"</formula>
    </cfRule>
    <cfRule type="expression" dxfId="2864" priority="1943">
      <formula>C47="S3"</formula>
    </cfRule>
    <cfRule type="expression" dxfId="2863" priority="1944">
      <formula>C47="S2"</formula>
    </cfRule>
    <cfRule type="expression" dxfId="2862" priority="1945">
      <formula>C47="S1"</formula>
    </cfRule>
    <cfRule type="expression" dxfId="2861" priority="1946">
      <formula>C47="S0"</formula>
    </cfRule>
    <cfRule type="expression" dxfId="2860" priority="1947">
      <formula>C47="A4"</formula>
    </cfRule>
  </conditionalFormatting>
  <conditionalFormatting sqref="C48:AT48">
    <cfRule type="expression" dxfId="2859" priority="1840">
      <formula>C48="GP"</formula>
    </cfRule>
    <cfRule type="expression" dxfId="2858" priority="1841">
      <formula>C48="PSJ"</formula>
    </cfRule>
    <cfRule type="expression" dxfId="2857" priority="1842">
      <formula>C48="E"</formula>
    </cfRule>
    <cfRule type="expression" dxfId="2856" priority="1843">
      <formula>C48="LP"</formula>
    </cfRule>
    <cfRule type="expression" dxfId="2855" priority="1844">
      <formula>C48="ENSA"</formula>
    </cfRule>
    <cfRule type="expression" dxfId="2854" priority="1845">
      <formula>C48="S4"</formula>
    </cfRule>
    <cfRule type="expression" dxfId="2853" priority="1846">
      <formula>C48="S3"</formula>
    </cfRule>
    <cfRule type="expression" dxfId="2852" priority="1847">
      <formula>C48="S2"</formula>
    </cfRule>
    <cfRule type="expression" dxfId="2851" priority="1848">
      <formula>C48="S1"</formula>
    </cfRule>
    <cfRule type="expression" dxfId="2850" priority="1849">
      <formula>C48="S0"</formula>
    </cfRule>
    <cfRule type="expression" dxfId="2849" priority="1850">
      <formula>C48="A4"</formula>
    </cfRule>
  </conditionalFormatting>
  <conditionalFormatting sqref="C49:AT49">
    <cfRule type="expression" dxfId="2848" priority="1743">
      <formula>C49="GP"</formula>
    </cfRule>
    <cfRule type="expression" dxfId="2847" priority="1744">
      <formula>C49="PSJ"</formula>
    </cfRule>
    <cfRule type="expression" dxfId="2846" priority="1745">
      <formula>C49="E"</formula>
    </cfRule>
    <cfRule type="expression" dxfId="2845" priority="1746">
      <formula>C49="LP"</formula>
    </cfRule>
    <cfRule type="expression" dxfId="2844" priority="1747">
      <formula>C49="ENSA"</formula>
    </cfRule>
    <cfRule type="expression" dxfId="2843" priority="1748">
      <formula>C49="S4"</formula>
    </cfRule>
    <cfRule type="expression" dxfId="2842" priority="1749">
      <formula>C49="S3"</formula>
    </cfRule>
    <cfRule type="expression" dxfId="2841" priority="1750">
      <formula>C49="S2"</formula>
    </cfRule>
    <cfRule type="expression" dxfId="2840" priority="1751">
      <formula>C49="S1"</formula>
    </cfRule>
    <cfRule type="expression" dxfId="2839" priority="1752">
      <formula>C49="S0"</formula>
    </cfRule>
    <cfRule type="expression" dxfId="2838" priority="1753">
      <formula>C49="A4"</formula>
    </cfRule>
  </conditionalFormatting>
  <conditionalFormatting sqref="C50:AT50">
    <cfRule type="expression" dxfId="2837" priority="1482">
      <formula>C50="ETU"</formula>
    </cfRule>
    <cfRule type="expression" dxfId="2836" priority="1515">
      <formula>C50="GP"</formula>
    </cfRule>
    <cfRule type="expression" dxfId="2835" priority="1516">
      <formula>C50="PSJ"</formula>
    </cfRule>
    <cfRule type="expression" dxfId="2834" priority="1517">
      <formula>C50="E"</formula>
    </cfRule>
    <cfRule type="expression" dxfId="2833" priority="1518">
      <formula>C50="LP"</formula>
    </cfRule>
    <cfRule type="expression" dxfId="2832" priority="1519">
      <formula>C50="ENSA"</formula>
    </cfRule>
    <cfRule type="expression" dxfId="2831" priority="1520">
      <formula>C50="S4"</formula>
    </cfRule>
    <cfRule type="expression" dxfId="2830" priority="1521">
      <formula>C50="S3"</formula>
    </cfRule>
    <cfRule type="expression" dxfId="2829" priority="1522">
      <formula>C50="S2"</formula>
    </cfRule>
    <cfRule type="expression" dxfId="2828" priority="1523">
      <formula>C50="S1"</formula>
    </cfRule>
    <cfRule type="expression" dxfId="2827" priority="1524">
      <formula>C50="S0"</formula>
    </cfRule>
    <cfRule type="expression" dxfId="2826" priority="1525">
      <formula>C50="A4"</formula>
    </cfRule>
    <cfRule type="expression" dxfId="2825" priority="1547">
      <formula>C50="EXT"</formula>
    </cfRule>
    <cfRule type="expression" dxfId="2824" priority="1548">
      <formula>C50="ABS"</formula>
    </cfRule>
    <cfRule type="expression" dxfId="2823" priority="1646">
      <formula>C50="GP"</formula>
    </cfRule>
    <cfRule type="expression" dxfId="2822" priority="1647">
      <formula>C50="PSJ"</formula>
    </cfRule>
    <cfRule type="expression" dxfId="2821" priority="1648">
      <formula>C50="E"</formula>
    </cfRule>
    <cfRule type="expression" dxfId="2820" priority="1649">
      <formula>C50="LP"</formula>
    </cfRule>
    <cfRule type="expression" dxfId="2819" priority="1650">
      <formula>C50="ENSA"</formula>
    </cfRule>
    <cfRule type="expression" dxfId="2818" priority="1651">
      <formula>C50="S4"</formula>
    </cfRule>
    <cfRule type="expression" dxfId="2817" priority="1652">
      <formula>C50="S3"</formula>
    </cfRule>
    <cfRule type="expression" dxfId="2816" priority="1653">
      <formula>C50="S2"</formula>
    </cfRule>
    <cfRule type="expression" dxfId="2815" priority="1654">
      <formula>C50="S1"</formula>
    </cfRule>
    <cfRule type="expression" dxfId="2814" priority="1655">
      <formula>C50="S0"</formula>
    </cfRule>
    <cfRule type="expression" dxfId="2813" priority="1656">
      <formula>C50="A4"</formula>
    </cfRule>
    <cfRule type="expression" dxfId="2812" priority="1657">
      <formula>C50="CONF"</formula>
    </cfRule>
    <cfRule type="expression" dxfId="2811" priority="1658">
      <formula>C50="INT"</formula>
    </cfRule>
    <cfRule type="expression" dxfId="2810" priority="1659">
      <formula>C50="A1"</formula>
    </cfRule>
    <cfRule type="expression" dxfId="2809" priority="1660">
      <formula>C50="DEC"</formula>
    </cfRule>
    <cfRule type="expression" dxfId="2808" priority="1661">
      <formula>C50="RJ"</formula>
    </cfRule>
    <cfRule type="expression" dxfId="2807" priority="1662">
      <formula>C50="MEP"</formula>
    </cfRule>
    <cfRule type="expression" dxfId="2806" priority="1663">
      <formula>C50="F"</formula>
    </cfRule>
    <cfRule type="expression" dxfId="2805" priority="1664">
      <formula>C50="RQ"</formula>
    </cfRule>
    <cfRule type="expression" dxfId="2804" priority="1665">
      <formula>C50="CHAL"</formula>
    </cfRule>
    <cfRule type="expression" dxfId="2803" priority="1666">
      <formula>C50="RED"</formula>
    </cfRule>
    <cfRule type="expression" dxfId="2802" priority="1667">
      <formula>C50="CSP"</formula>
    </cfRule>
    <cfRule type="expression" dxfId="2801" priority="1668">
      <formula>C50="PAF"</formula>
    </cfRule>
    <cfRule type="expression" dxfId="2800" priority="1669">
      <formula>C50="TR"</formula>
    </cfRule>
    <cfRule type="expression" dxfId="2799" priority="1670">
      <formula>C50="TE"</formula>
    </cfRule>
    <cfRule type="expression" dxfId="2798" priority="1671">
      <formula>C50="3eme"</formula>
    </cfRule>
    <cfRule type="expression" dxfId="2797" priority="1672">
      <formula>C50="2eme"</formula>
    </cfRule>
    <cfRule type="expression" dxfId="2796" priority="1673">
      <formula>C50="1ere"</formula>
    </cfRule>
    <cfRule type="expression" dxfId="2795" priority="1674">
      <formula>C50="FLO"</formula>
    </cfRule>
    <cfRule type="expression" dxfId="2794" priority="1675">
      <formula>C50="DEB"</formula>
    </cfRule>
    <cfRule type="expression" dxfId="2793" priority="1676">
      <formula>C50="J2"</formula>
    </cfRule>
    <cfRule type="expression" dxfId="2792" priority="1677">
      <formula>C50="J1"</formula>
    </cfRule>
    <cfRule type="expression" dxfId="2791" priority="1678">
      <formula>C50="GP"</formula>
    </cfRule>
    <cfRule type="expression" dxfId="2790" priority="1679">
      <formula>C50="PSJ"</formula>
    </cfRule>
    <cfRule type="expression" dxfId="2789" priority="1680">
      <formula>C50="E"</formula>
    </cfRule>
    <cfRule type="expression" dxfId="2788" priority="1681">
      <formula>C50="LP"</formula>
    </cfRule>
    <cfRule type="expression" dxfId="2787" priority="1682">
      <formula>C50="ENSA"</formula>
    </cfRule>
    <cfRule type="expression" dxfId="2786" priority="1683">
      <formula>C50="S4"</formula>
    </cfRule>
    <cfRule type="expression" dxfId="2785" priority="1684">
      <formula>C50="S3"</formula>
    </cfRule>
    <cfRule type="expression" dxfId="2784" priority="1685">
      <formula>C50="S2"</formula>
    </cfRule>
    <cfRule type="expression" dxfId="2783" priority="1686">
      <formula>C50="S1"</formula>
    </cfRule>
    <cfRule type="expression" dxfId="2782" priority="1687">
      <formula>C50="S0"</formula>
    </cfRule>
    <cfRule type="expression" dxfId="2781" priority="1688">
      <formula>C50="A4"</formula>
    </cfRule>
    <cfRule type="expression" dxfId="2780" priority="1689">
      <formula>C50="A3"</formula>
    </cfRule>
    <cfRule type="expression" dxfId="2779" priority="1690">
      <formula>C50="A2"</formula>
    </cfRule>
    <cfRule type="expression" dxfId="2778" priority="1691">
      <formula>C50="A1"</formula>
    </cfRule>
    <cfRule type="expression" dxfId="2777" priority="1692">
      <formula>C50="A0"</formula>
    </cfRule>
    <cfRule type="expression" dxfId="2776" priority="1693">
      <formula>C50="RJ"</formula>
    </cfRule>
    <cfRule type="expression" dxfId="2775" priority="1694">
      <formula>C50="MEP"</formula>
    </cfRule>
    <cfRule type="expression" dxfId="2774" priority="1695">
      <formula>C50="F"</formula>
    </cfRule>
    <cfRule type="expression" dxfId="2773" priority="1696">
      <formula>C50="RQ"</formula>
    </cfRule>
    <cfRule type="expression" dxfId="2772" priority="1697">
      <formula>C50="CHAL"</formula>
    </cfRule>
    <cfRule type="expression" dxfId="2771" priority="1698">
      <formula>C50="RED"</formula>
    </cfRule>
    <cfRule type="expression" dxfId="2770" priority="1699">
      <formula>C50="CSP"</formula>
    </cfRule>
    <cfRule type="expression" dxfId="2769" priority="1700">
      <formula>C50="PAF"</formula>
    </cfRule>
    <cfRule type="expression" dxfId="2768" priority="1701">
      <formula>C50="TR"</formula>
    </cfRule>
    <cfRule type="expression" dxfId="2767" priority="1702">
      <formula>C50="TE"</formula>
    </cfRule>
    <cfRule type="expression" dxfId="2766" priority="1703">
      <formula>C50="3eme"</formula>
    </cfRule>
    <cfRule type="expression" dxfId="2765" priority="1704">
      <formula>C50="2eme"</formula>
    </cfRule>
    <cfRule type="expression" dxfId="2764" priority="1705">
      <formula>C50="1ere"</formula>
    </cfRule>
    <cfRule type="expression" dxfId="2763" priority="1706">
      <formula>C50="FLO"</formula>
    </cfRule>
    <cfRule type="expression" dxfId="2762" priority="1707">
      <formula>C50="DEB"</formula>
    </cfRule>
    <cfRule type="expression" dxfId="2761" priority="1708">
      <formula>C50="J2"</formula>
    </cfRule>
    <cfRule type="expression" dxfId="2760" priority="1709">
      <formula>C50="J1"</formula>
    </cfRule>
  </conditionalFormatting>
  <conditionalFormatting sqref="C51:AT52">
    <cfRule type="expression" dxfId="2759" priority="2196">
      <formula>C51="GP"</formula>
    </cfRule>
    <cfRule type="expression" dxfId="2758" priority="2197">
      <formula>C51="PSJ"</formula>
    </cfRule>
    <cfRule type="expression" dxfId="2757" priority="2198">
      <formula>C51="E"</formula>
    </cfRule>
    <cfRule type="expression" dxfId="2756" priority="2199">
      <formula>C51="LP"</formula>
    </cfRule>
    <cfRule type="expression" dxfId="2755" priority="2200">
      <formula>C51="ENSA"</formula>
    </cfRule>
    <cfRule type="expression" dxfId="2754" priority="2201">
      <formula>C51="S4"</formula>
    </cfRule>
    <cfRule type="expression" dxfId="2753" priority="2202">
      <formula>C51="S3"</formula>
    </cfRule>
    <cfRule type="expression" dxfId="2752" priority="2203">
      <formula>C51="S2"</formula>
    </cfRule>
    <cfRule type="expression" dxfId="2751" priority="2204">
      <formula>C51="S1"</formula>
    </cfRule>
    <cfRule type="expression" dxfId="2750" priority="2205">
      <formula>C51="S0"</formula>
    </cfRule>
    <cfRule type="expression" dxfId="2749" priority="2206">
      <formula>C51="A4"</formula>
    </cfRule>
    <cfRule type="expression" dxfId="2748" priority="2228">
      <formula>C51="CONF"</formula>
    </cfRule>
    <cfRule type="expression" dxfId="2747" priority="2229">
      <formula>C51="INT"</formula>
    </cfRule>
    <cfRule type="expression" dxfId="2746" priority="2230">
      <formula>C51="A1"</formula>
    </cfRule>
    <cfRule type="expression" dxfId="2745" priority="2231">
      <formula>C51="DEC"</formula>
    </cfRule>
    <cfRule type="expression" dxfId="2744" priority="2232">
      <formula>C51="RJ"</formula>
    </cfRule>
    <cfRule type="expression" dxfId="2743" priority="2233">
      <formula>C51="MEP"</formula>
    </cfRule>
    <cfRule type="expression" dxfId="2742" priority="2234">
      <formula>C51="F"</formula>
    </cfRule>
    <cfRule type="expression" dxfId="2741" priority="2235">
      <formula>C51="RQ"</formula>
    </cfRule>
    <cfRule type="expression" dxfId="2740" priority="2236">
      <formula>C51="CHAL"</formula>
    </cfRule>
    <cfRule type="expression" dxfId="2739" priority="2237">
      <formula>C51="RED"</formula>
    </cfRule>
    <cfRule type="expression" dxfId="2738" priority="2238">
      <formula>C51="CSP"</formula>
    </cfRule>
    <cfRule type="expression" dxfId="2737" priority="2239">
      <formula>C51="PAF"</formula>
    </cfRule>
    <cfRule type="expression" dxfId="2736" priority="2240">
      <formula>C51="TR"</formula>
    </cfRule>
    <cfRule type="expression" dxfId="2735" priority="2241">
      <formula>C51="TE"</formula>
    </cfRule>
    <cfRule type="expression" dxfId="2734" priority="2242">
      <formula>C51="3eme"</formula>
    </cfRule>
    <cfRule type="expression" dxfId="2733" priority="2243">
      <formula>C51="2eme"</formula>
    </cfRule>
    <cfRule type="expression" dxfId="2732" priority="2244">
      <formula>C51="1ere"</formula>
    </cfRule>
    <cfRule type="expression" dxfId="2731" priority="2245">
      <formula>C51="FLO"</formula>
    </cfRule>
    <cfRule type="expression" dxfId="2730" priority="2246">
      <formula>C51="DEB"</formula>
    </cfRule>
    <cfRule type="expression" dxfId="2729" priority="2247">
      <formula>C51="J2"</formula>
    </cfRule>
    <cfRule type="expression" dxfId="2728" priority="2248">
      <formula>C51="J1"</formula>
    </cfRule>
    <cfRule type="expression" dxfId="2727" priority="2249">
      <formula>C51="GP"</formula>
    </cfRule>
    <cfRule type="expression" dxfId="2726" priority="2250">
      <formula>C51="PSJ"</formula>
    </cfRule>
    <cfRule type="expression" dxfId="2725" priority="2251">
      <formula>C51="E"</formula>
    </cfRule>
    <cfRule type="expression" dxfId="2724" priority="2252">
      <formula>C51="LP"</formula>
    </cfRule>
    <cfRule type="expression" dxfId="2723" priority="2253">
      <formula>C51="ENSA"</formula>
    </cfRule>
    <cfRule type="expression" dxfId="2722" priority="2254">
      <formula>C51="S4"</formula>
    </cfRule>
    <cfRule type="expression" dxfId="2721" priority="2255">
      <formula>C51="S3"</formula>
    </cfRule>
    <cfRule type="expression" dxfId="2720" priority="2256">
      <formula>C51="S2"</formula>
    </cfRule>
    <cfRule type="expression" dxfId="2719" priority="2257">
      <formula>C51="S1"</formula>
    </cfRule>
    <cfRule type="expression" dxfId="2718" priority="2258">
      <formula>C51="S0"</formula>
    </cfRule>
    <cfRule type="expression" dxfId="2717" priority="2259">
      <formula>C51="A4"</formula>
    </cfRule>
    <cfRule type="expression" dxfId="2716" priority="2260">
      <formula>C51="A3"</formula>
    </cfRule>
    <cfRule type="expression" dxfId="2715" priority="2261">
      <formula>C51="A2"</formula>
    </cfRule>
    <cfRule type="expression" dxfId="2714" priority="2262">
      <formula>C51="A1"</formula>
    </cfRule>
    <cfRule type="expression" dxfId="2713" priority="2263">
      <formula>C51="A0"</formula>
    </cfRule>
    <cfRule type="expression" dxfId="2712" priority="2264">
      <formula>C51="RJ"</formula>
    </cfRule>
    <cfRule type="expression" dxfId="2711" priority="2265">
      <formula>C51="MEP"</formula>
    </cfRule>
    <cfRule type="expression" dxfId="2710" priority="2266">
      <formula>C51="F"</formula>
    </cfRule>
    <cfRule type="expression" dxfId="2709" priority="2267">
      <formula>C51="RQ"</formula>
    </cfRule>
    <cfRule type="expression" dxfId="2708" priority="2268">
      <formula>C51="CHAL"</formula>
    </cfRule>
    <cfRule type="expression" dxfId="2707" priority="2269">
      <formula>C51="RED"</formula>
    </cfRule>
    <cfRule type="expression" dxfId="2706" priority="2270">
      <formula>C51="CSP"</formula>
    </cfRule>
    <cfRule type="expression" dxfId="2705" priority="2271">
      <formula>C51="PAF"</formula>
    </cfRule>
    <cfRule type="expression" dxfId="2704" priority="2272">
      <formula>C51="TR"</formula>
    </cfRule>
    <cfRule type="expression" dxfId="2703" priority="2273">
      <formula>C51="TE"</formula>
    </cfRule>
    <cfRule type="expression" dxfId="2702" priority="2274">
      <formula>C51="3eme"</formula>
    </cfRule>
    <cfRule type="expression" dxfId="2701" priority="2275">
      <formula>C51="2eme"</formula>
    </cfRule>
    <cfRule type="expression" dxfId="2700" priority="2276">
      <formula>C51="1ere"</formula>
    </cfRule>
    <cfRule type="expression" dxfId="2699" priority="2277">
      <formula>C51="FLO"</formula>
    </cfRule>
    <cfRule type="expression" dxfId="2698" priority="2278">
      <formula>C51="DEB"</formula>
    </cfRule>
    <cfRule type="expression" dxfId="2697" priority="2279">
      <formula>C51="J2"</formula>
    </cfRule>
    <cfRule type="expression" dxfId="2696" priority="2280">
      <formula>C51="J1"</formula>
    </cfRule>
    <cfRule type="expression" dxfId="2695" priority="2848">
      <formula>C51="EXT"</formula>
    </cfRule>
    <cfRule type="expression" dxfId="2694" priority="2849">
      <formula>C51="ABS"</formula>
    </cfRule>
    <cfRule type="expression" dxfId="2693" priority="3389">
      <formula>C51="ETU"</formula>
    </cfRule>
    <cfRule type="expression" dxfId="2692" priority="3422">
      <formula>C51="GP"</formula>
    </cfRule>
    <cfRule type="expression" dxfId="2691" priority="3423">
      <formula>C51="PSJ"</formula>
    </cfRule>
    <cfRule type="expression" dxfId="2690" priority="3424">
      <formula>C51="E"</formula>
    </cfRule>
    <cfRule type="expression" dxfId="2689" priority="3425">
      <formula>C51="LP"</formula>
    </cfRule>
    <cfRule type="expression" dxfId="2688" priority="3426">
      <formula>C51="ENSA"</formula>
    </cfRule>
    <cfRule type="expression" dxfId="2687" priority="3427">
      <formula>C51="S4"</formula>
    </cfRule>
    <cfRule type="expression" dxfId="2686" priority="3428">
      <formula>C51="S3"</formula>
    </cfRule>
    <cfRule type="expression" dxfId="2685" priority="3429">
      <formula>C51="S2"</formula>
    </cfRule>
    <cfRule type="expression" dxfId="2684" priority="3430">
      <formula>C51="S1"</formula>
    </cfRule>
    <cfRule type="expression" dxfId="2683" priority="3431">
      <formula>C51="S0"</formula>
    </cfRule>
    <cfRule type="expression" dxfId="2682" priority="3432">
      <formula>C51="A4"</formula>
    </cfRule>
    <cfRule type="expression" dxfId="2681" priority="3433">
      <formula>C51="A3"</formula>
    </cfRule>
    <cfRule type="expression" dxfId="2680" priority="3434">
      <formula>C51="A2"</formula>
    </cfRule>
    <cfRule type="expression" dxfId="2679" priority="3435">
      <formula>C51="A1"</formula>
    </cfRule>
    <cfRule type="expression" dxfId="2678" priority="3436">
      <formula>C51="A0"</formula>
    </cfRule>
    <cfRule type="expression" dxfId="2677" priority="3437">
      <formula>C51="RJ"</formula>
    </cfRule>
    <cfRule type="expression" dxfId="2676" priority="3438">
      <formula>C51="MEP"</formula>
    </cfRule>
    <cfRule type="expression" dxfId="2675" priority="3439">
      <formula>C51="F"</formula>
    </cfRule>
    <cfRule type="expression" dxfId="2674" priority="3440">
      <formula>C51="RQ"</formula>
    </cfRule>
    <cfRule type="expression" dxfId="2673" priority="3441">
      <formula>C51="CHAL"</formula>
    </cfRule>
    <cfRule type="expression" dxfId="2672" priority="3442">
      <formula>C51="RED"</formula>
    </cfRule>
    <cfRule type="expression" dxfId="2671" priority="3443">
      <formula>C51="CSP"</formula>
    </cfRule>
    <cfRule type="expression" dxfId="2670" priority="3444">
      <formula>C51="PAF"</formula>
    </cfRule>
    <cfRule type="expression" dxfId="2669" priority="3445">
      <formula>C51="TR"</formula>
    </cfRule>
    <cfRule type="expression" dxfId="2668" priority="3446">
      <formula>C51="TE"</formula>
    </cfRule>
    <cfRule type="expression" dxfId="2667" priority="3447">
      <formula>C51="3eme"</formula>
    </cfRule>
    <cfRule type="expression" dxfId="2666" priority="3448">
      <formula>C51="2eme"</formula>
    </cfRule>
    <cfRule type="expression" dxfId="2665" priority="3449">
      <formula>C51="1ere"</formula>
    </cfRule>
    <cfRule type="expression" dxfId="2664" priority="3450">
      <formula>C51="FLO"</formula>
    </cfRule>
    <cfRule type="expression" dxfId="2663" priority="3451">
      <formula>C51="DEB"</formula>
    </cfRule>
    <cfRule type="expression" dxfId="2662" priority="3452">
      <formula>C51="J2"</formula>
    </cfRule>
    <cfRule type="expression" dxfId="2661" priority="3453">
      <formula>C51="J1"</formula>
    </cfRule>
    <cfRule type="expression" dxfId="2660" priority="3489">
      <formula>C51="GP"</formula>
    </cfRule>
    <cfRule type="expression" dxfId="2659" priority="3490">
      <formula>C51="PSJ"</formula>
    </cfRule>
    <cfRule type="expression" dxfId="2658" priority="3491">
      <formula>C51="E"</formula>
    </cfRule>
    <cfRule type="expression" dxfId="2657" priority="3492">
      <formula>C51="LP"</formula>
    </cfRule>
    <cfRule type="expression" dxfId="2656" priority="3493">
      <formula>C51="ENSA"</formula>
    </cfRule>
    <cfRule type="expression" dxfId="2655" priority="3494">
      <formula>C51="S4"</formula>
    </cfRule>
    <cfRule type="expression" dxfId="2654" priority="3495">
      <formula>C51="S3"</formula>
    </cfRule>
    <cfRule type="expression" dxfId="2653" priority="3496">
      <formula>C51="S2"</formula>
    </cfRule>
    <cfRule type="expression" dxfId="2652" priority="3497">
      <formula>C51="S1"</formula>
    </cfRule>
    <cfRule type="expression" dxfId="2651" priority="3498">
      <formula>C51="S0"</formula>
    </cfRule>
    <cfRule type="expression" dxfId="2650" priority="3499">
      <formula>C51="A4"</formula>
    </cfRule>
    <cfRule type="expression" dxfId="2649" priority="3500">
      <formula>C51="A3"</formula>
    </cfRule>
    <cfRule type="expression" dxfId="2648" priority="3501">
      <formula>C51="A2"</formula>
    </cfRule>
    <cfRule type="expression" dxfId="2647" priority="3502">
      <formula>C51="A1"</formula>
    </cfRule>
    <cfRule type="expression" dxfId="2646" priority="3503">
      <formula>C51="A0"</formula>
    </cfRule>
    <cfRule type="expression" dxfId="2645" priority="3504">
      <formula>C51="RJ"</formula>
    </cfRule>
    <cfRule type="expression" dxfId="2644" priority="3505">
      <formula>C51="MEP"</formula>
    </cfRule>
    <cfRule type="expression" dxfId="2643" priority="3506">
      <formula>C51="F"</formula>
    </cfRule>
    <cfRule type="expression" dxfId="2642" priority="3507">
      <formula>C51="RQ"</formula>
    </cfRule>
    <cfRule type="expression" dxfId="2641" priority="3508">
      <formula>C51="CHAL"</formula>
    </cfRule>
    <cfRule type="expression" dxfId="2640" priority="3509">
      <formula>C51="RED"</formula>
    </cfRule>
    <cfRule type="expression" dxfId="2639" priority="3510">
      <formula>C51="CSP"</formula>
    </cfRule>
    <cfRule type="expression" dxfId="2638" priority="3511">
      <formula>C51="PAF"</formula>
    </cfRule>
    <cfRule type="expression" dxfId="2637" priority="3512">
      <formula>C51="TR"</formula>
    </cfRule>
    <cfRule type="expression" dxfId="2636" priority="3513">
      <formula>C51="TE"</formula>
    </cfRule>
    <cfRule type="expression" dxfId="2635" priority="3514">
      <formula>C51="3eme"</formula>
    </cfRule>
    <cfRule type="expression" dxfId="2634" priority="3515">
      <formula>C51="2eme"</formula>
    </cfRule>
    <cfRule type="expression" dxfId="2633" priority="3516">
      <formula>C51="1ere"</formula>
    </cfRule>
    <cfRule type="expression" dxfId="2632" priority="3517">
      <formula>C51="FLO"</formula>
    </cfRule>
    <cfRule type="expression" dxfId="2631" priority="3518">
      <formula>C51="DEB"</formula>
    </cfRule>
    <cfRule type="expression" dxfId="2630" priority="3519">
      <formula>C51="J2"</formula>
    </cfRule>
    <cfRule type="expression" dxfId="2629" priority="3520">
      <formula>C51="J1"</formula>
    </cfRule>
  </conditionalFormatting>
  <conditionalFormatting sqref="C53:AT54">
    <cfRule type="expression" dxfId="2628" priority="1135">
      <formula>C53="ETU"</formula>
    </cfRule>
    <cfRule type="expression" dxfId="2627" priority="1168">
      <formula>C53="GP"</formula>
    </cfRule>
    <cfRule type="expression" dxfId="2626" priority="1169">
      <formula>C53="PSJ"</formula>
    </cfRule>
    <cfRule type="expression" dxfId="2625" priority="1170">
      <formula>C53="E"</formula>
    </cfRule>
    <cfRule type="expression" dxfId="2624" priority="1171">
      <formula>C53="LP"</formula>
    </cfRule>
    <cfRule type="expression" dxfId="2623" priority="1172">
      <formula>C53="ENSA"</formula>
    </cfRule>
    <cfRule type="expression" dxfId="2622" priority="1173">
      <formula>C53="S4"</formula>
    </cfRule>
    <cfRule type="expression" dxfId="2621" priority="1174">
      <formula>C53="S3"</formula>
    </cfRule>
    <cfRule type="expression" dxfId="2620" priority="1175">
      <formula>C53="S2"</formula>
    </cfRule>
    <cfRule type="expression" dxfId="2619" priority="1176">
      <formula>C53="S1"</formula>
    </cfRule>
    <cfRule type="expression" dxfId="2618" priority="1177">
      <formula>C53="S0"</formula>
    </cfRule>
    <cfRule type="expression" dxfId="2617" priority="1178">
      <formula>C53="A4"</formula>
    </cfRule>
    <cfRule type="expression" dxfId="2616" priority="1200">
      <formula>C53="CONF"</formula>
    </cfRule>
    <cfRule type="expression" dxfId="2615" priority="1201">
      <formula>C53="INT"</formula>
    </cfRule>
    <cfRule type="expression" dxfId="2614" priority="1202">
      <formula>C53="A1"</formula>
    </cfRule>
    <cfRule type="expression" dxfId="2613" priority="1203">
      <formula>C53="DEC"</formula>
    </cfRule>
    <cfRule type="expression" dxfId="2612" priority="1204">
      <formula>C53="RJ"</formula>
    </cfRule>
    <cfRule type="expression" dxfId="2611" priority="1205">
      <formula>C53="MEP"</formula>
    </cfRule>
    <cfRule type="expression" dxfId="2610" priority="1206">
      <formula>C53="F"</formula>
    </cfRule>
    <cfRule type="expression" dxfId="2609" priority="1207">
      <formula>C53="RQ"</formula>
    </cfRule>
    <cfRule type="expression" dxfId="2608" priority="1208">
      <formula>C53="CHAL"</formula>
    </cfRule>
    <cfRule type="expression" dxfId="2607" priority="1209">
      <formula>C53="RED"</formula>
    </cfRule>
    <cfRule type="expression" dxfId="2606" priority="1210">
      <formula>C53="CSP"</formula>
    </cfRule>
    <cfRule type="expression" dxfId="2605" priority="1211">
      <formula>C53="PAF"</formula>
    </cfRule>
    <cfRule type="expression" dxfId="2604" priority="1212">
      <formula>C53="TR"</formula>
    </cfRule>
    <cfRule type="expression" dxfId="2603" priority="1213">
      <formula>C53="TE"</formula>
    </cfRule>
    <cfRule type="expression" dxfId="2602" priority="1214">
      <formula>C53="3eme"</formula>
    </cfRule>
    <cfRule type="expression" dxfId="2601" priority="1215">
      <formula>C53="2eme"</formula>
    </cfRule>
    <cfRule type="expression" dxfId="2600" priority="1216">
      <formula>C53="1ere"</formula>
    </cfRule>
    <cfRule type="expression" dxfId="2599" priority="1217">
      <formula>C53="FLO"</formula>
    </cfRule>
    <cfRule type="expression" dxfId="2598" priority="1218">
      <formula>C53="DEB"</formula>
    </cfRule>
    <cfRule type="expression" dxfId="2597" priority="1219">
      <formula>C53="J2"</formula>
    </cfRule>
    <cfRule type="expression" dxfId="2596" priority="1220">
      <formula>C53="J1"</formula>
    </cfRule>
    <cfRule type="expression" dxfId="2595" priority="1221">
      <formula>C53="GP"</formula>
    </cfRule>
    <cfRule type="expression" dxfId="2594" priority="1222">
      <formula>C53="PSJ"</formula>
    </cfRule>
    <cfRule type="expression" dxfId="2593" priority="1223">
      <formula>C53="E"</formula>
    </cfRule>
    <cfRule type="expression" dxfId="2592" priority="1224">
      <formula>C53="LP"</formula>
    </cfRule>
    <cfRule type="expression" dxfId="2591" priority="1225">
      <formula>C53="ENSA"</formula>
    </cfRule>
    <cfRule type="expression" dxfId="2590" priority="1226">
      <formula>C53="S4"</formula>
    </cfRule>
    <cfRule type="expression" dxfId="2589" priority="1227">
      <formula>C53="S3"</formula>
    </cfRule>
    <cfRule type="expression" dxfId="2588" priority="1228">
      <formula>C53="S2"</formula>
    </cfRule>
    <cfRule type="expression" dxfId="2587" priority="1229">
      <formula>C53="S1"</formula>
    </cfRule>
    <cfRule type="expression" dxfId="2586" priority="1230">
      <formula>C53="S0"</formula>
    </cfRule>
    <cfRule type="expression" dxfId="2585" priority="1231">
      <formula>C53="A4"</formula>
    </cfRule>
    <cfRule type="expression" dxfId="2584" priority="1232">
      <formula>C53="A3"</formula>
    </cfRule>
    <cfRule type="expression" dxfId="2583" priority="1233">
      <formula>C53="A2"</formula>
    </cfRule>
    <cfRule type="expression" dxfId="2582" priority="1234">
      <formula>C53="A1"</formula>
    </cfRule>
    <cfRule type="expression" dxfId="2581" priority="1235">
      <formula>C53="A0"</formula>
    </cfRule>
    <cfRule type="expression" dxfId="2580" priority="1236">
      <formula>C53="RJ"</formula>
    </cfRule>
    <cfRule type="expression" dxfId="2579" priority="1237">
      <formula>C53="MEP"</formula>
    </cfRule>
    <cfRule type="expression" dxfId="2578" priority="1238">
      <formula>C53="F"</formula>
    </cfRule>
    <cfRule type="expression" dxfId="2577" priority="1239">
      <formula>C53="RQ"</formula>
    </cfRule>
    <cfRule type="expression" dxfId="2576" priority="1240">
      <formula>C53="CHAL"</formula>
    </cfRule>
    <cfRule type="expression" dxfId="2575" priority="1241">
      <formula>C53="RED"</formula>
    </cfRule>
    <cfRule type="expression" dxfId="2574" priority="1242">
      <formula>C53="CSP"</formula>
    </cfRule>
    <cfRule type="expression" dxfId="2573" priority="1243">
      <formula>C53="PAF"</formula>
    </cfRule>
    <cfRule type="expression" dxfId="2572" priority="1244">
      <formula>C53="TR"</formula>
    </cfRule>
    <cfRule type="expression" dxfId="2571" priority="1245">
      <formula>C53="TE"</formula>
    </cfRule>
    <cfRule type="expression" dxfId="2570" priority="1246">
      <formula>C53="3eme"</formula>
    </cfRule>
    <cfRule type="expression" dxfId="2569" priority="1247">
      <formula>C53="2eme"</formula>
    </cfRule>
    <cfRule type="expression" dxfId="2568" priority="1248">
      <formula>C53="1ere"</formula>
    </cfRule>
    <cfRule type="expression" dxfId="2567" priority="1249">
      <formula>C53="FLO"</formula>
    </cfRule>
    <cfRule type="expression" dxfId="2566" priority="1250">
      <formula>C53="DEB"</formula>
    </cfRule>
    <cfRule type="expression" dxfId="2565" priority="1251">
      <formula>C53="J2"</formula>
    </cfRule>
    <cfRule type="expression" dxfId="2564" priority="1252">
      <formula>C53="J1"</formula>
    </cfRule>
    <cfRule type="expression" dxfId="2563" priority="1253">
      <formula>C53="EXT"</formula>
    </cfRule>
    <cfRule type="expression" dxfId="2562" priority="1254">
      <formula>C53="ABS"</formula>
    </cfRule>
    <cfRule type="expression" dxfId="2561" priority="1255">
      <formula>C53="ETU"</formula>
    </cfRule>
    <cfRule type="expression" dxfId="2560" priority="1256">
      <formula>C53="GP"</formula>
    </cfRule>
    <cfRule type="expression" dxfId="2559" priority="1257">
      <formula>C53="PSJ"</formula>
    </cfRule>
    <cfRule type="expression" dxfId="2558" priority="1258">
      <formula>C53="E"</formula>
    </cfRule>
    <cfRule type="expression" dxfId="2557" priority="1259">
      <formula>C53="LP"</formula>
    </cfRule>
    <cfRule type="expression" dxfId="2556" priority="1260">
      <formula>C53="ENSA"</formula>
    </cfRule>
    <cfRule type="expression" dxfId="2555" priority="1261">
      <formula>C53="S4"</formula>
    </cfRule>
    <cfRule type="expression" dxfId="2554" priority="1262">
      <formula>C53="S3"</formula>
    </cfRule>
    <cfRule type="expression" dxfId="2553" priority="1263">
      <formula>C53="S2"</formula>
    </cfRule>
    <cfRule type="expression" dxfId="2552" priority="1264">
      <formula>C53="S1"</formula>
    </cfRule>
    <cfRule type="expression" dxfId="2551" priority="1265">
      <formula>C53="S0"</formula>
    </cfRule>
    <cfRule type="expression" dxfId="2550" priority="1266">
      <formula>C53="A4"</formula>
    </cfRule>
    <cfRule type="expression" dxfId="2549" priority="1267">
      <formula>C53="A3"</formula>
    </cfRule>
    <cfRule type="expression" dxfId="2548" priority="1268">
      <formula>C53="A2"</formula>
    </cfRule>
    <cfRule type="expression" dxfId="2547" priority="1269">
      <formula>C53="A1"</formula>
    </cfRule>
    <cfRule type="expression" dxfId="2546" priority="1270">
      <formula>C53="A0"</formula>
    </cfRule>
    <cfRule type="expression" dxfId="2545" priority="1271">
      <formula>C53="RJ"</formula>
    </cfRule>
    <cfRule type="expression" dxfId="2544" priority="1272">
      <formula>C53="MEP"</formula>
    </cfRule>
    <cfRule type="expression" dxfId="2543" priority="1273">
      <formula>C53="F"</formula>
    </cfRule>
    <cfRule type="expression" dxfId="2542" priority="1274">
      <formula>C53="RQ"</formula>
    </cfRule>
    <cfRule type="expression" dxfId="2541" priority="1275">
      <formula>C53="CHAL"</formula>
    </cfRule>
    <cfRule type="expression" dxfId="2540" priority="1276">
      <formula>C53="RED"</formula>
    </cfRule>
    <cfRule type="expression" dxfId="2539" priority="1277">
      <formula>C53="CSP"</formula>
    </cfRule>
    <cfRule type="expression" dxfId="2538" priority="1278">
      <formula>C53="PAF"</formula>
    </cfRule>
    <cfRule type="expression" dxfId="2537" priority="1279">
      <formula>C53="TR"</formula>
    </cfRule>
    <cfRule type="expression" dxfId="2536" priority="1280">
      <formula>C53="TE"</formula>
    </cfRule>
    <cfRule type="expression" dxfId="2535" priority="1281">
      <formula>C53="3eme"</formula>
    </cfRule>
    <cfRule type="expression" dxfId="2534" priority="1282">
      <formula>C53="2eme"</formula>
    </cfRule>
    <cfRule type="expression" dxfId="2533" priority="1283">
      <formula>C53="1ere"</formula>
    </cfRule>
    <cfRule type="expression" dxfId="2532" priority="1284">
      <formula>C53="FLO"</formula>
    </cfRule>
    <cfRule type="expression" dxfId="2531" priority="1285">
      <formula>C53="DEB"</formula>
    </cfRule>
    <cfRule type="expression" dxfId="2530" priority="1286">
      <formula>C53="J2"</formula>
    </cfRule>
    <cfRule type="expression" dxfId="2529" priority="1287">
      <formula>C53="J1"</formula>
    </cfRule>
    <cfRule type="expression" dxfId="2528" priority="1288">
      <formula>C53="GP"</formula>
    </cfRule>
    <cfRule type="expression" dxfId="2527" priority="1289">
      <formula>C53="PSJ"</formula>
    </cfRule>
    <cfRule type="expression" dxfId="2526" priority="1290">
      <formula>C53="E"</formula>
    </cfRule>
    <cfRule type="expression" dxfId="2525" priority="1291">
      <formula>C53="LP"</formula>
    </cfRule>
    <cfRule type="expression" dxfId="2524" priority="1292">
      <formula>C53="ENSA"</formula>
    </cfRule>
    <cfRule type="expression" dxfId="2523" priority="1293">
      <formula>C53="S4"</formula>
    </cfRule>
    <cfRule type="expression" dxfId="2522" priority="1294">
      <formula>C53="S3"</formula>
    </cfRule>
    <cfRule type="expression" dxfId="2521" priority="1295">
      <formula>C53="S2"</formula>
    </cfRule>
    <cfRule type="expression" dxfId="2520" priority="1296">
      <formula>C53="S1"</formula>
    </cfRule>
    <cfRule type="expression" dxfId="2519" priority="1297">
      <formula>C53="S0"</formula>
    </cfRule>
    <cfRule type="expression" dxfId="2518" priority="1298">
      <formula>C53="A4"</formula>
    </cfRule>
    <cfRule type="expression" dxfId="2517" priority="1299">
      <formula>C53="A3"</formula>
    </cfRule>
    <cfRule type="expression" dxfId="2516" priority="1300">
      <formula>C53="A2"</formula>
    </cfRule>
    <cfRule type="expression" dxfId="2515" priority="1301">
      <formula>C53="A1"</formula>
    </cfRule>
    <cfRule type="expression" dxfId="2514" priority="1302">
      <formula>C53="A0"</formula>
    </cfRule>
    <cfRule type="expression" dxfId="2513" priority="1303">
      <formula>C53="RJ"</formula>
    </cfRule>
    <cfRule type="expression" dxfId="2512" priority="1304">
      <formula>C53="MEP"</formula>
    </cfRule>
    <cfRule type="expression" dxfId="2511" priority="1305">
      <formula>C53="F"</formula>
    </cfRule>
    <cfRule type="expression" dxfId="2510" priority="1306">
      <formula>C53="RQ"</formula>
    </cfRule>
    <cfRule type="expression" dxfId="2509" priority="1307">
      <formula>C53="CHAL"</formula>
    </cfRule>
    <cfRule type="expression" dxfId="2508" priority="1308">
      <formula>C53="RED"</formula>
    </cfRule>
    <cfRule type="expression" dxfId="2507" priority="1309">
      <formula>C53="CSP"</formula>
    </cfRule>
    <cfRule type="expression" dxfId="2506" priority="1310">
      <formula>C53="PAF"</formula>
    </cfRule>
    <cfRule type="expression" dxfId="2505" priority="1311">
      <formula>C53="TR"</formula>
    </cfRule>
    <cfRule type="expression" dxfId="2504" priority="1312">
      <formula>C53="TE"</formula>
    </cfRule>
    <cfRule type="expression" dxfId="2503" priority="1313">
      <formula>C53="3eme"</formula>
    </cfRule>
    <cfRule type="expression" dxfId="2502" priority="1314">
      <formula>C53="2eme"</formula>
    </cfRule>
    <cfRule type="expression" dxfId="2501" priority="1315">
      <formula>C53="1ere"</formula>
    </cfRule>
    <cfRule type="expression" dxfId="2500" priority="1316">
      <formula>C53="FLO"</formula>
    </cfRule>
    <cfRule type="expression" dxfId="2499" priority="1317">
      <formula>C53="DEB"</formula>
    </cfRule>
    <cfRule type="expression" dxfId="2498" priority="1318">
      <formula>C53="J2"</formula>
    </cfRule>
    <cfRule type="expression" dxfId="2497" priority="1319">
      <formula>C53="J1"</formula>
    </cfRule>
  </conditionalFormatting>
  <conditionalFormatting sqref="E12:F12">
    <cfRule type="expression" dxfId="2496" priority="4701">
      <formula>E12="GP"</formula>
    </cfRule>
    <cfRule type="expression" dxfId="2495" priority="4702">
      <formula>E12="PSJ"</formula>
    </cfRule>
    <cfRule type="expression" dxfId="2494" priority="4703">
      <formula>E12="E"</formula>
    </cfRule>
    <cfRule type="expression" dxfId="2493" priority="4704">
      <formula>E12="LP"</formula>
    </cfRule>
    <cfRule type="expression" dxfId="2492" priority="4705">
      <formula>E12="ENSA"</formula>
    </cfRule>
    <cfRule type="expression" dxfId="2491" priority="4706">
      <formula>E12="S4"</formula>
    </cfRule>
    <cfRule type="expression" dxfId="2490" priority="4707">
      <formula>E12="S3"</formula>
    </cfRule>
    <cfRule type="expression" dxfId="2489" priority="4708">
      <formula>E12="S2"</formula>
    </cfRule>
    <cfRule type="expression" dxfId="2488" priority="4709">
      <formula>E12="S1"</formula>
    </cfRule>
    <cfRule type="expression" dxfId="2487" priority="4710">
      <formula>E12="S0"</formula>
    </cfRule>
    <cfRule type="expression" dxfId="2486" priority="4711">
      <formula>E12="A4"</formula>
    </cfRule>
    <cfRule type="expression" dxfId="2485" priority="4712">
      <formula>E12="A3"</formula>
    </cfRule>
    <cfRule type="expression" dxfId="2484" priority="4713">
      <formula>E12="A2"</formula>
    </cfRule>
    <cfRule type="expression" dxfId="2483" priority="4714">
      <formula>E12="A1"</formula>
    </cfRule>
    <cfRule type="expression" dxfId="2482" priority="4715">
      <formula>E12="A0"</formula>
    </cfRule>
    <cfRule type="expression" dxfId="2481" priority="4716">
      <formula>E12="RJ"</formula>
    </cfRule>
    <cfRule type="expression" dxfId="2480" priority="4717">
      <formula>E12="MEP"</formula>
    </cfRule>
    <cfRule type="expression" dxfId="2479" priority="4718">
      <formula>E12="F"</formula>
    </cfRule>
    <cfRule type="expression" dxfId="2478" priority="4719">
      <formula>E12="RQ"</formula>
    </cfRule>
    <cfRule type="expression" dxfId="2477" priority="4720">
      <formula>E12="CHAL"</formula>
    </cfRule>
    <cfRule type="expression" dxfId="2476" priority="4721">
      <formula>E12="RED"</formula>
    </cfRule>
    <cfRule type="expression" dxfId="2475" priority="4722">
      <formula>E12="CSP"</formula>
    </cfRule>
    <cfRule type="expression" dxfId="2474" priority="4723">
      <formula>E12="PAF"</formula>
    </cfRule>
    <cfRule type="expression" dxfId="2473" priority="4724">
      <formula>E12="TR"</formula>
    </cfRule>
    <cfRule type="expression" dxfId="2472" priority="4725">
      <formula>E12="TE"</formula>
    </cfRule>
    <cfRule type="expression" dxfId="2471" priority="4726">
      <formula>E12="3eme"</formula>
    </cfRule>
    <cfRule type="expression" dxfId="2470" priority="4727">
      <formula>E12="2eme"</formula>
    </cfRule>
    <cfRule type="expression" dxfId="2469" priority="4728">
      <formula>E12="1ere"</formula>
    </cfRule>
    <cfRule type="expression" dxfId="2468" priority="4729">
      <formula>E12="FLO"</formula>
    </cfRule>
    <cfRule type="expression" dxfId="2467" priority="4730">
      <formula>E12="DEB"</formula>
    </cfRule>
    <cfRule type="expression" dxfId="2466" priority="4731">
      <formula>E12="J2"</formula>
    </cfRule>
    <cfRule type="expression" dxfId="2465" priority="4732">
      <formula>E12="J1"</formula>
    </cfRule>
  </conditionalFormatting>
  <conditionalFormatting sqref="E21:F21">
    <cfRule type="expression" dxfId="2464" priority="1075">
      <formula>E21="EXT"</formula>
    </cfRule>
    <cfRule type="expression" dxfId="2463" priority="1076">
      <formula>E21="ABS"</formula>
    </cfRule>
    <cfRule type="expression" dxfId="2462" priority="1077">
      <formula>E21="ETU"</formula>
    </cfRule>
    <cfRule type="expression" dxfId="2461" priority="1078">
      <formula>E21="GP"</formula>
    </cfRule>
    <cfRule type="expression" dxfId="2460" priority="1079">
      <formula>E21="PSJ"</formula>
    </cfRule>
    <cfRule type="expression" dxfId="2459" priority="1080">
      <formula>E21="E"</formula>
    </cfRule>
    <cfRule type="expression" dxfId="2458" priority="1081">
      <formula>E21="LP"</formula>
    </cfRule>
    <cfRule type="expression" dxfId="2457" priority="1082">
      <formula>E21="ENSA"</formula>
    </cfRule>
    <cfRule type="expression" dxfId="2456" priority="1083">
      <formula>E21="S4"</formula>
    </cfRule>
    <cfRule type="expression" dxfId="2455" priority="1084">
      <formula>E21="S3"</formula>
    </cfRule>
    <cfRule type="expression" dxfId="2454" priority="1085">
      <formula>E21="S2"</formula>
    </cfRule>
    <cfRule type="expression" dxfId="2453" priority="1086">
      <formula>E21="S1"</formula>
    </cfRule>
    <cfRule type="expression" dxfId="2452" priority="1087">
      <formula>E21="S0"</formula>
    </cfRule>
    <cfRule type="expression" dxfId="2451" priority="1088">
      <formula>E21="A4"</formula>
    </cfRule>
    <cfRule type="expression" dxfId="2450" priority="1089">
      <formula>E21="GP"</formula>
    </cfRule>
    <cfRule type="expression" dxfId="2449" priority="1090">
      <formula>E21="PSJ"</formula>
    </cfRule>
    <cfRule type="expression" dxfId="2448" priority="1091">
      <formula>E21="E"</formula>
    </cfRule>
    <cfRule type="expression" dxfId="2447" priority="1092">
      <formula>E21="LP"</formula>
    </cfRule>
    <cfRule type="expression" dxfId="2446" priority="1093">
      <formula>E21="ENSA"</formula>
    </cfRule>
    <cfRule type="expression" dxfId="2445" priority="1094">
      <formula>E21="S4"</formula>
    </cfRule>
    <cfRule type="expression" dxfId="2444" priority="1095">
      <formula>E21="S3"</formula>
    </cfRule>
    <cfRule type="expression" dxfId="2443" priority="1096">
      <formula>E21="S2"</formula>
    </cfRule>
    <cfRule type="expression" dxfId="2442" priority="1097">
      <formula>E21="S1"</formula>
    </cfRule>
    <cfRule type="expression" dxfId="2441" priority="1098">
      <formula>E21="S0"</formula>
    </cfRule>
    <cfRule type="expression" dxfId="2440" priority="1099">
      <formula>E21="A4"</formula>
    </cfRule>
    <cfRule type="expression" dxfId="2439" priority="1100">
      <formula>E21="A3"</formula>
    </cfRule>
    <cfRule type="expression" dxfId="2438" priority="1101">
      <formula>E21="A2"</formula>
    </cfRule>
    <cfRule type="expression" dxfId="2437" priority="1102">
      <formula>E21="A1"</formula>
    </cfRule>
    <cfRule type="expression" dxfId="2436" priority="1103">
      <formula>E21="A0"</formula>
    </cfRule>
    <cfRule type="expression" dxfId="2435" priority="1104">
      <formula>E21="RJ"</formula>
    </cfRule>
    <cfRule type="expression" dxfId="2434" priority="1105">
      <formula>E21="MEP"</formula>
    </cfRule>
    <cfRule type="expression" dxfId="2433" priority="1106">
      <formula>E21="F"</formula>
    </cfRule>
    <cfRule type="expression" dxfId="2432" priority="1107">
      <formula>E21="RQ"</formula>
    </cfRule>
    <cfRule type="expression" dxfId="2431" priority="1108">
      <formula>E21="CHAL"</formula>
    </cfRule>
    <cfRule type="expression" dxfId="2430" priority="1109">
      <formula>E21="RED"</formula>
    </cfRule>
    <cfRule type="expression" dxfId="2429" priority="1110">
      <formula>E21="CSP"</formula>
    </cfRule>
    <cfRule type="expression" dxfId="2428" priority="1111">
      <formula>E21="PAF"</formula>
    </cfRule>
    <cfRule type="expression" dxfId="2427" priority="1112">
      <formula>E21="TR"</formula>
    </cfRule>
    <cfRule type="expression" dxfId="2426" priority="1113">
      <formula>E21="TE"</formula>
    </cfRule>
    <cfRule type="expression" dxfId="2425" priority="1114">
      <formula>E21="3eme"</formula>
    </cfRule>
    <cfRule type="expression" dxfId="2424" priority="1115">
      <formula>E21="2eme"</formula>
    </cfRule>
    <cfRule type="expression" dxfId="2423" priority="1116">
      <formula>E21="1ere"</formula>
    </cfRule>
    <cfRule type="expression" dxfId="2422" priority="1117">
      <formula>E21="FLO"</formula>
    </cfRule>
    <cfRule type="expression" dxfId="2421" priority="1118">
      <formula>E21="DEB"</formula>
    </cfRule>
    <cfRule type="expression" dxfId="2420" priority="1119">
      <formula>E21="J2"</formula>
    </cfRule>
    <cfRule type="expression" dxfId="2419" priority="1120">
      <formula>E21="J1"</formula>
    </cfRule>
  </conditionalFormatting>
  <conditionalFormatting sqref="E39:F39">
    <cfRule type="expression" dxfId="2418" priority="1047">
      <formula>E39="EXT"</formula>
    </cfRule>
    <cfRule type="expression" dxfId="2417" priority="1048">
      <formula>E39="ABS"</formula>
    </cfRule>
  </conditionalFormatting>
  <conditionalFormatting sqref="E42:F43">
    <cfRule type="expression" dxfId="2416" priority="1061">
      <formula>E42="EXT"</formula>
    </cfRule>
    <cfRule type="expression" dxfId="2415" priority="1062">
      <formula>E42="ABS"</formula>
    </cfRule>
    <cfRule type="expression" dxfId="2414" priority="1063">
      <formula>E42="ETU"</formula>
    </cfRule>
    <cfRule type="expression" dxfId="2413" priority="1064">
      <formula>E42="GP"</formula>
    </cfRule>
    <cfRule type="expression" dxfId="2412" priority="1065">
      <formula>E42="PSJ"</formula>
    </cfRule>
    <cfRule type="expression" dxfId="2411" priority="1066">
      <formula>E42="E"</formula>
    </cfRule>
    <cfRule type="expression" dxfId="2410" priority="1067">
      <formula>E42="LP"</formula>
    </cfRule>
    <cfRule type="expression" dxfId="2409" priority="1068">
      <formula>E42="ENSA"</formula>
    </cfRule>
    <cfRule type="expression" dxfId="2408" priority="1069">
      <formula>E42="S4"</formula>
    </cfRule>
    <cfRule type="expression" dxfId="2407" priority="1070">
      <formula>E42="S3"</formula>
    </cfRule>
    <cfRule type="expression" dxfId="2406" priority="1071">
      <formula>E42="S2"</formula>
    </cfRule>
    <cfRule type="expression" dxfId="2405" priority="1072">
      <formula>E42="S1"</formula>
    </cfRule>
    <cfRule type="expression" dxfId="2404" priority="1073">
      <formula>E42="S0"</formula>
    </cfRule>
    <cfRule type="expression" dxfId="2403" priority="1074">
      <formula>E42="A4"</formula>
    </cfRule>
  </conditionalFormatting>
  <conditionalFormatting sqref="E24:H24">
    <cfRule type="expression" dxfId="2402" priority="1458">
      <formula>E24="ETU"</formula>
    </cfRule>
    <cfRule type="expression" dxfId="2401" priority="1459">
      <formula>E24="GP"</formula>
    </cfRule>
    <cfRule type="expression" dxfId="2400" priority="1460">
      <formula>E24="PSJ"</formula>
    </cfRule>
    <cfRule type="expression" dxfId="2399" priority="1461">
      <formula>E24="E"</formula>
    </cfRule>
    <cfRule type="expression" dxfId="2398" priority="1462">
      <formula>E24="LP"</formula>
    </cfRule>
    <cfRule type="expression" dxfId="2397" priority="1463">
      <formula>E24="ENSA"</formula>
    </cfRule>
    <cfRule type="expression" dxfId="2396" priority="1464">
      <formula>E24="S4"</formula>
    </cfRule>
    <cfRule type="expression" dxfId="2395" priority="1465">
      <formula>E24="S3"</formula>
    </cfRule>
    <cfRule type="expression" dxfId="2394" priority="1466">
      <formula>E24="S2"</formula>
    </cfRule>
    <cfRule type="expression" dxfId="2393" priority="1467">
      <formula>E24="S1"</formula>
    </cfRule>
    <cfRule type="expression" dxfId="2392" priority="1468">
      <formula>E24="S0"</formula>
    </cfRule>
    <cfRule type="expression" dxfId="2391" priority="1469">
      <formula>E24="A4"</formula>
    </cfRule>
  </conditionalFormatting>
  <conditionalFormatting sqref="E39:H39">
    <cfRule type="expression" dxfId="2390" priority="1049">
      <formula>E39="ETU"</formula>
    </cfRule>
    <cfRule type="expression" dxfId="2389" priority="1050">
      <formula>E39="GP"</formula>
    </cfRule>
    <cfRule type="expression" dxfId="2388" priority="1051">
      <formula>E39="PSJ"</formula>
    </cfRule>
    <cfRule type="expression" dxfId="2387" priority="1052">
      <formula>E39="E"</formula>
    </cfRule>
    <cfRule type="expression" dxfId="2386" priority="1053">
      <formula>E39="LP"</formula>
    </cfRule>
    <cfRule type="expression" dxfId="2385" priority="1054">
      <formula>E39="ENSA"</formula>
    </cfRule>
    <cfRule type="expression" dxfId="2384" priority="1055">
      <formula>E39="S4"</formula>
    </cfRule>
    <cfRule type="expression" dxfId="2383" priority="1056">
      <formula>E39="S3"</formula>
    </cfRule>
    <cfRule type="expression" dxfId="2382" priority="1057">
      <formula>E39="S2"</formula>
    </cfRule>
    <cfRule type="expression" dxfId="2381" priority="1058">
      <formula>E39="S1"</formula>
    </cfRule>
    <cfRule type="expression" dxfId="2380" priority="1059">
      <formula>E39="S0"</formula>
    </cfRule>
    <cfRule type="expression" dxfId="2379" priority="1060">
      <formula>E39="A4"</formula>
    </cfRule>
  </conditionalFormatting>
  <conditionalFormatting sqref="E22:AD22">
    <cfRule type="expression" dxfId="2378" priority="1470">
      <formula>E22="ETU"</formula>
    </cfRule>
    <cfRule type="expression" dxfId="2377" priority="1471">
      <formula>E22="GP"</formula>
    </cfRule>
    <cfRule type="expression" dxfId="2376" priority="1472">
      <formula>E22="PSJ"</formula>
    </cfRule>
    <cfRule type="expression" dxfId="2375" priority="1473">
      <formula>E22="E"</formula>
    </cfRule>
    <cfRule type="expression" dxfId="2374" priority="1474">
      <formula>E22="LP"</formula>
    </cfRule>
    <cfRule type="expression" dxfId="2373" priority="1475">
      <formula>E22="ENSA"</formula>
    </cfRule>
    <cfRule type="expression" dxfId="2372" priority="1476">
      <formula>E22="S4"</formula>
    </cfRule>
    <cfRule type="expression" dxfId="2371" priority="1477">
      <formula>E22="S3"</formula>
    </cfRule>
    <cfRule type="expression" dxfId="2370" priority="1478">
      <formula>E22="S2"</formula>
    </cfRule>
    <cfRule type="expression" dxfId="2369" priority="1479">
      <formula>E22="S1"</formula>
    </cfRule>
    <cfRule type="expression" dxfId="2368" priority="1480">
      <formula>E22="S0"</formula>
    </cfRule>
    <cfRule type="expression" dxfId="2367" priority="1481">
      <formula>E22="A4"</formula>
    </cfRule>
  </conditionalFormatting>
  <conditionalFormatting sqref="E56:AQ57">
    <cfRule type="expression" dxfId="2366" priority="3323">
      <formula>E56="GP"</formula>
    </cfRule>
    <cfRule type="expression" dxfId="2365" priority="3324">
      <formula>E56="PSJ"</formula>
    </cfRule>
    <cfRule type="expression" dxfId="2364" priority="3325">
      <formula>E56="E"</formula>
    </cfRule>
    <cfRule type="expression" dxfId="2363" priority="3326">
      <formula>E56="LP"</formula>
    </cfRule>
    <cfRule type="expression" dxfId="2362" priority="3327">
      <formula>E56="ENSA"</formula>
    </cfRule>
    <cfRule type="expression" dxfId="2361" priority="3328">
      <formula>E56="S4"</formula>
    </cfRule>
    <cfRule type="expression" dxfId="2360" priority="3329">
      <formula>E56="S3"</formula>
    </cfRule>
    <cfRule type="expression" dxfId="2359" priority="3330">
      <formula>E56="S2"</formula>
    </cfRule>
    <cfRule type="expression" dxfId="2358" priority="3331">
      <formula>E56="S1"</formula>
    </cfRule>
    <cfRule type="expression" dxfId="2357" priority="3332">
      <formula>E56="S0"</formula>
    </cfRule>
    <cfRule type="expression" dxfId="2356" priority="3333">
      <formula>E56="A4"</formula>
    </cfRule>
    <cfRule type="expression" dxfId="2355" priority="3334">
      <formula>E56="A3"</formula>
    </cfRule>
    <cfRule type="expression" dxfId="2354" priority="3335">
      <formula>E56="A2"</formula>
    </cfRule>
    <cfRule type="expression" dxfId="2353" priority="3336">
      <formula>E56="A1"</formula>
    </cfRule>
    <cfRule type="expression" dxfId="2352" priority="3337">
      <formula>E56="A0"</formula>
    </cfRule>
    <cfRule type="expression" dxfId="2351" priority="3338">
      <formula>E56="RJ"</formula>
    </cfRule>
    <cfRule type="expression" dxfId="2350" priority="3339">
      <formula>E56="MEP"</formula>
    </cfRule>
    <cfRule type="expression" dxfId="2349" priority="3340">
      <formula>E56="F"</formula>
    </cfRule>
    <cfRule type="expression" dxfId="2348" priority="3341">
      <formula>E56="RQ"</formula>
    </cfRule>
    <cfRule type="expression" dxfId="2347" priority="3342">
      <formula>E56="CHAL"</formula>
    </cfRule>
    <cfRule type="expression" dxfId="2346" priority="3343">
      <formula>E56="RED"</formula>
    </cfRule>
    <cfRule type="expression" dxfId="2345" priority="3344">
      <formula>E56="CSP"</formula>
    </cfRule>
    <cfRule type="expression" dxfId="2344" priority="3345">
      <formula>E56="PAF"</formula>
    </cfRule>
    <cfRule type="expression" dxfId="2343" priority="3346">
      <formula>E56="TR"</formula>
    </cfRule>
    <cfRule type="expression" dxfId="2342" priority="3347">
      <formula>E56="TE"</formula>
    </cfRule>
    <cfRule type="expression" dxfId="2341" priority="3348">
      <formula>E56="3eme"</formula>
    </cfRule>
    <cfRule type="expression" dxfId="2340" priority="3349">
      <formula>E56="2eme"</formula>
    </cfRule>
    <cfRule type="expression" dxfId="2339" priority="3350">
      <formula>E56="1ere"</formula>
    </cfRule>
    <cfRule type="expression" dxfId="2338" priority="3351">
      <formula>E56="FLO"</formula>
    </cfRule>
    <cfRule type="expression" dxfId="2337" priority="3352">
      <formula>E56="DEB"</formula>
    </cfRule>
    <cfRule type="expression" dxfId="2336" priority="3353">
      <formula>E56="J2"</formula>
    </cfRule>
    <cfRule type="expression" dxfId="2335" priority="3354">
      <formula>E56="J1"</formula>
    </cfRule>
    <cfRule type="expression" dxfId="2334" priority="3366">
      <formula>E56="A3"</formula>
    </cfRule>
    <cfRule type="expression" dxfId="2333" priority="3367">
      <formula>E56="A2"</formula>
    </cfRule>
    <cfRule type="expression" dxfId="2332" priority="3368">
      <formula>E56="A1"</formula>
    </cfRule>
    <cfRule type="expression" dxfId="2331" priority="3369">
      <formula>E56="A0"</formula>
    </cfRule>
    <cfRule type="expression" dxfId="2330" priority="3370">
      <formula>E56="RJ"</formula>
    </cfRule>
    <cfRule type="expression" dxfId="2329" priority="3371">
      <formula>E56="MEP"</formula>
    </cfRule>
    <cfRule type="expression" dxfId="2328" priority="3372">
      <formula>E56="F"</formula>
    </cfRule>
    <cfRule type="expression" dxfId="2327" priority="3373">
      <formula>E56="RQ"</formula>
    </cfRule>
    <cfRule type="expression" dxfId="2326" priority="3374">
      <formula>E56="CHAL"</formula>
    </cfRule>
    <cfRule type="expression" dxfId="2325" priority="3375">
      <formula>E56="RED"</formula>
    </cfRule>
    <cfRule type="expression" dxfId="2324" priority="3376">
      <formula>E56="CSP"</formula>
    </cfRule>
    <cfRule type="expression" dxfId="2323" priority="3377">
      <formula>E56="PAF"</formula>
    </cfRule>
    <cfRule type="expression" dxfId="2322" priority="3378">
      <formula>E56="TR"</formula>
    </cfRule>
    <cfRule type="expression" dxfId="2321" priority="3379">
      <formula>E56="TE"</formula>
    </cfRule>
    <cfRule type="expression" dxfId="2320" priority="3380">
      <formula>E56="3eme"</formula>
    </cfRule>
    <cfRule type="expression" dxfId="2319" priority="3381">
      <formula>E56="2eme"</formula>
    </cfRule>
    <cfRule type="expression" dxfId="2318" priority="3382">
      <formula>E56="1ere"</formula>
    </cfRule>
    <cfRule type="expression" dxfId="2317" priority="3383">
      <formula>E56="FLO"</formula>
    </cfRule>
    <cfRule type="expression" dxfId="2316" priority="3384">
      <formula>E56="DEB"</formula>
    </cfRule>
    <cfRule type="expression" dxfId="2315" priority="3385">
      <formula>E56="J2"</formula>
    </cfRule>
    <cfRule type="expression" dxfId="2314" priority="3386">
      <formula>E56="J1"</formula>
    </cfRule>
  </conditionalFormatting>
  <conditionalFormatting sqref="E56:AR57">
    <cfRule type="expression" dxfId="2313" priority="3320">
      <formula>E56="EXT"</formula>
    </cfRule>
    <cfRule type="expression" dxfId="2312" priority="3321">
      <formula>E56="ABS"</formula>
    </cfRule>
    <cfRule type="expression" dxfId="2311" priority="3322">
      <formula>E56="ETU"</formula>
    </cfRule>
    <cfRule type="expression" dxfId="2310" priority="3355">
      <formula>E56="GP"</formula>
    </cfRule>
    <cfRule type="expression" dxfId="2309" priority="3356">
      <formula>E56="PSJ"</formula>
    </cfRule>
    <cfRule type="expression" dxfId="2308" priority="3357">
      <formula>E56="E"</formula>
    </cfRule>
    <cfRule type="expression" dxfId="2307" priority="3358">
      <formula>E56="LP"</formula>
    </cfRule>
    <cfRule type="expression" dxfId="2306" priority="3359">
      <formula>E56="ENSA"</formula>
    </cfRule>
    <cfRule type="expression" dxfId="2305" priority="3360">
      <formula>E56="S4"</formula>
    </cfRule>
    <cfRule type="expression" dxfId="2304" priority="3361">
      <formula>E56="S3"</formula>
    </cfRule>
    <cfRule type="expression" dxfId="2303" priority="3362">
      <formula>E56="S2"</formula>
    </cfRule>
    <cfRule type="expression" dxfId="2302" priority="3363">
      <formula>E56="S1"</formula>
    </cfRule>
    <cfRule type="expression" dxfId="2301" priority="3364">
      <formula>E56="S0"</formula>
    </cfRule>
    <cfRule type="expression" dxfId="2300" priority="3365">
      <formula>E56="A4"</formula>
    </cfRule>
  </conditionalFormatting>
  <conditionalFormatting sqref="F40">
    <cfRule type="expression" dxfId="2299" priority="1320">
      <formula>F40="EXT"</formula>
    </cfRule>
    <cfRule type="expression" dxfId="2298" priority="1321">
      <formula>F40="ABS"</formula>
    </cfRule>
    <cfRule type="expression" dxfId="2297" priority="1322">
      <formula>F40="ETU"</formula>
    </cfRule>
    <cfRule type="expression" dxfId="2296" priority="1323">
      <formula>F40="GP"</formula>
    </cfRule>
    <cfRule type="expression" dxfId="2295" priority="1324">
      <formula>F40="PSJ"</formula>
    </cfRule>
    <cfRule type="expression" dxfId="2294" priority="1325">
      <formula>F40="E"</formula>
    </cfRule>
    <cfRule type="expression" dxfId="2293" priority="1326">
      <formula>F40="LP"</formula>
    </cfRule>
    <cfRule type="expression" dxfId="2292" priority="1327">
      <formula>F40="ENSA"</formula>
    </cfRule>
    <cfRule type="expression" dxfId="2291" priority="1328">
      <formula>F40="S4"</formula>
    </cfRule>
    <cfRule type="expression" dxfId="2290" priority="1329">
      <formula>F40="S3"</formula>
    </cfRule>
    <cfRule type="expression" dxfId="2289" priority="1330">
      <formula>F40="S2"</formula>
    </cfRule>
    <cfRule type="expression" dxfId="2288" priority="1331">
      <formula>F40="S1"</formula>
    </cfRule>
    <cfRule type="expression" dxfId="2287" priority="1332">
      <formula>F40="S0"</formula>
    </cfRule>
    <cfRule type="expression" dxfId="2286" priority="1333">
      <formula>F40="A4"</formula>
    </cfRule>
  </conditionalFormatting>
  <conditionalFormatting sqref="G8:H8">
    <cfRule type="expression" dxfId="2285" priority="1394">
      <formula>G8="ETU"</formula>
    </cfRule>
    <cfRule type="expression" dxfId="2284" priority="1395">
      <formula>G8="GP"</formula>
    </cfRule>
    <cfRule type="expression" dxfId="2283" priority="1396">
      <formula>G8="PSJ"</formula>
    </cfRule>
    <cfRule type="expression" dxfId="2282" priority="1397">
      <formula>G8="E"</formula>
    </cfRule>
    <cfRule type="expression" dxfId="2281" priority="1398">
      <formula>G8="LP"</formula>
    </cfRule>
    <cfRule type="expression" dxfId="2280" priority="1399">
      <formula>G8="ENSA"</formula>
    </cfRule>
    <cfRule type="expression" dxfId="2279" priority="1400">
      <formula>G8="S4"</formula>
    </cfRule>
    <cfRule type="expression" dxfId="2278" priority="1401">
      <formula>G8="S3"</formula>
    </cfRule>
    <cfRule type="expression" dxfId="2277" priority="1402">
      <formula>G8="S2"</formula>
    </cfRule>
    <cfRule type="expression" dxfId="2276" priority="1403">
      <formula>G8="S1"</formula>
    </cfRule>
    <cfRule type="expression" dxfId="2275" priority="1404">
      <formula>G8="S0"</formula>
    </cfRule>
    <cfRule type="expression" dxfId="2274" priority="1405">
      <formula>G8="A4"</formula>
    </cfRule>
  </conditionalFormatting>
  <conditionalFormatting sqref="G8:H9">
    <cfRule type="expression" dxfId="2273" priority="1370">
      <formula>G8="ETU"</formula>
    </cfRule>
    <cfRule type="expression" dxfId="2272" priority="1371">
      <formula>G8="GP"</formula>
    </cfRule>
    <cfRule type="expression" dxfId="2271" priority="1372">
      <formula>G8="PSJ"</formula>
    </cfRule>
    <cfRule type="expression" dxfId="2270" priority="1373">
      <formula>G8="E"</formula>
    </cfRule>
    <cfRule type="expression" dxfId="2269" priority="1374">
      <formula>G8="LP"</formula>
    </cfRule>
    <cfRule type="expression" dxfId="2268" priority="1375">
      <formula>G8="ENSA"</formula>
    </cfRule>
    <cfRule type="expression" dxfId="2267" priority="1376">
      <formula>G8="S4"</formula>
    </cfRule>
    <cfRule type="expression" dxfId="2266" priority="1377">
      <formula>G8="S3"</formula>
    </cfRule>
    <cfRule type="expression" dxfId="2265" priority="1378">
      <formula>G8="S2"</formula>
    </cfRule>
    <cfRule type="expression" dxfId="2264" priority="1379">
      <formula>G8="S1"</formula>
    </cfRule>
    <cfRule type="expression" dxfId="2263" priority="1380">
      <formula>G8="S0"</formula>
    </cfRule>
    <cfRule type="expression" dxfId="2262" priority="1381">
      <formula>G8="A4"</formula>
    </cfRule>
  </conditionalFormatting>
  <conditionalFormatting sqref="G9:H9">
    <cfRule type="expression" dxfId="2261" priority="1358">
      <formula>G9="ETU"</formula>
    </cfRule>
    <cfRule type="expression" dxfId="2260" priority="1359">
      <formula>G9="GP"</formula>
    </cfRule>
    <cfRule type="expression" dxfId="2259" priority="1360">
      <formula>G9="PSJ"</formula>
    </cfRule>
    <cfRule type="expression" dxfId="2258" priority="1361">
      <formula>G9="E"</formula>
    </cfRule>
    <cfRule type="expression" dxfId="2257" priority="1362">
      <formula>G9="LP"</formula>
    </cfRule>
    <cfRule type="expression" dxfId="2256" priority="1363">
      <formula>G9="ENSA"</formula>
    </cfRule>
    <cfRule type="expression" dxfId="2255" priority="1364">
      <formula>G9="S4"</formula>
    </cfRule>
    <cfRule type="expression" dxfId="2254" priority="1365">
      <formula>G9="S3"</formula>
    </cfRule>
    <cfRule type="expression" dxfId="2253" priority="1366">
      <formula>G9="S2"</formula>
    </cfRule>
    <cfRule type="expression" dxfId="2252" priority="1367">
      <formula>G9="S1"</formula>
    </cfRule>
    <cfRule type="expression" dxfId="2251" priority="1368">
      <formula>G9="S0"</formula>
    </cfRule>
    <cfRule type="expression" dxfId="2250" priority="1369">
      <formula>G9="A4"</formula>
    </cfRule>
  </conditionalFormatting>
  <conditionalFormatting sqref="G31:H31">
    <cfRule type="uniqueValues" dxfId="2249" priority="1046"/>
  </conditionalFormatting>
  <conditionalFormatting sqref="G34:H34">
    <cfRule type="expression" dxfId="2248" priority="1043">
      <formula>G34="CONF"</formula>
    </cfRule>
    <cfRule type="expression" dxfId="2247" priority="1044">
      <formula>G34="INT"</formula>
    </cfRule>
    <cfRule type="expression" dxfId="2246" priority="1045">
      <formula>G34="A1"</formula>
    </cfRule>
  </conditionalFormatting>
  <conditionalFormatting sqref="G39:H39">
    <cfRule type="expression" dxfId="2245" priority="1444">
      <formula>G39="EXT"</formula>
    </cfRule>
    <cfRule type="expression" dxfId="2244" priority="1445">
      <formula>G39="ABS"</formula>
    </cfRule>
    <cfRule type="expression" dxfId="2243" priority="1446">
      <formula>G39="ETU"</formula>
    </cfRule>
    <cfRule type="expression" dxfId="2242" priority="1447">
      <formula>G39="GP"</formula>
    </cfRule>
    <cfRule type="expression" dxfId="2241" priority="1448">
      <formula>G39="PSJ"</formula>
    </cfRule>
    <cfRule type="expression" dxfId="2240" priority="1449">
      <formula>G39="E"</formula>
    </cfRule>
    <cfRule type="expression" dxfId="2239" priority="1450">
      <formula>G39="LP"</formula>
    </cfRule>
    <cfRule type="expression" dxfId="2238" priority="1451">
      <formula>G39="ENSA"</formula>
    </cfRule>
    <cfRule type="expression" dxfId="2237" priority="1452">
      <formula>G39="S4"</formula>
    </cfRule>
    <cfRule type="expression" dxfId="2236" priority="1453">
      <formula>G39="S3"</formula>
    </cfRule>
    <cfRule type="expression" dxfId="2235" priority="1454">
      <formula>G39="S2"</formula>
    </cfRule>
    <cfRule type="expression" dxfId="2234" priority="1455">
      <formula>G39="S1"</formula>
    </cfRule>
    <cfRule type="expression" dxfId="2233" priority="1456">
      <formula>G39="S0"</formula>
    </cfRule>
    <cfRule type="expression" dxfId="2232" priority="1457">
      <formula>G39="A4"</formula>
    </cfRule>
  </conditionalFormatting>
  <conditionalFormatting sqref="H11">
    <cfRule type="expression" dxfId="2231" priority="1334">
      <formula>H11="ETU"</formula>
    </cfRule>
    <cfRule type="expression" dxfId="2230" priority="1335">
      <formula>H11="GP"</formula>
    </cfRule>
    <cfRule type="expression" dxfId="2229" priority="1336">
      <formula>H11="PSJ"</formula>
    </cfRule>
    <cfRule type="expression" dxfId="2228" priority="1337">
      <formula>H11="E"</formula>
    </cfRule>
    <cfRule type="expression" dxfId="2227" priority="1338">
      <formula>H11="LP"</formula>
    </cfRule>
    <cfRule type="expression" dxfId="2226" priority="1339">
      <formula>H11="ENSA"</formula>
    </cfRule>
    <cfRule type="expression" dxfId="2225" priority="1340">
      <formula>H11="S4"</formula>
    </cfRule>
    <cfRule type="expression" dxfId="2224" priority="1341">
      <formula>H11="S3"</formula>
    </cfRule>
    <cfRule type="expression" dxfId="2223" priority="1342">
      <formula>H11="S2"</formula>
    </cfRule>
    <cfRule type="expression" dxfId="2222" priority="1343">
      <formula>H11="S1"</formula>
    </cfRule>
    <cfRule type="expression" dxfId="2221" priority="1344">
      <formula>H11="S0"</formula>
    </cfRule>
    <cfRule type="expression" dxfId="2220" priority="1345">
      <formula>H11="A4"</formula>
    </cfRule>
    <cfRule type="expression" dxfId="2219" priority="1346">
      <formula>H11="ETU"</formula>
    </cfRule>
    <cfRule type="expression" dxfId="2218" priority="1347">
      <formula>H11="GP"</formula>
    </cfRule>
    <cfRule type="expression" dxfId="2217" priority="1348">
      <formula>H11="PSJ"</formula>
    </cfRule>
    <cfRule type="expression" dxfId="2216" priority="1349">
      <formula>H11="E"</formula>
    </cfRule>
    <cfRule type="expression" dxfId="2215" priority="1350">
      <formula>H11="LP"</formula>
    </cfRule>
    <cfRule type="expression" dxfId="2214" priority="1351">
      <formula>H11="ENSA"</formula>
    </cfRule>
    <cfRule type="expression" dxfId="2213" priority="1352">
      <formula>H11="S4"</formula>
    </cfRule>
    <cfRule type="expression" dxfId="2212" priority="1353">
      <formula>H11="S3"</formula>
    </cfRule>
    <cfRule type="expression" dxfId="2211" priority="1354">
      <formula>H11="S2"</formula>
    </cfRule>
    <cfRule type="expression" dxfId="2210" priority="1355">
      <formula>H11="S1"</formula>
    </cfRule>
    <cfRule type="expression" dxfId="2209" priority="1356">
      <formula>H11="S0"</formula>
    </cfRule>
    <cfRule type="expression" dxfId="2208" priority="1357">
      <formula>H11="A4"</formula>
    </cfRule>
  </conditionalFormatting>
  <conditionalFormatting sqref="H40">
    <cfRule type="expression" dxfId="2207" priority="1406">
      <formula>H40="ETU"</formula>
    </cfRule>
    <cfRule type="expression" dxfId="2206" priority="1407">
      <formula>H40="GP"</formula>
    </cfRule>
    <cfRule type="expression" dxfId="2205" priority="1408">
      <formula>H40="PSJ"</formula>
    </cfRule>
    <cfRule type="expression" dxfId="2204" priority="1409">
      <formula>H40="E"</formula>
    </cfRule>
    <cfRule type="expression" dxfId="2203" priority="1410">
      <formula>H40="LP"</formula>
    </cfRule>
    <cfRule type="expression" dxfId="2202" priority="1411">
      <formula>H40="ENSA"</formula>
    </cfRule>
    <cfRule type="expression" dxfId="2201" priority="1412">
      <formula>H40="S4"</formula>
    </cfRule>
    <cfRule type="expression" dxfId="2200" priority="1413">
      <formula>H40="S3"</formula>
    </cfRule>
    <cfRule type="expression" dxfId="2199" priority="1414">
      <formula>H40="S2"</formula>
    </cfRule>
    <cfRule type="expression" dxfId="2198" priority="1415">
      <formula>H40="S1"</formula>
    </cfRule>
    <cfRule type="expression" dxfId="2197" priority="1416">
      <formula>H40="S0"</formula>
    </cfRule>
    <cfRule type="expression" dxfId="2196" priority="1417">
      <formula>H40="A4"</formula>
    </cfRule>
    <cfRule type="expression" dxfId="2195" priority="1418">
      <formula>H40="EXT"</formula>
    </cfRule>
    <cfRule type="expression" dxfId="2194" priority="1419">
      <formula>H40="ABS"</formula>
    </cfRule>
    <cfRule type="expression" dxfId="2193" priority="1420">
      <formula>H40="ETU"</formula>
    </cfRule>
    <cfRule type="expression" dxfId="2192" priority="1421">
      <formula>H40="GP"</formula>
    </cfRule>
    <cfRule type="expression" dxfId="2191" priority="1422">
      <formula>H40="PSJ"</formula>
    </cfRule>
    <cfRule type="expression" dxfId="2190" priority="1423">
      <formula>H40="E"</formula>
    </cfRule>
    <cfRule type="expression" dxfId="2189" priority="1424">
      <formula>H40="LP"</formula>
    </cfRule>
    <cfRule type="expression" dxfId="2188" priority="1425">
      <formula>H40="ENSA"</formula>
    </cfRule>
    <cfRule type="expression" dxfId="2187" priority="1426">
      <formula>H40="S4"</formula>
    </cfRule>
    <cfRule type="expression" dxfId="2186" priority="1427">
      <formula>H40="S3"</formula>
    </cfRule>
    <cfRule type="expression" dxfId="2185" priority="1428">
      <formula>H40="S2"</formula>
    </cfRule>
    <cfRule type="expression" dxfId="2184" priority="1429">
      <formula>H40="S1"</formula>
    </cfRule>
    <cfRule type="expression" dxfId="2183" priority="1430">
      <formula>H40="S0"</formula>
    </cfRule>
    <cfRule type="expression" dxfId="2182" priority="1431">
      <formula>H40="A4"</formula>
    </cfRule>
  </conditionalFormatting>
  <conditionalFormatting sqref="I17:J17">
    <cfRule type="expression" dxfId="2181" priority="684">
      <formula>I17="EXT"</formula>
    </cfRule>
    <cfRule type="expression" dxfId="2180" priority="685">
      <formula>I17="ABS"</formula>
    </cfRule>
    <cfRule type="expression" dxfId="2179" priority="686">
      <formula>I17="ETU"</formula>
    </cfRule>
    <cfRule type="expression" dxfId="2178" priority="687">
      <formula>I17="GP"</formula>
    </cfRule>
    <cfRule type="expression" dxfId="2177" priority="688">
      <formula>I17="PSJ"</formula>
    </cfRule>
    <cfRule type="expression" dxfId="2176" priority="689">
      <formula>I17="E"</formula>
    </cfRule>
    <cfRule type="expression" dxfId="2175" priority="690">
      <formula>I17="LP"</formula>
    </cfRule>
    <cfRule type="expression" dxfId="2174" priority="691">
      <formula>I17="ENSA"</formula>
    </cfRule>
    <cfRule type="expression" dxfId="2173" priority="692">
      <formula>I17="S4"</formula>
    </cfRule>
    <cfRule type="expression" dxfId="2172" priority="693">
      <formula>I17="S3"</formula>
    </cfRule>
    <cfRule type="expression" dxfId="2171" priority="694">
      <formula>I17="S2"</formula>
    </cfRule>
    <cfRule type="expression" dxfId="2170" priority="695">
      <formula>I17="S1"</formula>
    </cfRule>
    <cfRule type="expression" dxfId="2169" priority="696">
      <formula>I17="S0"</formula>
    </cfRule>
    <cfRule type="expression" dxfId="2168" priority="697">
      <formula>I17="A4"</formula>
    </cfRule>
    <cfRule type="expression" dxfId="2167" priority="698">
      <formula>I17="CONF"</formula>
    </cfRule>
    <cfRule type="expression" dxfId="2166" priority="699">
      <formula>I17="INT"</formula>
    </cfRule>
    <cfRule type="expression" dxfId="2165" priority="700">
      <formula>I17="A1"</formula>
    </cfRule>
    <cfRule type="expression" dxfId="2164" priority="701">
      <formula>I17="DEC"</formula>
    </cfRule>
    <cfRule type="expression" dxfId="2163" priority="702">
      <formula>I17="RJ"</formula>
    </cfRule>
    <cfRule type="expression" dxfId="2162" priority="703">
      <formula>I17="MEP"</formula>
    </cfRule>
    <cfRule type="expression" dxfId="2161" priority="704">
      <formula>I17="F"</formula>
    </cfRule>
    <cfRule type="expression" dxfId="2160" priority="705">
      <formula>I17="RQ"</formula>
    </cfRule>
    <cfRule type="expression" dxfId="2159" priority="706">
      <formula>I17="CHAL"</formula>
    </cfRule>
    <cfRule type="expression" dxfId="2158" priority="707">
      <formula>I17="RED"</formula>
    </cfRule>
    <cfRule type="expression" dxfId="2157" priority="708">
      <formula>I17="CSP"</formula>
    </cfRule>
    <cfRule type="expression" dxfId="2156" priority="709">
      <formula>I17="PAF"</formula>
    </cfRule>
    <cfRule type="expression" dxfId="2155" priority="710">
      <formula>I17="TR"</formula>
    </cfRule>
    <cfRule type="expression" dxfId="2154" priority="711">
      <formula>I17="TE"</formula>
    </cfRule>
    <cfRule type="expression" dxfId="2153" priority="712">
      <formula>I17="3eme"</formula>
    </cfRule>
    <cfRule type="expression" dxfId="2152" priority="713">
      <formula>I17="2eme"</formula>
    </cfRule>
    <cfRule type="expression" dxfId="2151" priority="714">
      <formula>I17="1ere"</formula>
    </cfRule>
    <cfRule type="expression" dxfId="2150" priority="715">
      <formula>I17="FLO"</formula>
    </cfRule>
    <cfRule type="expression" dxfId="2149" priority="716">
      <formula>I17="DEB"</formula>
    </cfRule>
    <cfRule type="expression" dxfId="2148" priority="717">
      <formula>I17="J2"</formula>
    </cfRule>
    <cfRule type="expression" dxfId="2147" priority="718">
      <formula>I17="J1"</formula>
    </cfRule>
  </conditionalFormatting>
  <conditionalFormatting sqref="I23:J23">
    <cfRule type="expression" dxfId="2146" priority="1031">
      <formula>I23="ETU"</formula>
    </cfRule>
    <cfRule type="expression" dxfId="2145" priority="1032">
      <formula>I23="GP"</formula>
    </cfRule>
    <cfRule type="expression" dxfId="2144" priority="1033">
      <formula>I23="PSJ"</formula>
    </cfRule>
    <cfRule type="expression" dxfId="2143" priority="1034">
      <formula>I23="E"</formula>
    </cfRule>
    <cfRule type="expression" dxfId="2142" priority="1035">
      <formula>I23="LP"</formula>
    </cfRule>
    <cfRule type="expression" dxfId="2141" priority="1036">
      <formula>I23="ENSA"</formula>
    </cfRule>
    <cfRule type="expression" dxfId="2140" priority="1037">
      <formula>I23="S4"</formula>
    </cfRule>
    <cfRule type="expression" dxfId="2139" priority="1038">
      <formula>I23="S3"</formula>
    </cfRule>
    <cfRule type="expression" dxfId="2138" priority="1039">
      <formula>I23="S2"</formula>
    </cfRule>
    <cfRule type="expression" dxfId="2137" priority="1040">
      <formula>I23="S1"</formula>
    </cfRule>
    <cfRule type="expression" dxfId="2136" priority="1041">
      <formula>I23="S0"</formula>
    </cfRule>
    <cfRule type="expression" dxfId="2135" priority="1042">
      <formula>I23="A4"</formula>
    </cfRule>
  </conditionalFormatting>
  <conditionalFormatting sqref="I26:J26">
    <cfRule type="expression" dxfId="2134" priority="1019">
      <formula>I26="ETU"</formula>
    </cfRule>
    <cfRule type="expression" dxfId="2133" priority="1020">
      <formula>I26="GP"</formula>
    </cfRule>
    <cfRule type="expression" dxfId="2132" priority="1021">
      <formula>I26="PSJ"</formula>
    </cfRule>
    <cfRule type="expression" dxfId="2131" priority="1022">
      <formula>I26="E"</formula>
    </cfRule>
    <cfRule type="expression" dxfId="2130" priority="1023">
      <formula>I26="LP"</formula>
    </cfRule>
    <cfRule type="expression" dxfId="2129" priority="1024">
      <formula>I26="ENSA"</formula>
    </cfRule>
    <cfRule type="expression" dxfId="2128" priority="1025">
      <formula>I26="S4"</formula>
    </cfRule>
    <cfRule type="expression" dxfId="2127" priority="1026">
      <formula>I26="S3"</formula>
    </cfRule>
    <cfRule type="expression" dxfId="2126" priority="1027">
      <formula>I26="S2"</formula>
    </cfRule>
    <cfRule type="expression" dxfId="2125" priority="1028">
      <formula>I26="S1"</formula>
    </cfRule>
    <cfRule type="expression" dxfId="2124" priority="1029">
      <formula>I26="S0"</formula>
    </cfRule>
    <cfRule type="expression" dxfId="2123" priority="1030">
      <formula>I26="A4"</formula>
    </cfRule>
  </conditionalFormatting>
  <conditionalFormatting sqref="I29:J29">
    <cfRule type="expression" dxfId="2122" priority="1007">
      <formula>I29="ETU"</formula>
    </cfRule>
    <cfRule type="expression" dxfId="2121" priority="1008">
      <formula>I29="GP"</formula>
    </cfRule>
    <cfRule type="expression" dxfId="2120" priority="1009">
      <formula>I29="PSJ"</formula>
    </cfRule>
    <cfRule type="expression" dxfId="2119" priority="1010">
      <formula>I29="E"</formula>
    </cfRule>
    <cfRule type="expression" dxfId="2118" priority="1011">
      <formula>I29="LP"</formula>
    </cfRule>
    <cfRule type="expression" dxfId="2117" priority="1012">
      <formula>I29="ENSA"</formula>
    </cfRule>
    <cfRule type="expression" dxfId="2116" priority="1013">
      <formula>I29="S4"</formula>
    </cfRule>
    <cfRule type="expression" dxfId="2115" priority="1014">
      <formula>I29="S3"</formula>
    </cfRule>
    <cfRule type="expression" dxfId="2114" priority="1015">
      <formula>I29="S2"</formula>
    </cfRule>
    <cfRule type="expression" dxfId="2113" priority="1016">
      <formula>I29="S1"</formula>
    </cfRule>
    <cfRule type="expression" dxfId="2112" priority="1017">
      <formula>I29="S0"</formula>
    </cfRule>
    <cfRule type="expression" dxfId="2111" priority="1018">
      <formula>I29="A4"</formula>
    </cfRule>
  </conditionalFormatting>
  <conditionalFormatting sqref="O33:AT33">
    <cfRule type="expression" dxfId="2110" priority="2443">
      <formula>O33="ETU"</formula>
    </cfRule>
    <cfRule type="expression" dxfId="2109" priority="2444">
      <formula>O33="GP"</formula>
    </cfRule>
    <cfRule type="expression" dxfId="2108" priority="2445">
      <formula>O33="PSJ"</formula>
    </cfRule>
    <cfRule type="expression" dxfId="2107" priority="2446">
      <formula>O33="E"</formula>
    </cfRule>
    <cfRule type="expression" dxfId="2106" priority="2447">
      <formula>O33="LP"</formula>
    </cfRule>
    <cfRule type="expression" dxfId="2105" priority="2448">
      <formula>O33="ENSA"</formula>
    </cfRule>
    <cfRule type="expression" dxfId="2104" priority="2449">
      <formula>O33="S4"</formula>
    </cfRule>
    <cfRule type="expression" dxfId="2103" priority="2450">
      <formula>O33="S3"</formula>
    </cfRule>
    <cfRule type="expression" dxfId="2102" priority="2451">
      <formula>O33="S2"</formula>
    </cfRule>
    <cfRule type="expression" dxfId="2101" priority="2452">
      <formula>O33="S1"</formula>
    </cfRule>
    <cfRule type="expression" dxfId="2100" priority="2453">
      <formula>O33="S0"</formula>
    </cfRule>
    <cfRule type="expression" dxfId="2099" priority="2454">
      <formula>O33="A4"</formula>
    </cfRule>
    <cfRule type="expression" dxfId="2098" priority="2455">
      <formula>O33="CONF"</formula>
    </cfRule>
    <cfRule type="expression" dxfId="2097" priority="2456">
      <formula>O33="INT"</formula>
    </cfRule>
    <cfRule type="expression" dxfId="2096" priority="2457">
      <formula>O33="A1"</formula>
    </cfRule>
  </conditionalFormatting>
  <conditionalFormatting sqref="S44:U44">
    <cfRule type="expression" dxfId="2095" priority="4989">
      <formula>S44="GP"</formula>
    </cfRule>
    <cfRule type="expression" dxfId="2094" priority="4990">
      <formula>S44="PSJ"</formula>
    </cfRule>
    <cfRule type="expression" dxfId="2093" priority="4991">
      <formula>S44="E"</formula>
    </cfRule>
    <cfRule type="expression" dxfId="2092" priority="4992">
      <formula>S44="LP"</formula>
    </cfRule>
    <cfRule type="expression" dxfId="2091" priority="4993">
      <formula>S44="ENSA"</formula>
    </cfRule>
    <cfRule type="expression" dxfId="2090" priority="4994">
      <formula>S44="S4"</formula>
    </cfRule>
    <cfRule type="expression" dxfId="2089" priority="4995">
      <formula>S44="S3"</formula>
    </cfRule>
    <cfRule type="expression" dxfId="2088" priority="4996">
      <formula>S44="S2"</formula>
    </cfRule>
    <cfRule type="expression" dxfId="2087" priority="4997">
      <formula>S44="S1"</formula>
    </cfRule>
    <cfRule type="expression" dxfId="2086" priority="4998">
      <formula>S44="S0"</formula>
    </cfRule>
    <cfRule type="expression" dxfId="2085" priority="4999">
      <formula>S44="A4"</formula>
    </cfRule>
    <cfRule type="expression" dxfId="2084" priority="5000">
      <formula>S44="A3"</formula>
    </cfRule>
    <cfRule type="expression" dxfId="2083" priority="5001">
      <formula>S44="A2"</formula>
    </cfRule>
    <cfRule type="expression" dxfId="2082" priority="5002">
      <formula>S44="A1"</formula>
    </cfRule>
    <cfRule type="expression" dxfId="2081" priority="5003">
      <formula>S44="A0"</formula>
    </cfRule>
    <cfRule type="expression" dxfId="2080" priority="5004">
      <formula>S44="RJ"</formula>
    </cfRule>
    <cfRule type="expression" dxfId="2079" priority="5005">
      <formula>S44="MEP"</formula>
    </cfRule>
    <cfRule type="expression" dxfId="2078" priority="5006">
      <formula>S44="F"</formula>
    </cfRule>
    <cfRule type="expression" dxfId="2077" priority="5007">
      <formula>S44="RQ"</formula>
    </cfRule>
    <cfRule type="expression" dxfId="2076" priority="5008">
      <formula>S44="CHAL"</formula>
    </cfRule>
    <cfRule type="expression" dxfId="2075" priority="5009">
      <formula>S44="RED"</formula>
    </cfRule>
    <cfRule type="expression" dxfId="2074" priority="5010">
      <formula>S44="CSP"</formula>
    </cfRule>
    <cfRule type="expression" dxfId="2073" priority="5011">
      <formula>S44="PAF"</formula>
    </cfRule>
    <cfRule type="expression" dxfId="2072" priority="5012">
      <formula>S44="TR"</formula>
    </cfRule>
    <cfRule type="expression" dxfId="2071" priority="5013">
      <formula>S44="TE"</formula>
    </cfRule>
    <cfRule type="expression" dxfId="2070" priority="5014">
      <formula>S44="3eme"</formula>
    </cfRule>
    <cfRule type="expression" dxfId="2069" priority="5015">
      <formula>S44="2eme"</formula>
    </cfRule>
    <cfRule type="expression" dxfId="2068" priority="5016">
      <formula>S44="1ere"</formula>
    </cfRule>
    <cfRule type="expression" dxfId="2067" priority="5017">
      <formula>S44="FLO"</formula>
    </cfRule>
    <cfRule type="expression" dxfId="2066" priority="5018">
      <formula>S44="DEB"</formula>
    </cfRule>
    <cfRule type="expression" dxfId="2065" priority="5019">
      <formula>S44="J2"</formula>
    </cfRule>
    <cfRule type="expression" dxfId="2064" priority="5020">
      <formula>S44="J1"</formula>
    </cfRule>
    <cfRule type="expression" dxfId="2063" priority="5246">
      <formula>S44="GP"</formula>
    </cfRule>
    <cfRule type="expression" dxfId="2062" priority="5247">
      <formula>S44="PSJ"</formula>
    </cfRule>
    <cfRule type="expression" dxfId="2061" priority="5248">
      <formula>S44="E"</formula>
    </cfRule>
    <cfRule type="expression" dxfId="2060" priority="5249">
      <formula>S44="LP"</formula>
    </cfRule>
    <cfRule type="expression" dxfId="2059" priority="5250">
      <formula>S44="ENSA"</formula>
    </cfRule>
    <cfRule type="expression" dxfId="2058" priority="5251">
      <formula>S44="S4"</formula>
    </cfRule>
    <cfRule type="expression" dxfId="2057" priority="5252">
      <formula>S44="S3"</formula>
    </cfRule>
    <cfRule type="expression" dxfId="2056" priority="5253">
      <formula>S44="S2"</formula>
    </cfRule>
    <cfRule type="expression" dxfId="2055" priority="5254">
      <formula>S44="S1"</formula>
    </cfRule>
    <cfRule type="expression" dxfId="2054" priority="5255">
      <formula>S44="S0"</formula>
    </cfRule>
    <cfRule type="expression" dxfId="2053" priority="5256">
      <formula>S44="A4"</formula>
    </cfRule>
    <cfRule type="expression" dxfId="2052" priority="5257">
      <formula>S44="A3"</formula>
    </cfRule>
    <cfRule type="expression" dxfId="2051" priority="5258">
      <formula>S44="A2"</formula>
    </cfRule>
    <cfRule type="expression" dxfId="2050" priority="5259">
      <formula>S44="A1"</formula>
    </cfRule>
    <cfRule type="expression" dxfId="2049" priority="5260">
      <formula>S44="A0"</formula>
    </cfRule>
    <cfRule type="expression" dxfId="2048" priority="5261">
      <formula>S44="RJ"</formula>
    </cfRule>
    <cfRule type="expression" dxfId="2047" priority="5262">
      <formula>S44="MEP"</formula>
    </cfRule>
    <cfRule type="expression" dxfId="2046" priority="5263">
      <formula>S44="F"</formula>
    </cfRule>
    <cfRule type="expression" dxfId="2045" priority="5264">
      <formula>S44="RQ"</formula>
    </cfRule>
    <cfRule type="expression" dxfId="2044" priority="5265">
      <formula>S44="CHAL"</formula>
    </cfRule>
    <cfRule type="expression" dxfId="2043" priority="5266">
      <formula>S44="RED"</formula>
    </cfRule>
    <cfRule type="expression" dxfId="2042" priority="5267">
      <formula>S44="CSP"</formula>
    </cfRule>
    <cfRule type="expression" dxfId="2041" priority="5268">
      <formula>S44="PAF"</formula>
    </cfRule>
    <cfRule type="expression" dxfId="2040" priority="5269">
      <formula>S44="TR"</formula>
    </cfRule>
    <cfRule type="expression" dxfId="2039" priority="5270">
      <formula>S44="TE"</formula>
    </cfRule>
    <cfRule type="expression" dxfId="2038" priority="5271">
      <formula>S44="3eme"</formula>
    </cfRule>
    <cfRule type="expression" dxfId="2037" priority="5272">
      <formula>S44="2eme"</formula>
    </cfRule>
    <cfRule type="expression" dxfId="2036" priority="5273">
      <formula>S44="1ere"</formula>
    </cfRule>
    <cfRule type="expression" dxfId="2035" priority="5274">
      <formula>S44="FLO"</formula>
    </cfRule>
    <cfRule type="expression" dxfId="2034" priority="5275">
      <formula>S44="DEB"</formula>
    </cfRule>
    <cfRule type="expression" dxfId="2033" priority="5276">
      <formula>S44="J2"</formula>
    </cfRule>
    <cfRule type="expression" dxfId="2032" priority="5277">
      <formula>S44="J1"</formula>
    </cfRule>
  </conditionalFormatting>
  <conditionalFormatting sqref="T44:U44">
    <cfRule type="expression" dxfId="2031" priority="5150">
      <formula>T44="GP"</formula>
    </cfRule>
    <cfRule type="expression" dxfId="2030" priority="5151">
      <formula>T44="PSJ"</formula>
    </cfRule>
    <cfRule type="expression" dxfId="2029" priority="5152">
      <formula>T44="E"</formula>
    </cfRule>
    <cfRule type="expression" dxfId="2028" priority="5153">
      <formula>T44="LP"</formula>
    </cfRule>
    <cfRule type="expression" dxfId="2027" priority="5154">
      <formula>T44="ENSA"</formula>
    </cfRule>
    <cfRule type="expression" dxfId="2026" priority="5155">
      <formula>T44="S4"</formula>
    </cfRule>
    <cfRule type="expression" dxfId="2025" priority="5156">
      <formula>T44="S3"</formula>
    </cfRule>
    <cfRule type="expression" dxfId="2024" priority="5157">
      <formula>T44="S2"</formula>
    </cfRule>
    <cfRule type="expression" dxfId="2023" priority="5158">
      <formula>T44="S1"</formula>
    </cfRule>
    <cfRule type="expression" dxfId="2022" priority="5159">
      <formula>T44="S0"</formula>
    </cfRule>
    <cfRule type="expression" dxfId="2021" priority="5160">
      <formula>T44="A4"</formula>
    </cfRule>
    <cfRule type="expression" dxfId="2020" priority="5161">
      <formula>T44="A3"</formula>
    </cfRule>
    <cfRule type="expression" dxfId="2019" priority="5162">
      <formula>T44="A2"</formula>
    </cfRule>
    <cfRule type="expression" dxfId="2018" priority="5163">
      <formula>T44="A1"</formula>
    </cfRule>
    <cfRule type="expression" dxfId="2017" priority="5164">
      <formula>T44="A0"</formula>
    </cfRule>
    <cfRule type="expression" dxfId="2016" priority="5165">
      <formula>T44="RJ"</formula>
    </cfRule>
    <cfRule type="expression" dxfId="2015" priority="5166">
      <formula>T44="MEP"</formula>
    </cfRule>
    <cfRule type="expression" dxfId="2014" priority="5167">
      <formula>T44="F"</formula>
    </cfRule>
    <cfRule type="expression" dxfId="2013" priority="5168">
      <formula>T44="RQ"</formula>
    </cfRule>
    <cfRule type="expression" dxfId="2012" priority="5169">
      <formula>T44="CHAL"</formula>
    </cfRule>
    <cfRule type="expression" dxfId="2011" priority="5170">
      <formula>T44="RED"</formula>
    </cfRule>
    <cfRule type="expression" dxfId="2010" priority="5171">
      <formula>T44="CSP"</formula>
    </cfRule>
    <cfRule type="expression" dxfId="2009" priority="5172">
      <formula>T44="PAF"</formula>
    </cfRule>
    <cfRule type="expression" dxfId="2008" priority="5173">
      <formula>T44="TR"</formula>
    </cfRule>
    <cfRule type="expression" dxfId="2007" priority="5174">
      <formula>T44="TE"</formula>
    </cfRule>
    <cfRule type="expression" dxfId="2006" priority="5175">
      <formula>T44="3eme"</formula>
    </cfRule>
    <cfRule type="expression" dxfId="2005" priority="5176">
      <formula>T44="2eme"</formula>
    </cfRule>
    <cfRule type="expression" dxfId="2004" priority="5177">
      <formula>T44="1ere"</formula>
    </cfRule>
    <cfRule type="expression" dxfId="2003" priority="5178">
      <formula>T44="FLO"</formula>
    </cfRule>
    <cfRule type="expression" dxfId="2002" priority="5179">
      <formula>T44="DEB"</formula>
    </cfRule>
    <cfRule type="expression" dxfId="2001" priority="5180">
      <formula>T44="J2"</formula>
    </cfRule>
    <cfRule type="expression" dxfId="2000" priority="5181">
      <formula>T44="J1"</formula>
    </cfRule>
  </conditionalFormatting>
  <conditionalFormatting sqref="V26:X27">
    <cfRule type="expression" dxfId="1999" priority="2996">
      <formula>V26="A3"</formula>
    </cfRule>
    <cfRule type="expression" dxfId="1998" priority="2997">
      <formula>V26="A2"</formula>
    </cfRule>
    <cfRule type="expression" dxfId="1997" priority="2998">
      <formula>V26="A1"</formula>
    </cfRule>
    <cfRule type="expression" dxfId="1996" priority="2999">
      <formula>V26="A0"</formula>
    </cfRule>
    <cfRule type="expression" dxfId="1995" priority="3000">
      <formula>V26="RJ"</formula>
    </cfRule>
    <cfRule type="expression" dxfId="1994" priority="3001">
      <formula>V26="MEP"</formula>
    </cfRule>
    <cfRule type="expression" dxfId="1993" priority="3002">
      <formula>V26="F"</formula>
    </cfRule>
    <cfRule type="expression" dxfId="1992" priority="3003">
      <formula>V26="RQ"</formula>
    </cfRule>
    <cfRule type="expression" dxfId="1991" priority="3004">
      <formula>V26="CHAL"</formula>
    </cfRule>
    <cfRule type="expression" dxfId="1990" priority="3005">
      <formula>V26="RED"</formula>
    </cfRule>
    <cfRule type="expression" dxfId="1989" priority="3006">
      <formula>V26="CSP"</formula>
    </cfRule>
    <cfRule type="expression" dxfId="1988" priority="3007">
      <formula>V26="PAF"</formula>
    </cfRule>
    <cfRule type="expression" dxfId="1987" priority="3008">
      <formula>V26="TR"</formula>
    </cfRule>
    <cfRule type="expression" dxfId="1986" priority="3009">
      <formula>V26="TE"</formula>
    </cfRule>
    <cfRule type="expression" dxfId="1985" priority="3010">
      <formula>V26="3eme"</formula>
    </cfRule>
    <cfRule type="expression" dxfId="1984" priority="3011">
      <formula>V26="2eme"</formula>
    </cfRule>
    <cfRule type="expression" dxfId="1983" priority="3012">
      <formula>V26="1ere"</formula>
    </cfRule>
    <cfRule type="expression" dxfId="1982" priority="3013">
      <formula>V26="FLO"</formula>
    </cfRule>
    <cfRule type="expression" dxfId="1981" priority="3014">
      <formula>V26="DEB"</formula>
    </cfRule>
    <cfRule type="expression" dxfId="1980" priority="3015">
      <formula>V26="J2"</formula>
    </cfRule>
    <cfRule type="expression" dxfId="1979" priority="3016">
      <formula>V26="J1"</formula>
    </cfRule>
  </conditionalFormatting>
  <conditionalFormatting sqref="S44:X44">
    <cfRule type="expression" dxfId="1978" priority="975">
      <formula>S44="GP"</formula>
    </cfRule>
    <cfRule type="expression" dxfId="1977" priority="976">
      <formula>S44="PSJ"</formula>
    </cfRule>
    <cfRule type="expression" dxfId="1976" priority="977">
      <formula>S44="E"</formula>
    </cfRule>
    <cfRule type="expression" dxfId="1975" priority="978">
      <formula>S44="LP"</formula>
    </cfRule>
    <cfRule type="expression" dxfId="1974" priority="979">
      <formula>S44="ENSA"</formula>
    </cfRule>
    <cfRule type="expression" dxfId="1973" priority="980">
      <formula>S44="S4"</formula>
    </cfRule>
    <cfRule type="expression" dxfId="1972" priority="981">
      <formula>S44="S3"</formula>
    </cfRule>
    <cfRule type="expression" dxfId="1971" priority="982">
      <formula>S44="S2"</formula>
    </cfRule>
    <cfRule type="expression" dxfId="1970" priority="983">
      <formula>S44="S1"</formula>
    </cfRule>
    <cfRule type="expression" dxfId="1969" priority="984">
      <formula>S44="S0"</formula>
    </cfRule>
    <cfRule type="expression" dxfId="1968" priority="985">
      <formula>S44="A4"</formula>
    </cfRule>
    <cfRule type="expression" dxfId="1967" priority="986">
      <formula>S44="A3"</formula>
    </cfRule>
    <cfRule type="expression" dxfId="1966" priority="987">
      <formula>S44="A2"</formula>
    </cfRule>
    <cfRule type="expression" dxfId="1965" priority="988">
      <formula>S44="A1"</formula>
    </cfRule>
    <cfRule type="expression" dxfId="1964" priority="989">
      <formula>S44="A0"</formula>
    </cfRule>
    <cfRule type="expression" dxfId="1963" priority="990">
      <formula>S44="RJ"</formula>
    </cfRule>
    <cfRule type="expression" dxfId="1962" priority="991">
      <formula>S44="MEP"</formula>
    </cfRule>
    <cfRule type="expression" dxfId="1961" priority="992">
      <formula>S44="F"</formula>
    </cfRule>
    <cfRule type="expression" dxfId="1960" priority="993">
      <formula>S44="RQ"</formula>
    </cfRule>
    <cfRule type="expression" dxfId="1959" priority="994">
      <formula>S44="CHAL"</formula>
    </cfRule>
    <cfRule type="expression" dxfId="1958" priority="995">
      <formula>S44="RED"</formula>
    </cfRule>
    <cfRule type="expression" dxfId="1957" priority="996">
      <formula>S44="CSP"</formula>
    </cfRule>
    <cfRule type="expression" dxfId="1956" priority="997">
      <formula>S44="PAF"</formula>
    </cfRule>
    <cfRule type="expression" dxfId="1955" priority="998">
      <formula>S44="TR"</formula>
    </cfRule>
    <cfRule type="expression" dxfId="1954" priority="999">
      <formula>S44="TE"</formula>
    </cfRule>
    <cfRule type="expression" dxfId="1953" priority="1000">
      <formula>S44="3eme"</formula>
    </cfRule>
    <cfRule type="expression" dxfId="1952" priority="1001">
      <formula>S44="2eme"</formula>
    </cfRule>
    <cfRule type="expression" dxfId="1951" priority="1002">
      <formula>S44="1ere"</formula>
    </cfRule>
    <cfRule type="expression" dxfId="1950" priority="1003">
      <formula>S44="FLO"</formula>
    </cfRule>
    <cfRule type="expression" dxfId="1949" priority="1004">
      <formula>S44="DEB"</formula>
    </cfRule>
    <cfRule type="expression" dxfId="1948" priority="1005">
      <formula>S44="J2"</formula>
    </cfRule>
    <cfRule type="expression" dxfId="1947" priority="1006">
      <formula>S44="J1"</formula>
    </cfRule>
  </conditionalFormatting>
  <conditionalFormatting sqref="S44:AA44">
    <cfRule type="expression" dxfId="1946" priority="879">
      <formula>S44="GP"</formula>
    </cfRule>
    <cfRule type="expression" dxfId="1945" priority="880">
      <formula>S44="PSJ"</formula>
    </cfRule>
    <cfRule type="expression" dxfId="1944" priority="881">
      <formula>S44="E"</formula>
    </cfRule>
    <cfRule type="expression" dxfId="1943" priority="882">
      <formula>S44="LP"</formula>
    </cfRule>
    <cfRule type="expression" dxfId="1942" priority="883">
      <formula>S44="ENSA"</formula>
    </cfRule>
    <cfRule type="expression" dxfId="1941" priority="884">
      <formula>S44="S4"</formula>
    </cfRule>
    <cfRule type="expression" dxfId="1940" priority="885">
      <formula>S44="S3"</formula>
    </cfRule>
    <cfRule type="expression" dxfId="1939" priority="886">
      <formula>S44="S2"</formula>
    </cfRule>
    <cfRule type="expression" dxfId="1938" priority="887">
      <formula>S44="S1"</formula>
    </cfRule>
    <cfRule type="expression" dxfId="1937" priority="888">
      <formula>S44="S0"</formula>
    </cfRule>
    <cfRule type="expression" dxfId="1936" priority="889">
      <formula>S44="A4"</formula>
    </cfRule>
    <cfRule type="expression" dxfId="1935" priority="890">
      <formula>S44="A3"</formula>
    </cfRule>
    <cfRule type="expression" dxfId="1934" priority="891">
      <formula>S44="A2"</formula>
    </cfRule>
    <cfRule type="expression" dxfId="1933" priority="892">
      <formula>S44="A1"</formula>
    </cfRule>
    <cfRule type="expression" dxfId="1932" priority="893">
      <formula>S44="A0"</formula>
    </cfRule>
    <cfRule type="expression" dxfId="1931" priority="894">
      <formula>S44="RJ"</formula>
    </cfRule>
    <cfRule type="expression" dxfId="1930" priority="895">
      <formula>S44="MEP"</formula>
    </cfRule>
    <cfRule type="expression" dxfId="1929" priority="896">
      <formula>S44="F"</formula>
    </cfRule>
    <cfRule type="expression" dxfId="1928" priority="897">
      <formula>S44="RQ"</formula>
    </cfRule>
    <cfRule type="expression" dxfId="1927" priority="898">
      <formula>S44="CHAL"</formula>
    </cfRule>
    <cfRule type="expression" dxfId="1926" priority="899">
      <formula>S44="RED"</formula>
    </cfRule>
    <cfRule type="expression" dxfId="1925" priority="900">
      <formula>S44="CSP"</formula>
    </cfRule>
    <cfRule type="expression" dxfId="1924" priority="901">
      <formula>S44="PAF"</formula>
    </cfRule>
    <cfRule type="expression" dxfId="1923" priority="902">
      <formula>S44="TR"</formula>
    </cfRule>
    <cfRule type="expression" dxfId="1922" priority="903">
      <formula>S44="TE"</formula>
    </cfRule>
    <cfRule type="expression" dxfId="1921" priority="904">
      <formula>S44="3eme"</formula>
    </cfRule>
    <cfRule type="expression" dxfId="1920" priority="905">
      <formula>S44="2eme"</formula>
    </cfRule>
    <cfRule type="expression" dxfId="1919" priority="906">
      <formula>S44="1ere"</formula>
    </cfRule>
    <cfRule type="expression" dxfId="1918" priority="907">
      <formula>S44="FLO"</formula>
    </cfRule>
    <cfRule type="expression" dxfId="1917" priority="908">
      <formula>S44="DEB"</formula>
    </cfRule>
    <cfRule type="expression" dxfId="1916" priority="909">
      <formula>S44="J2"</formula>
    </cfRule>
    <cfRule type="expression" dxfId="1915" priority="910">
      <formula>S44="J1"</formula>
    </cfRule>
  </conditionalFormatting>
  <conditionalFormatting sqref="W44:X44">
    <cfRule type="expression" dxfId="1914" priority="943">
      <formula>W44="GP"</formula>
    </cfRule>
    <cfRule type="expression" dxfId="1913" priority="944">
      <formula>W44="PSJ"</formula>
    </cfRule>
    <cfRule type="expression" dxfId="1912" priority="945">
      <formula>W44="E"</formula>
    </cfRule>
    <cfRule type="expression" dxfId="1911" priority="946">
      <formula>W44="LP"</formula>
    </cfRule>
    <cfRule type="expression" dxfId="1910" priority="947">
      <formula>W44="ENSA"</formula>
    </cfRule>
    <cfRule type="expression" dxfId="1909" priority="948">
      <formula>W44="S4"</formula>
    </cfRule>
    <cfRule type="expression" dxfId="1908" priority="949">
      <formula>W44="S3"</formula>
    </cfRule>
    <cfRule type="expression" dxfId="1907" priority="950">
      <formula>W44="S2"</formula>
    </cfRule>
    <cfRule type="expression" dxfId="1906" priority="951">
      <formula>W44="S1"</formula>
    </cfRule>
    <cfRule type="expression" dxfId="1905" priority="952">
      <formula>W44="S0"</formula>
    </cfRule>
    <cfRule type="expression" dxfId="1904" priority="953">
      <formula>W44="A4"</formula>
    </cfRule>
    <cfRule type="expression" dxfId="1903" priority="954">
      <formula>W44="A3"</formula>
    </cfRule>
    <cfRule type="expression" dxfId="1902" priority="955">
      <formula>W44="A2"</formula>
    </cfRule>
    <cfRule type="expression" dxfId="1901" priority="956">
      <formula>W44="A1"</formula>
    </cfRule>
    <cfRule type="expression" dxfId="1900" priority="957">
      <formula>W44="A0"</formula>
    </cfRule>
    <cfRule type="expression" dxfId="1899" priority="958">
      <formula>W44="RJ"</formula>
    </cfRule>
    <cfRule type="expression" dxfId="1898" priority="959">
      <formula>W44="MEP"</formula>
    </cfRule>
    <cfRule type="expression" dxfId="1897" priority="960">
      <formula>W44="F"</formula>
    </cfRule>
    <cfRule type="expression" dxfId="1896" priority="961">
      <formula>W44="RQ"</formula>
    </cfRule>
    <cfRule type="expression" dxfId="1895" priority="962">
      <formula>W44="CHAL"</formula>
    </cfRule>
    <cfRule type="expression" dxfId="1894" priority="963">
      <formula>W44="RED"</formula>
    </cfRule>
    <cfRule type="expression" dxfId="1893" priority="964">
      <formula>W44="CSP"</formula>
    </cfRule>
    <cfRule type="expression" dxfId="1892" priority="965">
      <formula>W44="PAF"</formula>
    </cfRule>
    <cfRule type="expression" dxfId="1891" priority="966">
      <formula>W44="TR"</formula>
    </cfRule>
    <cfRule type="expression" dxfId="1890" priority="967">
      <formula>W44="TE"</formula>
    </cfRule>
    <cfRule type="expression" dxfId="1889" priority="968">
      <formula>W44="3eme"</formula>
    </cfRule>
    <cfRule type="expression" dxfId="1888" priority="969">
      <formula>W44="2eme"</formula>
    </cfRule>
    <cfRule type="expression" dxfId="1887" priority="970">
      <formula>W44="1ere"</formula>
    </cfRule>
    <cfRule type="expression" dxfId="1886" priority="971">
      <formula>W44="FLO"</formula>
    </cfRule>
    <cfRule type="expression" dxfId="1885" priority="972">
      <formula>W44="DEB"</formula>
    </cfRule>
    <cfRule type="expression" dxfId="1884" priority="973">
      <formula>W44="J2"</formula>
    </cfRule>
    <cfRule type="expression" dxfId="1883" priority="974">
      <formula>W44="J1"</formula>
    </cfRule>
  </conditionalFormatting>
  <conditionalFormatting sqref="Y17:AD17">
    <cfRule type="expression" dxfId="1882" priority="673">
      <formula>Y17="GP"</formula>
    </cfRule>
    <cfRule type="expression" dxfId="1881" priority="674">
      <formula>Y17="PSJ"</formula>
    </cfRule>
    <cfRule type="expression" dxfId="1880" priority="675">
      <formula>Y17="E"</formula>
    </cfRule>
    <cfRule type="expression" dxfId="1879" priority="676">
      <formula>Y17="LP"</formula>
    </cfRule>
    <cfRule type="expression" dxfId="1878" priority="677">
      <formula>Y17="ENSA"</formula>
    </cfRule>
    <cfRule type="expression" dxfId="1877" priority="678">
      <formula>Y17="S4"</formula>
    </cfRule>
    <cfRule type="expression" dxfId="1876" priority="679">
      <formula>Y17="S3"</formula>
    </cfRule>
    <cfRule type="expression" dxfId="1875" priority="680">
      <formula>Y17="S2"</formula>
    </cfRule>
    <cfRule type="expression" dxfId="1874" priority="681">
      <formula>Y17="S1"</formula>
    </cfRule>
    <cfRule type="expression" dxfId="1873" priority="682">
      <formula>Y17="S0"</formula>
    </cfRule>
    <cfRule type="expression" dxfId="1872" priority="683">
      <formula>Y17="A4"</formula>
    </cfRule>
  </conditionalFormatting>
  <conditionalFormatting sqref="Y44:AD44">
    <cfRule type="expression" dxfId="1871" priority="783">
      <formula>Y44="GP"</formula>
    </cfRule>
    <cfRule type="expression" dxfId="1870" priority="784">
      <formula>Y44="PSJ"</formula>
    </cfRule>
    <cfRule type="expression" dxfId="1869" priority="785">
      <formula>Y44="E"</formula>
    </cfRule>
    <cfRule type="expression" dxfId="1868" priority="786">
      <formula>Y44="LP"</formula>
    </cfRule>
    <cfRule type="expression" dxfId="1867" priority="787">
      <formula>Y44="ENSA"</formula>
    </cfRule>
    <cfRule type="expression" dxfId="1866" priority="788">
      <formula>Y44="S4"</formula>
    </cfRule>
    <cfRule type="expression" dxfId="1865" priority="789">
      <formula>Y44="S3"</formula>
    </cfRule>
    <cfRule type="expression" dxfId="1864" priority="790">
      <formula>Y44="S2"</formula>
    </cfRule>
    <cfRule type="expression" dxfId="1863" priority="791">
      <formula>Y44="S1"</formula>
    </cfRule>
    <cfRule type="expression" dxfId="1862" priority="792">
      <formula>Y44="S0"</formula>
    </cfRule>
    <cfRule type="expression" dxfId="1861" priority="793">
      <formula>Y44="A4"</formula>
    </cfRule>
    <cfRule type="expression" dxfId="1860" priority="794">
      <formula>Y44="A3"</formula>
    </cfRule>
    <cfRule type="expression" dxfId="1859" priority="795">
      <formula>Y44="A2"</formula>
    </cfRule>
    <cfRule type="expression" dxfId="1858" priority="796">
      <formula>Y44="A1"</formula>
    </cfRule>
    <cfRule type="expression" dxfId="1857" priority="797">
      <formula>Y44="A0"</formula>
    </cfRule>
    <cfRule type="expression" dxfId="1856" priority="798">
      <formula>Y44="RJ"</formula>
    </cfRule>
    <cfRule type="expression" dxfId="1855" priority="799">
      <formula>Y44="MEP"</formula>
    </cfRule>
    <cfRule type="expression" dxfId="1854" priority="800">
      <formula>Y44="F"</formula>
    </cfRule>
    <cfRule type="expression" dxfId="1853" priority="801">
      <formula>Y44="RQ"</formula>
    </cfRule>
    <cfRule type="expression" dxfId="1852" priority="802">
      <formula>Y44="CHAL"</formula>
    </cfRule>
    <cfRule type="expression" dxfId="1851" priority="803">
      <formula>Y44="RED"</formula>
    </cfRule>
    <cfRule type="expression" dxfId="1850" priority="804">
      <formula>Y44="CSP"</formula>
    </cfRule>
    <cfRule type="expression" dxfId="1849" priority="805">
      <formula>Y44="PAF"</formula>
    </cfRule>
    <cfRule type="expression" dxfId="1848" priority="806">
      <formula>Y44="TR"</formula>
    </cfRule>
    <cfRule type="expression" dxfId="1847" priority="807">
      <formula>Y44="TE"</formula>
    </cfRule>
    <cfRule type="expression" dxfId="1846" priority="808">
      <formula>Y44="3eme"</formula>
    </cfRule>
    <cfRule type="expression" dxfId="1845" priority="809">
      <formula>Y44="2eme"</formula>
    </cfRule>
    <cfRule type="expression" dxfId="1844" priority="810">
      <formula>Y44="1ere"</formula>
    </cfRule>
    <cfRule type="expression" dxfId="1843" priority="811">
      <formula>Y44="FLO"</formula>
    </cfRule>
    <cfRule type="expression" dxfId="1842" priority="812">
      <formula>Y44="DEB"</formula>
    </cfRule>
    <cfRule type="expression" dxfId="1841" priority="813">
      <formula>Y44="J2"</formula>
    </cfRule>
    <cfRule type="expression" dxfId="1840" priority="814">
      <formula>Y44="J1"</formula>
    </cfRule>
  </conditionalFormatting>
  <conditionalFormatting sqref="Z22:Z29">
    <cfRule type="expression" dxfId="1839" priority="2827">
      <formula>Z22="A3"</formula>
    </cfRule>
    <cfRule type="expression" dxfId="1838" priority="2828">
      <formula>Z22="A2"</formula>
    </cfRule>
    <cfRule type="expression" dxfId="1837" priority="2829">
      <formula>Z22="A1"</formula>
    </cfRule>
    <cfRule type="expression" dxfId="1836" priority="2830">
      <formula>Z22="A0"</formula>
    </cfRule>
    <cfRule type="expression" dxfId="1835" priority="2831">
      <formula>Z22="RJ"</formula>
    </cfRule>
    <cfRule type="expression" dxfId="1834" priority="2832">
      <formula>Z22="MEP"</formula>
    </cfRule>
    <cfRule type="expression" dxfId="1833" priority="2833">
      <formula>Z22="F"</formula>
    </cfRule>
    <cfRule type="expression" dxfId="1832" priority="2834">
      <formula>Z22="RQ"</formula>
    </cfRule>
    <cfRule type="expression" dxfId="1831" priority="2835">
      <formula>Z22="CHAL"</formula>
    </cfRule>
    <cfRule type="expression" dxfId="1830" priority="2836">
      <formula>Z22="RED"</formula>
    </cfRule>
    <cfRule type="expression" dxfId="1829" priority="2837">
      <formula>Z22="CSP"</formula>
    </cfRule>
    <cfRule type="expression" dxfId="1828" priority="2838">
      <formula>Z22="PAF"</formula>
    </cfRule>
    <cfRule type="expression" dxfId="1827" priority="2839">
      <formula>Z22="TR"</formula>
    </cfRule>
    <cfRule type="expression" dxfId="1826" priority="2840">
      <formula>Z22="TE"</formula>
    </cfRule>
    <cfRule type="expression" dxfId="1825" priority="2841">
      <formula>Z22="3eme"</formula>
    </cfRule>
    <cfRule type="expression" dxfId="1824" priority="2842">
      <formula>Z22="2eme"</formula>
    </cfRule>
    <cfRule type="expression" dxfId="1823" priority="2843">
      <formula>Z22="1ere"</formula>
    </cfRule>
    <cfRule type="expression" dxfId="1822" priority="2844">
      <formula>Z22="FLO"</formula>
    </cfRule>
    <cfRule type="expression" dxfId="1821" priority="2845">
      <formula>Z22="DEB"</formula>
    </cfRule>
    <cfRule type="expression" dxfId="1820" priority="2846">
      <formula>Z22="J2"</formula>
    </cfRule>
    <cfRule type="expression" dxfId="1819" priority="2847">
      <formula>Z22="J1"</formula>
    </cfRule>
  </conditionalFormatting>
  <conditionalFormatting sqref="Z36:Z37 Z39:Z41">
    <cfRule type="expression" dxfId="1818" priority="2851">
      <formula>Z36="GP"</formula>
    </cfRule>
    <cfRule type="expression" dxfId="1817" priority="2852">
      <formula>Z36="PSJ"</formula>
    </cfRule>
    <cfRule type="expression" dxfId="1816" priority="2853">
      <formula>Z36="E"</formula>
    </cfRule>
    <cfRule type="expression" dxfId="1815" priority="2854">
      <formula>Z36="LP"</formula>
    </cfRule>
    <cfRule type="expression" dxfId="1814" priority="2855">
      <formula>Z36="ENSA"</formula>
    </cfRule>
    <cfRule type="expression" dxfId="1813" priority="2856">
      <formula>Z36="S4"</formula>
    </cfRule>
    <cfRule type="expression" dxfId="1812" priority="2857">
      <formula>Z36="S3"</formula>
    </cfRule>
    <cfRule type="expression" dxfId="1811" priority="2858">
      <formula>Z36="S2"</formula>
    </cfRule>
    <cfRule type="expression" dxfId="1810" priority="2859">
      <formula>Z36="S1"</formula>
    </cfRule>
    <cfRule type="expression" dxfId="1809" priority="2860">
      <formula>Z36="S0"</formula>
    </cfRule>
    <cfRule type="expression" dxfId="1808" priority="2861">
      <formula>Z36="A4"</formula>
    </cfRule>
    <cfRule type="expression" dxfId="1807" priority="2862">
      <formula>Z36="A3"</formula>
    </cfRule>
    <cfRule type="expression" dxfId="1806" priority="2863">
      <formula>Z36="A2"</formula>
    </cfRule>
    <cfRule type="expression" dxfId="1805" priority="2864">
      <formula>Z36="A1"</formula>
    </cfRule>
    <cfRule type="expression" dxfId="1804" priority="2865">
      <formula>Z36="A0"</formula>
    </cfRule>
    <cfRule type="expression" dxfId="1803" priority="2866">
      <formula>Z36="RJ"</formula>
    </cfRule>
    <cfRule type="expression" dxfId="1802" priority="2867">
      <formula>Z36="MEP"</formula>
    </cfRule>
    <cfRule type="expression" dxfId="1801" priority="2868">
      <formula>Z36="F"</formula>
    </cfRule>
    <cfRule type="expression" dxfId="1800" priority="2869">
      <formula>Z36="RQ"</formula>
    </cfRule>
    <cfRule type="expression" dxfId="1799" priority="2870">
      <formula>Z36="CHAL"</formula>
    </cfRule>
    <cfRule type="expression" dxfId="1798" priority="2871">
      <formula>Z36="RED"</formula>
    </cfRule>
    <cfRule type="expression" dxfId="1797" priority="2872">
      <formula>Z36="CSP"</formula>
    </cfRule>
    <cfRule type="expression" dxfId="1796" priority="2873">
      <formula>Z36="PAF"</formula>
    </cfRule>
    <cfRule type="expression" dxfId="1795" priority="2874">
      <formula>Z36="TR"</formula>
    </cfRule>
    <cfRule type="expression" dxfId="1794" priority="2875">
      <formula>Z36="TE"</formula>
    </cfRule>
    <cfRule type="expression" dxfId="1793" priority="2876">
      <formula>Z36="3eme"</formula>
    </cfRule>
    <cfRule type="expression" dxfId="1792" priority="2877">
      <formula>Z36="2eme"</formula>
    </cfRule>
    <cfRule type="expression" dxfId="1791" priority="2878">
      <formula>Z36="1ere"</formula>
    </cfRule>
    <cfRule type="expression" dxfId="1790" priority="2879">
      <formula>Z36="FLO"</formula>
    </cfRule>
    <cfRule type="expression" dxfId="1789" priority="2880">
      <formula>Z36="DEB"</formula>
    </cfRule>
    <cfRule type="expression" dxfId="1788" priority="2881">
      <formula>Z36="J2"</formula>
    </cfRule>
    <cfRule type="expression" dxfId="1787" priority="2882">
      <formula>Z36="J1"</formula>
    </cfRule>
    <cfRule type="expression" dxfId="1786" priority="2894">
      <formula>Z36="A3"</formula>
    </cfRule>
    <cfRule type="expression" dxfId="1785" priority="2895">
      <formula>Z36="A2"</formula>
    </cfRule>
    <cfRule type="expression" dxfId="1784" priority="2896">
      <formula>Z36="A1"</formula>
    </cfRule>
    <cfRule type="expression" dxfId="1783" priority="2897">
      <formula>Z36="A0"</formula>
    </cfRule>
    <cfRule type="expression" dxfId="1782" priority="2898">
      <formula>Z36="RJ"</formula>
    </cfRule>
    <cfRule type="expression" dxfId="1781" priority="2899">
      <formula>Z36="MEP"</formula>
    </cfRule>
    <cfRule type="expression" dxfId="1780" priority="2900">
      <formula>Z36="F"</formula>
    </cfRule>
    <cfRule type="expression" dxfId="1779" priority="2901">
      <formula>Z36="RQ"</formula>
    </cfRule>
    <cfRule type="expression" dxfId="1778" priority="2902">
      <formula>Z36="CHAL"</formula>
    </cfRule>
    <cfRule type="expression" dxfId="1777" priority="2903">
      <formula>Z36="RED"</formula>
    </cfRule>
    <cfRule type="expression" dxfId="1776" priority="2904">
      <formula>Z36="CSP"</formula>
    </cfRule>
    <cfRule type="expression" dxfId="1775" priority="2905">
      <formula>Z36="PAF"</formula>
    </cfRule>
    <cfRule type="expression" dxfId="1774" priority="2906">
      <formula>Z36="TR"</formula>
    </cfRule>
    <cfRule type="expression" dxfId="1773" priority="2907">
      <formula>Z36="TE"</formula>
    </cfRule>
    <cfRule type="expression" dxfId="1772" priority="2908">
      <formula>Z36="3eme"</formula>
    </cfRule>
    <cfRule type="expression" dxfId="1771" priority="2909">
      <formula>Z36="2eme"</formula>
    </cfRule>
    <cfRule type="expression" dxfId="1770" priority="2910">
      <formula>Z36="1ere"</formula>
    </cfRule>
    <cfRule type="expression" dxfId="1769" priority="2911">
      <formula>Z36="FLO"</formula>
    </cfRule>
    <cfRule type="expression" dxfId="1768" priority="2912">
      <formula>Z36="DEB"</formula>
    </cfRule>
    <cfRule type="expression" dxfId="1767" priority="2913">
      <formula>Z36="J2"</formula>
    </cfRule>
    <cfRule type="expression" dxfId="1766" priority="2914">
      <formula>Z36="J1"</formula>
    </cfRule>
  </conditionalFormatting>
  <conditionalFormatting sqref="Z42">
    <cfRule type="expression" dxfId="1765" priority="2347">
      <formula>Z42="GP"</formula>
    </cfRule>
    <cfRule type="expression" dxfId="1764" priority="2348">
      <formula>Z42="PSJ"</formula>
    </cfRule>
    <cfRule type="expression" dxfId="1763" priority="2349">
      <formula>Z42="E"</formula>
    </cfRule>
    <cfRule type="expression" dxfId="1762" priority="2350">
      <formula>Z42="LP"</formula>
    </cfRule>
    <cfRule type="expression" dxfId="1761" priority="2351">
      <formula>Z42="ENSA"</formula>
    </cfRule>
    <cfRule type="expression" dxfId="1760" priority="2352">
      <formula>Z42="S4"</formula>
    </cfRule>
    <cfRule type="expression" dxfId="1759" priority="2353">
      <formula>Z42="S3"</formula>
    </cfRule>
    <cfRule type="expression" dxfId="1758" priority="2354">
      <formula>Z42="S2"</formula>
    </cfRule>
    <cfRule type="expression" dxfId="1757" priority="2355">
      <formula>Z42="S1"</formula>
    </cfRule>
    <cfRule type="expression" dxfId="1756" priority="2356">
      <formula>Z42="S0"</formula>
    </cfRule>
    <cfRule type="expression" dxfId="1755" priority="2357">
      <formula>Z42="A4"</formula>
    </cfRule>
    <cfRule type="expression" dxfId="1754" priority="2358">
      <formula>Z42="A3"</formula>
    </cfRule>
    <cfRule type="expression" dxfId="1753" priority="2359">
      <formula>Z42="A2"</formula>
    </cfRule>
    <cfRule type="expression" dxfId="1752" priority="2360">
      <formula>Z42="A1"</formula>
    </cfRule>
    <cfRule type="expression" dxfId="1751" priority="2361">
      <formula>Z42="A0"</formula>
    </cfRule>
    <cfRule type="expression" dxfId="1750" priority="2362">
      <formula>Z42="RJ"</formula>
    </cfRule>
    <cfRule type="expression" dxfId="1749" priority="2363">
      <formula>Z42="MEP"</formula>
    </cfRule>
    <cfRule type="expression" dxfId="1748" priority="2364">
      <formula>Z42="F"</formula>
    </cfRule>
    <cfRule type="expression" dxfId="1747" priority="2365">
      <formula>Z42="RQ"</formula>
    </cfRule>
    <cfRule type="expression" dxfId="1746" priority="2366">
      <formula>Z42="CHAL"</formula>
    </cfRule>
    <cfRule type="expression" dxfId="1745" priority="2367">
      <formula>Z42="RED"</formula>
    </cfRule>
    <cfRule type="expression" dxfId="1744" priority="2368">
      <formula>Z42="CSP"</formula>
    </cfRule>
    <cfRule type="expression" dxfId="1743" priority="2369">
      <formula>Z42="PAF"</formula>
    </cfRule>
    <cfRule type="expression" dxfId="1742" priority="2370">
      <formula>Z42="TR"</formula>
    </cfRule>
    <cfRule type="expression" dxfId="1741" priority="2371">
      <formula>Z42="TE"</formula>
    </cfRule>
    <cfRule type="expression" dxfId="1740" priority="2372">
      <formula>Z42="3eme"</formula>
    </cfRule>
    <cfRule type="expression" dxfId="1739" priority="2373">
      <formula>Z42="2eme"</formula>
    </cfRule>
    <cfRule type="expression" dxfId="1738" priority="2374">
      <formula>Z42="1ere"</formula>
    </cfRule>
    <cfRule type="expression" dxfId="1737" priority="2375">
      <formula>Z42="FLO"</formula>
    </cfRule>
    <cfRule type="expression" dxfId="1736" priority="2376">
      <formula>Z42="DEB"</formula>
    </cfRule>
    <cfRule type="expression" dxfId="1735" priority="2377">
      <formula>Z42="J2"</formula>
    </cfRule>
    <cfRule type="expression" dxfId="1734" priority="2378">
      <formula>Z42="J1"</formula>
    </cfRule>
    <cfRule type="expression" dxfId="1733" priority="2390">
      <formula>Z42="A3"</formula>
    </cfRule>
    <cfRule type="expression" dxfId="1732" priority="2391">
      <formula>Z42="A2"</formula>
    </cfRule>
    <cfRule type="expression" dxfId="1731" priority="2392">
      <formula>Z42="A1"</formula>
    </cfRule>
    <cfRule type="expression" dxfId="1730" priority="2393">
      <formula>Z42="A0"</formula>
    </cfRule>
    <cfRule type="expression" dxfId="1729" priority="2394">
      <formula>Z42="RJ"</formula>
    </cfRule>
    <cfRule type="expression" dxfId="1728" priority="2395">
      <formula>Z42="MEP"</formula>
    </cfRule>
    <cfRule type="expression" dxfId="1727" priority="2396">
      <formula>Z42="F"</formula>
    </cfRule>
    <cfRule type="expression" dxfId="1726" priority="2397">
      <formula>Z42="RQ"</formula>
    </cfRule>
    <cfRule type="expression" dxfId="1725" priority="2398">
      <formula>Z42="CHAL"</formula>
    </cfRule>
    <cfRule type="expression" dxfId="1724" priority="2399">
      <formula>Z42="RED"</formula>
    </cfRule>
    <cfRule type="expression" dxfId="1723" priority="2400">
      <formula>Z42="CSP"</formula>
    </cfRule>
    <cfRule type="expression" dxfId="1722" priority="2401">
      <formula>Z42="PAF"</formula>
    </cfRule>
    <cfRule type="expression" dxfId="1721" priority="2402">
      <formula>Z42="TR"</formula>
    </cfRule>
    <cfRule type="expression" dxfId="1720" priority="2403">
      <formula>Z42="TE"</formula>
    </cfRule>
    <cfRule type="expression" dxfId="1719" priority="2404">
      <formula>Z42="3eme"</formula>
    </cfRule>
    <cfRule type="expression" dxfId="1718" priority="2405">
      <formula>Z42="2eme"</formula>
    </cfRule>
    <cfRule type="expression" dxfId="1717" priority="2406">
      <formula>Z42="1ere"</formula>
    </cfRule>
    <cfRule type="expression" dxfId="1716" priority="2407">
      <formula>Z42="FLO"</formula>
    </cfRule>
    <cfRule type="expression" dxfId="1715" priority="2408">
      <formula>Z42="DEB"</formula>
    </cfRule>
    <cfRule type="expression" dxfId="1714" priority="2409">
      <formula>Z42="J2"</formula>
    </cfRule>
    <cfRule type="expression" dxfId="1713" priority="2410">
      <formula>Z42="J1"</formula>
    </cfRule>
  </conditionalFormatting>
  <conditionalFormatting sqref="Z44">
    <cfRule type="expression" dxfId="1712" priority="2325">
      <formula>Z44="A3"</formula>
    </cfRule>
    <cfRule type="expression" dxfId="1711" priority="2326">
      <formula>Z44="A2"</formula>
    </cfRule>
    <cfRule type="expression" dxfId="1710" priority="2327">
      <formula>Z44="A1"</formula>
    </cfRule>
    <cfRule type="expression" dxfId="1709" priority="2328">
      <formula>Z44="A0"</formula>
    </cfRule>
    <cfRule type="expression" dxfId="1708" priority="2329">
      <formula>Z44="RJ"</formula>
    </cfRule>
    <cfRule type="expression" dxfId="1707" priority="2330">
      <formula>Z44="MEP"</formula>
    </cfRule>
    <cfRule type="expression" dxfId="1706" priority="2331">
      <formula>Z44="F"</formula>
    </cfRule>
    <cfRule type="expression" dxfId="1705" priority="2332">
      <formula>Z44="RQ"</formula>
    </cfRule>
    <cfRule type="expression" dxfId="1704" priority="2333">
      <formula>Z44="CHAL"</formula>
    </cfRule>
    <cfRule type="expression" dxfId="1703" priority="2334">
      <formula>Z44="RED"</formula>
    </cfRule>
    <cfRule type="expression" dxfId="1702" priority="2335">
      <formula>Z44="CSP"</formula>
    </cfRule>
    <cfRule type="expression" dxfId="1701" priority="2336">
      <formula>Z44="PAF"</formula>
    </cfRule>
    <cfRule type="expression" dxfId="1700" priority="2337">
      <formula>Z44="TR"</formula>
    </cfRule>
    <cfRule type="expression" dxfId="1699" priority="2338">
      <formula>Z44="TE"</formula>
    </cfRule>
    <cfRule type="expression" dxfId="1698" priority="2339">
      <formula>Z44="3eme"</formula>
    </cfRule>
    <cfRule type="expression" dxfId="1697" priority="2340">
      <formula>Z44="2eme"</formula>
    </cfRule>
    <cfRule type="expression" dxfId="1696" priority="2341">
      <formula>Z44="1ere"</formula>
    </cfRule>
    <cfRule type="expression" dxfId="1695" priority="2342">
      <formula>Z44="FLO"</formula>
    </cfRule>
    <cfRule type="expression" dxfId="1694" priority="2343">
      <formula>Z44="DEB"</formula>
    </cfRule>
    <cfRule type="expression" dxfId="1693" priority="2344">
      <formula>Z44="J2"</formula>
    </cfRule>
    <cfRule type="expression" dxfId="1692" priority="2345">
      <formula>Z44="J1"</formula>
    </cfRule>
  </conditionalFormatting>
  <conditionalFormatting sqref="Z44:Z45">
    <cfRule type="expression" dxfId="1691" priority="2142">
      <formula>Z44="A3"</formula>
    </cfRule>
    <cfRule type="expression" dxfId="1690" priority="2143">
      <formula>Z44="A2"</formula>
    </cfRule>
    <cfRule type="expression" dxfId="1689" priority="2144">
      <formula>Z44="A1"</formula>
    </cfRule>
    <cfRule type="expression" dxfId="1688" priority="2145">
      <formula>Z44="A0"</formula>
    </cfRule>
    <cfRule type="expression" dxfId="1687" priority="2146">
      <formula>Z44="RJ"</formula>
    </cfRule>
    <cfRule type="expression" dxfId="1686" priority="2147">
      <formula>Z44="MEP"</formula>
    </cfRule>
    <cfRule type="expression" dxfId="1685" priority="2148">
      <formula>Z44="F"</formula>
    </cfRule>
    <cfRule type="expression" dxfId="1684" priority="2149">
      <formula>Z44="RQ"</formula>
    </cfRule>
    <cfRule type="expression" dxfId="1683" priority="2150">
      <formula>Z44="CHAL"</formula>
    </cfRule>
    <cfRule type="expression" dxfId="1682" priority="2151">
      <formula>Z44="RED"</formula>
    </cfRule>
    <cfRule type="expression" dxfId="1681" priority="2152">
      <formula>Z44="CSP"</formula>
    </cfRule>
    <cfRule type="expression" dxfId="1680" priority="2153">
      <formula>Z44="PAF"</formula>
    </cfRule>
    <cfRule type="expression" dxfId="1679" priority="2154">
      <formula>Z44="TR"</formula>
    </cfRule>
    <cfRule type="expression" dxfId="1678" priority="2155">
      <formula>Z44="TE"</formula>
    </cfRule>
    <cfRule type="expression" dxfId="1677" priority="2156">
      <formula>Z44="3eme"</formula>
    </cfRule>
    <cfRule type="expression" dxfId="1676" priority="2157">
      <formula>Z44="2eme"</formula>
    </cfRule>
    <cfRule type="expression" dxfId="1675" priority="2158">
      <formula>Z44="1ere"</formula>
    </cfRule>
    <cfRule type="expression" dxfId="1674" priority="2159">
      <formula>Z44="FLO"</formula>
    </cfRule>
    <cfRule type="expression" dxfId="1673" priority="2160">
      <formula>Z44="DEB"</formula>
    </cfRule>
    <cfRule type="expression" dxfId="1672" priority="2161">
      <formula>Z44="J2"</formula>
    </cfRule>
    <cfRule type="expression" dxfId="1671" priority="2162">
      <formula>Z44="J1"</formula>
    </cfRule>
  </conditionalFormatting>
  <conditionalFormatting sqref="Z44:Z49">
    <cfRule type="expression" dxfId="1670" priority="1711">
      <formula>Z44="GP"</formula>
    </cfRule>
    <cfRule type="expression" dxfId="1669" priority="1712">
      <formula>Z44="PSJ"</formula>
    </cfRule>
    <cfRule type="expression" dxfId="1668" priority="1713">
      <formula>Z44="E"</formula>
    </cfRule>
    <cfRule type="expression" dxfId="1667" priority="1714">
      <formula>Z44="LP"</formula>
    </cfRule>
    <cfRule type="expression" dxfId="1666" priority="1715">
      <formula>Z44="ENSA"</formula>
    </cfRule>
    <cfRule type="expression" dxfId="1665" priority="1716">
      <formula>Z44="S4"</formula>
    </cfRule>
    <cfRule type="expression" dxfId="1664" priority="1717">
      <formula>Z44="S3"</formula>
    </cfRule>
    <cfRule type="expression" dxfId="1663" priority="1718">
      <formula>Z44="S2"</formula>
    </cfRule>
    <cfRule type="expression" dxfId="1662" priority="1719">
      <formula>Z44="S1"</formula>
    </cfRule>
    <cfRule type="expression" dxfId="1661" priority="1720">
      <formula>Z44="S0"</formula>
    </cfRule>
    <cfRule type="expression" dxfId="1660" priority="1721">
      <formula>Z44="A4"</formula>
    </cfRule>
  </conditionalFormatting>
  <conditionalFormatting sqref="Z45:Z46">
    <cfRule type="expression" dxfId="1659" priority="2045">
      <formula>Z45="A3"</formula>
    </cfRule>
    <cfRule type="expression" dxfId="1658" priority="2046">
      <formula>Z45="A2"</formula>
    </cfRule>
    <cfRule type="expression" dxfId="1657" priority="2047">
      <formula>Z45="A1"</formula>
    </cfRule>
    <cfRule type="expression" dxfId="1656" priority="2048">
      <formula>Z45="A0"</formula>
    </cfRule>
    <cfRule type="expression" dxfId="1655" priority="2049">
      <formula>Z45="RJ"</formula>
    </cfRule>
    <cfRule type="expression" dxfId="1654" priority="2050">
      <formula>Z45="MEP"</formula>
    </cfRule>
    <cfRule type="expression" dxfId="1653" priority="2051">
      <formula>Z45="F"</formula>
    </cfRule>
    <cfRule type="expression" dxfId="1652" priority="2052">
      <formula>Z45="RQ"</formula>
    </cfRule>
    <cfRule type="expression" dxfId="1651" priority="2053">
      <formula>Z45="CHAL"</formula>
    </cfRule>
    <cfRule type="expression" dxfId="1650" priority="2054">
      <formula>Z45="RED"</formula>
    </cfRule>
    <cfRule type="expression" dxfId="1649" priority="2055">
      <formula>Z45="CSP"</formula>
    </cfRule>
    <cfRule type="expression" dxfId="1648" priority="2056">
      <formula>Z45="PAF"</formula>
    </cfRule>
    <cfRule type="expression" dxfId="1647" priority="2057">
      <formula>Z45="TR"</formula>
    </cfRule>
    <cfRule type="expression" dxfId="1646" priority="2058">
      <formula>Z45="TE"</formula>
    </cfRule>
    <cfRule type="expression" dxfId="1645" priority="2059">
      <formula>Z45="3eme"</formula>
    </cfRule>
    <cfRule type="expression" dxfId="1644" priority="2060">
      <formula>Z45="2eme"</formula>
    </cfRule>
    <cfRule type="expression" dxfId="1643" priority="2061">
      <formula>Z45="1ere"</formula>
    </cfRule>
    <cfRule type="expression" dxfId="1642" priority="2062">
      <formula>Z45="FLO"</formula>
    </cfRule>
    <cfRule type="expression" dxfId="1641" priority="2063">
      <formula>Z45="DEB"</formula>
    </cfRule>
    <cfRule type="expression" dxfId="1640" priority="2064">
      <formula>Z45="J2"</formula>
    </cfRule>
    <cfRule type="expression" dxfId="1639" priority="2065">
      <formula>Z45="J1"</formula>
    </cfRule>
  </conditionalFormatting>
  <conditionalFormatting sqref="Z46:Z47">
    <cfRule type="expression" dxfId="1638" priority="1948">
      <formula>Z46="A3"</formula>
    </cfRule>
    <cfRule type="expression" dxfId="1637" priority="1949">
      <formula>Z46="A2"</formula>
    </cfRule>
    <cfRule type="expression" dxfId="1636" priority="1950">
      <formula>Z46="A1"</formula>
    </cfRule>
    <cfRule type="expression" dxfId="1635" priority="1951">
      <formula>Z46="A0"</formula>
    </cfRule>
    <cfRule type="expression" dxfId="1634" priority="1952">
      <formula>Z46="RJ"</formula>
    </cfRule>
    <cfRule type="expression" dxfId="1633" priority="1953">
      <formula>Z46="MEP"</formula>
    </cfRule>
    <cfRule type="expression" dxfId="1632" priority="1954">
      <formula>Z46="F"</formula>
    </cfRule>
    <cfRule type="expression" dxfId="1631" priority="1955">
      <formula>Z46="RQ"</formula>
    </cfRule>
    <cfRule type="expression" dxfId="1630" priority="1956">
      <formula>Z46="CHAL"</formula>
    </cfRule>
    <cfRule type="expression" dxfId="1629" priority="1957">
      <formula>Z46="RED"</formula>
    </cfRule>
    <cfRule type="expression" dxfId="1628" priority="1958">
      <formula>Z46="CSP"</formula>
    </cfRule>
    <cfRule type="expression" dxfId="1627" priority="1959">
      <formula>Z46="PAF"</formula>
    </cfRule>
    <cfRule type="expression" dxfId="1626" priority="1960">
      <formula>Z46="TR"</formula>
    </cfRule>
    <cfRule type="expression" dxfId="1625" priority="1961">
      <formula>Z46="TE"</formula>
    </cfRule>
    <cfRule type="expression" dxfId="1624" priority="1962">
      <formula>Z46="3eme"</formula>
    </cfRule>
    <cfRule type="expression" dxfId="1623" priority="1963">
      <formula>Z46="2eme"</formula>
    </cfRule>
    <cfRule type="expression" dxfId="1622" priority="1964">
      <formula>Z46="1ere"</formula>
    </cfRule>
    <cfRule type="expression" dxfId="1621" priority="1965">
      <formula>Z46="FLO"</formula>
    </cfRule>
    <cfRule type="expression" dxfId="1620" priority="1966">
      <formula>Z46="DEB"</formula>
    </cfRule>
    <cfRule type="expression" dxfId="1619" priority="1967">
      <formula>Z46="J2"</formula>
    </cfRule>
    <cfRule type="expression" dxfId="1618" priority="1968">
      <formula>Z46="J1"</formula>
    </cfRule>
  </conditionalFormatting>
  <conditionalFormatting sqref="Z47:Z48">
    <cfRule type="expression" dxfId="1617" priority="1851">
      <formula>Z47="A3"</formula>
    </cfRule>
    <cfRule type="expression" dxfId="1616" priority="1852">
      <formula>Z47="A2"</formula>
    </cfRule>
    <cfRule type="expression" dxfId="1615" priority="1853">
      <formula>Z47="A1"</formula>
    </cfRule>
    <cfRule type="expression" dxfId="1614" priority="1854">
      <formula>Z47="A0"</formula>
    </cfRule>
    <cfRule type="expression" dxfId="1613" priority="1855">
      <formula>Z47="RJ"</formula>
    </cfRule>
    <cfRule type="expression" dxfId="1612" priority="1856">
      <formula>Z47="MEP"</formula>
    </cfRule>
    <cfRule type="expression" dxfId="1611" priority="1857">
      <formula>Z47="F"</formula>
    </cfRule>
    <cfRule type="expression" dxfId="1610" priority="1858">
      <formula>Z47="RQ"</formula>
    </cfRule>
    <cfRule type="expression" dxfId="1609" priority="1859">
      <formula>Z47="CHAL"</formula>
    </cfRule>
    <cfRule type="expression" dxfId="1608" priority="1860">
      <formula>Z47="RED"</formula>
    </cfRule>
    <cfRule type="expression" dxfId="1607" priority="1861">
      <formula>Z47="CSP"</formula>
    </cfRule>
    <cfRule type="expression" dxfId="1606" priority="1862">
      <formula>Z47="PAF"</formula>
    </cfRule>
    <cfRule type="expression" dxfId="1605" priority="1863">
      <formula>Z47="TR"</formula>
    </cfRule>
    <cfRule type="expression" dxfId="1604" priority="1864">
      <formula>Z47="TE"</formula>
    </cfRule>
    <cfRule type="expression" dxfId="1603" priority="1865">
      <formula>Z47="3eme"</formula>
    </cfRule>
    <cfRule type="expression" dxfId="1602" priority="1866">
      <formula>Z47="2eme"</formula>
    </cfRule>
    <cfRule type="expression" dxfId="1601" priority="1867">
      <formula>Z47="1ere"</formula>
    </cfRule>
    <cfRule type="expression" dxfId="1600" priority="1868">
      <formula>Z47="FLO"</formula>
    </cfRule>
    <cfRule type="expression" dxfId="1599" priority="1869">
      <formula>Z47="DEB"</formula>
    </cfRule>
    <cfRule type="expression" dxfId="1598" priority="1870">
      <formula>Z47="J2"</formula>
    </cfRule>
    <cfRule type="expression" dxfId="1597" priority="1871">
      <formula>Z47="J1"</formula>
    </cfRule>
  </conditionalFormatting>
  <conditionalFormatting sqref="Z48:Z49">
    <cfRule type="expression" dxfId="1596" priority="1754">
      <formula>Z48="A3"</formula>
    </cfRule>
    <cfRule type="expression" dxfId="1595" priority="1755">
      <formula>Z48="A2"</formula>
    </cfRule>
    <cfRule type="expression" dxfId="1594" priority="1756">
      <formula>Z48="A1"</formula>
    </cfRule>
    <cfRule type="expression" dxfId="1593" priority="1757">
      <formula>Z48="A0"</formula>
    </cfRule>
    <cfRule type="expression" dxfId="1592" priority="1758">
      <formula>Z48="RJ"</formula>
    </cfRule>
    <cfRule type="expression" dxfId="1591" priority="1759">
      <formula>Z48="MEP"</formula>
    </cfRule>
    <cfRule type="expression" dxfId="1590" priority="1760">
      <formula>Z48="F"</formula>
    </cfRule>
    <cfRule type="expression" dxfId="1589" priority="1761">
      <formula>Z48="RQ"</formula>
    </cfRule>
    <cfRule type="expression" dxfId="1588" priority="1762">
      <formula>Z48="CHAL"</formula>
    </cfRule>
    <cfRule type="expression" dxfId="1587" priority="1763">
      <formula>Z48="RED"</formula>
    </cfRule>
    <cfRule type="expression" dxfId="1586" priority="1764">
      <formula>Z48="CSP"</formula>
    </cfRule>
    <cfRule type="expression" dxfId="1585" priority="1765">
      <formula>Z48="PAF"</formula>
    </cfRule>
    <cfRule type="expression" dxfId="1584" priority="1766">
      <formula>Z48="TR"</formula>
    </cfRule>
    <cfRule type="expression" dxfId="1583" priority="1767">
      <formula>Z48="TE"</formula>
    </cfRule>
    <cfRule type="expression" dxfId="1582" priority="1768">
      <formula>Z48="3eme"</formula>
    </cfRule>
    <cfRule type="expression" dxfId="1581" priority="1769">
      <formula>Z48="2eme"</formula>
    </cfRule>
    <cfRule type="expression" dxfId="1580" priority="1770">
      <formula>Z48="1ere"</formula>
    </cfRule>
    <cfRule type="expression" dxfId="1579" priority="1771">
      <formula>Z48="FLO"</formula>
    </cfRule>
    <cfRule type="expression" dxfId="1578" priority="1772">
      <formula>Z48="DEB"</formula>
    </cfRule>
    <cfRule type="expression" dxfId="1577" priority="1773">
      <formula>Z48="J2"</formula>
    </cfRule>
    <cfRule type="expression" dxfId="1576" priority="1774">
      <formula>Z48="J1"</formula>
    </cfRule>
  </conditionalFormatting>
  <conditionalFormatting sqref="Z49">
    <cfRule type="expression" dxfId="1575" priority="1722">
      <formula>Z49="A3"</formula>
    </cfRule>
    <cfRule type="expression" dxfId="1574" priority="1723">
      <formula>Z49="A2"</formula>
    </cfRule>
    <cfRule type="expression" dxfId="1573" priority="1724">
      <formula>Z49="A1"</formula>
    </cfRule>
    <cfRule type="expression" dxfId="1572" priority="1725">
      <formula>Z49="A0"</formula>
    </cfRule>
    <cfRule type="expression" dxfId="1571" priority="1726">
      <formula>Z49="RJ"</formula>
    </cfRule>
    <cfRule type="expression" dxfId="1570" priority="1727">
      <formula>Z49="MEP"</formula>
    </cfRule>
    <cfRule type="expression" dxfId="1569" priority="1728">
      <formula>Z49="F"</formula>
    </cfRule>
    <cfRule type="expression" dxfId="1568" priority="1729">
      <formula>Z49="RQ"</formula>
    </cfRule>
    <cfRule type="expression" dxfId="1567" priority="1730">
      <formula>Z49="CHAL"</formula>
    </cfRule>
    <cfRule type="expression" dxfId="1566" priority="1731">
      <formula>Z49="RED"</formula>
    </cfRule>
    <cfRule type="expression" dxfId="1565" priority="1732">
      <formula>Z49="CSP"</formula>
    </cfRule>
    <cfRule type="expression" dxfId="1564" priority="1733">
      <formula>Z49="PAF"</formula>
    </cfRule>
    <cfRule type="expression" dxfId="1563" priority="1734">
      <formula>Z49="TR"</formula>
    </cfRule>
    <cfRule type="expression" dxfId="1562" priority="1735">
      <formula>Z49="TE"</formula>
    </cfRule>
    <cfRule type="expression" dxfId="1561" priority="1736">
      <formula>Z49="3eme"</formula>
    </cfRule>
    <cfRule type="expression" dxfId="1560" priority="1737">
      <formula>Z49="2eme"</formula>
    </cfRule>
    <cfRule type="expression" dxfId="1559" priority="1738">
      <formula>Z49="1ere"</formula>
    </cfRule>
    <cfRule type="expression" dxfId="1558" priority="1739">
      <formula>Z49="FLO"</formula>
    </cfRule>
    <cfRule type="expression" dxfId="1557" priority="1740">
      <formula>Z49="DEB"</formula>
    </cfRule>
    <cfRule type="expression" dxfId="1556" priority="1741">
      <formula>Z49="J2"</formula>
    </cfRule>
    <cfRule type="expression" dxfId="1555" priority="1742">
      <formula>Z49="J1"</formula>
    </cfRule>
  </conditionalFormatting>
  <conditionalFormatting sqref="Z50">
    <cfRule type="expression" dxfId="1554" priority="1483">
      <formula>Z50="GP"</formula>
    </cfRule>
    <cfRule type="expression" dxfId="1553" priority="1484">
      <formula>Z50="PSJ"</formula>
    </cfRule>
    <cfRule type="expression" dxfId="1552" priority="1485">
      <formula>Z50="E"</formula>
    </cfRule>
    <cfRule type="expression" dxfId="1551" priority="1486">
      <formula>Z50="LP"</formula>
    </cfRule>
    <cfRule type="expression" dxfId="1550" priority="1487">
      <formula>Z50="ENSA"</formula>
    </cfRule>
    <cfRule type="expression" dxfId="1549" priority="1488">
      <formula>Z50="S4"</formula>
    </cfRule>
    <cfRule type="expression" dxfId="1548" priority="1489">
      <formula>Z50="S3"</formula>
    </cfRule>
    <cfRule type="expression" dxfId="1547" priority="1490">
      <formula>Z50="S2"</formula>
    </cfRule>
    <cfRule type="expression" dxfId="1546" priority="1491">
      <formula>Z50="S1"</formula>
    </cfRule>
    <cfRule type="expression" dxfId="1545" priority="1492">
      <formula>Z50="S0"</formula>
    </cfRule>
    <cfRule type="expression" dxfId="1544" priority="1493">
      <formula>Z50="A4"</formula>
    </cfRule>
    <cfRule type="expression" dxfId="1543" priority="1494">
      <formula>Z50="A3"</formula>
    </cfRule>
    <cfRule type="expression" dxfId="1542" priority="1495">
      <formula>Z50="A2"</formula>
    </cfRule>
    <cfRule type="expression" dxfId="1541" priority="1496">
      <formula>Z50="A1"</formula>
    </cfRule>
    <cfRule type="expression" dxfId="1540" priority="1497">
      <formula>Z50="A0"</formula>
    </cfRule>
    <cfRule type="expression" dxfId="1539" priority="1498">
      <formula>Z50="RJ"</formula>
    </cfRule>
    <cfRule type="expression" dxfId="1538" priority="1499">
      <formula>Z50="MEP"</formula>
    </cfRule>
    <cfRule type="expression" dxfId="1537" priority="1500">
      <formula>Z50="F"</formula>
    </cfRule>
    <cfRule type="expression" dxfId="1536" priority="1501">
      <formula>Z50="RQ"</formula>
    </cfRule>
    <cfRule type="expression" dxfId="1535" priority="1502">
      <formula>Z50="CHAL"</formula>
    </cfRule>
    <cfRule type="expression" dxfId="1534" priority="1503">
      <formula>Z50="RED"</formula>
    </cfRule>
    <cfRule type="expression" dxfId="1533" priority="1504">
      <formula>Z50="CSP"</formula>
    </cfRule>
    <cfRule type="expression" dxfId="1532" priority="1505">
      <formula>Z50="PAF"</formula>
    </cfRule>
    <cfRule type="expression" dxfId="1531" priority="1506">
      <formula>Z50="TR"</formula>
    </cfRule>
    <cfRule type="expression" dxfId="1530" priority="1507">
      <formula>Z50="TE"</formula>
    </cfRule>
    <cfRule type="expression" dxfId="1529" priority="1508">
      <formula>Z50="3eme"</formula>
    </cfRule>
    <cfRule type="expression" dxfId="1528" priority="1509">
      <formula>Z50="2eme"</formula>
    </cfRule>
    <cfRule type="expression" dxfId="1527" priority="1510">
      <formula>Z50="1ere"</formula>
    </cfRule>
    <cfRule type="expression" dxfId="1526" priority="1511">
      <formula>Z50="FLO"</formula>
    </cfRule>
    <cfRule type="expression" dxfId="1525" priority="1512">
      <formula>Z50="DEB"</formula>
    </cfRule>
    <cfRule type="expression" dxfId="1524" priority="1513">
      <formula>Z50="J2"</formula>
    </cfRule>
    <cfRule type="expression" dxfId="1523" priority="1514">
      <formula>Z50="J1"</formula>
    </cfRule>
    <cfRule type="expression" dxfId="1522" priority="1526">
      <formula>Z50="A3"</formula>
    </cfRule>
    <cfRule type="expression" dxfId="1521" priority="1527">
      <formula>Z50="A2"</formula>
    </cfRule>
    <cfRule type="expression" dxfId="1520" priority="1528">
      <formula>Z50="A1"</formula>
    </cfRule>
    <cfRule type="expression" dxfId="1519" priority="1529">
      <formula>Z50="A0"</formula>
    </cfRule>
    <cfRule type="expression" dxfId="1518" priority="1530">
      <formula>Z50="RJ"</formula>
    </cfRule>
    <cfRule type="expression" dxfId="1517" priority="1531">
      <formula>Z50="MEP"</formula>
    </cfRule>
    <cfRule type="expression" dxfId="1516" priority="1532">
      <formula>Z50="F"</formula>
    </cfRule>
    <cfRule type="expression" dxfId="1515" priority="1533">
      <formula>Z50="RQ"</formula>
    </cfRule>
    <cfRule type="expression" dxfId="1514" priority="1534">
      <formula>Z50="CHAL"</formula>
    </cfRule>
    <cfRule type="expression" dxfId="1513" priority="1535">
      <formula>Z50="RED"</formula>
    </cfRule>
    <cfRule type="expression" dxfId="1512" priority="1536">
      <formula>Z50="CSP"</formula>
    </cfRule>
    <cfRule type="expression" dxfId="1511" priority="1537">
      <formula>Z50="PAF"</formula>
    </cfRule>
    <cfRule type="expression" dxfId="1510" priority="1538">
      <formula>Z50="TR"</formula>
    </cfRule>
    <cfRule type="expression" dxfId="1509" priority="1539">
      <formula>Z50="TE"</formula>
    </cfRule>
    <cfRule type="expression" dxfId="1508" priority="1540">
      <formula>Z50="3eme"</formula>
    </cfRule>
    <cfRule type="expression" dxfId="1507" priority="1541">
      <formula>Z50="2eme"</formula>
    </cfRule>
    <cfRule type="expression" dxfId="1506" priority="1542">
      <formula>Z50="1ere"</formula>
    </cfRule>
    <cfRule type="expression" dxfId="1505" priority="1543">
      <formula>Z50="FLO"</formula>
    </cfRule>
    <cfRule type="expression" dxfId="1504" priority="1544">
      <formula>Z50="DEB"</formula>
    </cfRule>
    <cfRule type="expression" dxfId="1503" priority="1545">
      <formula>Z50="J2"</formula>
    </cfRule>
    <cfRule type="expression" dxfId="1502" priority="1546">
      <formula>Z50="J1"</formula>
    </cfRule>
  </conditionalFormatting>
  <conditionalFormatting sqref="Z51:Z52">
    <cfRule type="expression" dxfId="1501" priority="2164">
      <formula>Z51="GP"</formula>
    </cfRule>
    <cfRule type="expression" dxfId="1500" priority="2165">
      <formula>Z51="PSJ"</formula>
    </cfRule>
    <cfRule type="expression" dxfId="1499" priority="2166">
      <formula>Z51="E"</formula>
    </cfRule>
    <cfRule type="expression" dxfId="1498" priority="2167">
      <formula>Z51="LP"</formula>
    </cfRule>
    <cfRule type="expression" dxfId="1497" priority="2168">
      <formula>Z51="ENSA"</formula>
    </cfRule>
    <cfRule type="expression" dxfId="1496" priority="2169">
      <formula>Z51="S4"</formula>
    </cfRule>
    <cfRule type="expression" dxfId="1495" priority="2170">
      <formula>Z51="S3"</formula>
    </cfRule>
    <cfRule type="expression" dxfId="1494" priority="2171">
      <formula>Z51="S2"</formula>
    </cfRule>
    <cfRule type="expression" dxfId="1493" priority="2172">
      <formula>Z51="S1"</formula>
    </cfRule>
    <cfRule type="expression" dxfId="1492" priority="2173">
      <formula>Z51="S0"</formula>
    </cfRule>
    <cfRule type="expression" dxfId="1491" priority="2174">
      <formula>Z51="A4"</formula>
    </cfRule>
    <cfRule type="expression" dxfId="1490" priority="2175">
      <formula>Z51="A3"</formula>
    </cfRule>
    <cfRule type="expression" dxfId="1489" priority="2176">
      <formula>Z51="A2"</formula>
    </cfRule>
    <cfRule type="expression" dxfId="1488" priority="2177">
      <formula>Z51="A1"</formula>
    </cfRule>
    <cfRule type="expression" dxfId="1487" priority="2178">
      <formula>Z51="A0"</formula>
    </cfRule>
    <cfRule type="expression" dxfId="1486" priority="2179">
      <formula>Z51="RJ"</formula>
    </cfRule>
    <cfRule type="expression" dxfId="1485" priority="2180">
      <formula>Z51="MEP"</formula>
    </cfRule>
    <cfRule type="expression" dxfId="1484" priority="2181">
      <formula>Z51="F"</formula>
    </cfRule>
    <cfRule type="expression" dxfId="1483" priority="2182">
      <formula>Z51="RQ"</formula>
    </cfRule>
    <cfRule type="expression" dxfId="1482" priority="2183">
      <formula>Z51="CHAL"</formula>
    </cfRule>
    <cfRule type="expression" dxfId="1481" priority="2184">
      <formula>Z51="RED"</formula>
    </cfRule>
    <cfRule type="expression" dxfId="1480" priority="2185">
      <formula>Z51="CSP"</formula>
    </cfRule>
    <cfRule type="expression" dxfId="1479" priority="2186">
      <formula>Z51="PAF"</formula>
    </cfRule>
    <cfRule type="expression" dxfId="1478" priority="2187">
      <formula>Z51="TR"</formula>
    </cfRule>
    <cfRule type="expression" dxfId="1477" priority="2188">
      <formula>Z51="TE"</formula>
    </cfRule>
    <cfRule type="expression" dxfId="1476" priority="2189">
      <formula>Z51="3eme"</formula>
    </cfRule>
    <cfRule type="expression" dxfId="1475" priority="2190">
      <formula>Z51="2eme"</formula>
    </cfRule>
    <cfRule type="expression" dxfId="1474" priority="2191">
      <formula>Z51="1ere"</formula>
    </cfRule>
    <cfRule type="expression" dxfId="1473" priority="2192">
      <formula>Z51="FLO"</formula>
    </cfRule>
    <cfRule type="expression" dxfId="1472" priority="2193">
      <formula>Z51="DEB"</formula>
    </cfRule>
    <cfRule type="expression" dxfId="1471" priority="2194">
      <formula>Z51="J2"</formula>
    </cfRule>
    <cfRule type="expression" dxfId="1470" priority="2195">
      <formula>Z51="J1"</formula>
    </cfRule>
    <cfRule type="expression" dxfId="1469" priority="2207">
      <formula>Z51="A3"</formula>
    </cfRule>
    <cfRule type="expression" dxfId="1468" priority="2208">
      <formula>Z51="A2"</formula>
    </cfRule>
    <cfRule type="expression" dxfId="1467" priority="2209">
      <formula>Z51="A1"</formula>
    </cfRule>
    <cfRule type="expression" dxfId="1466" priority="2210">
      <formula>Z51="A0"</formula>
    </cfRule>
    <cfRule type="expression" dxfId="1465" priority="2211">
      <formula>Z51="RJ"</formula>
    </cfRule>
    <cfRule type="expression" dxfId="1464" priority="2212">
      <formula>Z51="MEP"</formula>
    </cfRule>
    <cfRule type="expression" dxfId="1463" priority="2213">
      <formula>Z51="F"</formula>
    </cfRule>
    <cfRule type="expression" dxfId="1462" priority="2214">
      <formula>Z51="RQ"</formula>
    </cfRule>
    <cfRule type="expression" dxfId="1461" priority="2215">
      <formula>Z51="CHAL"</formula>
    </cfRule>
    <cfRule type="expression" dxfId="1460" priority="2216">
      <formula>Z51="RED"</formula>
    </cfRule>
    <cfRule type="expression" dxfId="1459" priority="2217">
      <formula>Z51="CSP"</formula>
    </cfRule>
    <cfRule type="expression" dxfId="1458" priority="2218">
      <formula>Z51="PAF"</formula>
    </cfRule>
    <cfRule type="expression" dxfId="1457" priority="2219">
      <formula>Z51="TR"</formula>
    </cfRule>
    <cfRule type="expression" dxfId="1456" priority="2220">
      <formula>Z51="TE"</formula>
    </cfRule>
    <cfRule type="expression" dxfId="1455" priority="2221">
      <formula>Z51="3eme"</formula>
    </cfRule>
    <cfRule type="expression" dxfId="1454" priority="2222">
      <formula>Z51="2eme"</formula>
    </cfRule>
    <cfRule type="expression" dxfId="1453" priority="2223">
      <formula>Z51="1ere"</formula>
    </cfRule>
    <cfRule type="expression" dxfId="1452" priority="2224">
      <formula>Z51="FLO"</formula>
    </cfRule>
    <cfRule type="expression" dxfId="1451" priority="2225">
      <formula>Z51="DEB"</formula>
    </cfRule>
    <cfRule type="expression" dxfId="1450" priority="2226">
      <formula>Z51="J2"</formula>
    </cfRule>
    <cfRule type="expression" dxfId="1449" priority="2227">
      <formula>Z51="J1"</formula>
    </cfRule>
  </conditionalFormatting>
  <conditionalFormatting sqref="Z53:Z54">
    <cfRule type="expression" dxfId="1448" priority="1136">
      <formula>Z53="GP"</formula>
    </cfRule>
    <cfRule type="expression" dxfId="1447" priority="1137">
      <formula>Z53="PSJ"</formula>
    </cfRule>
    <cfRule type="expression" dxfId="1446" priority="1138">
      <formula>Z53="E"</formula>
    </cfRule>
    <cfRule type="expression" dxfId="1445" priority="1139">
      <formula>Z53="LP"</formula>
    </cfRule>
    <cfRule type="expression" dxfId="1444" priority="1140">
      <formula>Z53="ENSA"</formula>
    </cfRule>
    <cfRule type="expression" dxfId="1443" priority="1141">
      <formula>Z53="S4"</formula>
    </cfRule>
    <cfRule type="expression" dxfId="1442" priority="1142">
      <formula>Z53="S3"</formula>
    </cfRule>
    <cfRule type="expression" dxfId="1441" priority="1143">
      <formula>Z53="S2"</formula>
    </cfRule>
    <cfRule type="expression" dxfId="1440" priority="1144">
      <formula>Z53="S1"</formula>
    </cfRule>
    <cfRule type="expression" dxfId="1439" priority="1145">
      <formula>Z53="S0"</formula>
    </cfRule>
    <cfRule type="expression" dxfId="1438" priority="1146">
      <formula>Z53="A4"</formula>
    </cfRule>
    <cfRule type="expression" dxfId="1437" priority="1147">
      <formula>Z53="A3"</formula>
    </cfRule>
    <cfRule type="expression" dxfId="1436" priority="1148">
      <formula>Z53="A2"</formula>
    </cfRule>
    <cfRule type="expression" dxfId="1435" priority="1149">
      <formula>Z53="A1"</formula>
    </cfRule>
    <cfRule type="expression" dxfId="1434" priority="1150">
      <formula>Z53="A0"</formula>
    </cfRule>
    <cfRule type="expression" dxfId="1433" priority="1151">
      <formula>Z53="RJ"</formula>
    </cfRule>
    <cfRule type="expression" dxfId="1432" priority="1152">
      <formula>Z53="MEP"</formula>
    </cfRule>
    <cfRule type="expression" dxfId="1431" priority="1153">
      <formula>Z53="F"</formula>
    </cfRule>
    <cfRule type="expression" dxfId="1430" priority="1154">
      <formula>Z53="RQ"</formula>
    </cfRule>
    <cfRule type="expression" dxfId="1429" priority="1155">
      <formula>Z53="CHAL"</formula>
    </cfRule>
    <cfRule type="expression" dxfId="1428" priority="1156">
      <formula>Z53="RED"</formula>
    </cfRule>
    <cfRule type="expression" dxfId="1427" priority="1157">
      <formula>Z53="CSP"</formula>
    </cfRule>
    <cfRule type="expression" dxfId="1426" priority="1158">
      <formula>Z53="PAF"</formula>
    </cfRule>
    <cfRule type="expression" dxfId="1425" priority="1159">
      <formula>Z53="TR"</formula>
    </cfRule>
    <cfRule type="expression" dxfId="1424" priority="1160">
      <formula>Z53="TE"</formula>
    </cfRule>
    <cfRule type="expression" dxfId="1423" priority="1161">
      <formula>Z53="3eme"</formula>
    </cfRule>
    <cfRule type="expression" dxfId="1422" priority="1162">
      <formula>Z53="2eme"</formula>
    </cfRule>
    <cfRule type="expression" dxfId="1421" priority="1163">
      <formula>Z53="1ere"</formula>
    </cfRule>
    <cfRule type="expression" dxfId="1420" priority="1164">
      <formula>Z53="FLO"</formula>
    </cfRule>
    <cfRule type="expression" dxfId="1419" priority="1165">
      <formula>Z53="DEB"</formula>
    </cfRule>
    <cfRule type="expression" dxfId="1418" priority="1166">
      <formula>Z53="J2"</formula>
    </cfRule>
    <cfRule type="expression" dxfId="1417" priority="1167">
      <formula>Z53="J1"</formula>
    </cfRule>
    <cfRule type="expression" dxfId="1416" priority="1179">
      <formula>Z53="A3"</formula>
    </cfRule>
    <cfRule type="expression" dxfId="1415" priority="1180">
      <formula>Z53="A2"</formula>
    </cfRule>
    <cfRule type="expression" dxfId="1414" priority="1181">
      <formula>Z53="A1"</formula>
    </cfRule>
    <cfRule type="expression" dxfId="1413" priority="1182">
      <formula>Z53="A0"</formula>
    </cfRule>
    <cfRule type="expression" dxfId="1412" priority="1183">
      <formula>Z53="RJ"</formula>
    </cfRule>
    <cfRule type="expression" dxfId="1411" priority="1184">
      <formula>Z53="MEP"</formula>
    </cfRule>
    <cfRule type="expression" dxfId="1410" priority="1185">
      <formula>Z53="F"</formula>
    </cfRule>
    <cfRule type="expression" dxfId="1409" priority="1186">
      <formula>Z53="RQ"</formula>
    </cfRule>
    <cfRule type="expression" dxfId="1408" priority="1187">
      <formula>Z53="CHAL"</formula>
    </cfRule>
    <cfRule type="expression" dxfId="1407" priority="1188">
      <formula>Z53="RED"</formula>
    </cfRule>
    <cfRule type="expression" dxfId="1406" priority="1189">
      <formula>Z53="CSP"</formula>
    </cfRule>
    <cfRule type="expression" dxfId="1405" priority="1190">
      <formula>Z53="PAF"</formula>
    </cfRule>
    <cfRule type="expression" dxfId="1404" priority="1191">
      <formula>Z53="TR"</formula>
    </cfRule>
    <cfRule type="expression" dxfId="1403" priority="1192">
      <formula>Z53="TE"</formula>
    </cfRule>
    <cfRule type="expression" dxfId="1402" priority="1193">
      <formula>Z53="3eme"</formula>
    </cfRule>
    <cfRule type="expression" dxfId="1401" priority="1194">
      <formula>Z53="2eme"</formula>
    </cfRule>
    <cfRule type="expression" dxfId="1400" priority="1195">
      <formula>Z53="1ere"</formula>
    </cfRule>
    <cfRule type="expression" dxfId="1399" priority="1196">
      <formula>Z53="FLO"</formula>
    </cfRule>
    <cfRule type="expression" dxfId="1398" priority="1197">
      <formula>Z53="DEB"</formula>
    </cfRule>
    <cfRule type="expression" dxfId="1397" priority="1198">
      <formula>Z53="J2"</formula>
    </cfRule>
    <cfRule type="expression" dxfId="1396" priority="1199">
      <formula>Z53="J1"</formula>
    </cfRule>
  </conditionalFormatting>
  <conditionalFormatting sqref="Z44:AA44">
    <cfRule type="expression" dxfId="1395" priority="847">
      <formula>Z44="GP"</formula>
    </cfRule>
    <cfRule type="expression" dxfId="1394" priority="848">
      <formula>Z44="PSJ"</formula>
    </cfRule>
    <cfRule type="expression" dxfId="1393" priority="849">
      <formula>Z44="E"</formula>
    </cfRule>
    <cfRule type="expression" dxfId="1392" priority="850">
      <formula>Z44="LP"</formula>
    </cfRule>
    <cfRule type="expression" dxfId="1391" priority="851">
      <formula>Z44="ENSA"</formula>
    </cfRule>
    <cfRule type="expression" dxfId="1390" priority="852">
      <formula>Z44="S4"</formula>
    </cfRule>
    <cfRule type="expression" dxfId="1389" priority="853">
      <formula>Z44="S3"</formula>
    </cfRule>
    <cfRule type="expression" dxfId="1388" priority="854">
      <formula>Z44="S2"</formula>
    </cfRule>
    <cfRule type="expression" dxfId="1387" priority="855">
      <formula>Z44="S1"</formula>
    </cfRule>
    <cfRule type="expression" dxfId="1386" priority="856">
      <formula>Z44="S0"</formula>
    </cfRule>
    <cfRule type="expression" dxfId="1385" priority="857">
      <formula>Z44="A4"</formula>
    </cfRule>
    <cfRule type="expression" dxfId="1384" priority="858">
      <formula>Z44="A3"</formula>
    </cfRule>
    <cfRule type="expression" dxfId="1383" priority="859">
      <formula>Z44="A2"</formula>
    </cfRule>
    <cfRule type="expression" dxfId="1382" priority="860">
      <formula>Z44="A1"</formula>
    </cfRule>
    <cfRule type="expression" dxfId="1381" priority="861">
      <formula>Z44="A0"</formula>
    </cfRule>
    <cfRule type="expression" dxfId="1380" priority="862">
      <formula>Z44="RJ"</formula>
    </cfRule>
    <cfRule type="expression" dxfId="1379" priority="863">
      <formula>Z44="MEP"</formula>
    </cfRule>
    <cfRule type="expression" dxfId="1378" priority="864">
      <formula>Z44="F"</formula>
    </cfRule>
    <cfRule type="expression" dxfId="1377" priority="865">
      <formula>Z44="RQ"</formula>
    </cfRule>
    <cfRule type="expression" dxfId="1376" priority="866">
      <formula>Z44="CHAL"</formula>
    </cfRule>
    <cfRule type="expression" dxfId="1375" priority="867">
      <formula>Z44="RED"</formula>
    </cfRule>
    <cfRule type="expression" dxfId="1374" priority="868">
      <formula>Z44="CSP"</formula>
    </cfRule>
    <cfRule type="expression" dxfId="1373" priority="869">
      <formula>Z44="PAF"</formula>
    </cfRule>
    <cfRule type="expression" dxfId="1372" priority="870">
      <formula>Z44="TR"</formula>
    </cfRule>
    <cfRule type="expression" dxfId="1371" priority="871">
      <formula>Z44="TE"</formula>
    </cfRule>
    <cfRule type="expression" dxfId="1370" priority="872">
      <formula>Z44="3eme"</formula>
    </cfRule>
    <cfRule type="expression" dxfId="1369" priority="873">
      <formula>Z44="2eme"</formula>
    </cfRule>
    <cfRule type="expression" dxfId="1368" priority="874">
      <formula>Z44="1ere"</formula>
    </cfRule>
    <cfRule type="expression" dxfId="1367" priority="875">
      <formula>Z44="FLO"</formula>
    </cfRule>
    <cfRule type="expression" dxfId="1366" priority="876">
      <formula>Z44="DEB"</formula>
    </cfRule>
    <cfRule type="expression" dxfId="1365" priority="877">
      <formula>Z44="J2"</formula>
    </cfRule>
    <cfRule type="expression" dxfId="1364" priority="878">
      <formula>Z44="J1"</formula>
    </cfRule>
  </conditionalFormatting>
  <conditionalFormatting sqref="AA36:AT37 E37:AT37 Z38:AH38 AA39:AT41 AR56:AR57 C36:Y41 W38:W42 C40:AT49">
    <cfRule type="expression" dxfId="1363" priority="5663">
      <formula>C36="GP"</formula>
    </cfRule>
    <cfRule type="expression" dxfId="1362" priority="5664">
      <formula>C36="PSJ"</formula>
    </cfRule>
    <cfRule type="expression" dxfId="1361" priority="5665">
      <formula>C36="E"</formula>
    </cfRule>
    <cfRule type="expression" dxfId="1360" priority="5666">
      <formula>C36="LP"</formula>
    </cfRule>
    <cfRule type="expression" dxfId="1359" priority="5667">
      <formula>C36="ENSA"</formula>
    </cfRule>
    <cfRule type="expression" dxfId="1358" priority="5668">
      <formula>C36="S4"</formula>
    </cfRule>
    <cfRule type="expression" dxfId="1357" priority="5669">
      <formula>C36="S3"</formula>
    </cfRule>
    <cfRule type="expression" dxfId="1356" priority="5670">
      <formula>C36="S2"</formula>
    </cfRule>
    <cfRule type="expression" dxfId="1355" priority="5671">
      <formula>C36="S1"</formula>
    </cfRule>
    <cfRule type="expression" dxfId="1354" priority="5672">
      <formula>C36="S0"</formula>
    </cfRule>
    <cfRule type="expression" dxfId="1353" priority="5673">
      <formula>C36="A4"</formula>
    </cfRule>
    <cfRule type="expression" dxfId="1352" priority="5674">
      <formula>C36="A3"</formula>
    </cfRule>
    <cfRule type="expression" dxfId="1351" priority="5675">
      <formula>C36="A2"</formula>
    </cfRule>
    <cfRule type="expression" dxfId="1350" priority="5677">
      <formula>C36="A1"</formula>
    </cfRule>
    <cfRule type="expression" dxfId="1349" priority="5678">
      <formula>C36="A0"</formula>
    </cfRule>
    <cfRule type="expression" dxfId="1348" priority="5679">
      <formula>C36="RJ"</formula>
    </cfRule>
    <cfRule type="expression" dxfId="1347" priority="5680">
      <formula>C36="MEP"</formula>
    </cfRule>
    <cfRule type="expression" dxfId="1346" priority="5681">
      <formula>C36="F"</formula>
    </cfRule>
    <cfRule type="expression" dxfId="1345" priority="5682">
      <formula>C36="RQ"</formula>
    </cfRule>
    <cfRule type="expression" dxfId="1344" priority="5683">
      <formula>C36="CHAL"</formula>
    </cfRule>
    <cfRule type="expression" dxfId="1343" priority="5684">
      <formula>C36="RED"</formula>
    </cfRule>
    <cfRule type="expression" dxfId="1342" priority="5686">
      <formula>C36="CSP"</formula>
    </cfRule>
    <cfRule type="expression" dxfId="1341" priority="5687">
      <formula>C36="PAF"</formula>
    </cfRule>
    <cfRule type="expression" dxfId="1340" priority="5688">
      <formula>C36="TR"</formula>
    </cfRule>
    <cfRule type="expression" dxfId="1339" priority="5689">
      <formula>C36="TE"</formula>
    </cfRule>
    <cfRule type="expression" dxfId="1338" priority="5690">
      <formula>C36="3eme"</formula>
    </cfRule>
    <cfRule type="expression" dxfId="1337" priority="5691">
      <formula>C36="2eme"</formula>
    </cfRule>
    <cfRule type="expression" dxfId="1336" priority="5692">
      <formula>C36="1ere"</formula>
    </cfRule>
    <cfRule type="expression" dxfId="1335" priority="5693">
      <formula>C36="FLO"</formula>
    </cfRule>
    <cfRule type="expression" dxfId="1334" priority="5694">
      <formula>C36="DEB"</formula>
    </cfRule>
    <cfRule type="expression" dxfId="1333" priority="5695">
      <formula>C36="J2"</formula>
    </cfRule>
    <cfRule type="expression" dxfId="1332" priority="5696">
      <formula>C36="J1"</formula>
    </cfRule>
  </conditionalFormatting>
  <conditionalFormatting sqref="AB44:AC44 AB45:AT49">
    <cfRule type="expression" dxfId="1331" priority="5214">
      <formula>AB44="GP"</formula>
    </cfRule>
    <cfRule type="expression" dxfId="1330" priority="5215">
      <formula>AB44="PSJ"</formula>
    </cfRule>
    <cfRule type="expression" dxfId="1329" priority="5216">
      <formula>AB44="E"</formula>
    </cfRule>
    <cfRule type="expression" dxfId="1328" priority="5217">
      <formula>AB44="LP"</formula>
    </cfRule>
    <cfRule type="expression" dxfId="1327" priority="5218">
      <formula>AB44="ENSA"</formula>
    </cfRule>
    <cfRule type="expression" dxfId="1326" priority="5219">
      <formula>AB44="S4"</formula>
    </cfRule>
    <cfRule type="expression" dxfId="1325" priority="5220">
      <formula>AB44="S3"</formula>
    </cfRule>
    <cfRule type="expression" dxfId="1324" priority="5221">
      <formula>AB44="S2"</formula>
    </cfRule>
    <cfRule type="expression" dxfId="1323" priority="5222">
      <formula>AB44="S1"</formula>
    </cfRule>
    <cfRule type="expression" dxfId="1322" priority="5223">
      <formula>AB44="S0"</formula>
    </cfRule>
    <cfRule type="expression" dxfId="1321" priority="5224">
      <formula>AB44="A4"</formula>
    </cfRule>
    <cfRule type="expression" dxfId="1320" priority="5225">
      <formula>AB44="A3"</formula>
    </cfRule>
    <cfRule type="expression" dxfId="1319" priority="5226">
      <formula>AB44="A2"</formula>
    </cfRule>
    <cfRule type="expression" dxfId="1318" priority="5227">
      <formula>AB44="A1"</formula>
    </cfRule>
    <cfRule type="expression" dxfId="1317" priority="5228">
      <formula>AB44="A0"</formula>
    </cfRule>
    <cfRule type="expression" dxfId="1316" priority="5229">
      <formula>AB44="RJ"</formula>
    </cfRule>
    <cfRule type="expression" dxfId="1315" priority="5230">
      <formula>AB44="MEP"</formula>
    </cfRule>
    <cfRule type="expression" dxfId="1314" priority="5231">
      <formula>AB44="F"</formula>
    </cfRule>
    <cfRule type="expression" dxfId="1313" priority="5232">
      <formula>AB44="RQ"</formula>
    </cfRule>
    <cfRule type="expression" dxfId="1312" priority="5233">
      <formula>AB44="CHAL"</formula>
    </cfRule>
    <cfRule type="expression" dxfId="1311" priority="5234">
      <formula>AB44="RED"</formula>
    </cfRule>
    <cfRule type="expression" dxfId="1310" priority="5235">
      <formula>AB44="CSP"</formula>
    </cfRule>
    <cfRule type="expression" dxfId="1309" priority="5236">
      <formula>AB44="PAF"</formula>
    </cfRule>
    <cfRule type="expression" dxfId="1308" priority="5237">
      <formula>AB44="TR"</formula>
    </cfRule>
    <cfRule type="expression" dxfId="1307" priority="5238">
      <formula>AB44="TE"</formula>
    </cfRule>
    <cfRule type="expression" dxfId="1306" priority="5239">
      <formula>AB44="3eme"</formula>
    </cfRule>
    <cfRule type="expression" dxfId="1305" priority="5240">
      <formula>AB44="2eme"</formula>
    </cfRule>
    <cfRule type="expression" dxfId="1304" priority="5241">
      <formula>AB44="1ere"</formula>
    </cfRule>
    <cfRule type="expression" dxfId="1303" priority="5242">
      <formula>AB44="FLO"</formula>
    </cfRule>
    <cfRule type="expression" dxfId="1302" priority="5243">
      <formula>AB44="DEB"</formula>
    </cfRule>
    <cfRule type="expression" dxfId="1301" priority="5244">
      <formula>AB44="J2"</formula>
    </cfRule>
    <cfRule type="expression" dxfId="1300" priority="5245">
      <formula>AB44="J1"</formula>
    </cfRule>
  </conditionalFormatting>
  <conditionalFormatting sqref="AB44:AD44">
    <cfRule type="expression" dxfId="1299" priority="719">
      <formula>AB44="GP"</formula>
    </cfRule>
    <cfRule type="expression" dxfId="1298" priority="720">
      <formula>AB44="PSJ"</formula>
    </cfRule>
    <cfRule type="expression" dxfId="1297" priority="721">
      <formula>AB44="E"</formula>
    </cfRule>
    <cfRule type="expression" dxfId="1296" priority="722">
      <formula>AB44="LP"</formula>
    </cfRule>
    <cfRule type="expression" dxfId="1295" priority="723">
      <formula>AB44="ENSA"</formula>
    </cfRule>
    <cfRule type="expression" dxfId="1294" priority="724">
      <formula>AB44="S4"</formula>
    </cfRule>
    <cfRule type="expression" dxfId="1293" priority="725">
      <formula>AB44="S3"</formula>
    </cfRule>
    <cfRule type="expression" dxfId="1292" priority="726">
      <formula>AB44="S2"</formula>
    </cfRule>
    <cfRule type="expression" dxfId="1291" priority="727">
      <formula>AB44="S1"</formula>
    </cfRule>
    <cfRule type="expression" dxfId="1290" priority="728">
      <formula>AB44="S0"</formula>
    </cfRule>
    <cfRule type="expression" dxfId="1289" priority="729">
      <formula>AB44="A4"</formula>
    </cfRule>
    <cfRule type="expression" dxfId="1288" priority="730">
      <formula>AB44="A3"</formula>
    </cfRule>
    <cfRule type="expression" dxfId="1287" priority="731">
      <formula>AB44="A2"</formula>
    </cfRule>
    <cfRule type="expression" dxfId="1286" priority="732">
      <formula>AB44="A1"</formula>
    </cfRule>
    <cfRule type="expression" dxfId="1285" priority="733">
      <formula>AB44="A0"</formula>
    </cfRule>
    <cfRule type="expression" dxfId="1284" priority="734">
      <formula>AB44="RJ"</formula>
    </cfRule>
    <cfRule type="expression" dxfId="1283" priority="735">
      <formula>AB44="MEP"</formula>
    </cfRule>
    <cfRule type="expression" dxfId="1282" priority="736">
      <formula>AB44="F"</formula>
    </cfRule>
    <cfRule type="expression" dxfId="1281" priority="737">
      <formula>AB44="RQ"</formula>
    </cfRule>
    <cfRule type="expression" dxfId="1280" priority="738">
      <formula>AB44="CHAL"</formula>
    </cfRule>
    <cfRule type="expression" dxfId="1279" priority="739">
      <formula>AB44="RED"</formula>
    </cfRule>
    <cfRule type="expression" dxfId="1278" priority="740">
      <formula>AB44="CSP"</formula>
    </cfRule>
    <cfRule type="expression" dxfId="1277" priority="741">
      <formula>AB44="PAF"</formula>
    </cfRule>
    <cfRule type="expression" dxfId="1276" priority="742">
      <formula>AB44="TR"</formula>
    </cfRule>
    <cfRule type="expression" dxfId="1275" priority="743">
      <formula>AB44="TE"</formula>
    </cfRule>
    <cfRule type="expression" dxfId="1274" priority="744">
      <formula>AB44="3eme"</formula>
    </cfRule>
    <cfRule type="expression" dxfId="1273" priority="745">
      <formula>AB44="2eme"</formula>
    </cfRule>
    <cfRule type="expression" dxfId="1272" priority="746">
      <formula>AB44="1ere"</formula>
    </cfRule>
    <cfRule type="expression" dxfId="1271" priority="747">
      <formula>AB44="FLO"</formula>
    </cfRule>
    <cfRule type="expression" dxfId="1270" priority="748">
      <formula>AB44="DEB"</formula>
    </cfRule>
    <cfRule type="expression" dxfId="1269" priority="749">
      <formula>AB44="J2"</formula>
    </cfRule>
    <cfRule type="expression" dxfId="1268" priority="750">
      <formula>AB44="J1"</formula>
    </cfRule>
  </conditionalFormatting>
  <conditionalFormatting sqref="AB46:AS49">
    <cfRule type="expression" dxfId="1267" priority="5053">
      <formula>AB46="GP"</formula>
    </cfRule>
    <cfRule type="expression" dxfId="1266" priority="5054">
      <formula>AB46="PSJ"</formula>
    </cfRule>
    <cfRule type="expression" dxfId="1265" priority="5055">
      <formula>AB46="E"</formula>
    </cfRule>
    <cfRule type="expression" dxfId="1264" priority="5056">
      <formula>AB46="LP"</formula>
    </cfRule>
    <cfRule type="expression" dxfId="1263" priority="5057">
      <formula>AB46="ENSA"</formula>
    </cfRule>
    <cfRule type="expression" dxfId="1262" priority="5058">
      <formula>AB46="S4"</formula>
    </cfRule>
    <cfRule type="expression" dxfId="1261" priority="5059">
      <formula>AB46="S3"</formula>
    </cfRule>
    <cfRule type="expression" dxfId="1260" priority="5060">
      <formula>AB46="S2"</formula>
    </cfRule>
    <cfRule type="expression" dxfId="1259" priority="5061">
      <formula>AB46="S1"</formula>
    </cfRule>
    <cfRule type="expression" dxfId="1258" priority="5062">
      <formula>AB46="S0"</formula>
    </cfRule>
    <cfRule type="expression" dxfId="1257" priority="5063">
      <formula>AB46="A4"</formula>
    </cfRule>
    <cfRule type="expression" dxfId="1256" priority="5064">
      <formula>AB46="A3"</formula>
    </cfRule>
    <cfRule type="expression" dxfId="1255" priority="5065">
      <formula>AB46="A2"</formula>
    </cfRule>
    <cfRule type="expression" dxfId="1254" priority="5066">
      <formula>AB46="A1"</formula>
    </cfRule>
    <cfRule type="expression" dxfId="1253" priority="5067">
      <formula>AB46="A0"</formula>
    </cfRule>
    <cfRule type="expression" dxfId="1252" priority="5068">
      <formula>AB46="RJ"</formula>
    </cfRule>
    <cfRule type="expression" dxfId="1251" priority="5069">
      <formula>AB46="MEP"</formula>
    </cfRule>
    <cfRule type="expression" dxfId="1250" priority="5070">
      <formula>AB46="F"</formula>
    </cfRule>
    <cfRule type="expression" dxfId="1249" priority="5071">
      <formula>AB46="RQ"</formula>
    </cfRule>
    <cfRule type="expression" dxfId="1248" priority="5072">
      <formula>AB46="CHAL"</formula>
    </cfRule>
    <cfRule type="expression" dxfId="1247" priority="5073">
      <formula>AB46="RED"</formula>
    </cfRule>
    <cfRule type="expression" dxfId="1246" priority="5074">
      <formula>AB46="CSP"</formula>
    </cfRule>
    <cfRule type="expression" dxfId="1245" priority="5075">
      <formula>AB46="PAF"</formula>
    </cfRule>
    <cfRule type="expression" dxfId="1244" priority="5076">
      <formula>AB46="TR"</formula>
    </cfRule>
    <cfRule type="expression" dxfId="1243" priority="5077">
      <formula>AB46="TE"</formula>
    </cfRule>
    <cfRule type="expression" dxfId="1242" priority="5078">
      <formula>AB46="3eme"</formula>
    </cfRule>
    <cfRule type="expression" dxfId="1241" priority="5079">
      <formula>AB46="2eme"</formula>
    </cfRule>
    <cfRule type="expression" dxfId="1240" priority="5080">
      <formula>AB46="1ere"</formula>
    </cfRule>
    <cfRule type="expression" dxfId="1239" priority="5081">
      <formula>AB46="FLO"</formula>
    </cfRule>
    <cfRule type="expression" dxfId="1238" priority="5082">
      <formula>AB46="DEB"</formula>
    </cfRule>
    <cfRule type="expression" dxfId="1237" priority="5083">
      <formula>AB46="J2"</formula>
    </cfRule>
    <cfRule type="expression" dxfId="1236" priority="5084">
      <formula>AB46="J1"</formula>
    </cfRule>
  </conditionalFormatting>
  <conditionalFormatting sqref="AB43:AT43 AB44:AD44">
    <cfRule type="expression" dxfId="1235" priority="3053">
      <formula>AB43="GP"</formula>
    </cfRule>
    <cfRule type="expression" dxfId="1234" priority="3054">
      <formula>AB43="PSJ"</formula>
    </cfRule>
    <cfRule type="expression" dxfId="1233" priority="3055">
      <formula>AB43="E"</formula>
    </cfRule>
    <cfRule type="expression" dxfId="1232" priority="3056">
      <formula>AB43="LP"</formula>
    </cfRule>
    <cfRule type="expression" dxfId="1231" priority="3057">
      <formula>AB43="ENSA"</formula>
    </cfRule>
    <cfRule type="expression" dxfId="1230" priority="3058">
      <formula>AB43="S4"</formula>
    </cfRule>
    <cfRule type="expression" dxfId="1229" priority="3059">
      <formula>AB43="S3"</formula>
    </cfRule>
    <cfRule type="expression" dxfId="1228" priority="3060">
      <formula>AB43="S2"</formula>
    </cfRule>
    <cfRule type="expression" dxfId="1227" priority="3061">
      <formula>AB43="S1"</formula>
    </cfRule>
    <cfRule type="expression" dxfId="1226" priority="3062">
      <formula>AB43="S0"</formula>
    </cfRule>
    <cfRule type="expression" dxfId="1225" priority="3063">
      <formula>AB43="A4"</formula>
    </cfRule>
    <cfRule type="expression" dxfId="1224" priority="3064">
      <formula>AB43="A3"</formula>
    </cfRule>
    <cfRule type="expression" dxfId="1223" priority="3065">
      <formula>AB43="A2"</formula>
    </cfRule>
    <cfRule type="expression" dxfId="1222" priority="3066">
      <formula>AB43="A1"</formula>
    </cfRule>
    <cfRule type="expression" dxfId="1221" priority="3067">
      <formula>AB43="A0"</formula>
    </cfRule>
    <cfRule type="expression" dxfId="1220" priority="3068">
      <formula>AB43="RJ"</formula>
    </cfRule>
    <cfRule type="expression" dxfId="1219" priority="3069">
      <formula>AB43="MEP"</formula>
    </cfRule>
    <cfRule type="expression" dxfId="1218" priority="3070">
      <formula>AB43="F"</formula>
    </cfRule>
    <cfRule type="expression" dxfId="1217" priority="3071">
      <formula>AB43="RQ"</formula>
    </cfRule>
    <cfRule type="expression" dxfId="1216" priority="3072">
      <formula>AB43="CHAL"</formula>
    </cfRule>
    <cfRule type="expression" dxfId="1215" priority="3073">
      <formula>AB43="RED"</formula>
    </cfRule>
    <cfRule type="expression" dxfId="1214" priority="3074">
      <formula>AB43="CSP"</formula>
    </cfRule>
    <cfRule type="expression" dxfId="1213" priority="3075">
      <formula>AB43="PAF"</formula>
    </cfRule>
    <cfRule type="expression" dxfId="1212" priority="3076">
      <formula>AB43="TR"</formula>
    </cfRule>
    <cfRule type="expression" dxfId="1211" priority="3077">
      <formula>AB43="TE"</formula>
    </cfRule>
    <cfRule type="expression" dxfId="1210" priority="3078">
      <formula>AB43="3eme"</formula>
    </cfRule>
    <cfRule type="expression" dxfId="1209" priority="3079">
      <formula>AB43="2eme"</formula>
    </cfRule>
    <cfRule type="expression" dxfId="1208" priority="3080">
      <formula>AB43="1ere"</formula>
    </cfRule>
    <cfRule type="expression" dxfId="1207" priority="3081">
      <formula>AB43="FLO"</formula>
    </cfRule>
    <cfRule type="expression" dxfId="1206" priority="3082">
      <formula>AB43="DEB"</formula>
    </cfRule>
    <cfRule type="expression" dxfId="1205" priority="3083">
      <formula>AB43="J2"</formula>
    </cfRule>
    <cfRule type="expression" dxfId="1204" priority="3084">
      <formula>AB43="J1"</formula>
    </cfRule>
    <cfRule type="expression" dxfId="1203" priority="3086">
      <formula>AB43="GP"</formula>
    </cfRule>
    <cfRule type="expression" dxfId="1202" priority="3087">
      <formula>AB43="PSJ"</formula>
    </cfRule>
    <cfRule type="expression" dxfId="1201" priority="3088">
      <formula>AB43="E"</formula>
    </cfRule>
    <cfRule type="expression" dxfId="1200" priority="3089">
      <formula>AB43="LP"</formula>
    </cfRule>
    <cfRule type="expression" dxfId="1199" priority="3090">
      <formula>AB43="ENSA"</formula>
    </cfRule>
    <cfRule type="expression" dxfId="1198" priority="3091">
      <formula>AB43="S4"</formula>
    </cfRule>
    <cfRule type="expression" dxfId="1197" priority="3092">
      <formula>AB43="S3"</formula>
    </cfRule>
    <cfRule type="expression" dxfId="1196" priority="3093">
      <formula>AB43="S2"</formula>
    </cfRule>
    <cfRule type="expression" dxfId="1195" priority="3094">
      <formula>AB43="S1"</formula>
    </cfRule>
    <cfRule type="expression" dxfId="1194" priority="3095">
      <formula>AB43="S0"</formula>
    </cfRule>
    <cfRule type="expression" dxfId="1193" priority="3096">
      <formula>AB43="A4"</formula>
    </cfRule>
    <cfRule type="expression" dxfId="1192" priority="3097">
      <formula>AB43="A3"</formula>
    </cfRule>
    <cfRule type="expression" dxfId="1191" priority="3098">
      <formula>AB43="A2"</formula>
    </cfRule>
    <cfRule type="expression" dxfId="1190" priority="3099">
      <formula>AB43="A1"</formula>
    </cfRule>
    <cfRule type="expression" dxfId="1189" priority="3100">
      <formula>AB43="A0"</formula>
    </cfRule>
    <cfRule type="expression" dxfId="1188" priority="3101">
      <formula>AB43="RJ"</formula>
    </cfRule>
    <cfRule type="expression" dxfId="1187" priority="3102">
      <formula>AB43="MEP"</formula>
    </cfRule>
    <cfRule type="expression" dxfId="1186" priority="3103">
      <formula>AB43="F"</formula>
    </cfRule>
    <cfRule type="expression" dxfId="1185" priority="3104">
      <formula>AB43="RQ"</formula>
    </cfRule>
    <cfRule type="expression" dxfId="1184" priority="3105">
      <formula>AB43="CHAL"</formula>
    </cfRule>
    <cfRule type="expression" dxfId="1183" priority="3106">
      <formula>AB43="RED"</formula>
    </cfRule>
    <cfRule type="expression" dxfId="1182" priority="3107">
      <formula>AB43="CSP"</formula>
    </cfRule>
    <cfRule type="expression" dxfId="1181" priority="3108">
      <formula>AB43="PAF"</formula>
    </cfRule>
    <cfRule type="expression" dxfId="1180" priority="3109">
      <formula>AB43="TR"</formula>
    </cfRule>
    <cfRule type="expression" dxfId="1179" priority="3110">
      <formula>AB43="TE"</formula>
    </cfRule>
    <cfRule type="expression" dxfId="1178" priority="3111">
      <formula>AB43="3eme"</formula>
    </cfRule>
    <cfRule type="expression" dxfId="1177" priority="3112">
      <formula>AB43="2eme"</formula>
    </cfRule>
    <cfRule type="expression" dxfId="1176" priority="3113">
      <formula>AB43="1ere"</formula>
    </cfRule>
    <cfRule type="expression" dxfId="1175" priority="3114">
      <formula>AB43="FLO"</formula>
    </cfRule>
    <cfRule type="expression" dxfId="1174" priority="3115">
      <formula>AB43="DEB"</formula>
    </cfRule>
    <cfRule type="expression" dxfId="1173" priority="3116">
      <formula>AB43="J2"</formula>
    </cfRule>
    <cfRule type="expression" dxfId="1172" priority="3117">
      <formula>AB43="J1"</formula>
    </cfRule>
  </conditionalFormatting>
  <conditionalFormatting sqref="AB43:AT45">
    <cfRule type="expression" dxfId="1171" priority="3118">
      <formula>AB43="GP"</formula>
    </cfRule>
    <cfRule type="expression" dxfId="1170" priority="3119">
      <formula>AB43="PSJ"</formula>
    </cfRule>
    <cfRule type="expression" dxfId="1169" priority="3120">
      <formula>AB43="E"</formula>
    </cfRule>
    <cfRule type="expression" dxfId="1168" priority="3121">
      <formula>AB43="LP"</formula>
    </cfRule>
    <cfRule type="expression" dxfId="1167" priority="3122">
      <formula>AB43="ENSA"</formula>
    </cfRule>
    <cfRule type="expression" dxfId="1166" priority="3123">
      <formula>AB43="S4"</formula>
    </cfRule>
    <cfRule type="expression" dxfId="1165" priority="3124">
      <formula>AB43="S3"</formula>
    </cfRule>
    <cfRule type="expression" dxfId="1164" priority="3125">
      <formula>AB43="S2"</formula>
    </cfRule>
    <cfRule type="expression" dxfId="1163" priority="3126">
      <formula>AB43="S1"</formula>
    </cfRule>
    <cfRule type="expression" dxfId="1162" priority="3127">
      <formula>AB43="S0"</formula>
    </cfRule>
    <cfRule type="expression" dxfId="1161" priority="3128">
      <formula>AB43="A4"</formula>
    </cfRule>
    <cfRule type="expression" dxfId="1160" priority="3129">
      <formula>AB43="A3"</formula>
    </cfRule>
    <cfRule type="expression" dxfId="1159" priority="3130">
      <formula>AB43="A2"</formula>
    </cfRule>
    <cfRule type="expression" dxfId="1158" priority="3131">
      <formula>AB43="A1"</formula>
    </cfRule>
    <cfRule type="expression" dxfId="1157" priority="3132">
      <formula>AB43="A0"</formula>
    </cfRule>
    <cfRule type="expression" dxfId="1156" priority="3133">
      <formula>AB43="RJ"</formula>
    </cfRule>
    <cfRule type="expression" dxfId="1155" priority="3134">
      <formula>AB43="MEP"</formula>
    </cfRule>
    <cfRule type="expression" dxfId="1154" priority="3135">
      <formula>AB43="F"</formula>
    </cfRule>
    <cfRule type="expression" dxfId="1153" priority="3136">
      <formula>AB43="RQ"</formula>
    </cfRule>
    <cfRule type="expression" dxfId="1152" priority="3137">
      <formula>AB43="CHAL"</formula>
    </cfRule>
    <cfRule type="expression" dxfId="1151" priority="3138">
      <formula>AB43="RED"</formula>
    </cfRule>
    <cfRule type="expression" dxfId="1150" priority="3139">
      <formula>AB43="CSP"</formula>
    </cfRule>
    <cfRule type="expression" dxfId="1149" priority="3140">
      <formula>AB43="PAF"</formula>
    </cfRule>
    <cfRule type="expression" dxfId="1148" priority="3141">
      <formula>AB43="TR"</formula>
    </cfRule>
    <cfRule type="expression" dxfId="1147" priority="3142">
      <formula>AB43="TE"</formula>
    </cfRule>
    <cfRule type="expression" dxfId="1146" priority="3143">
      <formula>AB43="3eme"</formula>
    </cfRule>
    <cfRule type="expression" dxfId="1145" priority="3144">
      <formula>AB43="2eme"</formula>
    </cfRule>
    <cfRule type="expression" dxfId="1144" priority="3145">
      <formula>AB43="1ere"</formula>
    </cfRule>
    <cfRule type="expression" dxfId="1143" priority="3146">
      <formula>AB43="FLO"</formula>
    </cfRule>
    <cfRule type="expression" dxfId="1142" priority="3147">
      <formula>AB43="DEB"</formula>
    </cfRule>
    <cfRule type="expression" dxfId="1141" priority="3148">
      <formula>AB43="J2"</formula>
    </cfRule>
    <cfRule type="expression" dxfId="1140" priority="3149">
      <formula>AB43="J1"</formula>
    </cfRule>
  </conditionalFormatting>
  <conditionalFormatting sqref="AB44:AT49">
    <cfRule type="expression" dxfId="1139" priority="5118">
      <formula>AB44="GP"</formula>
    </cfRule>
    <cfRule type="expression" dxfId="1138" priority="5119">
      <formula>AB44="PSJ"</formula>
    </cfRule>
    <cfRule type="expression" dxfId="1137" priority="5120">
      <formula>AB44="E"</formula>
    </cfRule>
    <cfRule type="expression" dxfId="1136" priority="5121">
      <formula>AB44="LP"</formula>
    </cfRule>
    <cfRule type="expression" dxfId="1135" priority="5122">
      <formula>AB44="ENSA"</formula>
    </cfRule>
    <cfRule type="expression" dxfId="1134" priority="5123">
      <formula>AB44="S4"</formula>
    </cfRule>
    <cfRule type="expression" dxfId="1133" priority="5124">
      <formula>AB44="S3"</formula>
    </cfRule>
    <cfRule type="expression" dxfId="1132" priority="5125">
      <formula>AB44="S2"</formula>
    </cfRule>
    <cfRule type="expression" dxfId="1131" priority="5126">
      <formula>AB44="S1"</formula>
    </cfRule>
    <cfRule type="expression" dxfId="1130" priority="5127">
      <formula>AB44="S0"</formula>
    </cfRule>
    <cfRule type="expression" dxfId="1129" priority="5128">
      <formula>AB44="A4"</formula>
    </cfRule>
    <cfRule type="expression" dxfId="1128" priority="5129">
      <formula>AB44="A3"</formula>
    </cfRule>
    <cfRule type="expression" dxfId="1127" priority="5130">
      <formula>AB44="A2"</formula>
    </cfRule>
    <cfRule type="expression" dxfId="1126" priority="5131">
      <formula>AB44="A1"</formula>
    </cfRule>
    <cfRule type="expression" dxfId="1125" priority="5132">
      <formula>AB44="A0"</formula>
    </cfRule>
    <cfRule type="expression" dxfId="1124" priority="5133">
      <formula>AB44="RJ"</formula>
    </cfRule>
    <cfRule type="expression" dxfId="1123" priority="5134">
      <formula>AB44="MEP"</formula>
    </cfRule>
    <cfRule type="expression" dxfId="1122" priority="5135">
      <formula>AB44="F"</formula>
    </cfRule>
    <cfRule type="expression" dxfId="1121" priority="5136">
      <formula>AB44="RQ"</formula>
    </cfRule>
    <cfRule type="expression" dxfId="1120" priority="5137">
      <formula>AB44="CHAL"</formula>
    </cfRule>
    <cfRule type="expression" dxfId="1119" priority="5138">
      <formula>AB44="RED"</formula>
    </cfRule>
    <cfRule type="expression" dxfId="1118" priority="5139">
      <formula>AB44="CSP"</formula>
    </cfRule>
    <cfRule type="expression" dxfId="1117" priority="5140">
      <formula>AB44="PAF"</formula>
    </cfRule>
    <cfRule type="expression" dxfId="1116" priority="5141">
      <formula>AB44="TR"</formula>
    </cfRule>
    <cfRule type="expression" dxfId="1115" priority="5142">
      <formula>AB44="TE"</formula>
    </cfRule>
    <cfRule type="expression" dxfId="1114" priority="5143">
      <formula>AB44="3eme"</formula>
    </cfRule>
    <cfRule type="expression" dxfId="1113" priority="5144">
      <formula>AB44="2eme"</formula>
    </cfRule>
    <cfRule type="expression" dxfId="1112" priority="5145">
      <formula>AB44="1ere"</formula>
    </cfRule>
    <cfRule type="expression" dxfId="1111" priority="5146">
      <formula>AB44="FLO"</formula>
    </cfRule>
    <cfRule type="expression" dxfId="1110" priority="5147">
      <formula>AB44="DEB"</formula>
    </cfRule>
    <cfRule type="expression" dxfId="1109" priority="5148">
      <formula>AB44="J2"</formula>
    </cfRule>
    <cfRule type="expression" dxfId="1108" priority="5149">
      <formula>AB44="J1"</formula>
    </cfRule>
  </conditionalFormatting>
  <conditionalFormatting sqref="AB46:AT46">
    <cfRule type="expression" dxfId="1107" priority="2066">
      <formula>AB46="GP"</formula>
    </cfRule>
    <cfRule type="expression" dxfId="1106" priority="2067">
      <formula>AB46="PSJ"</formula>
    </cfRule>
    <cfRule type="expression" dxfId="1105" priority="2068">
      <formula>AB46="E"</formula>
    </cfRule>
    <cfRule type="expression" dxfId="1104" priority="2069">
      <formula>AB46="LP"</formula>
    </cfRule>
    <cfRule type="expression" dxfId="1103" priority="2070">
      <formula>AB46="ENSA"</formula>
    </cfRule>
    <cfRule type="expression" dxfId="1102" priority="2071">
      <formula>AB46="S4"</formula>
    </cfRule>
    <cfRule type="expression" dxfId="1101" priority="2072">
      <formula>AB46="S3"</formula>
    </cfRule>
    <cfRule type="expression" dxfId="1100" priority="2073">
      <formula>AB46="S2"</formula>
    </cfRule>
    <cfRule type="expression" dxfId="1099" priority="2074">
      <formula>AB46="S1"</formula>
    </cfRule>
    <cfRule type="expression" dxfId="1098" priority="2075">
      <formula>AB46="S0"</formula>
    </cfRule>
    <cfRule type="expression" dxfId="1097" priority="2076">
      <formula>AB46="A4"</formula>
    </cfRule>
    <cfRule type="expression" dxfId="1096" priority="2077">
      <formula>AB46="A3"</formula>
    </cfRule>
    <cfRule type="expression" dxfId="1095" priority="2078">
      <formula>AB46="A2"</formula>
    </cfRule>
    <cfRule type="expression" dxfId="1094" priority="2079">
      <formula>AB46="A1"</formula>
    </cfRule>
    <cfRule type="expression" dxfId="1093" priority="2080">
      <formula>AB46="A0"</formula>
    </cfRule>
    <cfRule type="expression" dxfId="1092" priority="2081">
      <formula>AB46="RJ"</formula>
    </cfRule>
    <cfRule type="expression" dxfId="1091" priority="2082">
      <formula>AB46="MEP"</formula>
    </cfRule>
    <cfRule type="expression" dxfId="1090" priority="2083">
      <formula>AB46="F"</formula>
    </cfRule>
    <cfRule type="expression" dxfId="1089" priority="2084">
      <formula>AB46="RQ"</formula>
    </cfRule>
    <cfRule type="expression" dxfId="1088" priority="2085">
      <formula>AB46="CHAL"</formula>
    </cfRule>
    <cfRule type="expression" dxfId="1087" priority="2086">
      <formula>AB46="RED"</formula>
    </cfRule>
    <cfRule type="expression" dxfId="1086" priority="2087">
      <formula>AB46="CSP"</formula>
    </cfRule>
    <cfRule type="expression" dxfId="1085" priority="2088">
      <formula>AB46="PAF"</formula>
    </cfRule>
    <cfRule type="expression" dxfId="1084" priority="2089">
      <formula>AB46="TR"</formula>
    </cfRule>
    <cfRule type="expression" dxfId="1083" priority="2090">
      <formula>AB46="TE"</formula>
    </cfRule>
    <cfRule type="expression" dxfId="1082" priority="2091">
      <formula>AB46="3eme"</formula>
    </cfRule>
    <cfRule type="expression" dxfId="1081" priority="2092">
      <formula>AB46="2eme"</formula>
    </cfRule>
    <cfRule type="expression" dxfId="1080" priority="2093">
      <formula>AB46="1ere"</formula>
    </cfRule>
    <cfRule type="expression" dxfId="1079" priority="2094">
      <formula>AB46="FLO"</formula>
    </cfRule>
    <cfRule type="expression" dxfId="1078" priority="2095">
      <formula>AB46="DEB"</formula>
    </cfRule>
    <cfRule type="expression" dxfId="1077" priority="2096">
      <formula>AB46="J2"</formula>
    </cfRule>
    <cfRule type="expression" dxfId="1076" priority="2097">
      <formula>AB46="J1"</formula>
    </cfRule>
  </conditionalFormatting>
  <conditionalFormatting sqref="AB47:AT47">
    <cfRule type="expression" dxfId="1075" priority="1969">
      <formula>AB47="GP"</formula>
    </cfRule>
    <cfRule type="expression" dxfId="1074" priority="1970">
      <formula>AB47="PSJ"</formula>
    </cfRule>
    <cfRule type="expression" dxfId="1073" priority="1971">
      <formula>AB47="E"</formula>
    </cfRule>
    <cfRule type="expression" dxfId="1072" priority="1972">
      <formula>AB47="LP"</formula>
    </cfRule>
    <cfRule type="expression" dxfId="1071" priority="1973">
      <formula>AB47="ENSA"</formula>
    </cfRule>
    <cfRule type="expression" dxfId="1070" priority="1974">
      <formula>AB47="S4"</formula>
    </cfRule>
    <cfRule type="expression" dxfId="1069" priority="1975">
      <formula>AB47="S3"</formula>
    </cfRule>
    <cfRule type="expression" dxfId="1068" priority="1976">
      <formula>AB47="S2"</formula>
    </cfRule>
    <cfRule type="expression" dxfId="1067" priority="1977">
      <formula>AB47="S1"</formula>
    </cfRule>
    <cfRule type="expression" dxfId="1066" priority="1978">
      <formula>AB47="S0"</formula>
    </cfRule>
    <cfRule type="expression" dxfId="1065" priority="1979">
      <formula>AB47="A4"</formula>
    </cfRule>
    <cfRule type="expression" dxfId="1064" priority="1980">
      <formula>AB47="A3"</formula>
    </cfRule>
    <cfRule type="expression" dxfId="1063" priority="1981">
      <formula>AB47="A2"</formula>
    </cfRule>
    <cfRule type="expression" dxfId="1062" priority="1982">
      <formula>AB47="A1"</formula>
    </cfRule>
    <cfRule type="expression" dxfId="1061" priority="1983">
      <formula>AB47="A0"</formula>
    </cfRule>
    <cfRule type="expression" dxfId="1060" priority="1984">
      <formula>AB47="RJ"</formula>
    </cfRule>
    <cfRule type="expression" dxfId="1059" priority="1985">
      <formula>AB47="MEP"</formula>
    </cfRule>
    <cfRule type="expression" dxfId="1058" priority="1986">
      <formula>AB47="F"</formula>
    </cfRule>
    <cfRule type="expression" dxfId="1057" priority="1987">
      <formula>AB47="RQ"</formula>
    </cfRule>
    <cfRule type="expression" dxfId="1056" priority="1988">
      <formula>AB47="CHAL"</formula>
    </cfRule>
    <cfRule type="expression" dxfId="1055" priority="1989">
      <formula>AB47="RED"</formula>
    </cfRule>
    <cfRule type="expression" dxfId="1054" priority="1990">
      <formula>AB47="CSP"</formula>
    </cfRule>
    <cfRule type="expression" dxfId="1053" priority="1991">
      <formula>AB47="PAF"</formula>
    </cfRule>
    <cfRule type="expression" dxfId="1052" priority="1992">
      <formula>AB47="TR"</formula>
    </cfRule>
    <cfRule type="expression" dxfId="1051" priority="1993">
      <formula>AB47="TE"</formula>
    </cfRule>
    <cfRule type="expression" dxfId="1050" priority="1994">
      <formula>AB47="3eme"</formula>
    </cfRule>
    <cfRule type="expression" dxfId="1049" priority="1995">
      <formula>AB47="2eme"</formula>
    </cfRule>
    <cfRule type="expression" dxfId="1048" priority="1996">
      <formula>AB47="1ere"</formula>
    </cfRule>
    <cfRule type="expression" dxfId="1047" priority="1997">
      <formula>AB47="FLO"</formula>
    </cfRule>
    <cfRule type="expression" dxfId="1046" priority="1998">
      <formula>AB47="DEB"</formula>
    </cfRule>
    <cfRule type="expression" dxfId="1045" priority="1999">
      <formula>AB47="J2"</formula>
    </cfRule>
    <cfRule type="expression" dxfId="1044" priority="2000">
      <formula>AB47="J1"</formula>
    </cfRule>
  </conditionalFormatting>
  <conditionalFormatting sqref="AB48:AT48">
    <cfRule type="expression" dxfId="1043" priority="1872">
      <formula>AB48="GP"</formula>
    </cfRule>
    <cfRule type="expression" dxfId="1042" priority="1873">
      <formula>AB48="PSJ"</formula>
    </cfRule>
    <cfRule type="expression" dxfId="1041" priority="1874">
      <formula>AB48="E"</formula>
    </cfRule>
    <cfRule type="expression" dxfId="1040" priority="1875">
      <formula>AB48="LP"</formula>
    </cfRule>
    <cfRule type="expression" dxfId="1039" priority="1876">
      <formula>AB48="ENSA"</formula>
    </cfRule>
    <cfRule type="expression" dxfId="1038" priority="1877">
      <formula>AB48="S4"</formula>
    </cfRule>
    <cfRule type="expression" dxfId="1037" priority="1878">
      <formula>AB48="S3"</formula>
    </cfRule>
    <cfRule type="expression" dxfId="1036" priority="1879">
      <formula>AB48="S2"</formula>
    </cfRule>
    <cfRule type="expression" dxfId="1035" priority="1880">
      <formula>AB48="S1"</formula>
    </cfRule>
    <cfRule type="expression" dxfId="1034" priority="1881">
      <formula>AB48="S0"</formula>
    </cfRule>
    <cfRule type="expression" dxfId="1033" priority="1882">
      <formula>AB48="A4"</formula>
    </cfRule>
    <cfRule type="expression" dxfId="1032" priority="1883">
      <formula>AB48="A3"</formula>
    </cfRule>
    <cfRule type="expression" dxfId="1031" priority="1884">
      <formula>AB48="A2"</formula>
    </cfRule>
    <cfRule type="expression" dxfId="1030" priority="1885">
      <formula>AB48="A1"</formula>
    </cfRule>
    <cfRule type="expression" dxfId="1029" priority="1886">
      <formula>AB48="A0"</formula>
    </cfRule>
    <cfRule type="expression" dxfId="1028" priority="1887">
      <formula>AB48="RJ"</formula>
    </cfRule>
    <cfRule type="expression" dxfId="1027" priority="1888">
      <formula>AB48="MEP"</formula>
    </cfRule>
    <cfRule type="expression" dxfId="1026" priority="1889">
      <formula>AB48="F"</formula>
    </cfRule>
    <cfRule type="expression" dxfId="1025" priority="1890">
      <formula>AB48="RQ"</formula>
    </cfRule>
    <cfRule type="expression" dxfId="1024" priority="1891">
      <formula>AB48="CHAL"</formula>
    </cfRule>
    <cfRule type="expression" dxfId="1023" priority="1892">
      <formula>AB48="RED"</formula>
    </cfRule>
    <cfRule type="expression" dxfId="1022" priority="1893">
      <formula>AB48="CSP"</formula>
    </cfRule>
    <cfRule type="expression" dxfId="1021" priority="1894">
      <formula>AB48="PAF"</formula>
    </cfRule>
    <cfRule type="expression" dxfId="1020" priority="1895">
      <formula>AB48="TR"</formula>
    </cfRule>
    <cfRule type="expression" dxfId="1019" priority="1896">
      <formula>AB48="TE"</formula>
    </cfRule>
    <cfRule type="expression" dxfId="1018" priority="1897">
      <formula>AB48="3eme"</formula>
    </cfRule>
    <cfRule type="expression" dxfId="1017" priority="1898">
      <formula>AB48="2eme"</formula>
    </cfRule>
    <cfRule type="expression" dxfId="1016" priority="1899">
      <formula>AB48="1ere"</formula>
    </cfRule>
    <cfRule type="expression" dxfId="1015" priority="1900">
      <formula>AB48="FLO"</formula>
    </cfRule>
    <cfRule type="expression" dxfId="1014" priority="1901">
      <formula>AB48="DEB"</formula>
    </cfRule>
    <cfRule type="expression" dxfId="1013" priority="1902">
      <formula>AB48="J2"</formula>
    </cfRule>
    <cfRule type="expression" dxfId="1012" priority="1903">
      <formula>AB48="J1"</formula>
    </cfRule>
  </conditionalFormatting>
  <conditionalFormatting sqref="AB49:AT49">
    <cfRule type="expression" dxfId="1011" priority="1775">
      <formula>AB49="GP"</formula>
    </cfRule>
    <cfRule type="expression" dxfId="1010" priority="1776">
      <formula>AB49="PSJ"</formula>
    </cfRule>
    <cfRule type="expression" dxfId="1009" priority="1777">
      <formula>AB49="E"</formula>
    </cfRule>
    <cfRule type="expression" dxfId="1008" priority="1778">
      <formula>AB49="LP"</formula>
    </cfRule>
    <cfRule type="expression" dxfId="1007" priority="1779">
      <formula>AB49="ENSA"</formula>
    </cfRule>
    <cfRule type="expression" dxfId="1006" priority="1780">
      <formula>AB49="S4"</formula>
    </cfRule>
    <cfRule type="expression" dxfId="1005" priority="1781">
      <formula>AB49="S3"</formula>
    </cfRule>
    <cfRule type="expression" dxfId="1004" priority="1782">
      <formula>AB49="S2"</formula>
    </cfRule>
    <cfRule type="expression" dxfId="1003" priority="1783">
      <formula>AB49="S1"</formula>
    </cfRule>
    <cfRule type="expression" dxfId="1002" priority="1784">
      <formula>AB49="S0"</formula>
    </cfRule>
    <cfRule type="expression" dxfId="1001" priority="1785">
      <formula>AB49="A4"</formula>
    </cfRule>
    <cfRule type="expression" dxfId="1000" priority="1786">
      <formula>AB49="A3"</formula>
    </cfRule>
    <cfRule type="expression" dxfId="999" priority="1787">
      <formula>AB49="A2"</formula>
    </cfRule>
    <cfRule type="expression" dxfId="998" priority="1788">
      <formula>AB49="A1"</formula>
    </cfRule>
    <cfRule type="expression" dxfId="997" priority="1789">
      <formula>AB49="A0"</formula>
    </cfRule>
    <cfRule type="expression" dxfId="996" priority="1790">
      <formula>AB49="RJ"</formula>
    </cfRule>
    <cfRule type="expression" dxfId="995" priority="1791">
      <formula>AB49="MEP"</formula>
    </cfRule>
    <cfRule type="expression" dxfId="994" priority="1792">
      <formula>AB49="F"</formula>
    </cfRule>
    <cfRule type="expression" dxfId="993" priority="1793">
      <formula>AB49="RQ"</formula>
    </cfRule>
    <cfRule type="expression" dxfId="992" priority="1794">
      <formula>AB49="CHAL"</formula>
    </cfRule>
    <cfRule type="expression" dxfId="991" priority="1795">
      <formula>AB49="RED"</formula>
    </cfRule>
    <cfRule type="expression" dxfId="990" priority="1796">
      <formula>AB49="CSP"</formula>
    </cfRule>
    <cfRule type="expression" dxfId="989" priority="1797">
      <formula>AB49="PAF"</formula>
    </cfRule>
    <cfRule type="expression" dxfId="988" priority="1798">
      <formula>AB49="TR"</formula>
    </cfRule>
    <cfRule type="expression" dxfId="987" priority="1799">
      <formula>AB49="TE"</formula>
    </cfRule>
    <cfRule type="expression" dxfId="986" priority="1800">
      <formula>AB49="3eme"</formula>
    </cfRule>
    <cfRule type="expression" dxfId="985" priority="1801">
      <formula>AB49="2eme"</formula>
    </cfRule>
    <cfRule type="expression" dxfId="984" priority="1802">
      <formula>AB49="1ere"</formula>
    </cfRule>
    <cfRule type="expression" dxfId="983" priority="1803">
      <formula>AB49="FLO"</formula>
    </cfRule>
    <cfRule type="expression" dxfId="982" priority="1804">
      <formula>AB49="DEB"</formula>
    </cfRule>
    <cfRule type="expression" dxfId="981" priority="1805">
      <formula>AB49="J2"</formula>
    </cfRule>
    <cfRule type="expression" dxfId="980" priority="1806">
      <formula>AB49="J1"</formula>
    </cfRule>
  </conditionalFormatting>
  <conditionalFormatting sqref="AB50:AT50">
    <cfRule type="expression" dxfId="979" priority="1549">
      <formula>AB50="GP"</formula>
    </cfRule>
    <cfRule type="expression" dxfId="978" priority="1550">
      <formula>AB50="PSJ"</formula>
    </cfRule>
    <cfRule type="expression" dxfId="977" priority="1551">
      <formula>AB50="E"</formula>
    </cfRule>
    <cfRule type="expression" dxfId="976" priority="1552">
      <formula>AB50="LP"</formula>
    </cfRule>
    <cfRule type="expression" dxfId="975" priority="1553">
      <formula>AB50="ENSA"</formula>
    </cfRule>
    <cfRule type="expression" dxfId="974" priority="1554">
      <formula>AB50="S4"</formula>
    </cfRule>
    <cfRule type="expression" dxfId="973" priority="1555">
      <formula>AB50="S3"</formula>
    </cfRule>
    <cfRule type="expression" dxfId="972" priority="1556">
      <formula>AB50="S2"</formula>
    </cfRule>
    <cfRule type="expression" dxfId="971" priority="1557">
      <formula>AB50="S1"</formula>
    </cfRule>
    <cfRule type="expression" dxfId="970" priority="1558">
      <formula>AB50="S0"</formula>
    </cfRule>
    <cfRule type="expression" dxfId="969" priority="1559">
      <formula>AB50="A4"</formula>
    </cfRule>
    <cfRule type="expression" dxfId="968" priority="1560">
      <formula>AB50="A3"</formula>
    </cfRule>
    <cfRule type="expression" dxfId="967" priority="1561">
      <formula>AB50="A2"</formula>
    </cfRule>
    <cfRule type="expression" dxfId="966" priority="1562">
      <formula>AB50="A1"</formula>
    </cfRule>
    <cfRule type="expression" dxfId="965" priority="1563">
      <formula>AB50="A0"</formula>
    </cfRule>
    <cfRule type="expression" dxfId="964" priority="1564">
      <formula>AB50="RJ"</formula>
    </cfRule>
    <cfRule type="expression" dxfId="963" priority="1565">
      <formula>AB50="MEP"</formula>
    </cfRule>
    <cfRule type="expression" dxfId="962" priority="1566">
      <formula>AB50="F"</formula>
    </cfRule>
    <cfRule type="expression" dxfId="961" priority="1567">
      <formula>AB50="RQ"</formula>
    </cfRule>
    <cfRule type="expression" dxfId="960" priority="1568">
      <formula>AB50="CHAL"</formula>
    </cfRule>
    <cfRule type="expression" dxfId="959" priority="1569">
      <formula>AB50="RED"</formula>
    </cfRule>
    <cfRule type="expression" dxfId="958" priority="1570">
      <formula>AB50="CSP"</formula>
    </cfRule>
    <cfRule type="expression" dxfId="957" priority="1571">
      <formula>AB50="PAF"</formula>
    </cfRule>
    <cfRule type="expression" dxfId="956" priority="1572">
      <formula>AB50="TR"</formula>
    </cfRule>
    <cfRule type="expression" dxfId="955" priority="1573">
      <formula>AB50="TE"</formula>
    </cfRule>
    <cfRule type="expression" dxfId="954" priority="1574">
      <formula>AB50="3eme"</formula>
    </cfRule>
    <cfRule type="expression" dxfId="953" priority="1575">
      <formula>AB50="2eme"</formula>
    </cfRule>
    <cfRule type="expression" dxfId="952" priority="1576">
      <formula>AB50="1ere"</formula>
    </cfRule>
    <cfRule type="expression" dxfId="951" priority="1577">
      <formula>AB50="FLO"</formula>
    </cfRule>
    <cfRule type="expression" dxfId="950" priority="1578">
      <formula>AB50="DEB"</formula>
    </cfRule>
    <cfRule type="expression" dxfId="949" priority="1579">
      <formula>AB50="J2"</formula>
    </cfRule>
    <cfRule type="expression" dxfId="948" priority="1580">
      <formula>AB50="J1"</formula>
    </cfRule>
    <cfRule type="expression" dxfId="947" priority="1581">
      <formula>AB50="GP"</formula>
    </cfRule>
    <cfRule type="expression" dxfId="946" priority="1582">
      <formula>AB50="PSJ"</formula>
    </cfRule>
    <cfRule type="expression" dxfId="945" priority="1583">
      <formula>AB50="E"</formula>
    </cfRule>
    <cfRule type="expression" dxfId="944" priority="1584">
      <formula>AB50="LP"</formula>
    </cfRule>
    <cfRule type="expression" dxfId="943" priority="1585">
      <formula>AB50="ENSA"</formula>
    </cfRule>
    <cfRule type="expression" dxfId="942" priority="1586">
      <formula>AB50="S4"</formula>
    </cfRule>
    <cfRule type="expression" dxfId="941" priority="1587">
      <formula>AB50="S3"</formula>
    </cfRule>
    <cfRule type="expression" dxfId="940" priority="1588">
      <formula>AB50="S2"</formula>
    </cfRule>
    <cfRule type="expression" dxfId="939" priority="1589">
      <formula>AB50="S1"</formula>
    </cfRule>
    <cfRule type="expression" dxfId="938" priority="1590">
      <formula>AB50="S0"</formula>
    </cfRule>
    <cfRule type="expression" dxfId="937" priority="1591">
      <formula>AB50="A4"</formula>
    </cfRule>
    <cfRule type="expression" dxfId="936" priority="1592">
      <formula>AB50="A3"</formula>
    </cfRule>
    <cfRule type="expression" dxfId="935" priority="1593">
      <formula>AB50="A2"</formula>
    </cfRule>
    <cfRule type="expression" dxfId="934" priority="1594">
      <formula>AB50="A1"</formula>
    </cfRule>
    <cfRule type="expression" dxfId="933" priority="1595">
      <formula>AB50="A0"</formula>
    </cfRule>
    <cfRule type="expression" dxfId="932" priority="1596">
      <formula>AB50="RJ"</formula>
    </cfRule>
    <cfRule type="expression" dxfId="931" priority="1597">
      <formula>AB50="MEP"</formula>
    </cfRule>
    <cfRule type="expression" dxfId="930" priority="1598">
      <formula>AB50="F"</formula>
    </cfRule>
    <cfRule type="expression" dxfId="929" priority="1599">
      <formula>AB50="RQ"</formula>
    </cfRule>
    <cfRule type="expression" dxfId="928" priority="1600">
      <formula>AB50="CHAL"</formula>
    </cfRule>
    <cfRule type="expression" dxfId="927" priority="1601">
      <formula>AB50="RED"</formula>
    </cfRule>
    <cfRule type="expression" dxfId="926" priority="1602">
      <formula>AB50="CSP"</formula>
    </cfRule>
    <cfRule type="expression" dxfId="925" priority="1603">
      <formula>AB50="PAF"</formula>
    </cfRule>
    <cfRule type="expression" dxfId="924" priority="1604">
      <formula>AB50="TR"</formula>
    </cfRule>
    <cfRule type="expression" dxfId="923" priority="1605">
      <formula>AB50="TE"</formula>
    </cfRule>
    <cfRule type="expression" dxfId="922" priority="1606">
      <formula>AB50="3eme"</formula>
    </cfRule>
    <cfRule type="expression" dxfId="921" priority="1607">
      <formula>AB50="2eme"</formula>
    </cfRule>
    <cfRule type="expression" dxfId="920" priority="1608">
      <formula>AB50="1ere"</formula>
    </cfRule>
    <cfRule type="expression" dxfId="919" priority="1609">
      <formula>AB50="FLO"</formula>
    </cfRule>
    <cfRule type="expression" dxfId="918" priority="1610">
      <formula>AB50="DEB"</formula>
    </cfRule>
    <cfRule type="expression" dxfId="917" priority="1611">
      <formula>AB50="J2"</formula>
    </cfRule>
    <cfRule type="expression" dxfId="916" priority="1612">
      <formula>AB50="J1"</formula>
    </cfRule>
    <cfRule type="expression" dxfId="915" priority="1613">
      <formula>AB50="GP"</formula>
    </cfRule>
    <cfRule type="expression" dxfId="914" priority="1614">
      <formula>AB50="PSJ"</formula>
    </cfRule>
    <cfRule type="expression" dxfId="913" priority="1615">
      <formula>AB50="E"</formula>
    </cfRule>
    <cfRule type="expression" dxfId="912" priority="1616">
      <formula>AB50="LP"</formula>
    </cfRule>
    <cfRule type="expression" dxfId="911" priority="1617">
      <formula>AB50="ENSA"</formula>
    </cfRule>
    <cfRule type="expression" dxfId="910" priority="1618">
      <formula>AB50="S4"</formula>
    </cfRule>
    <cfRule type="expression" dxfId="909" priority="1619">
      <formula>AB50="S3"</formula>
    </cfRule>
    <cfRule type="expression" dxfId="908" priority="1620">
      <formula>AB50="S2"</formula>
    </cfRule>
    <cfRule type="expression" dxfId="907" priority="1621">
      <formula>AB50="S1"</formula>
    </cfRule>
    <cfRule type="expression" dxfId="906" priority="1622">
      <formula>AB50="S0"</formula>
    </cfRule>
    <cfRule type="expression" dxfId="905" priority="1623">
      <formula>AB50="A4"</formula>
    </cfRule>
    <cfRule type="expression" dxfId="904" priority="1624">
      <formula>AB50="A3"</formula>
    </cfRule>
    <cfRule type="expression" dxfId="903" priority="1625">
      <formula>AB50="A2"</formula>
    </cfRule>
    <cfRule type="expression" dxfId="902" priority="1626">
      <formula>AB50="A1"</formula>
    </cfRule>
    <cfRule type="expression" dxfId="901" priority="1627">
      <formula>AB50="A0"</formula>
    </cfRule>
    <cfRule type="expression" dxfId="900" priority="1628">
      <formula>AB50="RJ"</formula>
    </cfRule>
    <cfRule type="expression" dxfId="899" priority="1629">
      <formula>AB50="MEP"</formula>
    </cfRule>
    <cfRule type="expression" dxfId="898" priority="1630">
      <formula>AB50="F"</formula>
    </cfRule>
    <cfRule type="expression" dxfId="897" priority="1631">
      <formula>AB50="RQ"</formula>
    </cfRule>
    <cfRule type="expression" dxfId="896" priority="1632">
      <formula>AB50="CHAL"</formula>
    </cfRule>
    <cfRule type="expression" dxfId="895" priority="1633">
      <formula>AB50="RED"</formula>
    </cfRule>
    <cfRule type="expression" dxfId="894" priority="1634">
      <formula>AB50="CSP"</formula>
    </cfRule>
    <cfRule type="expression" dxfId="893" priority="1635">
      <formula>AB50="PAF"</formula>
    </cfRule>
    <cfRule type="expression" dxfId="892" priority="1636">
      <formula>AB50="TR"</formula>
    </cfRule>
    <cfRule type="expression" dxfId="891" priority="1637">
      <formula>AB50="TE"</formula>
    </cfRule>
    <cfRule type="expression" dxfId="890" priority="1638">
      <formula>AB50="3eme"</formula>
    </cfRule>
    <cfRule type="expression" dxfId="889" priority="1639">
      <formula>AB50="2eme"</formula>
    </cfRule>
    <cfRule type="expression" dxfId="888" priority="1640">
      <formula>AB50="1ere"</formula>
    </cfRule>
    <cfRule type="expression" dxfId="887" priority="1641">
      <formula>AB50="FLO"</formula>
    </cfRule>
    <cfRule type="expression" dxfId="886" priority="1642">
      <formula>AB50="DEB"</formula>
    </cfRule>
    <cfRule type="expression" dxfId="885" priority="1643">
      <formula>AB50="J2"</formula>
    </cfRule>
    <cfRule type="expression" dxfId="884" priority="1644">
      <formula>AB50="J1"</formula>
    </cfRule>
  </conditionalFormatting>
  <conditionalFormatting sqref="AC44:AD44">
    <cfRule type="expression" dxfId="883" priority="751">
      <formula>AC44="GP"</formula>
    </cfRule>
    <cfRule type="expression" dxfId="882" priority="752">
      <formula>AC44="PSJ"</formula>
    </cfRule>
    <cfRule type="expression" dxfId="881" priority="753">
      <formula>AC44="E"</formula>
    </cfRule>
    <cfRule type="expression" dxfId="880" priority="754">
      <formula>AC44="LP"</formula>
    </cfRule>
    <cfRule type="expression" dxfId="879" priority="755">
      <formula>AC44="ENSA"</formula>
    </cfRule>
    <cfRule type="expression" dxfId="878" priority="756">
      <formula>AC44="S4"</formula>
    </cfRule>
    <cfRule type="expression" dxfId="877" priority="757">
      <formula>AC44="S3"</formula>
    </cfRule>
    <cfRule type="expression" dxfId="876" priority="758">
      <formula>AC44="S2"</formula>
    </cfRule>
    <cfRule type="expression" dxfId="875" priority="759">
      <formula>AC44="S1"</formula>
    </cfRule>
    <cfRule type="expression" dxfId="874" priority="760">
      <formula>AC44="S0"</formula>
    </cfRule>
    <cfRule type="expression" dxfId="873" priority="761">
      <formula>AC44="A4"</formula>
    </cfRule>
    <cfRule type="expression" dxfId="872" priority="762">
      <formula>AC44="A3"</formula>
    </cfRule>
    <cfRule type="expression" dxfId="871" priority="763">
      <formula>AC44="A2"</formula>
    </cfRule>
    <cfRule type="expression" dxfId="870" priority="764">
      <formula>AC44="A1"</formula>
    </cfRule>
    <cfRule type="expression" dxfId="869" priority="765">
      <formula>AC44="A0"</formula>
    </cfRule>
    <cfRule type="expression" dxfId="868" priority="766">
      <formula>AC44="RJ"</formula>
    </cfRule>
    <cfRule type="expression" dxfId="867" priority="767">
      <formula>AC44="MEP"</formula>
    </cfRule>
    <cfRule type="expression" dxfId="866" priority="768">
      <formula>AC44="F"</formula>
    </cfRule>
    <cfRule type="expression" dxfId="865" priority="769">
      <formula>AC44="RQ"</formula>
    </cfRule>
    <cfRule type="expression" dxfId="864" priority="770">
      <formula>AC44="CHAL"</formula>
    </cfRule>
    <cfRule type="expression" dxfId="863" priority="771">
      <formula>AC44="RED"</formula>
    </cfRule>
    <cfRule type="expression" dxfId="862" priority="772">
      <formula>AC44="CSP"</formula>
    </cfRule>
    <cfRule type="expression" dxfId="861" priority="773">
      <formula>AC44="PAF"</formula>
    </cfRule>
    <cfRule type="expression" dxfId="860" priority="774">
      <formula>AC44="TR"</formula>
    </cfRule>
    <cfRule type="expression" dxfId="859" priority="775">
      <formula>AC44="TE"</formula>
    </cfRule>
    <cfRule type="expression" dxfId="858" priority="776">
      <formula>AC44="3eme"</formula>
    </cfRule>
    <cfRule type="expression" dxfId="857" priority="777">
      <formula>AC44="2eme"</formula>
    </cfRule>
    <cfRule type="expression" dxfId="856" priority="778">
      <formula>AC44="1ere"</formula>
    </cfRule>
    <cfRule type="expression" dxfId="855" priority="779">
      <formula>AC44="FLO"</formula>
    </cfRule>
    <cfRule type="expression" dxfId="854" priority="780">
      <formula>AC44="DEB"</formula>
    </cfRule>
    <cfRule type="expression" dxfId="853" priority="781">
      <formula>AC44="J2"</formula>
    </cfRule>
    <cfRule type="expression" dxfId="852" priority="782">
      <formula>AC44="J1"</formula>
    </cfRule>
  </conditionalFormatting>
  <conditionalFormatting sqref="AC44:AT44">
    <cfRule type="expression" dxfId="851" priority="5182">
      <formula>AC44="GP"</formula>
    </cfRule>
    <cfRule type="expression" dxfId="850" priority="5183">
      <formula>AC44="PSJ"</formula>
    </cfRule>
    <cfRule type="expression" dxfId="849" priority="5184">
      <formula>AC44="E"</formula>
    </cfRule>
    <cfRule type="expression" dxfId="848" priority="5185">
      <formula>AC44="LP"</formula>
    </cfRule>
    <cfRule type="expression" dxfId="847" priority="5186">
      <formula>AC44="ENSA"</formula>
    </cfRule>
    <cfRule type="expression" dxfId="846" priority="5187">
      <formula>AC44="S4"</formula>
    </cfRule>
    <cfRule type="expression" dxfId="845" priority="5188">
      <formula>AC44="S3"</formula>
    </cfRule>
    <cfRule type="expression" dxfId="844" priority="5189">
      <formula>AC44="S2"</formula>
    </cfRule>
    <cfRule type="expression" dxfId="843" priority="5190">
      <formula>AC44="S1"</formula>
    </cfRule>
    <cfRule type="expression" dxfId="842" priority="5191">
      <formula>AC44="S0"</formula>
    </cfRule>
    <cfRule type="expression" dxfId="841" priority="5192">
      <formula>AC44="A4"</formula>
    </cfRule>
    <cfRule type="expression" dxfId="840" priority="5193">
      <formula>AC44="A3"</formula>
    </cfRule>
    <cfRule type="expression" dxfId="839" priority="5194">
      <formula>AC44="A2"</formula>
    </cfRule>
    <cfRule type="expression" dxfId="838" priority="5195">
      <formula>AC44="A1"</formula>
    </cfRule>
    <cfRule type="expression" dxfId="837" priority="5196">
      <formula>AC44="A0"</formula>
    </cfRule>
    <cfRule type="expression" dxfId="836" priority="5197">
      <formula>AC44="RJ"</formula>
    </cfRule>
    <cfRule type="expression" dxfId="835" priority="5198">
      <formula>AC44="MEP"</formula>
    </cfRule>
    <cfRule type="expression" dxfId="834" priority="5199">
      <formula>AC44="F"</formula>
    </cfRule>
    <cfRule type="expression" dxfId="833" priority="5200">
      <formula>AC44="RQ"</formula>
    </cfRule>
    <cfRule type="expression" dxfId="832" priority="5201">
      <formula>AC44="CHAL"</formula>
    </cfRule>
    <cfRule type="expression" dxfId="831" priority="5202">
      <formula>AC44="RED"</formula>
    </cfRule>
    <cfRule type="expression" dxfId="830" priority="5203">
      <formula>AC44="CSP"</formula>
    </cfRule>
    <cfRule type="expression" dxfId="829" priority="5204">
      <formula>AC44="PAF"</formula>
    </cfRule>
    <cfRule type="expression" dxfId="828" priority="5205">
      <formula>AC44="TR"</formula>
    </cfRule>
    <cfRule type="expression" dxfId="827" priority="5206">
      <formula>AC44="TE"</formula>
    </cfRule>
    <cfRule type="expression" dxfId="826" priority="5207">
      <formula>AC44="3eme"</formula>
    </cfRule>
    <cfRule type="expression" dxfId="825" priority="5208">
      <formula>AC44="2eme"</formula>
    </cfRule>
    <cfRule type="expression" dxfId="824" priority="5209">
      <formula>AC44="1ere"</formula>
    </cfRule>
    <cfRule type="expression" dxfId="823" priority="5210">
      <formula>AC44="FLO"</formula>
    </cfRule>
    <cfRule type="expression" dxfId="822" priority="5211">
      <formula>AC44="DEB"</formula>
    </cfRule>
    <cfRule type="expression" dxfId="821" priority="5212">
      <formula>AC44="J2"</formula>
    </cfRule>
    <cfRule type="expression" dxfId="820" priority="5213">
      <formula>AC44="J1"</formula>
    </cfRule>
  </conditionalFormatting>
  <conditionalFormatting sqref="AG8">
    <cfRule type="expression" dxfId="819" priority="2702">
      <formula>AG8="ETU"</formula>
    </cfRule>
    <cfRule type="expression" dxfId="818" priority="2703">
      <formula>AG8="GP"</formula>
    </cfRule>
    <cfRule type="expression" dxfId="817" priority="2704">
      <formula>AG8="PSJ"</formula>
    </cfRule>
    <cfRule type="expression" dxfId="816" priority="2705">
      <formula>AG8="E"</formula>
    </cfRule>
    <cfRule type="expression" dxfId="815" priority="2706">
      <formula>AG8="LP"</formula>
    </cfRule>
    <cfRule type="expression" dxfId="814" priority="2707">
      <formula>AG8="ENSA"</formula>
    </cfRule>
    <cfRule type="expression" dxfId="813" priority="2708">
      <formula>AG8="S4"</formula>
    </cfRule>
    <cfRule type="expression" dxfId="812" priority="2709">
      <formula>AG8="S3"</formula>
    </cfRule>
    <cfRule type="expression" dxfId="811" priority="2710">
      <formula>AG8="S2"</formula>
    </cfRule>
    <cfRule type="expression" dxfId="810" priority="2711">
      <formula>AG8="S1"</formula>
    </cfRule>
    <cfRule type="expression" dxfId="809" priority="2712">
      <formula>AG8="S0"</formula>
    </cfRule>
    <cfRule type="expression" dxfId="808" priority="2713">
      <formula>AG8="A4"</formula>
    </cfRule>
  </conditionalFormatting>
  <conditionalFormatting sqref="AI25:AJ27">
    <cfRule type="expression" dxfId="807" priority="2678">
      <formula>AI25="ETU"</formula>
    </cfRule>
    <cfRule type="expression" dxfId="806" priority="2679">
      <formula>AI25="GP"</formula>
    </cfRule>
    <cfRule type="expression" dxfId="805" priority="2680">
      <formula>AI25="PSJ"</formula>
    </cfRule>
    <cfRule type="expression" dxfId="804" priority="2681">
      <formula>AI25="E"</formula>
    </cfRule>
    <cfRule type="expression" dxfId="803" priority="2682">
      <formula>AI25="LP"</formula>
    </cfRule>
    <cfRule type="expression" dxfId="802" priority="2683">
      <formula>AI25="ENSA"</formula>
    </cfRule>
    <cfRule type="expression" dxfId="801" priority="2684">
      <formula>AI25="S4"</formula>
    </cfRule>
    <cfRule type="expression" dxfId="800" priority="2685">
      <formula>AI25="S3"</formula>
    </cfRule>
    <cfRule type="expression" dxfId="799" priority="2686">
      <formula>AI25="S2"</formula>
    </cfRule>
    <cfRule type="expression" dxfId="798" priority="2687">
      <formula>AI25="S1"</formula>
    </cfRule>
    <cfRule type="expression" dxfId="797" priority="2688">
      <formula>AI25="S0"</formula>
    </cfRule>
    <cfRule type="expression" dxfId="796" priority="2689">
      <formula>AI25="A4"</formula>
    </cfRule>
  </conditionalFormatting>
  <conditionalFormatting sqref="AI36:AJ36">
    <cfRule type="expression" dxfId="795" priority="2411">
      <formula>AI36="ETU"</formula>
    </cfRule>
    <cfRule type="expression" dxfId="794" priority="2412">
      <formula>AI36="GP"</formula>
    </cfRule>
    <cfRule type="expression" dxfId="793" priority="2413">
      <formula>AI36="PSJ"</formula>
    </cfRule>
    <cfRule type="expression" dxfId="792" priority="2414">
      <formula>AI36="E"</formula>
    </cfRule>
    <cfRule type="expression" dxfId="791" priority="2415">
      <formula>AI36="LP"</formula>
    </cfRule>
    <cfRule type="expression" dxfId="790" priority="2416">
      <formula>AI36="ENSA"</formula>
    </cfRule>
    <cfRule type="expression" dxfId="789" priority="2417">
      <formula>AI36="S4"</formula>
    </cfRule>
    <cfRule type="expression" dxfId="788" priority="2418">
      <formula>AI36="S3"</formula>
    </cfRule>
    <cfRule type="expression" dxfId="787" priority="2419">
      <formula>AI36="S2"</formula>
    </cfRule>
    <cfRule type="expression" dxfId="786" priority="2420">
      <formula>AI36="S1"</formula>
    </cfRule>
    <cfRule type="expression" dxfId="785" priority="2421">
      <formula>AI36="S0"</formula>
    </cfRule>
    <cfRule type="expression" dxfId="784" priority="2422">
      <formula>AI36="A4"</formula>
    </cfRule>
    <cfRule type="expression" dxfId="783" priority="2423">
      <formula>AI36="CONF"</formula>
    </cfRule>
    <cfRule type="expression" dxfId="782" priority="2424">
      <formula>AI36="INT"</formula>
    </cfRule>
    <cfRule type="expression" dxfId="781" priority="2425">
      <formula>AI36="A1"</formula>
    </cfRule>
    <cfRule type="expression" dxfId="780" priority="2426">
      <formula>AI36="EXT"</formula>
    </cfRule>
    <cfRule type="expression" dxfId="779" priority="2427">
      <formula>AI36="ABS"</formula>
    </cfRule>
    <cfRule type="expression" dxfId="778" priority="2428">
      <formula>AI36="ETU"</formula>
    </cfRule>
    <cfRule type="expression" dxfId="777" priority="2429">
      <formula>AI36="GP"</formula>
    </cfRule>
    <cfRule type="expression" dxfId="776" priority="2430">
      <formula>AI36="PSJ"</formula>
    </cfRule>
    <cfRule type="expression" dxfId="775" priority="2431">
      <formula>AI36="E"</formula>
    </cfRule>
    <cfRule type="expression" dxfId="774" priority="2432">
      <formula>AI36="LP"</formula>
    </cfRule>
    <cfRule type="expression" dxfId="773" priority="2433">
      <formula>AI36="ENSA"</formula>
    </cfRule>
    <cfRule type="expression" dxfId="772" priority="2434">
      <formula>AI36="S4"</formula>
    </cfRule>
    <cfRule type="expression" dxfId="771" priority="2435">
      <formula>AI36="S3"</formula>
    </cfRule>
    <cfRule type="expression" dxfId="770" priority="2436">
      <formula>AI36="S2"</formula>
    </cfRule>
    <cfRule type="expression" dxfId="769" priority="2437">
      <formula>AI36="S1"</formula>
    </cfRule>
    <cfRule type="expression" dxfId="768" priority="2438">
      <formula>AI36="S0"</formula>
    </cfRule>
    <cfRule type="expression" dxfId="767" priority="2439">
      <formula>AI36="A4"</formula>
    </cfRule>
    <cfRule type="expression" dxfId="766" priority="2440">
      <formula>AI36="CONF"</formula>
    </cfRule>
    <cfRule type="expression" dxfId="765" priority="2441">
      <formula>AI36="INT"</formula>
    </cfRule>
    <cfRule type="expression" dxfId="764" priority="2442">
      <formula>AI36="A1"</formula>
    </cfRule>
  </conditionalFormatting>
  <conditionalFormatting sqref="AI38:AT38 C47:C48 AT47:AT48">
    <cfRule type="expression" dxfId="763" priority="3702">
      <formula>C38="A2"</formula>
    </cfRule>
    <cfRule type="expression" dxfId="762" priority="3703">
      <formula>C38="A1"</formula>
    </cfRule>
    <cfRule type="expression" dxfId="761" priority="3704">
      <formula>C38="A0"</formula>
    </cfRule>
    <cfRule type="expression" dxfId="760" priority="3705">
      <formula>C38="RJ"</formula>
    </cfRule>
    <cfRule type="expression" dxfId="759" priority="3706">
      <formula>C38="MEP"</formula>
    </cfRule>
    <cfRule type="expression" dxfId="758" priority="3707">
      <formula>C38="F"</formula>
    </cfRule>
    <cfRule type="expression" dxfId="757" priority="3708">
      <formula>C38="RQ"</formula>
    </cfRule>
    <cfRule type="expression" dxfId="756" priority="3709">
      <formula>C38="CHAL"</formula>
    </cfRule>
    <cfRule type="expression" dxfId="755" priority="3710">
      <formula>C38="RED"</formula>
    </cfRule>
    <cfRule type="expression" dxfId="754" priority="3711">
      <formula>C38="CSP"</formula>
    </cfRule>
    <cfRule type="expression" dxfId="753" priority="3712">
      <formula>C38="PAF"</formula>
    </cfRule>
    <cfRule type="expression" dxfId="752" priority="3713">
      <formula>C38="TR"</formula>
    </cfRule>
    <cfRule type="expression" dxfId="751" priority="3714">
      <formula>C38="TE"</formula>
    </cfRule>
    <cfRule type="expression" dxfId="750" priority="3715">
      <formula>C38="3eme"</formula>
    </cfRule>
    <cfRule type="expression" dxfId="749" priority="3716">
      <formula>C38="2eme"</formula>
    </cfRule>
    <cfRule type="expression" dxfId="748" priority="3717">
      <formula>C38="1ere"</formula>
    </cfRule>
    <cfRule type="expression" dxfId="747" priority="3718">
      <formula>C38="FLO"</formula>
    </cfRule>
    <cfRule type="expression" dxfId="746" priority="3719">
      <formula>C38="DEB"</formula>
    </cfRule>
    <cfRule type="expression" dxfId="745" priority="3720">
      <formula>C38="J2"</formula>
    </cfRule>
    <cfRule type="expression" dxfId="744" priority="3721">
      <formula>C38="J1"</formula>
    </cfRule>
  </conditionalFormatting>
  <conditionalFormatting sqref="AK22:AL22">
    <cfRule type="expression" dxfId="743" priority="2458">
      <formula>AK22="ETU"</formula>
    </cfRule>
    <cfRule type="expression" dxfId="742" priority="2459">
      <formula>AK22="GP"</formula>
    </cfRule>
    <cfRule type="expression" dxfId="741" priority="2460">
      <formula>AK22="PSJ"</formula>
    </cfRule>
    <cfRule type="expression" dxfId="740" priority="2461">
      <formula>AK22="E"</formula>
    </cfRule>
    <cfRule type="expression" dxfId="739" priority="2462">
      <formula>AK22="LP"</formula>
    </cfRule>
    <cfRule type="expression" dxfId="738" priority="2463">
      <formula>AK22="ENSA"</formula>
    </cfRule>
    <cfRule type="expression" dxfId="737" priority="2464">
      <formula>AK22="S4"</formula>
    </cfRule>
    <cfRule type="expression" dxfId="736" priority="2465">
      <formula>AK22="S3"</formula>
    </cfRule>
    <cfRule type="expression" dxfId="735" priority="2466">
      <formula>AK22="S2"</formula>
    </cfRule>
    <cfRule type="expression" dxfId="734" priority="2467">
      <formula>AK22="S1"</formula>
    </cfRule>
    <cfRule type="expression" dxfId="733" priority="2468">
      <formula>AK22="S0"</formula>
    </cfRule>
    <cfRule type="expression" dxfId="732" priority="2469">
      <formula>AK22="A4"</formula>
    </cfRule>
  </conditionalFormatting>
  <conditionalFormatting sqref="AO23:AP29">
    <cfRule type="expression" dxfId="731" priority="2618">
      <formula>AO23="ETU"</formula>
    </cfRule>
    <cfRule type="expression" dxfId="730" priority="2619">
      <formula>AO23="GP"</formula>
    </cfRule>
    <cfRule type="expression" dxfId="729" priority="2620">
      <formula>AO23="PSJ"</formula>
    </cfRule>
    <cfRule type="expression" dxfId="728" priority="2621">
      <formula>AO23="E"</formula>
    </cfRule>
    <cfRule type="expression" dxfId="727" priority="2622">
      <formula>AO23="LP"</formula>
    </cfRule>
    <cfRule type="expression" dxfId="726" priority="2623">
      <formula>AO23="ENSA"</formula>
    </cfRule>
    <cfRule type="expression" dxfId="725" priority="2624">
      <formula>AO23="S4"</formula>
    </cfRule>
    <cfRule type="expression" dxfId="724" priority="2625">
      <formula>AO23="S3"</formula>
    </cfRule>
    <cfRule type="expression" dxfId="723" priority="2626">
      <formula>AO23="S2"</formula>
    </cfRule>
    <cfRule type="expression" dxfId="722" priority="2627">
      <formula>AO23="S1"</formula>
    </cfRule>
    <cfRule type="expression" dxfId="721" priority="2628">
      <formula>AO23="S0"</formula>
    </cfRule>
    <cfRule type="expression" dxfId="720" priority="2629">
      <formula>AO23="A4"</formula>
    </cfRule>
  </conditionalFormatting>
  <conditionalFormatting sqref="AO31:AP31">
    <cfRule type="expression" dxfId="719" priority="2606">
      <formula>AO31="ETU"</formula>
    </cfRule>
    <cfRule type="expression" dxfId="718" priority="2607">
      <formula>AO31="GP"</formula>
    </cfRule>
    <cfRule type="expression" dxfId="717" priority="2608">
      <formula>AO31="PSJ"</formula>
    </cfRule>
    <cfRule type="expression" dxfId="716" priority="2609">
      <formula>AO31="E"</formula>
    </cfRule>
    <cfRule type="expression" dxfId="715" priority="2610">
      <formula>AO31="LP"</formula>
    </cfRule>
    <cfRule type="expression" dxfId="714" priority="2611">
      <formula>AO31="ENSA"</formula>
    </cfRule>
    <cfRule type="expression" dxfId="713" priority="2612">
      <formula>AO31="S4"</formula>
    </cfRule>
    <cfRule type="expression" dxfId="712" priority="2613">
      <formula>AO31="S3"</formula>
    </cfRule>
    <cfRule type="expression" dxfId="711" priority="2614">
      <formula>AO31="S2"</formula>
    </cfRule>
    <cfRule type="expression" dxfId="710" priority="2615">
      <formula>AO31="S1"</formula>
    </cfRule>
    <cfRule type="expression" dxfId="709" priority="2616">
      <formula>AO31="S0"</formula>
    </cfRule>
    <cfRule type="expression" dxfId="708" priority="2617">
      <formula>AO31="A4"</formula>
    </cfRule>
  </conditionalFormatting>
  <conditionalFormatting sqref="AO33:AP34">
    <cfRule type="expression" dxfId="707" priority="2540">
      <formula>AO33="ETU"</formula>
    </cfRule>
    <cfRule type="expression" dxfId="706" priority="2541">
      <formula>AO33="GP"</formula>
    </cfRule>
    <cfRule type="expression" dxfId="705" priority="2542">
      <formula>AO33="PSJ"</formula>
    </cfRule>
    <cfRule type="expression" dxfId="704" priority="2543">
      <formula>AO33="E"</formula>
    </cfRule>
    <cfRule type="expression" dxfId="703" priority="2544">
      <formula>AO33="LP"</formula>
    </cfRule>
    <cfRule type="expression" dxfId="702" priority="2545">
      <formula>AO33="ENSA"</formula>
    </cfRule>
    <cfRule type="expression" dxfId="701" priority="2546">
      <formula>AO33="S4"</formula>
    </cfRule>
    <cfRule type="expression" dxfId="700" priority="2547">
      <formula>AO33="S3"</formula>
    </cfRule>
    <cfRule type="expression" dxfId="699" priority="2548">
      <formula>AO33="S2"</formula>
    </cfRule>
    <cfRule type="expression" dxfId="698" priority="2549">
      <formula>AO33="S1"</formula>
    </cfRule>
    <cfRule type="expression" dxfId="697" priority="2550">
      <formula>AO33="S0"</formula>
    </cfRule>
    <cfRule type="expression" dxfId="696" priority="2551">
      <formula>AO33="A4"</formula>
    </cfRule>
    <cfRule type="expression" dxfId="695" priority="2552">
      <formula>AO33="CONF"</formula>
    </cfRule>
    <cfRule type="expression" dxfId="694" priority="2553">
      <formula>AO33="INT"</formula>
    </cfRule>
    <cfRule type="expression" dxfId="693" priority="2554">
      <formula>AO33="A1"</formula>
    </cfRule>
  </conditionalFormatting>
  <conditionalFormatting sqref="AT46:AT47 C47">
    <cfRule type="expression" dxfId="692" priority="3768">
      <formula>C46="A3"</formula>
    </cfRule>
    <cfRule type="expression" dxfId="691" priority="3769">
      <formula>C46="A2"</formula>
    </cfRule>
    <cfRule type="expression" dxfId="690" priority="3770">
      <formula>C46="A1"</formula>
    </cfRule>
    <cfRule type="expression" dxfId="689" priority="3771">
      <formula>C46="A0"</formula>
    </cfRule>
    <cfRule type="expression" dxfId="688" priority="3772">
      <formula>C46="RJ"</formula>
    </cfRule>
    <cfRule type="expression" dxfId="687" priority="3773">
      <formula>C46="MEP"</formula>
    </cfRule>
    <cfRule type="expression" dxfId="686" priority="3774">
      <formula>C46="F"</formula>
    </cfRule>
    <cfRule type="expression" dxfId="685" priority="3775">
      <formula>C46="RQ"</formula>
    </cfRule>
    <cfRule type="expression" dxfId="684" priority="3776">
      <formula>C46="CHAL"</formula>
    </cfRule>
    <cfRule type="expression" dxfId="683" priority="3777">
      <formula>C46="RED"</formula>
    </cfRule>
    <cfRule type="expression" dxfId="682" priority="3778">
      <formula>C46="CSP"</formula>
    </cfRule>
    <cfRule type="expression" dxfId="681" priority="3779">
      <formula>C46="PAF"</formula>
    </cfRule>
    <cfRule type="expression" dxfId="680" priority="3780">
      <formula>C46="TR"</formula>
    </cfRule>
    <cfRule type="expression" dxfId="679" priority="3781">
      <formula>C46="TE"</formula>
    </cfRule>
    <cfRule type="expression" dxfId="678" priority="3782">
      <formula>C46="3eme"</formula>
    </cfRule>
    <cfRule type="expression" dxfId="677" priority="3783">
      <formula>C46="2eme"</formula>
    </cfRule>
    <cfRule type="expression" dxfId="676" priority="3784">
      <formula>C46="1ere"</formula>
    </cfRule>
    <cfRule type="expression" dxfId="675" priority="3785">
      <formula>C46="FLO"</formula>
    </cfRule>
    <cfRule type="expression" dxfId="674" priority="3786">
      <formula>C46="DEB"</formula>
    </cfRule>
    <cfRule type="expression" dxfId="673" priority="3787">
      <formula>C46="J2"</formula>
    </cfRule>
    <cfRule type="expression" dxfId="672" priority="3788">
      <formula>C46="J1"</formula>
    </cfRule>
  </conditionalFormatting>
  <conditionalFormatting sqref="O24">
    <cfRule type="expression" dxfId="671" priority="661">
      <formula>O24="ETU"</formula>
    </cfRule>
    <cfRule type="expression" dxfId="670" priority="662">
      <formula>O24="GP"</formula>
    </cfRule>
    <cfRule type="expression" dxfId="669" priority="663">
      <formula>O24="PSJ"</formula>
    </cfRule>
    <cfRule type="expression" dxfId="668" priority="664">
      <formula>O24="E"</formula>
    </cfRule>
    <cfRule type="expression" dxfId="667" priority="665">
      <formula>O24="LP"</formula>
    </cfRule>
    <cfRule type="expression" dxfId="666" priority="666">
      <formula>O24="ENSA"</formula>
    </cfRule>
    <cfRule type="expression" dxfId="665" priority="667">
      <formula>O24="S4"</formula>
    </cfRule>
    <cfRule type="expression" dxfId="664" priority="668">
      <formula>O24="S3"</formula>
    </cfRule>
    <cfRule type="expression" dxfId="663" priority="669">
      <formula>O24="S2"</formula>
    </cfRule>
    <cfRule type="expression" dxfId="662" priority="670">
      <formula>O24="S1"</formula>
    </cfRule>
    <cfRule type="expression" dxfId="661" priority="671">
      <formula>O24="S0"</formula>
    </cfRule>
    <cfRule type="expression" dxfId="660" priority="672">
      <formula>O24="A4"</formula>
    </cfRule>
  </conditionalFormatting>
  <conditionalFormatting sqref="Y36:AA36">
    <cfRule type="expression" dxfId="659" priority="650">
      <formula>Y36="GP"</formula>
    </cfRule>
    <cfRule type="expression" dxfId="658" priority="651">
      <formula>Y36="PSJ"</formula>
    </cfRule>
    <cfRule type="expression" dxfId="657" priority="652">
      <formula>Y36="E"</formula>
    </cfRule>
    <cfRule type="expression" dxfId="656" priority="653">
      <formula>Y36="LP"</formula>
    </cfRule>
    <cfRule type="expression" dxfId="655" priority="654">
      <formula>Y36="ENSA"</formula>
    </cfRule>
    <cfRule type="expression" dxfId="654" priority="655">
      <formula>Y36="S4"</formula>
    </cfRule>
    <cfRule type="expression" dxfId="653" priority="656">
      <formula>Y36="S3"</formula>
    </cfRule>
    <cfRule type="expression" dxfId="652" priority="657">
      <formula>Y36="S2"</formula>
    </cfRule>
    <cfRule type="expression" dxfId="651" priority="658">
      <formula>Y36="S1"</formula>
    </cfRule>
    <cfRule type="expression" dxfId="650" priority="659">
      <formula>Y36="S0"</formula>
    </cfRule>
    <cfRule type="expression" dxfId="649" priority="660">
      <formula>Y36="A4"</formula>
    </cfRule>
  </conditionalFormatting>
  <conditionalFormatting sqref="S24:U24">
    <cfRule type="expression" dxfId="648" priority="638">
      <formula>S24="ETU"</formula>
    </cfRule>
    <cfRule type="expression" dxfId="647" priority="639">
      <formula>S24="GP"</formula>
    </cfRule>
    <cfRule type="expression" dxfId="646" priority="640">
      <formula>S24="PSJ"</formula>
    </cfRule>
    <cfRule type="expression" dxfId="645" priority="641">
      <formula>S24="E"</formula>
    </cfRule>
    <cfRule type="expression" dxfId="644" priority="642">
      <formula>S24="LP"</formula>
    </cfRule>
    <cfRule type="expression" dxfId="643" priority="643">
      <formula>S24="ENSA"</formula>
    </cfRule>
    <cfRule type="expression" dxfId="642" priority="644">
      <formula>S24="S4"</formula>
    </cfRule>
    <cfRule type="expression" dxfId="641" priority="645">
      <formula>S24="S3"</formula>
    </cfRule>
    <cfRule type="expression" dxfId="640" priority="646">
      <formula>S24="S2"</formula>
    </cfRule>
    <cfRule type="expression" dxfId="639" priority="647">
      <formula>S24="S1"</formula>
    </cfRule>
    <cfRule type="expression" dxfId="638" priority="648">
      <formula>S24="S0"</formula>
    </cfRule>
    <cfRule type="expression" dxfId="637" priority="649">
      <formula>S24="A4"</formula>
    </cfRule>
  </conditionalFormatting>
  <conditionalFormatting sqref="V17:X17">
    <cfRule type="expression" dxfId="636" priority="635">
      <formula>V17="CONF"</formula>
    </cfRule>
    <cfRule type="expression" dxfId="635" priority="636">
      <formula>V17="INT"</formula>
    </cfRule>
  </conditionalFormatting>
  <conditionalFormatting sqref="V17:X17">
    <cfRule type="expression" dxfId="634" priority="624">
      <formula>V17="GP"</formula>
    </cfRule>
    <cfRule type="expression" dxfId="633" priority="625">
      <formula>V17="PSJ"</formula>
    </cfRule>
    <cfRule type="expression" dxfId="632" priority="626">
      <formula>V17="E"</formula>
    </cfRule>
    <cfRule type="expression" dxfId="631" priority="627">
      <formula>V17="LP"</formula>
    </cfRule>
    <cfRule type="expression" dxfId="630" priority="628">
      <formula>V17="ENSA"</formula>
    </cfRule>
    <cfRule type="expression" dxfId="629" priority="629">
      <formula>V17="S4"</formula>
    </cfRule>
    <cfRule type="expression" dxfId="628" priority="630">
      <formula>V17="S3"</formula>
    </cfRule>
    <cfRule type="expression" dxfId="627" priority="631">
      <formula>V17="S2"</formula>
    </cfRule>
    <cfRule type="expression" dxfId="626" priority="632">
      <formula>V17="S1"</formula>
    </cfRule>
    <cfRule type="expression" dxfId="625" priority="633">
      <formula>V17="S0"</formula>
    </cfRule>
    <cfRule type="expression" dxfId="624" priority="634">
      <formula>V17="A4"</formula>
    </cfRule>
  </conditionalFormatting>
  <conditionalFormatting sqref="V17:X17">
    <cfRule type="expression" dxfId="623" priority="637">
      <formula>V17="A1"</formula>
    </cfRule>
  </conditionalFormatting>
  <conditionalFormatting sqref="V17:X17">
    <cfRule type="expression" dxfId="622" priority="609">
      <formula>V17="ETU"</formula>
    </cfRule>
    <cfRule type="expression" dxfId="621" priority="610">
      <formula>V17="GP"</formula>
    </cfRule>
    <cfRule type="expression" dxfId="620" priority="611">
      <formula>V17="PSJ"</formula>
    </cfRule>
    <cfRule type="expression" dxfId="619" priority="612">
      <formula>V17="E"</formula>
    </cfRule>
    <cfRule type="expression" dxfId="618" priority="613">
      <formula>V17="LP"</formula>
    </cfRule>
    <cfRule type="expression" dxfId="617" priority="614">
      <formula>V17="ENSA"</formula>
    </cfRule>
    <cfRule type="expression" dxfId="616" priority="615">
      <formula>V17="S4"</formula>
    </cfRule>
    <cfRule type="expression" dxfId="615" priority="616">
      <formula>V17="S3"</formula>
    </cfRule>
    <cfRule type="expression" dxfId="614" priority="617">
      <formula>V17="S2"</formula>
    </cfRule>
    <cfRule type="expression" dxfId="613" priority="618">
      <formula>V17="S1"</formula>
    </cfRule>
    <cfRule type="expression" dxfId="612" priority="619">
      <formula>V17="S0"</formula>
    </cfRule>
    <cfRule type="expression" dxfId="611" priority="620">
      <formula>V17="A4"</formula>
    </cfRule>
    <cfRule type="expression" dxfId="610" priority="621">
      <formula>V17="CONF"</formula>
    </cfRule>
    <cfRule type="expression" dxfId="609" priority="622">
      <formula>V17="INT"</formula>
    </cfRule>
    <cfRule type="expression" dxfId="608" priority="623">
      <formula>V17="A1"</formula>
    </cfRule>
  </conditionalFormatting>
  <conditionalFormatting sqref="AB17:AD17">
    <cfRule type="expression" dxfId="607" priority="606">
      <formula>AB17="CONF"</formula>
    </cfRule>
    <cfRule type="expression" dxfId="606" priority="607">
      <formula>AB17="INT"</formula>
    </cfRule>
  </conditionalFormatting>
  <conditionalFormatting sqref="AB17:AD17">
    <cfRule type="expression" dxfId="605" priority="595">
      <formula>AB17="GP"</formula>
    </cfRule>
    <cfRule type="expression" dxfId="604" priority="596">
      <formula>AB17="PSJ"</formula>
    </cfRule>
    <cfRule type="expression" dxfId="603" priority="597">
      <formula>AB17="E"</formula>
    </cfRule>
    <cfRule type="expression" dxfId="602" priority="598">
      <formula>AB17="LP"</formula>
    </cfRule>
    <cfRule type="expression" dxfId="601" priority="599">
      <formula>AB17="ENSA"</formula>
    </cfRule>
    <cfRule type="expression" dxfId="600" priority="600">
      <formula>AB17="S4"</formula>
    </cfRule>
    <cfRule type="expression" dxfId="599" priority="601">
      <formula>AB17="S3"</formula>
    </cfRule>
    <cfRule type="expression" dxfId="598" priority="602">
      <formula>AB17="S2"</formula>
    </cfRule>
    <cfRule type="expression" dxfId="597" priority="603">
      <formula>AB17="S1"</formula>
    </cfRule>
    <cfRule type="expression" dxfId="596" priority="604">
      <formula>AB17="S0"</formula>
    </cfRule>
    <cfRule type="expression" dxfId="595" priority="605">
      <formula>AB17="A4"</formula>
    </cfRule>
  </conditionalFormatting>
  <conditionalFormatting sqref="AB17:AD17">
    <cfRule type="expression" dxfId="594" priority="608">
      <formula>AB17="A1"</formula>
    </cfRule>
  </conditionalFormatting>
  <conditionalFormatting sqref="AB17:AD17">
    <cfRule type="expression" dxfId="593" priority="580">
      <formula>AB17="ETU"</formula>
    </cfRule>
    <cfRule type="expression" dxfId="592" priority="581">
      <formula>AB17="GP"</formula>
    </cfRule>
    <cfRule type="expression" dxfId="591" priority="582">
      <formula>AB17="PSJ"</formula>
    </cfRule>
    <cfRule type="expression" dxfId="590" priority="583">
      <formula>AB17="E"</formula>
    </cfRule>
    <cfRule type="expression" dxfId="589" priority="584">
      <formula>AB17="LP"</formula>
    </cfRule>
    <cfRule type="expression" dxfId="588" priority="585">
      <formula>AB17="ENSA"</formula>
    </cfRule>
    <cfRule type="expression" dxfId="587" priority="586">
      <formula>AB17="S4"</formula>
    </cfRule>
    <cfRule type="expression" dxfId="586" priority="587">
      <formula>AB17="S3"</formula>
    </cfRule>
    <cfRule type="expression" dxfId="585" priority="588">
      <formula>AB17="S2"</formula>
    </cfRule>
    <cfRule type="expression" dxfId="584" priority="589">
      <formula>AB17="S1"</formula>
    </cfRule>
    <cfRule type="expression" dxfId="583" priority="590">
      <formula>AB17="S0"</formula>
    </cfRule>
    <cfRule type="expression" dxfId="582" priority="591">
      <formula>AB17="A4"</formula>
    </cfRule>
    <cfRule type="expression" dxfId="581" priority="592">
      <formula>AB17="CONF"</formula>
    </cfRule>
    <cfRule type="expression" dxfId="580" priority="593">
      <formula>AB17="INT"</formula>
    </cfRule>
    <cfRule type="expression" dxfId="579" priority="594">
      <formula>AB17="A1"</formula>
    </cfRule>
  </conditionalFormatting>
  <conditionalFormatting sqref="V27:X27">
    <cfRule type="expression" dxfId="578" priority="577">
      <formula>V27="CONF"</formula>
    </cfRule>
    <cfRule type="expression" dxfId="577" priority="578">
      <formula>V27="INT"</formula>
    </cfRule>
  </conditionalFormatting>
  <conditionalFormatting sqref="V27:X27">
    <cfRule type="expression" dxfId="576" priority="566">
      <formula>V27="GP"</formula>
    </cfRule>
    <cfRule type="expression" dxfId="575" priority="567">
      <formula>V27="PSJ"</formula>
    </cfRule>
    <cfRule type="expression" dxfId="574" priority="568">
      <formula>V27="E"</formula>
    </cfRule>
    <cfRule type="expression" dxfId="573" priority="569">
      <formula>V27="LP"</formula>
    </cfRule>
    <cfRule type="expression" dxfId="572" priority="570">
      <formula>V27="ENSA"</formula>
    </cfRule>
    <cfRule type="expression" dxfId="571" priority="571">
      <formula>V27="S4"</formula>
    </cfRule>
    <cfRule type="expression" dxfId="570" priority="572">
      <formula>V27="S3"</formula>
    </cfRule>
    <cfRule type="expression" dxfId="569" priority="573">
      <formula>V27="S2"</formula>
    </cfRule>
    <cfRule type="expression" dxfId="568" priority="574">
      <formula>V27="S1"</formula>
    </cfRule>
    <cfRule type="expression" dxfId="567" priority="575">
      <formula>V27="S0"</formula>
    </cfRule>
    <cfRule type="expression" dxfId="566" priority="576">
      <formula>V27="A4"</formula>
    </cfRule>
  </conditionalFormatting>
  <conditionalFormatting sqref="V27:X27">
    <cfRule type="expression" dxfId="565" priority="579">
      <formula>V27="A1"</formula>
    </cfRule>
  </conditionalFormatting>
  <conditionalFormatting sqref="V27:X27">
    <cfRule type="expression" dxfId="564" priority="551">
      <formula>V27="ETU"</formula>
    </cfRule>
    <cfRule type="expression" dxfId="563" priority="552">
      <formula>V27="GP"</formula>
    </cfRule>
    <cfRule type="expression" dxfId="562" priority="553">
      <formula>V27="PSJ"</formula>
    </cfRule>
    <cfRule type="expression" dxfId="561" priority="554">
      <formula>V27="E"</formula>
    </cfRule>
    <cfRule type="expression" dxfId="560" priority="555">
      <formula>V27="LP"</formula>
    </cfRule>
    <cfRule type="expression" dxfId="559" priority="556">
      <formula>V27="ENSA"</formula>
    </cfRule>
    <cfRule type="expression" dxfId="558" priority="557">
      <formula>V27="S4"</formula>
    </cfRule>
    <cfRule type="expression" dxfId="557" priority="558">
      <formula>V27="S3"</formula>
    </cfRule>
    <cfRule type="expression" dxfId="556" priority="559">
      <formula>V27="S2"</formula>
    </cfRule>
    <cfRule type="expression" dxfId="555" priority="560">
      <formula>V27="S1"</formula>
    </cfRule>
    <cfRule type="expression" dxfId="554" priority="561">
      <formula>V27="S0"</formula>
    </cfRule>
    <cfRule type="expression" dxfId="553" priority="562">
      <formula>V27="A4"</formula>
    </cfRule>
    <cfRule type="expression" dxfId="552" priority="563">
      <formula>V27="CONF"</formula>
    </cfRule>
    <cfRule type="expression" dxfId="551" priority="564">
      <formula>V27="INT"</formula>
    </cfRule>
    <cfRule type="expression" dxfId="550" priority="565">
      <formula>V27="A1"</formula>
    </cfRule>
  </conditionalFormatting>
  <conditionalFormatting sqref="S7:T7">
    <cfRule type="expression" dxfId="549" priority="508">
      <formula>S7="GP"</formula>
    </cfRule>
    <cfRule type="expression" dxfId="548" priority="509">
      <formula>S7="PSJ"</formula>
    </cfRule>
    <cfRule type="expression" dxfId="547" priority="510">
      <formula>S7="E"</formula>
    </cfRule>
    <cfRule type="expression" dxfId="546" priority="511">
      <formula>S7="LP"</formula>
    </cfRule>
    <cfRule type="expression" dxfId="545" priority="512">
      <formula>S7="ENSA"</formula>
    </cfRule>
    <cfRule type="expression" dxfId="544" priority="513">
      <formula>S7="S4"</formula>
    </cfRule>
    <cfRule type="expression" dxfId="543" priority="514">
      <formula>S7="S3"</formula>
    </cfRule>
    <cfRule type="expression" dxfId="542" priority="515">
      <formula>S7="S2"</formula>
    </cfRule>
    <cfRule type="expression" dxfId="541" priority="516">
      <formula>S7="S1"</formula>
    </cfRule>
    <cfRule type="expression" dxfId="540" priority="517">
      <formula>S7="S0"</formula>
    </cfRule>
    <cfRule type="expression" dxfId="539" priority="518">
      <formula>S7="A4"</formula>
    </cfRule>
  </conditionalFormatting>
  <conditionalFormatting sqref="S7:T7">
    <cfRule type="expression" dxfId="538" priority="519">
      <formula>S7="GP"</formula>
    </cfRule>
    <cfRule type="expression" dxfId="537" priority="520">
      <formula>S7="PSJ"</formula>
    </cfRule>
    <cfRule type="expression" dxfId="536" priority="521">
      <formula>S7="E"</formula>
    </cfRule>
    <cfRule type="expression" dxfId="535" priority="522">
      <formula>S7="LP"</formula>
    </cfRule>
    <cfRule type="expression" dxfId="534" priority="523">
      <formula>S7="ENSA"</formula>
    </cfRule>
    <cfRule type="expression" dxfId="533" priority="524">
      <formula>S7="S4"</formula>
    </cfRule>
    <cfRule type="expression" dxfId="532" priority="525">
      <formula>S7="S3"</formula>
    </cfRule>
    <cfRule type="expression" dxfId="531" priority="526">
      <formula>S7="S2"</formula>
    </cfRule>
    <cfRule type="expression" dxfId="530" priority="527">
      <formula>S7="S1"</formula>
    </cfRule>
    <cfRule type="expression" dxfId="529" priority="528">
      <formula>S7="S0"</formula>
    </cfRule>
    <cfRule type="expression" dxfId="528" priority="529">
      <formula>S7="A4"</formula>
    </cfRule>
    <cfRule type="expression" dxfId="527" priority="530">
      <formula>S7="A3"</formula>
    </cfRule>
    <cfRule type="expression" dxfId="526" priority="531">
      <formula>S7="A2"</formula>
    </cfRule>
    <cfRule type="expression" dxfId="525" priority="532">
      <formula>S7="A1"</formula>
    </cfRule>
    <cfRule type="expression" dxfId="524" priority="533">
      <formula>S7="A0"</formula>
    </cfRule>
    <cfRule type="expression" dxfId="523" priority="534">
      <formula>S7="RJ"</formula>
    </cfRule>
    <cfRule type="expression" dxfId="522" priority="535">
      <formula>S7="MEP"</formula>
    </cfRule>
    <cfRule type="expression" dxfId="521" priority="536">
      <formula>S7="F"</formula>
    </cfRule>
    <cfRule type="expression" dxfId="520" priority="537">
      <formula>S7="RQ"</formula>
    </cfRule>
    <cfRule type="expression" dxfId="519" priority="538">
      <formula>S7="CHAL"</formula>
    </cfRule>
    <cfRule type="expression" dxfId="518" priority="539">
      <formula>S7="RED"</formula>
    </cfRule>
    <cfRule type="expression" dxfId="517" priority="540">
      <formula>S7="CSP"</formula>
    </cfRule>
    <cfRule type="expression" dxfId="516" priority="541">
      <formula>S7="PAF"</formula>
    </cfRule>
    <cfRule type="expression" dxfId="515" priority="542">
      <formula>S7="TR"</formula>
    </cfRule>
    <cfRule type="expression" dxfId="514" priority="543">
      <formula>S7="TE"</formula>
    </cfRule>
    <cfRule type="expression" dxfId="513" priority="544">
      <formula>S7="3eme"</formula>
    </cfRule>
    <cfRule type="expression" dxfId="512" priority="545">
      <formula>S7="2eme"</formula>
    </cfRule>
    <cfRule type="expression" dxfId="511" priority="546">
      <formula>S7="1ere"</formula>
    </cfRule>
    <cfRule type="expression" dxfId="510" priority="547">
      <formula>S7="FLO"</formula>
    </cfRule>
    <cfRule type="expression" dxfId="509" priority="548">
      <formula>S7="DEB"</formula>
    </cfRule>
    <cfRule type="expression" dxfId="508" priority="549">
      <formula>S7="J2"</formula>
    </cfRule>
    <cfRule type="expression" dxfId="507" priority="550">
      <formula>S7="J1"</formula>
    </cfRule>
  </conditionalFormatting>
  <conditionalFormatting sqref="V51:W51">
    <cfRule type="expression" dxfId="506" priority="465">
      <formula>V51="GP"</formula>
    </cfRule>
    <cfRule type="expression" dxfId="505" priority="466">
      <formula>V51="PSJ"</formula>
    </cfRule>
    <cfRule type="expression" dxfId="504" priority="467">
      <formula>V51="E"</formula>
    </cfRule>
    <cfRule type="expression" dxfId="503" priority="468">
      <formula>V51="LP"</formula>
    </cfRule>
    <cfRule type="expression" dxfId="502" priority="469">
      <formula>V51="ENSA"</formula>
    </cfRule>
    <cfRule type="expression" dxfId="501" priority="470">
      <formula>V51="S4"</formula>
    </cfRule>
    <cfRule type="expression" dxfId="500" priority="471">
      <formula>V51="S3"</formula>
    </cfRule>
    <cfRule type="expression" dxfId="499" priority="472">
      <formula>V51="S2"</formula>
    </cfRule>
    <cfRule type="expression" dxfId="498" priority="473">
      <formula>V51="S1"</formula>
    </cfRule>
    <cfRule type="expression" dxfId="497" priority="474">
      <formula>V51="S0"</formula>
    </cfRule>
    <cfRule type="expression" dxfId="496" priority="475">
      <formula>V51="A4"</formula>
    </cfRule>
  </conditionalFormatting>
  <conditionalFormatting sqref="V51:W51">
    <cfRule type="expression" dxfId="495" priority="476">
      <formula>V51="GP"</formula>
    </cfRule>
    <cfRule type="expression" dxfId="494" priority="477">
      <formula>V51="PSJ"</formula>
    </cfRule>
    <cfRule type="expression" dxfId="493" priority="478">
      <formula>V51="E"</formula>
    </cfRule>
    <cfRule type="expression" dxfId="492" priority="479">
      <formula>V51="LP"</formula>
    </cfRule>
    <cfRule type="expression" dxfId="491" priority="480">
      <formula>V51="ENSA"</formula>
    </cfRule>
    <cfRule type="expression" dxfId="490" priority="481">
      <formula>V51="S4"</formula>
    </cfRule>
    <cfRule type="expression" dxfId="489" priority="482">
      <formula>V51="S3"</formula>
    </cfRule>
    <cfRule type="expression" dxfId="488" priority="483">
      <formula>V51="S2"</formula>
    </cfRule>
    <cfRule type="expression" dxfId="487" priority="484">
      <formula>V51="S1"</formula>
    </cfRule>
    <cfRule type="expression" dxfId="486" priority="485">
      <formula>V51="S0"</formula>
    </cfRule>
    <cfRule type="expression" dxfId="485" priority="486">
      <formula>V51="A4"</formula>
    </cfRule>
    <cfRule type="expression" dxfId="484" priority="487">
      <formula>V51="A3"</formula>
    </cfRule>
    <cfRule type="expression" dxfId="483" priority="488">
      <formula>V51="A2"</formula>
    </cfRule>
    <cfRule type="expression" dxfId="482" priority="489">
      <formula>V51="A1"</formula>
    </cfRule>
    <cfRule type="expression" dxfId="481" priority="490">
      <formula>V51="A0"</formula>
    </cfRule>
    <cfRule type="expression" dxfId="480" priority="491">
      <formula>V51="RJ"</formula>
    </cfRule>
    <cfRule type="expression" dxfId="479" priority="492">
      <formula>V51="MEP"</formula>
    </cfRule>
    <cfRule type="expression" dxfId="478" priority="493">
      <formula>V51="F"</formula>
    </cfRule>
    <cfRule type="expression" dxfId="477" priority="494">
      <formula>V51="RQ"</formula>
    </cfRule>
    <cfRule type="expression" dxfId="476" priority="495">
      <formula>V51="CHAL"</formula>
    </cfRule>
    <cfRule type="expression" dxfId="475" priority="496">
      <formula>V51="RED"</formula>
    </cfRule>
    <cfRule type="expression" dxfId="474" priority="497">
      <formula>V51="CSP"</formula>
    </cfRule>
    <cfRule type="expression" dxfId="473" priority="498">
      <formula>V51="PAF"</formula>
    </cfRule>
    <cfRule type="expression" dxfId="472" priority="499">
      <formula>V51="TR"</formula>
    </cfRule>
    <cfRule type="expression" dxfId="471" priority="500">
      <formula>V51="TE"</formula>
    </cfRule>
    <cfRule type="expression" dxfId="470" priority="501">
      <formula>V51="3eme"</formula>
    </cfRule>
    <cfRule type="expression" dxfId="469" priority="502">
      <formula>V51="2eme"</formula>
    </cfRule>
    <cfRule type="expression" dxfId="468" priority="503">
      <formula>V51="1ere"</formula>
    </cfRule>
    <cfRule type="expression" dxfId="467" priority="504">
      <formula>V51="FLO"</formula>
    </cfRule>
    <cfRule type="expression" dxfId="466" priority="505">
      <formula>V51="DEB"</formula>
    </cfRule>
    <cfRule type="expression" dxfId="465" priority="506">
      <formula>V51="J2"</formula>
    </cfRule>
    <cfRule type="expression" dxfId="464" priority="507">
      <formula>V51="J1"</formula>
    </cfRule>
  </conditionalFormatting>
  <conditionalFormatting sqref="V20:W20">
    <cfRule type="expression" dxfId="463" priority="422">
      <formula>V20="GP"</formula>
    </cfRule>
    <cfRule type="expression" dxfId="462" priority="423">
      <formula>V20="PSJ"</formula>
    </cfRule>
    <cfRule type="expression" dxfId="461" priority="424">
      <formula>V20="E"</formula>
    </cfRule>
    <cfRule type="expression" dxfId="460" priority="425">
      <formula>V20="LP"</formula>
    </cfRule>
    <cfRule type="expression" dxfId="459" priority="426">
      <formula>V20="ENSA"</formula>
    </cfRule>
    <cfRule type="expression" dxfId="458" priority="427">
      <formula>V20="S4"</formula>
    </cfRule>
    <cfRule type="expression" dxfId="457" priority="428">
      <formula>V20="S3"</formula>
    </cfRule>
    <cfRule type="expression" dxfId="456" priority="429">
      <formula>V20="S2"</formula>
    </cfRule>
    <cfRule type="expression" dxfId="455" priority="430">
      <formula>V20="S1"</formula>
    </cfRule>
    <cfRule type="expression" dxfId="454" priority="431">
      <formula>V20="S0"</formula>
    </cfRule>
    <cfRule type="expression" dxfId="453" priority="432">
      <formula>V20="A4"</formula>
    </cfRule>
  </conditionalFormatting>
  <conditionalFormatting sqref="V20:W20">
    <cfRule type="expression" dxfId="452" priority="433">
      <formula>V20="GP"</formula>
    </cfRule>
    <cfRule type="expression" dxfId="451" priority="434">
      <formula>V20="PSJ"</formula>
    </cfRule>
    <cfRule type="expression" dxfId="450" priority="435">
      <formula>V20="E"</formula>
    </cfRule>
    <cfRule type="expression" dxfId="449" priority="436">
      <formula>V20="LP"</formula>
    </cfRule>
    <cfRule type="expression" dxfId="448" priority="437">
      <formula>V20="ENSA"</formula>
    </cfRule>
    <cfRule type="expression" dxfId="447" priority="438">
      <formula>V20="S4"</formula>
    </cfRule>
    <cfRule type="expression" dxfId="446" priority="439">
      <formula>V20="S3"</formula>
    </cfRule>
    <cfRule type="expression" dxfId="445" priority="440">
      <formula>V20="S2"</formula>
    </cfRule>
    <cfRule type="expression" dxfId="444" priority="441">
      <formula>V20="S1"</formula>
    </cfRule>
    <cfRule type="expression" dxfId="443" priority="442">
      <formula>V20="S0"</formula>
    </cfRule>
    <cfRule type="expression" dxfId="442" priority="443">
      <formula>V20="A4"</formula>
    </cfRule>
    <cfRule type="expression" dxfId="441" priority="444">
      <formula>V20="A3"</formula>
    </cfRule>
    <cfRule type="expression" dxfId="440" priority="445">
      <formula>V20="A2"</formula>
    </cfRule>
    <cfRule type="expression" dxfId="439" priority="446">
      <formula>V20="A1"</formula>
    </cfRule>
    <cfRule type="expression" dxfId="438" priority="447">
      <formula>V20="A0"</formula>
    </cfRule>
    <cfRule type="expression" dxfId="437" priority="448">
      <formula>V20="RJ"</formula>
    </cfRule>
    <cfRule type="expression" dxfId="436" priority="449">
      <formula>V20="MEP"</formula>
    </cfRule>
    <cfRule type="expression" dxfId="435" priority="450">
      <formula>V20="F"</formula>
    </cfRule>
    <cfRule type="expression" dxfId="434" priority="451">
      <formula>V20="RQ"</formula>
    </cfRule>
    <cfRule type="expression" dxfId="433" priority="452">
      <formula>V20="CHAL"</formula>
    </cfRule>
    <cfRule type="expression" dxfId="432" priority="453">
      <formula>V20="RED"</formula>
    </cfRule>
    <cfRule type="expression" dxfId="431" priority="454">
      <formula>V20="CSP"</formula>
    </cfRule>
    <cfRule type="expression" dxfId="430" priority="455">
      <formula>V20="PAF"</formula>
    </cfRule>
    <cfRule type="expression" dxfId="429" priority="456">
      <formula>V20="TR"</formula>
    </cfRule>
    <cfRule type="expression" dxfId="428" priority="457">
      <formula>V20="TE"</formula>
    </cfRule>
    <cfRule type="expression" dxfId="427" priority="458">
      <formula>V20="3eme"</formula>
    </cfRule>
    <cfRule type="expression" dxfId="426" priority="459">
      <formula>V20="2eme"</formula>
    </cfRule>
    <cfRule type="expression" dxfId="425" priority="460">
      <formula>V20="1ere"</formula>
    </cfRule>
    <cfRule type="expression" dxfId="424" priority="461">
      <formula>V20="FLO"</formula>
    </cfRule>
    <cfRule type="expression" dxfId="423" priority="462">
      <formula>V20="DEB"</formula>
    </cfRule>
    <cfRule type="expression" dxfId="422" priority="463">
      <formula>V20="J2"</formula>
    </cfRule>
    <cfRule type="expression" dxfId="421" priority="464">
      <formula>V20="J1"</formula>
    </cfRule>
  </conditionalFormatting>
  <conditionalFormatting sqref="V36:W36">
    <cfRule type="expression" dxfId="420" priority="411">
      <formula>V36="GP"</formula>
    </cfRule>
    <cfRule type="expression" dxfId="419" priority="412">
      <formula>V36="PSJ"</formula>
    </cfRule>
    <cfRule type="expression" dxfId="418" priority="413">
      <formula>V36="E"</formula>
    </cfRule>
    <cfRule type="expression" dxfId="417" priority="414">
      <formula>V36="LP"</formula>
    </cfRule>
    <cfRule type="expression" dxfId="416" priority="415">
      <formula>V36="ENSA"</formula>
    </cfRule>
    <cfRule type="expression" dxfId="415" priority="416">
      <formula>V36="S4"</formula>
    </cfRule>
    <cfRule type="expression" dxfId="414" priority="417">
      <formula>V36="S3"</formula>
    </cfRule>
    <cfRule type="expression" dxfId="413" priority="418">
      <formula>V36="S2"</formula>
    </cfRule>
    <cfRule type="expression" dxfId="412" priority="419">
      <formula>V36="S1"</formula>
    </cfRule>
    <cfRule type="expression" dxfId="411" priority="420">
      <formula>V36="S0"</formula>
    </cfRule>
    <cfRule type="expression" dxfId="410" priority="421">
      <formula>V36="A4"</formula>
    </cfRule>
  </conditionalFormatting>
  <conditionalFormatting sqref="V19:W19">
    <cfRule type="expression" dxfId="409" priority="279">
      <formula>V19="ETU"</formula>
    </cfRule>
  </conditionalFormatting>
  <conditionalFormatting sqref="V19:W19">
    <cfRule type="expression" dxfId="408" priority="280">
      <formula>V19="GP"</formula>
    </cfRule>
    <cfRule type="expression" dxfId="407" priority="281">
      <formula>V19="PSJ"</formula>
    </cfRule>
    <cfRule type="expression" dxfId="406" priority="282">
      <formula>V19="E"</formula>
    </cfRule>
    <cfRule type="expression" dxfId="405" priority="283">
      <formula>V19="LP"</formula>
    </cfRule>
    <cfRule type="expression" dxfId="404" priority="284">
      <formula>V19="ENSA"</formula>
    </cfRule>
    <cfRule type="expression" dxfId="403" priority="285">
      <formula>V19="S4"</formula>
    </cfRule>
    <cfRule type="expression" dxfId="402" priority="286">
      <formula>V19="S3"</formula>
    </cfRule>
    <cfRule type="expression" dxfId="401" priority="287">
      <formula>V19="S2"</formula>
    </cfRule>
    <cfRule type="expression" dxfId="400" priority="288">
      <formula>V19="S1"</formula>
    </cfRule>
    <cfRule type="expression" dxfId="399" priority="289">
      <formula>V19="S0"</formula>
    </cfRule>
    <cfRule type="expression" dxfId="398" priority="290">
      <formula>V19="A4"</formula>
    </cfRule>
    <cfRule type="expression" dxfId="397" priority="291">
      <formula>V19="CONF"</formula>
    </cfRule>
    <cfRule type="expression" dxfId="396" priority="292">
      <formula>V19="INT"</formula>
    </cfRule>
    <cfRule type="expression" dxfId="395" priority="293">
      <formula>V19="A1"</formula>
    </cfRule>
    <cfRule type="expression" dxfId="394" priority="294">
      <formula>V19="DEC"</formula>
    </cfRule>
    <cfRule type="expression" dxfId="393" priority="295">
      <formula>V19="RJ"</formula>
    </cfRule>
    <cfRule type="expression" dxfId="392" priority="296">
      <formula>V19="MEP"</formula>
    </cfRule>
    <cfRule type="expression" dxfId="391" priority="297">
      <formula>V19="F"</formula>
    </cfRule>
    <cfRule type="expression" dxfId="390" priority="298">
      <formula>V19="RQ"</formula>
    </cfRule>
    <cfRule type="expression" dxfId="389" priority="299">
      <formula>V19="CHAL"</formula>
    </cfRule>
    <cfRule type="expression" dxfId="388" priority="300">
      <formula>V19="RED"</formula>
    </cfRule>
    <cfRule type="expression" dxfId="387" priority="301">
      <formula>V19="CSP"</formula>
    </cfRule>
    <cfRule type="expression" dxfId="386" priority="302">
      <formula>V19="PAF"</formula>
    </cfRule>
    <cfRule type="expression" dxfId="385" priority="303">
      <formula>V19="TR"</formula>
    </cfRule>
    <cfRule type="expression" dxfId="384" priority="304">
      <formula>V19="TE"</formula>
    </cfRule>
    <cfRule type="expression" dxfId="383" priority="305">
      <formula>V19="3eme"</formula>
    </cfRule>
    <cfRule type="expression" dxfId="382" priority="306">
      <formula>V19="2eme"</formula>
    </cfRule>
    <cfRule type="expression" dxfId="381" priority="307">
      <formula>V19="1ere"</formula>
    </cfRule>
    <cfRule type="expression" dxfId="380" priority="308">
      <formula>V19="FLO"</formula>
    </cfRule>
    <cfRule type="expression" dxfId="379" priority="309">
      <formula>V19="DEB"</formula>
    </cfRule>
    <cfRule type="expression" dxfId="378" priority="310">
      <formula>V19="J2"</formula>
    </cfRule>
    <cfRule type="expression" dxfId="377" priority="311">
      <formula>V19="J1"</formula>
    </cfRule>
    <cfRule type="expression" dxfId="376" priority="312">
      <formula>V19="GP"</formula>
    </cfRule>
    <cfRule type="expression" dxfId="375" priority="313">
      <formula>V19="PSJ"</formula>
    </cfRule>
    <cfRule type="expression" dxfId="374" priority="314">
      <formula>V19="E"</formula>
    </cfRule>
    <cfRule type="expression" dxfId="373" priority="315">
      <formula>V19="LP"</formula>
    </cfRule>
    <cfRule type="expression" dxfId="372" priority="316">
      <formula>V19="ENSA"</formula>
    </cfRule>
    <cfRule type="expression" dxfId="371" priority="317">
      <formula>V19="S4"</formula>
    </cfRule>
    <cfRule type="expression" dxfId="370" priority="318">
      <formula>V19="S3"</formula>
    </cfRule>
    <cfRule type="expression" dxfId="369" priority="319">
      <formula>V19="S2"</formula>
    </cfRule>
    <cfRule type="expression" dxfId="368" priority="320">
      <formula>V19="S1"</formula>
    </cfRule>
    <cfRule type="expression" dxfId="367" priority="321">
      <formula>V19="S0"</formula>
    </cfRule>
    <cfRule type="expression" dxfId="366" priority="322">
      <formula>V19="A4"</formula>
    </cfRule>
    <cfRule type="expression" dxfId="365" priority="323">
      <formula>V19="A3"</formula>
    </cfRule>
    <cfRule type="expression" dxfId="364" priority="324">
      <formula>V19="A2"</formula>
    </cfRule>
    <cfRule type="expression" dxfId="363" priority="325">
      <formula>V19="A1"</formula>
    </cfRule>
    <cfRule type="expression" dxfId="362" priority="326">
      <formula>V19="A0"</formula>
    </cfRule>
    <cfRule type="expression" dxfId="361" priority="327">
      <formula>V19="RJ"</formula>
    </cfRule>
    <cfRule type="expression" dxfId="360" priority="328">
      <formula>V19="MEP"</formula>
    </cfRule>
    <cfRule type="expression" dxfId="359" priority="329">
      <formula>V19="F"</formula>
    </cfRule>
    <cfRule type="expression" dxfId="358" priority="330">
      <formula>V19="RQ"</formula>
    </cfRule>
    <cfRule type="expression" dxfId="357" priority="331">
      <formula>V19="CHAL"</formula>
    </cfRule>
    <cfRule type="expression" dxfId="356" priority="332">
      <formula>V19="RED"</formula>
    </cfRule>
    <cfRule type="expression" dxfId="355" priority="333">
      <formula>V19="CSP"</formula>
    </cfRule>
    <cfRule type="expression" dxfId="354" priority="334">
      <formula>V19="PAF"</formula>
    </cfRule>
    <cfRule type="expression" dxfId="353" priority="335">
      <formula>V19="TR"</formula>
    </cfRule>
    <cfRule type="expression" dxfId="352" priority="336">
      <formula>V19="TE"</formula>
    </cfRule>
    <cfRule type="expression" dxfId="351" priority="337">
      <formula>V19="3eme"</formula>
    </cfRule>
    <cfRule type="expression" dxfId="350" priority="338">
      <formula>V19="2eme"</formula>
    </cfRule>
    <cfRule type="expression" dxfId="349" priority="339">
      <formula>V19="1ere"</formula>
    </cfRule>
    <cfRule type="expression" dxfId="348" priority="340">
      <formula>V19="FLO"</formula>
    </cfRule>
    <cfRule type="expression" dxfId="347" priority="341">
      <formula>V19="DEB"</formula>
    </cfRule>
    <cfRule type="expression" dxfId="346" priority="342">
      <formula>V19="J2"</formula>
    </cfRule>
    <cfRule type="expression" dxfId="345" priority="343">
      <formula>V19="J1"</formula>
    </cfRule>
    <cfRule type="expression" dxfId="344" priority="344">
      <formula>V19="EXT"</formula>
    </cfRule>
    <cfRule type="expression" dxfId="343" priority="345">
      <formula>V19="ABS"</formula>
    </cfRule>
    <cfRule type="expression" dxfId="342" priority="346">
      <formula>V19="ETU"</formula>
    </cfRule>
    <cfRule type="expression" dxfId="341" priority="347">
      <formula>V19="GP"</formula>
    </cfRule>
    <cfRule type="expression" dxfId="340" priority="348">
      <formula>V19="PSJ"</formula>
    </cfRule>
    <cfRule type="expression" dxfId="339" priority="349">
      <formula>V19="E"</formula>
    </cfRule>
    <cfRule type="expression" dxfId="338" priority="350">
      <formula>V19="LP"</formula>
    </cfRule>
    <cfRule type="expression" dxfId="337" priority="351">
      <formula>V19="ENSA"</formula>
    </cfRule>
    <cfRule type="expression" dxfId="336" priority="352">
      <formula>V19="S4"</formula>
    </cfRule>
    <cfRule type="expression" dxfId="335" priority="353">
      <formula>V19="S3"</formula>
    </cfRule>
    <cfRule type="expression" dxfId="334" priority="354">
      <formula>V19="S2"</formula>
    </cfRule>
    <cfRule type="expression" dxfId="333" priority="355">
      <formula>V19="S1"</formula>
    </cfRule>
    <cfRule type="expression" dxfId="332" priority="356">
      <formula>V19="S0"</formula>
    </cfRule>
    <cfRule type="expression" dxfId="331" priority="357">
      <formula>V19="A4"</formula>
    </cfRule>
    <cfRule type="expression" dxfId="330" priority="358">
      <formula>V19="A3"</formula>
    </cfRule>
    <cfRule type="expression" dxfId="329" priority="359">
      <formula>V19="A2"</formula>
    </cfRule>
    <cfRule type="expression" dxfId="328" priority="360">
      <formula>V19="A1"</formula>
    </cfRule>
    <cfRule type="expression" dxfId="327" priority="361">
      <formula>V19="A0"</formula>
    </cfRule>
    <cfRule type="expression" dxfId="326" priority="362">
      <formula>V19="RJ"</formula>
    </cfRule>
    <cfRule type="expression" dxfId="325" priority="363">
      <formula>V19="MEP"</formula>
    </cfRule>
    <cfRule type="expression" dxfId="324" priority="364">
      <formula>V19="F"</formula>
    </cfRule>
    <cfRule type="expression" dxfId="323" priority="365">
      <formula>V19="RQ"</formula>
    </cfRule>
    <cfRule type="expression" dxfId="322" priority="366">
      <formula>V19="CHAL"</formula>
    </cfRule>
    <cfRule type="expression" dxfId="321" priority="367">
      <formula>V19="RED"</formula>
    </cfRule>
    <cfRule type="expression" dxfId="320" priority="368">
      <formula>V19="CSP"</formula>
    </cfRule>
    <cfRule type="expression" dxfId="319" priority="369">
      <formula>V19="PAF"</formula>
    </cfRule>
    <cfRule type="expression" dxfId="318" priority="370">
      <formula>V19="TR"</formula>
    </cfRule>
    <cfRule type="expression" dxfId="317" priority="371">
      <formula>V19="TE"</formula>
    </cfRule>
    <cfRule type="expression" dxfId="316" priority="372">
      <formula>V19="3eme"</formula>
    </cfRule>
    <cfRule type="expression" dxfId="315" priority="373">
      <formula>V19="2eme"</formula>
    </cfRule>
    <cfRule type="expression" dxfId="314" priority="374">
      <formula>V19="1ere"</formula>
    </cfRule>
    <cfRule type="expression" dxfId="313" priority="375">
      <formula>V19="FLO"</formula>
    </cfRule>
    <cfRule type="expression" dxfId="312" priority="376">
      <formula>V19="DEB"</formula>
    </cfRule>
    <cfRule type="expression" dxfId="311" priority="377">
      <formula>V19="J2"</formula>
    </cfRule>
    <cfRule type="expression" dxfId="310" priority="378">
      <formula>V19="J1"</formula>
    </cfRule>
    <cfRule type="expression" dxfId="309" priority="379">
      <formula>V19="GP"</formula>
    </cfRule>
    <cfRule type="expression" dxfId="308" priority="380">
      <formula>V19="PSJ"</formula>
    </cfRule>
    <cfRule type="expression" dxfId="307" priority="381">
      <formula>V19="E"</formula>
    </cfRule>
    <cfRule type="expression" dxfId="306" priority="382">
      <formula>V19="LP"</formula>
    </cfRule>
    <cfRule type="expression" dxfId="305" priority="383">
      <formula>V19="ENSA"</formula>
    </cfRule>
    <cfRule type="expression" dxfId="304" priority="384">
      <formula>V19="S4"</formula>
    </cfRule>
    <cfRule type="expression" dxfId="303" priority="385">
      <formula>V19="S3"</formula>
    </cfRule>
    <cfRule type="expression" dxfId="302" priority="386">
      <formula>V19="S2"</formula>
    </cfRule>
    <cfRule type="expression" dxfId="301" priority="387">
      <formula>V19="S1"</formula>
    </cfRule>
    <cfRule type="expression" dxfId="300" priority="388">
      <formula>V19="S0"</formula>
    </cfRule>
    <cfRule type="expression" dxfId="299" priority="389">
      <formula>V19="A4"</formula>
    </cfRule>
    <cfRule type="expression" dxfId="298" priority="390">
      <formula>V19="A3"</formula>
    </cfRule>
    <cfRule type="expression" dxfId="297" priority="391">
      <formula>V19="A2"</formula>
    </cfRule>
    <cfRule type="expression" dxfId="296" priority="392">
      <formula>V19="A1"</formula>
    </cfRule>
    <cfRule type="expression" dxfId="295" priority="393">
      <formula>V19="A0"</formula>
    </cfRule>
    <cfRule type="expression" dxfId="294" priority="394">
      <formula>V19="RJ"</formula>
    </cfRule>
    <cfRule type="expression" dxfId="293" priority="395">
      <formula>V19="MEP"</formula>
    </cfRule>
    <cfRule type="expression" dxfId="292" priority="396">
      <formula>V19="F"</formula>
    </cfRule>
    <cfRule type="expression" dxfId="291" priority="397">
      <formula>V19="RQ"</formula>
    </cfRule>
    <cfRule type="expression" dxfId="290" priority="398">
      <formula>V19="CHAL"</formula>
    </cfRule>
    <cfRule type="expression" dxfId="289" priority="399">
      <formula>V19="RED"</formula>
    </cfRule>
    <cfRule type="expression" dxfId="288" priority="400">
      <formula>V19="CSP"</formula>
    </cfRule>
    <cfRule type="expression" dxfId="287" priority="401">
      <formula>V19="PAF"</formula>
    </cfRule>
    <cfRule type="expression" dxfId="286" priority="402">
      <formula>V19="TR"</formula>
    </cfRule>
    <cfRule type="expression" dxfId="285" priority="403">
      <formula>V19="TE"</formula>
    </cfRule>
    <cfRule type="expression" dxfId="284" priority="404">
      <formula>V19="3eme"</formula>
    </cfRule>
    <cfRule type="expression" dxfId="283" priority="405">
      <formula>V19="2eme"</formula>
    </cfRule>
    <cfRule type="expression" dxfId="282" priority="406">
      <formula>V19="1ere"</formula>
    </cfRule>
    <cfRule type="expression" dxfId="281" priority="407">
      <formula>V19="FLO"</formula>
    </cfRule>
    <cfRule type="expression" dxfId="280" priority="408">
      <formula>V19="DEB"</formula>
    </cfRule>
    <cfRule type="expression" dxfId="279" priority="409">
      <formula>V19="J2"</formula>
    </cfRule>
    <cfRule type="expression" dxfId="278" priority="410">
      <formula>V19="J1"</formula>
    </cfRule>
  </conditionalFormatting>
  <conditionalFormatting sqref="V19:W19">
    <cfRule type="expression" dxfId="277" priority="236">
      <formula>V19="GP"</formula>
    </cfRule>
    <cfRule type="expression" dxfId="276" priority="237">
      <formula>V19="PSJ"</formula>
    </cfRule>
    <cfRule type="expression" dxfId="275" priority="238">
      <formula>V19="E"</formula>
    </cfRule>
    <cfRule type="expression" dxfId="274" priority="239">
      <formula>V19="LP"</formula>
    </cfRule>
    <cfRule type="expression" dxfId="273" priority="240">
      <formula>V19="ENSA"</formula>
    </cfRule>
    <cfRule type="expression" dxfId="272" priority="241">
      <formula>V19="S4"</formula>
    </cfRule>
    <cfRule type="expression" dxfId="271" priority="242">
      <formula>V19="S3"</formula>
    </cfRule>
    <cfRule type="expression" dxfId="270" priority="243">
      <formula>V19="S2"</formula>
    </cfRule>
    <cfRule type="expression" dxfId="269" priority="244">
      <formula>V19="S1"</formula>
    </cfRule>
    <cfRule type="expression" dxfId="268" priority="245">
      <formula>V19="S0"</formula>
    </cfRule>
    <cfRule type="expression" dxfId="267" priority="246">
      <formula>V19="A4"</formula>
    </cfRule>
  </conditionalFormatting>
  <conditionalFormatting sqref="V19:W19">
    <cfRule type="expression" dxfId="266" priority="247">
      <formula>V19="GP"</formula>
    </cfRule>
    <cfRule type="expression" dxfId="265" priority="248">
      <formula>V19="PSJ"</formula>
    </cfRule>
    <cfRule type="expression" dxfId="264" priority="249">
      <formula>V19="E"</formula>
    </cfRule>
    <cfRule type="expression" dxfId="263" priority="250">
      <formula>V19="LP"</formula>
    </cfRule>
    <cfRule type="expression" dxfId="262" priority="251">
      <formula>V19="ENSA"</formula>
    </cfRule>
    <cfRule type="expression" dxfId="261" priority="252">
      <formula>V19="S4"</formula>
    </cfRule>
    <cfRule type="expression" dxfId="260" priority="253">
      <formula>V19="S3"</formula>
    </cfRule>
    <cfRule type="expression" dxfId="259" priority="254">
      <formula>V19="S2"</formula>
    </cfRule>
    <cfRule type="expression" dxfId="258" priority="255">
      <formula>V19="S1"</formula>
    </cfRule>
    <cfRule type="expression" dxfId="257" priority="256">
      <formula>V19="S0"</formula>
    </cfRule>
    <cfRule type="expression" dxfId="256" priority="257">
      <formula>V19="A4"</formula>
    </cfRule>
    <cfRule type="expression" dxfId="255" priority="258">
      <formula>V19="A3"</formula>
    </cfRule>
    <cfRule type="expression" dxfId="254" priority="259">
      <formula>V19="A2"</formula>
    </cfRule>
    <cfRule type="expression" dxfId="253" priority="260">
      <formula>V19="A1"</formula>
    </cfRule>
    <cfRule type="expression" dxfId="252" priority="261">
      <formula>V19="A0"</formula>
    </cfRule>
    <cfRule type="expression" dxfId="251" priority="262">
      <formula>V19="RJ"</formula>
    </cfRule>
    <cfRule type="expression" dxfId="250" priority="263">
      <formula>V19="MEP"</formula>
    </cfRule>
    <cfRule type="expression" dxfId="249" priority="264">
      <formula>V19="F"</formula>
    </cfRule>
    <cfRule type="expression" dxfId="248" priority="265">
      <formula>V19="RQ"</formula>
    </cfRule>
    <cfRule type="expression" dxfId="247" priority="266">
      <formula>V19="CHAL"</formula>
    </cfRule>
    <cfRule type="expression" dxfId="246" priority="267">
      <formula>V19="RED"</formula>
    </cfRule>
    <cfRule type="expression" dxfId="245" priority="268">
      <formula>V19="CSP"</formula>
    </cfRule>
    <cfRule type="expression" dxfId="244" priority="269">
      <formula>V19="PAF"</formula>
    </cfRule>
    <cfRule type="expression" dxfId="243" priority="270">
      <formula>V19="TR"</formula>
    </cfRule>
    <cfRule type="expression" dxfId="242" priority="271">
      <formula>V19="TE"</formula>
    </cfRule>
    <cfRule type="expression" dxfId="241" priority="272">
      <formula>V19="3eme"</formula>
    </cfRule>
    <cfRule type="expression" dxfId="240" priority="273">
      <formula>V19="2eme"</formula>
    </cfRule>
    <cfRule type="expression" dxfId="239" priority="274">
      <formula>V19="1ere"</formula>
    </cfRule>
    <cfRule type="expression" dxfId="238" priority="275">
      <formula>V19="FLO"</formula>
    </cfRule>
    <cfRule type="expression" dxfId="237" priority="276">
      <formula>V19="DEB"</formula>
    </cfRule>
    <cfRule type="expression" dxfId="236" priority="277">
      <formula>V19="J2"</formula>
    </cfRule>
    <cfRule type="expression" dxfId="235" priority="278">
      <formula>V19="J1"</formula>
    </cfRule>
  </conditionalFormatting>
  <conditionalFormatting sqref="V19:W19">
    <cfRule type="expression" dxfId="234" priority="193">
      <formula>V19="GP"</formula>
    </cfRule>
    <cfRule type="expression" dxfId="233" priority="194">
      <formula>V19="PSJ"</formula>
    </cfRule>
    <cfRule type="expression" dxfId="232" priority="195">
      <formula>V19="E"</formula>
    </cfRule>
    <cfRule type="expression" dxfId="231" priority="196">
      <formula>V19="LP"</formula>
    </cfRule>
    <cfRule type="expression" dxfId="230" priority="197">
      <formula>V19="ENSA"</formula>
    </cfRule>
    <cfRule type="expression" dxfId="229" priority="198">
      <formula>V19="S4"</formula>
    </cfRule>
    <cfRule type="expression" dxfId="228" priority="199">
      <formula>V19="S3"</formula>
    </cfRule>
    <cfRule type="expression" dxfId="227" priority="200">
      <formula>V19="S2"</formula>
    </cfRule>
    <cfRule type="expression" dxfId="226" priority="201">
      <formula>V19="S1"</formula>
    </cfRule>
    <cfRule type="expression" dxfId="225" priority="202">
      <formula>V19="S0"</formula>
    </cfRule>
    <cfRule type="expression" dxfId="224" priority="203">
      <formula>V19="A4"</formula>
    </cfRule>
  </conditionalFormatting>
  <conditionalFormatting sqref="V19:W19">
    <cfRule type="expression" dxfId="223" priority="204">
      <formula>V19="GP"</formula>
    </cfRule>
    <cfRule type="expression" dxfId="222" priority="205">
      <formula>V19="PSJ"</formula>
    </cfRule>
    <cfRule type="expression" dxfId="221" priority="206">
      <formula>V19="E"</formula>
    </cfRule>
    <cfRule type="expression" dxfId="220" priority="207">
      <formula>V19="LP"</formula>
    </cfRule>
    <cfRule type="expression" dxfId="219" priority="208">
      <formula>V19="ENSA"</formula>
    </cfRule>
    <cfRule type="expression" dxfId="218" priority="209">
      <formula>V19="S4"</formula>
    </cfRule>
    <cfRule type="expression" dxfId="217" priority="210">
      <formula>V19="S3"</formula>
    </cfRule>
    <cfRule type="expression" dxfId="216" priority="211">
      <formula>V19="S2"</formula>
    </cfRule>
    <cfRule type="expression" dxfId="215" priority="212">
      <formula>V19="S1"</formula>
    </cfRule>
    <cfRule type="expression" dxfId="214" priority="213">
      <formula>V19="S0"</formula>
    </cfRule>
    <cfRule type="expression" dxfId="213" priority="214">
      <formula>V19="A4"</formula>
    </cfRule>
    <cfRule type="expression" dxfId="212" priority="215">
      <formula>V19="A3"</formula>
    </cfRule>
    <cfRule type="expression" dxfId="211" priority="216">
      <formula>V19="A2"</formula>
    </cfRule>
    <cfRule type="expression" dxfId="210" priority="217">
      <formula>V19="A1"</formula>
    </cfRule>
    <cfRule type="expression" dxfId="209" priority="218">
      <formula>V19="A0"</formula>
    </cfRule>
    <cfRule type="expression" dxfId="208" priority="219">
      <formula>V19="RJ"</formula>
    </cfRule>
    <cfRule type="expression" dxfId="207" priority="220">
      <formula>V19="MEP"</formula>
    </cfRule>
    <cfRule type="expression" dxfId="206" priority="221">
      <formula>V19="F"</formula>
    </cfRule>
    <cfRule type="expression" dxfId="205" priority="222">
      <formula>V19="RQ"</formula>
    </cfRule>
    <cfRule type="expression" dxfId="204" priority="223">
      <formula>V19="CHAL"</formula>
    </cfRule>
    <cfRule type="expression" dxfId="203" priority="224">
      <formula>V19="RED"</formula>
    </cfRule>
    <cfRule type="expression" dxfId="202" priority="225">
      <formula>V19="CSP"</formula>
    </cfRule>
    <cfRule type="expression" dxfId="201" priority="226">
      <formula>V19="PAF"</formula>
    </cfRule>
    <cfRule type="expression" dxfId="200" priority="227">
      <formula>V19="TR"</formula>
    </cfRule>
    <cfRule type="expression" dxfId="199" priority="228">
      <formula>V19="TE"</formula>
    </cfRule>
    <cfRule type="expression" dxfId="198" priority="229">
      <formula>V19="3eme"</formula>
    </cfRule>
    <cfRule type="expression" dxfId="197" priority="230">
      <formula>V19="2eme"</formula>
    </cfRule>
    <cfRule type="expression" dxfId="196" priority="231">
      <formula>V19="1ere"</formula>
    </cfRule>
    <cfRule type="expression" dxfId="195" priority="232">
      <formula>V19="FLO"</formula>
    </cfRule>
    <cfRule type="expression" dxfId="194" priority="233">
      <formula>V19="DEB"</formula>
    </cfRule>
    <cfRule type="expression" dxfId="193" priority="234">
      <formula>V19="J2"</formula>
    </cfRule>
    <cfRule type="expression" dxfId="192" priority="235">
      <formula>V19="J1"</formula>
    </cfRule>
  </conditionalFormatting>
  <conditionalFormatting sqref="Y13:Z13">
    <cfRule type="expression" dxfId="191" priority="129">
      <formula>Y13="GP"</formula>
    </cfRule>
    <cfRule type="expression" dxfId="190" priority="130">
      <formula>Y13="PSJ"</formula>
    </cfRule>
    <cfRule type="expression" dxfId="189" priority="131">
      <formula>Y13="E"</formula>
    </cfRule>
    <cfRule type="expression" dxfId="188" priority="132">
      <formula>Y13="LP"</formula>
    </cfRule>
    <cfRule type="expression" dxfId="187" priority="133">
      <formula>Y13="ENSA"</formula>
    </cfRule>
    <cfRule type="expression" dxfId="186" priority="134">
      <formula>Y13="S4"</formula>
    </cfRule>
    <cfRule type="expression" dxfId="185" priority="135">
      <formula>Y13="S3"</formula>
    </cfRule>
    <cfRule type="expression" dxfId="184" priority="136">
      <formula>Y13="S2"</formula>
    </cfRule>
    <cfRule type="expression" dxfId="183" priority="137">
      <formula>Y13="S1"</formula>
    </cfRule>
    <cfRule type="expression" dxfId="182" priority="138">
      <formula>Y13="S0"</formula>
    </cfRule>
    <cfRule type="expression" dxfId="181" priority="139">
      <formula>Y13="A4"</formula>
    </cfRule>
  </conditionalFormatting>
  <conditionalFormatting sqref="Z13">
    <cfRule type="expression" dxfId="180" priority="97">
      <formula>Z13="GP"</formula>
    </cfRule>
    <cfRule type="expression" dxfId="179" priority="98">
      <formula>Z13="PSJ"</formula>
    </cfRule>
    <cfRule type="expression" dxfId="178" priority="99">
      <formula>Z13="E"</formula>
    </cfRule>
    <cfRule type="expression" dxfId="177" priority="100">
      <formula>Z13="LP"</formula>
    </cfRule>
    <cfRule type="expression" dxfId="176" priority="101">
      <formula>Z13="ENSA"</formula>
    </cfRule>
    <cfRule type="expression" dxfId="175" priority="102">
      <formula>Z13="S4"</formula>
    </cfRule>
    <cfRule type="expression" dxfId="174" priority="103">
      <formula>Z13="S3"</formula>
    </cfRule>
    <cfRule type="expression" dxfId="173" priority="104">
      <formula>Z13="S2"</formula>
    </cfRule>
    <cfRule type="expression" dxfId="172" priority="105">
      <formula>Z13="S1"</formula>
    </cfRule>
    <cfRule type="expression" dxfId="171" priority="106">
      <formula>Z13="S0"</formula>
    </cfRule>
    <cfRule type="expression" dxfId="170" priority="107">
      <formula>Z13="A4"</formula>
    </cfRule>
    <cfRule type="expression" dxfId="169" priority="108">
      <formula>Z13="A3"</formula>
    </cfRule>
    <cfRule type="expression" dxfId="168" priority="109">
      <formula>Z13="A2"</formula>
    </cfRule>
    <cfRule type="expression" dxfId="167" priority="110">
      <formula>Z13="A1"</formula>
    </cfRule>
    <cfRule type="expression" dxfId="166" priority="111">
      <formula>Z13="A0"</formula>
    </cfRule>
    <cfRule type="expression" dxfId="165" priority="112">
      <formula>Z13="RJ"</formula>
    </cfRule>
    <cfRule type="expression" dxfId="164" priority="113">
      <formula>Z13="MEP"</formula>
    </cfRule>
    <cfRule type="expression" dxfId="163" priority="114">
      <formula>Z13="F"</formula>
    </cfRule>
    <cfRule type="expression" dxfId="162" priority="115">
      <formula>Z13="RQ"</formula>
    </cfRule>
    <cfRule type="expression" dxfId="161" priority="116">
      <formula>Z13="CHAL"</formula>
    </cfRule>
    <cfRule type="expression" dxfId="160" priority="117">
      <formula>Z13="RED"</formula>
    </cfRule>
    <cfRule type="expression" dxfId="159" priority="118">
      <formula>Z13="CSP"</formula>
    </cfRule>
    <cfRule type="expression" dxfId="158" priority="119">
      <formula>Z13="PAF"</formula>
    </cfRule>
    <cfRule type="expression" dxfId="157" priority="120">
      <formula>Z13="TR"</formula>
    </cfRule>
    <cfRule type="expression" dxfId="156" priority="121">
      <formula>Z13="TE"</formula>
    </cfRule>
    <cfRule type="expression" dxfId="155" priority="122">
      <formula>Z13="3eme"</formula>
    </cfRule>
    <cfRule type="expression" dxfId="154" priority="123">
      <formula>Z13="2eme"</formula>
    </cfRule>
    <cfRule type="expression" dxfId="153" priority="124">
      <formula>Z13="1ere"</formula>
    </cfRule>
    <cfRule type="expression" dxfId="152" priority="125">
      <formula>Z13="FLO"</formula>
    </cfRule>
    <cfRule type="expression" dxfId="151" priority="126">
      <formula>Z13="DEB"</formula>
    </cfRule>
    <cfRule type="expression" dxfId="150" priority="127">
      <formula>Z13="J2"</formula>
    </cfRule>
    <cfRule type="expression" dxfId="149" priority="128">
      <formula>Z13="J1"</formula>
    </cfRule>
    <cfRule type="expression" dxfId="148" priority="140">
      <formula>Z13="A3"</formula>
    </cfRule>
    <cfRule type="expression" dxfId="147" priority="141">
      <formula>Z13="A2"</formula>
    </cfRule>
    <cfRule type="expression" dxfId="146" priority="142">
      <formula>Z13="A1"</formula>
    </cfRule>
    <cfRule type="expression" dxfId="145" priority="143">
      <formula>Z13="A0"</formula>
    </cfRule>
    <cfRule type="expression" dxfId="144" priority="144">
      <formula>Z13="RJ"</formula>
    </cfRule>
    <cfRule type="expression" dxfId="143" priority="145">
      <formula>Z13="MEP"</formula>
    </cfRule>
    <cfRule type="expression" dxfId="142" priority="146">
      <formula>Z13="F"</formula>
    </cfRule>
    <cfRule type="expression" dxfId="141" priority="147">
      <formula>Z13="RQ"</formula>
    </cfRule>
    <cfRule type="expression" dxfId="140" priority="148">
      <formula>Z13="CHAL"</formula>
    </cfRule>
    <cfRule type="expression" dxfId="139" priority="149">
      <formula>Z13="RED"</formula>
    </cfRule>
    <cfRule type="expression" dxfId="138" priority="150">
      <formula>Z13="CSP"</formula>
    </cfRule>
    <cfRule type="expression" dxfId="137" priority="151">
      <formula>Z13="PAF"</formula>
    </cfRule>
    <cfRule type="expression" dxfId="136" priority="152">
      <formula>Z13="TR"</formula>
    </cfRule>
    <cfRule type="expression" dxfId="135" priority="153">
      <formula>Z13="TE"</formula>
    </cfRule>
    <cfRule type="expression" dxfId="134" priority="154">
      <formula>Z13="3eme"</formula>
    </cfRule>
    <cfRule type="expression" dxfId="133" priority="155">
      <formula>Z13="2eme"</formula>
    </cfRule>
    <cfRule type="expression" dxfId="132" priority="156">
      <formula>Z13="1ere"</formula>
    </cfRule>
    <cfRule type="expression" dxfId="131" priority="157">
      <formula>Z13="FLO"</formula>
    </cfRule>
    <cfRule type="expression" dxfId="130" priority="158">
      <formula>Z13="DEB"</formula>
    </cfRule>
    <cfRule type="expression" dxfId="129" priority="159">
      <formula>Z13="J2"</formula>
    </cfRule>
    <cfRule type="expression" dxfId="128" priority="160">
      <formula>Z13="J1"</formula>
    </cfRule>
  </conditionalFormatting>
  <conditionalFormatting sqref="Y13:Z13">
    <cfRule type="expression" dxfId="127" priority="161">
      <formula>Y13="GP"</formula>
    </cfRule>
    <cfRule type="expression" dxfId="126" priority="162">
      <formula>Y13="PSJ"</formula>
    </cfRule>
    <cfRule type="expression" dxfId="125" priority="163">
      <formula>Y13="E"</formula>
    </cfRule>
    <cfRule type="expression" dxfId="124" priority="164">
      <formula>Y13="LP"</formula>
    </cfRule>
    <cfRule type="expression" dxfId="123" priority="165">
      <formula>Y13="ENSA"</formula>
    </cfRule>
    <cfRule type="expression" dxfId="122" priority="166">
      <formula>Y13="S4"</formula>
    </cfRule>
    <cfRule type="expression" dxfId="121" priority="167">
      <formula>Y13="S3"</formula>
    </cfRule>
    <cfRule type="expression" dxfId="120" priority="168">
      <formula>Y13="S2"</formula>
    </cfRule>
    <cfRule type="expression" dxfId="119" priority="169">
      <formula>Y13="S1"</formula>
    </cfRule>
    <cfRule type="expression" dxfId="118" priority="170">
      <formula>Y13="S0"</formula>
    </cfRule>
    <cfRule type="expression" dxfId="117" priority="171">
      <formula>Y13="A4"</formula>
    </cfRule>
    <cfRule type="expression" dxfId="116" priority="172">
      <formula>Y13="A3"</formula>
    </cfRule>
    <cfRule type="expression" dxfId="115" priority="173">
      <formula>Y13="A2"</formula>
    </cfRule>
    <cfRule type="expression" dxfId="114" priority="174">
      <formula>Y13="A1"</formula>
    </cfRule>
    <cfRule type="expression" dxfId="113" priority="175">
      <formula>Y13="A0"</formula>
    </cfRule>
    <cfRule type="expression" dxfId="112" priority="176">
      <formula>Y13="RJ"</formula>
    </cfRule>
    <cfRule type="expression" dxfId="111" priority="177">
      <formula>Y13="MEP"</formula>
    </cfRule>
    <cfRule type="expression" dxfId="110" priority="178">
      <formula>Y13="F"</formula>
    </cfRule>
    <cfRule type="expression" dxfId="109" priority="179">
      <formula>Y13="RQ"</formula>
    </cfRule>
    <cfRule type="expression" dxfId="108" priority="180">
      <formula>Y13="CHAL"</formula>
    </cfRule>
    <cfRule type="expression" dxfId="107" priority="181">
      <formula>Y13="RED"</formula>
    </cfRule>
    <cfRule type="expression" dxfId="106" priority="182">
      <formula>Y13="CSP"</formula>
    </cfRule>
    <cfRule type="expression" dxfId="105" priority="183">
      <formula>Y13="PAF"</formula>
    </cfRule>
    <cfRule type="expression" dxfId="104" priority="184">
      <formula>Y13="TR"</formula>
    </cfRule>
    <cfRule type="expression" dxfId="103" priority="185">
      <formula>Y13="TE"</formula>
    </cfRule>
    <cfRule type="expression" dxfId="102" priority="186">
      <formula>Y13="3eme"</formula>
    </cfRule>
    <cfRule type="expression" dxfId="101" priority="187">
      <formula>Y13="2eme"</formula>
    </cfRule>
    <cfRule type="expression" dxfId="100" priority="188">
      <formula>Y13="1ere"</formula>
    </cfRule>
    <cfRule type="expression" dxfId="99" priority="189">
      <formula>Y13="FLO"</formula>
    </cfRule>
    <cfRule type="expression" dxfId="98" priority="190">
      <formula>Y13="DEB"</formula>
    </cfRule>
    <cfRule type="expression" dxfId="97" priority="191">
      <formula>Y13="J2"</formula>
    </cfRule>
    <cfRule type="expression" dxfId="96" priority="192">
      <formula>Y13="J1"</formula>
    </cfRule>
  </conditionalFormatting>
  <conditionalFormatting sqref="Y13:Z13">
    <cfRule type="expression" dxfId="95" priority="33">
      <formula>Y13="GP"</formula>
    </cfRule>
    <cfRule type="expression" dxfId="94" priority="34">
      <formula>Y13="PSJ"</formula>
    </cfRule>
    <cfRule type="expression" dxfId="93" priority="35">
      <formula>Y13="E"</formula>
    </cfRule>
    <cfRule type="expression" dxfId="92" priority="36">
      <formula>Y13="LP"</formula>
    </cfRule>
    <cfRule type="expression" dxfId="91" priority="37">
      <formula>Y13="ENSA"</formula>
    </cfRule>
    <cfRule type="expression" dxfId="90" priority="38">
      <formula>Y13="S4"</formula>
    </cfRule>
    <cfRule type="expression" dxfId="89" priority="39">
      <formula>Y13="S3"</formula>
    </cfRule>
    <cfRule type="expression" dxfId="88" priority="40">
      <formula>Y13="S2"</formula>
    </cfRule>
    <cfRule type="expression" dxfId="87" priority="41">
      <formula>Y13="S1"</formula>
    </cfRule>
    <cfRule type="expression" dxfId="86" priority="42">
      <formula>Y13="S0"</formula>
    </cfRule>
    <cfRule type="expression" dxfId="85" priority="43">
      <formula>Y13="A4"</formula>
    </cfRule>
  </conditionalFormatting>
  <conditionalFormatting sqref="Z13">
    <cfRule type="expression" dxfId="84" priority="1">
      <formula>Z13="GP"</formula>
    </cfRule>
    <cfRule type="expression" dxfId="83" priority="2">
      <formula>Z13="PSJ"</formula>
    </cfRule>
    <cfRule type="expression" dxfId="82" priority="3">
      <formula>Z13="E"</formula>
    </cfRule>
    <cfRule type="expression" dxfId="81" priority="4">
      <formula>Z13="LP"</formula>
    </cfRule>
    <cfRule type="expression" dxfId="80" priority="5">
      <formula>Z13="ENSA"</formula>
    </cfRule>
    <cfRule type="expression" dxfId="79" priority="6">
      <formula>Z13="S4"</formula>
    </cfRule>
    <cfRule type="expression" dxfId="78" priority="7">
      <formula>Z13="S3"</formula>
    </cfRule>
    <cfRule type="expression" dxfId="77" priority="8">
      <formula>Z13="S2"</formula>
    </cfRule>
    <cfRule type="expression" dxfId="76" priority="9">
      <formula>Z13="S1"</formula>
    </cfRule>
    <cfRule type="expression" dxfId="75" priority="10">
      <formula>Z13="S0"</formula>
    </cfRule>
    <cfRule type="expression" dxfId="74" priority="11">
      <formula>Z13="A4"</formula>
    </cfRule>
    <cfRule type="expression" dxfId="73" priority="12">
      <formula>Z13="A3"</formula>
    </cfRule>
    <cfRule type="expression" dxfId="72" priority="13">
      <formula>Z13="A2"</formula>
    </cfRule>
    <cfRule type="expression" dxfId="71" priority="14">
      <formula>Z13="A1"</formula>
    </cfRule>
    <cfRule type="expression" dxfId="70" priority="15">
      <formula>Z13="A0"</formula>
    </cfRule>
    <cfRule type="expression" dxfId="69" priority="16">
      <formula>Z13="RJ"</formula>
    </cfRule>
    <cfRule type="expression" dxfId="68" priority="17">
      <formula>Z13="MEP"</formula>
    </cfRule>
    <cfRule type="expression" dxfId="67" priority="18">
      <formula>Z13="F"</formula>
    </cfRule>
    <cfRule type="expression" dxfId="66" priority="19">
      <formula>Z13="RQ"</formula>
    </cfRule>
    <cfRule type="expression" dxfId="65" priority="20">
      <formula>Z13="CHAL"</formula>
    </cfRule>
    <cfRule type="expression" dxfId="64" priority="21">
      <formula>Z13="RED"</formula>
    </cfRule>
    <cfRule type="expression" dxfId="63" priority="22">
      <formula>Z13="CSP"</formula>
    </cfRule>
    <cfRule type="expression" dxfId="62" priority="23">
      <formula>Z13="PAF"</formula>
    </cfRule>
    <cfRule type="expression" dxfId="61" priority="24">
      <formula>Z13="TR"</formula>
    </cfRule>
    <cfRule type="expression" dxfId="60" priority="25">
      <formula>Z13="TE"</formula>
    </cfRule>
    <cfRule type="expression" dxfId="59" priority="26">
      <formula>Z13="3eme"</formula>
    </cfRule>
    <cfRule type="expression" dxfId="58" priority="27">
      <formula>Z13="2eme"</formula>
    </cfRule>
    <cfRule type="expression" dxfId="57" priority="28">
      <formula>Z13="1ere"</formula>
    </cfRule>
    <cfRule type="expression" dxfId="56" priority="29">
      <formula>Z13="FLO"</formula>
    </cfRule>
    <cfRule type="expression" dxfId="55" priority="30">
      <formula>Z13="DEB"</formula>
    </cfRule>
    <cfRule type="expression" dxfId="54" priority="31">
      <formula>Z13="J2"</formula>
    </cfRule>
    <cfRule type="expression" dxfId="53" priority="32">
      <formula>Z13="J1"</formula>
    </cfRule>
    <cfRule type="expression" dxfId="52" priority="44">
      <formula>Z13="A3"</formula>
    </cfRule>
    <cfRule type="expression" dxfId="51" priority="45">
      <formula>Z13="A2"</formula>
    </cfRule>
    <cfRule type="expression" dxfId="50" priority="46">
      <formula>Z13="A1"</formula>
    </cfRule>
    <cfRule type="expression" dxfId="49" priority="47">
      <formula>Z13="A0"</formula>
    </cfRule>
    <cfRule type="expression" dxfId="48" priority="48">
      <formula>Z13="RJ"</formula>
    </cfRule>
    <cfRule type="expression" dxfId="47" priority="49">
      <formula>Z13="MEP"</formula>
    </cfRule>
    <cfRule type="expression" dxfId="46" priority="50">
      <formula>Z13="F"</formula>
    </cfRule>
    <cfRule type="expression" dxfId="45" priority="51">
      <formula>Z13="RQ"</formula>
    </cfRule>
    <cfRule type="expression" dxfId="44" priority="52">
      <formula>Z13="CHAL"</formula>
    </cfRule>
    <cfRule type="expression" dxfId="43" priority="53">
      <formula>Z13="RED"</formula>
    </cfRule>
    <cfRule type="expression" dxfId="42" priority="54">
      <formula>Z13="CSP"</formula>
    </cfRule>
    <cfRule type="expression" dxfId="41" priority="55">
      <formula>Z13="PAF"</formula>
    </cfRule>
    <cfRule type="expression" dxfId="40" priority="56">
      <formula>Z13="TR"</formula>
    </cfRule>
    <cfRule type="expression" dxfId="39" priority="57">
      <formula>Z13="TE"</formula>
    </cfRule>
    <cfRule type="expression" dxfId="38" priority="58">
      <formula>Z13="3eme"</formula>
    </cfRule>
    <cfRule type="expression" dxfId="37" priority="59">
      <formula>Z13="2eme"</formula>
    </cfRule>
    <cfRule type="expression" dxfId="36" priority="60">
      <formula>Z13="1ere"</formula>
    </cfRule>
    <cfRule type="expression" dxfId="35" priority="61">
      <formula>Z13="FLO"</formula>
    </cfRule>
    <cfRule type="expression" dxfId="34" priority="62">
      <formula>Z13="DEB"</formula>
    </cfRule>
    <cfRule type="expression" dxfId="33" priority="63">
      <formula>Z13="J2"</formula>
    </cfRule>
    <cfRule type="expression" dxfId="32" priority="64">
      <formula>Z13="J1"</formula>
    </cfRule>
  </conditionalFormatting>
  <conditionalFormatting sqref="Y13:Z13">
    <cfRule type="expression" dxfId="31" priority="65">
      <formula>Y13="GP"</formula>
    </cfRule>
    <cfRule type="expression" dxfId="30" priority="66">
      <formula>Y13="PSJ"</formula>
    </cfRule>
    <cfRule type="expression" dxfId="29" priority="67">
      <formula>Y13="E"</formula>
    </cfRule>
    <cfRule type="expression" dxfId="28" priority="68">
      <formula>Y13="LP"</formula>
    </cfRule>
    <cfRule type="expression" dxfId="27" priority="69">
      <formula>Y13="ENSA"</formula>
    </cfRule>
    <cfRule type="expression" dxfId="26" priority="70">
      <formula>Y13="S4"</formula>
    </cfRule>
    <cfRule type="expression" dxfId="25" priority="71">
      <formula>Y13="S3"</formula>
    </cfRule>
    <cfRule type="expression" dxfId="24" priority="72">
      <formula>Y13="S2"</formula>
    </cfRule>
    <cfRule type="expression" dxfId="23" priority="73">
      <formula>Y13="S1"</formula>
    </cfRule>
    <cfRule type="expression" dxfId="22" priority="74">
      <formula>Y13="S0"</formula>
    </cfRule>
    <cfRule type="expression" dxfId="21" priority="75">
      <formula>Y13="A4"</formula>
    </cfRule>
    <cfRule type="expression" dxfId="20" priority="76">
      <formula>Y13="A3"</formula>
    </cfRule>
    <cfRule type="expression" dxfId="19" priority="77">
      <formula>Y13="A2"</formula>
    </cfRule>
    <cfRule type="expression" dxfId="18" priority="78">
      <formula>Y13="A1"</formula>
    </cfRule>
    <cfRule type="expression" dxfId="17" priority="79">
      <formula>Y13="A0"</formula>
    </cfRule>
    <cfRule type="expression" dxfId="16" priority="80">
      <formula>Y13="RJ"</formula>
    </cfRule>
    <cfRule type="expression" dxfId="15" priority="81">
      <formula>Y13="MEP"</formula>
    </cfRule>
    <cfRule type="expression" dxfId="14" priority="82">
      <formula>Y13="F"</formula>
    </cfRule>
    <cfRule type="expression" dxfId="13" priority="83">
      <formula>Y13="RQ"</formula>
    </cfRule>
    <cfRule type="expression" dxfId="12" priority="84">
      <formula>Y13="CHAL"</formula>
    </cfRule>
    <cfRule type="expression" dxfId="11" priority="85">
      <formula>Y13="RED"</formula>
    </cfRule>
    <cfRule type="expression" dxfId="10" priority="86">
      <formula>Y13="CSP"</formula>
    </cfRule>
    <cfRule type="expression" dxfId="9" priority="87">
      <formula>Y13="PAF"</formula>
    </cfRule>
    <cfRule type="expression" dxfId="8" priority="88">
      <formula>Y13="TR"</formula>
    </cfRule>
    <cfRule type="expression" dxfId="7" priority="89">
      <formula>Y13="TE"</formula>
    </cfRule>
    <cfRule type="expression" dxfId="6" priority="90">
      <formula>Y13="3eme"</formula>
    </cfRule>
    <cfRule type="expression" dxfId="5" priority="91">
      <formula>Y13="2eme"</formula>
    </cfRule>
    <cfRule type="expression" dxfId="4" priority="92">
      <formula>Y13="1ere"</formula>
    </cfRule>
    <cfRule type="expression" dxfId="3" priority="93">
      <formula>Y13="FLO"</formula>
    </cfRule>
    <cfRule type="expression" dxfId="2" priority="94">
      <formula>Y13="DEB"</formula>
    </cfRule>
    <cfRule type="expression" dxfId="1" priority="95">
      <formula>Y13="J2"</formula>
    </cfRule>
    <cfRule type="expression" dxfId="0" priority="96">
      <formula>Y13="J1"</formula>
    </cfRule>
  </conditionalFormatting>
  <dataValidations disablePrompts="1" count="1">
    <dataValidation type="list" allowBlank="1" showInputMessage="1" showErrorMessage="1" sqref="I32:L32 I5:L30 M5:N32 I35:N51 C52:R54 O5:R51 C5:H51 S5:AT54">
      <formula1>TYPE_COURS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39" fitToWidth="0" orientation="landscape" r:id="rId1"/>
  <colBreaks count="1" manualBreakCount="1">
    <brk id="46" max="64" man="1"/>
  </colBreaks>
  <ignoredErrors>
    <ignoredError sqref="AF2" twoDigitTextYear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39"/>
  <sheetViews>
    <sheetView workbookViewId="0">
      <selection activeCell="G30" sqref="G30"/>
    </sheetView>
  </sheetViews>
  <sheetFormatPr baseColWidth="10" defaultRowHeight="15.75" x14ac:dyDescent="0.25"/>
  <sheetData>
    <row r="1" spans="2:5" x14ac:dyDescent="0.25">
      <c r="B1" s="338" t="s">
        <v>67</v>
      </c>
      <c r="C1" s="338"/>
      <c r="D1" s="338"/>
      <c r="E1" s="60" t="s">
        <v>0</v>
      </c>
    </row>
    <row r="2" spans="2:5" x14ac:dyDescent="0.25">
      <c r="B2" s="342" t="s">
        <v>3</v>
      </c>
      <c r="C2" s="342"/>
      <c r="D2" s="342"/>
      <c r="E2" s="36" t="s">
        <v>34</v>
      </c>
    </row>
    <row r="3" spans="2:5" x14ac:dyDescent="0.25">
      <c r="B3" s="352" t="s">
        <v>3</v>
      </c>
      <c r="C3" s="352"/>
      <c r="D3" s="352"/>
      <c r="E3" s="37" t="s">
        <v>35</v>
      </c>
    </row>
    <row r="4" spans="2:5" x14ac:dyDescent="0.25">
      <c r="B4" s="353" t="s">
        <v>8</v>
      </c>
      <c r="C4" s="353"/>
      <c r="D4" s="353"/>
      <c r="E4" s="22" t="s">
        <v>24</v>
      </c>
    </row>
    <row r="5" spans="2:5" x14ac:dyDescent="0.25">
      <c r="B5" s="354" t="s">
        <v>5</v>
      </c>
      <c r="C5" s="354"/>
      <c r="D5" s="354"/>
      <c r="E5" s="38" t="s">
        <v>25</v>
      </c>
    </row>
    <row r="6" spans="2:5" x14ac:dyDescent="0.25">
      <c r="B6" s="355" t="s">
        <v>6</v>
      </c>
      <c r="C6" s="355"/>
      <c r="D6" s="355"/>
      <c r="E6" s="39" t="s">
        <v>26</v>
      </c>
    </row>
    <row r="7" spans="2:5" x14ac:dyDescent="0.25">
      <c r="B7" s="351" t="s">
        <v>4</v>
      </c>
      <c r="C7" s="351"/>
      <c r="D7" s="351"/>
      <c r="E7" s="40" t="s">
        <v>27</v>
      </c>
    </row>
    <row r="8" spans="2:5" x14ac:dyDescent="0.25">
      <c r="B8" s="361" t="s">
        <v>7</v>
      </c>
      <c r="C8" s="361"/>
      <c r="D8" s="361"/>
      <c r="E8" s="23" t="s">
        <v>28</v>
      </c>
    </row>
    <row r="9" spans="2:5" x14ac:dyDescent="0.25">
      <c r="B9" s="362" t="s">
        <v>54</v>
      </c>
      <c r="C9" s="362"/>
      <c r="D9" s="362"/>
      <c r="E9" s="41" t="s">
        <v>57</v>
      </c>
    </row>
    <row r="10" spans="2:5" x14ac:dyDescent="0.25">
      <c r="B10" s="363" t="s">
        <v>55</v>
      </c>
      <c r="C10" s="363"/>
      <c r="D10" s="363"/>
      <c r="E10" s="42" t="s">
        <v>56</v>
      </c>
    </row>
    <row r="11" spans="2:5" x14ac:dyDescent="0.25">
      <c r="B11" s="364" t="s">
        <v>9</v>
      </c>
      <c r="C11" s="364"/>
      <c r="D11" s="364"/>
      <c r="E11" s="43" t="s">
        <v>29</v>
      </c>
    </row>
    <row r="12" spans="2:5" x14ac:dyDescent="0.25">
      <c r="B12" s="337" t="s">
        <v>10</v>
      </c>
      <c r="C12" s="337"/>
      <c r="D12" s="337"/>
      <c r="E12" s="44" t="s">
        <v>30</v>
      </c>
    </row>
    <row r="13" spans="2:5" x14ac:dyDescent="0.25">
      <c r="B13" s="356" t="s">
        <v>11</v>
      </c>
      <c r="C13" s="356"/>
      <c r="D13" s="356"/>
      <c r="E13" s="45" t="s">
        <v>31</v>
      </c>
    </row>
    <row r="14" spans="2:5" x14ac:dyDescent="0.25">
      <c r="B14" s="357" t="s">
        <v>12</v>
      </c>
      <c r="C14" s="357"/>
      <c r="D14" s="357"/>
      <c r="E14" s="46" t="s">
        <v>32</v>
      </c>
    </row>
    <row r="15" spans="2:5" x14ac:dyDescent="0.25">
      <c r="B15" s="358" t="s">
        <v>13</v>
      </c>
      <c r="C15" s="358"/>
      <c r="D15" s="358"/>
      <c r="E15" s="47" t="s">
        <v>33</v>
      </c>
    </row>
    <row r="16" spans="2:5" x14ac:dyDescent="0.25">
      <c r="B16" s="359" t="s">
        <v>14</v>
      </c>
      <c r="C16" s="359"/>
      <c r="D16" s="359"/>
      <c r="E16" s="48" t="s">
        <v>23</v>
      </c>
    </row>
    <row r="17" spans="2:9" x14ac:dyDescent="0.25">
      <c r="B17" s="360" t="s">
        <v>15</v>
      </c>
      <c r="C17" s="360"/>
      <c r="D17" s="360"/>
      <c r="E17" s="49" t="s">
        <v>22</v>
      </c>
    </row>
    <row r="18" spans="2:9" x14ac:dyDescent="0.25">
      <c r="B18" s="350" t="s">
        <v>16</v>
      </c>
      <c r="C18" s="350"/>
      <c r="D18" s="350"/>
      <c r="E18" s="50" t="s">
        <v>21</v>
      </c>
    </row>
    <row r="19" spans="2:9" x14ac:dyDescent="0.25">
      <c r="B19" s="334" t="s">
        <v>17</v>
      </c>
      <c r="C19" s="334"/>
      <c r="D19" s="334"/>
      <c r="E19" s="51" t="s">
        <v>20</v>
      </c>
    </row>
    <row r="20" spans="2:9" x14ac:dyDescent="0.25">
      <c r="B20" s="347" t="s">
        <v>18</v>
      </c>
      <c r="C20" s="347"/>
      <c r="D20" s="347"/>
      <c r="E20" s="52" t="s">
        <v>19</v>
      </c>
    </row>
    <row r="21" spans="2:9" x14ac:dyDescent="0.25">
      <c r="B21" s="348" t="s">
        <v>58</v>
      </c>
      <c r="C21" s="348"/>
      <c r="D21" s="348"/>
      <c r="E21" s="53" t="s">
        <v>36</v>
      </c>
      <c r="F21" s="15"/>
      <c r="H21" s="15"/>
    </row>
    <row r="22" spans="2:9" x14ac:dyDescent="0.25">
      <c r="B22" s="348" t="s">
        <v>59</v>
      </c>
      <c r="C22" s="348"/>
      <c r="D22" s="348"/>
      <c r="E22" s="53" t="s">
        <v>37</v>
      </c>
      <c r="F22" s="15"/>
      <c r="H22" s="15"/>
      <c r="I22" s="15"/>
    </row>
    <row r="23" spans="2:9" x14ac:dyDescent="0.25">
      <c r="B23" s="348" t="s">
        <v>42</v>
      </c>
      <c r="C23" s="348"/>
      <c r="D23" s="348"/>
      <c r="E23" s="53" t="s">
        <v>42</v>
      </c>
      <c r="F23" s="15"/>
      <c r="H23" s="15"/>
    </row>
    <row r="24" spans="2:9" x14ac:dyDescent="0.25">
      <c r="B24" s="348" t="s">
        <v>74</v>
      </c>
      <c r="C24" s="348"/>
      <c r="D24" s="348"/>
      <c r="E24" s="53" t="s">
        <v>52</v>
      </c>
    </row>
    <row r="25" spans="2:9" x14ac:dyDescent="0.25">
      <c r="B25" s="342" t="s">
        <v>60</v>
      </c>
      <c r="C25" s="342"/>
      <c r="D25" s="342"/>
      <c r="E25" s="36" t="s">
        <v>46</v>
      </c>
    </row>
    <row r="26" spans="2:9" x14ac:dyDescent="0.25">
      <c r="B26" s="343" t="s">
        <v>61</v>
      </c>
      <c r="C26" s="343"/>
      <c r="D26" s="343"/>
      <c r="E26" s="54" t="s">
        <v>39</v>
      </c>
    </row>
    <row r="27" spans="2:9" x14ac:dyDescent="0.25">
      <c r="B27" s="344" t="s">
        <v>62</v>
      </c>
      <c r="C27" s="344"/>
      <c r="D27" s="344"/>
      <c r="E27" s="55" t="s">
        <v>45</v>
      </c>
    </row>
    <row r="28" spans="2:9" x14ac:dyDescent="0.25">
      <c r="B28" s="349" t="s">
        <v>76</v>
      </c>
      <c r="C28" s="349"/>
      <c r="D28" s="349"/>
      <c r="E28" s="73" t="s">
        <v>75</v>
      </c>
    </row>
    <row r="29" spans="2:9" x14ac:dyDescent="0.25">
      <c r="B29" s="345" t="s">
        <v>66</v>
      </c>
      <c r="C29" s="345"/>
      <c r="D29" s="345"/>
      <c r="E29" s="56" t="s">
        <v>38</v>
      </c>
    </row>
    <row r="30" spans="2:9" x14ac:dyDescent="0.25">
      <c r="B30" s="346" t="s">
        <v>63</v>
      </c>
      <c r="C30" s="346"/>
      <c r="D30" s="346"/>
      <c r="E30" s="57" t="s">
        <v>40</v>
      </c>
    </row>
    <row r="31" spans="2:9" x14ac:dyDescent="0.25">
      <c r="B31" s="335" t="s">
        <v>64</v>
      </c>
      <c r="C31" s="335"/>
      <c r="D31" s="335"/>
      <c r="E31" s="58" t="s">
        <v>49</v>
      </c>
    </row>
    <row r="32" spans="2:9" x14ac:dyDescent="0.25">
      <c r="B32" s="336" t="s">
        <v>65</v>
      </c>
      <c r="C32" s="336"/>
      <c r="D32" s="336"/>
      <c r="E32" s="59" t="s">
        <v>53</v>
      </c>
    </row>
    <row r="33" spans="2:5" x14ac:dyDescent="0.25">
      <c r="B33" s="339" t="s">
        <v>69</v>
      </c>
      <c r="C33" s="339"/>
      <c r="D33" s="339"/>
      <c r="E33" s="61" t="s">
        <v>68</v>
      </c>
    </row>
    <row r="34" spans="2:5" x14ac:dyDescent="0.25">
      <c r="B34" s="340" t="s">
        <v>72</v>
      </c>
      <c r="C34" s="340"/>
      <c r="D34" s="340"/>
      <c r="E34" s="66" t="s">
        <v>73</v>
      </c>
    </row>
    <row r="35" spans="2:5" x14ac:dyDescent="0.25">
      <c r="B35" s="341"/>
      <c r="C35" s="341"/>
      <c r="D35" s="341"/>
      <c r="E35" s="69"/>
    </row>
    <row r="36" spans="2:5" x14ac:dyDescent="0.25">
      <c r="B36" s="283"/>
      <c r="C36" s="283"/>
      <c r="D36" s="283"/>
      <c r="E36" s="15"/>
    </row>
    <row r="37" spans="2:5" x14ac:dyDescent="0.25">
      <c r="B37" s="283"/>
      <c r="C37" s="283"/>
      <c r="D37" s="283"/>
      <c r="E37" s="15"/>
    </row>
    <row r="38" spans="2:5" x14ac:dyDescent="0.25">
      <c r="B38" s="283"/>
      <c r="C38" s="283"/>
      <c r="D38" s="283"/>
      <c r="E38" s="15"/>
    </row>
    <row r="39" spans="2:5" x14ac:dyDescent="0.25">
      <c r="B39" s="283"/>
      <c r="C39" s="283"/>
      <c r="D39" s="283"/>
      <c r="E39" s="15"/>
    </row>
  </sheetData>
  <mergeCells count="39">
    <mergeCell ref="B18:D18"/>
    <mergeCell ref="B7:D7"/>
    <mergeCell ref="B2:D2"/>
    <mergeCell ref="B3:D3"/>
    <mergeCell ref="B4:D4"/>
    <mergeCell ref="B5:D5"/>
    <mergeCell ref="B6:D6"/>
    <mergeCell ref="B13:D13"/>
    <mergeCell ref="B14:D14"/>
    <mergeCell ref="B15:D15"/>
    <mergeCell ref="B16:D16"/>
    <mergeCell ref="B17:D17"/>
    <mergeCell ref="B8:D8"/>
    <mergeCell ref="B9:D9"/>
    <mergeCell ref="B10:D10"/>
    <mergeCell ref="B11:D11"/>
    <mergeCell ref="B12:D12"/>
    <mergeCell ref="B1:D1"/>
    <mergeCell ref="B33:D33"/>
    <mergeCell ref="B34:D34"/>
    <mergeCell ref="B35:D35"/>
    <mergeCell ref="B25:D25"/>
    <mergeCell ref="B26:D26"/>
    <mergeCell ref="B27:D27"/>
    <mergeCell ref="B29:D29"/>
    <mergeCell ref="B30:D30"/>
    <mergeCell ref="B20:D20"/>
    <mergeCell ref="B21:D21"/>
    <mergeCell ref="B22:D22"/>
    <mergeCell ref="B23:D23"/>
    <mergeCell ref="B28:D28"/>
    <mergeCell ref="B24:D24"/>
    <mergeCell ref="B19:D19"/>
    <mergeCell ref="B36:D36"/>
    <mergeCell ref="B37:D37"/>
    <mergeCell ref="B38:D38"/>
    <mergeCell ref="B39:D39"/>
    <mergeCell ref="B31:D31"/>
    <mergeCell ref="B32:D3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"/>
  <sheetViews>
    <sheetView topLeftCell="A64" zoomScale="55" zoomScaleNormal="55" workbookViewId="0">
      <selection activeCell="X49" sqref="X49"/>
    </sheetView>
  </sheetViews>
  <sheetFormatPr baseColWidth="10" defaultRowHeight="15.75" x14ac:dyDescent="0.25"/>
  <sheetData/>
  <pageMargins left="0.7" right="0.7" top="0.75" bottom="0.75" header="0.3" footer="0.3"/>
  <pageSetup paperSize="9" scale="10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5"/>
  <sheetViews>
    <sheetView topLeftCell="J1" workbookViewId="0">
      <selection activeCell="AK12" sqref="AK12"/>
    </sheetView>
  </sheetViews>
  <sheetFormatPr baseColWidth="10" defaultRowHeight="15.75" x14ac:dyDescent="0.25"/>
  <cols>
    <col min="1" max="1" width="11.5" bestFit="1" customWidth="1"/>
    <col min="2" max="2" width="2.625" customWidth="1"/>
    <col min="4" max="4" width="2.625" customWidth="1"/>
    <col min="5" max="5" width="8.375" customWidth="1"/>
    <col min="6" max="6" width="2.625" customWidth="1"/>
    <col min="7" max="7" width="8.375" customWidth="1"/>
    <col min="8" max="8" width="2.625" customWidth="1"/>
    <col min="10" max="10" width="2.625" customWidth="1"/>
    <col min="12" max="12" width="2.625" customWidth="1"/>
    <col min="14" max="14" width="2.625" customWidth="1"/>
    <col min="16" max="16" width="2.625" customWidth="1"/>
    <col min="18" max="19" width="2.625" customWidth="1"/>
    <col min="21" max="22" width="2.625" customWidth="1"/>
    <col min="24" max="25" width="2.625" customWidth="1"/>
    <col min="27" max="28" width="2.625" customWidth="1"/>
    <col min="30" max="30" width="2.625" customWidth="1"/>
    <col min="32" max="32" width="2.625" customWidth="1"/>
    <col min="34" max="34" width="2.625" customWidth="1"/>
    <col min="36" max="36" width="2.625" customWidth="1"/>
    <col min="38" max="38" width="2.625" customWidth="1"/>
    <col min="40" max="40" width="2.625" customWidth="1"/>
    <col min="42" max="42" width="2.625" customWidth="1"/>
  </cols>
  <sheetData>
    <row r="1" spans="1:42" x14ac:dyDescent="0.25">
      <c r="A1" s="366" t="str">
        <f>CONCATENATE("Dim ",TEXT(A3,"jj/mm/aaaa"))</f>
        <v>Dim 15/12/2024</v>
      </c>
      <c r="B1" s="366"/>
      <c r="C1" s="366" t="str">
        <f>CONCATENATE("Dim ",TEXT(C3,"jj/mm/aaaa"))</f>
        <v>Dim 22/12/2024</v>
      </c>
      <c r="D1" s="366"/>
      <c r="E1" s="366" t="str">
        <f t="shared" ref="E1" si="0">CONCATENATE("Dim ",TEXT(E3,"jj/mm/aaaa"))</f>
        <v>Dim 29/12/2024</v>
      </c>
      <c r="F1" s="366"/>
      <c r="G1" s="366" t="str">
        <f t="shared" ref="G1" si="1">CONCATENATE("Dim ",TEXT(G3,"jj/mm/aaaa"))</f>
        <v>Dim 05/01/2025</v>
      </c>
      <c r="H1" s="366"/>
      <c r="I1" s="366" t="str">
        <f t="shared" ref="I1" si="2">CONCATENATE("Dim ",TEXT(I3,"jj/mm/aaaa"))</f>
        <v>Dim 12/01/2025</v>
      </c>
      <c r="J1" s="366"/>
      <c r="K1" s="366" t="str">
        <f t="shared" ref="K1" si="3">CONCATENATE("Dim ",TEXT(K3,"jj/mm/aaaa"))</f>
        <v>Dim 19/01/2025</v>
      </c>
      <c r="L1" s="366"/>
      <c r="M1" s="366" t="str">
        <f t="shared" ref="M1" si="4">CONCATENATE("Dim ",TEXT(M3,"jj/mm/aaaa"))</f>
        <v>Dim 26/01/2025</v>
      </c>
      <c r="N1" s="366"/>
      <c r="O1" s="366" t="str">
        <f t="shared" ref="O1" si="5">CONCATENATE("Dim ",TEXT(O3,"jj/mm/aaaa"))</f>
        <v>Dim 02/02/2025</v>
      </c>
      <c r="P1" s="366"/>
      <c r="Q1" s="365" t="str">
        <f>CONCATENATE("Dim ",TEXT(Q3,"jj/mm/aaaa"))</f>
        <v>Dim 09/02/2025</v>
      </c>
      <c r="R1" s="365"/>
      <c r="S1" s="365"/>
      <c r="T1" s="365" t="str">
        <f t="shared" ref="T1" si="6">CONCATENATE("Dim ",TEXT(T3,"jj/mm/aaaa"))</f>
        <v>Dim 16/02/2025</v>
      </c>
      <c r="U1" s="365"/>
      <c r="V1" s="365"/>
      <c r="W1" s="365" t="str">
        <f t="shared" ref="W1" si="7">CONCATENATE("Dim ",TEXT(W3,"jj/mm/aaaa"))</f>
        <v>Dim 23/02/2025</v>
      </c>
      <c r="X1" s="365"/>
      <c r="Y1" s="365"/>
      <c r="Z1" s="365" t="str">
        <f t="shared" ref="Z1" si="8">CONCATENATE("Dim ",TEXT(Z3,"jj/mm/aaaa"))</f>
        <v>Dim 02/03/2025</v>
      </c>
      <c r="AA1" s="365"/>
      <c r="AB1" s="365"/>
      <c r="AC1" s="366" t="str">
        <f t="shared" ref="AC1:AO1" si="9">CONCATENATE("Dim ",TEXT(AC3,"jj/mm/aaaa"))</f>
        <v>Dim 09/03/2025</v>
      </c>
      <c r="AD1" s="366"/>
      <c r="AE1" s="366" t="str">
        <f t="shared" si="9"/>
        <v>Dim 16/03/2025</v>
      </c>
      <c r="AF1" s="366"/>
      <c r="AG1" s="366" t="str">
        <f t="shared" si="9"/>
        <v>Dim 23/03/2025</v>
      </c>
      <c r="AH1" s="366"/>
      <c r="AI1" s="366" t="str">
        <f t="shared" si="9"/>
        <v>Dim 30/03/2025</v>
      </c>
      <c r="AJ1" s="366"/>
      <c r="AK1" s="366" t="str">
        <f t="shared" si="9"/>
        <v>Dim 06/04/2025</v>
      </c>
      <c r="AL1" s="366"/>
      <c r="AM1" s="366" t="str">
        <f t="shared" si="9"/>
        <v>Dim 13/04/2025</v>
      </c>
      <c r="AN1" s="366"/>
      <c r="AO1" s="366" t="str">
        <f t="shared" si="9"/>
        <v>Dim 20/04/2025</v>
      </c>
      <c r="AP1" s="366"/>
    </row>
    <row r="2" spans="1:42" x14ac:dyDescent="0.25">
      <c r="A2" s="83" t="str">
        <f>CONCATENATE(DAY(A3),"-",DAY(A4)," ",TEXT(30*MONTH(A4),"mmm"))</f>
        <v>15-20 déc</v>
      </c>
      <c r="B2" s="83"/>
      <c r="C2" s="83" t="str">
        <f>CONCATENATE(DAY(C3),"-",DAY(C4)," ",TEXT(30*MONTH(C4),"mmm"))</f>
        <v>22-27 déc</v>
      </c>
      <c r="D2" s="83"/>
      <c r="E2" s="83" t="str">
        <f t="shared" ref="E2:AO2" si="10">CONCATENATE(DAY(E3),"-",DAY(E4)," ",TEXT(30*MONTH(E4),"mmm"))</f>
        <v>29-3 janv</v>
      </c>
      <c r="F2" s="83"/>
      <c r="G2" s="83" t="str">
        <f t="shared" si="10"/>
        <v>5-10 janv</v>
      </c>
      <c r="H2" s="83"/>
      <c r="I2" s="83" t="str">
        <f t="shared" si="10"/>
        <v>12-17 janv</v>
      </c>
      <c r="J2" s="83"/>
      <c r="K2" s="83" t="str">
        <f t="shared" si="10"/>
        <v>19-24 janv</v>
      </c>
      <c r="L2" s="83"/>
      <c r="M2" s="83" t="str">
        <f t="shared" si="10"/>
        <v>26-31 janv</v>
      </c>
      <c r="N2" s="83"/>
      <c r="O2" s="83" t="str">
        <f t="shared" si="10"/>
        <v>2-7 févr</v>
      </c>
      <c r="P2" s="83"/>
      <c r="Q2" s="83" t="str">
        <f t="shared" si="10"/>
        <v>9-14 févr</v>
      </c>
      <c r="R2" s="83"/>
      <c r="S2" s="83"/>
      <c r="T2" s="83" t="str">
        <f t="shared" si="10"/>
        <v>16-21 févr</v>
      </c>
      <c r="U2" s="83"/>
      <c r="V2" s="83"/>
      <c r="W2" s="83" t="str">
        <f t="shared" si="10"/>
        <v>23-28 févr</v>
      </c>
      <c r="X2" s="83"/>
      <c r="Y2" s="83"/>
      <c r="Z2" s="83" t="str">
        <f t="shared" si="10"/>
        <v>2-7 mars</v>
      </c>
      <c r="AA2" s="83"/>
      <c r="AB2" s="83"/>
      <c r="AC2" s="83" t="str">
        <f t="shared" si="10"/>
        <v>9-14 mars</v>
      </c>
      <c r="AD2" s="83"/>
      <c r="AE2" s="83" t="str">
        <f t="shared" si="10"/>
        <v>16-21 mars</v>
      </c>
      <c r="AF2" s="83"/>
      <c r="AG2" s="83" t="str">
        <f t="shared" si="10"/>
        <v>23-28 mars</v>
      </c>
      <c r="AH2" s="83"/>
      <c r="AI2" s="83" t="str">
        <f t="shared" si="10"/>
        <v>30-4 avr</v>
      </c>
      <c r="AJ2" s="83"/>
      <c r="AK2" s="83" t="str">
        <f t="shared" si="10"/>
        <v>6-11 avr</v>
      </c>
      <c r="AL2" s="83"/>
      <c r="AM2" s="83" t="str">
        <f t="shared" si="10"/>
        <v>13-18 avr</v>
      </c>
      <c r="AN2" s="83"/>
      <c r="AO2" s="83" t="str">
        <f t="shared" si="10"/>
        <v>20-25 avr</v>
      </c>
    </row>
    <row r="3" spans="1:42" x14ac:dyDescent="0.25">
      <c r="A3" s="85">
        <v>45641</v>
      </c>
      <c r="B3" s="85"/>
      <c r="C3" s="84">
        <f>A3+7</f>
        <v>45648</v>
      </c>
      <c r="D3" s="84"/>
      <c r="E3" s="84">
        <f>C3+7</f>
        <v>45655</v>
      </c>
      <c r="F3" s="84"/>
      <c r="G3" s="84">
        <f>E3+7</f>
        <v>45662</v>
      </c>
      <c r="H3" s="84"/>
      <c r="I3" s="84">
        <f>G3+7</f>
        <v>45669</v>
      </c>
      <c r="J3" s="84"/>
      <c r="K3" s="84">
        <f>I3+7</f>
        <v>45676</v>
      </c>
      <c r="L3" s="84"/>
      <c r="M3" s="84">
        <f>K3+7</f>
        <v>45683</v>
      </c>
      <c r="N3" s="84"/>
      <c r="O3" s="84">
        <f>M3+7</f>
        <v>45690</v>
      </c>
      <c r="P3" s="84"/>
      <c r="Q3" s="84">
        <f>O3+7</f>
        <v>45697</v>
      </c>
      <c r="R3" s="84"/>
      <c r="S3" s="84"/>
      <c r="T3" s="84">
        <f>Q3+7</f>
        <v>45704</v>
      </c>
      <c r="U3" s="84"/>
      <c r="V3" s="84"/>
      <c r="W3" s="84">
        <f>T3+7</f>
        <v>45711</v>
      </c>
      <c r="X3" s="84"/>
      <c r="Y3" s="84"/>
      <c r="Z3" s="84">
        <f>W3+7</f>
        <v>45718</v>
      </c>
      <c r="AA3" s="84"/>
      <c r="AB3" s="84"/>
      <c r="AC3" s="84">
        <f>Z3+7</f>
        <v>45725</v>
      </c>
      <c r="AD3" s="84"/>
      <c r="AE3" s="84">
        <f>AC3+7</f>
        <v>45732</v>
      </c>
      <c r="AF3" s="84"/>
      <c r="AG3" s="84">
        <f>AE3+7</f>
        <v>45739</v>
      </c>
      <c r="AH3" s="84"/>
      <c r="AI3" s="84">
        <f>AG3+7</f>
        <v>45746</v>
      </c>
      <c r="AJ3" s="84"/>
      <c r="AK3" s="84">
        <f>AI3+7</f>
        <v>45753</v>
      </c>
      <c r="AL3" s="84"/>
      <c r="AM3" s="84">
        <f>AK3+7</f>
        <v>45760</v>
      </c>
      <c r="AN3" s="84"/>
      <c r="AO3" s="84">
        <f>AM3+7</f>
        <v>45767</v>
      </c>
      <c r="AP3" s="82"/>
    </row>
    <row r="4" spans="1:42" x14ac:dyDescent="0.25">
      <c r="A4" s="85">
        <f>A3+5</f>
        <v>45646</v>
      </c>
      <c r="B4" s="85"/>
      <c r="C4" s="84">
        <f>A4+7</f>
        <v>45653</v>
      </c>
      <c r="D4" s="84"/>
      <c r="E4" s="84">
        <f>C4+7</f>
        <v>45660</v>
      </c>
      <c r="F4" s="84"/>
      <c r="G4" s="84">
        <f>E4+7</f>
        <v>45667</v>
      </c>
      <c r="H4" s="84"/>
      <c r="I4" s="84">
        <f>G4+7</f>
        <v>45674</v>
      </c>
      <c r="J4" s="84"/>
      <c r="K4" s="84">
        <f>I4+7</f>
        <v>45681</v>
      </c>
      <c r="L4" s="84"/>
      <c r="M4" s="84">
        <f>K4+7</f>
        <v>45688</v>
      </c>
      <c r="N4" s="84"/>
      <c r="O4" s="84">
        <f>M4+7</f>
        <v>45695</v>
      </c>
      <c r="P4" s="84"/>
      <c r="Q4" s="84">
        <f>O4+7</f>
        <v>45702</v>
      </c>
      <c r="R4" s="84"/>
      <c r="S4" s="84"/>
      <c r="T4" s="84">
        <f>Q4+7</f>
        <v>45709</v>
      </c>
      <c r="U4" s="84"/>
      <c r="V4" s="84"/>
      <c r="W4" s="84">
        <f>T4+7</f>
        <v>45716</v>
      </c>
      <c r="X4" s="84"/>
      <c r="Y4" s="84"/>
      <c r="Z4" s="84">
        <f>W4+7</f>
        <v>45723</v>
      </c>
      <c r="AA4" s="84"/>
      <c r="AB4" s="84"/>
      <c r="AC4" s="84">
        <f>Z4+7</f>
        <v>45730</v>
      </c>
      <c r="AD4" s="84"/>
      <c r="AE4" s="84">
        <f>AC4+7</f>
        <v>45737</v>
      </c>
      <c r="AF4" s="84"/>
      <c r="AG4" s="84">
        <f>AE4+7</f>
        <v>45744</v>
      </c>
      <c r="AH4" s="84"/>
      <c r="AI4" s="84">
        <f>AG4+7</f>
        <v>45751</v>
      </c>
      <c r="AJ4" s="84"/>
      <c r="AK4" s="84">
        <f>AI4+7</f>
        <v>45758</v>
      </c>
      <c r="AL4" s="84"/>
      <c r="AM4" s="84">
        <f>AK4+7</f>
        <v>45765</v>
      </c>
      <c r="AN4" s="84"/>
      <c r="AO4" s="84">
        <f>AM4+7</f>
        <v>45772</v>
      </c>
      <c r="AP4" s="82"/>
    </row>
    <row r="5" spans="1:42" x14ac:dyDescent="0.25">
      <c r="A5" s="365">
        <f>RECAP!C1</f>
        <v>51</v>
      </c>
      <c r="B5" s="365"/>
      <c r="C5" s="365">
        <f>RECAP!E1</f>
        <v>52</v>
      </c>
      <c r="D5" s="365"/>
      <c r="E5" s="365">
        <f>RECAP!G1</f>
        <v>1</v>
      </c>
      <c r="F5" s="365"/>
      <c r="G5" s="365">
        <f>RECAP!I1</f>
        <v>2</v>
      </c>
      <c r="H5" s="365"/>
      <c r="I5" s="365">
        <f>RECAP!K1</f>
        <v>3</v>
      </c>
      <c r="J5" s="365"/>
      <c r="K5" s="365">
        <f>RECAP!M1</f>
        <v>4</v>
      </c>
      <c r="L5" s="365"/>
      <c r="M5" s="365">
        <f>RECAP!O1</f>
        <v>5</v>
      </c>
      <c r="N5" s="365"/>
      <c r="O5" s="365">
        <f>RECAP!Q1</f>
        <v>6</v>
      </c>
      <c r="P5" s="365"/>
      <c r="Q5" s="365">
        <f>RECAP!S1</f>
        <v>7</v>
      </c>
      <c r="R5" s="365"/>
      <c r="S5" s="365"/>
      <c r="T5" s="365">
        <f>RECAP!V1</f>
        <v>8</v>
      </c>
      <c r="U5" s="365"/>
      <c r="V5" s="365"/>
      <c r="W5" s="365">
        <f>RECAP!Y1</f>
        <v>9</v>
      </c>
      <c r="X5" s="365"/>
      <c r="Y5" s="365"/>
      <c r="Z5" s="365">
        <f>RECAP!AB1</f>
        <v>10</v>
      </c>
      <c r="AA5" s="365"/>
      <c r="AB5" s="365"/>
      <c r="AC5" s="365">
        <f>RECAP!AE1</f>
        <v>11</v>
      </c>
      <c r="AD5" s="365"/>
      <c r="AE5" s="365">
        <f>RECAP!AG1</f>
        <v>12</v>
      </c>
      <c r="AF5" s="365"/>
      <c r="AG5" s="365">
        <f>RECAP!AI1</f>
        <v>13</v>
      </c>
      <c r="AH5" s="365"/>
      <c r="AI5" s="365">
        <f>RECAP!AK1</f>
        <v>14</v>
      </c>
      <c r="AJ5" s="365"/>
      <c r="AK5" s="365">
        <f>RECAP!AM1</f>
        <v>15</v>
      </c>
      <c r="AL5" s="365"/>
      <c r="AM5" s="365">
        <f>RECAP!AO1</f>
        <v>16</v>
      </c>
      <c r="AN5" s="365"/>
      <c r="AO5" s="365">
        <f>RECAP!AQ1</f>
        <v>17</v>
      </c>
      <c r="AP5" s="365"/>
    </row>
  </sheetData>
  <mergeCells count="38">
    <mergeCell ref="K1:L1"/>
    <mergeCell ref="A1:B1"/>
    <mergeCell ref="C1:D1"/>
    <mergeCell ref="E1:F1"/>
    <mergeCell ref="G1:H1"/>
    <mergeCell ref="I1:J1"/>
    <mergeCell ref="O1:P1"/>
    <mergeCell ref="Q1:S1"/>
    <mergeCell ref="T1:V1"/>
    <mergeCell ref="W1:Y1"/>
    <mergeCell ref="Z1:AB1"/>
    <mergeCell ref="AO1:AP1"/>
    <mergeCell ref="A5:B5"/>
    <mergeCell ref="C5:D5"/>
    <mergeCell ref="E5:F5"/>
    <mergeCell ref="G5:H5"/>
    <mergeCell ref="I5:J5"/>
    <mergeCell ref="K5:L5"/>
    <mergeCell ref="M5:N5"/>
    <mergeCell ref="O5:P5"/>
    <mergeCell ref="AC1:AD1"/>
    <mergeCell ref="AE1:AF1"/>
    <mergeCell ref="AG1:AH1"/>
    <mergeCell ref="AI1:AJ1"/>
    <mergeCell ref="AK1:AL1"/>
    <mergeCell ref="AM1:AN1"/>
    <mergeCell ref="M1:N1"/>
    <mergeCell ref="Z5:AB5"/>
    <mergeCell ref="AO5:AP5"/>
    <mergeCell ref="Q5:S5"/>
    <mergeCell ref="T5:V5"/>
    <mergeCell ref="W5:Y5"/>
    <mergeCell ref="AC5:AD5"/>
    <mergeCell ref="AE5:AF5"/>
    <mergeCell ref="AG5:AH5"/>
    <mergeCell ref="AI5:AJ5"/>
    <mergeCell ref="AK5:AL5"/>
    <mergeCell ref="AM5:AN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9"/>
  <sheetViews>
    <sheetView workbookViewId="0">
      <selection activeCell="E32" sqref="E32"/>
    </sheetView>
  </sheetViews>
  <sheetFormatPr baseColWidth="10" defaultRowHeight="15.75" x14ac:dyDescent="0.25"/>
  <cols>
    <col min="1" max="1" width="30" style="155" bestFit="1" customWidth="1"/>
    <col min="2" max="2" width="11" style="155"/>
    <col min="3" max="3" width="23.625" style="155" customWidth="1"/>
    <col min="4" max="4" width="11" style="155"/>
    <col min="5" max="5" width="15.125" style="155" customWidth="1"/>
    <col min="6" max="6" width="12.125" style="155" bestFit="1" customWidth="1"/>
    <col min="7" max="13" width="11" style="155"/>
    <col min="14" max="14" width="14.25" customWidth="1"/>
    <col min="15" max="15" width="29.25" customWidth="1"/>
    <col min="16" max="16" width="12.75" bestFit="1" customWidth="1"/>
    <col min="17" max="17" width="12.5" bestFit="1" customWidth="1"/>
    <col min="18" max="19" width="12.875" bestFit="1" customWidth="1"/>
    <col min="20" max="20" width="12.25" bestFit="1" customWidth="1"/>
    <col min="21" max="21" width="12.75" bestFit="1" customWidth="1"/>
    <col min="22" max="22" width="13" bestFit="1" customWidth="1"/>
  </cols>
  <sheetData>
    <row r="1" spans="1:22" x14ac:dyDescent="0.25">
      <c r="A1" s="155" t="s">
        <v>90</v>
      </c>
      <c r="B1" s="155" t="s">
        <v>91</v>
      </c>
      <c r="C1" s="155" t="s">
        <v>92</v>
      </c>
      <c r="D1" s="155" t="s">
        <v>93</v>
      </c>
      <c r="E1" s="155" t="s">
        <v>94</v>
      </c>
      <c r="F1" s="155" t="s">
        <v>95</v>
      </c>
      <c r="G1" s="155" t="s">
        <v>96</v>
      </c>
      <c r="H1" s="155" t="s">
        <v>97</v>
      </c>
      <c r="I1" s="155" t="s">
        <v>98</v>
      </c>
      <c r="J1" s="155" t="s">
        <v>99</v>
      </c>
      <c r="K1" s="155" t="s">
        <v>100</v>
      </c>
      <c r="L1" s="155" t="s">
        <v>101</v>
      </c>
      <c r="M1" s="155" t="s">
        <v>102</v>
      </c>
      <c r="P1" s="156" t="str">
        <f t="shared" ref="P1:V1" si="0">G1</f>
        <v>Dim 23/02/2025</v>
      </c>
      <c r="Q1" s="156" t="str">
        <f t="shared" si="0"/>
        <v>Lun 24/02/2025</v>
      </c>
      <c r="R1" s="156" t="str">
        <f t="shared" si="0"/>
        <v>Mar 25/02/2025</v>
      </c>
      <c r="S1" s="156" t="str">
        <f t="shared" si="0"/>
        <v>Mer 26/02/2025</v>
      </c>
      <c r="T1" s="156" t="str">
        <f t="shared" si="0"/>
        <v>Jeu 27/02/2025</v>
      </c>
      <c r="U1" s="156" t="str">
        <f t="shared" si="0"/>
        <v>Ven 28/02/2025</v>
      </c>
      <c r="V1" s="156" t="str">
        <f t="shared" si="0"/>
        <v>Sam 01/03/2025</v>
      </c>
    </row>
    <row r="2" spans="1:22" x14ac:dyDescent="0.25">
      <c r="A2" s="155" t="s">
        <v>103</v>
      </c>
      <c r="B2" s="155" t="s">
        <v>104</v>
      </c>
      <c r="C2" s="155" t="s">
        <v>105</v>
      </c>
      <c r="D2" s="155" t="s">
        <v>106</v>
      </c>
      <c r="E2" s="155" t="s">
        <v>3</v>
      </c>
      <c r="F2" s="155" t="s">
        <v>107</v>
      </c>
      <c r="G2" s="155" t="s">
        <v>108</v>
      </c>
      <c r="H2" s="155" t="s">
        <v>108</v>
      </c>
      <c r="I2" s="155" t="s">
        <v>108</v>
      </c>
      <c r="J2" s="155" t="s">
        <v>108</v>
      </c>
      <c r="K2" s="155" t="s">
        <v>108</v>
      </c>
      <c r="L2" s="155" t="s">
        <v>108</v>
      </c>
      <c r="M2" s="155" t="s">
        <v>109</v>
      </c>
      <c r="N2" s="157" t="str">
        <f>IF(C2="Découverte (SNO)","Snowboard Découverte",IFERROR(LEFT(C2,(FIND(" (",C2,1))-1),C2))</f>
        <v>Piou-Piou</v>
      </c>
      <c r="O2" s="158" t="str">
        <f>IF(RIGHT(A2,7)="-JARDIN",CONCATENATE(N2," ",F2," jardin"),IF(RIGHT(A2,5)="PAYS ",CONCATENATE(N2," ",F2," du Pays"),IF(LEFT(A2,3)="ABS","",CONCATENATE(N2," ",F2))))</f>
        <v>Piou-Piou Matin</v>
      </c>
      <c r="P2" s="156" t="str">
        <f t="shared" ref="P2:V38" si="1">LEFT(G2,FIND("/",G2,1)-1)</f>
        <v>3</v>
      </c>
      <c r="Q2" s="156" t="str">
        <f t="shared" si="1"/>
        <v>3</v>
      </c>
      <c r="R2" s="156" t="str">
        <f t="shared" si="1"/>
        <v>3</v>
      </c>
      <c r="S2" s="156" t="str">
        <f t="shared" si="1"/>
        <v>3</v>
      </c>
      <c r="T2" s="156" t="str">
        <f t="shared" si="1"/>
        <v>3</v>
      </c>
      <c r="U2" s="156" t="str">
        <f t="shared" si="1"/>
        <v>3</v>
      </c>
      <c r="V2" s="156" t="e">
        <f t="shared" si="1"/>
        <v>#VALUE!</v>
      </c>
    </row>
    <row r="3" spans="1:22" x14ac:dyDescent="0.25">
      <c r="A3" s="155" t="s">
        <v>110</v>
      </c>
      <c r="B3" s="155" t="s">
        <v>104</v>
      </c>
      <c r="C3" s="155" t="s">
        <v>105</v>
      </c>
      <c r="D3" s="155" t="s">
        <v>106</v>
      </c>
      <c r="E3" s="155" t="s">
        <v>3</v>
      </c>
      <c r="F3" s="155" t="s">
        <v>111</v>
      </c>
      <c r="G3" s="155" t="s">
        <v>112</v>
      </c>
      <c r="H3" s="155" t="s">
        <v>112</v>
      </c>
      <c r="I3" s="155" t="s">
        <v>113</v>
      </c>
      <c r="J3" s="155" t="s">
        <v>113</v>
      </c>
      <c r="K3" s="155" t="s">
        <v>113</v>
      </c>
      <c r="L3" s="155" t="s">
        <v>113</v>
      </c>
      <c r="M3" s="155" t="s">
        <v>109</v>
      </c>
      <c r="N3" s="157" t="str">
        <f>IF(C3="Découverte (SNO)","Snowboard Découverte",IFERROR(LEFT(C3,(FIND(" (",C3,1))-1),C3))</f>
        <v>Piou-Piou</v>
      </c>
      <c r="O3" s="158" t="str">
        <f t="shared" ref="O3:O25" si="2">IF(RIGHT(A3,7)="-JARDIN",CONCATENATE(N3," ",F3," jardin"),IF(RIGHT(A3,5)="PAYS ",CONCATENATE(N3," ",F3," du Pays"),IF(LEFT(A3,3)="ABS","",CONCATENATE(N3," ",F3))))</f>
        <v/>
      </c>
      <c r="P3" s="156" t="str">
        <f t="shared" si="1"/>
        <v>5</v>
      </c>
      <c r="Q3" s="156" t="str">
        <f t="shared" si="1"/>
        <v>5</v>
      </c>
      <c r="R3" s="156" t="str">
        <f t="shared" si="1"/>
        <v>4</v>
      </c>
      <c r="S3" s="156" t="str">
        <f t="shared" si="1"/>
        <v>4</v>
      </c>
      <c r="T3" s="156" t="str">
        <f t="shared" si="1"/>
        <v>4</v>
      </c>
      <c r="U3" s="156" t="str">
        <f t="shared" si="1"/>
        <v>4</v>
      </c>
      <c r="V3" s="156" t="e">
        <f t="shared" si="1"/>
        <v>#VALUE!</v>
      </c>
    </row>
    <row r="4" spans="1:22" x14ac:dyDescent="0.25">
      <c r="A4" s="155" t="s">
        <v>114</v>
      </c>
      <c r="B4" s="155" t="s">
        <v>104</v>
      </c>
      <c r="C4" s="155" t="s">
        <v>105</v>
      </c>
      <c r="D4" s="155" t="s">
        <v>106</v>
      </c>
      <c r="E4" s="155" t="s">
        <v>3</v>
      </c>
      <c r="F4" s="155" t="s">
        <v>115</v>
      </c>
      <c r="G4" s="155" t="s">
        <v>116</v>
      </c>
      <c r="H4" s="155" t="s">
        <v>117</v>
      </c>
      <c r="I4" s="155" t="s">
        <v>118</v>
      </c>
      <c r="J4" s="155" t="s">
        <v>118</v>
      </c>
      <c r="K4" s="155" t="s">
        <v>118</v>
      </c>
      <c r="L4" s="155" t="s">
        <v>119</v>
      </c>
      <c r="M4" s="155" t="s">
        <v>109</v>
      </c>
      <c r="N4" s="157" t="str">
        <f>IF(C4="Découverte (SNO)","Snowboard Découverte",IFERROR(LEFT(C4,(FIND(" (",C4,1))-1),C4))</f>
        <v>Piou-Piou</v>
      </c>
      <c r="O4" s="158" t="str">
        <f t="shared" si="2"/>
        <v>Piou-Piou midi</v>
      </c>
      <c r="P4" s="156" t="str">
        <f t="shared" si="1"/>
        <v>14</v>
      </c>
      <c r="Q4" s="156" t="str">
        <f t="shared" si="1"/>
        <v>18</v>
      </c>
      <c r="R4" s="156" t="str">
        <f t="shared" si="1"/>
        <v>17</v>
      </c>
      <c r="S4" s="156" t="str">
        <f t="shared" si="1"/>
        <v>17</v>
      </c>
      <c r="T4" s="156" t="str">
        <f t="shared" si="1"/>
        <v>17</v>
      </c>
      <c r="U4" s="156" t="str">
        <f t="shared" si="1"/>
        <v>16</v>
      </c>
      <c r="V4" s="156" t="e">
        <f t="shared" si="1"/>
        <v>#VALUE!</v>
      </c>
    </row>
    <row r="5" spans="1:22" x14ac:dyDescent="0.25">
      <c r="A5" s="155" t="s">
        <v>120</v>
      </c>
      <c r="B5" s="155" t="s">
        <v>104</v>
      </c>
      <c r="C5" s="155" t="s">
        <v>105</v>
      </c>
      <c r="D5" s="155" t="s">
        <v>106</v>
      </c>
      <c r="E5" s="155" t="s">
        <v>3</v>
      </c>
      <c r="F5" s="155" t="s">
        <v>121</v>
      </c>
      <c r="G5" s="155" t="s">
        <v>122</v>
      </c>
      <c r="H5" s="155" t="s">
        <v>123</v>
      </c>
      <c r="I5" s="155" t="s">
        <v>123</v>
      </c>
      <c r="J5" s="155" t="s">
        <v>123</v>
      </c>
      <c r="K5" s="155" t="s">
        <v>123</v>
      </c>
      <c r="L5" s="155" t="s">
        <v>123</v>
      </c>
      <c r="M5" s="155" t="s">
        <v>109</v>
      </c>
      <c r="N5" s="157" t="str">
        <f t="shared" ref="N5:N68" si="3">IF(C5="Découverte (SNO)","Snowboard Découverte",IFERROR(LEFT(C5,(FIND(" (",C5,1))-1),C5))</f>
        <v>Piou-Piou</v>
      </c>
      <c r="O5" s="158" t="str">
        <f t="shared" si="2"/>
        <v/>
      </c>
      <c r="P5" s="156" t="str">
        <f t="shared" si="1"/>
        <v>3</v>
      </c>
      <c r="Q5" s="156" t="str">
        <f t="shared" si="1"/>
        <v>0</v>
      </c>
      <c r="R5" s="156" t="str">
        <f t="shared" si="1"/>
        <v>0</v>
      </c>
      <c r="S5" s="156" t="str">
        <f t="shared" si="1"/>
        <v>0</v>
      </c>
      <c r="T5" s="156" t="str">
        <f t="shared" si="1"/>
        <v>0</v>
      </c>
      <c r="U5" s="156" t="str">
        <f t="shared" si="1"/>
        <v>0</v>
      </c>
      <c r="V5" s="156" t="e">
        <f t="shared" si="1"/>
        <v>#VALUE!</v>
      </c>
    </row>
    <row r="6" spans="1:22" x14ac:dyDescent="0.25">
      <c r="A6" s="155" t="s">
        <v>124</v>
      </c>
      <c r="B6" s="155" t="s">
        <v>104</v>
      </c>
      <c r="C6" s="155" t="s">
        <v>105</v>
      </c>
      <c r="D6" s="155" t="s">
        <v>106</v>
      </c>
      <c r="E6" s="155" t="s">
        <v>3</v>
      </c>
      <c r="F6" s="155" t="s">
        <v>121</v>
      </c>
      <c r="G6" s="155" t="s">
        <v>125</v>
      </c>
      <c r="H6" s="155" t="s">
        <v>126</v>
      </c>
      <c r="I6" s="155" t="s">
        <v>127</v>
      </c>
      <c r="J6" s="155" t="s">
        <v>127</v>
      </c>
      <c r="K6" s="155" t="s">
        <v>127</v>
      </c>
      <c r="L6" s="155" t="s">
        <v>127</v>
      </c>
      <c r="M6" s="155" t="s">
        <v>109</v>
      </c>
      <c r="N6" s="157" t="str">
        <f t="shared" si="3"/>
        <v>Piou-Piou</v>
      </c>
      <c r="O6" s="158" t="str">
        <f t="shared" si="2"/>
        <v>Piou-Piou journée</v>
      </c>
      <c r="P6" s="156" t="str">
        <f t="shared" si="1"/>
        <v>33</v>
      </c>
      <c r="Q6" s="156" t="str">
        <f t="shared" si="1"/>
        <v>36</v>
      </c>
      <c r="R6" s="156" t="str">
        <f t="shared" si="1"/>
        <v>35</v>
      </c>
      <c r="S6" s="156" t="str">
        <f t="shared" si="1"/>
        <v>35</v>
      </c>
      <c r="T6" s="156" t="str">
        <f t="shared" si="1"/>
        <v>35</v>
      </c>
      <c r="U6" s="156" t="str">
        <f t="shared" si="1"/>
        <v>35</v>
      </c>
      <c r="V6" s="156" t="e">
        <f t="shared" si="1"/>
        <v>#VALUE!</v>
      </c>
    </row>
    <row r="7" spans="1:22" x14ac:dyDescent="0.25">
      <c r="A7" s="155" t="s">
        <v>128</v>
      </c>
      <c r="B7" s="155" t="s">
        <v>104</v>
      </c>
      <c r="C7" s="155" t="s">
        <v>129</v>
      </c>
      <c r="D7" s="155" t="s">
        <v>106</v>
      </c>
      <c r="E7" s="155" t="s">
        <v>130</v>
      </c>
      <c r="F7" s="155" t="s">
        <v>115</v>
      </c>
      <c r="G7" s="155" t="s">
        <v>131</v>
      </c>
      <c r="H7" s="155" t="s">
        <v>132</v>
      </c>
      <c r="I7" s="155" t="s">
        <v>132</v>
      </c>
      <c r="J7" s="155" t="s">
        <v>132</v>
      </c>
      <c r="K7" s="155" t="s">
        <v>132</v>
      </c>
      <c r="L7" s="155" t="s">
        <v>132</v>
      </c>
      <c r="M7" s="155" t="s">
        <v>109</v>
      </c>
      <c r="N7" s="157" t="str">
        <f t="shared" si="3"/>
        <v>Débutant enfant</v>
      </c>
      <c r="O7" s="158" t="str">
        <f t="shared" si="2"/>
        <v>Débutant enfant midi</v>
      </c>
      <c r="P7" s="156" t="str">
        <f t="shared" si="1"/>
        <v>15</v>
      </c>
      <c r="Q7" s="156" t="str">
        <f t="shared" si="1"/>
        <v>19</v>
      </c>
      <c r="R7" s="156" t="str">
        <f t="shared" si="1"/>
        <v>19</v>
      </c>
      <c r="S7" s="156" t="str">
        <f t="shared" si="1"/>
        <v>19</v>
      </c>
      <c r="T7" s="156" t="str">
        <f t="shared" si="1"/>
        <v>19</v>
      </c>
      <c r="U7" s="156" t="str">
        <f t="shared" si="1"/>
        <v>19</v>
      </c>
      <c r="V7" s="156" t="e">
        <f t="shared" si="1"/>
        <v>#VALUE!</v>
      </c>
    </row>
    <row r="8" spans="1:22" x14ac:dyDescent="0.25">
      <c r="A8" s="155" t="s">
        <v>133</v>
      </c>
      <c r="B8" s="155" t="s">
        <v>104</v>
      </c>
      <c r="C8" s="155" t="s">
        <v>129</v>
      </c>
      <c r="D8" s="155" t="s">
        <v>106</v>
      </c>
      <c r="E8" s="155" t="s">
        <v>130</v>
      </c>
      <c r="F8" s="155" t="s">
        <v>121</v>
      </c>
      <c r="G8" s="155" t="s">
        <v>134</v>
      </c>
      <c r="H8" s="155" t="s">
        <v>135</v>
      </c>
      <c r="I8" s="155" t="s">
        <v>136</v>
      </c>
      <c r="J8" s="155" t="s">
        <v>136</v>
      </c>
      <c r="K8" s="155" t="s">
        <v>136</v>
      </c>
      <c r="L8" s="155" t="s">
        <v>136</v>
      </c>
      <c r="M8" s="155" t="s">
        <v>109</v>
      </c>
      <c r="N8" s="157" t="str">
        <f t="shared" si="3"/>
        <v>Débutant enfant</v>
      </c>
      <c r="O8" s="158" t="str">
        <f t="shared" si="2"/>
        <v>Débutant enfant journée</v>
      </c>
      <c r="P8" s="156" t="str">
        <f t="shared" si="1"/>
        <v>30</v>
      </c>
      <c r="Q8" s="156" t="str">
        <f t="shared" si="1"/>
        <v>32</v>
      </c>
      <c r="R8" s="156" t="str">
        <f t="shared" si="1"/>
        <v>29</v>
      </c>
      <c r="S8" s="156" t="str">
        <f t="shared" si="1"/>
        <v>29</v>
      </c>
      <c r="T8" s="156" t="str">
        <f t="shared" si="1"/>
        <v>29</v>
      </c>
      <c r="U8" s="156" t="str">
        <f t="shared" si="1"/>
        <v>29</v>
      </c>
      <c r="V8" s="156" t="e">
        <f t="shared" si="1"/>
        <v>#VALUE!</v>
      </c>
    </row>
    <row r="9" spans="1:22" x14ac:dyDescent="0.25">
      <c r="A9" s="155" t="s">
        <v>137</v>
      </c>
      <c r="B9" s="155" t="s">
        <v>104</v>
      </c>
      <c r="C9" s="155" t="s">
        <v>138</v>
      </c>
      <c r="D9" s="155" t="s">
        <v>106</v>
      </c>
      <c r="E9" s="155" t="s">
        <v>3</v>
      </c>
      <c r="F9" s="155" t="s">
        <v>115</v>
      </c>
      <c r="G9" s="155" t="s">
        <v>139</v>
      </c>
      <c r="H9" s="155" t="s">
        <v>140</v>
      </c>
      <c r="I9" s="155" t="s">
        <v>140</v>
      </c>
      <c r="J9" s="155" t="s">
        <v>140</v>
      </c>
      <c r="K9" s="155" t="s">
        <v>140</v>
      </c>
      <c r="L9" s="155" t="s">
        <v>140</v>
      </c>
      <c r="M9" s="155" t="s">
        <v>109</v>
      </c>
      <c r="N9" s="157" t="str">
        <f t="shared" si="3"/>
        <v>Ourson</v>
      </c>
      <c r="O9" s="158" t="str">
        <f t="shared" si="2"/>
        <v>Ourson midi</v>
      </c>
      <c r="P9" s="156" t="str">
        <f t="shared" si="1"/>
        <v>6</v>
      </c>
      <c r="Q9" s="156" t="str">
        <f t="shared" si="1"/>
        <v>7</v>
      </c>
      <c r="R9" s="156" t="str">
        <f t="shared" si="1"/>
        <v>7</v>
      </c>
      <c r="S9" s="156" t="str">
        <f t="shared" si="1"/>
        <v>7</v>
      </c>
      <c r="T9" s="156" t="str">
        <f t="shared" si="1"/>
        <v>7</v>
      </c>
      <c r="U9" s="156" t="str">
        <f t="shared" si="1"/>
        <v>7</v>
      </c>
      <c r="V9" s="156" t="e">
        <f t="shared" si="1"/>
        <v>#VALUE!</v>
      </c>
    </row>
    <row r="10" spans="1:22" x14ac:dyDescent="0.25">
      <c r="A10" s="155" t="s">
        <v>141</v>
      </c>
      <c r="B10" s="155" t="s">
        <v>104</v>
      </c>
      <c r="C10" s="155" t="s">
        <v>138</v>
      </c>
      <c r="D10" s="155" t="s">
        <v>106</v>
      </c>
      <c r="E10" s="155" t="s">
        <v>3</v>
      </c>
      <c r="F10" s="155" t="s">
        <v>121</v>
      </c>
      <c r="G10" s="155" t="s">
        <v>142</v>
      </c>
      <c r="H10" s="155" t="s">
        <v>143</v>
      </c>
      <c r="I10" s="155" t="s">
        <v>143</v>
      </c>
      <c r="J10" s="155" t="s">
        <v>143</v>
      </c>
      <c r="K10" s="155" t="s">
        <v>143</v>
      </c>
      <c r="L10" s="155" t="s">
        <v>143</v>
      </c>
      <c r="M10" s="155" t="s">
        <v>109</v>
      </c>
      <c r="N10" s="157" t="str">
        <f t="shared" si="3"/>
        <v>Ourson</v>
      </c>
      <c r="O10" s="158" t="str">
        <f t="shared" si="2"/>
        <v>Ourson journée</v>
      </c>
      <c r="P10" s="156" t="str">
        <f t="shared" si="1"/>
        <v>40</v>
      </c>
      <c r="Q10" s="156" t="str">
        <f t="shared" si="1"/>
        <v>41</v>
      </c>
      <c r="R10" s="156" t="str">
        <f t="shared" si="1"/>
        <v>41</v>
      </c>
      <c r="S10" s="156" t="str">
        <f t="shared" si="1"/>
        <v>41</v>
      </c>
      <c r="T10" s="156" t="str">
        <f t="shared" si="1"/>
        <v>41</v>
      </c>
      <c r="U10" s="156" t="str">
        <f t="shared" si="1"/>
        <v>41</v>
      </c>
      <c r="V10" s="156" t="e">
        <f t="shared" si="1"/>
        <v>#VALUE!</v>
      </c>
    </row>
    <row r="11" spans="1:22" x14ac:dyDescent="0.25">
      <c r="A11" s="155" t="s">
        <v>144</v>
      </c>
      <c r="B11" s="155" t="s">
        <v>104</v>
      </c>
      <c r="C11" s="155" t="s">
        <v>145</v>
      </c>
      <c r="D11" s="155" t="s">
        <v>106</v>
      </c>
      <c r="E11" s="155" t="s">
        <v>130</v>
      </c>
      <c r="F11" s="155" t="s">
        <v>115</v>
      </c>
      <c r="G11" s="155" t="s">
        <v>146</v>
      </c>
      <c r="H11" s="155" t="s">
        <v>136</v>
      </c>
      <c r="I11" s="155" t="s">
        <v>136</v>
      </c>
      <c r="J11" s="155" t="s">
        <v>136</v>
      </c>
      <c r="K11" s="155" t="s">
        <v>136</v>
      </c>
      <c r="L11" s="155" t="s">
        <v>136</v>
      </c>
      <c r="M11" s="155" t="s">
        <v>109</v>
      </c>
      <c r="N11" s="157" t="str">
        <f t="shared" si="3"/>
        <v>Flocon</v>
      </c>
      <c r="O11" s="158" t="str">
        <f t="shared" si="2"/>
        <v>Flocon midi</v>
      </c>
      <c r="P11" s="156" t="str">
        <f t="shared" si="1"/>
        <v>23</v>
      </c>
      <c r="Q11" s="156" t="str">
        <f t="shared" si="1"/>
        <v>29</v>
      </c>
      <c r="R11" s="156" t="str">
        <f t="shared" si="1"/>
        <v>29</v>
      </c>
      <c r="S11" s="156" t="str">
        <f t="shared" si="1"/>
        <v>29</v>
      </c>
      <c r="T11" s="156" t="str">
        <f t="shared" si="1"/>
        <v>29</v>
      </c>
      <c r="U11" s="156" t="str">
        <f t="shared" si="1"/>
        <v>29</v>
      </c>
      <c r="V11" s="156" t="e">
        <f t="shared" si="1"/>
        <v>#VALUE!</v>
      </c>
    </row>
    <row r="12" spans="1:22" x14ac:dyDescent="0.25">
      <c r="A12" s="155" t="s">
        <v>147</v>
      </c>
      <c r="B12" s="155" t="s">
        <v>104</v>
      </c>
      <c r="C12" s="155" t="s">
        <v>145</v>
      </c>
      <c r="D12" s="155" t="s">
        <v>106</v>
      </c>
      <c r="E12" s="155" t="s">
        <v>130</v>
      </c>
      <c r="F12" s="155" t="s">
        <v>121</v>
      </c>
      <c r="G12" s="155" t="s">
        <v>148</v>
      </c>
      <c r="H12" s="155" t="s">
        <v>149</v>
      </c>
      <c r="I12" s="155" t="s">
        <v>149</v>
      </c>
      <c r="J12" s="155" t="s">
        <v>149</v>
      </c>
      <c r="K12" s="155" t="s">
        <v>149</v>
      </c>
      <c r="L12" s="155" t="s">
        <v>149</v>
      </c>
      <c r="M12" s="155" t="s">
        <v>109</v>
      </c>
      <c r="N12" s="157" t="str">
        <f t="shared" si="3"/>
        <v>Flocon</v>
      </c>
      <c r="O12" s="158" t="str">
        <f t="shared" si="2"/>
        <v>Flocon journée</v>
      </c>
      <c r="P12" s="156" t="str">
        <f t="shared" si="1"/>
        <v>38</v>
      </c>
      <c r="Q12" s="156" t="str">
        <f t="shared" si="1"/>
        <v>45</v>
      </c>
      <c r="R12" s="156" t="str">
        <f t="shared" si="1"/>
        <v>45</v>
      </c>
      <c r="S12" s="156" t="str">
        <f t="shared" si="1"/>
        <v>45</v>
      </c>
      <c r="T12" s="156" t="str">
        <f t="shared" si="1"/>
        <v>45</v>
      </c>
      <c r="U12" s="156" t="str">
        <f t="shared" si="1"/>
        <v>45</v>
      </c>
      <c r="V12" s="156" t="e">
        <f t="shared" si="1"/>
        <v>#VALUE!</v>
      </c>
    </row>
    <row r="13" spans="1:22" x14ac:dyDescent="0.25">
      <c r="A13" s="155" t="s">
        <v>150</v>
      </c>
      <c r="B13" s="155" t="s">
        <v>104</v>
      </c>
      <c r="C13" s="155" t="s">
        <v>151</v>
      </c>
      <c r="D13" s="155" t="s">
        <v>106</v>
      </c>
      <c r="E13" s="155" t="s">
        <v>130</v>
      </c>
      <c r="F13" s="155" t="s">
        <v>115</v>
      </c>
      <c r="G13" s="155" t="s">
        <v>136</v>
      </c>
      <c r="H13" s="155" t="s">
        <v>125</v>
      </c>
      <c r="I13" s="155" t="s">
        <v>125</v>
      </c>
      <c r="J13" s="155" t="s">
        <v>125</v>
      </c>
      <c r="K13" s="155" t="s">
        <v>125</v>
      </c>
      <c r="L13" s="155" t="s">
        <v>125</v>
      </c>
      <c r="M13" s="155" t="s">
        <v>109</v>
      </c>
      <c r="N13" s="157" t="str">
        <f t="shared" si="3"/>
        <v>Etoile 1</v>
      </c>
      <c r="O13" s="158" t="str">
        <f t="shared" si="2"/>
        <v>Etoile 1 midi</v>
      </c>
      <c r="P13" s="156" t="str">
        <f t="shared" si="1"/>
        <v>29</v>
      </c>
      <c r="Q13" s="156" t="str">
        <f t="shared" si="1"/>
        <v>33</v>
      </c>
      <c r="R13" s="156" t="str">
        <f t="shared" si="1"/>
        <v>33</v>
      </c>
      <c r="S13" s="156" t="str">
        <f t="shared" si="1"/>
        <v>33</v>
      </c>
      <c r="T13" s="156" t="str">
        <f t="shared" si="1"/>
        <v>33</v>
      </c>
      <c r="U13" s="156" t="str">
        <f t="shared" si="1"/>
        <v>33</v>
      </c>
      <c r="V13" s="156" t="e">
        <f t="shared" si="1"/>
        <v>#VALUE!</v>
      </c>
    </row>
    <row r="14" spans="1:22" x14ac:dyDescent="0.25">
      <c r="A14" s="155" t="s">
        <v>152</v>
      </c>
      <c r="B14" s="155" t="s">
        <v>104</v>
      </c>
      <c r="C14" s="155" t="s">
        <v>151</v>
      </c>
      <c r="D14" s="155" t="s">
        <v>106</v>
      </c>
      <c r="E14" s="155" t="s">
        <v>130</v>
      </c>
      <c r="F14" s="155" t="s">
        <v>121</v>
      </c>
      <c r="G14" s="155" t="s">
        <v>149</v>
      </c>
      <c r="H14" s="155" t="s">
        <v>153</v>
      </c>
      <c r="I14" s="155" t="s">
        <v>153</v>
      </c>
      <c r="J14" s="155" t="s">
        <v>153</v>
      </c>
      <c r="K14" s="155" t="s">
        <v>153</v>
      </c>
      <c r="L14" s="155" t="s">
        <v>153</v>
      </c>
      <c r="M14" s="155" t="s">
        <v>109</v>
      </c>
      <c r="N14" s="157" t="str">
        <f t="shared" si="3"/>
        <v>Etoile 1</v>
      </c>
      <c r="O14" s="158" t="str">
        <f t="shared" si="2"/>
        <v>Etoile 1 journée</v>
      </c>
      <c r="P14" s="156" t="str">
        <f t="shared" si="1"/>
        <v>45</v>
      </c>
      <c r="Q14" s="156" t="str">
        <f t="shared" si="1"/>
        <v>50</v>
      </c>
      <c r="R14" s="156" t="str">
        <f t="shared" si="1"/>
        <v>50</v>
      </c>
      <c r="S14" s="156" t="str">
        <f t="shared" si="1"/>
        <v>50</v>
      </c>
      <c r="T14" s="156" t="str">
        <f t="shared" si="1"/>
        <v>50</v>
      </c>
      <c r="U14" s="156" t="str">
        <f t="shared" si="1"/>
        <v>50</v>
      </c>
      <c r="V14" s="156" t="e">
        <f t="shared" si="1"/>
        <v>#VALUE!</v>
      </c>
    </row>
    <row r="15" spans="1:22" x14ac:dyDescent="0.25">
      <c r="A15" s="155" t="s">
        <v>154</v>
      </c>
      <c r="B15" s="155" t="s">
        <v>104</v>
      </c>
      <c r="C15" s="155" t="s">
        <v>151</v>
      </c>
      <c r="D15" s="155" t="s">
        <v>106</v>
      </c>
      <c r="E15" s="155" t="s">
        <v>130</v>
      </c>
      <c r="F15" s="155" t="s">
        <v>155</v>
      </c>
      <c r="G15" s="155" t="s">
        <v>109</v>
      </c>
      <c r="H15" s="155" t="s">
        <v>109</v>
      </c>
      <c r="I15" s="155" t="s">
        <v>109</v>
      </c>
      <c r="J15" s="155" t="s">
        <v>122</v>
      </c>
      <c r="K15" s="155" t="s">
        <v>109</v>
      </c>
      <c r="L15" s="155" t="s">
        <v>109</v>
      </c>
      <c r="M15" s="155" t="s">
        <v>109</v>
      </c>
      <c r="N15" s="157" t="str">
        <f t="shared" si="3"/>
        <v>Etoile 1</v>
      </c>
      <c r="O15" s="158" t="str">
        <f t="shared" si="2"/>
        <v>Etoile 1 SOIR</v>
      </c>
      <c r="P15" s="156" t="e">
        <f t="shared" si="1"/>
        <v>#VALUE!</v>
      </c>
      <c r="Q15" s="156" t="e">
        <f t="shared" si="1"/>
        <v>#VALUE!</v>
      </c>
      <c r="R15" s="156" t="e">
        <f t="shared" si="1"/>
        <v>#VALUE!</v>
      </c>
      <c r="S15" s="156" t="str">
        <f t="shared" si="1"/>
        <v>3</v>
      </c>
      <c r="T15" s="156" t="e">
        <f t="shared" si="1"/>
        <v>#VALUE!</v>
      </c>
      <c r="U15" s="156" t="e">
        <f t="shared" si="1"/>
        <v>#VALUE!</v>
      </c>
      <c r="V15" s="156" t="e">
        <f t="shared" si="1"/>
        <v>#VALUE!</v>
      </c>
    </row>
    <row r="16" spans="1:22" x14ac:dyDescent="0.25">
      <c r="A16" s="155" t="s">
        <v>156</v>
      </c>
      <c r="B16" s="155" t="s">
        <v>104</v>
      </c>
      <c r="C16" s="155" t="s">
        <v>157</v>
      </c>
      <c r="D16" s="155" t="s">
        <v>106</v>
      </c>
      <c r="E16" s="155" t="s">
        <v>130</v>
      </c>
      <c r="F16" s="155" t="s">
        <v>115</v>
      </c>
      <c r="G16" s="155" t="s">
        <v>136</v>
      </c>
      <c r="H16" s="155" t="s">
        <v>135</v>
      </c>
      <c r="I16" s="155" t="s">
        <v>135</v>
      </c>
      <c r="J16" s="155" t="s">
        <v>135</v>
      </c>
      <c r="K16" s="155" t="s">
        <v>135</v>
      </c>
      <c r="L16" s="155" t="s">
        <v>135</v>
      </c>
      <c r="M16" s="155" t="s">
        <v>109</v>
      </c>
      <c r="N16" s="157" t="str">
        <f t="shared" si="3"/>
        <v>Etoile 2</v>
      </c>
      <c r="O16" s="158" t="str">
        <f t="shared" si="2"/>
        <v>Etoile 2 midi</v>
      </c>
      <c r="P16" s="156" t="str">
        <f t="shared" si="1"/>
        <v>29</v>
      </c>
      <c r="Q16" s="156" t="str">
        <f t="shared" si="1"/>
        <v>32</v>
      </c>
      <c r="R16" s="156" t="str">
        <f t="shared" si="1"/>
        <v>32</v>
      </c>
      <c r="S16" s="156" t="str">
        <f t="shared" si="1"/>
        <v>32</v>
      </c>
      <c r="T16" s="156" t="str">
        <f t="shared" si="1"/>
        <v>32</v>
      </c>
      <c r="U16" s="156" t="str">
        <f t="shared" si="1"/>
        <v>32</v>
      </c>
      <c r="V16" s="156" t="e">
        <f t="shared" si="1"/>
        <v>#VALUE!</v>
      </c>
    </row>
    <row r="17" spans="1:22" x14ac:dyDescent="0.25">
      <c r="A17" s="155" t="s">
        <v>158</v>
      </c>
      <c r="B17" s="155" t="s">
        <v>104</v>
      </c>
      <c r="C17" s="155" t="s">
        <v>157</v>
      </c>
      <c r="D17" s="155" t="s">
        <v>106</v>
      </c>
      <c r="E17" s="155" t="s">
        <v>130</v>
      </c>
      <c r="F17" s="155" t="s">
        <v>121</v>
      </c>
      <c r="G17" s="155" t="s">
        <v>159</v>
      </c>
      <c r="H17" s="155" t="s">
        <v>160</v>
      </c>
      <c r="I17" s="155" t="s">
        <v>153</v>
      </c>
      <c r="J17" s="155" t="s">
        <v>153</v>
      </c>
      <c r="K17" s="155" t="s">
        <v>153</v>
      </c>
      <c r="L17" s="155" t="s">
        <v>153</v>
      </c>
      <c r="M17" s="155" t="s">
        <v>109</v>
      </c>
      <c r="N17" s="157" t="str">
        <f t="shared" si="3"/>
        <v>Etoile 2</v>
      </c>
      <c r="O17" s="158" t="str">
        <f t="shared" si="2"/>
        <v>Etoile 2 journée</v>
      </c>
      <c r="P17" s="156" t="str">
        <f t="shared" si="1"/>
        <v>48</v>
      </c>
      <c r="Q17" s="156" t="str">
        <f t="shared" si="1"/>
        <v>52</v>
      </c>
      <c r="R17" s="156" t="str">
        <f t="shared" si="1"/>
        <v>50</v>
      </c>
      <c r="S17" s="156" t="str">
        <f t="shared" si="1"/>
        <v>50</v>
      </c>
      <c r="T17" s="156" t="str">
        <f t="shared" si="1"/>
        <v>50</v>
      </c>
      <c r="U17" s="156" t="str">
        <f t="shared" si="1"/>
        <v>50</v>
      </c>
      <c r="V17" s="156" t="e">
        <f t="shared" si="1"/>
        <v>#VALUE!</v>
      </c>
    </row>
    <row r="18" spans="1:22" x14ac:dyDescent="0.25">
      <c r="A18" s="155" t="s">
        <v>161</v>
      </c>
      <c r="B18" s="155" t="s">
        <v>104</v>
      </c>
      <c r="C18" s="155" t="s">
        <v>157</v>
      </c>
      <c r="D18" s="155" t="s">
        <v>106</v>
      </c>
      <c r="E18" s="155" t="s">
        <v>130</v>
      </c>
      <c r="F18" s="155" t="s">
        <v>155</v>
      </c>
      <c r="G18" s="155" t="s">
        <v>109</v>
      </c>
      <c r="H18" s="155" t="s">
        <v>109</v>
      </c>
      <c r="I18" s="155" t="s">
        <v>109</v>
      </c>
      <c r="J18" s="155" t="s">
        <v>122</v>
      </c>
      <c r="K18" s="155" t="s">
        <v>109</v>
      </c>
      <c r="L18" s="155" t="s">
        <v>109</v>
      </c>
      <c r="M18" s="155" t="s">
        <v>109</v>
      </c>
      <c r="N18" s="157" t="str">
        <f t="shared" si="3"/>
        <v>Etoile 2</v>
      </c>
      <c r="O18" s="158" t="str">
        <f t="shared" si="2"/>
        <v>Etoile 2 SOIR</v>
      </c>
      <c r="P18" s="156" t="e">
        <f t="shared" si="1"/>
        <v>#VALUE!</v>
      </c>
      <c r="Q18" s="156" t="e">
        <f t="shared" si="1"/>
        <v>#VALUE!</v>
      </c>
      <c r="R18" s="156" t="e">
        <f t="shared" si="1"/>
        <v>#VALUE!</v>
      </c>
      <c r="S18" s="156" t="str">
        <f t="shared" si="1"/>
        <v>3</v>
      </c>
      <c r="T18" s="156" t="e">
        <f t="shared" si="1"/>
        <v>#VALUE!</v>
      </c>
      <c r="U18" s="156" t="e">
        <f t="shared" si="1"/>
        <v>#VALUE!</v>
      </c>
      <c r="V18" s="156" t="e">
        <f t="shared" si="1"/>
        <v>#VALUE!</v>
      </c>
    </row>
    <row r="19" spans="1:22" x14ac:dyDescent="0.25">
      <c r="A19" s="155" t="s">
        <v>162</v>
      </c>
      <c r="B19" s="155" t="s">
        <v>104</v>
      </c>
      <c r="C19" s="155" t="s">
        <v>163</v>
      </c>
      <c r="D19" s="155" t="s">
        <v>106</v>
      </c>
      <c r="E19" s="155" t="s">
        <v>130</v>
      </c>
      <c r="F19" s="155" t="s">
        <v>115</v>
      </c>
      <c r="G19" s="155" t="s">
        <v>132</v>
      </c>
      <c r="H19" s="155" t="s">
        <v>164</v>
      </c>
      <c r="I19" s="155" t="s">
        <v>164</v>
      </c>
      <c r="J19" s="155" t="s">
        <v>164</v>
      </c>
      <c r="K19" s="155" t="s">
        <v>164</v>
      </c>
      <c r="L19" s="155" t="s">
        <v>164</v>
      </c>
      <c r="M19" s="155" t="s">
        <v>109</v>
      </c>
      <c r="N19" s="157" t="str">
        <f t="shared" si="3"/>
        <v>Etoile 3</v>
      </c>
      <c r="O19" s="158" t="str">
        <f t="shared" si="2"/>
        <v>Etoile 3 midi</v>
      </c>
      <c r="P19" s="156" t="str">
        <f t="shared" si="1"/>
        <v>19</v>
      </c>
      <c r="Q19" s="156" t="str">
        <f t="shared" si="1"/>
        <v>23</v>
      </c>
      <c r="R19" s="156" t="str">
        <f t="shared" si="1"/>
        <v>23</v>
      </c>
      <c r="S19" s="156" t="str">
        <f t="shared" si="1"/>
        <v>23</v>
      </c>
      <c r="T19" s="156" t="str">
        <f t="shared" si="1"/>
        <v>23</v>
      </c>
      <c r="U19" s="156" t="str">
        <f t="shared" si="1"/>
        <v>23</v>
      </c>
      <c r="V19" s="156" t="e">
        <f t="shared" si="1"/>
        <v>#VALUE!</v>
      </c>
    </row>
    <row r="20" spans="1:22" x14ac:dyDescent="0.25">
      <c r="A20" s="155" t="s">
        <v>165</v>
      </c>
      <c r="B20" s="155" t="s">
        <v>104</v>
      </c>
      <c r="C20" s="155" t="s">
        <v>163</v>
      </c>
      <c r="D20" s="155" t="s">
        <v>106</v>
      </c>
      <c r="E20" s="155" t="s">
        <v>130</v>
      </c>
      <c r="F20" s="155" t="s">
        <v>121</v>
      </c>
      <c r="G20" s="155" t="s">
        <v>166</v>
      </c>
      <c r="H20" s="155" t="s">
        <v>167</v>
      </c>
      <c r="I20" s="155" t="s">
        <v>167</v>
      </c>
      <c r="J20" s="155" t="s">
        <v>167</v>
      </c>
      <c r="K20" s="155" t="s">
        <v>167</v>
      </c>
      <c r="L20" s="155" t="s">
        <v>167</v>
      </c>
      <c r="M20" s="155" t="s">
        <v>109</v>
      </c>
      <c r="N20" s="157" t="str">
        <f t="shared" si="3"/>
        <v>Etoile 3</v>
      </c>
      <c r="O20" s="158" t="str">
        <f t="shared" si="2"/>
        <v>Etoile 3 journée</v>
      </c>
      <c r="P20" s="156" t="str">
        <f t="shared" si="1"/>
        <v>26</v>
      </c>
      <c r="Q20" s="156" t="str">
        <f t="shared" si="1"/>
        <v>29</v>
      </c>
      <c r="R20" s="156" t="str">
        <f t="shared" si="1"/>
        <v>29</v>
      </c>
      <c r="S20" s="156" t="str">
        <f t="shared" si="1"/>
        <v>29</v>
      </c>
      <c r="T20" s="156" t="str">
        <f t="shared" si="1"/>
        <v>29</v>
      </c>
      <c r="U20" s="156" t="str">
        <f t="shared" si="1"/>
        <v>29</v>
      </c>
      <c r="V20" s="156" t="e">
        <f t="shared" si="1"/>
        <v>#VALUE!</v>
      </c>
    </row>
    <row r="21" spans="1:22" x14ac:dyDescent="0.25">
      <c r="A21" s="155" t="s">
        <v>168</v>
      </c>
      <c r="B21" s="155" t="s">
        <v>104</v>
      </c>
      <c r="C21" s="155" t="s">
        <v>163</v>
      </c>
      <c r="D21" s="155" t="s">
        <v>106</v>
      </c>
      <c r="E21" s="155" t="s">
        <v>130</v>
      </c>
      <c r="F21" s="155" t="s">
        <v>155</v>
      </c>
      <c r="G21" s="155" t="s">
        <v>109</v>
      </c>
      <c r="H21" s="155" t="s">
        <v>109</v>
      </c>
      <c r="I21" s="155" t="s">
        <v>109</v>
      </c>
      <c r="J21" s="155" t="s">
        <v>169</v>
      </c>
      <c r="K21" s="155" t="s">
        <v>109</v>
      </c>
      <c r="L21" s="155" t="s">
        <v>109</v>
      </c>
      <c r="M21" s="155" t="s">
        <v>109</v>
      </c>
      <c r="N21" s="157" t="str">
        <f t="shared" si="3"/>
        <v>Etoile 3</v>
      </c>
      <c r="O21" s="158" t="str">
        <f t="shared" si="2"/>
        <v>Etoile 3 SOIR</v>
      </c>
      <c r="P21" s="156" t="e">
        <f t="shared" si="1"/>
        <v>#VALUE!</v>
      </c>
      <c r="Q21" s="156" t="e">
        <f t="shared" si="1"/>
        <v>#VALUE!</v>
      </c>
      <c r="R21" s="156" t="e">
        <f t="shared" si="1"/>
        <v>#VALUE!</v>
      </c>
      <c r="S21" s="156" t="str">
        <f t="shared" si="1"/>
        <v>1</v>
      </c>
      <c r="T21" s="156" t="e">
        <f t="shared" si="1"/>
        <v>#VALUE!</v>
      </c>
      <c r="U21" s="156" t="e">
        <f t="shared" si="1"/>
        <v>#VALUE!</v>
      </c>
      <c r="V21" s="156" t="e">
        <f t="shared" si="1"/>
        <v>#VALUE!</v>
      </c>
    </row>
    <row r="22" spans="1:22" x14ac:dyDescent="0.25">
      <c r="A22" s="155" t="s">
        <v>170</v>
      </c>
      <c r="B22" s="155" t="s">
        <v>104</v>
      </c>
      <c r="C22" s="155" t="s">
        <v>171</v>
      </c>
      <c r="D22" s="155" t="s">
        <v>106</v>
      </c>
      <c r="E22" s="155" t="s">
        <v>130</v>
      </c>
      <c r="F22" s="155" t="s">
        <v>115</v>
      </c>
      <c r="G22" s="155" t="s">
        <v>172</v>
      </c>
      <c r="H22" s="155" t="s">
        <v>132</v>
      </c>
      <c r="I22" s="155" t="s">
        <v>132</v>
      </c>
      <c r="J22" s="155" t="s">
        <v>132</v>
      </c>
      <c r="K22" s="155" t="s">
        <v>132</v>
      </c>
      <c r="L22" s="155" t="s">
        <v>132</v>
      </c>
      <c r="M22" s="155" t="s">
        <v>109</v>
      </c>
      <c r="N22" s="157" t="str">
        <f t="shared" si="3"/>
        <v>Team Etoiles</v>
      </c>
      <c r="O22" s="158" t="str">
        <f t="shared" si="2"/>
        <v>Team Etoiles midi</v>
      </c>
      <c r="P22" s="156" t="str">
        <f t="shared" si="1"/>
        <v>16</v>
      </c>
      <c r="Q22" s="156" t="str">
        <f t="shared" si="1"/>
        <v>19</v>
      </c>
      <c r="R22" s="156" t="str">
        <f t="shared" si="1"/>
        <v>19</v>
      </c>
      <c r="S22" s="156" t="str">
        <f t="shared" si="1"/>
        <v>19</v>
      </c>
      <c r="T22" s="156" t="str">
        <f t="shared" si="1"/>
        <v>19</v>
      </c>
      <c r="U22" s="156" t="str">
        <f t="shared" si="1"/>
        <v>19</v>
      </c>
      <c r="V22" s="156" t="e">
        <f t="shared" si="1"/>
        <v>#VALUE!</v>
      </c>
    </row>
    <row r="23" spans="1:22" x14ac:dyDescent="0.25">
      <c r="A23" s="155" t="s">
        <v>173</v>
      </c>
      <c r="B23" s="155" t="s">
        <v>104</v>
      </c>
      <c r="C23" s="155" t="s">
        <v>171</v>
      </c>
      <c r="D23" s="155" t="s">
        <v>106</v>
      </c>
      <c r="E23" s="155" t="s">
        <v>130</v>
      </c>
      <c r="F23" s="155" t="s">
        <v>121</v>
      </c>
      <c r="G23" s="155" t="s">
        <v>126</v>
      </c>
      <c r="H23" s="155" t="s">
        <v>174</v>
      </c>
      <c r="I23" s="155" t="s">
        <v>174</v>
      </c>
      <c r="J23" s="155" t="s">
        <v>174</v>
      </c>
      <c r="K23" s="155" t="s">
        <v>174</v>
      </c>
      <c r="L23" s="155" t="s">
        <v>174</v>
      </c>
      <c r="M23" s="155" t="s">
        <v>109</v>
      </c>
      <c r="N23" s="157" t="str">
        <f t="shared" si="3"/>
        <v>Team Etoiles</v>
      </c>
      <c r="O23" s="158" t="str">
        <f t="shared" si="2"/>
        <v>Team Etoiles journée</v>
      </c>
      <c r="P23" s="156" t="str">
        <f t="shared" si="1"/>
        <v>36</v>
      </c>
      <c r="Q23" s="156" t="str">
        <f t="shared" si="1"/>
        <v>39</v>
      </c>
      <c r="R23" s="156" t="str">
        <f t="shared" si="1"/>
        <v>39</v>
      </c>
      <c r="S23" s="156" t="str">
        <f t="shared" si="1"/>
        <v>39</v>
      </c>
      <c r="T23" s="156" t="str">
        <f t="shared" si="1"/>
        <v>39</v>
      </c>
      <c r="U23" s="156" t="str">
        <f t="shared" si="1"/>
        <v>39</v>
      </c>
      <c r="V23" s="156" t="e">
        <f t="shared" si="1"/>
        <v>#VALUE!</v>
      </c>
    </row>
    <row r="24" spans="1:22" x14ac:dyDescent="0.25">
      <c r="A24" s="155" t="s">
        <v>175</v>
      </c>
      <c r="B24" s="155" t="s">
        <v>104</v>
      </c>
      <c r="C24" s="155" t="s">
        <v>171</v>
      </c>
      <c r="D24" s="155" t="s">
        <v>106</v>
      </c>
      <c r="E24" s="155" t="s">
        <v>130</v>
      </c>
      <c r="F24" s="155" t="s">
        <v>155</v>
      </c>
      <c r="G24" s="155" t="s">
        <v>109</v>
      </c>
      <c r="H24" s="155" t="s">
        <v>109</v>
      </c>
      <c r="I24" s="155" t="s">
        <v>109</v>
      </c>
      <c r="J24" s="155" t="s">
        <v>169</v>
      </c>
      <c r="K24" s="155" t="s">
        <v>109</v>
      </c>
      <c r="L24" s="155" t="s">
        <v>109</v>
      </c>
      <c r="M24" s="155" t="s">
        <v>109</v>
      </c>
      <c r="N24" s="157" t="str">
        <f t="shared" si="3"/>
        <v>Team Etoiles</v>
      </c>
      <c r="O24" s="158" t="str">
        <f t="shared" si="2"/>
        <v>Team Etoiles SOIR</v>
      </c>
      <c r="P24" s="156" t="e">
        <f t="shared" si="1"/>
        <v>#VALUE!</v>
      </c>
      <c r="Q24" s="156" t="e">
        <f t="shared" si="1"/>
        <v>#VALUE!</v>
      </c>
      <c r="R24" s="156" t="e">
        <f t="shared" si="1"/>
        <v>#VALUE!</v>
      </c>
      <c r="S24" s="156" t="str">
        <f t="shared" si="1"/>
        <v>1</v>
      </c>
      <c r="T24" s="156" t="e">
        <f t="shared" si="1"/>
        <v>#VALUE!</v>
      </c>
      <c r="U24" s="156" t="e">
        <f t="shared" si="1"/>
        <v>#VALUE!</v>
      </c>
      <c r="V24" s="156" t="e">
        <f t="shared" si="1"/>
        <v>#VALUE!</v>
      </c>
    </row>
    <row r="25" spans="1:22" x14ac:dyDescent="0.25">
      <c r="A25" s="155" t="s">
        <v>176</v>
      </c>
      <c r="B25" s="155" t="s">
        <v>104</v>
      </c>
      <c r="C25" s="155" t="s">
        <v>177</v>
      </c>
      <c r="D25" s="155" t="s">
        <v>106</v>
      </c>
      <c r="E25" s="155" t="s">
        <v>130</v>
      </c>
      <c r="F25" s="155" t="s">
        <v>115</v>
      </c>
      <c r="G25" s="155" t="s">
        <v>123</v>
      </c>
      <c r="H25" s="155" t="s">
        <v>169</v>
      </c>
      <c r="I25" s="155" t="s">
        <v>169</v>
      </c>
      <c r="J25" s="155" t="s">
        <v>169</v>
      </c>
      <c r="K25" s="155" t="s">
        <v>169</v>
      </c>
      <c r="L25" s="155" t="s">
        <v>169</v>
      </c>
      <c r="M25" s="155" t="s">
        <v>109</v>
      </c>
      <c r="N25" s="157" t="str">
        <f t="shared" si="3"/>
        <v>Team Etoile</v>
      </c>
      <c r="O25" s="158" t="str">
        <f t="shared" si="2"/>
        <v>Team Etoile midi</v>
      </c>
      <c r="P25" s="156" t="str">
        <f t="shared" si="1"/>
        <v>0</v>
      </c>
      <c r="Q25" s="156" t="str">
        <f t="shared" si="1"/>
        <v>1</v>
      </c>
      <c r="R25" s="156" t="str">
        <f t="shared" si="1"/>
        <v>1</v>
      </c>
      <c r="S25" s="156" t="str">
        <f t="shared" si="1"/>
        <v>1</v>
      </c>
      <c r="T25" s="156" t="str">
        <f t="shared" si="1"/>
        <v>1</v>
      </c>
      <c r="U25" s="156" t="str">
        <f t="shared" si="1"/>
        <v>1</v>
      </c>
      <c r="V25" s="156" t="e">
        <f t="shared" si="1"/>
        <v>#VALUE!</v>
      </c>
    </row>
    <row r="26" spans="1:22" x14ac:dyDescent="0.25">
      <c r="A26" s="155" t="s">
        <v>178</v>
      </c>
      <c r="B26" s="155" t="s">
        <v>104</v>
      </c>
      <c r="C26" s="155" t="s">
        <v>179</v>
      </c>
      <c r="D26" s="155" t="s">
        <v>106</v>
      </c>
      <c r="E26" s="155" t="s">
        <v>130</v>
      </c>
      <c r="F26" s="155" t="s">
        <v>115</v>
      </c>
      <c r="G26" s="155" t="s">
        <v>180</v>
      </c>
      <c r="H26" s="155" t="s">
        <v>181</v>
      </c>
      <c r="I26" s="155" t="s">
        <v>181</v>
      </c>
      <c r="J26" s="155" t="s">
        <v>181</v>
      </c>
      <c r="K26" s="155" t="s">
        <v>182</v>
      </c>
      <c r="L26" s="155" t="s">
        <v>182</v>
      </c>
      <c r="M26" s="155" t="s">
        <v>109</v>
      </c>
      <c r="N26" s="157" t="str">
        <f t="shared" si="3"/>
        <v>Découverte</v>
      </c>
      <c r="O26" s="158" t="str">
        <f>IF(RIGHT(A26,7)="-JARDIN",CONCATENATE(N26," ",F26," jardin"),IF(RIGHT(A26,5)="PAYS ",CONCATENATE(N26," ",F26," du Pays"),IF(LEFT(A26,3)="ABS","",CONCATENATE(N26," ",F26))))</f>
        <v>Découverte midi</v>
      </c>
      <c r="P26" s="156" t="str">
        <f t="shared" si="1"/>
        <v>5</v>
      </c>
      <c r="Q26" s="156" t="str">
        <f t="shared" si="1"/>
        <v>10</v>
      </c>
      <c r="R26" s="156" t="str">
        <f t="shared" si="1"/>
        <v>10</v>
      </c>
      <c r="S26" s="156" t="str">
        <f t="shared" si="1"/>
        <v>10</v>
      </c>
      <c r="T26" s="156" t="str">
        <f t="shared" si="1"/>
        <v>9</v>
      </c>
      <c r="U26" s="156" t="str">
        <f t="shared" si="1"/>
        <v>9</v>
      </c>
      <c r="V26" s="156" t="e">
        <f t="shared" si="1"/>
        <v>#VALUE!</v>
      </c>
    </row>
    <row r="27" spans="1:22" x14ac:dyDescent="0.25">
      <c r="A27" s="155" t="s">
        <v>183</v>
      </c>
      <c r="B27" s="155" t="s">
        <v>104</v>
      </c>
      <c r="C27" s="155" t="s">
        <v>179</v>
      </c>
      <c r="D27" s="155" t="s">
        <v>106</v>
      </c>
      <c r="E27" s="155" t="s">
        <v>130</v>
      </c>
      <c r="F27" s="155" t="s">
        <v>121</v>
      </c>
      <c r="G27" s="155" t="s">
        <v>139</v>
      </c>
      <c r="H27" s="155" t="s">
        <v>139</v>
      </c>
      <c r="I27" s="155" t="s">
        <v>139</v>
      </c>
      <c r="J27" s="155" t="s">
        <v>139</v>
      </c>
      <c r="K27" s="155" t="s">
        <v>139</v>
      </c>
      <c r="L27" s="155" t="s">
        <v>139</v>
      </c>
      <c r="M27" s="155" t="s">
        <v>109</v>
      </c>
      <c r="N27" s="157" t="str">
        <f t="shared" si="3"/>
        <v>Découverte</v>
      </c>
      <c r="O27" s="158" t="str">
        <f t="shared" ref="O27:O90" si="4">IF(RIGHT(A27,7)="-JARDIN",CONCATENATE(N27," ",F27," jardin"),IF(RIGHT(A27,5)="PAYS ",CONCATENATE(N27," ",F27," du Pays"),IF(LEFT(A27,3)="ABS","",CONCATENATE(N27," ",F27))))</f>
        <v>Découverte journée</v>
      </c>
      <c r="P27" s="156" t="str">
        <f t="shared" si="1"/>
        <v>6</v>
      </c>
      <c r="Q27" s="156" t="str">
        <f t="shared" si="1"/>
        <v>6</v>
      </c>
      <c r="R27" s="156" t="str">
        <f t="shared" si="1"/>
        <v>6</v>
      </c>
      <c r="S27" s="156" t="str">
        <f t="shared" si="1"/>
        <v>6</v>
      </c>
      <c r="T27" s="156" t="str">
        <f t="shared" si="1"/>
        <v>6</v>
      </c>
      <c r="U27" s="156" t="str">
        <f t="shared" si="1"/>
        <v>6</v>
      </c>
      <c r="V27" s="156" t="e">
        <f t="shared" si="1"/>
        <v>#VALUE!</v>
      </c>
    </row>
    <row r="28" spans="1:22" x14ac:dyDescent="0.25">
      <c r="A28" s="155" t="s">
        <v>184</v>
      </c>
      <c r="B28" s="155" t="s">
        <v>104</v>
      </c>
      <c r="C28" s="155" t="s">
        <v>185</v>
      </c>
      <c r="D28" s="155" t="s">
        <v>106</v>
      </c>
      <c r="E28" s="155" t="s">
        <v>130</v>
      </c>
      <c r="F28" s="155" t="s">
        <v>107</v>
      </c>
      <c r="G28" s="155" t="s">
        <v>186</v>
      </c>
      <c r="H28" s="155" t="s">
        <v>186</v>
      </c>
      <c r="I28" s="155" t="s">
        <v>186</v>
      </c>
      <c r="J28" s="155" t="s">
        <v>186</v>
      </c>
      <c r="K28" s="155" t="s">
        <v>186</v>
      </c>
      <c r="L28" s="155" t="s">
        <v>186</v>
      </c>
      <c r="M28" s="155" t="s">
        <v>109</v>
      </c>
      <c r="N28" s="157" t="str">
        <f t="shared" si="3"/>
        <v>Classe 1</v>
      </c>
      <c r="O28" s="158" t="str">
        <f t="shared" si="4"/>
        <v/>
      </c>
      <c r="P28" s="156" t="str">
        <f t="shared" si="1"/>
        <v>2</v>
      </c>
      <c r="Q28" s="156" t="str">
        <f t="shared" si="1"/>
        <v>2</v>
      </c>
      <c r="R28" s="156" t="str">
        <f t="shared" si="1"/>
        <v>2</v>
      </c>
      <c r="S28" s="156" t="str">
        <f t="shared" si="1"/>
        <v>2</v>
      </c>
      <c r="T28" s="156" t="str">
        <f t="shared" si="1"/>
        <v>2</v>
      </c>
      <c r="U28" s="156" t="str">
        <f t="shared" si="1"/>
        <v>2</v>
      </c>
      <c r="V28" s="156" t="e">
        <f t="shared" si="1"/>
        <v>#VALUE!</v>
      </c>
    </row>
    <row r="29" spans="1:22" x14ac:dyDescent="0.25">
      <c r="A29" s="155" t="s">
        <v>187</v>
      </c>
      <c r="B29" s="155" t="s">
        <v>104</v>
      </c>
      <c r="C29" s="155" t="s">
        <v>185</v>
      </c>
      <c r="D29" s="155" t="s">
        <v>106</v>
      </c>
      <c r="E29" s="155" t="s">
        <v>130</v>
      </c>
      <c r="F29" s="155" t="s">
        <v>115</v>
      </c>
      <c r="G29" s="155" t="s">
        <v>186</v>
      </c>
      <c r="H29" s="155" t="s">
        <v>186</v>
      </c>
      <c r="I29" s="155" t="s">
        <v>186</v>
      </c>
      <c r="J29" s="155" t="s">
        <v>186</v>
      </c>
      <c r="K29" s="155" t="s">
        <v>186</v>
      </c>
      <c r="L29" s="155" t="s">
        <v>186</v>
      </c>
      <c r="M29" s="155" t="s">
        <v>109</v>
      </c>
      <c r="N29" s="157" t="str">
        <f t="shared" si="3"/>
        <v>Classe 1</v>
      </c>
      <c r="O29" s="158" t="str">
        <f t="shared" si="4"/>
        <v/>
      </c>
      <c r="P29" s="156" t="str">
        <f t="shared" si="1"/>
        <v>2</v>
      </c>
      <c r="Q29" s="156" t="str">
        <f t="shared" si="1"/>
        <v>2</v>
      </c>
      <c r="R29" s="156" t="str">
        <f t="shared" si="1"/>
        <v>2</v>
      </c>
      <c r="S29" s="156" t="str">
        <f t="shared" si="1"/>
        <v>2</v>
      </c>
      <c r="T29" s="156" t="str">
        <f t="shared" si="1"/>
        <v>2</v>
      </c>
      <c r="U29" s="156" t="str">
        <f t="shared" si="1"/>
        <v>2</v>
      </c>
      <c r="V29" s="156" t="e">
        <f t="shared" si="1"/>
        <v>#VALUE!</v>
      </c>
    </row>
    <row r="30" spans="1:22" x14ac:dyDescent="0.25">
      <c r="A30" s="155" t="s">
        <v>188</v>
      </c>
      <c r="B30" s="155" t="s">
        <v>104</v>
      </c>
      <c r="C30" s="155" t="s">
        <v>185</v>
      </c>
      <c r="D30" s="155" t="s">
        <v>106</v>
      </c>
      <c r="E30" s="155" t="s">
        <v>130</v>
      </c>
      <c r="F30" s="155" t="s">
        <v>115</v>
      </c>
      <c r="G30" s="155" t="s">
        <v>189</v>
      </c>
      <c r="H30" s="155" t="s">
        <v>190</v>
      </c>
      <c r="I30" s="155" t="s">
        <v>190</v>
      </c>
      <c r="J30" s="155" t="s">
        <v>190</v>
      </c>
      <c r="K30" s="155" t="s">
        <v>190</v>
      </c>
      <c r="L30" s="155" t="s">
        <v>190</v>
      </c>
      <c r="M30" s="155" t="s">
        <v>109</v>
      </c>
      <c r="N30" s="157" t="str">
        <f t="shared" si="3"/>
        <v>Classe 1</v>
      </c>
      <c r="O30" s="158" t="str">
        <f t="shared" si="4"/>
        <v>Classe 1 midi</v>
      </c>
      <c r="P30" s="156" t="str">
        <f t="shared" si="1"/>
        <v>11</v>
      </c>
      <c r="Q30" s="156" t="str">
        <f t="shared" si="1"/>
        <v>12</v>
      </c>
      <c r="R30" s="156" t="str">
        <f t="shared" si="1"/>
        <v>12</v>
      </c>
      <c r="S30" s="156" t="str">
        <f t="shared" si="1"/>
        <v>12</v>
      </c>
      <c r="T30" s="156" t="str">
        <f t="shared" si="1"/>
        <v>12</v>
      </c>
      <c r="U30" s="156" t="str">
        <f t="shared" si="1"/>
        <v>12</v>
      </c>
      <c r="V30" s="156" t="e">
        <f t="shared" si="1"/>
        <v>#VALUE!</v>
      </c>
    </row>
    <row r="31" spans="1:22" x14ac:dyDescent="0.25">
      <c r="A31" s="155" t="s">
        <v>191</v>
      </c>
      <c r="B31" s="155" t="s">
        <v>104</v>
      </c>
      <c r="C31" s="155" t="s">
        <v>185</v>
      </c>
      <c r="D31" s="155" t="s">
        <v>106</v>
      </c>
      <c r="E31" s="155" t="s">
        <v>130</v>
      </c>
      <c r="F31" s="155" t="s">
        <v>121</v>
      </c>
      <c r="G31" s="155" t="s">
        <v>182</v>
      </c>
      <c r="H31" s="155" t="s">
        <v>182</v>
      </c>
      <c r="I31" s="155" t="s">
        <v>182</v>
      </c>
      <c r="J31" s="155" t="s">
        <v>182</v>
      </c>
      <c r="K31" s="155" t="s">
        <v>182</v>
      </c>
      <c r="L31" s="155" t="s">
        <v>182</v>
      </c>
      <c r="M31" s="155" t="s">
        <v>109</v>
      </c>
      <c r="N31" s="157" t="str">
        <f t="shared" si="3"/>
        <v>Classe 1</v>
      </c>
      <c r="O31" s="158" t="str">
        <f t="shared" si="4"/>
        <v>Classe 1 journée</v>
      </c>
      <c r="P31" s="156" t="str">
        <f t="shared" si="1"/>
        <v>9</v>
      </c>
      <c r="Q31" s="156" t="str">
        <f t="shared" si="1"/>
        <v>9</v>
      </c>
      <c r="R31" s="156" t="str">
        <f t="shared" si="1"/>
        <v>9</v>
      </c>
      <c r="S31" s="156" t="str">
        <f t="shared" si="1"/>
        <v>9</v>
      </c>
      <c r="T31" s="156" t="str">
        <f t="shared" si="1"/>
        <v>9</v>
      </c>
      <c r="U31" s="156" t="str">
        <f t="shared" si="1"/>
        <v>9</v>
      </c>
      <c r="V31" s="156" t="e">
        <f t="shared" si="1"/>
        <v>#VALUE!</v>
      </c>
    </row>
    <row r="32" spans="1:22" x14ac:dyDescent="0.25">
      <c r="A32" s="155" t="s">
        <v>192</v>
      </c>
      <c r="B32" s="155" t="s">
        <v>104</v>
      </c>
      <c r="C32" s="155" t="s">
        <v>193</v>
      </c>
      <c r="D32" s="155" t="s">
        <v>106</v>
      </c>
      <c r="E32" s="155" t="s">
        <v>130</v>
      </c>
      <c r="F32" s="155" t="s">
        <v>115</v>
      </c>
      <c r="G32" s="155" t="s">
        <v>194</v>
      </c>
      <c r="H32" s="155" t="s">
        <v>195</v>
      </c>
      <c r="I32" s="155" t="s">
        <v>196</v>
      </c>
      <c r="J32" s="155" t="s">
        <v>196</v>
      </c>
      <c r="K32" s="155" t="s">
        <v>196</v>
      </c>
      <c r="L32" s="155" t="s">
        <v>196</v>
      </c>
      <c r="M32" s="155" t="s">
        <v>109</v>
      </c>
      <c r="N32" s="157" t="str">
        <f t="shared" si="3"/>
        <v>Classe 2</v>
      </c>
      <c r="O32" s="158" t="str">
        <f t="shared" si="4"/>
        <v>Classe 2 midi</v>
      </c>
      <c r="P32" s="156" t="str">
        <f t="shared" si="1"/>
        <v>12</v>
      </c>
      <c r="Q32" s="156" t="str">
        <f t="shared" si="1"/>
        <v>15</v>
      </c>
      <c r="R32" s="156" t="str">
        <f t="shared" si="1"/>
        <v>14</v>
      </c>
      <c r="S32" s="156" t="str">
        <f t="shared" si="1"/>
        <v>14</v>
      </c>
      <c r="T32" s="156" t="str">
        <f t="shared" si="1"/>
        <v>14</v>
      </c>
      <c r="U32" s="156" t="str">
        <f t="shared" si="1"/>
        <v>14</v>
      </c>
      <c r="V32" s="156" t="e">
        <f t="shared" si="1"/>
        <v>#VALUE!</v>
      </c>
    </row>
    <row r="33" spans="1:22" x14ac:dyDescent="0.25">
      <c r="A33" s="155" t="s">
        <v>197</v>
      </c>
      <c r="B33" s="155" t="s">
        <v>104</v>
      </c>
      <c r="C33" s="155" t="s">
        <v>193</v>
      </c>
      <c r="D33" s="155" t="s">
        <v>106</v>
      </c>
      <c r="E33" s="155" t="s">
        <v>130</v>
      </c>
      <c r="F33" s="155" t="s">
        <v>121</v>
      </c>
      <c r="G33" s="155" t="s">
        <v>180</v>
      </c>
      <c r="H33" s="155" t="s">
        <v>139</v>
      </c>
      <c r="I33" s="155" t="s">
        <v>139</v>
      </c>
      <c r="J33" s="155" t="s">
        <v>139</v>
      </c>
      <c r="K33" s="155" t="s">
        <v>139</v>
      </c>
      <c r="L33" s="155" t="s">
        <v>139</v>
      </c>
      <c r="M33" s="155" t="s">
        <v>109</v>
      </c>
      <c r="N33" s="157" t="str">
        <f t="shared" si="3"/>
        <v>Classe 2</v>
      </c>
      <c r="O33" s="158" t="str">
        <f t="shared" si="4"/>
        <v>Classe 2 journée</v>
      </c>
      <c r="P33" s="156" t="str">
        <f t="shared" si="1"/>
        <v>5</v>
      </c>
      <c r="Q33" s="156" t="str">
        <f t="shared" si="1"/>
        <v>6</v>
      </c>
      <c r="R33" s="156" t="str">
        <f t="shared" si="1"/>
        <v>6</v>
      </c>
      <c r="S33" s="156" t="str">
        <f t="shared" si="1"/>
        <v>6</v>
      </c>
      <c r="T33" s="156" t="str">
        <f t="shared" si="1"/>
        <v>6</v>
      </c>
      <c r="U33" s="156" t="str">
        <f t="shared" si="1"/>
        <v>6</v>
      </c>
      <c r="V33" s="156" t="e">
        <f t="shared" si="1"/>
        <v>#VALUE!</v>
      </c>
    </row>
    <row r="34" spans="1:22" x14ac:dyDescent="0.25">
      <c r="A34" s="155" t="s">
        <v>198</v>
      </c>
      <c r="B34" s="155" t="s">
        <v>104</v>
      </c>
      <c r="C34" s="155" t="s">
        <v>199</v>
      </c>
      <c r="D34" s="155" t="s">
        <v>106</v>
      </c>
      <c r="E34" s="155" t="s">
        <v>130</v>
      </c>
      <c r="F34" s="155" t="s">
        <v>115</v>
      </c>
      <c r="G34" s="155" t="s">
        <v>200</v>
      </c>
      <c r="H34" s="155" t="s">
        <v>201</v>
      </c>
      <c r="I34" s="155" t="s">
        <v>180</v>
      </c>
      <c r="J34" s="155" t="s">
        <v>180</v>
      </c>
      <c r="K34" s="155" t="s">
        <v>180</v>
      </c>
      <c r="L34" s="155" t="s">
        <v>180</v>
      </c>
      <c r="M34" s="155" t="s">
        <v>109</v>
      </c>
      <c r="N34" s="157" t="str">
        <f t="shared" si="3"/>
        <v>Classe 3</v>
      </c>
      <c r="O34" s="158" t="str">
        <f t="shared" si="4"/>
        <v>Classe 3 midi</v>
      </c>
      <c r="P34" s="156" t="str">
        <f t="shared" si="1"/>
        <v>3</v>
      </c>
      <c r="Q34" s="156" t="str">
        <f t="shared" si="1"/>
        <v>4</v>
      </c>
      <c r="R34" s="156" t="str">
        <f t="shared" si="1"/>
        <v>5</v>
      </c>
      <c r="S34" s="156" t="str">
        <f t="shared" si="1"/>
        <v>5</v>
      </c>
      <c r="T34" s="156" t="str">
        <f t="shared" si="1"/>
        <v>5</v>
      </c>
      <c r="U34" s="156" t="str">
        <f t="shared" si="1"/>
        <v>5</v>
      </c>
      <c r="V34" s="156" t="e">
        <f t="shared" si="1"/>
        <v>#VALUE!</v>
      </c>
    </row>
    <row r="35" spans="1:22" x14ac:dyDescent="0.25">
      <c r="A35" s="155" t="s">
        <v>202</v>
      </c>
      <c r="B35" s="155" t="s">
        <v>104</v>
      </c>
      <c r="C35" s="155" t="s">
        <v>199</v>
      </c>
      <c r="D35" s="155" t="s">
        <v>106</v>
      </c>
      <c r="E35" s="155" t="s">
        <v>130</v>
      </c>
      <c r="F35" s="155" t="s">
        <v>121</v>
      </c>
      <c r="G35" s="155" t="s">
        <v>200</v>
      </c>
      <c r="H35" s="155" t="s">
        <v>181</v>
      </c>
      <c r="I35" s="155" t="s">
        <v>203</v>
      </c>
      <c r="J35" s="155" t="s">
        <v>203</v>
      </c>
      <c r="K35" s="155" t="s">
        <v>203</v>
      </c>
      <c r="L35" s="155" t="s">
        <v>203</v>
      </c>
      <c r="M35" s="155" t="s">
        <v>109</v>
      </c>
      <c r="N35" s="157" t="str">
        <f t="shared" si="3"/>
        <v>Classe 3</v>
      </c>
      <c r="O35" s="158" t="str">
        <f t="shared" si="4"/>
        <v>Classe 3 journée</v>
      </c>
      <c r="P35" s="156" t="str">
        <f t="shared" si="1"/>
        <v>3</v>
      </c>
      <c r="Q35" s="156" t="str">
        <f t="shared" si="1"/>
        <v>10</v>
      </c>
      <c r="R35" s="156" t="str">
        <f t="shared" si="1"/>
        <v>8</v>
      </c>
      <c r="S35" s="156" t="str">
        <f t="shared" si="1"/>
        <v>8</v>
      </c>
      <c r="T35" s="156" t="str">
        <f t="shared" si="1"/>
        <v>8</v>
      </c>
      <c r="U35" s="156" t="str">
        <f t="shared" si="1"/>
        <v>8</v>
      </c>
      <c r="V35" s="156" t="e">
        <f t="shared" si="1"/>
        <v>#VALUE!</v>
      </c>
    </row>
    <row r="36" spans="1:22" x14ac:dyDescent="0.25">
      <c r="A36" s="155" t="s">
        <v>204</v>
      </c>
      <c r="B36" s="155" t="s">
        <v>104</v>
      </c>
      <c r="C36" s="155" t="s">
        <v>205</v>
      </c>
      <c r="D36" s="155" t="s">
        <v>106</v>
      </c>
      <c r="E36" s="155" t="s">
        <v>130</v>
      </c>
      <c r="F36" s="155" t="s">
        <v>115</v>
      </c>
      <c r="G36" s="155" t="s">
        <v>206</v>
      </c>
      <c r="H36" s="155" t="s">
        <v>206</v>
      </c>
      <c r="I36" s="155" t="s">
        <v>206</v>
      </c>
      <c r="J36" s="155" t="s">
        <v>206</v>
      </c>
      <c r="K36" s="155" t="s">
        <v>206</v>
      </c>
      <c r="L36" s="155" t="s">
        <v>206</v>
      </c>
      <c r="M36" s="155" t="s">
        <v>109</v>
      </c>
      <c r="N36" s="157" t="str">
        <f t="shared" si="3"/>
        <v>Classe 4</v>
      </c>
      <c r="O36" s="158" t="str">
        <f t="shared" si="4"/>
        <v>Classe 4 midi</v>
      </c>
      <c r="P36" s="156" t="str">
        <f t="shared" si="1"/>
        <v>1</v>
      </c>
      <c r="Q36" s="156" t="str">
        <f t="shared" si="1"/>
        <v>1</v>
      </c>
      <c r="R36" s="156" t="str">
        <f t="shared" si="1"/>
        <v>1</v>
      </c>
      <c r="S36" s="156" t="str">
        <f t="shared" si="1"/>
        <v>1</v>
      </c>
      <c r="T36" s="156" t="str">
        <f t="shared" si="1"/>
        <v>1</v>
      </c>
      <c r="U36" s="156" t="str">
        <f t="shared" si="1"/>
        <v>1</v>
      </c>
      <c r="V36" s="156" t="e">
        <f t="shared" si="1"/>
        <v>#VALUE!</v>
      </c>
    </row>
    <row r="37" spans="1:22" x14ac:dyDescent="0.25">
      <c r="A37" s="155" t="s">
        <v>207</v>
      </c>
      <c r="B37" s="155" t="s">
        <v>104</v>
      </c>
      <c r="C37" s="155" t="s">
        <v>205</v>
      </c>
      <c r="D37" s="155" t="s">
        <v>106</v>
      </c>
      <c r="E37" s="155" t="s">
        <v>130</v>
      </c>
      <c r="F37" s="155" t="s">
        <v>121</v>
      </c>
      <c r="G37" s="155" t="s">
        <v>206</v>
      </c>
      <c r="H37" s="155" t="s">
        <v>206</v>
      </c>
      <c r="I37" s="155" t="s">
        <v>206</v>
      </c>
      <c r="J37" s="155" t="s">
        <v>206</v>
      </c>
      <c r="K37" s="155" t="s">
        <v>206</v>
      </c>
      <c r="L37" s="155" t="s">
        <v>206</v>
      </c>
      <c r="M37" s="155" t="s">
        <v>109</v>
      </c>
      <c r="N37" s="157" t="str">
        <f t="shared" si="3"/>
        <v>Classe 4</v>
      </c>
      <c r="O37" s="158" t="str">
        <f t="shared" si="4"/>
        <v>Classe 4 journée</v>
      </c>
      <c r="P37" s="156" t="str">
        <f t="shared" si="1"/>
        <v>1</v>
      </c>
      <c r="Q37" s="156" t="str">
        <f t="shared" si="1"/>
        <v>1</v>
      </c>
      <c r="R37" s="156" t="str">
        <f t="shared" si="1"/>
        <v>1</v>
      </c>
      <c r="S37" s="156" t="str">
        <f t="shared" si="1"/>
        <v>1</v>
      </c>
      <c r="T37" s="156" t="str">
        <f t="shared" si="1"/>
        <v>1</v>
      </c>
      <c r="U37" s="156" t="str">
        <f t="shared" si="1"/>
        <v>1</v>
      </c>
      <c r="V37" s="156" t="e">
        <f t="shared" si="1"/>
        <v>#VALUE!</v>
      </c>
    </row>
    <row r="38" spans="1:22" x14ac:dyDescent="0.25">
      <c r="A38" s="155" t="s">
        <v>208</v>
      </c>
      <c r="B38" s="155" t="s">
        <v>209</v>
      </c>
      <c r="C38" s="155" t="s">
        <v>210</v>
      </c>
      <c r="D38" s="155" t="s">
        <v>106</v>
      </c>
      <c r="E38" s="155" t="s">
        <v>130</v>
      </c>
      <c r="F38" s="155" t="s">
        <v>107</v>
      </c>
      <c r="G38" s="155" t="s">
        <v>211</v>
      </c>
      <c r="H38" s="155" t="s">
        <v>212</v>
      </c>
      <c r="I38" s="155" t="s">
        <v>212</v>
      </c>
      <c r="J38" s="155" t="s">
        <v>212</v>
      </c>
      <c r="K38" s="155" t="s">
        <v>212</v>
      </c>
      <c r="L38" s="155" t="s">
        <v>212</v>
      </c>
      <c r="M38" s="155" t="s">
        <v>109</v>
      </c>
      <c r="N38" s="157" t="str">
        <f t="shared" si="3"/>
        <v>Team Rider Tout Niveau</v>
      </c>
      <c r="O38" s="158" t="str">
        <f t="shared" si="4"/>
        <v>Team Rider Tout Niveau Matin</v>
      </c>
      <c r="P38" s="156" t="str">
        <f t="shared" si="1"/>
        <v>7</v>
      </c>
      <c r="Q38" s="156" t="str">
        <f t="shared" si="1"/>
        <v>8</v>
      </c>
      <c r="R38" s="156" t="str">
        <f t="shared" si="1"/>
        <v>8</v>
      </c>
      <c r="S38" s="156" t="str">
        <f t="shared" ref="S38:V78" si="5">LEFT(J38,FIND("/",J38,1)-1)</f>
        <v>8</v>
      </c>
      <c r="T38" s="156" t="str">
        <f t="shared" si="5"/>
        <v>8</v>
      </c>
      <c r="U38" s="156" t="str">
        <f t="shared" si="5"/>
        <v>8</v>
      </c>
      <c r="V38" s="156" t="e">
        <f t="shared" si="5"/>
        <v>#VALUE!</v>
      </c>
    </row>
    <row r="39" spans="1:22" x14ac:dyDescent="0.25">
      <c r="A39" s="155" t="s">
        <v>213</v>
      </c>
      <c r="B39" s="155" t="s">
        <v>209</v>
      </c>
      <c r="C39" s="155" t="s">
        <v>210</v>
      </c>
      <c r="D39" s="155" t="s">
        <v>106</v>
      </c>
      <c r="E39" s="155" t="s">
        <v>130</v>
      </c>
      <c r="F39" s="155" t="s">
        <v>111</v>
      </c>
      <c r="G39" s="155" t="s">
        <v>214</v>
      </c>
      <c r="H39" s="155" t="s">
        <v>215</v>
      </c>
      <c r="I39" s="155" t="s">
        <v>215</v>
      </c>
      <c r="J39" s="155" t="s">
        <v>215</v>
      </c>
      <c r="K39" s="155" t="s">
        <v>215</v>
      </c>
      <c r="L39" s="155" t="s">
        <v>215</v>
      </c>
      <c r="M39" s="155" t="s">
        <v>109</v>
      </c>
      <c r="N39" s="157" t="str">
        <f t="shared" si="3"/>
        <v>Team Rider Tout Niveau</v>
      </c>
      <c r="O39" s="158" t="str">
        <f t="shared" si="4"/>
        <v>Team Rider Tout Niveau Apres midi</v>
      </c>
      <c r="P39" s="156" t="str">
        <f t="shared" ref="P39:V79" si="6">LEFT(G39,FIND("/",G39,1)-1)</f>
        <v>1</v>
      </c>
      <c r="Q39" s="156" t="str">
        <f t="shared" si="6"/>
        <v>2</v>
      </c>
      <c r="R39" s="156" t="str">
        <f t="shared" si="6"/>
        <v>2</v>
      </c>
      <c r="S39" s="156" t="str">
        <f t="shared" si="5"/>
        <v>2</v>
      </c>
      <c r="T39" s="156" t="str">
        <f t="shared" si="5"/>
        <v>2</v>
      </c>
      <c r="U39" s="156" t="str">
        <f t="shared" si="5"/>
        <v>2</v>
      </c>
      <c r="V39" s="156" t="e">
        <f t="shared" si="5"/>
        <v>#VALUE!</v>
      </c>
    </row>
    <row r="40" spans="1:22" x14ac:dyDescent="0.25">
      <c r="A40" s="155" t="s">
        <v>216</v>
      </c>
      <c r="B40" s="155" t="s">
        <v>209</v>
      </c>
      <c r="C40" s="155" t="s">
        <v>210</v>
      </c>
      <c r="D40" s="155" t="s">
        <v>106</v>
      </c>
      <c r="E40" s="155" t="s">
        <v>130</v>
      </c>
      <c r="F40" s="155" t="s">
        <v>121</v>
      </c>
      <c r="G40" s="155" t="s">
        <v>217</v>
      </c>
      <c r="H40" s="155" t="s">
        <v>218</v>
      </c>
      <c r="I40" s="155" t="s">
        <v>131</v>
      </c>
      <c r="J40" s="155" t="s">
        <v>131</v>
      </c>
      <c r="K40" s="155" t="s">
        <v>131</v>
      </c>
      <c r="L40" s="155" t="s">
        <v>131</v>
      </c>
      <c r="M40" s="155" t="s">
        <v>109</v>
      </c>
      <c r="N40" s="157" t="str">
        <f t="shared" si="3"/>
        <v>Team Rider Tout Niveau</v>
      </c>
      <c r="O40" s="158" t="str">
        <f t="shared" si="4"/>
        <v>Team Rider Tout Niveau journée</v>
      </c>
      <c r="P40" s="156" t="str">
        <f t="shared" si="6"/>
        <v>13</v>
      </c>
      <c r="Q40" s="156" t="str">
        <f t="shared" si="6"/>
        <v>16</v>
      </c>
      <c r="R40" s="156" t="str">
        <f t="shared" si="6"/>
        <v>15</v>
      </c>
      <c r="S40" s="156" t="str">
        <f t="shared" si="5"/>
        <v>15</v>
      </c>
      <c r="T40" s="156" t="str">
        <f t="shared" si="5"/>
        <v>15</v>
      </c>
      <c r="U40" s="156" t="str">
        <f t="shared" si="5"/>
        <v>15</v>
      </c>
      <c r="V40" s="156" t="e">
        <f t="shared" si="5"/>
        <v>#VALUE!</v>
      </c>
    </row>
    <row r="41" spans="1:22" x14ac:dyDescent="0.25">
      <c r="A41" s="155" t="s">
        <v>219</v>
      </c>
      <c r="B41" s="155" t="s">
        <v>220</v>
      </c>
      <c r="C41" s="155" t="s">
        <v>221</v>
      </c>
      <c r="D41" s="155" t="s">
        <v>106</v>
      </c>
      <c r="E41" s="155" t="s">
        <v>130</v>
      </c>
      <c r="F41" s="155" t="s">
        <v>155</v>
      </c>
      <c r="G41" s="155" t="s">
        <v>109</v>
      </c>
      <c r="H41" s="155" t="s">
        <v>109</v>
      </c>
      <c r="I41" s="155" t="s">
        <v>109</v>
      </c>
      <c r="J41" s="155" t="s">
        <v>113</v>
      </c>
      <c r="K41" s="155" t="s">
        <v>123</v>
      </c>
      <c r="L41" s="155" t="s">
        <v>109</v>
      </c>
      <c r="M41" s="155" t="s">
        <v>109</v>
      </c>
      <c r="N41" s="157" t="str">
        <f t="shared" si="3"/>
        <v>Tout niveau</v>
      </c>
      <c r="O41" s="158" t="str">
        <f t="shared" si="4"/>
        <v>Tout niveau SOIR</v>
      </c>
      <c r="P41" s="156" t="e">
        <f t="shared" si="6"/>
        <v>#VALUE!</v>
      </c>
      <c r="Q41" s="156" t="e">
        <f t="shared" si="6"/>
        <v>#VALUE!</v>
      </c>
      <c r="R41" s="156" t="e">
        <f t="shared" si="6"/>
        <v>#VALUE!</v>
      </c>
      <c r="S41" s="156" t="str">
        <f t="shared" si="5"/>
        <v>4</v>
      </c>
      <c r="T41" s="156" t="str">
        <f t="shared" si="5"/>
        <v>0</v>
      </c>
      <c r="U41" s="156" t="e">
        <f t="shared" si="5"/>
        <v>#VALUE!</v>
      </c>
      <c r="V41" s="156" t="e">
        <f t="shared" si="5"/>
        <v>#VALUE!</v>
      </c>
    </row>
    <row r="42" spans="1:22" x14ac:dyDescent="0.25">
      <c r="A42" s="155" t="s">
        <v>222</v>
      </c>
      <c r="B42" s="155" t="s">
        <v>223</v>
      </c>
      <c r="C42" s="155" t="s">
        <v>224</v>
      </c>
      <c r="D42" s="155" t="s">
        <v>106</v>
      </c>
      <c r="E42" s="155" t="s">
        <v>130</v>
      </c>
      <c r="F42" s="155" t="s">
        <v>111</v>
      </c>
      <c r="G42" s="155" t="s">
        <v>225</v>
      </c>
      <c r="H42" s="155" t="s">
        <v>225</v>
      </c>
      <c r="I42" s="155" t="s">
        <v>225</v>
      </c>
      <c r="J42" s="155" t="s">
        <v>225</v>
      </c>
      <c r="K42" s="155" t="s">
        <v>225</v>
      </c>
      <c r="L42" s="155" t="s">
        <v>225</v>
      </c>
      <c r="M42" s="155" t="s">
        <v>109</v>
      </c>
      <c r="N42" s="157" t="str">
        <f t="shared" si="3"/>
        <v>Goomie Rider</v>
      </c>
      <c r="O42" s="158" t="str">
        <f t="shared" si="4"/>
        <v>Goomie Rider Apres midi</v>
      </c>
      <c r="P42" s="156" t="str">
        <f t="shared" si="6"/>
        <v>2</v>
      </c>
      <c r="Q42" s="156" t="str">
        <f t="shared" si="6"/>
        <v>2</v>
      </c>
      <c r="R42" s="156" t="str">
        <f t="shared" si="6"/>
        <v>2</v>
      </c>
      <c r="S42" s="156" t="str">
        <f t="shared" si="5"/>
        <v>2</v>
      </c>
      <c r="T42" s="156" t="str">
        <f t="shared" si="5"/>
        <v>2</v>
      </c>
      <c r="U42" s="156" t="str">
        <f t="shared" si="5"/>
        <v>2</v>
      </c>
      <c r="V42" s="156" t="e">
        <f t="shared" si="5"/>
        <v>#VALUE!</v>
      </c>
    </row>
    <row r="43" spans="1:22" x14ac:dyDescent="0.25">
      <c r="A43" s="155" t="s">
        <v>226</v>
      </c>
      <c r="B43" s="155" t="s">
        <v>223</v>
      </c>
      <c r="C43" s="155" t="s">
        <v>224</v>
      </c>
      <c r="D43" s="155" t="s">
        <v>106</v>
      </c>
      <c r="E43" s="155" t="s">
        <v>130</v>
      </c>
      <c r="F43" s="155" t="s">
        <v>155</v>
      </c>
      <c r="G43" s="155" t="s">
        <v>123</v>
      </c>
      <c r="H43" s="155" t="s">
        <v>169</v>
      </c>
      <c r="I43" s="155" t="s">
        <v>169</v>
      </c>
      <c r="J43" s="155" t="s">
        <v>122</v>
      </c>
      <c r="K43" s="155" t="s">
        <v>123</v>
      </c>
      <c r="L43" s="155" t="s">
        <v>109</v>
      </c>
      <c r="M43" s="155" t="s">
        <v>109</v>
      </c>
      <c r="N43" s="157" t="str">
        <f t="shared" si="3"/>
        <v>Goomie Rider</v>
      </c>
      <c r="O43" s="158" t="str">
        <f t="shared" si="4"/>
        <v>Goomie Rider SOIR</v>
      </c>
      <c r="P43" s="156" t="str">
        <f t="shared" si="6"/>
        <v>0</v>
      </c>
      <c r="Q43" s="156" t="str">
        <f t="shared" si="6"/>
        <v>1</v>
      </c>
      <c r="R43" s="156" t="str">
        <f t="shared" si="6"/>
        <v>1</v>
      </c>
      <c r="S43" s="156" t="str">
        <f t="shared" si="5"/>
        <v>3</v>
      </c>
      <c r="T43" s="156" t="str">
        <f t="shared" si="5"/>
        <v>0</v>
      </c>
      <c r="U43" s="156" t="e">
        <f t="shared" si="5"/>
        <v>#VALUE!</v>
      </c>
      <c r="V43" s="156" t="e">
        <f t="shared" si="5"/>
        <v>#VALUE!</v>
      </c>
    </row>
    <row r="44" spans="1:22" x14ac:dyDescent="0.25">
      <c r="A44" s="155" t="s">
        <v>227</v>
      </c>
      <c r="B44" s="155" t="s">
        <v>223</v>
      </c>
      <c r="C44" s="155" t="s">
        <v>228</v>
      </c>
      <c r="D44" s="155" t="s">
        <v>106</v>
      </c>
      <c r="E44" s="155" t="s">
        <v>130</v>
      </c>
      <c r="F44" s="155" t="s">
        <v>111</v>
      </c>
      <c r="G44" s="155" t="s">
        <v>225</v>
      </c>
      <c r="H44" s="155" t="s">
        <v>225</v>
      </c>
      <c r="I44" s="155" t="s">
        <v>225</v>
      </c>
      <c r="J44" s="155" t="s">
        <v>225</v>
      </c>
      <c r="K44" s="155" t="s">
        <v>225</v>
      </c>
      <c r="L44" s="155" t="s">
        <v>225</v>
      </c>
      <c r="M44" s="155" t="s">
        <v>109</v>
      </c>
      <c r="N44" s="157" t="str">
        <f t="shared" si="3"/>
        <v>Rookie Rider</v>
      </c>
      <c r="O44" s="158" t="str">
        <f t="shared" si="4"/>
        <v>Rookie Rider Apres midi</v>
      </c>
      <c r="P44" s="156" t="str">
        <f t="shared" si="6"/>
        <v>2</v>
      </c>
      <c r="Q44" s="156" t="str">
        <f t="shared" si="6"/>
        <v>2</v>
      </c>
      <c r="R44" s="156" t="str">
        <f t="shared" si="6"/>
        <v>2</v>
      </c>
      <c r="S44" s="156" t="str">
        <f t="shared" si="5"/>
        <v>2</v>
      </c>
      <c r="T44" s="156" t="str">
        <f t="shared" si="5"/>
        <v>2</v>
      </c>
      <c r="U44" s="156" t="str">
        <f t="shared" si="5"/>
        <v>2</v>
      </c>
      <c r="V44" s="156" t="e">
        <f t="shared" si="5"/>
        <v>#VALUE!</v>
      </c>
    </row>
    <row r="45" spans="1:22" x14ac:dyDescent="0.25">
      <c r="A45" s="155" t="s">
        <v>229</v>
      </c>
      <c r="B45" s="155" t="s">
        <v>223</v>
      </c>
      <c r="C45" s="155" t="s">
        <v>230</v>
      </c>
      <c r="D45" s="155" t="s">
        <v>106</v>
      </c>
      <c r="E45" s="155" t="s">
        <v>130</v>
      </c>
      <c r="F45" s="155" t="s">
        <v>111</v>
      </c>
      <c r="G45" s="155" t="s">
        <v>181</v>
      </c>
      <c r="H45" s="155" t="s">
        <v>181</v>
      </c>
      <c r="I45" s="155" t="s">
        <v>182</v>
      </c>
      <c r="J45" s="155" t="s">
        <v>182</v>
      </c>
      <c r="K45" s="155" t="s">
        <v>182</v>
      </c>
      <c r="L45" s="155" t="s">
        <v>182</v>
      </c>
      <c r="M45" s="155" t="s">
        <v>109</v>
      </c>
      <c r="N45" s="157" t="str">
        <f t="shared" si="3"/>
        <v>Snowboard Découverte</v>
      </c>
      <c r="O45" s="158" t="str">
        <f t="shared" si="4"/>
        <v>Snowboard Découverte Apres midi</v>
      </c>
      <c r="P45" s="156" t="str">
        <f t="shared" si="6"/>
        <v>10</v>
      </c>
      <c r="Q45" s="156" t="str">
        <f t="shared" si="6"/>
        <v>10</v>
      </c>
      <c r="R45" s="156" t="str">
        <f t="shared" si="6"/>
        <v>9</v>
      </c>
      <c r="S45" s="156" t="str">
        <f t="shared" si="5"/>
        <v>9</v>
      </c>
      <c r="T45" s="156" t="str">
        <f t="shared" si="5"/>
        <v>9</v>
      </c>
      <c r="U45" s="156" t="str">
        <f t="shared" si="5"/>
        <v>9</v>
      </c>
      <c r="V45" s="156" t="e">
        <f t="shared" si="5"/>
        <v>#VALUE!</v>
      </c>
    </row>
    <row r="46" spans="1:22" x14ac:dyDescent="0.25">
      <c r="A46" s="155" t="s">
        <v>231</v>
      </c>
      <c r="B46" s="155" t="s">
        <v>223</v>
      </c>
      <c r="C46" s="155" t="s">
        <v>232</v>
      </c>
      <c r="D46" s="155" t="s">
        <v>106</v>
      </c>
      <c r="E46" s="155" t="s">
        <v>130</v>
      </c>
      <c r="F46" s="155" t="s">
        <v>111</v>
      </c>
      <c r="G46" s="155" t="s">
        <v>139</v>
      </c>
      <c r="H46" s="155" t="s">
        <v>139</v>
      </c>
      <c r="I46" s="155" t="s">
        <v>139</v>
      </c>
      <c r="J46" s="155" t="s">
        <v>139</v>
      </c>
      <c r="K46" s="155" t="s">
        <v>139</v>
      </c>
      <c r="L46" s="155" t="s">
        <v>139</v>
      </c>
      <c r="M46" s="155" t="s">
        <v>109</v>
      </c>
      <c r="N46" s="157" t="str">
        <f t="shared" si="3"/>
        <v>Snowboard 1</v>
      </c>
      <c r="O46" s="158" t="str">
        <f t="shared" si="4"/>
        <v>Snowboard 1 Apres midi</v>
      </c>
      <c r="P46" s="156" t="str">
        <f t="shared" si="6"/>
        <v>6</v>
      </c>
      <c r="Q46" s="156" t="str">
        <f t="shared" si="6"/>
        <v>6</v>
      </c>
      <c r="R46" s="156" t="str">
        <f t="shared" si="6"/>
        <v>6</v>
      </c>
      <c r="S46" s="156" t="str">
        <f t="shared" si="5"/>
        <v>6</v>
      </c>
      <c r="T46" s="156" t="str">
        <f t="shared" si="5"/>
        <v>6</v>
      </c>
      <c r="U46" s="156" t="str">
        <f t="shared" si="5"/>
        <v>6</v>
      </c>
      <c r="V46" s="156" t="e">
        <f t="shared" si="5"/>
        <v>#VALUE!</v>
      </c>
    </row>
    <row r="47" spans="1:22" x14ac:dyDescent="0.25">
      <c r="A47" s="155" t="s">
        <v>233</v>
      </c>
      <c r="B47" s="155" t="s">
        <v>223</v>
      </c>
      <c r="C47" s="155" t="s">
        <v>234</v>
      </c>
      <c r="D47" s="155" t="s">
        <v>106</v>
      </c>
      <c r="E47" s="155" t="s">
        <v>130</v>
      </c>
      <c r="F47" s="155" t="s">
        <v>107</v>
      </c>
      <c r="G47" s="155" t="s">
        <v>203</v>
      </c>
      <c r="H47" s="155" t="s">
        <v>181</v>
      </c>
      <c r="I47" s="155" t="s">
        <v>182</v>
      </c>
      <c r="J47" s="155" t="s">
        <v>182</v>
      </c>
      <c r="K47" s="155" t="s">
        <v>182</v>
      </c>
      <c r="L47" s="155" t="s">
        <v>182</v>
      </c>
      <c r="M47" s="155" t="s">
        <v>109</v>
      </c>
      <c r="N47" s="157" t="str">
        <f t="shared" si="3"/>
        <v>Snowboard 2</v>
      </c>
      <c r="O47" s="158" t="str">
        <f t="shared" si="4"/>
        <v>Snowboard 2 Matin</v>
      </c>
      <c r="P47" s="156" t="str">
        <f t="shared" si="6"/>
        <v>8</v>
      </c>
      <c r="Q47" s="156" t="str">
        <f t="shared" si="6"/>
        <v>10</v>
      </c>
      <c r="R47" s="156" t="str">
        <f t="shared" si="6"/>
        <v>9</v>
      </c>
      <c r="S47" s="156" t="str">
        <f t="shared" si="5"/>
        <v>9</v>
      </c>
      <c r="T47" s="156" t="str">
        <f t="shared" si="5"/>
        <v>9</v>
      </c>
      <c r="U47" s="156" t="str">
        <f t="shared" si="5"/>
        <v>9</v>
      </c>
      <c r="V47" s="156" t="e">
        <f t="shared" si="5"/>
        <v>#VALUE!</v>
      </c>
    </row>
    <row r="48" spans="1:22" x14ac:dyDescent="0.25">
      <c r="A48" s="155" t="s">
        <v>235</v>
      </c>
      <c r="B48" s="155" t="s">
        <v>223</v>
      </c>
      <c r="C48" s="155" t="s">
        <v>236</v>
      </c>
      <c r="D48" s="155" t="s">
        <v>106</v>
      </c>
      <c r="E48" s="155" t="s">
        <v>130</v>
      </c>
      <c r="F48" s="155" t="s">
        <v>107</v>
      </c>
      <c r="G48" s="155" t="s">
        <v>180</v>
      </c>
      <c r="H48" s="155" t="s">
        <v>203</v>
      </c>
      <c r="I48" s="155" t="s">
        <v>203</v>
      </c>
      <c r="J48" s="155" t="s">
        <v>203</v>
      </c>
      <c r="K48" s="155" t="s">
        <v>203</v>
      </c>
      <c r="L48" s="155" t="s">
        <v>203</v>
      </c>
      <c r="M48" s="155" t="s">
        <v>109</v>
      </c>
      <c r="N48" s="157" t="str">
        <f t="shared" si="3"/>
        <v>Snowboard 3</v>
      </c>
      <c r="O48" s="158" t="str">
        <f t="shared" si="4"/>
        <v>Snowboard 3 Matin</v>
      </c>
      <c r="P48" s="156" t="str">
        <f t="shared" si="6"/>
        <v>5</v>
      </c>
      <c r="Q48" s="156" t="str">
        <f t="shared" si="6"/>
        <v>8</v>
      </c>
      <c r="R48" s="156" t="str">
        <f t="shared" si="6"/>
        <v>8</v>
      </c>
      <c r="S48" s="156" t="str">
        <f t="shared" si="5"/>
        <v>8</v>
      </c>
      <c r="T48" s="156" t="str">
        <f t="shared" si="5"/>
        <v>8</v>
      </c>
      <c r="U48" s="156" t="str">
        <f t="shared" si="5"/>
        <v>8</v>
      </c>
      <c r="V48" s="156" t="e">
        <f t="shared" si="5"/>
        <v>#VALUE!</v>
      </c>
    </row>
    <row r="49" spans="1:22" x14ac:dyDescent="0.25">
      <c r="A49" s="155" t="s">
        <v>237</v>
      </c>
      <c r="B49" s="155" t="s">
        <v>238</v>
      </c>
      <c r="C49" s="155" t="s">
        <v>239</v>
      </c>
      <c r="D49" s="155" t="s">
        <v>106</v>
      </c>
      <c r="E49" s="155" t="s">
        <v>130</v>
      </c>
      <c r="F49" s="155" t="s">
        <v>107</v>
      </c>
      <c r="G49" s="155" t="s">
        <v>122</v>
      </c>
      <c r="H49" s="155" t="s">
        <v>240</v>
      </c>
      <c r="I49" s="155" t="s">
        <v>123</v>
      </c>
      <c r="J49" s="155" t="s">
        <v>123</v>
      </c>
      <c r="K49" s="155" t="s">
        <v>123</v>
      </c>
      <c r="L49" s="155" t="s">
        <v>169</v>
      </c>
      <c r="M49" s="155" t="s">
        <v>109</v>
      </c>
      <c r="N49" s="157" t="str">
        <f t="shared" si="3"/>
        <v>Raquette Tout niveau</v>
      </c>
      <c r="O49" s="158" t="str">
        <f t="shared" si="4"/>
        <v>Raquette Tout niveau Matin</v>
      </c>
      <c r="P49" s="156" t="str">
        <f t="shared" si="6"/>
        <v>3</v>
      </c>
      <c r="Q49" s="156" t="str">
        <f t="shared" si="6"/>
        <v>9</v>
      </c>
      <c r="R49" s="156" t="str">
        <f t="shared" si="6"/>
        <v>0</v>
      </c>
      <c r="S49" s="156" t="str">
        <f t="shared" si="5"/>
        <v>0</v>
      </c>
      <c r="T49" s="156" t="str">
        <f t="shared" si="5"/>
        <v>0</v>
      </c>
      <c r="U49" s="156" t="str">
        <f t="shared" si="5"/>
        <v>1</v>
      </c>
      <c r="V49" s="156" t="e">
        <f t="shared" si="5"/>
        <v>#VALUE!</v>
      </c>
    </row>
    <row r="50" spans="1:22" x14ac:dyDescent="0.25">
      <c r="A50" s="155" t="s">
        <v>241</v>
      </c>
      <c r="B50" s="155" t="s">
        <v>238</v>
      </c>
      <c r="C50" s="155" t="s">
        <v>239</v>
      </c>
      <c r="D50" s="155" t="s">
        <v>106</v>
      </c>
      <c r="E50" s="155" t="s">
        <v>130</v>
      </c>
      <c r="F50" s="155" t="s">
        <v>111</v>
      </c>
      <c r="G50" s="155" t="s">
        <v>109</v>
      </c>
      <c r="H50" s="155" t="s">
        <v>169</v>
      </c>
      <c r="I50" s="155" t="s">
        <v>169</v>
      </c>
      <c r="J50" s="155" t="s">
        <v>169</v>
      </c>
      <c r="K50" s="155" t="s">
        <v>169</v>
      </c>
      <c r="L50" s="155" t="s">
        <v>169</v>
      </c>
      <c r="M50" s="155" t="s">
        <v>109</v>
      </c>
      <c r="N50" s="157" t="str">
        <f t="shared" si="3"/>
        <v>Raquette Tout niveau</v>
      </c>
      <c r="O50" s="158" t="str">
        <f t="shared" si="4"/>
        <v>Raquette Tout niveau Apres midi</v>
      </c>
      <c r="P50" s="156" t="e">
        <f t="shared" si="6"/>
        <v>#VALUE!</v>
      </c>
      <c r="Q50" s="156" t="str">
        <f t="shared" si="6"/>
        <v>1</v>
      </c>
      <c r="R50" s="156" t="str">
        <f t="shared" si="6"/>
        <v>1</v>
      </c>
      <c r="S50" s="156" t="str">
        <f t="shared" si="5"/>
        <v>1</v>
      </c>
      <c r="T50" s="156" t="str">
        <f t="shared" si="5"/>
        <v>1</v>
      </c>
      <c r="U50" s="156" t="str">
        <f t="shared" si="5"/>
        <v>1</v>
      </c>
      <c r="V50" s="156" t="e">
        <f t="shared" si="5"/>
        <v>#VALUE!</v>
      </c>
    </row>
    <row r="51" spans="1:22" x14ac:dyDescent="0.25">
      <c r="A51" s="155" t="s">
        <v>242</v>
      </c>
      <c r="B51" s="155" t="s">
        <v>238</v>
      </c>
      <c r="C51" s="155" t="s">
        <v>239</v>
      </c>
      <c r="D51" s="155" t="s">
        <v>106</v>
      </c>
      <c r="E51" s="155" t="s">
        <v>130</v>
      </c>
      <c r="F51" s="155" t="s">
        <v>155</v>
      </c>
      <c r="G51" s="155" t="s">
        <v>123</v>
      </c>
      <c r="H51" s="155" t="s">
        <v>123</v>
      </c>
      <c r="I51" s="155" t="s">
        <v>123</v>
      </c>
      <c r="J51" s="155" t="s">
        <v>169</v>
      </c>
      <c r="K51" s="155" t="s">
        <v>123</v>
      </c>
      <c r="L51" s="155" t="s">
        <v>123</v>
      </c>
      <c r="M51" s="155" t="s">
        <v>109</v>
      </c>
      <c r="N51" s="157" t="str">
        <f t="shared" si="3"/>
        <v>Raquette Tout niveau</v>
      </c>
      <c r="O51" s="158" t="str">
        <f t="shared" si="4"/>
        <v>Raquette Tout niveau SOIR</v>
      </c>
      <c r="P51" s="156" t="str">
        <f t="shared" si="6"/>
        <v>0</v>
      </c>
      <c r="Q51" s="156" t="str">
        <f t="shared" si="6"/>
        <v>0</v>
      </c>
      <c r="R51" s="156" t="str">
        <f t="shared" si="6"/>
        <v>0</v>
      </c>
      <c r="S51" s="156" t="str">
        <f t="shared" si="5"/>
        <v>1</v>
      </c>
      <c r="T51" s="156" t="str">
        <f t="shared" si="5"/>
        <v>0</v>
      </c>
      <c r="U51" s="156" t="str">
        <f t="shared" si="5"/>
        <v>0</v>
      </c>
      <c r="V51" s="156" t="e">
        <f t="shared" si="5"/>
        <v>#VALUE!</v>
      </c>
    </row>
    <row r="52" spans="1:22" x14ac:dyDescent="0.25">
      <c r="G52" s="155" t="s">
        <v>243</v>
      </c>
      <c r="H52" s="155" t="s">
        <v>244</v>
      </c>
      <c r="I52" s="155" t="s">
        <v>245</v>
      </c>
      <c r="J52" s="155" t="s">
        <v>246</v>
      </c>
      <c r="K52" s="155" t="s">
        <v>247</v>
      </c>
      <c r="L52" s="155" t="s">
        <v>247</v>
      </c>
      <c r="M52" s="155" t="s">
        <v>123</v>
      </c>
      <c r="N52" s="157">
        <f t="shared" si="3"/>
        <v>0</v>
      </c>
      <c r="O52" s="158" t="str">
        <f t="shared" si="4"/>
        <v xml:space="preserve">0 </v>
      </c>
      <c r="P52" s="156" t="str">
        <f t="shared" si="6"/>
        <v>575</v>
      </c>
      <c r="Q52" s="156" t="str">
        <f t="shared" si="6"/>
        <v>666</v>
      </c>
      <c r="R52" s="156" t="str">
        <f t="shared" si="6"/>
        <v>644</v>
      </c>
      <c r="S52" s="156" t="str">
        <f t="shared" si="5"/>
        <v>659</v>
      </c>
      <c r="T52" s="156" t="str">
        <f t="shared" si="5"/>
        <v>642</v>
      </c>
      <c r="U52" s="156" t="str">
        <f t="shared" si="5"/>
        <v>642</v>
      </c>
      <c r="V52" s="156" t="str">
        <f t="shared" si="5"/>
        <v>0</v>
      </c>
    </row>
    <row r="53" spans="1:22" x14ac:dyDescent="0.25">
      <c r="N53" s="157">
        <f t="shared" si="3"/>
        <v>0</v>
      </c>
      <c r="O53" s="158" t="str">
        <f t="shared" si="4"/>
        <v xml:space="preserve">0 </v>
      </c>
      <c r="P53" s="156" t="e">
        <f t="shared" si="6"/>
        <v>#VALUE!</v>
      </c>
      <c r="Q53" s="156" t="e">
        <f t="shared" si="6"/>
        <v>#VALUE!</v>
      </c>
      <c r="R53" s="156" t="e">
        <f t="shared" si="6"/>
        <v>#VALUE!</v>
      </c>
      <c r="S53" s="156" t="e">
        <f t="shared" si="5"/>
        <v>#VALUE!</v>
      </c>
      <c r="T53" s="156" t="e">
        <f t="shared" si="5"/>
        <v>#VALUE!</v>
      </c>
      <c r="U53" s="156" t="e">
        <f t="shared" si="5"/>
        <v>#VALUE!</v>
      </c>
      <c r="V53" s="156" t="e">
        <f t="shared" si="5"/>
        <v>#VALUE!</v>
      </c>
    </row>
    <row r="54" spans="1:22" x14ac:dyDescent="0.25">
      <c r="N54" s="157">
        <f t="shared" si="3"/>
        <v>0</v>
      </c>
      <c r="O54" s="158" t="str">
        <f t="shared" si="4"/>
        <v xml:space="preserve">0 </v>
      </c>
      <c r="P54" s="156" t="e">
        <f t="shared" si="6"/>
        <v>#VALUE!</v>
      </c>
      <c r="Q54" s="156" t="e">
        <f t="shared" si="6"/>
        <v>#VALUE!</v>
      </c>
      <c r="R54" s="156" t="e">
        <f t="shared" si="6"/>
        <v>#VALUE!</v>
      </c>
      <c r="S54" s="156" t="e">
        <f t="shared" si="5"/>
        <v>#VALUE!</v>
      </c>
      <c r="T54" s="156" t="e">
        <f t="shared" si="5"/>
        <v>#VALUE!</v>
      </c>
      <c r="U54" s="156" t="e">
        <f t="shared" si="5"/>
        <v>#VALUE!</v>
      </c>
      <c r="V54" s="156" t="e">
        <f t="shared" si="5"/>
        <v>#VALUE!</v>
      </c>
    </row>
    <row r="55" spans="1:22" x14ac:dyDescent="0.25">
      <c r="N55" s="157">
        <f t="shared" si="3"/>
        <v>0</v>
      </c>
      <c r="O55" s="158" t="str">
        <f t="shared" si="4"/>
        <v xml:space="preserve">0 </v>
      </c>
      <c r="P55" s="156" t="e">
        <f t="shared" si="6"/>
        <v>#VALUE!</v>
      </c>
      <c r="Q55" s="156" t="e">
        <f t="shared" si="6"/>
        <v>#VALUE!</v>
      </c>
      <c r="R55" s="156" t="e">
        <f t="shared" si="6"/>
        <v>#VALUE!</v>
      </c>
      <c r="S55" s="156" t="e">
        <f t="shared" si="5"/>
        <v>#VALUE!</v>
      </c>
      <c r="T55" s="156" t="e">
        <f t="shared" si="5"/>
        <v>#VALUE!</v>
      </c>
      <c r="U55" s="156" t="e">
        <f t="shared" si="5"/>
        <v>#VALUE!</v>
      </c>
      <c r="V55" s="156" t="e">
        <f t="shared" si="5"/>
        <v>#VALUE!</v>
      </c>
    </row>
    <row r="56" spans="1:22" x14ac:dyDescent="0.25">
      <c r="N56" s="157">
        <f t="shared" si="3"/>
        <v>0</v>
      </c>
      <c r="O56" s="158" t="str">
        <f t="shared" si="4"/>
        <v xml:space="preserve">0 </v>
      </c>
      <c r="P56" s="156" t="e">
        <f t="shared" si="6"/>
        <v>#VALUE!</v>
      </c>
      <c r="Q56" s="156" t="e">
        <f t="shared" si="6"/>
        <v>#VALUE!</v>
      </c>
      <c r="R56" s="156" t="e">
        <f t="shared" si="6"/>
        <v>#VALUE!</v>
      </c>
      <c r="S56" s="156" t="e">
        <f t="shared" si="5"/>
        <v>#VALUE!</v>
      </c>
      <c r="T56" s="156" t="e">
        <f t="shared" si="5"/>
        <v>#VALUE!</v>
      </c>
      <c r="U56" s="156" t="e">
        <f t="shared" si="5"/>
        <v>#VALUE!</v>
      </c>
      <c r="V56" s="156" t="e">
        <f t="shared" si="5"/>
        <v>#VALUE!</v>
      </c>
    </row>
    <row r="57" spans="1:22" x14ac:dyDescent="0.25">
      <c r="N57" s="157">
        <f t="shared" si="3"/>
        <v>0</v>
      </c>
      <c r="O57" s="158" t="str">
        <f t="shared" si="4"/>
        <v xml:space="preserve">0 </v>
      </c>
      <c r="P57" s="156" t="e">
        <f t="shared" si="6"/>
        <v>#VALUE!</v>
      </c>
      <c r="Q57" s="156" t="e">
        <f t="shared" si="6"/>
        <v>#VALUE!</v>
      </c>
      <c r="R57" s="156" t="e">
        <f t="shared" si="6"/>
        <v>#VALUE!</v>
      </c>
      <c r="S57" s="156" t="e">
        <f t="shared" si="5"/>
        <v>#VALUE!</v>
      </c>
      <c r="T57" s="156" t="e">
        <f t="shared" si="5"/>
        <v>#VALUE!</v>
      </c>
      <c r="U57" s="156" t="e">
        <f t="shared" si="5"/>
        <v>#VALUE!</v>
      </c>
      <c r="V57" s="156" t="e">
        <f t="shared" si="5"/>
        <v>#VALUE!</v>
      </c>
    </row>
    <row r="58" spans="1:22" x14ac:dyDescent="0.25">
      <c r="N58" s="157">
        <f t="shared" si="3"/>
        <v>0</v>
      </c>
      <c r="O58" s="158" t="str">
        <f t="shared" si="4"/>
        <v xml:space="preserve">0 </v>
      </c>
      <c r="P58" s="156" t="e">
        <f t="shared" si="6"/>
        <v>#VALUE!</v>
      </c>
      <c r="Q58" s="156" t="e">
        <f t="shared" si="6"/>
        <v>#VALUE!</v>
      </c>
      <c r="R58" s="156" t="e">
        <f t="shared" si="6"/>
        <v>#VALUE!</v>
      </c>
      <c r="S58" s="156" t="e">
        <f t="shared" si="5"/>
        <v>#VALUE!</v>
      </c>
      <c r="T58" s="156" t="e">
        <f t="shared" si="5"/>
        <v>#VALUE!</v>
      </c>
      <c r="U58" s="156" t="e">
        <f t="shared" si="5"/>
        <v>#VALUE!</v>
      </c>
      <c r="V58" s="156" t="e">
        <f t="shared" si="5"/>
        <v>#VALUE!</v>
      </c>
    </row>
    <row r="59" spans="1:22" x14ac:dyDescent="0.25">
      <c r="N59" s="157">
        <f t="shared" si="3"/>
        <v>0</v>
      </c>
      <c r="O59" s="158" t="str">
        <f t="shared" si="4"/>
        <v xml:space="preserve">0 </v>
      </c>
      <c r="P59" s="156" t="e">
        <f t="shared" si="6"/>
        <v>#VALUE!</v>
      </c>
      <c r="Q59" s="156" t="e">
        <f t="shared" si="6"/>
        <v>#VALUE!</v>
      </c>
      <c r="R59" s="156" t="e">
        <f t="shared" si="6"/>
        <v>#VALUE!</v>
      </c>
      <c r="S59" s="156" t="e">
        <f t="shared" si="5"/>
        <v>#VALUE!</v>
      </c>
      <c r="T59" s="156" t="e">
        <f t="shared" si="5"/>
        <v>#VALUE!</v>
      </c>
      <c r="U59" s="156" t="e">
        <f t="shared" si="5"/>
        <v>#VALUE!</v>
      </c>
      <c r="V59" s="156" t="e">
        <f t="shared" si="5"/>
        <v>#VALUE!</v>
      </c>
    </row>
    <row r="60" spans="1:22" x14ac:dyDescent="0.25">
      <c r="N60" s="157">
        <f t="shared" si="3"/>
        <v>0</v>
      </c>
      <c r="O60" s="158" t="str">
        <f t="shared" si="4"/>
        <v xml:space="preserve">0 </v>
      </c>
      <c r="P60" s="156" t="e">
        <f t="shared" si="6"/>
        <v>#VALUE!</v>
      </c>
      <c r="Q60" s="156" t="e">
        <f t="shared" si="6"/>
        <v>#VALUE!</v>
      </c>
      <c r="R60" s="156" t="e">
        <f t="shared" si="6"/>
        <v>#VALUE!</v>
      </c>
      <c r="S60" s="156" t="e">
        <f t="shared" si="5"/>
        <v>#VALUE!</v>
      </c>
      <c r="T60" s="156" t="e">
        <f t="shared" si="5"/>
        <v>#VALUE!</v>
      </c>
      <c r="U60" s="156" t="e">
        <f t="shared" si="5"/>
        <v>#VALUE!</v>
      </c>
      <c r="V60" s="156" t="e">
        <f t="shared" si="5"/>
        <v>#VALUE!</v>
      </c>
    </row>
    <row r="61" spans="1:22" x14ac:dyDescent="0.25">
      <c r="N61" s="157">
        <f t="shared" si="3"/>
        <v>0</v>
      </c>
      <c r="O61" s="158" t="str">
        <f t="shared" si="4"/>
        <v xml:space="preserve">0 </v>
      </c>
      <c r="P61" s="156" t="e">
        <f t="shared" si="6"/>
        <v>#VALUE!</v>
      </c>
      <c r="Q61" s="156" t="e">
        <f t="shared" si="6"/>
        <v>#VALUE!</v>
      </c>
      <c r="R61" s="156" t="e">
        <f t="shared" si="6"/>
        <v>#VALUE!</v>
      </c>
      <c r="S61" s="156" t="e">
        <f t="shared" si="5"/>
        <v>#VALUE!</v>
      </c>
      <c r="T61" s="156" t="e">
        <f t="shared" si="5"/>
        <v>#VALUE!</v>
      </c>
      <c r="U61" s="156" t="e">
        <f t="shared" si="5"/>
        <v>#VALUE!</v>
      </c>
      <c r="V61" s="156" t="e">
        <f t="shared" si="5"/>
        <v>#VALUE!</v>
      </c>
    </row>
    <row r="62" spans="1:22" x14ac:dyDescent="0.25">
      <c r="N62" s="157">
        <f t="shared" si="3"/>
        <v>0</v>
      </c>
      <c r="O62" s="158" t="str">
        <f t="shared" si="4"/>
        <v xml:space="preserve">0 </v>
      </c>
      <c r="P62" s="156" t="e">
        <f t="shared" si="6"/>
        <v>#VALUE!</v>
      </c>
      <c r="Q62" s="156" t="e">
        <f t="shared" si="6"/>
        <v>#VALUE!</v>
      </c>
      <c r="R62" s="156" t="e">
        <f t="shared" si="6"/>
        <v>#VALUE!</v>
      </c>
      <c r="S62" s="156" t="e">
        <f t="shared" si="5"/>
        <v>#VALUE!</v>
      </c>
      <c r="T62" s="156" t="e">
        <f t="shared" si="5"/>
        <v>#VALUE!</v>
      </c>
      <c r="U62" s="156" t="e">
        <f t="shared" si="5"/>
        <v>#VALUE!</v>
      </c>
      <c r="V62" s="156" t="e">
        <f t="shared" si="5"/>
        <v>#VALUE!</v>
      </c>
    </row>
    <row r="63" spans="1:22" x14ac:dyDescent="0.25">
      <c r="N63" s="157">
        <f t="shared" si="3"/>
        <v>0</v>
      </c>
      <c r="O63" s="158" t="str">
        <f t="shared" si="4"/>
        <v xml:space="preserve">0 </v>
      </c>
      <c r="P63" s="156" t="e">
        <f t="shared" si="6"/>
        <v>#VALUE!</v>
      </c>
      <c r="Q63" s="156" t="e">
        <f t="shared" si="6"/>
        <v>#VALUE!</v>
      </c>
      <c r="R63" s="156" t="e">
        <f t="shared" si="6"/>
        <v>#VALUE!</v>
      </c>
      <c r="S63" s="156" t="e">
        <f t="shared" si="5"/>
        <v>#VALUE!</v>
      </c>
      <c r="T63" s="156" t="e">
        <f t="shared" si="5"/>
        <v>#VALUE!</v>
      </c>
      <c r="U63" s="156" t="e">
        <f t="shared" si="5"/>
        <v>#VALUE!</v>
      </c>
      <c r="V63" s="156" t="e">
        <f t="shared" si="5"/>
        <v>#VALUE!</v>
      </c>
    </row>
    <row r="64" spans="1:22" x14ac:dyDescent="0.25">
      <c r="N64" s="157">
        <f t="shared" si="3"/>
        <v>0</v>
      </c>
      <c r="O64" s="158" t="str">
        <f t="shared" si="4"/>
        <v xml:space="preserve">0 </v>
      </c>
      <c r="P64" s="156" t="e">
        <f t="shared" si="6"/>
        <v>#VALUE!</v>
      </c>
      <c r="Q64" s="156" t="e">
        <f t="shared" si="6"/>
        <v>#VALUE!</v>
      </c>
      <c r="R64" s="156" t="e">
        <f t="shared" si="6"/>
        <v>#VALUE!</v>
      </c>
      <c r="S64" s="156" t="e">
        <f t="shared" si="5"/>
        <v>#VALUE!</v>
      </c>
      <c r="T64" s="156" t="e">
        <f t="shared" si="5"/>
        <v>#VALUE!</v>
      </c>
      <c r="U64" s="156" t="e">
        <f t="shared" si="5"/>
        <v>#VALUE!</v>
      </c>
      <c r="V64" s="156" t="e">
        <f t="shared" si="5"/>
        <v>#VALUE!</v>
      </c>
    </row>
    <row r="65" spans="14:22" x14ac:dyDescent="0.25">
      <c r="N65" s="157">
        <f t="shared" si="3"/>
        <v>0</v>
      </c>
      <c r="O65" s="158" t="str">
        <f t="shared" si="4"/>
        <v xml:space="preserve">0 </v>
      </c>
      <c r="P65" s="156" t="e">
        <f t="shared" si="6"/>
        <v>#VALUE!</v>
      </c>
      <c r="Q65" s="156" t="e">
        <f t="shared" si="6"/>
        <v>#VALUE!</v>
      </c>
      <c r="R65" s="156" t="e">
        <f t="shared" si="6"/>
        <v>#VALUE!</v>
      </c>
      <c r="S65" s="156" t="e">
        <f t="shared" si="5"/>
        <v>#VALUE!</v>
      </c>
      <c r="T65" s="156" t="e">
        <f t="shared" si="5"/>
        <v>#VALUE!</v>
      </c>
      <c r="U65" s="156" t="e">
        <f t="shared" si="5"/>
        <v>#VALUE!</v>
      </c>
      <c r="V65" s="156" t="e">
        <f t="shared" si="5"/>
        <v>#VALUE!</v>
      </c>
    </row>
    <row r="66" spans="14:22" x14ac:dyDescent="0.25">
      <c r="N66" s="157">
        <f t="shared" si="3"/>
        <v>0</v>
      </c>
      <c r="O66" s="158" t="str">
        <f t="shared" si="4"/>
        <v xml:space="preserve">0 </v>
      </c>
      <c r="P66" s="156" t="e">
        <f t="shared" si="6"/>
        <v>#VALUE!</v>
      </c>
      <c r="Q66" s="156" t="e">
        <f t="shared" si="6"/>
        <v>#VALUE!</v>
      </c>
      <c r="R66" s="156" t="e">
        <f t="shared" si="6"/>
        <v>#VALUE!</v>
      </c>
      <c r="S66" s="156" t="e">
        <f t="shared" si="5"/>
        <v>#VALUE!</v>
      </c>
      <c r="T66" s="156" t="e">
        <f t="shared" si="5"/>
        <v>#VALUE!</v>
      </c>
      <c r="U66" s="156" t="e">
        <f t="shared" si="5"/>
        <v>#VALUE!</v>
      </c>
      <c r="V66" s="156" t="e">
        <f t="shared" si="5"/>
        <v>#VALUE!</v>
      </c>
    </row>
    <row r="67" spans="14:22" x14ac:dyDescent="0.25">
      <c r="N67" s="157">
        <f t="shared" si="3"/>
        <v>0</v>
      </c>
      <c r="O67" s="158" t="str">
        <f t="shared" si="4"/>
        <v xml:space="preserve">0 </v>
      </c>
      <c r="P67" s="156" t="e">
        <f t="shared" si="6"/>
        <v>#VALUE!</v>
      </c>
      <c r="Q67" s="156" t="e">
        <f t="shared" si="6"/>
        <v>#VALUE!</v>
      </c>
      <c r="R67" s="156" t="e">
        <f t="shared" si="6"/>
        <v>#VALUE!</v>
      </c>
      <c r="S67" s="156" t="e">
        <f t="shared" si="5"/>
        <v>#VALUE!</v>
      </c>
      <c r="T67" s="156" t="e">
        <f t="shared" si="5"/>
        <v>#VALUE!</v>
      </c>
      <c r="U67" s="156" t="e">
        <f t="shared" si="5"/>
        <v>#VALUE!</v>
      </c>
      <c r="V67" s="156" t="e">
        <f t="shared" si="5"/>
        <v>#VALUE!</v>
      </c>
    </row>
    <row r="68" spans="14:22" x14ac:dyDescent="0.25">
      <c r="N68" s="157">
        <f t="shared" si="3"/>
        <v>0</v>
      </c>
      <c r="O68" s="158" t="str">
        <f t="shared" si="4"/>
        <v xml:space="preserve">0 </v>
      </c>
      <c r="P68" s="156" t="e">
        <f t="shared" si="6"/>
        <v>#VALUE!</v>
      </c>
      <c r="Q68" s="156" t="e">
        <f t="shared" si="6"/>
        <v>#VALUE!</v>
      </c>
      <c r="R68" s="156" t="e">
        <f t="shared" si="6"/>
        <v>#VALUE!</v>
      </c>
      <c r="S68" s="156" t="e">
        <f t="shared" si="5"/>
        <v>#VALUE!</v>
      </c>
      <c r="T68" s="156" t="e">
        <f t="shared" si="5"/>
        <v>#VALUE!</v>
      </c>
      <c r="U68" s="156" t="e">
        <f t="shared" si="5"/>
        <v>#VALUE!</v>
      </c>
      <c r="V68" s="156" t="e">
        <f t="shared" si="5"/>
        <v>#VALUE!</v>
      </c>
    </row>
    <row r="69" spans="14:22" x14ac:dyDescent="0.25">
      <c r="N69" s="157">
        <f t="shared" ref="N69:N132" si="7">IF(C69="Découverte (SNO)","Snowboard Découverte",IFERROR(LEFT(C69,(FIND(" (",C69,1))-1),C69))</f>
        <v>0</v>
      </c>
      <c r="O69" s="158" t="str">
        <f t="shared" si="4"/>
        <v xml:space="preserve">0 </v>
      </c>
      <c r="P69" s="156" t="e">
        <f t="shared" si="6"/>
        <v>#VALUE!</v>
      </c>
      <c r="Q69" s="156" t="e">
        <f t="shared" si="6"/>
        <v>#VALUE!</v>
      </c>
      <c r="R69" s="156" t="e">
        <f t="shared" si="6"/>
        <v>#VALUE!</v>
      </c>
      <c r="S69" s="156" t="e">
        <f t="shared" si="5"/>
        <v>#VALUE!</v>
      </c>
      <c r="T69" s="156" t="e">
        <f t="shared" si="5"/>
        <v>#VALUE!</v>
      </c>
      <c r="U69" s="156" t="e">
        <f t="shared" si="5"/>
        <v>#VALUE!</v>
      </c>
      <c r="V69" s="156" t="e">
        <f t="shared" si="5"/>
        <v>#VALUE!</v>
      </c>
    </row>
    <row r="70" spans="14:22" x14ac:dyDescent="0.25">
      <c r="N70" s="157">
        <f t="shared" si="7"/>
        <v>0</v>
      </c>
      <c r="O70" s="158" t="str">
        <f t="shared" si="4"/>
        <v xml:space="preserve">0 </v>
      </c>
      <c r="P70" s="156" t="e">
        <f t="shared" si="6"/>
        <v>#VALUE!</v>
      </c>
      <c r="Q70" s="156" t="e">
        <f t="shared" si="6"/>
        <v>#VALUE!</v>
      </c>
      <c r="R70" s="156" t="e">
        <f t="shared" si="6"/>
        <v>#VALUE!</v>
      </c>
      <c r="S70" s="156" t="e">
        <f t="shared" si="5"/>
        <v>#VALUE!</v>
      </c>
      <c r="T70" s="156" t="e">
        <f t="shared" si="5"/>
        <v>#VALUE!</v>
      </c>
      <c r="U70" s="156" t="e">
        <f t="shared" si="5"/>
        <v>#VALUE!</v>
      </c>
      <c r="V70" s="156" t="e">
        <f t="shared" si="5"/>
        <v>#VALUE!</v>
      </c>
    </row>
    <row r="71" spans="14:22" x14ac:dyDescent="0.25">
      <c r="N71" s="157">
        <f t="shared" si="7"/>
        <v>0</v>
      </c>
      <c r="O71" s="158" t="str">
        <f t="shared" si="4"/>
        <v xml:space="preserve">0 </v>
      </c>
      <c r="P71" s="156" t="e">
        <f t="shared" si="6"/>
        <v>#VALUE!</v>
      </c>
      <c r="Q71" s="156" t="e">
        <f t="shared" si="6"/>
        <v>#VALUE!</v>
      </c>
      <c r="R71" s="156" t="e">
        <f t="shared" si="6"/>
        <v>#VALUE!</v>
      </c>
      <c r="S71" s="156" t="e">
        <f t="shared" si="5"/>
        <v>#VALUE!</v>
      </c>
      <c r="T71" s="156" t="e">
        <f t="shared" si="5"/>
        <v>#VALUE!</v>
      </c>
      <c r="U71" s="156" t="e">
        <f t="shared" si="5"/>
        <v>#VALUE!</v>
      </c>
      <c r="V71" s="156" t="e">
        <f t="shared" si="5"/>
        <v>#VALUE!</v>
      </c>
    </row>
    <row r="72" spans="14:22" x14ac:dyDescent="0.25">
      <c r="N72" s="157">
        <f t="shared" si="7"/>
        <v>0</v>
      </c>
      <c r="O72" s="158" t="str">
        <f t="shared" si="4"/>
        <v xml:space="preserve">0 </v>
      </c>
      <c r="P72" s="156" t="e">
        <f t="shared" si="6"/>
        <v>#VALUE!</v>
      </c>
      <c r="Q72" s="156" t="e">
        <f t="shared" si="6"/>
        <v>#VALUE!</v>
      </c>
      <c r="R72" s="156" t="e">
        <f t="shared" si="6"/>
        <v>#VALUE!</v>
      </c>
      <c r="S72" s="156" t="e">
        <f t="shared" si="5"/>
        <v>#VALUE!</v>
      </c>
      <c r="T72" s="156" t="e">
        <f t="shared" si="5"/>
        <v>#VALUE!</v>
      </c>
      <c r="U72" s="156" t="e">
        <f t="shared" si="5"/>
        <v>#VALUE!</v>
      </c>
      <c r="V72" s="156" t="e">
        <f t="shared" si="5"/>
        <v>#VALUE!</v>
      </c>
    </row>
    <row r="73" spans="14:22" x14ac:dyDescent="0.25">
      <c r="N73" s="157">
        <f t="shared" si="7"/>
        <v>0</v>
      </c>
      <c r="O73" s="158" t="str">
        <f t="shared" si="4"/>
        <v xml:space="preserve">0 </v>
      </c>
      <c r="P73" s="156" t="e">
        <f t="shared" si="6"/>
        <v>#VALUE!</v>
      </c>
      <c r="Q73" s="156" t="e">
        <f t="shared" si="6"/>
        <v>#VALUE!</v>
      </c>
      <c r="R73" s="156" t="e">
        <f t="shared" si="6"/>
        <v>#VALUE!</v>
      </c>
      <c r="S73" s="156" t="e">
        <f t="shared" si="5"/>
        <v>#VALUE!</v>
      </c>
      <c r="T73" s="156" t="e">
        <f t="shared" si="5"/>
        <v>#VALUE!</v>
      </c>
      <c r="U73" s="156" t="e">
        <f t="shared" si="5"/>
        <v>#VALUE!</v>
      </c>
      <c r="V73" s="156" t="e">
        <f t="shared" si="5"/>
        <v>#VALUE!</v>
      </c>
    </row>
    <row r="74" spans="14:22" x14ac:dyDescent="0.25">
      <c r="N74" s="157">
        <f t="shared" si="7"/>
        <v>0</v>
      </c>
      <c r="O74" s="158" t="str">
        <f t="shared" si="4"/>
        <v xml:space="preserve">0 </v>
      </c>
      <c r="P74" s="156" t="e">
        <f t="shared" si="6"/>
        <v>#VALUE!</v>
      </c>
      <c r="Q74" s="156" t="e">
        <f t="shared" si="6"/>
        <v>#VALUE!</v>
      </c>
      <c r="R74" s="156" t="e">
        <f t="shared" si="6"/>
        <v>#VALUE!</v>
      </c>
      <c r="S74" s="156" t="e">
        <f t="shared" si="5"/>
        <v>#VALUE!</v>
      </c>
      <c r="T74" s="156" t="e">
        <f t="shared" si="5"/>
        <v>#VALUE!</v>
      </c>
      <c r="U74" s="156" t="e">
        <f t="shared" si="5"/>
        <v>#VALUE!</v>
      </c>
      <c r="V74" s="156" t="e">
        <f t="shared" si="5"/>
        <v>#VALUE!</v>
      </c>
    </row>
    <row r="75" spans="14:22" x14ac:dyDescent="0.25">
      <c r="N75" s="157">
        <f t="shared" si="7"/>
        <v>0</v>
      </c>
      <c r="O75" s="158" t="str">
        <f t="shared" si="4"/>
        <v xml:space="preserve">0 </v>
      </c>
      <c r="P75" s="156" t="e">
        <f t="shared" si="6"/>
        <v>#VALUE!</v>
      </c>
      <c r="Q75" s="156" t="e">
        <f t="shared" si="6"/>
        <v>#VALUE!</v>
      </c>
      <c r="R75" s="156" t="e">
        <f t="shared" si="6"/>
        <v>#VALUE!</v>
      </c>
      <c r="S75" s="156" t="e">
        <f t="shared" si="5"/>
        <v>#VALUE!</v>
      </c>
      <c r="T75" s="156" t="e">
        <f t="shared" si="5"/>
        <v>#VALUE!</v>
      </c>
      <c r="U75" s="156" t="e">
        <f t="shared" si="5"/>
        <v>#VALUE!</v>
      </c>
      <c r="V75" s="156" t="e">
        <f t="shared" si="5"/>
        <v>#VALUE!</v>
      </c>
    </row>
    <row r="76" spans="14:22" x14ac:dyDescent="0.25">
      <c r="N76" s="157">
        <f t="shared" si="7"/>
        <v>0</v>
      </c>
      <c r="O76" s="158" t="str">
        <f t="shared" si="4"/>
        <v xml:space="preserve">0 </v>
      </c>
      <c r="P76" s="156" t="e">
        <f t="shared" si="6"/>
        <v>#VALUE!</v>
      </c>
      <c r="Q76" s="156" t="e">
        <f t="shared" si="6"/>
        <v>#VALUE!</v>
      </c>
      <c r="R76" s="156" t="e">
        <f t="shared" si="6"/>
        <v>#VALUE!</v>
      </c>
      <c r="S76" s="156" t="e">
        <f t="shared" si="5"/>
        <v>#VALUE!</v>
      </c>
      <c r="T76" s="156" t="e">
        <f t="shared" si="5"/>
        <v>#VALUE!</v>
      </c>
      <c r="U76" s="156" t="e">
        <f t="shared" si="5"/>
        <v>#VALUE!</v>
      </c>
      <c r="V76" s="156" t="e">
        <f t="shared" si="5"/>
        <v>#VALUE!</v>
      </c>
    </row>
    <row r="77" spans="14:22" x14ac:dyDescent="0.25">
      <c r="N77" s="157">
        <f t="shared" si="7"/>
        <v>0</v>
      </c>
      <c r="O77" s="158" t="str">
        <f t="shared" si="4"/>
        <v xml:space="preserve">0 </v>
      </c>
      <c r="P77" s="156" t="e">
        <f t="shared" si="6"/>
        <v>#VALUE!</v>
      </c>
      <c r="Q77" s="156" t="e">
        <f t="shared" si="6"/>
        <v>#VALUE!</v>
      </c>
      <c r="R77" s="156" t="e">
        <f t="shared" si="6"/>
        <v>#VALUE!</v>
      </c>
      <c r="S77" s="156" t="e">
        <f t="shared" si="5"/>
        <v>#VALUE!</v>
      </c>
      <c r="T77" s="156" t="e">
        <f t="shared" si="5"/>
        <v>#VALUE!</v>
      </c>
      <c r="U77" s="156" t="e">
        <f t="shared" si="5"/>
        <v>#VALUE!</v>
      </c>
      <c r="V77" s="156" t="e">
        <f t="shared" si="5"/>
        <v>#VALUE!</v>
      </c>
    </row>
    <row r="78" spans="14:22" x14ac:dyDescent="0.25">
      <c r="N78" s="157">
        <f t="shared" si="7"/>
        <v>0</v>
      </c>
      <c r="O78" s="158" t="str">
        <f t="shared" si="4"/>
        <v xml:space="preserve">0 </v>
      </c>
      <c r="P78" s="156" t="e">
        <f t="shared" si="6"/>
        <v>#VALUE!</v>
      </c>
      <c r="Q78" s="156" t="e">
        <f t="shared" si="6"/>
        <v>#VALUE!</v>
      </c>
      <c r="R78" s="156" t="e">
        <f t="shared" si="6"/>
        <v>#VALUE!</v>
      </c>
      <c r="S78" s="156" t="e">
        <f t="shared" si="5"/>
        <v>#VALUE!</v>
      </c>
      <c r="T78" s="156" t="e">
        <f t="shared" si="5"/>
        <v>#VALUE!</v>
      </c>
      <c r="U78" s="156" t="e">
        <f t="shared" si="5"/>
        <v>#VALUE!</v>
      </c>
      <c r="V78" s="156" t="e">
        <f t="shared" si="5"/>
        <v>#VALUE!</v>
      </c>
    </row>
    <row r="79" spans="14:22" x14ac:dyDescent="0.25">
      <c r="N79" s="157">
        <f t="shared" si="7"/>
        <v>0</v>
      </c>
      <c r="O79" s="158" t="str">
        <f t="shared" si="4"/>
        <v xml:space="preserve">0 </v>
      </c>
      <c r="P79" s="156" t="e">
        <f t="shared" si="6"/>
        <v>#VALUE!</v>
      </c>
      <c r="Q79" s="156" t="e">
        <f t="shared" si="6"/>
        <v>#VALUE!</v>
      </c>
      <c r="R79" s="156" t="e">
        <f t="shared" si="6"/>
        <v>#VALUE!</v>
      </c>
      <c r="S79" s="156" t="e">
        <f t="shared" si="6"/>
        <v>#VALUE!</v>
      </c>
      <c r="T79" s="156" t="e">
        <f t="shared" si="6"/>
        <v>#VALUE!</v>
      </c>
      <c r="U79" s="156" t="e">
        <f t="shared" si="6"/>
        <v>#VALUE!</v>
      </c>
      <c r="V79" s="156" t="e">
        <f t="shared" si="6"/>
        <v>#VALUE!</v>
      </c>
    </row>
    <row r="80" spans="14:22" x14ac:dyDescent="0.25">
      <c r="N80" s="157">
        <f t="shared" si="7"/>
        <v>0</v>
      </c>
      <c r="O80" s="158" t="str">
        <f t="shared" si="4"/>
        <v xml:space="preserve">0 </v>
      </c>
      <c r="P80" s="156" t="e">
        <f t="shared" ref="P80:V116" si="8">LEFT(G80,FIND("/",G80,1)-1)</f>
        <v>#VALUE!</v>
      </c>
      <c r="Q80" s="156" t="e">
        <f t="shared" si="8"/>
        <v>#VALUE!</v>
      </c>
      <c r="R80" s="156" t="e">
        <f t="shared" si="8"/>
        <v>#VALUE!</v>
      </c>
      <c r="S80" s="156" t="e">
        <f t="shared" si="8"/>
        <v>#VALUE!</v>
      </c>
      <c r="T80" s="156" t="e">
        <f t="shared" si="8"/>
        <v>#VALUE!</v>
      </c>
      <c r="U80" s="156" t="e">
        <f t="shared" si="8"/>
        <v>#VALUE!</v>
      </c>
      <c r="V80" s="156" t="e">
        <f t="shared" si="8"/>
        <v>#VALUE!</v>
      </c>
    </row>
    <row r="81" spans="14:22" x14ac:dyDescent="0.25">
      <c r="N81" s="157">
        <f t="shared" si="7"/>
        <v>0</v>
      </c>
      <c r="O81" s="158" t="str">
        <f t="shared" si="4"/>
        <v xml:space="preserve">0 </v>
      </c>
      <c r="P81" s="156" t="e">
        <f t="shared" si="8"/>
        <v>#VALUE!</v>
      </c>
      <c r="Q81" s="156" t="e">
        <f t="shared" si="8"/>
        <v>#VALUE!</v>
      </c>
      <c r="R81" s="156" t="e">
        <f t="shared" si="8"/>
        <v>#VALUE!</v>
      </c>
      <c r="S81" s="156" t="e">
        <f t="shared" si="8"/>
        <v>#VALUE!</v>
      </c>
      <c r="T81" s="156" t="e">
        <f t="shared" si="8"/>
        <v>#VALUE!</v>
      </c>
      <c r="U81" s="156" t="e">
        <f t="shared" si="8"/>
        <v>#VALUE!</v>
      </c>
      <c r="V81" s="156" t="e">
        <f t="shared" si="8"/>
        <v>#VALUE!</v>
      </c>
    </row>
    <row r="82" spans="14:22" x14ac:dyDescent="0.25">
      <c r="N82" s="157">
        <f t="shared" si="7"/>
        <v>0</v>
      </c>
      <c r="O82" s="158" t="str">
        <f t="shared" si="4"/>
        <v xml:space="preserve">0 </v>
      </c>
      <c r="P82" s="156" t="e">
        <f t="shared" si="8"/>
        <v>#VALUE!</v>
      </c>
      <c r="Q82" s="156" t="e">
        <f t="shared" si="8"/>
        <v>#VALUE!</v>
      </c>
      <c r="R82" s="156" t="e">
        <f t="shared" si="8"/>
        <v>#VALUE!</v>
      </c>
      <c r="S82" s="156" t="e">
        <f t="shared" si="8"/>
        <v>#VALUE!</v>
      </c>
      <c r="T82" s="156" t="e">
        <f t="shared" si="8"/>
        <v>#VALUE!</v>
      </c>
      <c r="U82" s="156" t="e">
        <f t="shared" si="8"/>
        <v>#VALUE!</v>
      </c>
      <c r="V82" s="156" t="e">
        <f t="shared" si="8"/>
        <v>#VALUE!</v>
      </c>
    </row>
    <row r="83" spans="14:22" x14ac:dyDescent="0.25">
      <c r="N83" s="157">
        <f t="shared" si="7"/>
        <v>0</v>
      </c>
      <c r="O83" s="158" t="str">
        <f t="shared" si="4"/>
        <v xml:space="preserve">0 </v>
      </c>
      <c r="P83" s="156" t="e">
        <f t="shared" si="8"/>
        <v>#VALUE!</v>
      </c>
      <c r="Q83" s="156" t="e">
        <f t="shared" si="8"/>
        <v>#VALUE!</v>
      </c>
      <c r="R83" s="156" t="e">
        <f t="shared" si="8"/>
        <v>#VALUE!</v>
      </c>
      <c r="S83" s="156" t="e">
        <f t="shared" si="8"/>
        <v>#VALUE!</v>
      </c>
      <c r="T83" s="156" t="e">
        <f t="shared" si="8"/>
        <v>#VALUE!</v>
      </c>
      <c r="U83" s="156" t="e">
        <f t="shared" si="8"/>
        <v>#VALUE!</v>
      </c>
      <c r="V83" s="156" t="e">
        <f t="shared" si="8"/>
        <v>#VALUE!</v>
      </c>
    </row>
    <row r="84" spans="14:22" x14ac:dyDescent="0.25">
      <c r="N84" s="157">
        <f t="shared" si="7"/>
        <v>0</v>
      </c>
      <c r="O84" s="158" t="str">
        <f t="shared" si="4"/>
        <v xml:space="preserve">0 </v>
      </c>
      <c r="P84" s="156" t="e">
        <f t="shared" si="8"/>
        <v>#VALUE!</v>
      </c>
      <c r="Q84" s="156" t="e">
        <f t="shared" si="8"/>
        <v>#VALUE!</v>
      </c>
      <c r="R84" s="156" t="e">
        <f t="shared" si="8"/>
        <v>#VALUE!</v>
      </c>
      <c r="S84" s="156" t="e">
        <f t="shared" si="8"/>
        <v>#VALUE!</v>
      </c>
      <c r="T84" s="156" t="e">
        <f t="shared" si="8"/>
        <v>#VALUE!</v>
      </c>
      <c r="U84" s="156" t="e">
        <f t="shared" si="8"/>
        <v>#VALUE!</v>
      </c>
      <c r="V84" s="156" t="e">
        <f t="shared" si="8"/>
        <v>#VALUE!</v>
      </c>
    </row>
    <row r="85" spans="14:22" x14ac:dyDescent="0.25">
      <c r="N85" s="157">
        <f t="shared" si="7"/>
        <v>0</v>
      </c>
      <c r="O85" s="158" t="str">
        <f t="shared" si="4"/>
        <v xml:space="preserve">0 </v>
      </c>
      <c r="P85" s="156" t="e">
        <f t="shared" si="8"/>
        <v>#VALUE!</v>
      </c>
      <c r="Q85" s="156" t="e">
        <f t="shared" si="8"/>
        <v>#VALUE!</v>
      </c>
      <c r="R85" s="156" t="e">
        <f t="shared" si="8"/>
        <v>#VALUE!</v>
      </c>
      <c r="S85" s="156" t="e">
        <f t="shared" si="8"/>
        <v>#VALUE!</v>
      </c>
      <c r="T85" s="156" t="e">
        <f t="shared" si="8"/>
        <v>#VALUE!</v>
      </c>
      <c r="U85" s="156" t="e">
        <f t="shared" si="8"/>
        <v>#VALUE!</v>
      </c>
      <c r="V85" s="156" t="e">
        <f t="shared" si="8"/>
        <v>#VALUE!</v>
      </c>
    </row>
    <row r="86" spans="14:22" x14ac:dyDescent="0.25">
      <c r="N86" s="157">
        <f t="shared" si="7"/>
        <v>0</v>
      </c>
      <c r="O86" s="158" t="str">
        <f t="shared" si="4"/>
        <v xml:space="preserve">0 </v>
      </c>
      <c r="P86" s="156" t="e">
        <f t="shared" si="8"/>
        <v>#VALUE!</v>
      </c>
      <c r="Q86" s="156" t="e">
        <f t="shared" si="8"/>
        <v>#VALUE!</v>
      </c>
      <c r="R86" s="156" t="e">
        <f t="shared" si="8"/>
        <v>#VALUE!</v>
      </c>
      <c r="S86" s="156" t="e">
        <f t="shared" si="8"/>
        <v>#VALUE!</v>
      </c>
      <c r="T86" s="156" t="e">
        <f t="shared" si="8"/>
        <v>#VALUE!</v>
      </c>
      <c r="U86" s="156" t="e">
        <f t="shared" si="8"/>
        <v>#VALUE!</v>
      </c>
      <c r="V86" s="156" t="e">
        <f t="shared" si="8"/>
        <v>#VALUE!</v>
      </c>
    </row>
    <row r="87" spans="14:22" x14ac:dyDescent="0.25">
      <c r="N87" s="157">
        <f t="shared" si="7"/>
        <v>0</v>
      </c>
      <c r="O87" s="158" t="str">
        <f t="shared" si="4"/>
        <v xml:space="preserve">0 </v>
      </c>
      <c r="P87" s="156" t="e">
        <f t="shared" si="8"/>
        <v>#VALUE!</v>
      </c>
      <c r="Q87" s="156" t="e">
        <f t="shared" si="8"/>
        <v>#VALUE!</v>
      </c>
      <c r="R87" s="156" t="e">
        <f t="shared" si="8"/>
        <v>#VALUE!</v>
      </c>
      <c r="S87" s="156" t="e">
        <f t="shared" si="8"/>
        <v>#VALUE!</v>
      </c>
      <c r="T87" s="156" t="e">
        <f t="shared" si="8"/>
        <v>#VALUE!</v>
      </c>
      <c r="U87" s="156" t="e">
        <f t="shared" si="8"/>
        <v>#VALUE!</v>
      </c>
      <c r="V87" s="156" t="e">
        <f t="shared" si="8"/>
        <v>#VALUE!</v>
      </c>
    </row>
    <row r="88" spans="14:22" x14ac:dyDescent="0.25">
      <c r="N88" s="157">
        <f t="shared" si="7"/>
        <v>0</v>
      </c>
      <c r="O88" s="158" t="str">
        <f t="shared" si="4"/>
        <v xml:space="preserve">0 </v>
      </c>
      <c r="P88" s="156" t="e">
        <f t="shared" si="8"/>
        <v>#VALUE!</v>
      </c>
      <c r="Q88" s="156" t="e">
        <f t="shared" si="8"/>
        <v>#VALUE!</v>
      </c>
      <c r="R88" s="156" t="e">
        <f t="shared" si="8"/>
        <v>#VALUE!</v>
      </c>
      <c r="S88" s="156" t="e">
        <f t="shared" si="8"/>
        <v>#VALUE!</v>
      </c>
      <c r="T88" s="156" t="e">
        <f t="shared" si="8"/>
        <v>#VALUE!</v>
      </c>
      <c r="U88" s="156" t="e">
        <f t="shared" si="8"/>
        <v>#VALUE!</v>
      </c>
      <c r="V88" s="156" t="e">
        <f t="shared" si="8"/>
        <v>#VALUE!</v>
      </c>
    </row>
    <row r="89" spans="14:22" x14ac:dyDescent="0.25">
      <c r="N89" s="157">
        <f t="shared" si="7"/>
        <v>0</v>
      </c>
      <c r="O89" s="158" t="str">
        <f t="shared" si="4"/>
        <v xml:space="preserve">0 </v>
      </c>
      <c r="P89" s="156" t="e">
        <f t="shared" si="8"/>
        <v>#VALUE!</v>
      </c>
      <c r="Q89" s="156" t="e">
        <f t="shared" si="8"/>
        <v>#VALUE!</v>
      </c>
      <c r="R89" s="156" t="e">
        <f t="shared" si="8"/>
        <v>#VALUE!</v>
      </c>
      <c r="S89" s="156" t="e">
        <f t="shared" si="8"/>
        <v>#VALUE!</v>
      </c>
      <c r="T89" s="156" t="e">
        <f t="shared" si="8"/>
        <v>#VALUE!</v>
      </c>
      <c r="U89" s="156" t="e">
        <f t="shared" si="8"/>
        <v>#VALUE!</v>
      </c>
      <c r="V89" s="156" t="e">
        <f t="shared" si="8"/>
        <v>#VALUE!</v>
      </c>
    </row>
    <row r="90" spans="14:22" x14ac:dyDescent="0.25">
      <c r="N90" s="157">
        <f t="shared" si="7"/>
        <v>0</v>
      </c>
      <c r="O90" s="158" t="str">
        <f t="shared" si="4"/>
        <v xml:space="preserve">0 </v>
      </c>
      <c r="P90" s="156" t="e">
        <f t="shared" si="8"/>
        <v>#VALUE!</v>
      </c>
      <c r="Q90" s="156" t="e">
        <f t="shared" si="8"/>
        <v>#VALUE!</v>
      </c>
      <c r="R90" s="156" t="e">
        <f t="shared" si="8"/>
        <v>#VALUE!</v>
      </c>
      <c r="S90" s="156" t="e">
        <f t="shared" si="8"/>
        <v>#VALUE!</v>
      </c>
      <c r="T90" s="156" t="e">
        <f t="shared" si="8"/>
        <v>#VALUE!</v>
      </c>
      <c r="U90" s="156" t="e">
        <f t="shared" si="8"/>
        <v>#VALUE!</v>
      </c>
      <c r="V90" s="156" t="e">
        <f t="shared" si="8"/>
        <v>#VALUE!</v>
      </c>
    </row>
    <row r="91" spans="14:22" x14ac:dyDescent="0.25">
      <c r="N91" s="157">
        <f t="shared" si="7"/>
        <v>0</v>
      </c>
      <c r="O91" s="158" t="str">
        <f t="shared" ref="O91:O149" si="9">IF(RIGHT(A91,7)="-JARDIN",CONCATENATE(N91," ",F91," jardin"),IF(RIGHT(A91,5)="PAYS ",CONCATENATE(N91," ",F91," du Pays"),IF(LEFT(A91,3)="ABS","",CONCATENATE(N91," ",F91))))</f>
        <v xml:space="preserve">0 </v>
      </c>
      <c r="P91" s="156" t="e">
        <f t="shared" si="8"/>
        <v>#VALUE!</v>
      </c>
      <c r="Q91" s="156" t="e">
        <f t="shared" si="8"/>
        <v>#VALUE!</v>
      </c>
      <c r="R91" s="156" t="e">
        <f t="shared" si="8"/>
        <v>#VALUE!</v>
      </c>
      <c r="S91" s="156" t="e">
        <f t="shared" si="8"/>
        <v>#VALUE!</v>
      </c>
      <c r="T91" s="156" t="e">
        <f t="shared" si="8"/>
        <v>#VALUE!</v>
      </c>
      <c r="U91" s="156" t="e">
        <f t="shared" si="8"/>
        <v>#VALUE!</v>
      </c>
      <c r="V91" s="156" t="e">
        <f t="shared" si="8"/>
        <v>#VALUE!</v>
      </c>
    </row>
    <row r="92" spans="14:22" x14ac:dyDescent="0.25">
      <c r="N92" s="157">
        <f t="shared" si="7"/>
        <v>0</v>
      </c>
      <c r="O92" s="158" t="str">
        <f t="shared" si="9"/>
        <v xml:space="preserve">0 </v>
      </c>
      <c r="P92" s="156" t="e">
        <f t="shared" si="8"/>
        <v>#VALUE!</v>
      </c>
      <c r="Q92" s="156" t="e">
        <f t="shared" si="8"/>
        <v>#VALUE!</v>
      </c>
      <c r="R92" s="156" t="e">
        <f t="shared" si="8"/>
        <v>#VALUE!</v>
      </c>
      <c r="S92" s="156" t="e">
        <f t="shared" si="8"/>
        <v>#VALUE!</v>
      </c>
      <c r="T92" s="156" t="e">
        <f t="shared" si="8"/>
        <v>#VALUE!</v>
      </c>
      <c r="U92" s="156" t="e">
        <f t="shared" si="8"/>
        <v>#VALUE!</v>
      </c>
      <c r="V92" s="156" t="e">
        <f t="shared" si="8"/>
        <v>#VALUE!</v>
      </c>
    </row>
    <row r="93" spans="14:22" x14ac:dyDescent="0.25">
      <c r="N93" s="157">
        <f t="shared" si="7"/>
        <v>0</v>
      </c>
      <c r="O93" s="158" t="str">
        <f t="shared" si="9"/>
        <v xml:space="preserve">0 </v>
      </c>
      <c r="P93" s="156" t="e">
        <f t="shared" si="8"/>
        <v>#VALUE!</v>
      </c>
      <c r="Q93" s="156" t="e">
        <f t="shared" si="8"/>
        <v>#VALUE!</v>
      </c>
      <c r="R93" s="156" t="e">
        <f t="shared" si="8"/>
        <v>#VALUE!</v>
      </c>
      <c r="S93" s="156" t="e">
        <f t="shared" si="8"/>
        <v>#VALUE!</v>
      </c>
      <c r="T93" s="156" t="e">
        <f t="shared" si="8"/>
        <v>#VALUE!</v>
      </c>
      <c r="U93" s="156" t="e">
        <f t="shared" si="8"/>
        <v>#VALUE!</v>
      </c>
      <c r="V93" s="156" t="e">
        <f t="shared" si="8"/>
        <v>#VALUE!</v>
      </c>
    </row>
    <row r="94" spans="14:22" x14ac:dyDescent="0.25">
      <c r="N94" s="157">
        <f t="shared" si="7"/>
        <v>0</v>
      </c>
      <c r="O94" s="158" t="str">
        <f t="shared" si="9"/>
        <v xml:space="preserve">0 </v>
      </c>
      <c r="P94" s="156" t="e">
        <f t="shared" si="8"/>
        <v>#VALUE!</v>
      </c>
      <c r="Q94" s="156" t="e">
        <f t="shared" si="8"/>
        <v>#VALUE!</v>
      </c>
      <c r="R94" s="156" t="e">
        <f t="shared" si="8"/>
        <v>#VALUE!</v>
      </c>
      <c r="S94" s="156" t="e">
        <f t="shared" si="8"/>
        <v>#VALUE!</v>
      </c>
      <c r="T94" s="156" t="e">
        <f t="shared" si="8"/>
        <v>#VALUE!</v>
      </c>
      <c r="U94" s="156" t="e">
        <f t="shared" si="8"/>
        <v>#VALUE!</v>
      </c>
      <c r="V94" s="156" t="e">
        <f t="shared" si="8"/>
        <v>#VALUE!</v>
      </c>
    </row>
    <row r="95" spans="14:22" x14ac:dyDescent="0.25">
      <c r="N95" s="157">
        <f t="shared" si="7"/>
        <v>0</v>
      </c>
      <c r="O95" s="158" t="str">
        <f t="shared" si="9"/>
        <v xml:space="preserve">0 </v>
      </c>
      <c r="P95" s="156" t="e">
        <f t="shared" si="8"/>
        <v>#VALUE!</v>
      </c>
      <c r="Q95" s="156" t="e">
        <f t="shared" si="8"/>
        <v>#VALUE!</v>
      </c>
      <c r="R95" s="156" t="e">
        <f t="shared" si="8"/>
        <v>#VALUE!</v>
      </c>
      <c r="S95" s="156" t="e">
        <f t="shared" si="8"/>
        <v>#VALUE!</v>
      </c>
      <c r="T95" s="156" t="e">
        <f t="shared" si="8"/>
        <v>#VALUE!</v>
      </c>
      <c r="U95" s="156" t="e">
        <f t="shared" si="8"/>
        <v>#VALUE!</v>
      </c>
      <c r="V95" s="156" t="e">
        <f t="shared" si="8"/>
        <v>#VALUE!</v>
      </c>
    </row>
    <row r="96" spans="14:22" x14ac:dyDescent="0.25">
      <c r="N96" s="157">
        <f t="shared" si="7"/>
        <v>0</v>
      </c>
      <c r="O96" s="158" t="str">
        <f t="shared" si="9"/>
        <v xml:space="preserve">0 </v>
      </c>
      <c r="P96" s="156" t="e">
        <f t="shared" si="8"/>
        <v>#VALUE!</v>
      </c>
      <c r="Q96" s="156" t="e">
        <f t="shared" si="8"/>
        <v>#VALUE!</v>
      </c>
      <c r="R96" s="156" t="e">
        <f t="shared" si="8"/>
        <v>#VALUE!</v>
      </c>
      <c r="S96" s="156" t="e">
        <f t="shared" si="8"/>
        <v>#VALUE!</v>
      </c>
      <c r="T96" s="156" t="e">
        <f t="shared" si="8"/>
        <v>#VALUE!</v>
      </c>
      <c r="U96" s="156" t="e">
        <f t="shared" si="8"/>
        <v>#VALUE!</v>
      </c>
      <c r="V96" s="156" t="e">
        <f t="shared" si="8"/>
        <v>#VALUE!</v>
      </c>
    </row>
    <row r="97" spans="14:22" x14ac:dyDescent="0.25">
      <c r="N97" s="157">
        <f t="shared" si="7"/>
        <v>0</v>
      </c>
      <c r="O97" s="158" t="str">
        <f t="shared" si="9"/>
        <v xml:space="preserve">0 </v>
      </c>
      <c r="P97" s="156" t="e">
        <f t="shared" si="8"/>
        <v>#VALUE!</v>
      </c>
      <c r="Q97" s="156" t="e">
        <f t="shared" si="8"/>
        <v>#VALUE!</v>
      </c>
      <c r="R97" s="156" t="e">
        <f t="shared" si="8"/>
        <v>#VALUE!</v>
      </c>
      <c r="S97" s="156" t="e">
        <f t="shared" si="8"/>
        <v>#VALUE!</v>
      </c>
      <c r="T97" s="156" t="e">
        <f t="shared" si="8"/>
        <v>#VALUE!</v>
      </c>
      <c r="U97" s="156" t="e">
        <f t="shared" si="8"/>
        <v>#VALUE!</v>
      </c>
      <c r="V97" s="156" t="e">
        <f t="shared" si="8"/>
        <v>#VALUE!</v>
      </c>
    </row>
    <row r="98" spans="14:22" x14ac:dyDescent="0.25">
      <c r="N98" s="157">
        <f t="shared" si="7"/>
        <v>0</v>
      </c>
      <c r="O98" s="158" t="str">
        <f t="shared" si="9"/>
        <v xml:space="preserve">0 </v>
      </c>
      <c r="P98" s="156" t="e">
        <f t="shared" si="8"/>
        <v>#VALUE!</v>
      </c>
      <c r="Q98" s="156" t="e">
        <f t="shared" si="8"/>
        <v>#VALUE!</v>
      </c>
      <c r="R98" s="156" t="e">
        <f t="shared" si="8"/>
        <v>#VALUE!</v>
      </c>
      <c r="S98" s="156" t="e">
        <f t="shared" si="8"/>
        <v>#VALUE!</v>
      </c>
      <c r="T98" s="156" t="e">
        <f t="shared" si="8"/>
        <v>#VALUE!</v>
      </c>
      <c r="U98" s="156" t="e">
        <f t="shared" si="8"/>
        <v>#VALUE!</v>
      </c>
      <c r="V98" s="156" t="e">
        <f t="shared" si="8"/>
        <v>#VALUE!</v>
      </c>
    </row>
    <row r="99" spans="14:22" x14ac:dyDescent="0.25">
      <c r="N99" s="157">
        <f t="shared" si="7"/>
        <v>0</v>
      </c>
      <c r="O99" s="158" t="str">
        <f t="shared" si="9"/>
        <v xml:space="preserve">0 </v>
      </c>
      <c r="P99" s="156" t="e">
        <f t="shared" si="8"/>
        <v>#VALUE!</v>
      </c>
      <c r="Q99" s="156" t="e">
        <f t="shared" si="8"/>
        <v>#VALUE!</v>
      </c>
      <c r="R99" s="156" t="e">
        <f t="shared" si="8"/>
        <v>#VALUE!</v>
      </c>
      <c r="S99" s="156" t="e">
        <f t="shared" si="8"/>
        <v>#VALUE!</v>
      </c>
      <c r="T99" s="156" t="e">
        <f t="shared" si="8"/>
        <v>#VALUE!</v>
      </c>
      <c r="U99" s="156" t="e">
        <f t="shared" si="8"/>
        <v>#VALUE!</v>
      </c>
      <c r="V99" s="156" t="e">
        <f t="shared" si="8"/>
        <v>#VALUE!</v>
      </c>
    </row>
    <row r="100" spans="14:22" x14ac:dyDescent="0.25">
      <c r="N100" s="157">
        <f t="shared" si="7"/>
        <v>0</v>
      </c>
      <c r="O100" s="158" t="str">
        <f t="shared" si="9"/>
        <v xml:space="preserve">0 </v>
      </c>
      <c r="P100" s="156" t="e">
        <f t="shared" si="8"/>
        <v>#VALUE!</v>
      </c>
      <c r="Q100" s="156" t="e">
        <f t="shared" si="8"/>
        <v>#VALUE!</v>
      </c>
      <c r="R100" s="156" t="e">
        <f t="shared" si="8"/>
        <v>#VALUE!</v>
      </c>
      <c r="S100" s="156" t="e">
        <f t="shared" si="8"/>
        <v>#VALUE!</v>
      </c>
      <c r="T100" s="156" t="e">
        <f t="shared" si="8"/>
        <v>#VALUE!</v>
      </c>
      <c r="U100" s="156" t="e">
        <f t="shared" si="8"/>
        <v>#VALUE!</v>
      </c>
      <c r="V100" s="156" t="e">
        <f t="shared" si="8"/>
        <v>#VALUE!</v>
      </c>
    </row>
    <row r="101" spans="14:22" x14ac:dyDescent="0.25">
      <c r="N101" s="157">
        <f t="shared" si="7"/>
        <v>0</v>
      </c>
      <c r="O101" s="158" t="str">
        <f t="shared" si="9"/>
        <v xml:space="preserve">0 </v>
      </c>
      <c r="P101" s="156" t="e">
        <f t="shared" si="8"/>
        <v>#VALUE!</v>
      </c>
      <c r="Q101" s="156" t="e">
        <f t="shared" si="8"/>
        <v>#VALUE!</v>
      </c>
      <c r="R101" s="156" t="e">
        <f t="shared" si="8"/>
        <v>#VALUE!</v>
      </c>
      <c r="S101" s="156" t="e">
        <f t="shared" si="8"/>
        <v>#VALUE!</v>
      </c>
      <c r="T101" s="156" t="e">
        <f t="shared" si="8"/>
        <v>#VALUE!</v>
      </c>
      <c r="U101" s="156" t="e">
        <f t="shared" si="8"/>
        <v>#VALUE!</v>
      </c>
      <c r="V101" s="156" t="e">
        <f t="shared" si="8"/>
        <v>#VALUE!</v>
      </c>
    </row>
    <row r="102" spans="14:22" x14ac:dyDescent="0.25">
      <c r="N102" s="157">
        <f t="shared" si="7"/>
        <v>0</v>
      </c>
      <c r="O102" s="158" t="str">
        <f t="shared" si="9"/>
        <v xml:space="preserve">0 </v>
      </c>
      <c r="P102" s="156" t="e">
        <f t="shared" si="8"/>
        <v>#VALUE!</v>
      </c>
      <c r="Q102" s="156" t="e">
        <f t="shared" si="8"/>
        <v>#VALUE!</v>
      </c>
      <c r="R102" s="156" t="e">
        <f t="shared" si="8"/>
        <v>#VALUE!</v>
      </c>
      <c r="S102" s="156" t="e">
        <f t="shared" si="8"/>
        <v>#VALUE!</v>
      </c>
      <c r="T102" s="156" t="e">
        <f t="shared" si="8"/>
        <v>#VALUE!</v>
      </c>
      <c r="U102" s="156" t="e">
        <f t="shared" si="8"/>
        <v>#VALUE!</v>
      </c>
      <c r="V102" s="156" t="e">
        <f t="shared" si="8"/>
        <v>#VALUE!</v>
      </c>
    </row>
    <row r="103" spans="14:22" x14ac:dyDescent="0.25">
      <c r="N103" s="157">
        <f t="shared" si="7"/>
        <v>0</v>
      </c>
      <c r="O103" s="158" t="str">
        <f t="shared" si="9"/>
        <v xml:space="preserve">0 </v>
      </c>
      <c r="P103" s="156" t="e">
        <f t="shared" si="8"/>
        <v>#VALUE!</v>
      </c>
      <c r="Q103" s="156" t="e">
        <f t="shared" si="8"/>
        <v>#VALUE!</v>
      </c>
      <c r="R103" s="156" t="e">
        <f t="shared" si="8"/>
        <v>#VALUE!</v>
      </c>
      <c r="S103" s="156" t="e">
        <f t="shared" si="8"/>
        <v>#VALUE!</v>
      </c>
      <c r="T103" s="156" t="e">
        <f t="shared" si="8"/>
        <v>#VALUE!</v>
      </c>
      <c r="U103" s="156" t="e">
        <f t="shared" si="8"/>
        <v>#VALUE!</v>
      </c>
      <c r="V103" s="156" t="e">
        <f t="shared" si="8"/>
        <v>#VALUE!</v>
      </c>
    </row>
    <row r="104" spans="14:22" x14ac:dyDescent="0.25">
      <c r="N104" s="157">
        <f t="shared" si="7"/>
        <v>0</v>
      </c>
      <c r="O104" s="158" t="str">
        <f t="shared" si="9"/>
        <v xml:space="preserve">0 </v>
      </c>
      <c r="P104" s="156" t="e">
        <f t="shared" si="8"/>
        <v>#VALUE!</v>
      </c>
      <c r="Q104" s="156" t="e">
        <f t="shared" si="8"/>
        <v>#VALUE!</v>
      </c>
      <c r="R104" s="156" t="e">
        <f t="shared" si="8"/>
        <v>#VALUE!</v>
      </c>
      <c r="S104" s="156" t="e">
        <f t="shared" si="8"/>
        <v>#VALUE!</v>
      </c>
      <c r="T104" s="156" t="e">
        <f t="shared" si="8"/>
        <v>#VALUE!</v>
      </c>
      <c r="U104" s="156" t="e">
        <f t="shared" si="8"/>
        <v>#VALUE!</v>
      </c>
      <c r="V104" s="156" t="e">
        <f t="shared" si="8"/>
        <v>#VALUE!</v>
      </c>
    </row>
    <row r="105" spans="14:22" x14ac:dyDescent="0.25">
      <c r="N105" s="157">
        <f t="shared" si="7"/>
        <v>0</v>
      </c>
      <c r="O105" s="158" t="str">
        <f t="shared" si="9"/>
        <v xml:space="preserve">0 </v>
      </c>
      <c r="P105" s="156" t="e">
        <f t="shared" si="8"/>
        <v>#VALUE!</v>
      </c>
      <c r="Q105" s="156" t="e">
        <f t="shared" si="8"/>
        <v>#VALUE!</v>
      </c>
      <c r="R105" s="156" t="e">
        <f t="shared" si="8"/>
        <v>#VALUE!</v>
      </c>
      <c r="S105" s="156" t="e">
        <f t="shared" si="8"/>
        <v>#VALUE!</v>
      </c>
      <c r="T105" s="156" t="e">
        <f t="shared" si="8"/>
        <v>#VALUE!</v>
      </c>
      <c r="U105" s="156" t="e">
        <f t="shared" si="8"/>
        <v>#VALUE!</v>
      </c>
      <c r="V105" s="156" t="e">
        <f t="shared" si="8"/>
        <v>#VALUE!</v>
      </c>
    </row>
    <row r="106" spans="14:22" x14ac:dyDescent="0.25">
      <c r="N106" s="157">
        <f t="shared" si="7"/>
        <v>0</v>
      </c>
      <c r="O106" s="158" t="str">
        <f t="shared" si="9"/>
        <v xml:space="preserve">0 </v>
      </c>
      <c r="P106" s="156" t="e">
        <f t="shared" si="8"/>
        <v>#VALUE!</v>
      </c>
      <c r="Q106" s="156" t="e">
        <f t="shared" si="8"/>
        <v>#VALUE!</v>
      </c>
      <c r="R106" s="156" t="e">
        <f t="shared" si="8"/>
        <v>#VALUE!</v>
      </c>
      <c r="S106" s="156" t="e">
        <f t="shared" si="8"/>
        <v>#VALUE!</v>
      </c>
      <c r="T106" s="156" t="e">
        <f t="shared" si="8"/>
        <v>#VALUE!</v>
      </c>
      <c r="U106" s="156" t="e">
        <f t="shared" si="8"/>
        <v>#VALUE!</v>
      </c>
      <c r="V106" s="156" t="e">
        <f t="shared" si="8"/>
        <v>#VALUE!</v>
      </c>
    </row>
    <row r="107" spans="14:22" x14ac:dyDescent="0.25">
      <c r="N107" s="157">
        <f t="shared" si="7"/>
        <v>0</v>
      </c>
      <c r="O107" s="158" t="str">
        <f t="shared" si="9"/>
        <v xml:space="preserve">0 </v>
      </c>
      <c r="P107" s="156" t="e">
        <f t="shared" si="8"/>
        <v>#VALUE!</v>
      </c>
      <c r="Q107" s="156" t="e">
        <f t="shared" si="8"/>
        <v>#VALUE!</v>
      </c>
      <c r="R107" s="156" t="e">
        <f t="shared" si="8"/>
        <v>#VALUE!</v>
      </c>
      <c r="S107" s="156" t="e">
        <f t="shared" si="8"/>
        <v>#VALUE!</v>
      </c>
      <c r="T107" s="156" t="e">
        <f t="shared" si="8"/>
        <v>#VALUE!</v>
      </c>
      <c r="U107" s="156" t="e">
        <f t="shared" si="8"/>
        <v>#VALUE!</v>
      </c>
      <c r="V107" s="156" t="e">
        <f t="shared" si="8"/>
        <v>#VALUE!</v>
      </c>
    </row>
    <row r="108" spans="14:22" x14ac:dyDescent="0.25">
      <c r="N108" s="157">
        <f t="shared" si="7"/>
        <v>0</v>
      </c>
      <c r="O108" s="158" t="str">
        <f t="shared" si="9"/>
        <v xml:space="preserve">0 </v>
      </c>
      <c r="P108" s="156" t="e">
        <f t="shared" si="8"/>
        <v>#VALUE!</v>
      </c>
      <c r="Q108" s="156" t="e">
        <f t="shared" si="8"/>
        <v>#VALUE!</v>
      </c>
      <c r="R108" s="156" t="e">
        <f t="shared" si="8"/>
        <v>#VALUE!</v>
      </c>
      <c r="S108" s="156" t="e">
        <f t="shared" si="8"/>
        <v>#VALUE!</v>
      </c>
      <c r="T108" s="156" t="e">
        <f t="shared" si="8"/>
        <v>#VALUE!</v>
      </c>
      <c r="U108" s="156" t="e">
        <f t="shared" si="8"/>
        <v>#VALUE!</v>
      </c>
      <c r="V108" s="156" t="e">
        <f t="shared" si="8"/>
        <v>#VALUE!</v>
      </c>
    </row>
    <row r="109" spans="14:22" x14ac:dyDescent="0.25">
      <c r="N109" s="157">
        <f t="shared" si="7"/>
        <v>0</v>
      </c>
      <c r="O109" s="158" t="str">
        <f t="shared" si="9"/>
        <v xml:space="preserve">0 </v>
      </c>
      <c r="P109" s="156" t="e">
        <f t="shared" si="8"/>
        <v>#VALUE!</v>
      </c>
      <c r="Q109" s="156" t="e">
        <f t="shared" si="8"/>
        <v>#VALUE!</v>
      </c>
      <c r="R109" s="156" t="e">
        <f t="shared" si="8"/>
        <v>#VALUE!</v>
      </c>
      <c r="S109" s="156" t="e">
        <f t="shared" si="8"/>
        <v>#VALUE!</v>
      </c>
      <c r="T109" s="156" t="e">
        <f t="shared" si="8"/>
        <v>#VALUE!</v>
      </c>
      <c r="U109" s="156" t="e">
        <f t="shared" si="8"/>
        <v>#VALUE!</v>
      </c>
      <c r="V109" s="156" t="e">
        <f t="shared" si="8"/>
        <v>#VALUE!</v>
      </c>
    </row>
    <row r="110" spans="14:22" x14ac:dyDescent="0.25">
      <c r="N110" s="157">
        <f t="shared" si="7"/>
        <v>0</v>
      </c>
      <c r="O110" s="158" t="str">
        <f t="shared" si="9"/>
        <v xml:space="preserve">0 </v>
      </c>
      <c r="P110" s="156" t="e">
        <f t="shared" si="8"/>
        <v>#VALUE!</v>
      </c>
      <c r="Q110" s="156" t="e">
        <f t="shared" si="8"/>
        <v>#VALUE!</v>
      </c>
      <c r="R110" s="156" t="e">
        <f t="shared" si="8"/>
        <v>#VALUE!</v>
      </c>
      <c r="S110" s="156" t="e">
        <f t="shared" si="8"/>
        <v>#VALUE!</v>
      </c>
      <c r="T110" s="156" t="e">
        <f t="shared" si="8"/>
        <v>#VALUE!</v>
      </c>
      <c r="U110" s="156" t="e">
        <f t="shared" si="8"/>
        <v>#VALUE!</v>
      </c>
      <c r="V110" s="156" t="e">
        <f t="shared" si="8"/>
        <v>#VALUE!</v>
      </c>
    </row>
    <row r="111" spans="14:22" x14ac:dyDescent="0.25">
      <c r="N111" s="157">
        <f t="shared" si="7"/>
        <v>0</v>
      </c>
      <c r="O111" s="158" t="str">
        <f t="shared" si="9"/>
        <v xml:space="preserve">0 </v>
      </c>
      <c r="P111" s="156" t="e">
        <f t="shared" si="8"/>
        <v>#VALUE!</v>
      </c>
      <c r="Q111" s="156" t="e">
        <f t="shared" si="8"/>
        <v>#VALUE!</v>
      </c>
      <c r="R111" s="156" t="e">
        <f t="shared" si="8"/>
        <v>#VALUE!</v>
      </c>
      <c r="S111" s="156" t="e">
        <f t="shared" si="8"/>
        <v>#VALUE!</v>
      </c>
      <c r="T111" s="156" t="e">
        <f t="shared" si="8"/>
        <v>#VALUE!</v>
      </c>
      <c r="U111" s="156" t="e">
        <f t="shared" si="8"/>
        <v>#VALUE!</v>
      </c>
      <c r="V111" s="156" t="e">
        <f t="shared" si="8"/>
        <v>#VALUE!</v>
      </c>
    </row>
    <row r="112" spans="14:22" x14ac:dyDescent="0.25">
      <c r="N112" s="157">
        <f t="shared" si="7"/>
        <v>0</v>
      </c>
      <c r="O112" s="158" t="str">
        <f t="shared" si="9"/>
        <v xml:space="preserve">0 </v>
      </c>
      <c r="P112" s="156" t="e">
        <f t="shared" si="8"/>
        <v>#VALUE!</v>
      </c>
      <c r="Q112" s="156" t="e">
        <f t="shared" si="8"/>
        <v>#VALUE!</v>
      </c>
      <c r="R112" s="156" t="e">
        <f t="shared" si="8"/>
        <v>#VALUE!</v>
      </c>
      <c r="S112" s="156" t="e">
        <f t="shared" si="8"/>
        <v>#VALUE!</v>
      </c>
      <c r="T112" s="156" t="e">
        <f t="shared" si="8"/>
        <v>#VALUE!</v>
      </c>
      <c r="U112" s="156" t="e">
        <f t="shared" si="8"/>
        <v>#VALUE!</v>
      </c>
      <c r="V112" s="156" t="e">
        <f t="shared" si="8"/>
        <v>#VALUE!</v>
      </c>
    </row>
    <row r="113" spans="14:22" x14ac:dyDescent="0.25">
      <c r="N113" s="157">
        <f t="shared" si="7"/>
        <v>0</v>
      </c>
      <c r="O113" s="158" t="str">
        <f t="shared" si="9"/>
        <v xml:space="preserve">0 </v>
      </c>
      <c r="P113" s="156" t="e">
        <f t="shared" si="8"/>
        <v>#VALUE!</v>
      </c>
      <c r="Q113" s="156" t="e">
        <f t="shared" si="8"/>
        <v>#VALUE!</v>
      </c>
      <c r="R113" s="156" t="e">
        <f t="shared" si="8"/>
        <v>#VALUE!</v>
      </c>
      <c r="S113" s="156" t="e">
        <f t="shared" si="8"/>
        <v>#VALUE!</v>
      </c>
      <c r="T113" s="156" t="e">
        <f t="shared" si="8"/>
        <v>#VALUE!</v>
      </c>
      <c r="U113" s="156" t="e">
        <f t="shared" si="8"/>
        <v>#VALUE!</v>
      </c>
      <c r="V113" s="156" t="e">
        <f t="shared" si="8"/>
        <v>#VALUE!</v>
      </c>
    </row>
    <row r="114" spans="14:22" x14ac:dyDescent="0.25">
      <c r="N114" s="157">
        <f t="shared" si="7"/>
        <v>0</v>
      </c>
      <c r="O114" s="158" t="str">
        <f t="shared" si="9"/>
        <v xml:space="preserve">0 </v>
      </c>
      <c r="P114" s="156" t="e">
        <f t="shared" si="8"/>
        <v>#VALUE!</v>
      </c>
      <c r="Q114" s="156" t="e">
        <f t="shared" si="8"/>
        <v>#VALUE!</v>
      </c>
      <c r="R114" s="156" t="e">
        <f t="shared" si="8"/>
        <v>#VALUE!</v>
      </c>
      <c r="S114" s="156" t="e">
        <f t="shared" si="8"/>
        <v>#VALUE!</v>
      </c>
      <c r="T114" s="156" t="e">
        <f t="shared" si="8"/>
        <v>#VALUE!</v>
      </c>
      <c r="U114" s="156" t="e">
        <f t="shared" si="8"/>
        <v>#VALUE!</v>
      </c>
      <c r="V114" s="156" t="e">
        <f t="shared" si="8"/>
        <v>#VALUE!</v>
      </c>
    </row>
    <row r="115" spans="14:22" x14ac:dyDescent="0.25">
      <c r="N115" s="157">
        <f t="shared" si="7"/>
        <v>0</v>
      </c>
      <c r="O115" s="158" t="str">
        <f t="shared" si="9"/>
        <v xml:space="preserve">0 </v>
      </c>
      <c r="P115" s="156" t="e">
        <f t="shared" si="8"/>
        <v>#VALUE!</v>
      </c>
      <c r="Q115" s="156" t="e">
        <f t="shared" si="8"/>
        <v>#VALUE!</v>
      </c>
      <c r="R115" s="156" t="e">
        <f t="shared" si="8"/>
        <v>#VALUE!</v>
      </c>
      <c r="S115" s="156" t="e">
        <f t="shared" si="8"/>
        <v>#VALUE!</v>
      </c>
      <c r="T115" s="156" t="e">
        <f t="shared" si="8"/>
        <v>#VALUE!</v>
      </c>
      <c r="U115" s="156" t="e">
        <f t="shared" si="8"/>
        <v>#VALUE!</v>
      </c>
      <c r="V115" s="156" t="e">
        <f t="shared" si="8"/>
        <v>#VALUE!</v>
      </c>
    </row>
    <row r="116" spans="14:22" x14ac:dyDescent="0.25">
      <c r="N116" s="157">
        <f t="shared" si="7"/>
        <v>0</v>
      </c>
      <c r="O116" s="158" t="str">
        <f t="shared" si="9"/>
        <v xml:space="preserve">0 </v>
      </c>
      <c r="P116" s="156" t="e">
        <f t="shared" si="8"/>
        <v>#VALUE!</v>
      </c>
      <c r="Q116" s="156" t="e">
        <f t="shared" si="8"/>
        <v>#VALUE!</v>
      </c>
      <c r="R116" s="156" t="e">
        <f t="shared" si="8"/>
        <v>#VALUE!</v>
      </c>
      <c r="S116" s="156" t="e">
        <f t="shared" ref="S116:V149" si="10">LEFT(J116,FIND("/",J116,1)-1)</f>
        <v>#VALUE!</v>
      </c>
      <c r="T116" s="156" t="e">
        <f t="shared" si="10"/>
        <v>#VALUE!</v>
      </c>
      <c r="U116" s="156" t="e">
        <f t="shared" si="10"/>
        <v>#VALUE!</v>
      </c>
      <c r="V116" s="156" t="e">
        <f t="shared" si="10"/>
        <v>#VALUE!</v>
      </c>
    </row>
    <row r="117" spans="14:22" x14ac:dyDescent="0.25">
      <c r="N117" s="157">
        <f t="shared" si="7"/>
        <v>0</v>
      </c>
      <c r="O117" s="158" t="str">
        <f t="shared" si="9"/>
        <v xml:space="preserve">0 </v>
      </c>
      <c r="P117" s="156" t="e">
        <f t="shared" ref="P117:R149" si="11">LEFT(G117,FIND("/",G117,1)-1)</f>
        <v>#VALUE!</v>
      </c>
      <c r="Q117" s="156" t="e">
        <f t="shared" si="11"/>
        <v>#VALUE!</v>
      </c>
      <c r="R117" s="156" t="e">
        <f t="shared" si="11"/>
        <v>#VALUE!</v>
      </c>
      <c r="S117" s="156" t="e">
        <f t="shared" si="10"/>
        <v>#VALUE!</v>
      </c>
      <c r="T117" s="156" t="e">
        <f t="shared" si="10"/>
        <v>#VALUE!</v>
      </c>
      <c r="U117" s="156" t="e">
        <f t="shared" si="10"/>
        <v>#VALUE!</v>
      </c>
      <c r="V117" s="156" t="e">
        <f t="shared" si="10"/>
        <v>#VALUE!</v>
      </c>
    </row>
    <row r="118" spans="14:22" x14ac:dyDescent="0.25">
      <c r="N118" s="157">
        <f t="shared" si="7"/>
        <v>0</v>
      </c>
      <c r="O118" s="158" t="str">
        <f t="shared" si="9"/>
        <v xml:space="preserve">0 </v>
      </c>
      <c r="P118" s="156" t="e">
        <f t="shared" si="11"/>
        <v>#VALUE!</v>
      </c>
      <c r="Q118" s="156" t="e">
        <f t="shared" si="11"/>
        <v>#VALUE!</v>
      </c>
      <c r="R118" s="156" t="e">
        <f t="shared" si="11"/>
        <v>#VALUE!</v>
      </c>
      <c r="S118" s="156" t="e">
        <f t="shared" si="10"/>
        <v>#VALUE!</v>
      </c>
      <c r="T118" s="156" t="e">
        <f t="shared" si="10"/>
        <v>#VALUE!</v>
      </c>
      <c r="U118" s="156" t="e">
        <f t="shared" si="10"/>
        <v>#VALUE!</v>
      </c>
      <c r="V118" s="156" t="e">
        <f t="shared" si="10"/>
        <v>#VALUE!</v>
      </c>
    </row>
    <row r="119" spans="14:22" x14ac:dyDescent="0.25">
      <c r="N119" s="157">
        <f t="shared" si="7"/>
        <v>0</v>
      </c>
      <c r="O119" s="158" t="str">
        <f t="shared" si="9"/>
        <v xml:space="preserve">0 </v>
      </c>
      <c r="P119" s="156" t="e">
        <f t="shared" si="11"/>
        <v>#VALUE!</v>
      </c>
      <c r="Q119" s="156" t="e">
        <f t="shared" si="11"/>
        <v>#VALUE!</v>
      </c>
      <c r="R119" s="156" t="e">
        <f t="shared" si="11"/>
        <v>#VALUE!</v>
      </c>
      <c r="S119" s="156" t="e">
        <f t="shared" si="10"/>
        <v>#VALUE!</v>
      </c>
      <c r="T119" s="156" t="e">
        <f t="shared" si="10"/>
        <v>#VALUE!</v>
      </c>
      <c r="U119" s="156" t="e">
        <f t="shared" si="10"/>
        <v>#VALUE!</v>
      </c>
      <c r="V119" s="156" t="e">
        <f t="shared" si="10"/>
        <v>#VALUE!</v>
      </c>
    </row>
    <row r="120" spans="14:22" x14ac:dyDescent="0.25">
      <c r="N120" s="157">
        <f t="shared" si="7"/>
        <v>0</v>
      </c>
      <c r="O120" s="158" t="str">
        <f t="shared" si="9"/>
        <v xml:space="preserve">0 </v>
      </c>
      <c r="P120" s="156" t="e">
        <f t="shared" si="11"/>
        <v>#VALUE!</v>
      </c>
      <c r="Q120" s="156" t="e">
        <f t="shared" si="11"/>
        <v>#VALUE!</v>
      </c>
      <c r="R120" s="156" t="e">
        <f t="shared" si="11"/>
        <v>#VALUE!</v>
      </c>
      <c r="S120" s="156" t="e">
        <f t="shared" si="10"/>
        <v>#VALUE!</v>
      </c>
      <c r="T120" s="156" t="e">
        <f t="shared" si="10"/>
        <v>#VALUE!</v>
      </c>
      <c r="U120" s="156" t="e">
        <f t="shared" si="10"/>
        <v>#VALUE!</v>
      </c>
      <c r="V120" s="156" t="e">
        <f t="shared" si="10"/>
        <v>#VALUE!</v>
      </c>
    </row>
    <row r="121" spans="14:22" x14ac:dyDescent="0.25">
      <c r="N121" s="157">
        <f t="shared" si="7"/>
        <v>0</v>
      </c>
      <c r="O121" s="158" t="str">
        <f t="shared" si="9"/>
        <v xml:space="preserve">0 </v>
      </c>
      <c r="P121" s="156" t="e">
        <f t="shared" si="11"/>
        <v>#VALUE!</v>
      </c>
      <c r="Q121" s="156" t="e">
        <f t="shared" si="11"/>
        <v>#VALUE!</v>
      </c>
      <c r="R121" s="156" t="e">
        <f t="shared" si="11"/>
        <v>#VALUE!</v>
      </c>
      <c r="S121" s="156" t="e">
        <f t="shared" si="10"/>
        <v>#VALUE!</v>
      </c>
      <c r="T121" s="156" t="e">
        <f t="shared" si="10"/>
        <v>#VALUE!</v>
      </c>
      <c r="U121" s="156" t="e">
        <f t="shared" si="10"/>
        <v>#VALUE!</v>
      </c>
      <c r="V121" s="156" t="e">
        <f t="shared" si="10"/>
        <v>#VALUE!</v>
      </c>
    </row>
    <row r="122" spans="14:22" x14ac:dyDescent="0.25">
      <c r="N122" s="157">
        <f t="shared" si="7"/>
        <v>0</v>
      </c>
      <c r="O122" s="158" t="str">
        <f t="shared" si="9"/>
        <v xml:space="preserve">0 </v>
      </c>
      <c r="P122" s="156" t="e">
        <f t="shared" si="11"/>
        <v>#VALUE!</v>
      </c>
      <c r="Q122" s="156" t="e">
        <f t="shared" si="11"/>
        <v>#VALUE!</v>
      </c>
      <c r="R122" s="156" t="e">
        <f t="shared" si="11"/>
        <v>#VALUE!</v>
      </c>
      <c r="S122" s="156" t="e">
        <f t="shared" si="10"/>
        <v>#VALUE!</v>
      </c>
      <c r="T122" s="156" t="e">
        <f t="shared" si="10"/>
        <v>#VALUE!</v>
      </c>
      <c r="U122" s="156" t="e">
        <f t="shared" si="10"/>
        <v>#VALUE!</v>
      </c>
      <c r="V122" s="156" t="e">
        <f t="shared" si="10"/>
        <v>#VALUE!</v>
      </c>
    </row>
    <row r="123" spans="14:22" x14ac:dyDescent="0.25">
      <c r="N123" s="157">
        <f t="shared" si="7"/>
        <v>0</v>
      </c>
      <c r="O123" s="158" t="str">
        <f t="shared" si="9"/>
        <v xml:space="preserve">0 </v>
      </c>
      <c r="P123" s="156" t="e">
        <f t="shared" si="11"/>
        <v>#VALUE!</v>
      </c>
      <c r="Q123" s="156" t="e">
        <f t="shared" si="11"/>
        <v>#VALUE!</v>
      </c>
      <c r="R123" s="156" t="e">
        <f t="shared" si="11"/>
        <v>#VALUE!</v>
      </c>
      <c r="S123" s="156" t="e">
        <f t="shared" si="10"/>
        <v>#VALUE!</v>
      </c>
      <c r="T123" s="156" t="e">
        <f t="shared" si="10"/>
        <v>#VALUE!</v>
      </c>
      <c r="U123" s="156" t="e">
        <f t="shared" si="10"/>
        <v>#VALUE!</v>
      </c>
      <c r="V123" s="156" t="e">
        <f t="shared" si="10"/>
        <v>#VALUE!</v>
      </c>
    </row>
    <row r="124" spans="14:22" x14ac:dyDescent="0.25">
      <c r="N124" s="157">
        <f t="shared" si="7"/>
        <v>0</v>
      </c>
      <c r="O124" s="158" t="str">
        <f t="shared" si="9"/>
        <v xml:space="preserve">0 </v>
      </c>
      <c r="P124" s="156" t="e">
        <f t="shared" si="11"/>
        <v>#VALUE!</v>
      </c>
      <c r="Q124" s="156" t="e">
        <f t="shared" si="11"/>
        <v>#VALUE!</v>
      </c>
      <c r="R124" s="156" t="e">
        <f t="shared" si="11"/>
        <v>#VALUE!</v>
      </c>
      <c r="S124" s="156" t="e">
        <f t="shared" si="10"/>
        <v>#VALUE!</v>
      </c>
      <c r="T124" s="156" t="e">
        <f t="shared" si="10"/>
        <v>#VALUE!</v>
      </c>
      <c r="U124" s="156" t="e">
        <f t="shared" si="10"/>
        <v>#VALUE!</v>
      </c>
      <c r="V124" s="156" t="e">
        <f t="shared" si="10"/>
        <v>#VALUE!</v>
      </c>
    </row>
    <row r="125" spans="14:22" x14ac:dyDescent="0.25">
      <c r="N125" s="157">
        <f t="shared" si="7"/>
        <v>0</v>
      </c>
      <c r="O125" s="158" t="str">
        <f t="shared" si="9"/>
        <v xml:space="preserve">0 </v>
      </c>
      <c r="P125" s="156" t="e">
        <f t="shared" si="11"/>
        <v>#VALUE!</v>
      </c>
      <c r="Q125" s="156" t="e">
        <f t="shared" si="11"/>
        <v>#VALUE!</v>
      </c>
      <c r="R125" s="156" t="e">
        <f t="shared" si="11"/>
        <v>#VALUE!</v>
      </c>
      <c r="S125" s="156" t="e">
        <f t="shared" si="10"/>
        <v>#VALUE!</v>
      </c>
      <c r="T125" s="156" t="e">
        <f t="shared" si="10"/>
        <v>#VALUE!</v>
      </c>
      <c r="U125" s="156" t="e">
        <f t="shared" si="10"/>
        <v>#VALUE!</v>
      </c>
      <c r="V125" s="156" t="e">
        <f t="shared" si="10"/>
        <v>#VALUE!</v>
      </c>
    </row>
    <row r="126" spans="14:22" x14ac:dyDescent="0.25">
      <c r="N126" s="157">
        <f t="shared" si="7"/>
        <v>0</v>
      </c>
      <c r="O126" s="158" t="str">
        <f t="shared" si="9"/>
        <v xml:space="preserve">0 </v>
      </c>
      <c r="P126" s="156" t="e">
        <f t="shared" si="11"/>
        <v>#VALUE!</v>
      </c>
      <c r="Q126" s="156" t="e">
        <f t="shared" si="11"/>
        <v>#VALUE!</v>
      </c>
      <c r="R126" s="156" t="e">
        <f t="shared" si="11"/>
        <v>#VALUE!</v>
      </c>
      <c r="S126" s="156" t="e">
        <f t="shared" si="10"/>
        <v>#VALUE!</v>
      </c>
      <c r="T126" s="156" t="e">
        <f t="shared" si="10"/>
        <v>#VALUE!</v>
      </c>
      <c r="U126" s="156" t="e">
        <f t="shared" si="10"/>
        <v>#VALUE!</v>
      </c>
      <c r="V126" s="156" t="e">
        <f t="shared" si="10"/>
        <v>#VALUE!</v>
      </c>
    </row>
    <row r="127" spans="14:22" x14ac:dyDescent="0.25">
      <c r="N127" s="157">
        <f t="shared" si="7"/>
        <v>0</v>
      </c>
      <c r="O127" s="158" t="str">
        <f t="shared" si="9"/>
        <v xml:space="preserve">0 </v>
      </c>
      <c r="P127" s="156" t="e">
        <f t="shared" si="11"/>
        <v>#VALUE!</v>
      </c>
      <c r="Q127" s="156" t="e">
        <f t="shared" si="11"/>
        <v>#VALUE!</v>
      </c>
      <c r="R127" s="156" t="e">
        <f t="shared" si="11"/>
        <v>#VALUE!</v>
      </c>
      <c r="S127" s="156" t="e">
        <f t="shared" si="10"/>
        <v>#VALUE!</v>
      </c>
      <c r="T127" s="156" t="e">
        <f t="shared" si="10"/>
        <v>#VALUE!</v>
      </c>
      <c r="U127" s="156" t="e">
        <f t="shared" si="10"/>
        <v>#VALUE!</v>
      </c>
      <c r="V127" s="156" t="e">
        <f t="shared" si="10"/>
        <v>#VALUE!</v>
      </c>
    </row>
    <row r="128" spans="14:22" x14ac:dyDescent="0.25">
      <c r="N128" s="157">
        <f t="shared" si="7"/>
        <v>0</v>
      </c>
      <c r="O128" s="158" t="str">
        <f t="shared" si="9"/>
        <v xml:space="preserve">0 </v>
      </c>
      <c r="P128" s="156" t="e">
        <f t="shared" si="11"/>
        <v>#VALUE!</v>
      </c>
      <c r="Q128" s="156" t="e">
        <f t="shared" si="11"/>
        <v>#VALUE!</v>
      </c>
      <c r="R128" s="156" t="e">
        <f t="shared" si="11"/>
        <v>#VALUE!</v>
      </c>
      <c r="S128" s="156" t="e">
        <f t="shared" si="10"/>
        <v>#VALUE!</v>
      </c>
      <c r="T128" s="156" t="e">
        <f t="shared" si="10"/>
        <v>#VALUE!</v>
      </c>
      <c r="U128" s="156" t="e">
        <f t="shared" si="10"/>
        <v>#VALUE!</v>
      </c>
      <c r="V128" s="156" t="e">
        <f t="shared" si="10"/>
        <v>#VALUE!</v>
      </c>
    </row>
    <row r="129" spans="14:22" x14ac:dyDescent="0.25">
      <c r="N129" s="157">
        <f t="shared" si="7"/>
        <v>0</v>
      </c>
      <c r="O129" s="158" t="str">
        <f t="shared" si="9"/>
        <v xml:space="preserve">0 </v>
      </c>
      <c r="P129" s="156" t="e">
        <f t="shared" si="11"/>
        <v>#VALUE!</v>
      </c>
      <c r="Q129" s="156" t="e">
        <f t="shared" si="11"/>
        <v>#VALUE!</v>
      </c>
      <c r="R129" s="156" t="e">
        <f t="shared" si="11"/>
        <v>#VALUE!</v>
      </c>
      <c r="S129" s="156" t="e">
        <f t="shared" si="10"/>
        <v>#VALUE!</v>
      </c>
      <c r="T129" s="156" t="e">
        <f t="shared" si="10"/>
        <v>#VALUE!</v>
      </c>
      <c r="U129" s="156" t="e">
        <f t="shared" si="10"/>
        <v>#VALUE!</v>
      </c>
      <c r="V129" s="156" t="e">
        <f t="shared" si="10"/>
        <v>#VALUE!</v>
      </c>
    </row>
    <row r="130" spans="14:22" x14ac:dyDescent="0.25">
      <c r="N130" s="157">
        <f t="shared" si="7"/>
        <v>0</v>
      </c>
      <c r="O130" s="158" t="str">
        <f t="shared" si="9"/>
        <v xml:space="preserve">0 </v>
      </c>
      <c r="P130" s="156" t="e">
        <f t="shared" si="11"/>
        <v>#VALUE!</v>
      </c>
      <c r="Q130" s="156" t="e">
        <f t="shared" si="11"/>
        <v>#VALUE!</v>
      </c>
      <c r="R130" s="156" t="e">
        <f t="shared" si="11"/>
        <v>#VALUE!</v>
      </c>
      <c r="S130" s="156" t="e">
        <f t="shared" si="10"/>
        <v>#VALUE!</v>
      </c>
      <c r="T130" s="156" t="e">
        <f t="shared" si="10"/>
        <v>#VALUE!</v>
      </c>
      <c r="U130" s="156" t="e">
        <f t="shared" si="10"/>
        <v>#VALUE!</v>
      </c>
      <c r="V130" s="156" t="e">
        <f t="shared" si="10"/>
        <v>#VALUE!</v>
      </c>
    </row>
    <row r="131" spans="14:22" x14ac:dyDescent="0.25">
      <c r="N131" s="157">
        <f t="shared" si="7"/>
        <v>0</v>
      </c>
      <c r="O131" s="158" t="str">
        <f t="shared" si="9"/>
        <v xml:space="preserve">0 </v>
      </c>
      <c r="P131" s="156" t="e">
        <f t="shared" si="11"/>
        <v>#VALUE!</v>
      </c>
      <c r="Q131" s="156" t="e">
        <f t="shared" si="11"/>
        <v>#VALUE!</v>
      </c>
      <c r="R131" s="156" t="e">
        <f t="shared" si="11"/>
        <v>#VALUE!</v>
      </c>
      <c r="S131" s="156" t="e">
        <f t="shared" si="10"/>
        <v>#VALUE!</v>
      </c>
      <c r="T131" s="156" t="e">
        <f t="shared" si="10"/>
        <v>#VALUE!</v>
      </c>
      <c r="U131" s="156" t="e">
        <f t="shared" si="10"/>
        <v>#VALUE!</v>
      </c>
      <c r="V131" s="156" t="e">
        <f t="shared" si="10"/>
        <v>#VALUE!</v>
      </c>
    </row>
    <row r="132" spans="14:22" x14ac:dyDescent="0.25">
      <c r="N132" s="157">
        <f t="shared" si="7"/>
        <v>0</v>
      </c>
      <c r="O132" s="158" t="str">
        <f t="shared" si="9"/>
        <v xml:space="preserve">0 </v>
      </c>
      <c r="P132" s="156" t="e">
        <f t="shared" si="11"/>
        <v>#VALUE!</v>
      </c>
      <c r="Q132" s="156" t="e">
        <f t="shared" si="11"/>
        <v>#VALUE!</v>
      </c>
      <c r="R132" s="156" t="e">
        <f t="shared" si="11"/>
        <v>#VALUE!</v>
      </c>
      <c r="S132" s="156" t="e">
        <f t="shared" si="10"/>
        <v>#VALUE!</v>
      </c>
      <c r="T132" s="156" t="e">
        <f t="shared" si="10"/>
        <v>#VALUE!</v>
      </c>
      <c r="U132" s="156" t="e">
        <f t="shared" si="10"/>
        <v>#VALUE!</v>
      </c>
      <c r="V132" s="156" t="e">
        <f t="shared" si="10"/>
        <v>#VALUE!</v>
      </c>
    </row>
    <row r="133" spans="14:22" x14ac:dyDescent="0.25">
      <c r="N133" s="157">
        <f t="shared" ref="N133:N149" si="12">IF(C133="Découverte (SNO)","Snowboard Découverte",IFERROR(LEFT(C133,(FIND(" (",C133,1))-1),C133))</f>
        <v>0</v>
      </c>
      <c r="O133" s="158" t="str">
        <f t="shared" si="9"/>
        <v xml:space="preserve">0 </v>
      </c>
      <c r="P133" s="156" t="e">
        <f t="shared" si="11"/>
        <v>#VALUE!</v>
      </c>
      <c r="Q133" s="156" t="e">
        <f t="shared" si="11"/>
        <v>#VALUE!</v>
      </c>
      <c r="R133" s="156" t="e">
        <f t="shared" si="11"/>
        <v>#VALUE!</v>
      </c>
      <c r="S133" s="156" t="e">
        <f t="shared" si="10"/>
        <v>#VALUE!</v>
      </c>
      <c r="T133" s="156" t="e">
        <f t="shared" si="10"/>
        <v>#VALUE!</v>
      </c>
      <c r="U133" s="156" t="e">
        <f t="shared" si="10"/>
        <v>#VALUE!</v>
      </c>
      <c r="V133" s="156" t="e">
        <f t="shared" si="10"/>
        <v>#VALUE!</v>
      </c>
    </row>
    <row r="134" spans="14:22" x14ac:dyDescent="0.25">
      <c r="N134" s="157">
        <f t="shared" si="12"/>
        <v>0</v>
      </c>
      <c r="O134" s="158" t="str">
        <f t="shared" si="9"/>
        <v xml:space="preserve">0 </v>
      </c>
      <c r="P134" s="156" t="e">
        <f t="shared" si="11"/>
        <v>#VALUE!</v>
      </c>
      <c r="Q134" s="156" t="e">
        <f t="shared" si="11"/>
        <v>#VALUE!</v>
      </c>
      <c r="R134" s="156" t="e">
        <f t="shared" si="11"/>
        <v>#VALUE!</v>
      </c>
      <c r="S134" s="156" t="e">
        <f t="shared" si="10"/>
        <v>#VALUE!</v>
      </c>
      <c r="T134" s="156" t="e">
        <f t="shared" si="10"/>
        <v>#VALUE!</v>
      </c>
      <c r="U134" s="156" t="e">
        <f t="shared" si="10"/>
        <v>#VALUE!</v>
      </c>
      <c r="V134" s="156" t="e">
        <f t="shared" si="10"/>
        <v>#VALUE!</v>
      </c>
    </row>
    <row r="135" spans="14:22" x14ac:dyDescent="0.25">
      <c r="N135" s="157">
        <f t="shared" si="12"/>
        <v>0</v>
      </c>
      <c r="O135" s="158" t="str">
        <f t="shared" si="9"/>
        <v xml:space="preserve">0 </v>
      </c>
      <c r="P135" s="156" t="e">
        <f t="shared" si="11"/>
        <v>#VALUE!</v>
      </c>
      <c r="Q135" s="156" t="e">
        <f t="shared" si="11"/>
        <v>#VALUE!</v>
      </c>
      <c r="R135" s="156" t="e">
        <f t="shared" si="11"/>
        <v>#VALUE!</v>
      </c>
      <c r="S135" s="156" t="e">
        <f t="shared" si="10"/>
        <v>#VALUE!</v>
      </c>
      <c r="T135" s="156" t="e">
        <f t="shared" si="10"/>
        <v>#VALUE!</v>
      </c>
      <c r="U135" s="156" t="e">
        <f t="shared" si="10"/>
        <v>#VALUE!</v>
      </c>
      <c r="V135" s="156" t="e">
        <f t="shared" si="10"/>
        <v>#VALUE!</v>
      </c>
    </row>
    <row r="136" spans="14:22" x14ac:dyDescent="0.25">
      <c r="N136" s="157">
        <f t="shared" si="12"/>
        <v>0</v>
      </c>
      <c r="O136" s="158" t="str">
        <f t="shared" si="9"/>
        <v xml:space="preserve">0 </v>
      </c>
      <c r="P136" s="156" t="e">
        <f t="shared" si="11"/>
        <v>#VALUE!</v>
      </c>
      <c r="Q136" s="156" t="e">
        <f t="shared" si="11"/>
        <v>#VALUE!</v>
      </c>
      <c r="R136" s="156" t="e">
        <f t="shared" si="11"/>
        <v>#VALUE!</v>
      </c>
      <c r="S136" s="156" t="e">
        <f t="shared" si="10"/>
        <v>#VALUE!</v>
      </c>
      <c r="T136" s="156" t="e">
        <f t="shared" si="10"/>
        <v>#VALUE!</v>
      </c>
      <c r="U136" s="156" t="e">
        <f t="shared" si="10"/>
        <v>#VALUE!</v>
      </c>
      <c r="V136" s="156" t="e">
        <f t="shared" si="10"/>
        <v>#VALUE!</v>
      </c>
    </row>
    <row r="137" spans="14:22" x14ac:dyDescent="0.25">
      <c r="N137" s="157">
        <f t="shared" si="12"/>
        <v>0</v>
      </c>
      <c r="O137" s="158" t="str">
        <f t="shared" si="9"/>
        <v xml:space="preserve">0 </v>
      </c>
      <c r="P137" s="156" t="e">
        <f t="shared" si="11"/>
        <v>#VALUE!</v>
      </c>
      <c r="Q137" s="156" t="e">
        <f t="shared" si="11"/>
        <v>#VALUE!</v>
      </c>
      <c r="R137" s="156" t="e">
        <f t="shared" si="11"/>
        <v>#VALUE!</v>
      </c>
      <c r="S137" s="156" t="e">
        <f t="shared" si="10"/>
        <v>#VALUE!</v>
      </c>
      <c r="T137" s="156" t="e">
        <f t="shared" si="10"/>
        <v>#VALUE!</v>
      </c>
      <c r="U137" s="156" t="e">
        <f t="shared" si="10"/>
        <v>#VALUE!</v>
      </c>
      <c r="V137" s="156" t="e">
        <f t="shared" si="10"/>
        <v>#VALUE!</v>
      </c>
    </row>
    <row r="138" spans="14:22" x14ac:dyDescent="0.25">
      <c r="N138" s="157">
        <f t="shared" si="12"/>
        <v>0</v>
      </c>
      <c r="O138" s="158" t="str">
        <f t="shared" si="9"/>
        <v xml:space="preserve">0 </v>
      </c>
      <c r="P138" s="156" t="e">
        <f t="shared" si="11"/>
        <v>#VALUE!</v>
      </c>
      <c r="Q138" s="156" t="e">
        <f t="shared" si="11"/>
        <v>#VALUE!</v>
      </c>
      <c r="R138" s="156" t="e">
        <f t="shared" si="11"/>
        <v>#VALUE!</v>
      </c>
      <c r="S138" s="156" t="e">
        <f t="shared" si="10"/>
        <v>#VALUE!</v>
      </c>
      <c r="T138" s="156" t="e">
        <f t="shared" si="10"/>
        <v>#VALUE!</v>
      </c>
      <c r="U138" s="156" t="e">
        <f t="shared" si="10"/>
        <v>#VALUE!</v>
      </c>
      <c r="V138" s="156" t="e">
        <f t="shared" si="10"/>
        <v>#VALUE!</v>
      </c>
    </row>
    <row r="139" spans="14:22" x14ac:dyDescent="0.25">
      <c r="N139" s="157">
        <f t="shared" si="12"/>
        <v>0</v>
      </c>
      <c r="O139" s="158" t="str">
        <f t="shared" si="9"/>
        <v xml:space="preserve">0 </v>
      </c>
      <c r="P139" s="156" t="e">
        <f t="shared" si="11"/>
        <v>#VALUE!</v>
      </c>
      <c r="Q139" s="156" t="e">
        <f t="shared" si="11"/>
        <v>#VALUE!</v>
      </c>
      <c r="R139" s="156" t="e">
        <f t="shared" si="11"/>
        <v>#VALUE!</v>
      </c>
      <c r="S139" s="156" t="e">
        <f t="shared" si="10"/>
        <v>#VALUE!</v>
      </c>
      <c r="T139" s="156" t="e">
        <f t="shared" si="10"/>
        <v>#VALUE!</v>
      </c>
      <c r="U139" s="156" t="e">
        <f t="shared" si="10"/>
        <v>#VALUE!</v>
      </c>
      <c r="V139" s="156" t="e">
        <f t="shared" si="10"/>
        <v>#VALUE!</v>
      </c>
    </row>
    <row r="140" spans="14:22" x14ac:dyDescent="0.25">
      <c r="N140" s="157">
        <f t="shared" si="12"/>
        <v>0</v>
      </c>
      <c r="O140" s="158" t="str">
        <f t="shared" si="9"/>
        <v xml:space="preserve">0 </v>
      </c>
      <c r="P140" s="156" t="e">
        <f t="shared" si="11"/>
        <v>#VALUE!</v>
      </c>
      <c r="Q140" s="156" t="e">
        <f t="shared" si="11"/>
        <v>#VALUE!</v>
      </c>
      <c r="R140" s="156" t="e">
        <f t="shared" si="11"/>
        <v>#VALUE!</v>
      </c>
      <c r="S140" s="156" t="e">
        <f t="shared" si="10"/>
        <v>#VALUE!</v>
      </c>
      <c r="T140" s="156" t="e">
        <f t="shared" si="10"/>
        <v>#VALUE!</v>
      </c>
      <c r="U140" s="156" t="e">
        <f t="shared" si="10"/>
        <v>#VALUE!</v>
      </c>
      <c r="V140" s="156" t="e">
        <f t="shared" si="10"/>
        <v>#VALUE!</v>
      </c>
    </row>
    <row r="141" spans="14:22" x14ac:dyDescent="0.25">
      <c r="N141" s="157">
        <f t="shared" si="12"/>
        <v>0</v>
      </c>
      <c r="O141" s="158" t="str">
        <f t="shared" si="9"/>
        <v xml:space="preserve">0 </v>
      </c>
      <c r="P141" s="156" t="e">
        <f t="shared" si="11"/>
        <v>#VALUE!</v>
      </c>
      <c r="Q141" s="156" t="e">
        <f t="shared" si="11"/>
        <v>#VALUE!</v>
      </c>
      <c r="R141" s="156" t="e">
        <f t="shared" si="11"/>
        <v>#VALUE!</v>
      </c>
      <c r="S141" s="156" t="e">
        <f t="shared" si="10"/>
        <v>#VALUE!</v>
      </c>
      <c r="T141" s="156" t="e">
        <f t="shared" si="10"/>
        <v>#VALUE!</v>
      </c>
      <c r="U141" s="156" t="e">
        <f t="shared" si="10"/>
        <v>#VALUE!</v>
      </c>
      <c r="V141" s="156" t="e">
        <f t="shared" si="10"/>
        <v>#VALUE!</v>
      </c>
    </row>
    <row r="142" spans="14:22" x14ac:dyDescent="0.25">
      <c r="N142" s="157">
        <f t="shared" si="12"/>
        <v>0</v>
      </c>
      <c r="O142" s="158" t="str">
        <f t="shared" si="9"/>
        <v xml:space="preserve">0 </v>
      </c>
      <c r="P142" s="156" t="e">
        <f t="shared" si="11"/>
        <v>#VALUE!</v>
      </c>
      <c r="Q142" s="156" t="e">
        <f t="shared" si="11"/>
        <v>#VALUE!</v>
      </c>
      <c r="R142" s="156" t="e">
        <f t="shared" si="11"/>
        <v>#VALUE!</v>
      </c>
      <c r="S142" s="156" t="e">
        <f t="shared" si="10"/>
        <v>#VALUE!</v>
      </c>
      <c r="T142" s="156" t="e">
        <f t="shared" si="10"/>
        <v>#VALUE!</v>
      </c>
      <c r="U142" s="156" t="e">
        <f t="shared" si="10"/>
        <v>#VALUE!</v>
      </c>
      <c r="V142" s="156" t="e">
        <f t="shared" si="10"/>
        <v>#VALUE!</v>
      </c>
    </row>
    <row r="143" spans="14:22" x14ac:dyDescent="0.25">
      <c r="N143" s="157">
        <f t="shared" si="12"/>
        <v>0</v>
      </c>
      <c r="O143" s="158" t="str">
        <f t="shared" si="9"/>
        <v xml:space="preserve">0 </v>
      </c>
      <c r="P143" s="156" t="e">
        <f t="shared" si="11"/>
        <v>#VALUE!</v>
      </c>
      <c r="Q143" s="156" t="e">
        <f t="shared" si="11"/>
        <v>#VALUE!</v>
      </c>
      <c r="R143" s="156" t="e">
        <f t="shared" si="11"/>
        <v>#VALUE!</v>
      </c>
      <c r="S143" s="156" t="e">
        <f t="shared" si="10"/>
        <v>#VALUE!</v>
      </c>
      <c r="T143" s="156" t="e">
        <f t="shared" si="10"/>
        <v>#VALUE!</v>
      </c>
      <c r="U143" s="156" t="e">
        <f t="shared" si="10"/>
        <v>#VALUE!</v>
      </c>
      <c r="V143" s="156" t="e">
        <f t="shared" si="10"/>
        <v>#VALUE!</v>
      </c>
    </row>
    <row r="144" spans="14:22" x14ac:dyDescent="0.25">
      <c r="N144" s="157">
        <f t="shared" si="12"/>
        <v>0</v>
      </c>
      <c r="O144" s="158" t="str">
        <f t="shared" si="9"/>
        <v xml:space="preserve">0 </v>
      </c>
      <c r="P144" s="156" t="e">
        <f t="shared" si="11"/>
        <v>#VALUE!</v>
      </c>
      <c r="Q144" s="156" t="e">
        <f t="shared" si="11"/>
        <v>#VALUE!</v>
      </c>
      <c r="R144" s="156" t="e">
        <f t="shared" si="11"/>
        <v>#VALUE!</v>
      </c>
      <c r="S144" s="156" t="e">
        <f t="shared" si="10"/>
        <v>#VALUE!</v>
      </c>
      <c r="T144" s="156" t="e">
        <f t="shared" si="10"/>
        <v>#VALUE!</v>
      </c>
      <c r="U144" s="156" t="e">
        <f t="shared" si="10"/>
        <v>#VALUE!</v>
      </c>
      <c r="V144" s="156" t="e">
        <f t="shared" si="10"/>
        <v>#VALUE!</v>
      </c>
    </row>
    <row r="145" spans="14:22" x14ac:dyDescent="0.25">
      <c r="N145" s="157">
        <f t="shared" si="12"/>
        <v>0</v>
      </c>
      <c r="O145" s="158" t="str">
        <f t="shared" si="9"/>
        <v xml:space="preserve">0 </v>
      </c>
      <c r="P145" s="156" t="e">
        <f t="shared" si="11"/>
        <v>#VALUE!</v>
      </c>
      <c r="Q145" s="156" t="e">
        <f t="shared" si="11"/>
        <v>#VALUE!</v>
      </c>
      <c r="R145" s="156" t="e">
        <f t="shared" si="11"/>
        <v>#VALUE!</v>
      </c>
      <c r="S145" s="156" t="e">
        <f t="shared" si="10"/>
        <v>#VALUE!</v>
      </c>
      <c r="T145" s="156" t="e">
        <f t="shared" si="10"/>
        <v>#VALUE!</v>
      </c>
      <c r="U145" s="156" t="e">
        <f t="shared" si="10"/>
        <v>#VALUE!</v>
      </c>
      <c r="V145" s="156" t="e">
        <f t="shared" si="10"/>
        <v>#VALUE!</v>
      </c>
    </row>
    <row r="146" spans="14:22" x14ac:dyDescent="0.25">
      <c r="N146" s="157">
        <f t="shared" si="12"/>
        <v>0</v>
      </c>
      <c r="O146" s="158" t="str">
        <f t="shared" si="9"/>
        <v xml:space="preserve">0 </v>
      </c>
      <c r="P146" s="156" t="e">
        <f t="shared" si="11"/>
        <v>#VALUE!</v>
      </c>
      <c r="Q146" s="156" t="e">
        <f t="shared" si="11"/>
        <v>#VALUE!</v>
      </c>
      <c r="R146" s="156" t="e">
        <f t="shared" si="11"/>
        <v>#VALUE!</v>
      </c>
      <c r="S146" s="156" t="e">
        <f t="shared" si="10"/>
        <v>#VALUE!</v>
      </c>
      <c r="T146" s="156" t="e">
        <f t="shared" si="10"/>
        <v>#VALUE!</v>
      </c>
      <c r="U146" s="156" t="e">
        <f t="shared" si="10"/>
        <v>#VALUE!</v>
      </c>
      <c r="V146" s="156" t="e">
        <f t="shared" si="10"/>
        <v>#VALUE!</v>
      </c>
    </row>
    <row r="147" spans="14:22" x14ac:dyDescent="0.25">
      <c r="N147" s="157">
        <f t="shared" si="12"/>
        <v>0</v>
      </c>
      <c r="O147" s="158" t="str">
        <f t="shared" si="9"/>
        <v xml:space="preserve">0 </v>
      </c>
      <c r="P147" s="156" t="e">
        <f t="shared" si="11"/>
        <v>#VALUE!</v>
      </c>
      <c r="Q147" s="156" t="e">
        <f t="shared" si="11"/>
        <v>#VALUE!</v>
      </c>
      <c r="R147" s="156" t="e">
        <f t="shared" si="11"/>
        <v>#VALUE!</v>
      </c>
      <c r="S147" s="156" t="e">
        <f t="shared" si="10"/>
        <v>#VALUE!</v>
      </c>
      <c r="T147" s="156" t="e">
        <f t="shared" si="10"/>
        <v>#VALUE!</v>
      </c>
      <c r="U147" s="156" t="e">
        <f t="shared" si="10"/>
        <v>#VALUE!</v>
      </c>
      <c r="V147" s="156" t="e">
        <f t="shared" si="10"/>
        <v>#VALUE!</v>
      </c>
    </row>
    <row r="148" spans="14:22" x14ac:dyDescent="0.25">
      <c r="N148" s="157">
        <f t="shared" si="12"/>
        <v>0</v>
      </c>
      <c r="O148" s="158" t="str">
        <f t="shared" si="9"/>
        <v xml:space="preserve">0 </v>
      </c>
      <c r="P148" s="156" t="e">
        <f t="shared" si="11"/>
        <v>#VALUE!</v>
      </c>
      <c r="Q148" s="156" t="e">
        <f t="shared" si="11"/>
        <v>#VALUE!</v>
      </c>
      <c r="R148" s="156" t="e">
        <f t="shared" si="11"/>
        <v>#VALUE!</v>
      </c>
      <c r="S148" s="156" t="e">
        <f t="shared" si="10"/>
        <v>#VALUE!</v>
      </c>
      <c r="T148" s="156" t="e">
        <f t="shared" si="10"/>
        <v>#VALUE!</v>
      </c>
      <c r="U148" s="156" t="e">
        <f t="shared" si="10"/>
        <v>#VALUE!</v>
      </c>
      <c r="V148" s="156" t="e">
        <f t="shared" si="10"/>
        <v>#VALUE!</v>
      </c>
    </row>
    <row r="149" spans="14:22" x14ac:dyDescent="0.25">
      <c r="N149" s="157">
        <f t="shared" si="12"/>
        <v>0</v>
      </c>
      <c r="O149" s="158" t="str">
        <f t="shared" si="9"/>
        <v xml:space="preserve">0 </v>
      </c>
      <c r="P149" s="156" t="e">
        <f t="shared" si="11"/>
        <v>#VALUE!</v>
      </c>
      <c r="Q149" s="156" t="e">
        <f t="shared" si="11"/>
        <v>#VALUE!</v>
      </c>
      <c r="R149" s="156" t="e">
        <f t="shared" si="11"/>
        <v>#VALUE!</v>
      </c>
      <c r="S149" s="156" t="e">
        <f t="shared" si="10"/>
        <v>#VALUE!</v>
      </c>
      <c r="T149" s="156" t="e">
        <f t="shared" si="10"/>
        <v>#VALUE!</v>
      </c>
      <c r="U149" s="156" t="e">
        <f t="shared" si="10"/>
        <v>#VALUE!</v>
      </c>
      <c r="V149" s="156" t="e">
        <f t="shared" si="10"/>
        <v>#VALUE!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1"/>
  <sheetViews>
    <sheetView zoomScale="85" zoomScaleNormal="85" workbookViewId="0">
      <selection activeCell="A12" sqref="A12:B12"/>
    </sheetView>
  </sheetViews>
  <sheetFormatPr baseColWidth="10" defaultColWidth="10" defaultRowHeight="15.75" x14ac:dyDescent="0.25"/>
  <cols>
    <col min="1" max="2" width="11.125" customWidth="1"/>
    <col min="3" max="3" width="2.375" bestFit="1" customWidth="1"/>
    <col min="4" max="4" width="3.5" style="180" customWidth="1"/>
    <col min="5" max="6" width="11.125" customWidth="1"/>
    <col min="7" max="7" width="2.375" bestFit="1" customWidth="1"/>
    <col min="8" max="8" width="3.25" style="180" customWidth="1"/>
    <col min="9" max="10" width="11.125" customWidth="1"/>
    <col min="11" max="11" width="3.875" style="180" customWidth="1"/>
    <col min="12" max="12" width="3.75" style="180" bestFit="1" customWidth="1"/>
    <col min="13" max="14" width="11.125" customWidth="1"/>
    <col min="15" max="15" width="3.375" style="180" customWidth="1"/>
    <col min="16" max="16" width="3.75" style="180" customWidth="1"/>
    <col min="23" max="23" width="16" customWidth="1"/>
    <col min="25" max="25" width="26" bestFit="1" customWidth="1"/>
  </cols>
  <sheetData>
    <row r="1" spans="1:25" ht="28.15" customHeight="1" thickTop="1" thickBot="1" x14ac:dyDescent="0.55000000000000004">
      <c r="A1" s="409" t="str">
        <f>CONCATENATE("FEVRIER ",'Import ESF4807'!H1)</f>
        <v>FEVRIER Lun 24/02/2025</v>
      </c>
      <c r="B1" s="410"/>
      <c r="C1" s="410"/>
      <c r="D1" s="410"/>
      <c r="E1" s="410"/>
      <c r="F1" s="410"/>
      <c r="G1" s="410"/>
      <c r="H1" s="410"/>
      <c r="I1" s="410"/>
      <c r="J1" s="410"/>
      <c r="K1" s="410"/>
      <c r="L1" s="410"/>
      <c r="M1" s="410"/>
      <c r="N1" s="410"/>
      <c r="O1" s="410"/>
      <c r="P1" s="411"/>
      <c r="R1" t="str">
        <f>'Import ESF4807'!G1</f>
        <v>Dim 23/02/2025</v>
      </c>
      <c r="W1" s="159" t="s">
        <v>248</v>
      </c>
      <c r="X1" s="159" t="s">
        <v>111</v>
      </c>
      <c r="Y1" t="str">
        <f>CONCATENATE(W1," ",X1)</f>
        <v>Etoile 1 Apres midi</v>
      </c>
    </row>
    <row r="2" spans="1:25" ht="22.15" customHeight="1" thickBot="1" x14ac:dyDescent="0.3">
      <c r="A2" s="412" t="s">
        <v>249</v>
      </c>
      <c r="B2" s="413"/>
      <c r="C2" s="413"/>
      <c r="D2" s="413"/>
      <c r="E2" s="413"/>
      <c r="F2" s="413"/>
      <c r="G2" s="413"/>
      <c r="H2" s="414"/>
      <c r="I2" s="415" t="s">
        <v>250</v>
      </c>
      <c r="J2" s="416"/>
      <c r="K2" s="416"/>
      <c r="L2" s="416"/>
      <c r="M2" s="416"/>
      <c r="N2" s="416"/>
      <c r="O2" s="416"/>
      <c r="P2" s="417"/>
      <c r="R2">
        <f>HLOOKUP(R1,'Dates vacances'!A1:AP5,5,)</f>
        <v>9</v>
      </c>
      <c r="T2">
        <v>2</v>
      </c>
      <c r="W2" t="s">
        <v>248</v>
      </c>
      <c r="X2" t="s">
        <v>121</v>
      </c>
      <c r="Y2" t="str">
        <f t="shared" ref="Y2:Y69" si="0">CONCATENATE(W2," ",X2)</f>
        <v>Etoile 1 journée</v>
      </c>
    </row>
    <row r="3" spans="1:25" ht="21" customHeight="1" thickBot="1" x14ac:dyDescent="0.3">
      <c r="A3" s="418" t="s">
        <v>251</v>
      </c>
      <c r="B3" s="419"/>
      <c r="C3" s="419"/>
      <c r="D3" s="420"/>
      <c r="E3" s="421" t="s">
        <v>252</v>
      </c>
      <c r="F3" s="422"/>
      <c r="G3" s="422"/>
      <c r="H3" s="423"/>
      <c r="I3" s="424" t="s">
        <v>251</v>
      </c>
      <c r="J3" s="425"/>
      <c r="K3" s="425"/>
      <c r="L3" s="426"/>
      <c r="M3" s="421" t="s">
        <v>252</v>
      </c>
      <c r="N3" s="422"/>
      <c r="O3" s="422"/>
      <c r="P3" s="423"/>
      <c r="T3">
        <v>3</v>
      </c>
      <c r="W3" t="s">
        <v>248</v>
      </c>
      <c r="X3" t="s">
        <v>107</v>
      </c>
      <c r="Y3" t="str">
        <f t="shared" si="0"/>
        <v>Etoile 1 Matin</v>
      </c>
    </row>
    <row r="4" spans="1:25" ht="18.75" x14ac:dyDescent="0.25">
      <c r="A4" s="401" t="s">
        <v>29</v>
      </c>
      <c r="B4" s="402"/>
      <c r="C4" s="160"/>
      <c r="D4" s="161"/>
      <c r="E4" s="403" t="s">
        <v>29</v>
      </c>
      <c r="F4" s="378"/>
      <c r="G4" s="160"/>
      <c r="H4" s="161"/>
      <c r="I4" s="376" t="s">
        <v>253</v>
      </c>
      <c r="J4" s="404"/>
      <c r="K4" s="162" t="s">
        <v>254</v>
      </c>
      <c r="L4" s="163" t="s">
        <v>255</v>
      </c>
      <c r="M4" s="403" t="s">
        <v>3</v>
      </c>
      <c r="N4" s="405"/>
      <c r="O4" s="162" t="s">
        <v>254</v>
      </c>
      <c r="P4" s="163" t="s">
        <v>255</v>
      </c>
      <c r="T4">
        <v>4</v>
      </c>
      <c r="W4" t="s">
        <v>248</v>
      </c>
      <c r="X4" t="s">
        <v>115</v>
      </c>
      <c r="Y4" t="str">
        <f t="shared" si="0"/>
        <v>Etoile 1 midi</v>
      </c>
    </row>
    <row r="5" spans="1:25" ht="14.45" customHeight="1" x14ac:dyDescent="0.25">
      <c r="A5" s="370" t="s">
        <v>316</v>
      </c>
      <c r="B5" s="371"/>
      <c r="C5" s="164" t="s">
        <v>256</v>
      </c>
      <c r="D5" s="165">
        <f>IFERROR(_xlfn.IFNA((VLOOKUP($Y$24,'Import ESF4807'!$O$2:$V$149,T2,FALSE)+VLOOKUP($Y$23,'Import ESF4807'!$O$2:$V$149,T2,FALSE)),_xlfn.IFNA(VLOOKUP($Y$24,'Import ESF4807'!$O$2:$V$149,T2,FALSE),VLOOKUP($Y$23,'Import ESF4807'!$O$2:$V$149,T2,FALSE)))+0,0)</f>
        <v>6</v>
      </c>
      <c r="E5" s="370" t="str">
        <f>IF(H6=0,"",IF(H6&lt;12,"-",IF(AND(H6&lt;24,H6&gt;11),"-
-",
IF(AND(H6&lt;36,H6&gt;23),"-
-
-",
IF(AND(H6&lt;48,H6&gt;35),"-
-
-
-",
IF(AND(H6&lt;60,H6&gt;47),"-
-
-
-
-",
IF(AND(H6&lt;72,H6&gt;59),"-
-
-
-
-
-",)))))))</f>
        <v>-</v>
      </c>
      <c r="F5" s="371"/>
      <c r="G5" s="164" t="s">
        <v>256</v>
      </c>
      <c r="H5" s="165">
        <f>IFERROR(_xlfn.IFNA(VLOOKUP($Y$25,'Import ESF4807'!$O$2:$V$149,T2,FALSE),0)+0,0)</f>
        <v>5</v>
      </c>
      <c r="I5" s="406" t="str">
        <f>IF(K6=0,"",IF(K6&lt;=8,"- RJ :",IF(AND(K6&gt;8,K6&lt;=16),"- RJ :
-",IF(AND(K6&gt;16,K6&lt;=24),"- RJ :
-
-",IF(AND(K6&gt;24,K6&lt;=32),"- RJ :
-
-
-",IF(AND(K6&gt;32,K6&lt;=40),"- RJ :
-
-
-
-",IF(AND(K6&gt;40,K6&lt;48),"- RJ :
-
-
-
-
-")))))))</f>
        <v>- RJ :
-
-
-
-</v>
      </c>
      <c r="J5" s="406" t="str">
        <f>IF(K6=0,"",IF(L6&lt;=8,"-",IF(AND(L6&gt;8,L6&lt;20),"-
-",IF(AND(L6&gt;19,L6&lt;30),"-
-
-",IF(AND(L6&gt;29,L6&lt;38),"-
-
-
-",IF(AND(L6&gt;37,L6&lt;45),"-
-
-
-
-"))))))</f>
        <v>-
-
-
-
-</v>
      </c>
      <c r="K5" s="164">
        <f>IFERROR(_xlfn.IFNA((VLOOKUP($Y$20,'Import ESF4807'!$O$2:$V$149,T2,FALSE)+VLOOKUP($Y$18,'Import ESF4807'!$O$2:$V$149,T2,FALSE)),_xlfn.IFNA(VLOOKUP($Y$20,'Import ESF4807'!$O$2:$V$149,T2,FALSE),VLOOKUP($Y$18,'Import ESF4807'!$O$2:$V$149,T2,FALSE)))+0,0)</f>
        <v>36</v>
      </c>
      <c r="L5" s="165">
        <f>IFERROR(_xlfn.IFNA((VLOOKUP($Y$54,'Import ESF4807'!$O$2:$V$149,T2,FALSE)+VLOOKUP($Y$53,'Import ESF4807'!$O$2:$V$149,T2,FALSE)),_xlfn.IFNA(VLOOKUP($Y$53,'Import ESF4807'!$O$2:$V$149,T2,FALSE),VLOOKUP($Y$54,'Import ESF4807'!$O$2:$V$149,T2,FALSE)))+0,0)</f>
        <v>40</v>
      </c>
      <c r="M5" s="406" t="str">
        <f>IF(O6&lt;=8,"- RJ :
-",IF(AND(O6&gt;8,O6&lt;=16),"- RJ :
-
-",IF(AND(O6&gt;16,O6&lt;=24),"- RJ :
-
-
-",IF(AND(O6&gt;24,O6&lt;=32),"- RJ :
-
-
-
-",IF(AND(O6&gt;32,O6&lt;=40),"- RJ :
-
-
-
-
-",IF(AND(O6&gt;40,O6&lt;48),"- RJ :
-
-
-
-
-
-"))))))</f>
        <v>- RJ :
-
-
-</v>
      </c>
      <c r="N5" s="406" t="str">
        <f>IF(O6=0,"",IF(P6&lt;=8,"-",IF(AND(P6&gt;8,P6&lt;20),"-
-",IF(AND(P6&gt;19,P6&lt;30),"-
-
-",IF(AND(P6&gt;29,P6&lt;38),"-
-
-
-",IF(AND(P6&gt;37,P6&lt;45),"-
-
-
-
-"))))))</f>
        <v>-</v>
      </c>
      <c r="O5" s="164">
        <f>IFERROR(_xlfn.IFNA(VLOOKUP($Y$21,'Import ESF4807'!$O$2:$V$149,T2,FALSE),0)+0,0)</f>
        <v>14</v>
      </c>
      <c r="P5" s="165">
        <f>IFERROR(_xlfn.IFNA(VLOOKUP($Y$56,'Import ESF4807'!$O$2:$V$149,T2,FALSE),0)+0,0)</f>
        <v>6</v>
      </c>
      <c r="T5">
        <v>5</v>
      </c>
      <c r="W5" t="s">
        <v>248</v>
      </c>
      <c r="X5" t="s">
        <v>155</v>
      </c>
      <c r="Y5" t="str">
        <f t="shared" si="0"/>
        <v>Etoile 1 SOIR</v>
      </c>
    </row>
    <row r="6" spans="1:25" x14ac:dyDescent="0.25">
      <c r="A6" s="372"/>
      <c r="B6" s="373"/>
      <c r="C6" s="164" t="s">
        <v>257</v>
      </c>
      <c r="D6" s="165">
        <f>IFERROR(_xlfn.IFNA((VLOOKUP($Y$24,'Import ESF4807'!$O$2:$V$149,T3,FALSE)+VLOOKUP($Y$23,'Import ESF4807'!$O$2:$V$149,T3,FALSE)),_xlfn.IFNA(VLOOKUP($Y$24,'Import ESF4807'!$O$2:$V$149,T3,FALSE),VLOOKUP($Y$23,'Import ESF4807'!$O$2:$V$149,T3,FALSE)))+0,0)</f>
        <v>6</v>
      </c>
      <c r="E6" s="372"/>
      <c r="F6" s="373"/>
      <c r="G6" s="164" t="s">
        <v>257</v>
      </c>
      <c r="H6" s="165">
        <f>IFERROR(_xlfn.IFNA(VLOOKUP($Y$25,'Import ESF4807'!$O$2:$V$149,T3,FALSE),0)+0,0)</f>
        <v>10</v>
      </c>
      <c r="I6" s="407"/>
      <c r="J6" s="407"/>
      <c r="K6" s="164">
        <f>IFERROR(_xlfn.IFNA((VLOOKUP($Y$20,'Import ESF4807'!$O$2:$V$149,T3,FALSE)+VLOOKUP($Y$18,'Import ESF4807'!$O$2:$V$149,T3,FALSE)),_xlfn.IFNA(VLOOKUP($Y$20,'Import ESF4807'!$O$2:$V$149,T3,FALSE),VLOOKUP($Y$18,'Import ESF4807'!$O$2:$V$149,T3,FALSE)))+0,0)</f>
        <v>39</v>
      </c>
      <c r="L6" s="165">
        <f>IFERROR(_xlfn.IFNA((VLOOKUP($Y$54,'Import ESF4807'!$O$2:$V$149,T3,FALSE)+VLOOKUP($Y$53,'Import ESF4807'!$O$2:$V$149,T3,FALSE)),_xlfn.IFNA(VLOOKUP($Y$53,'Import ESF4807'!$O$2:$V$149,T3,FALSE),VLOOKUP($Y$54,'Import ESF4807'!$O$2:$V$149,T3,FALSE)))+0,0)</f>
        <v>41</v>
      </c>
      <c r="M6" s="407"/>
      <c r="N6" s="407"/>
      <c r="O6" s="164">
        <f>IFERROR(_xlfn.IFNA(VLOOKUP($Y$21,'Import ESF4807'!$O$2:$V$149,T3,FALSE),0)+0,0)</f>
        <v>18</v>
      </c>
      <c r="P6" s="165">
        <f>IFERROR(_xlfn.IFNA(VLOOKUP($Y$56,'Import ESF4807'!$O$2:$V$149,T3,FALSE),0)+0,0)</f>
        <v>7</v>
      </c>
      <c r="T6">
        <v>6</v>
      </c>
      <c r="W6" t="s">
        <v>258</v>
      </c>
      <c r="X6" t="s">
        <v>111</v>
      </c>
      <c r="Y6" t="str">
        <f t="shared" si="0"/>
        <v>Etoile 2 Apres midi</v>
      </c>
    </row>
    <row r="7" spans="1:25" x14ac:dyDescent="0.25">
      <c r="A7" s="372"/>
      <c r="B7" s="373"/>
      <c r="C7" s="164" t="s">
        <v>259</v>
      </c>
      <c r="D7" s="165">
        <f>IFERROR(_xlfn.IFNA((VLOOKUP($Y$24,'Import ESF4807'!$O$2:$V$149,T4,FALSE)+VLOOKUP($Y$23,'Import ESF4807'!$O$2:$V$149,T4,FALSE)),_xlfn.IFNA(VLOOKUP($Y$24,'Import ESF4807'!$O$2:$V$149,T4,FALSE),VLOOKUP($Y$23,'Import ESF4807'!$O$2:$V$149,T4,FALSE)))+0,0)</f>
        <v>6</v>
      </c>
      <c r="E7" s="372"/>
      <c r="F7" s="373"/>
      <c r="G7" s="164" t="s">
        <v>259</v>
      </c>
      <c r="H7" s="165">
        <f>IFERROR(_xlfn.IFNA(VLOOKUP($Y$25,'Import ESF4807'!$O$2:$V$149,T4,FALSE),0)+0,0)</f>
        <v>10</v>
      </c>
      <c r="I7" s="407"/>
      <c r="J7" s="407"/>
      <c r="K7" s="164">
        <f>IFERROR(_xlfn.IFNA((VLOOKUP($Y$20,'Import ESF4807'!$O$2:$V$149,T4,FALSE)+VLOOKUP($Y$18,'Import ESF4807'!$O$2:$V$149,T4,FALSE)),_xlfn.IFNA(VLOOKUP($Y$20,'Import ESF4807'!$O$2:$V$149,T4,FALSE),VLOOKUP($Y$18,'Import ESF4807'!$O$2:$V$149,T4,FALSE)))+0,0)</f>
        <v>38</v>
      </c>
      <c r="L7" s="165">
        <f>IFERROR(_xlfn.IFNA((VLOOKUP($Y$54,'Import ESF4807'!$O$2:$V$149,T4,FALSE)+VLOOKUP($Y$53,'Import ESF4807'!$O$2:$V$149,T4,FALSE)),_xlfn.IFNA(VLOOKUP($Y$53,'Import ESF4807'!$O$2:$V$149,T4,FALSE),VLOOKUP($Y$54,'Import ESF4807'!$O$2:$V$149,T4,FALSE)))+0,0)</f>
        <v>41</v>
      </c>
      <c r="M7" s="407"/>
      <c r="N7" s="407"/>
      <c r="O7" s="164">
        <f>IFERROR(_xlfn.IFNA(VLOOKUP($Y$21,'Import ESF4807'!$O$2:$V$149,T4,FALSE),0)+0,0)</f>
        <v>17</v>
      </c>
      <c r="P7" s="165">
        <f>IFERROR(_xlfn.IFNA(VLOOKUP($Y$56,'Import ESF4807'!$O$2:$V$149,T4,FALSE),0)+0,0)</f>
        <v>7</v>
      </c>
      <c r="T7">
        <v>7</v>
      </c>
      <c r="W7" t="s">
        <v>258</v>
      </c>
      <c r="X7" t="s">
        <v>121</v>
      </c>
      <c r="Y7" t="str">
        <f t="shared" si="0"/>
        <v>Etoile 2 journée</v>
      </c>
    </row>
    <row r="8" spans="1:25" x14ac:dyDescent="0.25">
      <c r="A8" s="372"/>
      <c r="B8" s="373"/>
      <c r="C8" s="164" t="s">
        <v>50</v>
      </c>
      <c r="D8" s="165">
        <f>IFERROR(_xlfn.IFNA((VLOOKUP($Y$24,'Import ESF4807'!$O$2:$V$149,T5,FALSE)+VLOOKUP($Y$23,'Import ESF4807'!$O$2:$V$149,T5,FALSE)),_xlfn.IFNA(VLOOKUP($Y$24,'Import ESF4807'!$O$2:$V$149,T5,FALSE),VLOOKUP($Y$23,'Import ESF4807'!$O$2:$V$149,T5,FALSE)))+0,0)</f>
        <v>6</v>
      </c>
      <c r="E8" s="372"/>
      <c r="F8" s="373"/>
      <c r="G8" s="164" t="s">
        <v>50</v>
      </c>
      <c r="H8" s="165">
        <f>IFERROR(_xlfn.IFNA(VLOOKUP($Y$25,'Import ESF4807'!$O$2:$V$149,T5,FALSE),0)+0,0)</f>
        <v>10</v>
      </c>
      <c r="I8" s="407"/>
      <c r="J8" s="407"/>
      <c r="K8" s="164">
        <f>IFERROR(_xlfn.IFNA((VLOOKUP($Y$20,'Import ESF4807'!$O$2:$V$149,T5,FALSE)+VLOOKUP($Y$18,'Import ESF4807'!$O$2:$V$149,T5,FALSE)),_xlfn.IFNA(VLOOKUP($Y$20,'Import ESF4807'!$O$2:$V$149,T5,FALSE),VLOOKUP($Y$18,'Import ESF4807'!$O$2:$V$149,T5,FALSE)))+0,0)</f>
        <v>38</v>
      </c>
      <c r="L8" s="165">
        <f>IFERROR(_xlfn.IFNA((VLOOKUP($Y$54,'Import ESF4807'!$O$2:$V$149,T5,FALSE)+VLOOKUP($Y$53,'Import ESF4807'!$O$2:$V$149,T5,FALSE)),_xlfn.IFNA(VLOOKUP($Y$53,'Import ESF4807'!$O$2:$V$149,T5,FALSE),VLOOKUP($Y$54,'Import ESF4807'!$O$2:$V$149,T5,FALSE)))+0,0)</f>
        <v>41</v>
      </c>
      <c r="M8" s="407"/>
      <c r="N8" s="407"/>
      <c r="O8" s="164">
        <f>IFERROR(_xlfn.IFNA(VLOOKUP($Y$21,'Import ESF4807'!$O$2:$V$149,T5,FALSE),0)+0,0)</f>
        <v>17</v>
      </c>
      <c r="P8" s="165">
        <f>IFERROR(_xlfn.IFNA(VLOOKUP($Y$56,'Import ESF4807'!$O$2:$V$149,T5,FALSE),0)+0,0)</f>
        <v>7</v>
      </c>
      <c r="T8">
        <v>8</v>
      </c>
      <c r="W8" t="s">
        <v>258</v>
      </c>
      <c r="X8" t="s">
        <v>155</v>
      </c>
      <c r="Y8" t="str">
        <f t="shared" si="0"/>
        <v>Etoile 2 SOIR</v>
      </c>
    </row>
    <row r="9" spans="1:25" x14ac:dyDescent="0.25">
      <c r="A9" s="372"/>
      <c r="B9" s="373"/>
      <c r="C9" s="164" t="s">
        <v>1</v>
      </c>
      <c r="D9" s="165">
        <f>IFERROR(_xlfn.IFNA((VLOOKUP($Y$24,'Import ESF4807'!$O$2:$V$149,T6,FALSE)+VLOOKUP($Y$23,'Import ESF4807'!$O$2:$V$149,T6,FALSE)),_xlfn.IFNA(VLOOKUP($Y$24,'Import ESF4807'!$O$2:$V$149,T6,FALSE),VLOOKUP($Y$23,'Import ESF4807'!$O$2:$V$149,T6,FALSE)))+0,0)</f>
        <v>6</v>
      </c>
      <c r="E9" s="372"/>
      <c r="F9" s="373"/>
      <c r="G9" s="164" t="s">
        <v>1</v>
      </c>
      <c r="H9" s="165">
        <f>IFERROR(_xlfn.IFNA(VLOOKUP($Y$25,'Import ESF4807'!$O$2:$V$149,T6,FALSE),0)+0,0)</f>
        <v>9</v>
      </c>
      <c r="I9" s="407"/>
      <c r="J9" s="407"/>
      <c r="K9" s="164">
        <f>IFERROR(_xlfn.IFNA((VLOOKUP($Y$20,'Import ESF4807'!$O$2:$V$149,T6,FALSE)+VLOOKUP($Y$18,'Import ESF4807'!$O$2:$V$149,T6,FALSE)),_xlfn.IFNA(VLOOKUP($Y$20,'Import ESF4807'!$O$2:$V$149,T6,FALSE),VLOOKUP($Y$18,'Import ESF4807'!$O$2:$V$149,T6,FALSE)))+0,0)</f>
        <v>38</v>
      </c>
      <c r="L9" s="165">
        <f>IFERROR(_xlfn.IFNA((VLOOKUP($Y$54,'Import ESF4807'!$O$2:$V$149,T6,FALSE)+VLOOKUP($Y$53,'Import ESF4807'!$O$2:$V$149,T6,FALSE)),_xlfn.IFNA(VLOOKUP($Y$53,'Import ESF4807'!$O$2:$V$149,T6,FALSE),VLOOKUP($Y$54,'Import ESF4807'!$O$2:$V$149,T6,FALSE)))+0,0)</f>
        <v>41</v>
      </c>
      <c r="M9" s="407"/>
      <c r="N9" s="407"/>
      <c r="O9" s="164">
        <f>IFERROR(_xlfn.IFNA(VLOOKUP($Y$21,'Import ESF4807'!$O$2:$V$149,T6,FALSE),0)+0,0)</f>
        <v>17</v>
      </c>
      <c r="P9" s="165">
        <f>IFERROR(_xlfn.IFNA(VLOOKUP($Y$56,'Import ESF4807'!$O$2:$V$149,T6,FALSE),0)+0,0)</f>
        <v>7</v>
      </c>
      <c r="W9" t="s">
        <v>258</v>
      </c>
      <c r="X9" t="s">
        <v>107</v>
      </c>
      <c r="Y9" t="str">
        <f t="shared" si="0"/>
        <v>Etoile 2 Matin</v>
      </c>
    </row>
    <row r="10" spans="1:25" x14ac:dyDescent="0.25">
      <c r="A10" s="372"/>
      <c r="B10" s="373"/>
      <c r="C10" s="164" t="s">
        <v>260</v>
      </c>
      <c r="D10" s="165">
        <f>IFERROR(_xlfn.IFNA((VLOOKUP($Y$24,'Import ESF4807'!$O$2:$V$149,T7,FALSE)+VLOOKUP($Y$23,'Import ESF4807'!$O$2:$V$149,T7,FALSE)),_xlfn.IFNA(VLOOKUP($Y$24,'Import ESF4807'!$O$2:$V$149,T7,FALSE),VLOOKUP($Y$23,'Import ESF4807'!$O$2:$V$149,T7,FALSE)))+0,0)</f>
        <v>6</v>
      </c>
      <c r="E10" s="372"/>
      <c r="F10" s="373"/>
      <c r="G10" s="164" t="s">
        <v>260</v>
      </c>
      <c r="H10" s="165">
        <f>IFERROR(_xlfn.IFNA(VLOOKUP($Y$25,'Import ESF4807'!$O$2:$V$149,T7,FALSE),0)+0,0)</f>
        <v>9</v>
      </c>
      <c r="I10" s="407"/>
      <c r="J10" s="407"/>
      <c r="K10" s="164">
        <f>IFERROR(_xlfn.IFNA((VLOOKUP($Y$20,'Import ESF4807'!$O$2:$V$149,T7,FALSE)+VLOOKUP($Y$18,'Import ESF4807'!$O$2:$V$149,T7,FALSE)),_xlfn.IFNA(VLOOKUP($Y$20,'Import ESF4807'!$O$2:$V$149,T7,FALSE),VLOOKUP($Y$18,'Import ESF4807'!$O$2:$V$149,T7,FALSE)))+0,0)</f>
        <v>38</v>
      </c>
      <c r="L10" s="165">
        <f>IFERROR(_xlfn.IFNA((VLOOKUP($Y$54,'Import ESF4807'!$O$2:$V$149,T7,FALSE)+VLOOKUP($Y$53,'Import ESF4807'!$O$2:$V$149,T7,FALSE)),_xlfn.IFNA(VLOOKUP($Y$53,'Import ESF4807'!$O$2:$V$149,T7,FALSE),VLOOKUP($Y$54,'Import ESF4807'!$O$2:$V$149,T7,FALSE)))+0,0)</f>
        <v>41</v>
      </c>
      <c r="M10" s="407"/>
      <c r="N10" s="407"/>
      <c r="O10" s="164">
        <f>IFERROR(_xlfn.IFNA(VLOOKUP($Y$21,'Import ESF4807'!$O$2:$V$149,T7,FALSE),0)+0,0)</f>
        <v>16</v>
      </c>
      <c r="P10" s="165">
        <f>IFERROR(_xlfn.IFNA(VLOOKUP($Y$56,'Import ESF4807'!$O$2:$V$149,T7,FALSE),0)+0,0)</f>
        <v>7</v>
      </c>
      <c r="W10" t="s">
        <v>258</v>
      </c>
      <c r="X10" t="s">
        <v>115</v>
      </c>
      <c r="Y10" t="str">
        <f t="shared" si="0"/>
        <v>Etoile 2 midi</v>
      </c>
    </row>
    <row r="11" spans="1:25" ht="16.5" thickBot="1" x14ac:dyDescent="0.3">
      <c r="A11" s="374"/>
      <c r="B11" s="375"/>
      <c r="C11" s="166" t="s">
        <v>261</v>
      </c>
      <c r="D11" s="165">
        <f>IFERROR(_xlfn.IFNA((VLOOKUP($Y$24,'Import ESF4807'!$O$2:$V$149,T8,FALSE)+VLOOKUP($Y$23,'Import ESF4807'!$O$2:$V$149,T8,FALSE)),_xlfn.IFNA(VLOOKUP($Y$24,'Import ESF4807'!$O$2:$V$149,T8,FALSE),VLOOKUP($Y$23,'Import ESF4807'!$O$2:$V$149,T8,FALSE)))+0,0)</f>
        <v>0</v>
      </c>
      <c r="E11" s="374"/>
      <c r="F11" s="375"/>
      <c r="G11" s="166" t="s">
        <v>261</v>
      </c>
      <c r="H11" s="165">
        <f>IFERROR(_xlfn.IFNA(VLOOKUP($Y$25,'Import ESF4807'!$O$2:$V$149,T8,FALSE),0)+0,0)</f>
        <v>0</v>
      </c>
      <c r="I11" s="408"/>
      <c r="J11" s="408"/>
      <c r="K11" s="164">
        <f>IFERROR(_xlfn.IFNA((VLOOKUP($Y$20,'Import ESF4807'!$O$2:$V$149,T8,FALSE)+VLOOKUP($Y$18,'Import ESF4807'!$O$2:$V$149,T8,FALSE)),_xlfn.IFNA(VLOOKUP($Y$20,'Import ESF4807'!$O$2:$V$149,T8,FALSE),VLOOKUP($Y$18,'Import ESF4807'!$O$2:$V$149,T8,FALSE)))+0,0)</f>
        <v>0</v>
      </c>
      <c r="L11" s="165">
        <f>IFERROR(_xlfn.IFNA((VLOOKUP($Y$54,'Import ESF4807'!$O$2:$V$149,T8,FALSE)+VLOOKUP($Y$53,'Import ESF4807'!$O$2:$V$149,T8,FALSE)),_xlfn.IFNA(VLOOKUP($Y$53,'Import ESF4807'!$O$2:$V$149,T8,FALSE),VLOOKUP($Y$54,'Import ESF4807'!$O$2:$V$149,T8,FALSE)))+0,0)</f>
        <v>0</v>
      </c>
      <c r="M11" s="408"/>
      <c r="N11" s="408"/>
      <c r="O11" s="164">
        <f>IFERROR(_xlfn.IFNA(VLOOKUP($Y$21,'Import ESF4807'!$O$2:$V$149,T8,FALSE),0)+0,0)</f>
        <v>0</v>
      </c>
      <c r="P11" s="165">
        <f>IFERROR(_xlfn.IFNA(VLOOKUP($Y$56,'Import ESF4807'!$O$2:$V$149,T8,FALSE),0)+0,0)</f>
        <v>0</v>
      </c>
      <c r="W11" t="s">
        <v>262</v>
      </c>
      <c r="X11" t="s">
        <v>111</v>
      </c>
      <c r="Y11" t="str">
        <f t="shared" si="0"/>
        <v>Etoile 3 Apres midi</v>
      </c>
    </row>
    <row r="12" spans="1:25" ht="18.75" x14ac:dyDescent="0.25">
      <c r="A12" s="385" t="s">
        <v>30</v>
      </c>
      <c r="B12" s="395"/>
      <c r="C12" s="134"/>
      <c r="D12" s="167"/>
      <c r="E12" s="389" t="s">
        <v>30</v>
      </c>
      <c r="F12" s="396"/>
      <c r="G12" s="134"/>
      <c r="H12" s="167"/>
      <c r="I12" s="397" t="s">
        <v>263</v>
      </c>
      <c r="J12" s="398"/>
      <c r="K12" s="168"/>
      <c r="L12" s="169"/>
      <c r="M12" s="399" t="s">
        <v>263</v>
      </c>
      <c r="N12" s="400"/>
      <c r="O12" s="168"/>
      <c r="P12" s="169"/>
      <c r="W12" t="s">
        <v>262</v>
      </c>
      <c r="X12" t="s">
        <v>121</v>
      </c>
      <c r="Y12" t="str">
        <f t="shared" si="0"/>
        <v>Etoile 3 journée</v>
      </c>
    </row>
    <row r="13" spans="1:25" ht="14.45" customHeight="1" x14ac:dyDescent="0.25">
      <c r="A13" s="370" t="e">
        <f>INDEX(RECAP!$C$5:$AT$54,MATCH(A12,RECAP!$C$5:$AT$54,0),MATCH(R2,RECAP!C1:AT1,0))</f>
        <v>#N/A</v>
      </c>
      <c r="B13" s="371"/>
      <c r="C13" s="164" t="s">
        <v>256</v>
      </c>
      <c r="D13" s="165">
        <f>IFERROR(_xlfn.IFNA((VLOOKUP($Y$28,'Import ESF4807'!$O$2:$V$149,T2,FALSE)+VLOOKUP($Y$27,'Import ESF4807'!$O$2:$V$149,T2,FALSE)),_xlfn.IFNA(VLOOKUP($Y$28,'Import ESF4807'!$O$2:$V$149,T2,FALSE),VLOOKUP($Y$27,'Import ESF4807'!$O$2:$V$149,T2,FALSE)))+0,0)</f>
        <v>9</v>
      </c>
      <c r="E13" s="370" t="str">
        <f>IF(H14=0,"",IF(H14&lt;12,"-",IF(AND(H14&lt;24,H14&gt;11),"-
-",
IF(AND(H14&lt;36,H14&gt;23),"-
-
-",
IF(AND(H14&lt;48,H14&gt;35),"-
-
-
-",
IF(AND(H14&lt;60,H14&gt;47),"-
-
-
-
-",
IF(AND(H14&lt;72,H14&gt;59),"-
-
-
-
-
-",)))))))</f>
        <v>-
-</v>
      </c>
      <c r="F13" s="371"/>
      <c r="G13" s="164" t="s">
        <v>256</v>
      </c>
      <c r="H13" s="165">
        <f>IFERROR(_xlfn.IFNA(VLOOKUP($Y$29,'Import ESF4807'!$O$2:$V$149,T2,FALSE),0)+0,0)</f>
        <v>11</v>
      </c>
      <c r="I13" s="370" t="str">
        <f>IF(L14=0,"",IF(L14&lt;11,"-",IF(AND(L14&lt;24,L14&gt;10),"-
-",
IF(AND(L14&lt;36,L14&gt;23),"-
-
-",
IF(AND(L14&lt;48,L14&gt;35),"-
-
-
-",
IF(AND(L14&lt;60,L14&gt;47),"-
-
-
-
-",
IF(AND(L14&lt;72,L14&gt;59),"-
-
-
-
-
-",)))))))</f>
        <v>-
-
-</v>
      </c>
      <c r="J13" s="371"/>
      <c r="K13" s="164" t="s">
        <v>256</v>
      </c>
      <c r="L13" s="165">
        <f>IFERROR(_xlfn.IFNA((VLOOKUP($Y$44,'Import ESF4807'!$O$2:$V$149,T2,FALSE)+VLOOKUP($Y$43,'Import ESF4807'!$O$2:$V$149,T2,FALSE)),_xlfn.IFNA(VLOOKUP($Y$43,'Import ESF4807'!$O$2:$V$149,T2,FALSE),VLOOKUP($Y$44,'Import ESF4807'!$O$2:$V$149,T2,FALSE)))+0,0)</f>
        <v>30</v>
      </c>
      <c r="M13" s="370" t="str">
        <f>IF(P14=0,"",IF(P14&lt;11,"-",IF(AND(P14&lt;24,P14&gt;10),"-
-",
IF(AND(P14&lt;36,P14&gt;23),"-
-
-",
IF(AND(P14&lt;48,P14&gt;35),"-
-
-
-",
IF(AND(P14&lt;60,P14&gt;47),"-
-
-
-
-",
IF(AND(P14&lt;72,P14&gt;59),"-
-
-
-
-
-",)))))))</f>
        <v>-
-</v>
      </c>
      <c r="N13" s="371"/>
      <c r="O13" s="164" t="s">
        <v>256</v>
      </c>
      <c r="P13" s="165">
        <f>IFERROR(_xlfn.IFNA(VLOOKUP($Y$55,'Import ESF4807'!$O$2:$V$149,T2,FALSE),0)+0,0)</f>
        <v>15</v>
      </c>
      <c r="W13" t="s">
        <v>262</v>
      </c>
      <c r="X13" t="s">
        <v>155</v>
      </c>
      <c r="Y13" t="str">
        <f t="shared" si="0"/>
        <v>Etoile 3 SOIR</v>
      </c>
    </row>
    <row r="14" spans="1:25" ht="14.45" customHeight="1" x14ac:dyDescent="0.25">
      <c r="A14" s="372"/>
      <c r="B14" s="373"/>
      <c r="C14" s="164" t="s">
        <v>257</v>
      </c>
      <c r="D14" s="165">
        <f>IFERROR(_xlfn.IFNA((VLOOKUP($Y$28,'Import ESF4807'!$O$2:$V$149,T3,FALSE)+VLOOKUP($Y$27,'Import ESF4807'!$O$2:$V$149,T3,FALSE)),_xlfn.IFNA(VLOOKUP($Y$28,'Import ESF4807'!$O$2:$V$149,T3,FALSE),VLOOKUP($Y$27,'Import ESF4807'!$O$2:$V$149,T3,FALSE)))+0,0)</f>
        <v>9</v>
      </c>
      <c r="E14" s="372"/>
      <c r="F14" s="373"/>
      <c r="G14" s="164" t="s">
        <v>257</v>
      </c>
      <c r="H14" s="165">
        <f>IFERROR(_xlfn.IFNA(VLOOKUP($Y$29,'Import ESF4807'!$O$2:$V$149,T3,FALSE),0)+0,0)</f>
        <v>12</v>
      </c>
      <c r="I14" s="372"/>
      <c r="J14" s="373"/>
      <c r="K14" s="164" t="s">
        <v>257</v>
      </c>
      <c r="L14" s="165">
        <f>IFERROR(_xlfn.IFNA((VLOOKUP($Y$44,'Import ESF4807'!$O$2:$V$149,T3,FALSE)+VLOOKUP($Y$43,'Import ESF4807'!$O$2:$V$149,T3,FALSE)),_xlfn.IFNA(VLOOKUP($Y$43,'Import ESF4807'!$O$2:$V$149,T3,FALSE),VLOOKUP($Y$44,'Import ESF4807'!$O$2:$V$149,T3,FALSE)))+0,0)</f>
        <v>32</v>
      </c>
      <c r="M14" s="372"/>
      <c r="N14" s="373"/>
      <c r="O14" s="164" t="s">
        <v>257</v>
      </c>
      <c r="P14" s="165">
        <f>IFERROR(_xlfn.IFNA(VLOOKUP($Y$55,'[1]Import ESF4807'!$O$2:$V$149,T3,FALSE),0)+0,0)</f>
        <v>15</v>
      </c>
      <c r="W14" t="s">
        <v>262</v>
      </c>
      <c r="X14" t="s">
        <v>107</v>
      </c>
      <c r="Y14" t="str">
        <f t="shared" si="0"/>
        <v>Etoile 3 Matin</v>
      </c>
    </row>
    <row r="15" spans="1:25" ht="14.45" customHeight="1" x14ac:dyDescent="0.25">
      <c r="A15" s="372"/>
      <c r="B15" s="373"/>
      <c r="C15" s="164" t="s">
        <v>259</v>
      </c>
      <c r="D15" s="165">
        <f>IFERROR(_xlfn.IFNA((VLOOKUP($Y$28,'Import ESF4807'!$O$2:$V$149,T4,FALSE)+VLOOKUP($Y$27,'Import ESF4807'!$O$2:$V$149,T4,FALSE)),_xlfn.IFNA(VLOOKUP($Y$28,'Import ESF4807'!$O$2:$V$149,T4,FALSE),VLOOKUP($Y$27,'Import ESF4807'!$O$2:$V$149,T4,FALSE)))+0,0)</f>
        <v>9</v>
      </c>
      <c r="E15" s="372"/>
      <c r="F15" s="373"/>
      <c r="G15" s="164" t="s">
        <v>259</v>
      </c>
      <c r="H15" s="165">
        <f>IFERROR(_xlfn.IFNA(VLOOKUP($Y$29,'Import ESF4807'!$O$2:$V$149,T4,FALSE),0)+0,0)</f>
        <v>12</v>
      </c>
      <c r="I15" s="372"/>
      <c r="J15" s="373"/>
      <c r="K15" s="164" t="s">
        <v>259</v>
      </c>
      <c r="L15" s="165">
        <f>IFERROR(_xlfn.IFNA((VLOOKUP($Y$44,'Import ESF4807'!$O$2:$V$149,T4,FALSE)+VLOOKUP($Y$43,'Import ESF4807'!$O$2:$V$149,T4,FALSE)),_xlfn.IFNA(VLOOKUP($Y$43,'Import ESF4807'!$O$2:$V$149,T4,FALSE),VLOOKUP($Y$44,'Import ESF4807'!$O$2:$V$149,T4,FALSE)))+0,0)</f>
        <v>29</v>
      </c>
      <c r="M15" s="372"/>
      <c r="N15" s="373"/>
      <c r="O15" s="164" t="s">
        <v>259</v>
      </c>
      <c r="P15" s="165">
        <f>IFERROR(_xlfn.IFNA(VLOOKUP($Y$55,'[1]Import ESF4807'!$O$2:$V$149,T4,FALSE),0)+0,0)</f>
        <v>15</v>
      </c>
      <c r="W15" t="s">
        <v>262</v>
      </c>
      <c r="X15" t="s">
        <v>115</v>
      </c>
      <c r="Y15" t="str">
        <f t="shared" si="0"/>
        <v>Etoile 3 midi</v>
      </c>
    </row>
    <row r="16" spans="1:25" ht="14.45" customHeight="1" x14ac:dyDescent="0.25">
      <c r="A16" s="372"/>
      <c r="B16" s="373"/>
      <c r="C16" s="164" t="s">
        <v>50</v>
      </c>
      <c r="D16" s="165">
        <f>IFERROR(_xlfn.IFNA((VLOOKUP($Y$28,'Import ESF4807'!$O$2:$V$149,T5,FALSE)+VLOOKUP($Y$27,'Import ESF4807'!$O$2:$V$149,T5,FALSE)),_xlfn.IFNA(VLOOKUP($Y$28,'Import ESF4807'!$O$2:$V$149,T5,FALSE),VLOOKUP($Y$27,'Import ESF4807'!$O$2:$V$149,T5,FALSE)))+0,0)</f>
        <v>9</v>
      </c>
      <c r="E16" s="372"/>
      <c r="F16" s="373"/>
      <c r="G16" s="164" t="s">
        <v>50</v>
      </c>
      <c r="H16" s="165">
        <f>IFERROR(_xlfn.IFNA(VLOOKUP($Y$29,'Import ESF4807'!$O$2:$V$149,T5,FALSE),0)+0,0)</f>
        <v>12</v>
      </c>
      <c r="I16" s="372"/>
      <c r="J16" s="373"/>
      <c r="K16" s="164" t="s">
        <v>50</v>
      </c>
      <c r="L16" s="165">
        <f>IFERROR(_xlfn.IFNA((VLOOKUP($Y$44,'Import ESF4807'!$O$2:$V$149,T5,FALSE)+VLOOKUP($Y$43,'Import ESF4807'!$O$2:$V$149,T5,FALSE)),_xlfn.IFNA(VLOOKUP($Y$43,'Import ESF4807'!$O$2:$V$149,T5,FALSE),VLOOKUP($Y$44,'Import ESF4807'!$O$2:$V$149,T5,FALSE)))+0,0)</f>
        <v>29</v>
      </c>
      <c r="M16" s="372"/>
      <c r="N16" s="373"/>
      <c r="O16" s="164" t="s">
        <v>50</v>
      </c>
      <c r="P16" s="165">
        <f>IFERROR(_xlfn.IFNA(VLOOKUP($Y$55,'[1]Import ESF4807'!$O$2:$V$149,T5,FALSE),0)+0,0)</f>
        <v>14</v>
      </c>
      <c r="W16" t="s">
        <v>264</v>
      </c>
      <c r="X16" t="s">
        <v>111</v>
      </c>
      <c r="Y16" t="str">
        <f t="shared" si="0"/>
        <v>Piou-Piou Apres midi</v>
      </c>
    </row>
    <row r="17" spans="1:25" ht="14.45" customHeight="1" x14ac:dyDescent="0.25">
      <c r="A17" s="372"/>
      <c r="B17" s="373"/>
      <c r="C17" s="164" t="s">
        <v>1</v>
      </c>
      <c r="D17" s="165">
        <f>IFERROR(_xlfn.IFNA((VLOOKUP($Y$28,'Import ESF4807'!$O$2:$V$149,T6,FALSE)+VLOOKUP($Y$27,'Import ESF4807'!$O$2:$V$149,T6,FALSE)),_xlfn.IFNA(VLOOKUP($Y$28,'Import ESF4807'!$O$2:$V$149,T6,FALSE),VLOOKUP($Y$27,'Import ESF4807'!$O$2:$V$149,T6,FALSE)))+0,0)</f>
        <v>9</v>
      </c>
      <c r="E17" s="372"/>
      <c r="F17" s="373"/>
      <c r="G17" s="164" t="s">
        <v>1</v>
      </c>
      <c r="H17" s="165">
        <f>IFERROR(_xlfn.IFNA(VLOOKUP($Y$29,'Import ESF4807'!$O$2:$V$149,T6,FALSE),0)+0,0)</f>
        <v>12</v>
      </c>
      <c r="I17" s="372"/>
      <c r="J17" s="373"/>
      <c r="K17" s="164" t="s">
        <v>1</v>
      </c>
      <c r="L17" s="165">
        <f>IFERROR(_xlfn.IFNA((VLOOKUP($Y$44,'Import ESF4807'!$O$2:$V$149,T6,FALSE)+VLOOKUP($Y$43,'Import ESF4807'!$O$2:$V$149,T6,FALSE)),_xlfn.IFNA(VLOOKUP($Y$43,'Import ESF4807'!$O$2:$V$149,T6,FALSE),VLOOKUP($Y$44,'Import ESF4807'!$O$2:$V$149,T6,FALSE)))+0,0)</f>
        <v>29</v>
      </c>
      <c r="M17" s="372"/>
      <c r="N17" s="373"/>
      <c r="O17" s="164" t="s">
        <v>1</v>
      </c>
      <c r="P17" s="165">
        <f>IFERROR(_xlfn.IFNA(VLOOKUP($Y$55,'[1]Import ESF4807'!$O$2:$V$149,T6,FALSE),0)+0,0)</f>
        <v>12</v>
      </c>
      <c r="W17" t="s">
        <v>264</v>
      </c>
      <c r="X17" t="s">
        <v>111</v>
      </c>
      <c r="Y17" t="str">
        <f t="shared" si="0"/>
        <v>Piou-Piou Apres midi</v>
      </c>
    </row>
    <row r="18" spans="1:25" ht="14.45" customHeight="1" x14ac:dyDescent="0.25">
      <c r="A18" s="372"/>
      <c r="B18" s="373"/>
      <c r="C18" s="164" t="s">
        <v>260</v>
      </c>
      <c r="D18" s="165">
        <f>IFERROR(_xlfn.IFNA((VLOOKUP($Y$28,'Import ESF4807'!$O$2:$V$149,T7,FALSE)+VLOOKUP($Y$27,'Import ESF4807'!$O$2:$V$149,T7,FALSE)),_xlfn.IFNA(VLOOKUP($Y$28,'Import ESF4807'!$O$2:$V$149,T7,FALSE),VLOOKUP($Y$27,'Import ESF4807'!$O$2:$V$149,T7,FALSE)))+0,0)</f>
        <v>9</v>
      </c>
      <c r="E18" s="372"/>
      <c r="F18" s="373"/>
      <c r="G18" s="164" t="s">
        <v>260</v>
      </c>
      <c r="H18" s="165">
        <f>IFERROR(_xlfn.IFNA(VLOOKUP($Y$29,'Import ESF4807'!$O$2:$V$149,T7,FALSE),0)+0,0)</f>
        <v>12</v>
      </c>
      <c r="I18" s="372"/>
      <c r="J18" s="373"/>
      <c r="K18" s="164" t="s">
        <v>260</v>
      </c>
      <c r="L18" s="165">
        <f>IFERROR(_xlfn.IFNA((VLOOKUP($Y$44,'Import ESF4807'!$O$2:$V$149,T7,FALSE)+VLOOKUP($Y$43,'Import ESF4807'!$O$2:$V$149,T7,FALSE)),_xlfn.IFNA(VLOOKUP($Y$43,'Import ESF4807'!$O$2:$V$149,T7,FALSE),VLOOKUP($Y$44,'Import ESF4807'!$O$2:$V$149,T7,FALSE)))+0,0)</f>
        <v>29</v>
      </c>
      <c r="M18" s="372"/>
      <c r="N18" s="373"/>
      <c r="O18" s="164" t="s">
        <v>260</v>
      </c>
      <c r="P18" s="165">
        <f>IFERROR(_xlfn.IFNA(VLOOKUP($Y$55,'[1]Import ESF4807'!$O$2:$V$149,T7,FALSE),0)+0,0)</f>
        <v>12</v>
      </c>
      <c r="W18" t="s">
        <v>264</v>
      </c>
      <c r="X18" t="s">
        <v>121</v>
      </c>
      <c r="Y18" t="str">
        <f t="shared" si="0"/>
        <v>Piou-Piou journée</v>
      </c>
    </row>
    <row r="19" spans="1:25" ht="15" customHeight="1" thickBot="1" x14ac:dyDescent="0.3">
      <c r="A19" s="374"/>
      <c r="B19" s="375"/>
      <c r="C19" s="166" t="s">
        <v>261</v>
      </c>
      <c r="D19" s="165">
        <f>IFERROR(_xlfn.IFNA((VLOOKUP($Y$28,'Import ESF4807'!$O$2:$V$149,T8,FALSE)+VLOOKUP($Y$27,'Import ESF4807'!$O$2:$V$149,T8,FALSE)),_xlfn.IFNA(VLOOKUP($Y$28,'Import ESF4807'!$O$2:$V$149,T8,FALSE),VLOOKUP($Y$27,'Import ESF4807'!$O$2:$V$149,T8,FALSE)))+0,0)</f>
        <v>0</v>
      </c>
      <c r="E19" s="374"/>
      <c r="F19" s="375"/>
      <c r="G19" s="166" t="s">
        <v>261</v>
      </c>
      <c r="H19" s="165">
        <f>IFERROR(_xlfn.IFNA(VLOOKUP($Y$29,'Import ESF4807'!$O$2:$V$149,T8,FALSE),0)+0,0)</f>
        <v>0</v>
      </c>
      <c r="I19" s="374"/>
      <c r="J19" s="375"/>
      <c r="K19" s="166" t="s">
        <v>261</v>
      </c>
      <c r="L19" s="165">
        <f>IFERROR(_xlfn.IFNA((VLOOKUP($Y$44,'Import ESF4807'!$O$2:$V$149,T8,FALSE)+VLOOKUP($Y$43,'Import ESF4807'!$O$2:$V$149,T8,FALSE)),_xlfn.IFNA(VLOOKUP($Y$43,'Import ESF4807'!$O$2:$V$149,T8,FALSE),VLOOKUP($Y$44,'Import ESF4807'!$O$2:$V$149,T8,FALSE)))+0,0)</f>
        <v>0</v>
      </c>
      <c r="M19" s="374"/>
      <c r="N19" s="375"/>
      <c r="O19" s="166" t="s">
        <v>261</v>
      </c>
      <c r="P19" s="165">
        <f>IFERROR(_xlfn.IFNA(VLOOKUP($Y$55,'[1]Import ESF4807'!$O$2:$V$149,T8,FALSE),0)+0,0)</f>
        <v>0</v>
      </c>
      <c r="W19" t="s">
        <v>264</v>
      </c>
      <c r="X19" t="s">
        <v>121</v>
      </c>
      <c r="Y19" t="str">
        <f t="shared" si="0"/>
        <v>Piou-Piou journée</v>
      </c>
    </row>
    <row r="20" spans="1:25" ht="18.75" x14ac:dyDescent="0.25">
      <c r="A20" s="385" t="s">
        <v>31</v>
      </c>
      <c r="B20" s="395"/>
      <c r="C20" s="134"/>
      <c r="D20" s="167"/>
      <c r="E20" s="389" t="s">
        <v>31</v>
      </c>
      <c r="F20" s="396"/>
      <c r="G20" s="134"/>
      <c r="H20" s="167"/>
      <c r="I20" s="385" t="s">
        <v>5</v>
      </c>
      <c r="J20" s="386"/>
      <c r="K20" s="134"/>
      <c r="L20" s="167"/>
      <c r="M20" s="389" t="s">
        <v>5</v>
      </c>
      <c r="N20" s="390"/>
      <c r="O20" s="134"/>
      <c r="P20" s="167"/>
      <c r="W20" t="s">
        <v>264</v>
      </c>
      <c r="X20" t="s">
        <v>107</v>
      </c>
      <c r="Y20" t="str">
        <f t="shared" si="0"/>
        <v>Piou-Piou Matin</v>
      </c>
    </row>
    <row r="21" spans="1:25" ht="14.45" customHeight="1" x14ac:dyDescent="0.25">
      <c r="A21" s="370" t="str">
        <f>IF(D22=0,"",IF(D22&lt;12,"-",IF(AND(D22&lt;24,D22&gt;11),"-
-",
IF(AND(D22&lt;36,D22&gt;23),"-
-
-",
IF(AND(D22&lt;48,D22&gt;35),"-
-
-
-",
IF(AND(D22&lt;60,D22&gt;47),"-
-
-
-
-",
IF(AND(D22&lt;72,D22&gt;59),"-
-
-
-
-
-",)))))))</f>
        <v>-</v>
      </c>
      <c r="B21" s="371"/>
      <c r="C21" s="164" t="s">
        <v>256</v>
      </c>
      <c r="D21" s="165">
        <f>IFERROR(_xlfn.IFNA((VLOOKUP($Y$32,'[1]Import ESF4807'!$O$2:$V$149,T2,FALSE)+VLOOKUP($Y$31,'[1]Import ESF4807'!$O$2:$V$149,T2,FALSE)),_xlfn.IFNA(VLOOKUP($Y$32,'[1]Import ESF4807'!$O$2:$V$149,T2,FALSE),VLOOKUP($Y$31,'[1]Import ESF4807'!$O$2:$V$149,T2,FALSE)))+0,0)</f>
        <v>7</v>
      </c>
      <c r="E21" s="370" t="str">
        <f>IF(H22=0,"",IF(H22&lt;12,"-",IF(AND(H22&lt;24,H22&gt;11),"-
-",
IF(AND(H22&lt;36,H22&gt;23),"-
-
-",
IF(AND(H22&lt;48,H22&gt;35),"-
-
-
-",
IF(AND(H22&lt;60,H22&gt;47),"-
-
-
-
-",
IF(AND(H22&lt;72,H22&gt;59),"-
-
-
-
-
-",)))))))</f>
        <v>-</v>
      </c>
      <c r="F21" s="371"/>
      <c r="G21" s="164" t="s">
        <v>256</v>
      </c>
      <c r="H21" s="165">
        <f>IFERROR(_xlfn.IFNA(VLOOKUP($Y$33,'[1]Import ESF4807'!$O$2:$V$149,T2,FALSE),0)+0,0)</f>
        <v>11</v>
      </c>
      <c r="I21" s="370" t="str">
        <f>IF(L22=0,"",IF(L22&lt;11,"-",IF(AND(L22&lt;24,L22&gt;10),"-
-",
IF(AND(L22&lt;36,L22&gt;23),"-
-
-",
IF(AND(L22&lt;48,L22&gt;35),"-
-
-
-",
IF(AND(L22&lt;60,L22&gt;47),"-
-
-
-
-",
IF(AND(L22&lt;72,L22&gt;59),"-
-
-
-
-
-",)))))))</f>
        <v>-
-</v>
      </c>
      <c r="J21" s="371"/>
      <c r="K21" s="164" t="s">
        <v>256</v>
      </c>
      <c r="L21" s="165">
        <f>IFERROR(_xlfn.IFNA((VLOOKUP($Y$48,'[1]Import ESF4807'!$O$2:$V$149,T2,FALSE)+VLOOKUP($Y$49,'[1]Import ESF4807'!$O$2:$V$149,T2,FALSE)),_xlfn.IFNA(VLOOKUP($Y$49,'[1]Import ESF4807'!$O$2:$V$149,T2,FALSE),VLOOKUP($Y$48,'[1]Import ESF4807'!$O$2:$V$149,T2,FALSE)))+0,0)</f>
        <v>21</v>
      </c>
      <c r="M21" s="370" t="str">
        <f>IF(P22=0,"",IF(P22&lt;11,"-",IF(AND(P22&lt;24,P22&gt;10),"-
-",
IF(AND(P22&lt;36,P22&gt;23),"-
-
-",
IF(AND(P22&lt;48,P22&gt;35),"-
-
-
-",
IF(AND(P22&lt;60,P22&gt;47),"-
-
-
-
-",
IF(AND(P22&lt;72,P22&gt;59),"-
-
-
-
-
-",)))))))</f>
        <v>-
-</v>
      </c>
      <c r="N21" s="371"/>
      <c r="O21" s="164" t="s">
        <v>256</v>
      </c>
      <c r="P21" s="165">
        <f>IFERROR(_xlfn.IFNA(VLOOKUP($Y$50,'[1]Import ESF4807'!$O$2:$V$149,T2,FALSE),0)+0,0)</f>
        <v>10</v>
      </c>
      <c r="W21" t="s">
        <v>264</v>
      </c>
      <c r="X21" t="s">
        <v>115</v>
      </c>
      <c r="Y21" t="str">
        <f t="shared" si="0"/>
        <v>Piou-Piou midi</v>
      </c>
    </row>
    <row r="22" spans="1:25" x14ac:dyDescent="0.25">
      <c r="A22" s="372"/>
      <c r="B22" s="373"/>
      <c r="C22" s="164" t="s">
        <v>257</v>
      </c>
      <c r="D22" s="165">
        <f>IFERROR(_xlfn.IFNA((VLOOKUP($Y$32,'[1]Import ESF4807'!$O$2:$V$149,T3,FALSE)+VLOOKUP($Y$31,'[1]Import ESF4807'!$O$2:$V$149,T3,FALSE)),_xlfn.IFNA(VLOOKUP($Y$32,'[1]Import ESF4807'!$O$2:$V$149,T3,FALSE),VLOOKUP($Y$31,'[1]Import ESF4807'!$O$2:$V$149,T3,FALSE)))+0,0)</f>
        <v>7</v>
      </c>
      <c r="E22" s="372"/>
      <c r="F22" s="373"/>
      <c r="G22" s="164" t="s">
        <v>257</v>
      </c>
      <c r="H22" s="165">
        <f>IFERROR(_xlfn.IFNA(VLOOKUP($Y$33,'[1]Import ESF4807'!$O$2:$V$149,T3,FALSE),0)+0,0)</f>
        <v>11</v>
      </c>
      <c r="I22" s="372"/>
      <c r="J22" s="373"/>
      <c r="K22" s="164" t="s">
        <v>257</v>
      </c>
      <c r="L22" s="165">
        <f>IFERROR(_xlfn.IFNA((VLOOKUP($Y$48,'[1]Import ESF4807'!$O$2:$V$149,T3,FALSE)+VLOOKUP($Y$49,'[1]Import ESF4807'!$O$2:$V$149,T3,FALSE)),_xlfn.IFNA(VLOOKUP($Y$49,'[1]Import ESF4807'!$O$2:$V$149,T3,FALSE),VLOOKUP($Y$48,'[1]Import ESF4807'!$O$2:$V$149,T3,FALSE)))+0,0)</f>
        <v>23</v>
      </c>
      <c r="M22" s="372"/>
      <c r="N22" s="373"/>
      <c r="O22" s="164" t="s">
        <v>257</v>
      </c>
      <c r="P22" s="165">
        <f>IFERROR(_xlfn.IFNA(VLOOKUP($Y$50,'[1]Import ESF4807'!$O$2:$V$149,T3,FALSE),0)+0,0)</f>
        <v>11</v>
      </c>
      <c r="W22" t="s">
        <v>265</v>
      </c>
      <c r="X22" t="s">
        <v>111</v>
      </c>
      <c r="Y22" t="str">
        <f t="shared" si="0"/>
        <v>Découverte Apres midi</v>
      </c>
    </row>
    <row r="23" spans="1:25" x14ac:dyDescent="0.25">
      <c r="A23" s="372"/>
      <c r="B23" s="373"/>
      <c r="C23" s="164" t="s">
        <v>259</v>
      </c>
      <c r="D23" s="165">
        <f>IFERROR(_xlfn.IFNA((VLOOKUP($Y$32,'[1]Import ESF4807'!$O$2:$V$149,T4,FALSE)+VLOOKUP($Y$31,'[1]Import ESF4807'!$O$2:$V$149,T4,FALSE)),_xlfn.IFNA(VLOOKUP($Y$32,'[1]Import ESF4807'!$O$2:$V$149,T4,FALSE),VLOOKUP($Y$31,'[1]Import ESF4807'!$O$2:$V$149,T4,FALSE)))+0,0)</f>
        <v>7</v>
      </c>
      <c r="E23" s="372"/>
      <c r="F23" s="373"/>
      <c r="G23" s="164" t="s">
        <v>259</v>
      </c>
      <c r="H23" s="165">
        <f>IFERROR(_xlfn.IFNA(VLOOKUP($Y$33,'[1]Import ESF4807'!$O$2:$V$149,T4,FALSE),0)+0,0)</f>
        <v>10</v>
      </c>
      <c r="I23" s="372"/>
      <c r="J23" s="373"/>
      <c r="K23" s="164" t="s">
        <v>259</v>
      </c>
      <c r="L23" s="165">
        <f>IFERROR(_xlfn.IFNA((VLOOKUP($Y$48,'[1]Import ESF4807'!$O$2:$V$149,T4,FALSE)+VLOOKUP($Y$49,'[1]Import ESF4807'!$O$2:$V$149,T4,FALSE)),_xlfn.IFNA(VLOOKUP($Y$49,'[1]Import ESF4807'!$O$2:$V$149,T4,FALSE),VLOOKUP($Y$48,'[1]Import ESF4807'!$O$2:$V$149,T4,FALSE)))+0,0)</f>
        <v>23</v>
      </c>
      <c r="M23" s="372"/>
      <c r="N23" s="373"/>
      <c r="O23" s="164" t="s">
        <v>259</v>
      </c>
      <c r="P23" s="165">
        <f>IFERROR(_xlfn.IFNA(VLOOKUP($Y$50,'[1]Import ESF4807'!$O$2:$V$149,T4,FALSE),0)+0,0)</f>
        <v>11</v>
      </c>
      <c r="W23" t="s">
        <v>265</v>
      </c>
      <c r="X23" t="s">
        <v>121</v>
      </c>
      <c r="Y23" t="str">
        <f t="shared" si="0"/>
        <v>Découverte journée</v>
      </c>
    </row>
    <row r="24" spans="1:25" x14ac:dyDescent="0.25">
      <c r="A24" s="372"/>
      <c r="B24" s="373"/>
      <c r="C24" s="164" t="s">
        <v>50</v>
      </c>
      <c r="D24" s="165">
        <f>IFERROR(_xlfn.IFNA((VLOOKUP($Y$32,'[1]Import ESF4807'!$O$2:$V$149,T5,FALSE)+VLOOKUP($Y$31,'[1]Import ESF4807'!$O$2:$V$149,T5,FALSE)),_xlfn.IFNA(VLOOKUP($Y$32,'[1]Import ESF4807'!$O$2:$V$149,T5,FALSE),VLOOKUP($Y$31,'[1]Import ESF4807'!$O$2:$V$149,T5,FALSE)))+0,0)</f>
        <v>7</v>
      </c>
      <c r="E24" s="372"/>
      <c r="F24" s="373"/>
      <c r="G24" s="164" t="s">
        <v>50</v>
      </c>
      <c r="H24" s="165">
        <f>IFERROR(_xlfn.IFNA(VLOOKUP($Y$33,'[1]Import ESF4807'!$O$2:$V$149,T5,FALSE),0)+0,0)</f>
        <v>8</v>
      </c>
      <c r="I24" s="372"/>
      <c r="J24" s="373"/>
      <c r="K24" s="164" t="s">
        <v>50</v>
      </c>
      <c r="L24" s="165">
        <f>IFERROR(_xlfn.IFNA((VLOOKUP($Y$48,'[1]Import ESF4807'!$O$2:$V$149,T5,FALSE)+VLOOKUP($Y$49,'[1]Import ESF4807'!$O$2:$V$149,T5,FALSE)),_xlfn.IFNA(VLOOKUP($Y$49,'[1]Import ESF4807'!$O$2:$V$149,T5,FALSE),VLOOKUP($Y$48,'[1]Import ESF4807'!$O$2:$V$149,T5,FALSE)))+0,0)</f>
        <v>23</v>
      </c>
      <c r="M24" s="372"/>
      <c r="N24" s="373"/>
      <c r="O24" s="164" t="s">
        <v>50</v>
      </c>
      <c r="P24" s="165">
        <f>IFERROR(_xlfn.IFNA(VLOOKUP($Y$50,'[1]Import ESF4807'!$O$2:$V$149,T5,FALSE),0)+0,0)</f>
        <v>11</v>
      </c>
      <c r="W24" t="s">
        <v>265</v>
      </c>
      <c r="X24" t="s">
        <v>107</v>
      </c>
      <c r="Y24" t="str">
        <f t="shared" si="0"/>
        <v>Découverte Matin</v>
      </c>
    </row>
    <row r="25" spans="1:25" x14ac:dyDescent="0.25">
      <c r="A25" s="372"/>
      <c r="B25" s="373"/>
      <c r="C25" s="164" t="s">
        <v>1</v>
      </c>
      <c r="D25" s="165">
        <f>IFERROR(_xlfn.IFNA((VLOOKUP($Y$32,'[1]Import ESF4807'!$O$2:$V$149,T6,FALSE)+VLOOKUP($Y$31,'[1]Import ESF4807'!$O$2:$V$149,T6,FALSE)),_xlfn.IFNA(VLOOKUP($Y$32,'[1]Import ESF4807'!$O$2:$V$149,T6,FALSE),VLOOKUP($Y$31,'[1]Import ESF4807'!$O$2:$V$149,T6,FALSE)))+0,0)</f>
        <v>7</v>
      </c>
      <c r="E25" s="372"/>
      <c r="F25" s="373"/>
      <c r="G25" s="164" t="s">
        <v>1</v>
      </c>
      <c r="H25" s="165">
        <f>IFERROR(_xlfn.IFNA(VLOOKUP($Y$33,'[1]Import ESF4807'!$O$2:$V$149,T6,FALSE),0)+0,0)</f>
        <v>8</v>
      </c>
      <c r="I25" s="372"/>
      <c r="J25" s="373"/>
      <c r="K25" s="164" t="s">
        <v>1</v>
      </c>
      <c r="L25" s="165">
        <f>IFERROR(_xlfn.IFNA((VLOOKUP($Y$48,'[1]Import ESF4807'!$O$2:$V$149,T6,FALSE)+VLOOKUP($Y$49,'[1]Import ESF4807'!$O$2:$V$149,T6,FALSE)),_xlfn.IFNA(VLOOKUP($Y$49,'[1]Import ESF4807'!$O$2:$V$149,T6,FALSE),VLOOKUP($Y$48,'[1]Import ESF4807'!$O$2:$V$149,T6,FALSE)))+0,0)</f>
        <v>23</v>
      </c>
      <c r="M25" s="372"/>
      <c r="N25" s="373"/>
      <c r="O25" s="164" t="s">
        <v>1</v>
      </c>
      <c r="P25" s="165">
        <f>IFERROR(_xlfn.IFNA(VLOOKUP($Y$50,'[1]Import ESF4807'!$O$2:$V$149,T6,FALSE),0)+0,0)</f>
        <v>11</v>
      </c>
      <c r="W25" t="s">
        <v>265</v>
      </c>
      <c r="X25" t="s">
        <v>115</v>
      </c>
      <c r="Y25" t="str">
        <f t="shared" si="0"/>
        <v>Découverte midi</v>
      </c>
    </row>
    <row r="26" spans="1:25" x14ac:dyDescent="0.25">
      <c r="A26" s="372"/>
      <c r="B26" s="373"/>
      <c r="C26" s="164" t="s">
        <v>260</v>
      </c>
      <c r="D26" s="165">
        <f>IFERROR(_xlfn.IFNA((VLOOKUP($Y$32,'[1]Import ESF4807'!$O$2:$V$149,T7,FALSE)+VLOOKUP($Y$31,'[1]Import ESF4807'!$O$2:$V$149,T7,FALSE)),_xlfn.IFNA(VLOOKUP($Y$32,'[1]Import ESF4807'!$O$2:$V$149,T7,FALSE),VLOOKUP($Y$31,'[1]Import ESF4807'!$O$2:$V$149,T7,FALSE)))+0,0)</f>
        <v>7</v>
      </c>
      <c r="E26" s="372"/>
      <c r="F26" s="373"/>
      <c r="G26" s="164" t="s">
        <v>260</v>
      </c>
      <c r="H26" s="165">
        <f>IFERROR(_xlfn.IFNA(VLOOKUP($Y$33,'[1]Import ESF4807'!$O$2:$V$149,T7,FALSE),0)+0,0)</f>
        <v>8</v>
      </c>
      <c r="I26" s="372"/>
      <c r="J26" s="373"/>
      <c r="K26" s="164" t="s">
        <v>260</v>
      </c>
      <c r="L26" s="165">
        <f>IFERROR(_xlfn.IFNA((VLOOKUP($Y$48,'[1]Import ESF4807'!$O$2:$V$149,T7,FALSE)+VLOOKUP($Y$49,'[1]Import ESF4807'!$O$2:$V$149,T7,FALSE)),_xlfn.IFNA(VLOOKUP($Y$49,'[1]Import ESF4807'!$O$2:$V$149,T7,FALSE),VLOOKUP($Y$48,'[1]Import ESF4807'!$O$2:$V$149,T7,FALSE)))+0,0)</f>
        <v>23</v>
      </c>
      <c r="M26" s="372"/>
      <c r="N26" s="373"/>
      <c r="O26" s="164" t="s">
        <v>260</v>
      </c>
      <c r="P26" s="165">
        <f>IFERROR(_xlfn.IFNA(VLOOKUP($Y$50,'[1]Import ESF4807'!$O$2:$V$149,T7,FALSE),0)+0,0)</f>
        <v>11</v>
      </c>
      <c r="W26" t="s">
        <v>266</v>
      </c>
      <c r="X26" t="s">
        <v>111</v>
      </c>
      <c r="Y26" t="str">
        <f t="shared" si="0"/>
        <v>Classe 1 Apres midi</v>
      </c>
    </row>
    <row r="27" spans="1:25" ht="16.5" thickBot="1" x14ac:dyDescent="0.3">
      <c r="A27" s="374"/>
      <c r="B27" s="375"/>
      <c r="C27" s="166" t="s">
        <v>261</v>
      </c>
      <c r="D27" s="165">
        <f>IFERROR(_xlfn.IFNA((VLOOKUP($Y$32,'[1]Import ESF4807'!$O$2:$V$149,T8,FALSE)+VLOOKUP($Y$31,'[1]Import ESF4807'!$O$2:$V$149,T8,FALSE)),_xlfn.IFNA(VLOOKUP($Y$32,'[1]Import ESF4807'!$O$2:$V$149,T8,FALSE),VLOOKUP($Y$31,'[1]Import ESF4807'!$O$2:$V$149,T8,FALSE)))+0,0)</f>
        <v>0</v>
      </c>
      <c r="E27" s="374"/>
      <c r="F27" s="375"/>
      <c r="G27" s="166" t="s">
        <v>261</v>
      </c>
      <c r="H27" s="165">
        <f>IFERROR(_xlfn.IFNA(VLOOKUP($Y$33,'[1]Import ESF4807'!$O$2:$V$149,T8,FALSE),0)+0,0)</f>
        <v>0</v>
      </c>
      <c r="I27" s="374"/>
      <c r="J27" s="375"/>
      <c r="K27" s="166" t="s">
        <v>261</v>
      </c>
      <c r="L27" s="165">
        <f>IFERROR(_xlfn.IFNA((VLOOKUP($Y$48,'[1]Import ESF4807'!$O$2:$V$149,T8,FALSE)+VLOOKUP($Y$49,'[1]Import ESF4807'!$O$2:$V$149,T8,FALSE)),_xlfn.IFNA(VLOOKUP($Y$49,'[1]Import ESF4807'!$O$2:$V$149,T8,FALSE),VLOOKUP($Y$48,'[1]Import ESF4807'!$O$2:$V$149,T8,FALSE)))+0,0)</f>
        <v>0</v>
      </c>
      <c r="M27" s="374"/>
      <c r="N27" s="375"/>
      <c r="O27" s="166" t="s">
        <v>261</v>
      </c>
      <c r="P27" s="165">
        <f>IFERROR(_xlfn.IFNA(VLOOKUP($Y$50,'[1]Import ESF4807'!$O$2:$V$149,T8,FALSE),0)+0,0)</f>
        <v>0</v>
      </c>
      <c r="W27" t="s">
        <v>266</v>
      </c>
      <c r="X27" t="s">
        <v>121</v>
      </c>
      <c r="Y27" t="str">
        <f t="shared" si="0"/>
        <v>Classe 1 journée</v>
      </c>
    </row>
    <row r="28" spans="1:25" ht="18.75" x14ac:dyDescent="0.25">
      <c r="A28" s="385" t="s">
        <v>32</v>
      </c>
      <c r="B28" s="395"/>
      <c r="C28" s="134"/>
      <c r="D28" s="167"/>
      <c r="E28" s="389" t="s">
        <v>32</v>
      </c>
      <c r="F28" s="396"/>
      <c r="G28" s="134"/>
      <c r="H28" s="167"/>
      <c r="I28" s="385" t="s">
        <v>267</v>
      </c>
      <c r="J28" s="386"/>
      <c r="K28" s="134"/>
      <c r="L28" s="167"/>
      <c r="M28" s="389" t="s">
        <v>267</v>
      </c>
      <c r="N28" s="390"/>
      <c r="O28" s="134"/>
      <c r="P28" s="167"/>
      <c r="W28" t="s">
        <v>266</v>
      </c>
      <c r="X28" t="s">
        <v>107</v>
      </c>
      <c r="Y28" t="str">
        <f t="shared" si="0"/>
        <v>Classe 1 Matin</v>
      </c>
    </row>
    <row r="29" spans="1:25" ht="14.45" customHeight="1" x14ac:dyDescent="0.25">
      <c r="A29" s="370" t="str">
        <f>IF(D30=0,"",IF(D30&lt;12,"-",IF(AND(D30&lt;24,D30&gt;11),"-
-",
IF(AND(D30&lt;36,D30&gt;23),"-
-
-",
IF(AND(D30&lt;48,D30&gt;35),"-
-
-
-",
IF(AND(D30&lt;60,D30&gt;47),"-
-
-
-
-",
IF(AND(D30&lt;72,D30&gt;59),"-
-
-
-
-
-",)))))))</f>
        <v/>
      </c>
      <c r="B29" s="371"/>
      <c r="C29" s="164" t="s">
        <v>256</v>
      </c>
      <c r="D29" s="165">
        <f>IFERROR(_xlfn.IFNA((VLOOKUP($Y$36,'[1]Import ESF4807'!$O$2:$V$149,T2,FALSE)+VLOOKUP($Y$35,'[1]Import ESF4807'!$O$2:$V$149,T2,FALSE)),_xlfn.IFNA(VLOOKUP($Y$36,'[1]Import ESF4807'!$O$2:$V$149,T2,FALSE),VLOOKUP($Y$35,'[1]Import ESF4807'!$O$2:$V$149,T2,FALSE)))+0,0)</f>
        <v>0</v>
      </c>
      <c r="E29" s="370" t="str">
        <f>IF(H30=0,"",IF(H30&lt;12,"-",IF(AND(H30&lt;24,H30&gt;11),"-
-",
IF(AND(H30&lt;36,H30&gt;23),"-
-
-",
IF(AND(H30&lt;48,H30&gt;35),"-
-
-
-",
IF(AND(H30&lt;60,H30&gt;47),"-
-
-
-
-",
IF(AND(H30&lt;72,H30&gt;59),"-
-
-
-
-
-",)))))))</f>
        <v>-</v>
      </c>
      <c r="F29" s="371"/>
      <c r="G29" s="164" t="s">
        <v>256</v>
      </c>
      <c r="H29" s="165">
        <f>IFERROR(_xlfn.IFNA(VLOOKUP($Y$37,'[1]Import ESF4807'!$O$2:$V$149,T2,FALSE),0)+0,0)</f>
        <v>5</v>
      </c>
      <c r="I29" s="370" t="str">
        <f>IF(L30=0,"",IF(L30&lt;=12,"-",IF(AND(L30&lt;24,L30&gt;11),"-
-",
IF(AND(L30&lt;36,L30&gt;23),"-
-
-",
IF(AND(L30&lt;48,L30&gt;35),"-
-
-
-",
IF(AND(L30&lt;60,L30&gt;47),"-
-
-
-
-",
IF(AND(L30&lt;72,L30&gt;59),"-
-
-
-
-
-",IF(AND(L30&lt;85,L30&gt;71),"-
-
-
-
-
-
-",))))))))</f>
        <v>-
-</v>
      </c>
      <c r="J29" s="371"/>
      <c r="K29" s="164" t="s">
        <v>256</v>
      </c>
      <c r="L29" s="165">
        <f>IFERROR(_xlfn.IFNA((VLOOKUP($Y$3,'[1]Import ESF4807'!$O$2:$V$149,T2,FALSE)+VLOOKUP($Y$2,'[1]Import ESF4807'!$O$2:$V$149,T2,FALSE)),_xlfn.IFNA(VLOOKUP($Y$3,'[1]Import ESF4807'!$O$2:$V$149,T2,FALSE),VLOOKUP($Y$2,'[1]Import ESF4807'!$O$2:$V$149,T2,FALSE)))+0,0)</f>
        <v>18</v>
      </c>
      <c r="M29" s="370" t="str">
        <f>IF(P30=0,"",IF(P30&lt;=12,"-",IF(AND(P30&lt;24,P30&gt;11),"-
-",
IF(AND(P30&lt;36,P30&gt;23),"-
-
-",
IF(AND(P30&lt;48,P30&gt;35),"-
-
-
-",
IF(AND(P30&lt;60,P30&gt;47),"-
-
-
-
-",
IF(AND(P30&lt;72,P30&gt;59),"-
-
-
-
-
-",IF(AND(P30&lt;85,P30&gt;71),"-
-
-
-
-
-
-",))))))))</f>
        <v>-
-</v>
      </c>
      <c r="N29" s="371"/>
      <c r="O29" s="164" t="s">
        <v>256</v>
      </c>
      <c r="P29" s="165">
        <f>IFERROR(_xlfn.IFNA(VLOOKUP($Y$4,'[1]Import ESF4807'!$O$2:$V$149,T2,FALSE),0)+0,0)</f>
        <v>13</v>
      </c>
      <c r="W29" t="s">
        <v>266</v>
      </c>
      <c r="X29" t="s">
        <v>115</v>
      </c>
      <c r="Y29" t="str">
        <f t="shared" si="0"/>
        <v>Classe 1 midi</v>
      </c>
    </row>
    <row r="30" spans="1:25" x14ac:dyDescent="0.25">
      <c r="A30" s="372"/>
      <c r="B30" s="373"/>
      <c r="C30" s="164" t="s">
        <v>257</v>
      </c>
      <c r="D30" s="165">
        <f>IFERROR(_xlfn.IFNA((VLOOKUP($Y$36,'[1]Import ESF4807'!$O$2:$V$149,T3,FALSE)+VLOOKUP($Y$35,'[1]Import ESF4807'!$O$2:$V$149,T3,FALSE)),_xlfn.IFNA(VLOOKUP($Y$36,'[1]Import ESF4807'!$O$2:$V$149,T3,FALSE),VLOOKUP($Y$35,'[1]Import ESF4807'!$O$2:$V$149,T3,FALSE)))+0,0)</f>
        <v>0</v>
      </c>
      <c r="E30" s="372"/>
      <c r="F30" s="373"/>
      <c r="G30" s="164" t="s">
        <v>257</v>
      </c>
      <c r="H30" s="165">
        <f>IFERROR(_xlfn.IFNA(VLOOKUP($Y$37,'[1]Import ESF4807'!$O$2:$V$149,T3,FALSE),0)+0,0)</f>
        <v>5</v>
      </c>
      <c r="I30" s="372"/>
      <c r="J30" s="373"/>
      <c r="K30" s="164" t="s">
        <v>257</v>
      </c>
      <c r="L30" s="165">
        <f>IFERROR(_xlfn.IFNA((VLOOKUP($Y$3,'[1]Import ESF4807'!$O$2:$V$149,T3,FALSE)+VLOOKUP($Y$2,'[1]Import ESF4807'!$O$2:$V$149,T3,FALSE)),_xlfn.IFNA(VLOOKUP($Y$3,'[1]Import ESF4807'!$O$2:$V$149,T3,FALSE),VLOOKUP($Y$2,'[1]Import ESF4807'!$O$2:$V$149,T3,FALSE)))+0,0)</f>
        <v>20</v>
      </c>
      <c r="M30" s="372"/>
      <c r="N30" s="373"/>
      <c r="O30" s="164" t="s">
        <v>257</v>
      </c>
      <c r="P30" s="165">
        <f>IFERROR(_xlfn.IFNA(VLOOKUP($Y$4,'[1]Import ESF4807'!$O$2:$V$149,T3,FALSE),0)+0,0)</f>
        <v>16</v>
      </c>
      <c r="W30" t="s">
        <v>268</v>
      </c>
      <c r="X30" t="s">
        <v>111</v>
      </c>
      <c r="Y30" t="str">
        <f t="shared" si="0"/>
        <v>Classe 2 Apres midi</v>
      </c>
    </row>
    <row r="31" spans="1:25" x14ac:dyDescent="0.25">
      <c r="A31" s="372"/>
      <c r="B31" s="373"/>
      <c r="C31" s="164" t="s">
        <v>259</v>
      </c>
      <c r="D31" s="165">
        <f>IFERROR(_xlfn.IFNA((VLOOKUP($Y$36,'[1]Import ESF4807'!$O$2:$V$149,T4,FALSE)+VLOOKUP($Y$35,'[1]Import ESF4807'!$O$2:$V$149,T4,FALSE)),_xlfn.IFNA(VLOOKUP($Y$36,'[1]Import ESF4807'!$O$2:$V$149,T4,FALSE),VLOOKUP($Y$35,'[1]Import ESF4807'!$O$2:$V$149,T4,FALSE)))+0,0)</f>
        <v>0</v>
      </c>
      <c r="E31" s="372"/>
      <c r="F31" s="373"/>
      <c r="G31" s="164" t="s">
        <v>259</v>
      </c>
      <c r="H31" s="165">
        <f>IFERROR(_xlfn.IFNA(VLOOKUP($Y$37,'[1]Import ESF4807'!$O$2:$V$149,T4,FALSE),0)+0,0)</f>
        <v>5</v>
      </c>
      <c r="I31" s="372"/>
      <c r="J31" s="373"/>
      <c r="K31" s="164" t="s">
        <v>259</v>
      </c>
      <c r="L31" s="165">
        <f>IFERROR(_xlfn.IFNA((VLOOKUP($Y$3,'[1]Import ESF4807'!$O$2:$V$149,T4,FALSE)+VLOOKUP($Y$2,'[1]Import ESF4807'!$O$2:$V$149,T4,FALSE)),_xlfn.IFNA(VLOOKUP($Y$3,'[1]Import ESF4807'!$O$2:$V$149,T4,FALSE),VLOOKUP($Y$2,'[1]Import ESF4807'!$O$2:$V$149,T4,FALSE)))+0,0)</f>
        <v>20</v>
      </c>
      <c r="M31" s="372"/>
      <c r="N31" s="373"/>
      <c r="O31" s="164" t="s">
        <v>259</v>
      </c>
      <c r="P31" s="165">
        <f>IFERROR(_xlfn.IFNA(VLOOKUP($Y$4,'[1]Import ESF4807'!$O$2:$V$149,T4,FALSE),0)+0,0)</f>
        <v>16</v>
      </c>
      <c r="W31" t="s">
        <v>268</v>
      </c>
      <c r="X31" t="s">
        <v>121</v>
      </c>
      <c r="Y31" t="str">
        <f t="shared" si="0"/>
        <v>Classe 2 journée</v>
      </c>
    </row>
    <row r="32" spans="1:25" x14ac:dyDescent="0.25">
      <c r="A32" s="372"/>
      <c r="B32" s="373"/>
      <c r="C32" s="164" t="s">
        <v>50</v>
      </c>
      <c r="D32" s="165">
        <f>IFERROR(_xlfn.IFNA((VLOOKUP($Y$36,'[1]Import ESF4807'!$O$2:$V$149,T5,FALSE)+VLOOKUP($Y$35,'[1]Import ESF4807'!$O$2:$V$149,T5,FALSE)),_xlfn.IFNA(VLOOKUP($Y$36,'[1]Import ESF4807'!$O$2:$V$149,T5,FALSE),VLOOKUP($Y$35,'[1]Import ESF4807'!$O$2:$V$149,T5,FALSE)))+0,0)</f>
        <v>0</v>
      </c>
      <c r="E32" s="372"/>
      <c r="F32" s="373"/>
      <c r="G32" s="164" t="s">
        <v>50</v>
      </c>
      <c r="H32" s="165">
        <f>IFERROR(_xlfn.IFNA(VLOOKUP($Y$37,'[1]Import ESF4807'!$O$2:$V$149,T5,FALSE),0)+0,0)</f>
        <v>2</v>
      </c>
      <c r="I32" s="372"/>
      <c r="J32" s="373"/>
      <c r="K32" s="164" t="s">
        <v>50</v>
      </c>
      <c r="L32" s="165">
        <f>IFERROR(_xlfn.IFNA((VLOOKUP($Y$3,'[1]Import ESF4807'!$O$2:$V$149,T5,FALSE)+VLOOKUP($Y$2,'[1]Import ESF4807'!$O$2:$V$149,T5,FALSE)),_xlfn.IFNA(VLOOKUP($Y$3,'[1]Import ESF4807'!$O$2:$V$149,T5,FALSE),VLOOKUP($Y$2,'[1]Import ESF4807'!$O$2:$V$149,T5,FALSE)))+0,0)</f>
        <v>20</v>
      </c>
      <c r="M32" s="372"/>
      <c r="N32" s="373"/>
      <c r="O32" s="164" t="s">
        <v>50</v>
      </c>
      <c r="P32" s="165">
        <f>IFERROR(_xlfn.IFNA(VLOOKUP($Y$4,'[1]Import ESF4807'!$O$2:$V$149,T5,FALSE),0)+0,0)</f>
        <v>16</v>
      </c>
      <c r="W32" t="s">
        <v>268</v>
      </c>
      <c r="X32" t="s">
        <v>107</v>
      </c>
      <c r="Y32" t="str">
        <f t="shared" si="0"/>
        <v>Classe 2 Matin</v>
      </c>
    </row>
    <row r="33" spans="1:25" x14ac:dyDescent="0.25">
      <c r="A33" s="372"/>
      <c r="B33" s="373"/>
      <c r="C33" s="164" t="s">
        <v>1</v>
      </c>
      <c r="D33" s="165">
        <f>IFERROR(_xlfn.IFNA((VLOOKUP($Y$36,'[1]Import ESF4807'!$O$2:$V$149,T6,FALSE)+VLOOKUP($Y$35,'[1]Import ESF4807'!$O$2:$V$149,T6,FALSE)),_xlfn.IFNA(VLOOKUP($Y$36,'[1]Import ESF4807'!$O$2:$V$149,T6,FALSE),VLOOKUP($Y$35,'[1]Import ESF4807'!$O$2:$V$149,T6,FALSE)))+0,0)</f>
        <v>0</v>
      </c>
      <c r="E33" s="372"/>
      <c r="F33" s="373"/>
      <c r="G33" s="164" t="s">
        <v>1</v>
      </c>
      <c r="H33" s="165">
        <f>IFERROR(_xlfn.IFNA(VLOOKUP($Y$37,'[1]Import ESF4807'!$O$2:$V$149,T6,FALSE),0)+0,0)</f>
        <v>2</v>
      </c>
      <c r="I33" s="372"/>
      <c r="J33" s="373"/>
      <c r="K33" s="164" t="s">
        <v>1</v>
      </c>
      <c r="L33" s="165">
        <f>IFERROR(_xlfn.IFNA((VLOOKUP($Y$3,'[1]Import ESF4807'!$O$2:$V$149,T6,FALSE)+VLOOKUP($Y$2,'[1]Import ESF4807'!$O$2:$V$149,T6,FALSE)),_xlfn.IFNA(VLOOKUP($Y$3,'[1]Import ESF4807'!$O$2:$V$149,T6,FALSE),VLOOKUP($Y$2,'[1]Import ESF4807'!$O$2:$V$149,T6,FALSE)))+0,0)</f>
        <v>20</v>
      </c>
      <c r="M33" s="372"/>
      <c r="N33" s="373"/>
      <c r="O33" s="164" t="s">
        <v>1</v>
      </c>
      <c r="P33" s="165">
        <f>IFERROR(_xlfn.IFNA(VLOOKUP($Y$4,'[1]Import ESF4807'!$O$2:$V$149,T6,FALSE),0)+0,0)</f>
        <v>16</v>
      </c>
      <c r="W33" t="s">
        <v>268</v>
      </c>
      <c r="X33" t="s">
        <v>115</v>
      </c>
      <c r="Y33" t="str">
        <f t="shared" si="0"/>
        <v>Classe 2 midi</v>
      </c>
    </row>
    <row r="34" spans="1:25" x14ac:dyDescent="0.25">
      <c r="A34" s="372"/>
      <c r="B34" s="373"/>
      <c r="C34" s="164" t="s">
        <v>260</v>
      </c>
      <c r="D34" s="165">
        <f>IFERROR(_xlfn.IFNA((VLOOKUP($Y$36,'[1]Import ESF4807'!$O$2:$V$149,T7,FALSE)+VLOOKUP($Y$35,'[1]Import ESF4807'!$O$2:$V$149,T7,FALSE)),_xlfn.IFNA(VLOOKUP($Y$36,'[1]Import ESF4807'!$O$2:$V$149,T7,FALSE),VLOOKUP($Y$35,'[1]Import ESF4807'!$O$2:$V$149,T7,FALSE)))+0,0)</f>
        <v>0</v>
      </c>
      <c r="E34" s="372"/>
      <c r="F34" s="373"/>
      <c r="G34" s="164" t="s">
        <v>260</v>
      </c>
      <c r="H34" s="165">
        <f>IFERROR(_xlfn.IFNA(VLOOKUP($Y$37,'[1]Import ESF4807'!$O$2:$V$149,T7,FALSE),0)+0,0)</f>
        <v>2</v>
      </c>
      <c r="I34" s="372"/>
      <c r="J34" s="373"/>
      <c r="K34" s="164" t="s">
        <v>260</v>
      </c>
      <c r="L34" s="165">
        <f>IFERROR(_xlfn.IFNA((VLOOKUP($Y$3,'[1]Import ESF4807'!$O$2:$V$149,T7,FALSE)+VLOOKUP($Y$2,'[1]Import ESF4807'!$O$2:$V$149,T7,FALSE)),_xlfn.IFNA(VLOOKUP($Y$3,'[1]Import ESF4807'!$O$2:$V$149,T7,FALSE),VLOOKUP($Y$2,'[1]Import ESF4807'!$O$2:$V$149,T7,FALSE)))+0,0)</f>
        <v>20</v>
      </c>
      <c r="M34" s="372"/>
      <c r="N34" s="373"/>
      <c r="O34" s="164" t="s">
        <v>260</v>
      </c>
      <c r="P34" s="165">
        <f>IFERROR(_xlfn.IFNA(VLOOKUP($Y$4,'[1]Import ESF4807'!$O$2:$V$149,T7,FALSE),0)+0,0)</f>
        <v>16</v>
      </c>
      <c r="W34" t="s">
        <v>269</v>
      </c>
      <c r="X34" t="s">
        <v>111</v>
      </c>
      <c r="Y34" t="str">
        <f t="shared" si="0"/>
        <v>Classe 3 Apres midi</v>
      </c>
    </row>
    <row r="35" spans="1:25" ht="16.5" thickBot="1" x14ac:dyDescent="0.3">
      <c r="A35" s="374"/>
      <c r="B35" s="375"/>
      <c r="C35" s="166" t="s">
        <v>261</v>
      </c>
      <c r="D35" s="165">
        <f>IFERROR(_xlfn.IFNA((VLOOKUP($Y$36,'[1]Import ESF4807'!$O$2:$V$149,T8,FALSE)+VLOOKUP($Y$35,'[1]Import ESF4807'!$O$2:$V$149,T8,FALSE)),_xlfn.IFNA(VLOOKUP($Y$36,'[1]Import ESF4807'!$O$2:$V$149,T8,FALSE),VLOOKUP($Y$35,'[1]Import ESF4807'!$O$2:$V$149,T8,FALSE)))+0,0)</f>
        <v>0</v>
      </c>
      <c r="E35" s="374"/>
      <c r="F35" s="375"/>
      <c r="G35" s="166" t="s">
        <v>261</v>
      </c>
      <c r="H35" s="165">
        <f>IFERROR(_xlfn.IFNA(VLOOKUP($Y$37,'[1]Import ESF4807'!$O$2:$V$149,T8,FALSE),0)+0,0)</f>
        <v>0</v>
      </c>
      <c r="I35" s="374"/>
      <c r="J35" s="375"/>
      <c r="K35" s="166" t="s">
        <v>261</v>
      </c>
      <c r="L35" s="165">
        <f>IFERROR(_xlfn.IFNA((VLOOKUP($Y$3,'[1]Import ESF4807'!$O$2:$V$149,T8,FALSE)+VLOOKUP($Y$2,'[1]Import ESF4807'!$O$2:$V$149,T8,FALSE)),_xlfn.IFNA(VLOOKUP($Y$3,'[1]Import ESF4807'!$O$2:$V$149,T8,FALSE),VLOOKUP($Y$2,'[1]Import ESF4807'!$O$2:$V$149,T8,FALSE)))+0,0)</f>
        <v>0</v>
      </c>
      <c r="M35" s="374"/>
      <c r="N35" s="375"/>
      <c r="O35" s="166" t="s">
        <v>261</v>
      </c>
      <c r="P35" s="165">
        <f>IFERROR(_xlfn.IFNA(VLOOKUP($Y$4,'[1]Import ESF4807'!$O$2:$V$149,T8,FALSE),0)+0,0)</f>
        <v>0</v>
      </c>
      <c r="W35" t="s">
        <v>269</v>
      </c>
      <c r="X35" t="s">
        <v>121</v>
      </c>
      <c r="Y35" t="str">
        <f t="shared" si="0"/>
        <v>Classe 3 journée</v>
      </c>
    </row>
    <row r="36" spans="1:25" ht="18.75" x14ac:dyDescent="0.25">
      <c r="A36" s="385" t="s">
        <v>33</v>
      </c>
      <c r="B36" s="395"/>
      <c r="C36" s="134"/>
      <c r="D36" s="167"/>
      <c r="E36" s="389" t="s">
        <v>33</v>
      </c>
      <c r="F36" s="396"/>
      <c r="G36" s="134"/>
      <c r="H36" s="167"/>
      <c r="I36" s="385" t="s">
        <v>270</v>
      </c>
      <c r="J36" s="386"/>
      <c r="K36" s="134"/>
      <c r="L36" s="167"/>
      <c r="M36" s="389" t="s">
        <v>270</v>
      </c>
      <c r="N36" s="390"/>
      <c r="O36" s="134"/>
      <c r="P36" s="167"/>
      <c r="W36" t="s">
        <v>269</v>
      </c>
      <c r="X36" t="s">
        <v>107</v>
      </c>
      <c r="Y36" t="str">
        <f t="shared" si="0"/>
        <v>Classe 3 Matin</v>
      </c>
    </row>
    <row r="37" spans="1:25" ht="14.45" customHeight="1" x14ac:dyDescent="0.25">
      <c r="A37" s="370" t="str">
        <f>IF(D38=0,"",IF(D38&lt;12,"-",IF(AND(D38&lt;24,D38&gt;11),"-
-",
IF(AND(D38&lt;36,D38&gt;23),"-
-
-",
IF(AND(D38&lt;48,D38&gt;35),"-
-
-
-",
IF(AND(D38&lt;60,D38&gt;47),"-
-
-
-
-",
IF(AND(D38&lt;72,D38&gt;59),"-
-
-
-
-
-",)))))))</f>
        <v>-</v>
      </c>
      <c r="B37" s="371"/>
      <c r="C37" s="164" t="s">
        <v>256</v>
      </c>
      <c r="D37" s="165">
        <f>IFERROR(_xlfn.IFNA((VLOOKUP($Y$40,'[1]Import ESF4807'!$O$2:$V$149,T2,FALSE)+VLOOKUP($Y$39,'[1]Import ESF4807'!$O$2:$V$149,T2,FALSE)),_xlfn.IFNA(VLOOKUP($Y$40,'[1]Import ESF4807'!$O$2:$V$149,T2,FALSE),VLOOKUP($Y$39,'[1]Import ESF4807'!$O$2:$V$149,T2,FALSE)))+0,0)</f>
        <v>1</v>
      </c>
      <c r="E37" s="370" t="str">
        <f>IF(H38=0,"",IF(H38&lt;12,"-",IF(AND(H38&lt;24,H38&gt;11),"-
-",
IF(AND(H38&lt;36,H38&gt;23),"-
-
-",
IF(AND(H38&lt;48,H38&gt;35),"-
-
-
-",
IF(AND(H38&lt;60,H38&gt;47),"-
-
-
-
-",
IF(AND(H38&lt;72,H38&gt;59),"-
-
-
-
-
-",)))))))</f>
        <v>-</v>
      </c>
      <c r="F37" s="371"/>
      <c r="G37" s="164" t="s">
        <v>256</v>
      </c>
      <c r="H37" s="165">
        <f>IFERROR(_xlfn.IFNA(VLOOKUP($Y$41,'[1]Import ESF4807'!$O$2:$V$149,T2,FALSE),0)+0,0)</f>
        <v>1</v>
      </c>
      <c r="I37" s="370" t="str">
        <f>IF(L38=0,"",IF(L38&lt;=12,"-",IF(AND(L38&lt;24,L38&gt;12),"-
-",
IF(AND(L38&lt;36,L38&gt;23),"-
-
-",
IF(AND(L38&lt;48,L38&gt;35),"-
-
-
-",
IF(AND(L38&lt;60,L38&gt;47),"-
-
-
-
-",
IF(AND(L38&lt;72,L38&gt;59),"-
-
-
-
-
-",IF(AND(L38&lt;85,L38&gt;71),"-
-
-
-
-
-
-",))))))))</f>
        <v>-
-
-</v>
      </c>
      <c r="J37" s="371"/>
      <c r="K37" s="164" t="s">
        <v>256</v>
      </c>
      <c r="L37" s="165">
        <f>IFERROR(_xlfn.IFNA((VLOOKUP($Y$9,'[1]Import ESF4807'!$O$2:$V$149,T2,FALSE)+VLOOKUP($Y$7,'[1]Import ESF4807'!$O$2:$V$149,T2,FALSE)),_xlfn.IFNA(VLOOKUP($Y$9,'[1]Import ESF4807'!$O$2:$V$149,T2,FALSE),VLOOKUP($Y$7,'[1]Import ESF4807'!$O$2:$V$149,T2,FALSE)))+0,0)</f>
        <v>24</v>
      </c>
      <c r="M37" s="370" t="str">
        <f>IF(P38&lt;=12,"-",IF(AND(P38&lt;24,P38&gt;12),"-
-",
IF(AND(P38&lt;36,P38&gt;23),"-
-
-",
IF(AND(P38&lt;48,P38&gt;35),"-
-
-
-",
IF(AND(P38&lt;60,P38&gt;47),"-
-
-
-
-",
IF(AND(P38&lt;72,P38&gt;59),"-
-
-
-
-
-",IF(AND(P38&lt;85,P38&gt;71),"-
-
-
-
-
-
-",)))))))</f>
        <v>-
-</v>
      </c>
      <c r="N37" s="371"/>
      <c r="O37" s="164" t="s">
        <v>256</v>
      </c>
      <c r="P37" s="165">
        <f>IFERROR(_xlfn.IFNA(VLOOKUP($Y$10,'[1]Import ESF4807'!$O$2:$V$149,T2,FALSE),0)+0,0)</f>
        <v>17</v>
      </c>
      <c r="W37" t="s">
        <v>269</v>
      </c>
      <c r="X37" t="s">
        <v>115</v>
      </c>
      <c r="Y37" t="str">
        <f t="shared" si="0"/>
        <v>Classe 3 midi</v>
      </c>
    </row>
    <row r="38" spans="1:25" x14ac:dyDescent="0.25">
      <c r="A38" s="372"/>
      <c r="B38" s="373"/>
      <c r="C38" s="164" t="s">
        <v>257</v>
      </c>
      <c r="D38" s="165">
        <f>IFERROR(_xlfn.IFNA((VLOOKUP($Y$40,'[1]Import ESF4807'!$O$2:$V$149,T3,FALSE)+VLOOKUP($Y$39,'[1]Import ESF4807'!$O$2:$V$149,T3,FALSE)),_xlfn.IFNA(VLOOKUP($Y$40,'[1]Import ESF4807'!$O$2:$V$149,T3,FALSE),VLOOKUP($Y$39,'[1]Import ESF4807'!$O$2:$V$149,T3,FALSE)))+0,0)</f>
        <v>1</v>
      </c>
      <c r="E38" s="372"/>
      <c r="F38" s="373"/>
      <c r="G38" s="164" t="s">
        <v>257</v>
      </c>
      <c r="H38" s="165">
        <f>IFERROR(_xlfn.IFNA(VLOOKUP($Y$41,'[1]Import ESF4807'!$O$2:$V$149,T3,FALSE),0)+0,0)</f>
        <v>1</v>
      </c>
      <c r="I38" s="372"/>
      <c r="J38" s="373"/>
      <c r="K38" s="164" t="s">
        <v>257</v>
      </c>
      <c r="L38" s="165">
        <f>IFERROR(_xlfn.IFNA((VLOOKUP($Y$9,'[1]Import ESF4807'!$O$2:$V$149,T3,FALSE)+VLOOKUP($Y$7,'[1]Import ESF4807'!$O$2:$V$149,T3,FALSE)),_xlfn.IFNA(VLOOKUP($Y$9,'[1]Import ESF4807'!$O$2:$V$149,T3,FALSE),VLOOKUP($Y$7,'[1]Import ESF4807'!$O$2:$V$149,T3,FALSE)))+0,0)</f>
        <v>26</v>
      </c>
      <c r="M38" s="372"/>
      <c r="N38" s="373"/>
      <c r="O38" s="164" t="s">
        <v>257</v>
      </c>
      <c r="P38" s="165">
        <f>IFERROR(_xlfn.IFNA(VLOOKUP($Y$10,'[1]Import ESF4807'!$O$2:$V$149,T3,FALSE),0)+0,0)</f>
        <v>19</v>
      </c>
      <c r="W38" t="s">
        <v>271</v>
      </c>
      <c r="X38" t="s">
        <v>111</v>
      </c>
      <c r="Y38" t="str">
        <f t="shared" si="0"/>
        <v>Classe 4 Apres midi</v>
      </c>
    </row>
    <row r="39" spans="1:25" x14ac:dyDescent="0.25">
      <c r="A39" s="372"/>
      <c r="B39" s="373"/>
      <c r="C39" s="164" t="s">
        <v>259</v>
      </c>
      <c r="D39" s="165">
        <f>IFERROR(_xlfn.IFNA((VLOOKUP($Y$40,'[1]Import ESF4807'!$O$2:$V$149,T4,FALSE)+VLOOKUP($Y$39,'[1]Import ESF4807'!$O$2:$V$149,T4,FALSE)),_xlfn.IFNA(VLOOKUP($Y$40,'[1]Import ESF4807'!$O$2:$V$149,T4,FALSE),VLOOKUP($Y$39,'[1]Import ESF4807'!$O$2:$V$149,T4,FALSE)))+0,0)</f>
        <v>1</v>
      </c>
      <c r="E39" s="372"/>
      <c r="F39" s="373"/>
      <c r="G39" s="164" t="s">
        <v>259</v>
      </c>
      <c r="H39" s="165">
        <f>IFERROR(_xlfn.IFNA(VLOOKUP($Y$41,'[1]Import ESF4807'!$O$2:$V$149,T4,FALSE),0)+0,0)</f>
        <v>1</v>
      </c>
      <c r="I39" s="372"/>
      <c r="J39" s="373"/>
      <c r="K39" s="164" t="s">
        <v>259</v>
      </c>
      <c r="L39" s="165">
        <f>IFERROR(_xlfn.IFNA((VLOOKUP($Y$9,'[1]Import ESF4807'!$O$2:$V$149,T4,FALSE)+VLOOKUP($Y$7,'[1]Import ESF4807'!$O$2:$V$149,T4,FALSE)),_xlfn.IFNA(VLOOKUP($Y$9,'[1]Import ESF4807'!$O$2:$V$149,T4,FALSE),VLOOKUP($Y$7,'[1]Import ESF4807'!$O$2:$V$149,T4,FALSE)))+0,0)</f>
        <v>26</v>
      </c>
      <c r="M39" s="372"/>
      <c r="N39" s="373"/>
      <c r="O39" s="164" t="s">
        <v>259</v>
      </c>
      <c r="P39" s="165">
        <f>IFERROR(_xlfn.IFNA(VLOOKUP($Y$10,'[1]Import ESF4807'!$O$2:$V$149,T4,FALSE),0)+0,0)</f>
        <v>19</v>
      </c>
      <c r="W39" t="s">
        <v>271</v>
      </c>
      <c r="X39" t="s">
        <v>121</v>
      </c>
      <c r="Y39" t="str">
        <f t="shared" si="0"/>
        <v>Classe 4 journée</v>
      </c>
    </row>
    <row r="40" spans="1:25" x14ac:dyDescent="0.25">
      <c r="A40" s="372"/>
      <c r="B40" s="373"/>
      <c r="C40" s="164" t="s">
        <v>50</v>
      </c>
      <c r="D40" s="165">
        <f>IFERROR(_xlfn.IFNA((VLOOKUP($Y$40,'[1]Import ESF4807'!$O$2:$V$149,T5,FALSE)+VLOOKUP($Y$39,'[1]Import ESF4807'!$O$2:$V$149,T5,FALSE)),_xlfn.IFNA(VLOOKUP($Y$40,'[1]Import ESF4807'!$O$2:$V$149,T5,FALSE),VLOOKUP($Y$39,'[1]Import ESF4807'!$O$2:$V$149,T5,FALSE)))+0,0)</f>
        <v>1</v>
      </c>
      <c r="E40" s="372"/>
      <c r="F40" s="373"/>
      <c r="G40" s="164" t="s">
        <v>50</v>
      </c>
      <c r="H40" s="165">
        <f>IFERROR(_xlfn.IFNA(VLOOKUP($Y$41,'[1]Import ESF4807'!$O$2:$V$149,T5,FALSE),0)+0,0)</f>
        <v>1</v>
      </c>
      <c r="I40" s="372"/>
      <c r="J40" s="373"/>
      <c r="K40" s="164" t="s">
        <v>50</v>
      </c>
      <c r="L40" s="165">
        <f>IFERROR(_xlfn.IFNA((VLOOKUP($Y$9,'[1]Import ESF4807'!$O$2:$V$149,T5,FALSE)+VLOOKUP($Y$7,'[1]Import ESF4807'!$O$2:$V$149,T5,FALSE)),_xlfn.IFNA(VLOOKUP($Y$9,'[1]Import ESF4807'!$O$2:$V$149,T5,FALSE),VLOOKUP($Y$7,'[1]Import ESF4807'!$O$2:$V$149,T5,FALSE)))+0,0)</f>
        <v>26</v>
      </c>
      <c r="M40" s="372"/>
      <c r="N40" s="373"/>
      <c r="O40" s="164" t="s">
        <v>50</v>
      </c>
      <c r="P40" s="165">
        <f>IFERROR(_xlfn.IFNA(VLOOKUP($Y$10,'[1]Import ESF4807'!$O$2:$V$149,T5,FALSE),0)+0,0)</f>
        <v>19</v>
      </c>
      <c r="W40" t="s">
        <v>271</v>
      </c>
      <c r="X40" t="s">
        <v>107</v>
      </c>
      <c r="Y40" t="str">
        <f t="shared" si="0"/>
        <v>Classe 4 Matin</v>
      </c>
    </row>
    <row r="41" spans="1:25" x14ac:dyDescent="0.25">
      <c r="A41" s="372"/>
      <c r="B41" s="373"/>
      <c r="C41" s="164" t="s">
        <v>1</v>
      </c>
      <c r="D41" s="165">
        <f>IFERROR(_xlfn.IFNA((VLOOKUP($Y$40,'[1]Import ESF4807'!$O$2:$V$149,T6,FALSE)+VLOOKUP($Y$39,'[1]Import ESF4807'!$O$2:$V$149,T6,FALSE)),_xlfn.IFNA(VLOOKUP($Y$40,'[1]Import ESF4807'!$O$2:$V$149,T6,FALSE),VLOOKUP($Y$39,'[1]Import ESF4807'!$O$2:$V$149,T6,FALSE)))+0,0)</f>
        <v>1</v>
      </c>
      <c r="E41" s="372"/>
      <c r="F41" s="373"/>
      <c r="G41" s="164" t="s">
        <v>1</v>
      </c>
      <c r="H41" s="165">
        <f>IFERROR(_xlfn.IFNA(VLOOKUP($Y$41,'[1]Import ESF4807'!$O$2:$V$149,T6,FALSE),0)+0,0)</f>
        <v>1</v>
      </c>
      <c r="I41" s="372"/>
      <c r="J41" s="373"/>
      <c r="K41" s="164" t="s">
        <v>1</v>
      </c>
      <c r="L41" s="165">
        <f>IFERROR(_xlfn.IFNA((VLOOKUP($Y$9,'[1]Import ESF4807'!$O$2:$V$149,T6,FALSE)+VLOOKUP($Y$7,'[1]Import ESF4807'!$O$2:$V$149,T6,FALSE)),_xlfn.IFNA(VLOOKUP($Y$9,'[1]Import ESF4807'!$O$2:$V$149,T6,FALSE),VLOOKUP($Y$7,'[1]Import ESF4807'!$O$2:$V$149,T6,FALSE)))+0,0)</f>
        <v>26</v>
      </c>
      <c r="M41" s="372"/>
      <c r="N41" s="373"/>
      <c r="O41" s="164" t="s">
        <v>1</v>
      </c>
      <c r="P41" s="165">
        <f>IFERROR(_xlfn.IFNA(VLOOKUP($Y$10,'[1]Import ESF4807'!$O$2:$V$149,T6,FALSE),0)+0,0)</f>
        <v>19</v>
      </c>
      <c r="W41" t="s">
        <v>271</v>
      </c>
      <c r="X41" t="s">
        <v>115</v>
      </c>
      <c r="Y41" t="str">
        <f t="shared" si="0"/>
        <v>Classe 4 midi</v>
      </c>
    </row>
    <row r="42" spans="1:25" x14ac:dyDescent="0.25">
      <c r="A42" s="372"/>
      <c r="B42" s="373"/>
      <c r="C42" s="164" t="s">
        <v>260</v>
      </c>
      <c r="D42" s="165">
        <f>IFERROR(_xlfn.IFNA((VLOOKUP($Y$40,'[1]Import ESF4807'!$O$2:$V$149,T7,FALSE)+VLOOKUP($Y$39,'[1]Import ESF4807'!$O$2:$V$149,T7,FALSE)),_xlfn.IFNA(VLOOKUP($Y$40,'[1]Import ESF4807'!$O$2:$V$149,T7,FALSE),VLOOKUP($Y$39,'[1]Import ESF4807'!$O$2:$V$149,T7,FALSE)))+0,0)</f>
        <v>1</v>
      </c>
      <c r="E42" s="372"/>
      <c r="F42" s="373"/>
      <c r="G42" s="164" t="s">
        <v>260</v>
      </c>
      <c r="H42" s="165">
        <f>IFERROR(_xlfn.IFNA(VLOOKUP($Y$41,'[1]Import ESF4807'!$O$2:$V$149,T7,FALSE),0)+0,0)</f>
        <v>1</v>
      </c>
      <c r="I42" s="372"/>
      <c r="J42" s="373"/>
      <c r="K42" s="164" t="s">
        <v>260</v>
      </c>
      <c r="L42" s="165">
        <f>IFERROR(_xlfn.IFNA((VLOOKUP($Y$9,'[1]Import ESF4807'!$O$2:$V$149,T7,FALSE)+VLOOKUP($Y$7,'[1]Import ESF4807'!$O$2:$V$149,T7,FALSE)),_xlfn.IFNA(VLOOKUP($Y$9,'[1]Import ESF4807'!$O$2:$V$149,T7,FALSE),VLOOKUP($Y$7,'[1]Import ESF4807'!$O$2:$V$149,T7,FALSE)))+0,0)</f>
        <v>26</v>
      </c>
      <c r="M42" s="372"/>
      <c r="N42" s="373"/>
      <c r="O42" s="164" t="s">
        <v>260</v>
      </c>
      <c r="P42" s="165">
        <f>IFERROR(_xlfn.IFNA(VLOOKUP($Y$10,'[1]Import ESF4807'!$O$2:$V$149,T7,FALSE),0)+0,0)</f>
        <v>19</v>
      </c>
      <c r="W42" t="s">
        <v>129</v>
      </c>
      <c r="X42" t="s">
        <v>111</v>
      </c>
      <c r="Y42" t="str">
        <f t="shared" si="0"/>
        <v>Débutant enfant Apres midi</v>
      </c>
    </row>
    <row r="43" spans="1:25" ht="16.5" thickBot="1" x14ac:dyDescent="0.3">
      <c r="A43" s="374"/>
      <c r="B43" s="375"/>
      <c r="C43" s="166" t="s">
        <v>261</v>
      </c>
      <c r="D43" s="165">
        <f>IFERROR(_xlfn.IFNA((VLOOKUP($Y$40,'[1]Import ESF4807'!$O$2:$V$149,T8,FALSE)+VLOOKUP($Y$39,'[1]Import ESF4807'!$O$2:$V$149,T8,FALSE)),_xlfn.IFNA(VLOOKUP($Y$40,'[1]Import ESF4807'!$O$2:$V$149,T8,FALSE),VLOOKUP($Y$39,'[1]Import ESF4807'!$O$2:$V$149,T8,FALSE)))+0,0)</f>
        <v>0</v>
      </c>
      <c r="E43" s="374"/>
      <c r="F43" s="375"/>
      <c r="G43" s="166" t="s">
        <v>261</v>
      </c>
      <c r="H43" s="165">
        <f>IFERROR(_xlfn.IFNA(VLOOKUP($Y$41,'[1]Import ESF4807'!$O$2:$V$149,T8,FALSE),0)+0,0)</f>
        <v>0</v>
      </c>
      <c r="I43" s="374"/>
      <c r="J43" s="375"/>
      <c r="K43" s="166" t="s">
        <v>261</v>
      </c>
      <c r="L43" s="165">
        <f>IFERROR(_xlfn.IFNA((VLOOKUP($Y$9,'[1]Import ESF4807'!$O$2:$V$149,T8,FALSE)+VLOOKUP($Y$7,'[1]Import ESF4807'!$O$2:$V$149,T8,FALSE)),_xlfn.IFNA(VLOOKUP($Y$9,'[1]Import ESF4807'!$O$2:$V$149,T8,FALSE),VLOOKUP($Y$7,'[1]Import ESF4807'!$O$2:$V$149,T8,FALSE)))+0,0)</f>
        <v>0</v>
      </c>
      <c r="M43" s="374"/>
      <c r="N43" s="375"/>
      <c r="O43" s="166" t="s">
        <v>261</v>
      </c>
      <c r="P43" s="165">
        <f>IFERROR(_xlfn.IFNA(VLOOKUP($Y$10,'[1]Import ESF4807'!$O$2:$V$149,T8,FALSE),0)+0,0)</f>
        <v>0</v>
      </c>
      <c r="W43" t="s">
        <v>129</v>
      </c>
      <c r="X43" t="s">
        <v>121</v>
      </c>
      <c r="Y43" t="str">
        <f>CONCATENATE(W43," ",X43)</f>
        <v>Débutant enfant journée</v>
      </c>
    </row>
    <row r="44" spans="1:25" ht="19.5" thickBot="1" x14ac:dyDescent="0.3">
      <c r="A44" s="367" t="s">
        <v>223</v>
      </c>
      <c r="B44" s="368"/>
      <c r="C44" s="368"/>
      <c r="D44" s="368"/>
      <c r="E44" s="368"/>
      <c r="F44" s="369"/>
      <c r="G44" s="170"/>
      <c r="H44" s="171"/>
      <c r="I44" s="385" t="s">
        <v>272</v>
      </c>
      <c r="J44" s="386"/>
      <c r="K44" s="134"/>
      <c r="L44" s="167"/>
      <c r="M44" s="389" t="s">
        <v>272</v>
      </c>
      <c r="N44" s="390"/>
      <c r="O44" s="134"/>
      <c r="P44" s="167"/>
      <c r="W44" t="s">
        <v>129</v>
      </c>
      <c r="X44" t="s">
        <v>107</v>
      </c>
      <c r="Y44" t="str">
        <f t="shared" si="0"/>
        <v>Débutant enfant Matin</v>
      </c>
    </row>
    <row r="45" spans="1:25" ht="18" customHeight="1" x14ac:dyDescent="0.25">
      <c r="A45" s="376" t="s">
        <v>273</v>
      </c>
      <c r="B45" s="377"/>
      <c r="C45" s="160"/>
      <c r="D45" s="160"/>
      <c r="E45" s="378" t="s">
        <v>315</v>
      </c>
      <c r="F45" s="378"/>
      <c r="G45" s="160"/>
      <c r="H45" s="161"/>
      <c r="I45" s="370" t="str">
        <f>IF(L46=0,"",IF(L46&lt;13,"-",IF(AND(L46&lt;26,L46&gt;13),"-
-",
IF(AND(L46&lt;39,L46&gt;25),"-
-
-",
IF(AND(L46&lt;52,L46&gt;39),"-
-
-
-",
IF(AND(L46&lt;65,L46&gt;51),"-
-
-
-
-",))))))</f>
        <v>-</v>
      </c>
      <c r="J45" s="371"/>
      <c r="K45" s="164" t="s">
        <v>256</v>
      </c>
      <c r="L45" s="165">
        <f>IFERROR(_xlfn.IFNA((VLOOKUP($Y$14,'[1]Import ESF4807'!$O$2:$V$149,T2,FALSE)+VLOOKUP($Y$12,'[1]Import ESF4807'!$O$2:$V$149,T2,FALSE)),_xlfn.IFNA(VLOOKUP($Y$14,'[1]Import ESF4807'!$O$2:$V$149,T2,FALSE),VLOOKUP($Y$12,'[1]Import ESF4807'!$O$2:$V$149,T2,FALSE)))+0,0)</f>
        <v>10</v>
      </c>
      <c r="M45" s="370">
        <f>IF(P46=0,"",IF(P46&lt;13,"-",IF(AND(P46&lt;26,P46&gt;13),"-
-",
IF(AND(P46&lt;39,P46&gt;25),"-
-
-",
IF(AND(P46&lt;52,P46&gt;39),"-
-
-
-",
IF(AND(P46&lt;65,P46&gt;51),"-
-
-
-
-",))))))</f>
        <v>0</v>
      </c>
      <c r="N45" s="371"/>
      <c r="O45" s="164" t="s">
        <v>256</v>
      </c>
      <c r="P45" s="165">
        <f>IFERROR(_xlfn.IFNA(VLOOKUP($Y$15,'[1]Import ESF4807'!$O$2:$V$149,T2,FALSE),0)+0,0)</f>
        <v>11</v>
      </c>
      <c r="W45" t="s">
        <v>221</v>
      </c>
      <c r="X45" t="s">
        <v>121</v>
      </c>
      <c r="Y45" t="str">
        <f t="shared" si="0"/>
        <v>Tout niveau journée</v>
      </c>
    </row>
    <row r="46" spans="1:25" ht="14.45" customHeight="1" x14ac:dyDescent="0.25">
      <c r="A46" s="370" t="str">
        <f>IF(D47&lt;8,"-",IF(AND(D47&lt;16,D47&gt;7),"-
-",
IF(AND(D47&lt;30,D47&gt;15),"-
-
-",
IF(AND(D47&lt;40,D47&gt;29),"-
-
-
-",
IF(AND(D47&lt;50,D47&gt;39),"-
-
-
-
-",
IF(AND(D47&lt;60,D47&gt;49),"-
-
-
-
-
-",))))))</f>
        <v>-</v>
      </c>
      <c r="B46" s="371"/>
      <c r="C46" s="164" t="s">
        <v>256</v>
      </c>
      <c r="D46" s="172">
        <f>E93</f>
        <v>4</v>
      </c>
      <c r="E46" s="370" t="str">
        <f>IF(H47&lt;8,"-",IF(AND(H47&lt;16,H47&gt;7),"-
-",
IF(AND(H47&lt;30,H47&gt;15),"-
-
-",
IF(AND(H47&lt;40,H47&gt;29),"-
-
-
-",
IF(AND(H47&lt;50,H47&gt;39),"-
-
-
-
-",
IF(AND(H47&lt;60,H47&gt;49),"-
-
-
-
-
-",))))))</f>
        <v>-
-
-</v>
      </c>
      <c r="F46" s="371"/>
      <c r="G46" s="164" t="s">
        <v>256</v>
      </c>
      <c r="H46" s="172">
        <f>E94</f>
        <v>16</v>
      </c>
      <c r="I46" s="372"/>
      <c r="J46" s="373"/>
      <c r="K46" s="164" t="s">
        <v>257</v>
      </c>
      <c r="L46" s="165">
        <f>IFERROR(_xlfn.IFNA((VLOOKUP($Y$14,'[1]Import ESF4807'!$O$2:$V$149,T3,FALSE)+VLOOKUP($Y$12,'[1]Import ESF4807'!$O$2:$V$149,T3,FALSE)),_xlfn.IFNA(VLOOKUP($Y$14,'[1]Import ESF4807'!$O$2:$V$149,T3,FALSE),VLOOKUP($Y$12,'[1]Import ESF4807'!$O$2:$V$149,T3,FALSE)))+0,0)</f>
        <v>11</v>
      </c>
      <c r="M46" s="372"/>
      <c r="N46" s="373"/>
      <c r="O46" s="164" t="s">
        <v>257</v>
      </c>
      <c r="P46" s="165">
        <f>IFERROR(_xlfn.IFNA(VLOOKUP($Y$15,'[1]Import ESF4807'!$O$2:$V$149,T3,FALSE),0)+0,0)</f>
        <v>13</v>
      </c>
      <c r="W46" t="s">
        <v>221</v>
      </c>
      <c r="X46" t="s">
        <v>121</v>
      </c>
      <c r="Y46" t="str">
        <f t="shared" si="0"/>
        <v>Tout niveau journée</v>
      </c>
    </row>
    <row r="47" spans="1:25" x14ac:dyDescent="0.25">
      <c r="A47" s="391"/>
      <c r="B47" s="392"/>
      <c r="C47" s="164" t="s">
        <v>257</v>
      </c>
      <c r="D47" s="172">
        <f>F93</f>
        <v>4</v>
      </c>
      <c r="E47" s="391"/>
      <c r="F47" s="392"/>
      <c r="G47" s="164" t="s">
        <v>257</v>
      </c>
      <c r="H47" s="172">
        <f>F94</f>
        <v>18</v>
      </c>
      <c r="I47" s="372"/>
      <c r="J47" s="373"/>
      <c r="K47" s="164" t="s">
        <v>259</v>
      </c>
      <c r="L47" s="165">
        <f>IFERROR(_xlfn.IFNA((VLOOKUP($Y$14,'[1]Import ESF4807'!$O$2:$V$149,T4,FALSE)+VLOOKUP($Y$12,'[1]Import ESF4807'!$O$2:$V$149,T4,FALSE)),_xlfn.IFNA(VLOOKUP($Y$14,'[1]Import ESF4807'!$O$2:$V$149,T4,FALSE),VLOOKUP($Y$12,'[1]Import ESF4807'!$O$2:$V$149,T4,FALSE)))+0,0)</f>
        <v>11</v>
      </c>
      <c r="M47" s="372"/>
      <c r="N47" s="373"/>
      <c r="O47" s="164" t="s">
        <v>259</v>
      </c>
      <c r="P47" s="165">
        <f>IFERROR(_xlfn.IFNA(VLOOKUP($Y$15,'[1]Import ESF4807'!$O$2:$V$149,T4,FALSE),0)+0,0)</f>
        <v>13</v>
      </c>
      <c r="W47" t="s">
        <v>274</v>
      </c>
      <c r="X47" t="s">
        <v>111</v>
      </c>
      <c r="Y47" t="str">
        <f>CONCATENATE(W47," ",X47)</f>
        <v>Flocon Apres midi</v>
      </c>
    </row>
    <row r="48" spans="1:25" x14ac:dyDescent="0.25">
      <c r="A48" s="391"/>
      <c r="B48" s="392"/>
      <c r="C48" s="164" t="s">
        <v>259</v>
      </c>
      <c r="D48" s="172">
        <f>G93</f>
        <v>4</v>
      </c>
      <c r="E48" s="391"/>
      <c r="F48" s="392"/>
      <c r="G48" s="164" t="s">
        <v>259</v>
      </c>
      <c r="H48" s="172">
        <f>G94</f>
        <v>18</v>
      </c>
      <c r="I48" s="372"/>
      <c r="J48" s="373"/>
      <c r="K48" s="164" t="s">
        <v>50</v>
      </c>
      <c r="L48" s="165">
        <f>IFERROR(_xlfn.IFNA((VLOOKUP($Y$14,'[1]Import ESF4807'!$O$2:$V$149,T5,FALSE)+VLOOKUP($Y$12,'[1]Import ESF4807'!$O$2:$V$149,T5,FALSE)),_xlfn.IFNA(VLOOKUP($Y$14,'[1]Import ESF4807'!$O$2:$V$149,T5,FALSE),VLOOKUP($Y$12,'[1]Import ESF4807'!$O$2:$V$149,T5,FALSE)))+0,0)</f>
        <v>11</v>
      </c>
      <c r="M48" s="372"/>
      <c r="N48" s="373"/>
      <c r="O48" s="164" t="s">
        <v>50</v>
      </c>
      <c r="P48" s="165">
        <f>IFERROR(_xlfn.IFNA(VLOOKUP($Y$15,'[1]Import ESF4807'!$O$2:$V$149,T5,FALSE),0)+0,0)</f>
        <v>13</v>
      </c>
      <c r="W48" t="s">
        <v>274</v>
      </c>
      <c r="X48" t="s">
        <v>121</v>
      </c>
      <c r="Y48" t="str">
        <f>CONCATENATE(W48," ",X48,)</f>
        <v>Flocon journée</v>
      </c>
    </row>
    <row r="49" spans="1:25" x14ac:dyDescent="0.25">
      <c r="A49" s="391"/>
      <c r="B49" s="392"/>
      <c r="C49" s="164" t="s">
        <v>50</v>
      </c>
      <c r="D49" s="172">
        <f>H93</f>
        <v>4</v>
      </c>
      <c r="E49" s="391"/>
      <c r="F49" s="392"/>
      <c r="G49" s="164" t="s">
        <v>50</v>
      </c>
      <c r="H49" s="172">
        <f>H94</f>
        <v>18</v>
      </c>
      <c r="I49" s="372"/>
      <c r="J49" s="373"/>
      <c r="K49" s="164" t="s">
        <v>1</v>
      </c>
      <c r="L49" s="165">
        <f>IFERROR(_xlfn.IFNA((VLOOKUP($Y$14,'[1]Import ESF4807'!$O$2:$V$149,T6,FALSE)+VLOOKUP($Y$12,'[1]Import ESF4807'!$O$2:$V$149,T6,FALSE)),_xlfn.IFNA(VLOOKUP($Y$14,'[1]Import ESF4807'!$O$2:$V$149,T6,FALSE),VLOOKUP($Y$12,'[1]Import ESF4807'!$O$2:$V$149,T6,FALSE)))+0,0)</f>
        <v>11</v>
      </c>
      <c r="M49" s="372"/>
      <c r="N49" s="373"/>
      <c r="O49" s="164" t="s">
        <v>1</v>
      </c>
      <c r="P49" s="165">
        <f>IFERROR(_xlfn.IFNA(VLOOKUP($Y$15,'[1]Import ESF4807'!$O$2:$V$149,T6,FALSE),0)+0,0)</f>
        <v>13</v>
      </c>
      <c r="W49" t="s">
        <v>274</v>
      </c>
      <c r="X49" t="s">
        <v>107</v>
      </c>
      <c r="Y49" t="str">
        <f t="shared" ref="Y49:Y51" si="1">CONCATENATE(W49," ",X49,)</f>
        <v>Flocon Matin</v>
      </c>
    </row>
    <row r="50" spans="1:25" x14ac:dyDescent="0.25">
      <c r="A50" s="391"/>
      <c r="B50" s="392"/>
      <c r="C50" s="164" t="s">
        <v>1</v>
      </c>
      <c r="D50" s="172">
        <f>I93</f>
        <v>4</v>
      </c>
      <c r="E50" s="391"/>
      <c r="F50" s="392"/>
      <c r="G50" s="164" t="s">
        <v>1</v>
      </c>
      <c r="H50" s="172">
        <f>I94</f>
        <v>17</v>
      </c>
      <c r="I50" s="372"/>
      <c r="J50" s="373"/>
      <c r="K50" s="164" t="s">
        <v>260</v>
      </c>
      <c r="L50" s="165">
        <f>IFERROR(_xlfn.IFNA((VLOOKUP($Y$14,'[1]Import ESF4807'!$O$2:$V$149,T7,FALSE)+VLOOKUP($Y$12,'[1]Import ESF4807'!$O$2:$V$149,T7,FALSE)),_xlfn.IFNA(VLOOKUP($Y$14,'[1]Import ESF4807'!$O$2:$V$149,T7,FALSE),VLOOKUP($Y$12,'[1]Import ESF4807'!$O$2:$V$149,T7,FALSE)))+0,0)</f>
        <v>11</v>
      </c>
      <c r="M50" s="372"/>
      <c r="N50" s="373"/>
      <c r="O50" s="164" t="s">
        <v>260</v>
      </c>
      <c r="P50" s="165">
        <f>IFERROR(_xlfn.IFNA(VLOOKUP($Y$15,'[1]Import ESF4807'!$O$2:$V$149,T7,FALSE),0)+0,0)</f>
        <v>13</v>
      </c>
      <c r="W50" t="s">
        <v>274</v>
      </c>
      <c r="X50" t="s">
        <v>115</v>
      </c>
      <c r="Y50" t="str">
        <f t="shared" si="1"/>
        <v>Flocon midi</v>
      </c>
    </row>
    <row r="51" spans="1:25" ht="16.5" thickBot="1" x14ac:dyDescent="0.3">
      <c r="A51" s="391"/>
      <c r="B51" s="392"/>
      <c r="C51" s="164" t="s">
        <v>260</v>
      </c>
      <c r="D51" s="172">
        <f>J93</f>
        <v>4</v>
      </c>
      <c r="E51" s="391"/>
      <c r="F51" s="392"/>
      <c r="G51" s="164" t="s">
        <v>260</v>
      </c>
      <c r="H51" s="172">
        <f>J94</f>
        <v>17</v>
      </c>
      <c r="I51" s="374"/>
      <c r="J51" s="375"/>
      <c r="K51" s="166" t="s">
        <v>261</v>
      </c>
      <c r="L51" s="165">
        <f>IFERROR(_xlfn.IFNA((VLOOKUP($Y$14,'[1]Import ESF4807'!$O$2:$V$149,T8,FALSE)+VLOOKUP($Y$12,'[1]Import ESF4807'!$O$2:$V$149,T8,FALSE)),_xlfn.IFNA(VLOOKUP($Y$14,'[1]Import ESF4807'!$O$2:$V$149,T8,FALSE),VLOOKUP($Y$12,'[1]Import ESF4807'!$O$2:$V$149,T8,FALSE)))+0,0)</f>
        <v>0</v>
      </c>
      <c r="M51" s="374"/>
      <c r="N51" s="375"/>
      <c r="O51" s="166" t="s">
        <v>261</v>
      </c>
      <c r="P51" s="165">
        <f>IFERROR(_xlfn.IFNA(VLOOKUP($Y$15,'[1]Import ESF4807'!$O$2:$V$149,T8,FALSE),0)+0,0)</f>
        <v>0</v>
      </c>
      <c r="W51" t="s">
        <v>274</v>
      </c>
      <c r="X51" t="s">
        <v>155</v>
      </c>
      <c r="Y51" t="str">
        <f t="shared" si="1"/>
        <v>Flocon SOIR</v>
      </c>
    </row>
    <row r="52" spans="1:25" ht="19.5" thickBot="1" x14ac:dyDescent="0.3">
      <c r="A52" s="393"/>
      <c r="B52" s="394"/>
      <c r="C52" s="166" t="s">
        <v>261</v>
      </c>
      <c r="D52" s="173">
        <f>K93</f>
        <v>0</v>
      </c>
      <c r="E52" s="393"/>
      <c r="F52" s="394"/>
      <c r="G52" s="166" t="s">
        <v>261</v>
      </c>
      <c r="H52" s="173">
        <f>K94</f>
        <v>0</v>
      </c>
      <c r="I52" s="385" t="s">
        <v>54</v>
      </c>
      <c r="J52" s="386"/>
      <c r="K52" s="134"/>
      <c r="L52" s="167"/>
      <c r="M52" s="389" t="s">
        <v>54</v>
      </c>
      <c r="N52" s="390"/>
      <c r="O52" s="134"/>
      <c r="P52" s="167"/>
      <c r="W52" t="s">
        <v>275</v>
      </c>
      <c r="X52" t="s">
        <v>111</v>
      </c>
      <c r="Y52" t="str">
        <f t="shared" si="0"/>
        <v>Ourson Apres midi</v>
      </c>
    </row>
    <row r="53" spans="1:25" ht="19.5" thickBot="1" x14ac:dyDescent="0.3">
      <c r="A53" s="367" t="s">
        <v>276</v>
      </c>
      <c r="B53" s="368"/>
      <c r="C53" s="368"/>
      <c r="D53" s="368"/>
      <c r="E53" s="368"/>
      <c r="F53" s="369"/>
      <c r="G53" s="170"/>
      <c r="H53" s="171"/>
      <c r="I53" s="370" t="str">
        <f>IF(L54=0,"",IF(L54&lt;10,"-",IF(AND(L54&lt;28,L54&gt;9),"-
-",
IF(AND(L54&lt;45,L54&gt;27),"-
-
-",))))</f>
        <v>-
-</v>
      </c>
      <c r="J53" s="371"/>
      <c r="K53" s="164" t="s">
        <v>256</v>
      </c>
      <c r="L53" s="165">
        <f>IFERROR(_xlfn.IFNA((VLOOKUP($Y$84,'[1]Import ESF4807'!$O$2:$V$149,T2,FALSE)+VLOOKUP($Y$86,'[1]Import ESF4807'!$O$2:$V$149,T2,FALSE)),_xlfn.IFNA(VLOOKUP($Y$84,'[1]Import ESF4807'!$O$2:$V$149,T2,FALSE),VLOOKUP($Y$86,'[1]Import ESF4807'!$O$2:$V$149,T2,FALSE)))+0,0)</f>
        <v>10</v>
      </c>
      <c r="M53" s="370" t="str">
        <f>IF(P54=0,"",IF(P54&lt;10,"-",IF(AND(P54&lt;28,P54&gt;9),"-
-",
IF(AND(P54&lt;45,P54&gt;27),"-
-
-",))))</f>
        <v>-</v>
      </c>
      <c r="N53" s="371"/>
      <c r="O53" s="164" t="s">
        <v>256</v>
      </c>
      <c r="P53" s="165">
        <f>IFERROR(_xlfn.IFNA(VLOOKUP($Y$87,'[1]Import ESF4807'!$O$2:$V$149,T2,FALSE),0)+0,0)</f>
        <v>9</v>
      </c>
      <c r="W53" t="s">
        <v>275</v>
      </c>
      <c r="X53" t="s">
        <v>121</v>
      </c>
      <c r="Y53" t="str">
        <f t="shared" si="0"/>
        <v>Ourson journée</v>
      </c>
    </row>
    <row r="54" spans="1:25" ht="18.75" x14ac:dyDescent="0.25">
      <c r="A54" s="376" t="s">
        <v>277</v>
      </c>
      <c r="B54" s="377"/>
      <c r="C54" s="160"/>
      <c r="D54" s="160"/>
      <c r="E54" s="378" t="s">
        <v>278</v>
      </c>
      <c r="F54" s="378"/>
      <c r="G54" s="160"/>
      <c r="H54" s="161"/>
      <c r="I54" s="372"/>
      <c r="J54" s="373"/>
      <c r="K54" s="164" t="s">
        <v>257</v>
      </c>
      <c r="L54" s="165">
        <f>IFERROR(_xlfn.IFNA((VLOOKUP($Y$84,'[1]Import ESF4807'!$O$2:$V$149,T3,FALSE)+VLOOKUP($Y$86,'[1]Import ESF4807'!$O$2:$V$149,T3,FALSE)),_xlfn.IFNA(VLOOKUP($Y$84,'[1]Import ESF4807'!$O$2:$V$149,T3,FALSE),VLOOKUP($Y$86,'[1]Import ESF4807'!$O$2:$V$149,T3,FALSE)))+0,0)</f>
        <v>15</v>
      </c>
      <c r="M54" s="372"/>
      <c r="N54" s="373"/>
      <c r="O54" s="164" t="s">
        <v>257</v>
      </c>
      <c r="P54" s="165">
        <f>IFERROR(_xlfn.IFNA(VLOOKUP($Y$87,'[1]Import ESF4807'!$O$2:$V$149,T3,FALSE),0)+0,0)</f>
        <v>9</v>
      </c>
      <c r="W54" t="s">
        <v>275</v>
      </c>
      <c r="X54" t="s">
        <v>107</v>
      </c>
      <c r="Y54" t="str">
        <f t="shared" si="0"/>
        <v>Ourson Matin</v>
      </c>
    </row>
    <row r="55" spans="1:25" x14ac:dyDescent="0.25">
      <c r="A55" s="174"/>
      <c r="B55" s="175"/>
      <c r="C55" s="164" t="s">
        <v>256</v>
      </c>
      <c r="D55" s="164"/>
      <c r="E55" s="379"/>
      <c r="F55" s="380"/>
      <c r="G55" s="164" t="s">
        <v>256</v>
      </c>
      <c r="H55" s="164"/>
      <c r="I55" s="372"/>
      <c r="J55" s="373"/>
      <c r="K55" s="164" t="s">
        <v>259</v>
      </c>
      <c r="L55" s="165">
        <f>IFERROR(_xlfn.IFNA((VLOOKUP($Y$84,'[1]Import ESF4807'!$O$2:$V$149,T4,FALSE)+VLOOKUP($Y$86,'[1]Import ESF4807'!$O$2:$V$149,T4,FALSE)),_xlfn.IFNA(VLOOKUP($Y$84,'[1]Import ESF4807'!$O$2:$V$149,T4,FALSE),VLOOKUP($Y$86,'[1]Import ESF4807'!$O$2:$V$149,T4,FALSE)))+0,0)</f>
        <v>15</v>
      </c>
      <c r="M55" s="372"/>
      <c r="N55" s="373"/>
      <c r="O55" s="164" t="s">
        <v>259</v>
      </c>
      <c r="P55" s="165">
        <f>IFERROR(_xlfn.IFNA(VLOOKUP($Y$87,'[1]Import ESF4807'!$O$2:$V$149,T4,FALSE),0)+0,0)</f>
        <v>9</v>
      </c>
      <c r="W55" t="s">
        <v>129</v>
      </c>
      <c r="X55" t="s">
        <v>115</v>
      </c>
      <c r="Y55" t="str">
        <f t="shared" si="0"/>
        <v>Débutant enfant midi</v>
      </c>
    </row>
    <row r="56" spans="1:25" x14ac:dyDescent="0.25">
      <c r="A56" s="176"/>
      <c r="B56" s="177"/>
      <c r="C56" s="164" t="s">
        <v>257</v>
      </c>
      <c r="D56" s="164"/>
      <c r="E56" s="381"/>
      <c r="F56" s="382"/>
      <c r="G56" s="164" t="s">
        <v>257</v>
      </c>
      <c r="H56" s="164"/>
      <c r="I56" s="372"/>
      <c r="J56" s="373"/>
      <c r="K56" s="164" t="s">
        <v>50</v>
      </c>
      <c r="L56" s="165">
        <f>IFERROR(_xlfn.IFNA((VLOOKUP($Y$84,'[1]Import ESF4807'!$O$2:$V$149,T5,FALSE)+VLOOKUP($Y$86,'[1]Import ESF4807'!$O$2:$V$149,T5,FALSE)),_xlfn.IFNA(VLOOKUP($Y$84,'[1]Import ESF4807'!$O$2:$V$149,T5,FALSE),VLOOKUP($Y$86,'[1]Import ESF4807'!$O$2:$V$149,T5,FALSE)))+0,0)</f>
        <v>15</v>
      </c>
      <c r="M56" s="372"/>
      <c r="N56" s="373"/>
      <c r="O56" s="164" t="s">
        <v>50</v>
      </c>
      <c r="P56" s="165">
        <f>IFERROR(_xlfn.IFNA(VLOOKUP($Y$87,'[1]Import ESF4807'!$O$2:$V$149,T5,FALSE),0)+0,0)</f>
        <v>9</v>
      </c>
      <c r="W56" t="s">
        <v>275</v>
      </c>
      <c r="X56" t="s">
        <v>115</v>
      </c>
      <c r="Y56" t="str">
        <f t="shared" si="0"/>
        <v>Ourson midi</v>
      </c>
    </row>
    <row r="57" spans="1:25" x14ac:dyDescent="0.25">
      <c r="A57" s="176"/>
      <c r="B57" s="177"/>
      <c r="C57" s="164" t="s">
        <v>259</v>
      </c>
      <c r="D57" s="164"/>
      <c r="E57" s="381"/>
      <c r="F57" s="382"/>
      <c r="G57" s="164" t="s">
        <v>259</v>
      </c>
      <c r="H57" s="164"/>
      <c r="I57" s="372"/>
      <c r="J57" s="373"/>
      <c r="K57" s="164" t="s">
        <v>1</v>
      </c>
      <c r="L57" s="165">
        <f>IFERROR(_xlfn.IFNA((VLOOKUP($Y$84,'[1]Import ESF4807'!$O$2:$V$149,T6,FALSE)+VLOOKUP($Y$86,'[1]Import ESF4807'!$O$2:$V$149,T6,FALSE)),_xlfn.IFNA(VLOOKUP($Y$84,'[1]Import ESF4807'!$O$2:$V$149,T6,FALSE),VLOOKUP($Y$86,'[1]Import ESF4807'!$O$2:$V$149,T6,FALSE)))+0,0)</f>
        <v>15</v>
      </c>
      <c r="M57" s="372"/>
      <c r="N57" s="373"/>
      <c r="O57" s="164" t="s">
        <v>1</v>
      </c>
      <c r="P57" s="165">
        <f>IFERROR(_xlfn.IFNA(VLOOKUP($Y$87,'[1]Import ESF4807'!$O$2:$V$149,T6,FALSE),0)+0,0)</f>
        <v>9</v>
      </c>
      <c r="W57" t="s">
        <v>264</v>
      </c>
      <c r="X57" t="s">
        <v>111</v>
      </c>
      <c r="Y57" t="str">
        <f t="shared" si="0"/>
        <v>Piou-Piou Apres midi</v>
      </c>
    </row>
    <row r="58" spans="1:25" x14ac:dyDescent="0.25">
      <c r="A58" s="176"/>
      <c r="B58" s="177"/>
      <c r="C58" s="164" t="s">
        <v>50</v>
      </c>
      <c r="D58" s="164"/>
      <c r="E58" s="381"/>
      <c r="F58" s="382"/>
      <c r="G58" s="164" t="s">
        <v>50</v>
      </c>
      <c r="H58" s="164"/>
      <c r="I58" s="372"/>
      <c r="J58" s="373"/>
      <c r="K58" s="164" t="s">
        <v>260</v>
      </c>
      <c r="L58" s="165">
        <f>IFERROR(_xlfn.IFNA((VLOOKUP($Y$84,'[1]Import ESF4807'!$O$2:$V$149,T7,FALSE)+VLOOKUP($Y$86,'[1]Import ESF4807'!$O$2:$V$149,T7,FALSE)),_xlfn.IFNA(VLOOKUP($Y$84,'[1]Import ESF4807'!$O$2:$V$149,T7,FALSE),VLOOKUP($Y$86,'[1]Import ESF4807'!$O$2:$V$149,T7,FALSE)))+0,0)</f>
        <v>15</v>
      </c>
      <c r="M58" s="372"/>
      <c r="N58" s="373"/>
      <c r="O58" s="164" t="s">
        <v>260</v>
      </c>
      <c r="P58" s="165">
        <f>IFERROR(_xlfn.IFNA(VLOOKUP($Y$87,'[1]Import ESF4807'!$O$2:$V$149,T7,FALSE),0)+0,0)</f>
        <v>9</v>
      </c>
      <c r="W58" t="s">
        <v>264</v>
      </c>
      <c r="X58" t="s">
        <v>121</v>
      </c>
      <c r="Y58" t="str">
        <f t="shared" si="0"/>
        <v>Piou-Piou journée</v>
      </c>
    </row>
    <row r="59" spans="1:25" ht="16.5" thickBot="1" x14ac:dyDescent="0.3">
      <c r="A59" s="176"/>
      <c r="B59" s="177"/>
      <c r="C59" s="164" t="s">
        <v>1</v>
      </c>
      <c r="D59" s="164"/>
      <c r="E59" s="381"/>
      <c r="F59" s="382"/>
      <c r="G59" s="164" t="s">
        <v>1</v>
      </c>
      <c r="H59" s="164"/>
      <c r="I59" s="374"/>
      <c r="J59" s="375"/>
      <c r="K59" s="166" t="s">
        <v>261</v>
      </c>
      <c r="L59" s="165">
        <f>IFERROR(_xlfn.IFNA((VLOOKUP($Y$84,'[1]Import ESF4807'!$O$2:$V$149,T8,FALSE)+VLOOKUP($Y$86,'[1]Import ESF4807'!$O$2:$V$149,T8,FALSE)),_xlfn.IFNA(VLOOKUP($Y$84,'[1]Import ESF4807'!$O$2:$V$149,T8,FALSE),VLOOKUP($Y$86,'[1]Import ESF4807'!$O$2:$V$149,T8,FALSE)))+0,0)</f>
        <v>0</v>
      </c>
      <c r="M59" s="374"/>
      <c r="N59" s="375"/>
      <c r="O59" s="166" t="s">
        <v>261</v>
      </c>
      <c r="P59" s="165">
        <f>IFERROR(_xlfn.IFNA(VLOOKUP($Y$87,'[1]Import ESF4807'!$O$2:$V$149,T8,FALSE),0)+0,0)</f>
        <v>0</v>
      </c>
      <c r="W59" t="s">
        <v>264</v>
      </c>
      <c r="X59" t="s">
        <v>107</v>
      </c>
      <c r="Y59" t="str">
        <f t="shared" si="0"/>
        <v>Piou-Piou Matin</v>
      </c>
    </row>
    <row r="60" spans="1:25" ht="18.75" x14ac:dyDescent="0.25">
      <c r="A60" s="176"/>
      <c r="B60" s="177"/>
      <c r="C60" s="164" t="s">
        <v>260</v>
      </c>
      <c r="D60" s="164"/>
      <c r="E60" s="381"/>
      <c r="F60" s="382"/>
      <c r="G60" s="164" t="s">
        <v>260</v>
      </c>
      <c r="H60" s="164"/>
      <c r="I60" s="385" t="s">
        <v>55</v>
      </c>
      <c r="J60" s="386"/>
      <c r="K60" s="134"/>
      <c r="L60" s="167"/>
      <c r="M60" s="387" t="s">
        <v>55</v>
      </c>
      <c r="N60" s="388"/>
      <c r="O60" s="134"/>
      <c r="P60" s="167"/>
      <c r="W60" t="s">
        <v>264</v>
      </c>
      <c r="X60" t="s">
        <v>115</v>
      </c>
      <c r="Y60" t="str">
        <f t="shared" si="0"/>
        <v>Piou-Piou midi</v>
      </c>
    </row>
    <row r="61" spans="1:25" ht="15" customHeight="1" thickBot="1" x14ac:dyDescent="0.3">
      <c r="A61" s="176"/>
      <c r="B61" s="177"/>
      <c r="C61" s="166" t="s">
        <v>261</v>
      </c>
      <c r="D61" s="166"/>
      <c r="E61" s="383"/>
      <c r="F61" s="384"/>
      <c r="G61" s="166" t="s">
        <v>261</v>
      </c>
      <c r="H61" s="166"/>
      <c r="I61" s="370" t="str">
        <f>IF(L61=0,"",IF(L61&lt;10,"-",IF(AND(L61&lt;30,L61&gt;9),"-
-",
IF(AND(L61&lt;50,L61&gt;29),"-
-
-",))))</f>
        <v>-
-</v>
      </c>
      <c r="J61" s="371"/>
      <c r="K61" s="164" t="s">
        <v>256</v>
      </c>
      <c r="L61" s="165">
        <f>IFERROR(_xlfn.IFNA((VLOOKUP($Y$89,'[1]Import ESF4807'!$O$2:$V$149,T2,FALSE)+VLOOKUP($Y$97,'[1]Import ESF4807'!$O$2:$V$149,T2,FALSE)),_xlfn.IFNA(VLOOKUP($Y$89,'[1]Import ESF4807'!$O$2:$V$149,T2,FALSE),VLOOKUP($Y$97,'[1]Import ESF4807'!$O$2:$V$149,T2,FALSE)))+0,0)</f>
        <v>11</v>
      </c>
      <c r="M61" s="370" t="str">
        <f>IF(P61=0,"",IF(P61&lt;10,"-",IF(AND(P61&lt;30,P61&gt;9),"-
-",
IF(AND(P61&lt;50,P61&gt;29),"-
-
-",))))</f>
        <v>-
-</v>
      </c>
      <c r="N61" s="371"/>
      <c r="O61" s="164" t="s">
        <v>256</v>
      </c>
      <c r="P61" s="165">
        <f>IFERROR(_xlfn.IFNA((VLOOKUP($Y$97,'[1]Import ESF4807'!$O$2:$V$149,T2,FALSE)+VLOOKUP($Y$88,'[1]Import ESF4807'!$O$2:$V$149,T2,FALSE)),_xlfn.IFNA(VLOOKUP($Y$97,'[1]Import ESF4807'!$O$2:$V$149,T2,FALSE),VLOOKUP($Y$88,'[1]Import ESF4807'!$O$2:$V$149,T2,FALSE)))+0,0)</f>
        <v>12</v>
      </c>
      <c r="W61" t="s">
        <v>221</v>
      </c>
      <c r="X61" t="s">
        <v>111</v>
      </c>
      <c r="Y61" t="str">
        <f t="shared" si="0"/>
        <v>Tout niveau Apres midi</v>
      </c>
    </row>
    <row r="62" spans="1:25" ht="19.5" thickBot="1" x14ac:dyDescent="0.3">
      <c r="A62" s="367" t="s">
        <v>279</v>
      </c>
      <c r="B62" s="368"/>
      <c r="C62" s="368"/>
      <c r="D62" s="368"/>
      <c r="E62" s="368"/>
      <c r="F62" s="369"/>
      <c r="G62" s="170"/>
      <c r="H62" s="171"/>
      <c r="I62" s="372"/>
      <c r="J62" s="373"/>
      <c r="K62" s="164" t="s">
        <v>257</v>
      </c>
      <c r="L62" s="165">
        <f>IFERROR(_xlfn.IFNA((VLOOKUP($Y$89,'[1]Import ESF4807'!$O$2:$V$149,T3,FALSE)+VLOOKUP($Y$97,'[1]Import ESF4807'!$O$2:$V$149,T3,FALSE)),_xlfn.IFNA(VLOOKUP($Y$89,'[1]Import ESF4807'!$O$2:$V$149,T3,FALSE),VLOOKUP($Y$97,'[1]Import ESF4807'!$O$2:$V$149,T3,FALSE)))+0,0)</f>
        <v>17</v>
      </c>
      <c r="M62" s="372"/>
      <c r="N62" s="373"/>
      <c r="O62" s="164" t="s">
        <v>257</v>
      </c>
      <c r="P62" s="165">
        <f>IFERROR(_xlfn.IFNA((VLOOKUP($Y$97,'[1]Import ESF4807'!$O$2:$V$149,T3,FALSE)+VLOOKUP($Y$88,'[1]Import ESF4807'!$O$2:$V$149,T3,FALSE)),_xlfn.IFNA(VLOOKUP($Y$97,'[1]Import ESF4807'!$O$2:$V$149,T3,FALSE),VLOOKUP($Y$88,'[1]Import ESF4807'!$O$2:$V$149,T3,FALSE)))+0,0)</f>
        <v>16</v>
      </c>
      <c r="W62" t="s">
        <v>221</v>
      </c>
      <c r="X62" t="s">
        <v>107</v>
      </c>
      <c r="Y62" t="str">
        <f t="shared" si="0"/>
        <v>Tout niveau Matin</v>
      </c>
    </row>
    <row r="63" spans="1:25" ht="18.75" x14ac:dyDescent="0.25">
      <c r="A63" s="376" t="s">
        <v>280</v>
      </c>
      <c r="B63" s="377"/>
      <c r="C63" s="160"/>
      <c r="D63" s="160"/>
      <c r="E63" s="377" t="s">
        <v>281</v>
      </c>
      <c r="F63" s="377"/>
      <c r="G63" s="160"/>
      <c r="H63" s="161"/>
      <c r="I63" s="372"/>
      <c r="J63" s="373"/>
      <c r="K63" s="164" t="s">
        <v>259</v>
      </c>
      <c r="L63" s="165">
        <f>IFERROR(_xlfn.IFNA((VLOOKUP($Y$89,'[1]Import ESF4807'!$O$2:$V$149,T4,FALSE)+VLOOKUP($Y$97,'[1]Import ESF4807'!$O$2:$V$149,T4,FALSE)),_xlfn.IFNA(VLOOKUP($Y$89,'[1]Import ESF4807'!$O$2:$V$149,T4,FALSE),VLOOKUP($Y$97,'[1]Import ESF4807'!$O$2:$V$149,T4,FALSE)))+0,0)</f>
        <v>17</v>
      </c>
      <c r="M63" s="372"/>
      <c r="N63" s="373"/>
      <c r="O63" s="164" t="s">
        <v>259</v>
      </c>
      <c r="P63" s="165">
        <f>IFERROR(_xlfn.IFNA((VLOOKUP($Y$97,'[1]Import ESF4807'!$O$2:$V$149,T4,FALSE)+VLOOKUP($Y$88,'[1]Import ESF4807'!$O$2:$V$149,T4,FALSE)),_xlfn.IFNA(VLOOKUP($Y$97,'[1]Import ESF4807'!$O$2:$V$149,T4,FALSE),VLOOKUP($Y$88,'[1]Import ESF4807'!$O$2:$V$149,T4,FALSE)))+0,0)</f>
        <v>16</v>
      </c>
      <c r="W63" t="s">
        <v>221</v>
      </c>
      <c r="X63" t="s">
        <v>155</v>
      </c>
      <c r="Y63" t="str">
        <f t="shared" si="0"/>
        <v>Tout niveau SOIR</v>
      </c>
    </row>
    <row r="64" spans="1:25" x14ac:dyDescent="0.25">
      <c r="A64" s="379"/>
      <c r="B64" s="380"/>
      <c r="C64" s="164" t="s">
        <v>256</v>
      </c>
      <c r="D64" s="164">
        <f>IFERROR(_xlfn.IFNA((VLOOKUP($Y$100,'[1]Import ESF4807'!$O$2:$V$149,T2,FALSE)),0),0)</f>
        <v>0</v>
      </c>
      <c r="E64" s="379"/>
      <c r="F64" s="380"/>
      <c r="G64" s="164" t="s">
        <v>256</v>
      </c>
      <c r="H64" s="165">
        <f>IFERROR(_xlfn.IFNA((VLOOKUP($Y$101,'[1]Import ESF4807'!$O$2:$V$149,T2,FALSE)),0),0)</f>
        <v>0</v>
      </c>
      <c r="I64" s="372"/>
      <c r="J64" s="373"/>
      <c r="K64" s="164" t="s">
        <v>50</v>
      </c>
      <c r="L64" s="165">
        <f>IFERROR(_xlfn.IFNA((VLOOKUP($Y$89,'[1]Import ESF4807'!$O$2:$V$149,T5,FALSE)+VLOOKUP($Y$97,'[1]Import ESF4807'!$O$2:$V$149,T5,FALSE)),_xlfn.IFNA(VLOOKUP($Y$89,'[1]Import ESF4807'!$O$2:$V$149,T5,FALSE),VLOOKUP($Y$97,'[1]Import ESF4807'!$O$2:$V$149,T5,FALSE)))+0,0)</f>
        <v>17</v>
      </c>
      <c r="M64" s="372"/>
      <c r="N64" s="373"/>
      <c r="O64" s="164" t="s">
        <v>50</v>
      </c>
      <c r="P64" s="165">
        <f>IFERROR(_xlfn.IFNA((VLOOKUP($Y$97,'[1]Import ESF4807'!$O$2:$V$149,T5,FALSE)+VLOOKUP($Y$88,'[1]Import ESF4807'!$O$2:$V$149,T5,FALSE)),_xlfn.IFNA(VLOOKUP($Y$97,'[1]Import ESF4807'!$O$2:$V$149,T5,FALSE),VLOOKUP($Y$88,'[1]Import ESF4807'!$O$2:$V$149,T5,FALSE)))+0,0)</f>
        <v>16</v>
      </c>
      <c r="W64" t="s">
        <v>282</v>
      </c>
      <c r="X64" t="s">
        <v>111</v>
      </c>
      <c r="Y64" t="str">
        <f t="shared" si="0"/>
        <v>Snowboard 1 Apres midi</v>
      </c>
    </row>
    <row r="65" spans="1:25" x14ac:dyDescent="0.25">
      <c r="A65" s="381"/>
      <c r="B65" s="382"/>
      <c r="C65" s="164" t="s">
        <v>257</v>
      </c>
      <c r="D65" s="164">
        <f>IFERROR(_xlfn.IFNA((VLOOKUP($Y$100,'[1]Import ESF4807'!$O$2:$V$149,T3,FALSE)),0),0)</f>
        <v>0</v>
      </c>
      <c r="E65" s="381"/>
      <c r="F65" s="382"/>
      <c r="G65" s="164" t="s">
        <v>257</v>
      </c>
      <c r="H65" s="165">
        <f>IFERROR(_xlfn.IFNA((VLOOKUP($Y$101,'[1]Import ESF4807'!$O$2:$V$149,T3,FALSE)),0),0)</f>
        <v>0</v>
      </c>
      <c r="I65" s="372"/>
      <c r="J65" s="373"/>
      <c r="K65" s="164" t="s">
        <v>1</v>
      </c>
      <c r="L65" s="165">
        <f>IFERROR(_xlfn.IFNA((VLOOKUP($Y$89,'[1]Import ESF4807'!$O$2:$V$149,T6,FALSE)+VLOOKUP($Y$97,'[1]Import ESF4807'!$O$2:$V$149,T6,FALSE)),_xlfn.IFNA(VLOOKUP($Y$89,'[1]Import ESF4807'!$O$2:$V$149,T6,FALSE),VLOOKUP($Y$97,'[1]Import ESF4807'!$O$2:$V$149,T6,FALSE)))+0,0)</f>
        <v>17</v>
      </c>
      <c r="M65" s="372"/>
      <c r="N65" s="373"/>
      <c r="O65" s="164" t="s">
        <v>1</v>
      </c>
      <c r="P65" s="165">
        <f>IFERROR(_xlfn.IFNA((VLOOKUP($Y$97,'[1]Import ESF4807'!$O$2:$V$149,T6,FALSE)+VLOOKUP($Y$88,'[1]Import ESF4807'!$O$2:$V$149,T6,FALSE)),_xlfn.IFNA(VLOOKUP($Y$97,'[1]Import ESF4807'!$O$2:$V$149,T6,FALSE),VLOOKUP($Y$88,'[1]Import ESF4807'!$O$2:$V$149,T6,FALSE)))+0,0)</f>
        <v>16</v>
      </c>
      <c r="W65" t="s">
        <v>282</v>
      </c>
      <c r="X65" t="s">
        <v>107</v>
      </c>
      <c r="Y65" t="str">
        <f t="shared" si="0"/>
        <v>Snowboard 1 Matin</v>
      </c>
    </row>
    <row r="66" spans="1:25" x14ac:dyDescent="0.25">
      <c r="A66" s="381"/>
      <c r="B66" s="382"/>
      <c r="C66" s="164" t="s">
        <v>259</v>
      </c>
      <c r="D66" s="164">
        <f>IFERROR(_xlfn.IFNA((VLOOKUP($Y$100,'[1]Import ESF4807'!$O$2:$V$149,T4,FALSE)),0),0)</f>
        <v>0</v>
      </c>
      <c r="E66" s="381"/>
      <c r="F66" s="382"/>
      <c r="G66" s="164" t="s">
        <v>259</v>
      </c>
      <c r="H66" s="165">
        <f>IFERROR(_xlfn.IFNA((VLOOKUP($Y$101,'[1]Import ESF4807'!$O$2:$V$149,T4,FALSE)),0),0)</f>
        <v>0</v>
      </c>
      <c r="I66" s="372"/>
      <c r="J66" s="373"/>
      <c r="K66" s="164" t="s">
        <v>260</v>
      </c>
      <c r="L66" s="165">
        <f>IFERROR(_xlfn.IFNA((VLOOKUP($Y$89,'[1]Import ESF4807'!$O$2:$V$149,T7,FALSE)+VLOOKUP($Y$97,'[1]Import ESF4807'!$O$2:$V$149,T7,FALSE)),_xlfn.IFNA(VLOOKUP($Y$89,'[1]Import ESF4807'!$O$2:$V$149,T7,FALSE),VLOOKUP($Y$97,'[1]Import ESF4807'!$O$2:$V$149,T7,FALSE)))+0,0)</f>
        <v>17</v>
      </c>
      <c r="M66" s="372"/>
      <c r="N66" s="373"/>
      <c r="O66" s="164" t="s">
        <v>260</v>
      </c>
      <c r="P66" s="165">
        <f>IFERROR(_xlfn.IFNA((VLOOKUP($Y$97,'[1]Import ESF4807'!$O$2:$V$149,T7,FALSE)+VLOOKUP($Y$88,'[1]Import ESF4807'!$O$2:$V$149,T7,FALSE)),_xlfn.IFNA(VLOOKUP($Y$97,'[1]Import ESF4807'!$O$2:$V$149,T7,FALSE),VLOOKUP($Y$88,'[1]Import ESF4807'!$O$2:$V$149,T7,FALSE)))+0,0)</f>
        <v>16</v>
      </c>
      <c r="W66" t="s">
        <v>283</v>
      </c>
      <c r="X66" t="s">
        <v>111</v>
      </c>
      <c r="Y66" t="str">
        <f t="shared" si="0"/>
        <v>Snowboard 2 Apres midi</v>
      </c>
    </row>
    <row r="67" spans="1:25" ht="16.5" thickBot="1" x14ac:dyDescent="0.3">
      <c r="A67" s="381"/>
      <c r="B67" s="382"/>
      <c r="C67" s="164" t="s">
        <v>50</v>
      </c>
      <c r="D67" s="164">
        <f>IFERROR(_xlfn.IFNA((VLOOKUP($Y$100,'[1]Import ESF4807'!$O$2:$V$149,T5,FALSE)),0),0)</f>
        <v>0</v>
      </c>
      <c r="E67" s="381"/>
      <c r="F67" s="382"/>
      <c r="G67" s="164" t="s">
        <v>50</v>
      </c>
      <c r="H67" s="165">
        <f>IFERROR(_xlfn.IFNA((VLOOKUP($Y$101,'[1]Import ESF4807'!$O$2:$V$149,T5,FALSE)),0),0)</f>
        <v>0</v>
      </c>
      <c r="I67" s="374"/>
      <c r="J67" s="375"/>
      <c r="K67" s="166" t="s">
        <v>261</v>
      </c>
      <c r="L67" s="165">
        <f>IFERROR(_xlfn.IFNA((VLOOKUP($Y$89,'[1]Import ESF4807'!$O$2:$V$149,T8,FALSE)+VLOOKUP($Y$97,'[1]Import ESF4807'!$O$2:$V$149,T8,FALSE)),_xlfn.IFNA(VLOOKUP($Y$89,'[1]Import ESF4807'!$O$2:$V$149,T8,FALSE),VLOOKUP($Y$97,'[1]Import ESF4807'!$O$2:$V$149,T8,FALSE)))+0,0)</f>
        <v>0</v>
      </c>
      <c r="M67" s="374"/>
      <c r="N67" s="375"/>
      <c r="O67" s="166" t="s">
        <v>261</v>
      </c>
      <c r="P67" s="165">
        <f>IFERROR(_xlfn.IFNA((VLOOKUP($Y$97,'[1]Import ESF4807'!$O$2:$V$149,T8,FALSE)+VLOOKUP($Y$88,'[1]Import ESF4807'!$O$2:$V$149,T8,FALSE)),_xlfn.IFNA(VLOOKUP($Y$97,'[1]Import ESF4807'!$O$2:$V$149,T8,FALSE),VLOOKUP($Y$88,'[1]Import ESF4807'!$O$2:$V$149,T8,FALSE)))+0,0)</f>
        <v>0</v>
      </c>
      <c r="W67" t="s">
        <v>283</v>
      </c>
      <c r="X67" t="s">
        <v>107</v>
      </c>
      <c r="Y67" t="str">
        <f t="shared" si="0"/>
        <v>Snowboard 2 Matin</v>
      </c>
    </row>
    <row r="68" spans="1:25" x14ac:dyDescent="0.25">
      <c r="A68" s="381"/>
      <c r="B68" s="382"/>
      <c r="C68" s="164" t="s">
        <v>1</v>
      </c>
      <c r="D68" s="164">
        <f>IFERROR(_xlfn.IFNA((VLOOKUP($Y$100,'[1]Import ESF4807'!$O$2:$V$149,T6,FALSE)),0),0)</f>
        <v>0</v>
      </c>
      <c r="E68" s="381"/>
      <c r="F68" s="382"/>
      <c r="G68" s="164" t="s">
        <v>1</v>
      </c>
      <c r="H68" s="165">
        <f>IFERROR(_xlfn.IFNA((VLOOKUP($Y$101,'[1]Import ESF4807'!$O$2:$V$149,T6,FALSE)),0),0)</f>
        <v>0</v>
      </c>
      <c r="K68" s="178" t="s">
        <v>284</v>
      </c>
      <c r="L68" s="179" t="s">
        <v>285</v>
      </c>
      <c r="W68" t="s">
        <v>286</v>
      </c>
      <c r="X68" t="s">
        <v>107</v>
      </c>
      <c r="Y68" t="str">
        <f t="shared" si="0"/>
        <v>Snowboard 3 Matin</v>
      </c>
    </row>
    <row r="69" spans="1:25" x14ac:dyDescent="0.25">
      <c r="A69" s="381"/>
      <c r="B69" s="382"/>
      <c r="C69" s="164" t="s">
        <v>260</v>
      </c>
      <c r="D69" s="164">
        <f>IFERROR(_xlfn.IFNA((VLOOKUP($Y$100,'[1]Import ESF4807'!$O$2:$V$149,T7,FALSE)),0),0)</f>
        <v>0</v>
      </c>
      <c r="E69" s="381"/>
      <c r="F69" s="382"/>
      <c r="G69" s="164" t="s">
        <v>260</v>
      </c>
      <c r="H69" s="165">
        <f>IFERROR(_xlfn.IFNA((VLOOKUP($Y$101,'[1]Import ESF4807'!$O$2:$V$149,T7,FALSE)),0),0)</f>
        <v>0</v>
      </c>
      <c r="J69" t="s">
        <v>287</v>
      </c>
      <c r="K69" s="180">
        <f>SUM(L61+L53+L45+L37+L29+L21+L13+L5+K5+D5+D13+D21+D29+D37+D46)</f>
        <v>227</v>
      </c>
      <c r="L69" s="180">
        <f>SUM(L62+L54+L46+L38+L30+L22+L14+L6+K6+D6+D14+D22+D30+D38+D47)</f>
        <v>251</v>
      </c>
      <c r="M69" s="180"/>
      <c r="N69" s="180"/>
      <c r="W69" t="s">
        <v>265</v>
      </c>
      <c r="X69" t="s">
        <v>111</v>
      </c>
      <c r="Y69" t="str">
        <f t="shared" si="0"/>
        <v>Découverte Apres midi</v>
      </c>
    </row>
    <row r="70" spans="1:25" ht="16.5" thickBot="1" x14ac:dyDescent="0.3">
      <c r="A70" s="383"/>
      <c r="B70" s="384"/>
      <c r="C70" s="166" t="s">
        <v>261</v>
      </c>
      <c r="D70" s="164">
        <f>IFERROR(_xlfn.IFNA((VLOOKUP($Y$100,'[1]Import ESF4807'!$O$2:$V$149,T8,FALSE)),0),0)</f>
        <v>0</v>
      </c>
      <c r="E70" s="383"/>
      <c r="F70" s="384"/>
      <c r="G70" s="166" t="s">
        <v>261</v>
      </c>
      <c r="H70" s="165">
        <f>IFERROR(_xlfn.IFNA((VLOOKUP($Y$101,'[1]Import ESF4807'!$O$2:$V$149,T8,FALSE)),0),0)</f>
        <v>0</v>
      </c>
      <c r="J70" t="s">
        <v>288</v>
      </c>
      <c r="K70" s="180">
        <f>SUM(P53+P45+P37+P29+P21+P13+P5+O5+H5+H13+H21+H29+H37)</f>
        <v>128</v>
      </c>
      <c r="L70" s="180">
        <f>SUM(P54+P46+P38+P30+P22+P14+P6+O6+H6+H14+H22+H30+H38)</f>
        <v>147</v>
      </c>
      <c r="M70" s="180"/>
      <c r="N70" s="181"/>
      <c r="W70" t="s">
        <v>265</v>
      </c>
      <c r="X70" t="s">
        <v>107</v>
      </c>
      <c r="Y70" t="str">
        <f t="shared" ref="Y70:Y101" si="2">CONCATENATE(W70," ",X70)</f>
        <v>Découverte Matin</v>
      </c>
    </row>
    <row r="71" spans="1:25" x14ac:dyDescent="0.25">
      <c r="W71" t="s">
        <v>289</v>
      </c>
      <c r="X71" t="s">
        <v>111</v>
      </c>
      <c r="Y71" t="str">
        <f t="shared" si="2"/>
        <v>Snowboard Expert Apres midi</v>
      </c>
    </row>
    <row r="72" spans="1:25" x14ac:dyDescent="0.25">
      <c r="W72" t="s">
        <v>289</v>
      </c>
      <c r="X72" t="s">
        <v>107</v>
      </c>
      <c r="Y72" t="str">
        <f t="shared" si="2"/>
        <v>Snowboard Expert Matin</v>
      </c>
    </row>
    <row r="73" spans="1:25" x14ac:dyDescent="0.25">
      <c r="E73">
        <v>2</v>
      </c>
      <c r="F73">
        <v>3</v>
      </c>
      <c r="G73">
        <v>4</v>
      </c>
      <c r="H73" s="180">
        <v>5</v>
      </c>
      <c r="I73" s="182">
        <v>6</v>
      </c>
      <c r="J73" s="182">
        <v>7</v>
      </c>
      <c r="K73" s="182">
        <v>8</v>
      </c>
      <c r="W73" t="s">
        <v>224</v>
      </c>
      <c r="X73" t="s">
        <v>155</v>
      </c>
      <c r="Y73" t="str">
        <f t="shared" si="2"/>
        <v>Goomie Rider SOIR</v>
      </c>
    </row>
    <row r="74" spans="1:25" x14ac:dyDescent="0.25">
      <c r="E74" s="83" t="s">
        <v>290</v>
      </c>
      <c r="F74" s="83" t="s">
        <v>291</v>
      </c>
      <c r="W74" t="s">
        <v>224</v>
      </c>
      <c r="X74" t="s">
        <v>111</v>
      </c>
      <c r="Y74" t="str">
        <f t="shared" si="2"/>
        <v>Goomie Rider Apres midi</v>
      </c>
    </row>
    <row r="75" spans="1:25" x14ac:dyDescent="0.25">
      <c r="A75" t="s">
        <v>292</v>
      </c>
      <c r="E75" s="83" t="str">
        <f>IFERROR(_xlfn.IFNA(VLOOKUP($A75,'[1]Import ESF4807'!$O$2:$V$149,E$73,FALSE),0),0)</f>
        <v>1</v>
      </c>
      <c r="F75" s="83" t="str">
        <f>IFERROR(_xlfn.IFNA(VLOOKUP($A75,'[1]Import ESF4807'!$O$2:$V$149,F$73,FALSE),0),0)</f>
        <v>1</v>
      </c>
      <c r="G75" s="83" t="str">
        <f>IFERROR(_xlfn.IFNA(VLOOKUP($A75,'[1]Import ESF4807'!$O$2:$V$149,G$73,FALSE),0),0)</f>
        <v>1</v>
      </c>
      <c r="H75" s="83" t="str">
        <f>IFERROR(_xlfn.IFNA(VLOOKUP($A75,'[1]Import ESF4807'!$O$2:$V$149,H$73,FALSE),0),0)</f>
        <v>1</v>
      </c>
      <c r="I75" s="83" t="str">
        <f>IFERROR(_xlfn.IFNA(VLOOKUP($A75,'[1]Import ESF4807'!$O$2:$V$149,I$73,FALSE),0),0)</f>
        <v>1</v>
      </c>
      <c r="J75" s="83" t="str">
        <f>IFERROR(_xlfn.IFNA(VLOOKUP($A75,'[1]Import ESF4807'!$O$2:$V$149,J$73,FALSE),0),0)</f>
        <v>1</v>
      </c>
      <c r="K75" s="83">
        <f>IFERROR(_xlfn.IFNA(VLOOKUP($A75,'[1]Import ESF4807'!$O$2:$V$149,K$73,FALSE),0),0)</f>
        <v>0</v>
      </c>
      <c r="L75" s="83"/>
      <c r="W75" t="s">
        <v>293</v>
      </c>
      <c r="X75" t="s">
        <v>111</v>
      </c>
      <c r="Y75" t="str">
        <f t="shared" si="2"/>
        <v>Izzy Rider Apres midi</v>
      </c>
    </row>
    <row r="76" spans="1:25" x14ac:dyDescent="0.25">
      <c r="A76" t="s">
        <v>294</v>
      </c>
      <c r="E76" s="83">
        <f>IFERROR(_xlfn.IFNA(VLOOKUP($A76,'[1]Import ESF4807'!$O$2:$V$149,E$73,FALSE),0),0)</f>
        <v>0</v>
      </c>
      <c r="F76" s="83">
        <f>IFERROR(_xlfn.IFNA(VLOOKUP($A76,'[1]Import ESF4807'!$O$2:$V$149,F$73,FALSE),0),0)</f>
        <v>0</v>
      </c>
      <c r="G76" s="83">
        <f>IFERROR(_xlfn.IFNA(VLOOKUP($A76,'[1]Import ESF4807'!$O$2:$V$149,G$73,FALSE),0),0)</f>
        <v>0</v>
      </c>
      <c r="H76" s="83">
        <f>IFERROR(_xlfn.IFNA(VLOOKUP($A76,'[1]Import ESF4807'!$O$2:$V$149,H$73,FALSE),0),0)</f>
        <v>0</v>
      </c>
      <c r="I76" s="83">
        <f>IFERROR(_xlfn.IFNA(VLOOKUP($A76,'[1]Import ESF4807'!$O$2:$V$149,I$73,FALSE),0),0)</f>
        <v>0</v>
      </c>
      <c r="J76" s="83">
        <f>IFERROR(_xlfn.IFNA(VLOOKUP($A76,'[1]Import ESF4807'!$O$2:$V$149,J$73,FALSE),0),0)</f>
        <v>0</v>
      </c>
      <c r="K76" s="83">
        <f>IFERROR(_xlfn.IFNA(VLOOKUP($A76,'[1]Import ESF4807'!$O$2:$V$149,K$73,FALSE),0),0)</f>
        <v>0</v>
      </c>
      <c r="L76" s="83"/>
      <c r="W76" t="s">
        <v>293</v>
      </c>
      <c r="X76" t="s">
        <v>107</v>
      </c>
      <c r="Y76" t="str">
        <f t="shared" si="2"/>
        <v>Izzy Rider Matin</v>
      </c>
    </row>
    <row r="77" spans="1:25" x14ac:dyDescent="0.25">
      <c r="A77" t="s">
        <v>295</v>
      </c>
      <c r="E77" s="83">
        <f>IFERROR(_xlfn.IFNA(VLOOKUP($A77,'[1]Import ESF4807'!$O$2:$V$149,E$73,FALSE),0),0)</f>
        <v>0</v>
      </c>
      <c r="F77" s="83">
        <f>IFERROR(_xlfn.IFNA(VLOOKUP($A77,'[1]Import ESF4807'!$O$2:$V$149,F$73,FALSE),0),0)</f>
        <v>0</v>
      </c>
      <c r="G77" s="83">
        <f>IFERROR(_xlfn.IFNA(VLOOKUP($A77,'[1]Import ESF4807'!$O$2:$V$149,G$73,FALSE),0),0)</f>
        <v>0</v>
      </c>
      <c r="H77" s="83">
        <f>IFERROR(_xlfn.IFNA(VLOOKUP($A77,'[1]Import ESF4807'!$O$2:$V$149,H$73,FALSE),0),0)</f>
        <v>0</v>
      </c>
      <c r="I77" s="83">
        <f>IFERROR(_xlfn.IFNA(VLOOKUP($A77,'[1]Import ESF4807'!$O$2:$V$149,I$73,FALSE),0),0)</f>
        <v>0</v>
      </c>
      <c r="J77" s="83">
        <f>IFERROR(_xlfn.IFNA(VLOOKUP($A77,'[1]Import ESF4807'!$O$2:$V$149,J$73,FALSE),0),0)</f>
        <v>0</v>
      </c>
      <c r="K77" s="83">
        <f>IFERROR(_xlfn.IFNA(VLOOKUP($A77,'[1]Import ESF4807'!$O$2:$V$149,K$73,FALSE),0),0)</f>
        <v>0</v>
      </c>
      <c r="L77" s="83"/>
      <c r="W77" t="s">
        <v>228</v>
      </c>
      <c r="X77" t="s">
        <v>111</v>
      </c>
      <c r="Y77" t="str">
        <f t="shared" si="2"/>
        <v>Rookie Rider Apres midi</v>
      </c>
    </row>
    <row r="78" spans="1:25" x14ac:dyDescent="0.25">
      <c r="A78" t="s">
        <v>296</v>
      </c>
      <c r="E78" s="83" t="str">
        <f>IFERROR(_xlfn.IFNA(VLOOKUP($A78,'[1]Import ESF4807'!$O$2:$V$149,E$73,FALSE),0),0)</f>
        <v>4</v>
      </c>
      <c r="F78" s="83" t="str">
        <f>IFERROR(_xlfn.IFNA(VLOOKUP($A78,'[1]Import ESF4807'!$O$2:$V$149,F$73,FALSE),0),0)</f>
        <v>4</v>
      </c>
      <c r="G78" s="83" t="str">
        <f>IFERROR(_xlfn.IFNA(VLOOKUP($A78,'[1]Import ESF4807'!$O$2:$V$149,G$73,FALSE),0),0)</f>
        <v>4</v>
      </c>
      <c r="H78" s="83" t="str">
        <f>IFERROR(_xlfn.IFNA(VLOOKUP($A78,'[1]Import ESF4807'!$O$2:$V$149,H$73,FALSE),0),0)</f>
        <v>4</v>
      </c>
      <c r="I78" s="83" t="str">
        <f>IFERROR(_xlfn.IFNA(VLOOKUP($A78,'[1]Import ESF4807'!$O$2:$V$149,I$73,FALSE),0),0)</f>
        <v>4</v>
      </c>
      <c r="J78" s="83" t="str">
        <f>IFERROR(_xlfn.IFNA(VLOOKUP($A78,'[1]Import ESF4807'!$O$2:$V$149,J$73,FALSE),0),0)</f>
        <v>4</v>
      </c>
      <c r="K78" s="83">
        <f>IFERROR(_xlfn.IFNA(VLOOKUP($A78,'[1]Import ESF4807'!$O$2:$V$149,K$73,FALSE),0),0)</f>
        <v>0</v>
      </c>
      <c r="L78" s="83"/>
      <c r="W78" t="s">
        <v>228</v>
      </c>
      <c r="X78" t="s">
        <v>107</v>
      </c>
      <c r="Y78" t="str">
        <f t="shared" si="2"/>
        <v>Rookie Rider Matin</v>
      </c>
    </row>
    <row r="79" spans="1:25" x14ac:dyDescent="0.25">
      <c r="A79" t="s">
        <v>297</v>
      </c>
      <c r="E79" s="83">
        <f>IFERROR(_xlfn.IFNA(VLOOKUP($A79,'[1]Import ESF4807'!$O$2:$V$149,E$73,FALSE),0),0)</f>
        <v>0</v>
      </c>
      <c r="F79" s="83">
        <f>IFERROR(_xlfn.IFNA(VLOOKUP($A79,'[1]Import ESF4807'!$O$2:$V$149,F$73,FALSE),0),0)</f>
        <v>0</v>
      </c>
      <c r="G79" s="83">
        <f>IFERROR(_xlfn.IFNA(VLOOKUP($A79,'[1]Import ESF4807'!$O$2:$V$149,G$73,FALSE),0),0)</f>
        <v>0</v>
      </c>
      <c r="H79" s="83">
        <f>IFERROR(_xlfn.IFNA(VLOOKUP($A79,'[1]Import ESF4807'!$O$2:$V$149,H$73,FALSE),0),0)</f>
        <v>0</v>
      </c>
      <c r="I79" s="83">
        <f>IFERROR(_xlfn.IFNA(VLOOKUP($A79,'[1]Import ESF4807'!$O$2:$V$149,I$73,FALSE),0),0)</f>
        <v>0</v>
      </c>
      <c r="J79" s="83">
        <f>IFERROR(_xlfn.IFNA(VLOOKUP($A79,'[1]Import ESF4807'!$O$2:$V$149,J$73,FALSE),0),0)</f>
        <v>0</v>
      </c>
      <c r="K79" s="83">
        <f>IFERROR(_xlfn.IFNA(VLOOKUP($A79,'[1]Import ESF4807'!$O$2:$V$149,K$73,FALSE),0),0)</f>
        <v>0</v>
      </c>
      <c r="L79" s="83"/>
      <c r="W79" t="s">
        <v>286</v>
      </c>
      <c r="X79" t="s">
        <v>111</v>
      </c>
      <c r="Y79" t="str">
        <f t="shared" si="2"/>
        <v>Snowboard 3 Apres midi</v>
      </c>
    </row>
    <row r="80" spans="1:25" x14ac:dyDescent="0.25">
      <c r="A80" t="s">
        <v>298</v>
      </c>
      <c r="E80" s="83" t="str">
        <f>IFERROR(_xlfn.IFNA(VLOOKUP($A80,'[1]Import ESF4807'!$O$2:$V$149,E$73,FALSE),0),0)</f>
        <v>6</v>
      </c>
      <c r="F80" s="83" t="str">
        <f>IFERROR(_xlfn.IFNA(VLOOKUP($A80,'[1]Import ESF4807'!$O$2:$V$149,F$73,FALSE),0),0)</f>
        <v>7</v>
      </c>
      <c r="G80" s="83" t="str">
        <f>IFERROR(_xlfn.IFNA(VLOOKUP($A80,'[1]Import ESF4807'!$O$2:$V$149,G$73,FALSE),0),0)</f>
        <v>7</v>
      </c>
      <c r="H80" s="83" t="str">
        <f>IFERROR(_xlfn.IFNA(VLOOKUP($A80,'[1]Import ESF4807'!$O$2:$V$149,H$73,FALSE),0),0)</f>
        <v>7</v>
      </c>
      <c r="I80" s="83" t="str">
        <f>IFERROR(_xlfn.IFNA(VLOOKUP($A80,'[1]Import ESF4807'!$O$2:$V$149,I$73,FALSE),0),0)</f>
        <v>6</v>
      </c>
      <c r="J80" s="83" t="str">
        <f>IFERROR(_xlfn.IFNA(VLOOKUP($A80,'[1]Import ESF4807'!$O$2:$V$149,J$73,FALSE),0),0)</f>
        <v>6</v>
      </c>
      <c r="K80" s="83">
        <f>IFERROR(_xlfn.IFNA(VLOOKUP($A80,'[1]Import ESF4807'!$O$2:$V$149,K$73,FALSE),0),0)</f>
        <v>0</v>
      </c>
      <c r="L80" s="83"/>
      <c r="W80" t="s">
        <v>299</v>
      </c>
      <c r="X80" t="s">
        <v>111</v>
      </c>
      <c r="Y80" t="str">
        <f t="shared" si="2"/>
        <v>Team Etoile (ado) Apres midi</v>
      </c>
    </row>
    <row r="81" spans="1:25" x14ac:dyDescent="0.25">
      <c r="A81" t="s">
        <v>300</v>
      </c>
      <c r="E81" s="83">
        <f>IFERROR(_xlfn.IFNA(VLOOKUP($A81,'[1]Import ESF4807'!$O$2:$V$149,E$73,FALSE),0),0)</f>
        <v>0</v>
      </c>
      <c r="F81" s="83">
        <f>IFERROR(_xlfn.IFNA(VLOOKUP($A81,'[1]Import ESF4807'!$O$2:$V$149,F$73,FALSE),0),0)</f>
        <v>0</v>
      </c>
      <c r="G81" s="83">
        <f>IFERROR(_xlfn.IFNA(VLOOKUP($A81,'[1]Import ESF4807'!$O$2:$V$149,G$73,FALSE),0),0)</f>
        <v>0</v>
      </c>
      <c r="H81" s="83">
        <f>IFERROR(_xlfn.IFNA(VLOOKUP($A81,'[1]Import ESF4807'!$O$2:$V$149,H$73,FALSE),0),0)</f>
        <v>0</v>
      </c>
      <c r="I81" s="83">
        <f>IFERROR(_xlfn.IFNA(VLOOKUP($A81,'[1]Import ESF4807'!$O$2:$V$149,I$73,FALSE),0),0)</f>
        <v>0</v>
      </c>
      <c r="J81" s="83">
        <f>IFERROR(_xlfn.IFNA(VLOOKUP($A81,'[1]Import ESF4807'!$O$2:$V$149,J$73,FALSE),0),0)</f>
        <v>0</v>
      </c>
      <c r="K81" s="83">
        <f>IFERROR(_xlfn.IFNA(VLOOKUP($A81,'[1]Import ESF4807'!$O$2:$V$149,K$73,FALSE),0),0)</f>
        <v>0</v>
      </c>
      <c r="L81" s="83"/>
      <c r="W81" t="s">
        <v>299</v>
      </c>
      <c r="X81" t="s">
        <v>121</v>
      </c>
      <c r="Y81" t="str">
        <f t="shared" si="2"/>
        <v>Team Etoile (ado) journée</v>
      </c>
    </row>
    <row r="82" spans="1:25" x14ac:dyDescent="0.25">
      <c r="A82" t="s">
        <v>301</v>
      </c>
      <c r="E82" s="83">
        <f>IFERROR(_xlfn.IFNA(VLOOKUP($A82,'[1]Import ESF4807'!$O$2:$V$149,E$73,FALSE),0),0)</f>
        <v>0</v>
      </c>
      <c r="F82" s="83">
        <f>IFERROR(_xlfn.IFNA(VLOOKUP($A82,'[1]Import ESF4807'!$O$2:$V$149,F$73,FALSE),0),0)</f>
        <v>0</v>
      </c>
      <c r="G82" s="83">
        <f>IFERROR(_xlfn.IFNA(VLOOKUP($A82,'[1]Import ESF4807'!$O$2:$V$149,G$73,FALSE),0),0)</f>
        <v>0</v>
      </c>
      <c r="H82" s="83">
        <f>IFERROR(_xlfn.IFNA(VLOOKUP($A82,'[1]Import ESF4807'!$O$2:$V$149,H$73,FALSE),0),0)</f>
        <v>0</v>
      </c>
      <c r="I82" s="83">
        <f>IFERROR(_xlfn.IFNA(VLOOKUP($A82,'[1]Import ESF4807'!$O$2:$V$149,I$73,FALSE),0),0)</f>
        <v>0</v>
      </c>
      <c r="J82" s="83">
        <f>IFERROR(_xlfn.IFNA(VLOOKUP($A82,'[1]Import ESF4807'!$O$2:$V$149,J$73,FALSE),0),0)</f>
        <v>0</v>
      </c>
      <c r="K82" s="83">
        <f>IFERROR(_xlfn.IFNA(VLOOKUP($A82,'[1]Import ESF4807'!$O$2:$V$149,K$73,FALSE),0),0)</f>
        <v>0</v>
      </c>
      <c r="L82" s="83"/>
      <c r="W82" t="s">
        <v>299</v>
      </c>
      <c r="X82" t="s">
        <v>107</v>
      </c>
      <c r="Y82" t="str">
        <f t="shared" si="2"/>
        <v>Team Etoile (ado) Matin</v>
      </c>
    </row>
    <row r="83" spans="1:25" x14ac:dyDescent="0.25">
      <c r="A83" t="s">
        <v>302</v>
      </c>
      <c r="E83" s="83">
        <f>IFERROR(_xlfn.IFNA(VLOOKUP($A83,'[1]Import ESF4807'!$O$2:$V$149,E$73,FALSE),0),0)</f>
        <v>0</v>
      </c>
      <c r="F83" s="83">
        <f>IFERROR(_xlfn.IFNA(VLOOKUP($A83,'[1]Import ESF4807'!$O$2:$V$149,F$73,FALSE),0),0)</f>
        <v>0</v>
      </c>
      <c r="G83" s="83">
        <f>IFERROR(_xlfn.IFNA(VLOOKUP($A83,'[1]Import ESF4807'!$O$2:$V$149,G$73,FALSE),0),0)</f>
        <v>0</v>
      </c>
      <c r="H83" s="83">
        <f>IFERROR(_xlfn.IFNA(VLOOKUP($A83,'[1]Import ESF4807'!$O$2:$V$149,H$73,FALSE),0),0)</f>
        <v>0</v>
      </c>
      <c r="I83" s="83">
        <f>IFERROR(_xlfn.IFNA(VLOOKUP($A83,'[1]Import ESF4807'!$O$2:$V$149,I$73,FALSE),0),0)</f>
        <v>0</v>
      </c>
      <c r="J83" s="83">
        <f>IFERROR(_xlfn.IFNA(VLOOKUP($A83,'[1]Import ESF4807'!$O$2:$V$149,J$73,FALSE),0),0)</f>
        <v>0</v>
      </c>
      <c r="K83" s="83">
        <f>IFERROR(_xlfn.IFNA(VLOOKUP($A83,'[1]Import ESF4807'!$O$2:$V$149,K$73,FALSE),0),0)</f>
        <v>0</v>
      </c>
      <c r="L83" s="83"/>
      <c r="W83" t="s">
        <v>303</v>
      </c>
      <c r="X83" t="s">
        <v>111</v>
      </c>
      <c r="Y83" t="str">
        <f t="shared" si="2"/>
        <v>Team Etoiles Apres midi</v>
      </c>
    </row>
    <row r="84" spans="1:25" x14ac:dyDescent="0.25">
      <c r="A84" t="s">
        <v>304</v>
      </c>
      <c r="E84" s="83">
        <f>IFERROR(_xlfn.IFNA(VLOOKUP($A84,'[1]Import ESF4807'!$O$2:$V$149,E$73,FALSE),0),0)</f>
        <v>0</v>
      </c>
      <c r="F84" s="83">
        <f>IFERROR(_xlfn.IFNA(VLOOKUP($A84,'[1]Import ESF4807'!$O$2:$V$149,F$73,FALSE),0),0)</f>
        <v>0</v>
      </c>
      <c r="G84" s="83">
        <f>IFERROR(_xlfn.IFNA(VLOOKUP($A84,'[1]Import ESF4807'!$O$2:$V$149,G$73,FALSE),0),0)</f>
        <v>0</v>
      </c>
      <c r="H84" s="83">
        <f>IFERROR(_xlfn.IFNA(VLOOKUP($A84,'[1]Import ESF4807'!$O$2:$V$149,H$73,FALSE),0),0)</f>
        <v>0</v>
      </c>
      <c r="I84" s="83">
        <f>IFERROR(_xlfn.IFNA(VLOOKUP($A84,'[1]Import ESF4807'!$O$2:$V$149,I$73,FALSE),0),0)</f>
        <v>0</v>
      </c>
      <c r="J84" s="83">
        <f>IFERROR(_xlfn.IFNA(VLOOKUP($A84,'[1]Import ESF4807'!$O$2:$V$149,J$73,FALSE),0),0)</f>
        <v>0</v>
      </c>
      <c r="K84" s="83">
        <f>IFERROR(_xlfn.IFNA(VLOOKUP($A84,'[1]Import ESF4807'!$O$2:$V$149,K$73,FALSE),0),0)</f>
        <v>0</v>
      </c>
      <c r="L84" s="83"/>
      <c r="W84" t="s">
        <v>303</v>
      </c>
      <c r="X84" t="s">
        <v>121</v>
      </c>
      <c r="Y84" t="str">
        <f t="shared" si="2"/>
        <v>Team Etoiles journée</v>
      </c>
    </row>
    <row r="85" spans="1:25" x14ac:dyDescent="0.25">
      <c r="A85" t="s">
        <v>305</v>
      </c>
      <c r="E85" s="83" t="str">
        <f>IFERROR(_xlfn.IFNA(VLOOKUP($A85,'[1]Import ESF4807'!$O$2:$V$149,E$73,FALSE),0),0)</f>
        <v>8</v>
      </c>
      <c r="F85" s="83" t="str">
        <f>IFERROR(_xlfn.IFNA(VLOOKUP($A85,'[1]Import ESF4807'!$O$2:$V$149,F$73,FALSE),0),0)</f>
        <v>9</v>
      </c>
      <c r="G85" s="83" t="str">
        <f>IFERROR(_xlfn.IFNA(VLOOKUP($A85,'[1]Import ESF4807'!$O$2:$V$149,G$73,FALSE),0),0)</f>
        <v>9</v>
      </c>
      <c r="H85" s="83" t="str">
        <f>IFERROR(_xlfn.IFNA(VLOOKUP($A85,'[1]Import ESF4807'!$O$2:$V$149,H$73,FALSE),0),0)</f>
        <v>9</v>
      </c>
      <c r="I85" s="83" t="str">
        <f>IFERROR(_xlfn.IFNA(VLOOKUP($A85,'[1]Import ESF4807'!$O$2:$V$149,I$73,FALSE),0),0)</f>
        <v>9</v>
      </c>
      <c r="J85" s="83" t="str">
        <f>IFERROR(_xlfn.IFNA(VLOOKUP($A85,'[1]Import ESF4807'!$O$2:$V$149,J$73,FALSE),0),0)</f>
        <v>9</v>
      </c>
      <c r="K85" s="83">
        <f>IFERROR(_xlfn.IFNA(VLOOKUP($A85,'[1]Import ESF4807'!$O$2:$V$149,K$73,FALSE),0),0)</f>
        <v>0</v>
      </c>
      <c r="L85" s="83"/>
      <c r="W85" t="s">
        <v>303</v>
      </c>
      <c r="X85" t="s">
        <v>155</v>
      </c>
      <c r="Y85" t="str">
        <f t="shared" si="2"/>
        <v>Team Etoiles SOIR</v>
      </c>
    </row>
    <row r="86" spans="1:25" x14ac:dyDescent="0.25">
      <c r="A86" t="s">
        <v>306</v>
      </c>
      <c r="E86" s="83">
        <f>IFERROR(_xlfn.IFNA(VLOOKUP($A86,'[1]Import ESF4807'!$O$2:$V$149,E$73,FALSE),0),0)</f>
        <v>0</v>
      </c>
      <c r="F86" s="83">
        <f>IFERROR(_xlfn.IFNA(VLOOKUP($A86,'[1]Import ESF4807'!$O$2:$V$149,F$73,FALSE),0),0)</f>
        <v>0</v>
      </c>
      <c r="G86" s="83">
        <f>IFERROR(_xlfn.IFNA(VLOOKUP($A86,'[1]Import ESF4807'!$O$2:$V$149,G$73,FALSE),0),0)</f>
        <v>0</v>
      </c>
      <c r="H86" s="83">
        <f>IFERROR(_xlfn.IFNA(VLOOKUP($A86,'[1]Import ESF4807'!$O$2:$V$149,H$73,FALSE),0),0)</f>
        <v>0</v>
      </c>
      <c r="I86" s="83">
        <f>IFERROR(_xlfn.IFNA(VLOOKUP($A86,'[1]Import ESF4807'!$O$2:$V$149,I$73,FALSE),0),0)</f>
        <v>0</v>
      </c>
      <c r="J86" s="83">
        <f>IFERROR(_xlfn.IFNA(VLOOKUP($A86,'[1]Import ESF4807'!$O$2:$V$149,J$73,FALSE),0),0)</f>
        <v>0</v>
      </c>
      <c r="K86" s="83">
        <f>IFERROR(_xlfn.IFNA(VLOOKUP($A86,'[1]Import ESF4807'!$O$2:$V$149,K$73,FALSE),0),0)</f>
        <v>0</v>
      </c>
      <c r="L86" s="83"/>
      <c r="W86" t="s">
        <v>303</v>
      </c>
      <c r="X86" t="s">
        <v>107</v>
      </c>
      <c r="Y86" t="str">
        <f t="shared" si="2"/>
        <v>Team Etoiles Matin</v>
      </c>
    </row>
    <row r="87" spans="1:25" x14ac:dyDescent="0.25">
      <c r="A87" t="s">
        <v>307</v>
      </c>
      <c r="E87" s="83">
        <f>IFERROR(_xlfn.IFNA(VLOOKUP($A87,'[1]Import ESF4807'!$O$2:$V$149,E$73,FALSE),0),0)</f>
        <v>0</v>
      </c>
      <c r="F87" s="83">
        <f>IFERROR(_xlfn.IFNA(VLOOKUP($A87,'[1]Import ESF4807'!$O$2:$V$149,F$73,FALSE),0),0)</f>
        <v>0</v>
      </c>
      <c r="G87" s="83">
        <f>IFERROR(_xlfn.IFNA(VLOOKUP($A87,'[1]Import ESF4807'!$O$2:$V$149,G$73,FALSE),0),0)</f>
        <v>0</v>
      </c>
      <c r="H87" s="83">
        <f>IFERROR(_xlfn.IFNA(VLOOKUP($A87,'[1]Import ESF4807'!$O$2:$V$149,H$73,FALSE),0),0)</f>
        <v>0</v>
      </c>
      <c r="I87" s="83">
        <f>IFERROR(_xlfn.IFNA(VLOOKUP($A87,'[1]Import ESF4807'!$O$2:$V$149,I$73,FALSE),0),0)</f>
        <v>0</v>
      </c>
      <c r="J87" s="83">
        <f>IFERROR(_xlfn.IFNA(VLOOKUP($A87,'[1]Import ESF4807'!$O$2:$V$149,J$73,FALSE),0),0)</f>
        <v>0</v>
      </c>
      <c r="K87" s="83">
        <f>IFERROR(_xlfn.IFNA(VLOOKUP($A87,'[1]Import ESF4807'!$O$2:$V$149,K$73,FALSE),0),0)</f>
        <v>0</v>
      </c>
      <c r="L87" s="83"/>
      <c r="W87" t="s">
        <v>303</v>
      </c>
      <c r="X87" t="s">
        <v>115</v>
      </c>
      <c r="Y87" t="str">
        <f t="shared" si="2"/>
        <v>Team Etoiles midi</v>
      </c>
    </row>
    <row r="88" spans="1:25" x14ac:dyDescent="0.25">
      <c r="A88" t="s">
        <v>308</v>
      </c>
      <c r="E88" s="83" t="str">
        <f>IFERROR(_xlfn.IFNA(VLOOKUP($A88,'[1]Import ESF4807'!$O$2:$V$149,E$73,FALSE),0),0)</f>
        <v>1</v>
      </c>
      <c r="F88" s="83" t="str">
        <f>IFERROR(_xlfn.IFNA(VLOOKUP($A88,'[1]Import ESF4807'!$O$2:$V$149,F$73,FALSE),0),0)</f>
        <v>1</v>
      </c>
      <c r="G88" s="83" t="str">
        <f>IFERROR(_xlfn.IFNA(VLOOKUP($A88,'[1]Import ESF4807'!$O$2:$V$149,G$73,FALSE),0),0)</f>
        <v>1</v>
      </c>
      <c r="H88" s="83" t="str">
        <f>IFERROR(_xlfn.IFNA(VLOOKUP($A88,'[1]Import ESF4807'!$O$2:$V$149,H$73,FALSE),0),0)</f>
        <v>1</v>
      </c>
      <c r="I88" s="83" t="str">
        <f>IFERROR(_xlfn.IFNA(VLOOKUP($A88,'[1]Import ESF4807'!$O$2:$V$149,I$73,FALSE),0),0)</f>
        <v>1</v>
      </c>
      <c r="J88" s="83" t="str">
        <f>IFERROR(_xlfn.IFNA(VLOOKUP($A88,'[1]Import ESF4807'!$O$2:$V$149,J$73,FALSE),0),0)</f>
        <v>1</v>
      </c>
      <c r="K88" s="83">
        <f>IFERROR(_xlfn.IFNA(VLOOKUP($A88,'[1]Import ESF4807'!$O$2:$V$149,K$73,FALSE),0),0)</f>
        <v>0</v>
      </c>
      <c r="L88" s="83"/>
      <c r="W88" t="s">
        <v>210</v>
      </c>
      <c r="X88" t="s">
        <v>111</v>
      </c>
      <c r="Y88" t="str">
        <f t="shared" si="2"/>
        <v>Team Rider Tout Niveau Apres midi</v>
      </c>
    </row>
    <row r="89" spans="1:25" x14ac:dyDescent="0.25">
      <c r="A89" t="s">
        <v>309</v>
      </c>
      <c r="E89" s="83">
        <f>IFERROR(_xlfn.IFNA(VLOOKUP($A89,'[1]Import ESF4807'!$O$2:$V$149,E$73,FALSE),0),0)</f>
        <v>0</v>
      </c>
      <c r="F89" s="83">
        <f>IFERROR(_xlfn.IFNA(VLOOKUP($A89,'[1]Import ESF4807'!$O$2:$V$149,F$73,FALSE),0),0)</f>
        <v>0</v>
      </c>
      <c r="G89" s="83">
        <f>IFERROR(_xlfn.IFNA(VLOOKUP($A89,'[1]Import ESF4807'!$O$2:$V$149,G$73,FALSE),0),0)</f>
        <v>0</v>
      </c>
      <c r="H89" s="83">
        <f>IFERROR(_xlfn.IFNA(VLOOKUP($A89,'[1]Import ESF4807'!$O$2:$V$149,H$73,FALSE),0),0)</f>
        <v>0</v>
      </c>
      <c r="I89" s="83">
        <f>IFERROR(_xlfn.IFNA(VLOOKUP($A89,'[1]Import ESF4807'!$O$2:$V$149,I$73,FALSE),0),0)</f>
        <v>0</v>
      </c>
      <c r="J89" s="83">
        <f>IFERROR(_xlfn.IFNA(VLOOKUP($A89,'[1]Import ESF4807'!$O$2:$V$149,J$73,FALSE),0),0)</f>
        <v>0</v>
      </c>
      <c r="K89" s="83">
        <f>IFERROR(_xlfn.IFNA(VLOOKUP($A89,'[1]Import ESF4807'!$O$2:$V$149,K$73,FALSE),0),0)</f>
        <v>0</v>
      </c>
      <c r="L89" s="83"/>
      <c r="W89" t="s">
        <v>210</v>
      </c>
      <c r="X89" t="s">
        <v>107</v>
      </c>
      <c r="Y89" t="str">
        <f t="shared" si="2"/>
        <v>Team Rider Tout Niveau Matin</v>
      </c>
    </row>
    <row r="90" spans="1:25" x14ac:dyDescent="0.25">
      <c r="A90" t="s">
        <v>310</v>
      </c>
      <c r="E90" s="83">
        <f>IFERROR(_xlfn.IFNA(VLOOKUP($A90,'[1]Import ESF4807'!$O$2:$V$149,E$73,FALSE),0),0)</f>
        <v>0</v>
      </c>
      <c r="F90" s="83">
        <f>IFERROR(_xlfn.IFNA(VLOOKUP($A90,'[1]Import ESF4807'!$O$2:$V$149,F$73,FALSE),0),0)</f>
        <v>0</v>
      </c>
      <c r="G90" s="83">
        <f>IFERROR(_xlfn.IFNA(VLOOKUP($A90,'[1]Import ESF4807'!$O$2:$V$149,G$73,FALSE),0),0)</f>
        <v>0</v>
      </c>
      <c r="H90" s="83">
        <f>IFERROR(_xlfn.IFNA(VLOOKUP($A90,'[1]Import ESF4807'!$O$2:$V$149,H$73,FALSE),0),0)</f>
        <v>0</v>
      </c>
      <c r="I90" s="83">
        <f>IFERROR(_xlfn.IFNA(VLOOKUP($A90,'[1]Import ESF4807'!$O$2:$V$149,I$73,FALSE),0),0)</f>
        <v>0</v>
      </c>
      <c r="J90" s="83">
        <f>IFERROR(_xlfn.IFNA(VLOOKUP($A90,'[1]Import ESF4807'!$O$2:$V$149,J$73,FALSE),0),0)</f>
        <v>0</v>
      </c>
      <c r="K90" s="83">
        <f>IFERROR(_xlfn.IFNA(VLOOKUP($A90,'[1]Import ESF4807'!$O$2:$V$149,K$73,FALSE),0),0)</f>
        <v>0</v>
      </c>
      <c r="L90" s="83"/>
      <c r="W90" t="s">
        <v>311</v>
      </c>
      <c r="X90" t="s">
        <v>111</v>
      </c>
      <c r="Y90" t="str">
        <f t="shared" si="2"/>
        <v>Compétition (adu) Apres midi</v>
      </c>
    </row>
    <row r="91" spans="1:25" x14ac:dyDescent="0.25">
      <c r="E91" s="83"/>
      <c r="F91" s="83"/>
      <c r="W91" t="s">
        <v>311</v>
      </c>
      <c r="X91" t="s">
        <v>121</v>
      </c>
      <c r="Y91" t="str">
        <f t="shared" si="2"/>
        <v>Compétition (adu) journée</v>
      </c>
    </row>
    <row r="92" spans="1:25" x14ac:dyDescent="0.25">
      <c r="E92" s="83"/>
      <c r="F92" s="83"/>
      <c r="W92" t="s">
        <v>311</v>
      </c>
      <c r="X92" t="s">
        <v>107</v>
      </c>
      <c r="Y92" t="str">
        <f t="shared" si="2"/>
        <v>Compétition (adu) Matin</v>
      </c>
    </row>
    <row r="93" spans="1:25" x14ac:dyDescent="0.25">
      <c r="A93" s="183" t="s">
        <v>312</v>
      </c>
      <c r="B93" s="183"/>
      <c r="C93" s="183"/>
      <c r="D93" s="184"/>
      <c r="E93" s="156">
        <f>E78+E79+E87+E83</f>
        <v>4</v>
      </c>
      <c r="F93" s="156">
        <f t="shared" ref="F93:K93" si="3">F78+F79+F87+F83</f>
        <v>4</v>
      </c>
      <c r="G93" s="156">
        <f t="shared" si="3"/>
        <v>4</v>
      </c>
      <c r="H93" s="156">
        <f t="shared" si="3"/>
        <v>4</v>
      </c>
      <c r="I93" s="156">
        <f t="shared" si="3"/>
        <v>4</v>
      </c>
      <c r="J93" s="156">
        <f t="shared" si="3"/>
        <v>4</v>
      </c>
      <c r="K93" s="156">
        <f t="shared" si="3"/>
        <v>0</v>
      </c>
      <c r="W93" t="s">
        <v>313</v>
      </c>
      <c r="X93" t="s">
        <v>111</v>
      </c>
      <c r="Y93" t="str">
        <f t="shared" si="2"/>
        <v>Compétition Apres midi</v>
      </c>
    </row>
    <row r="94" spans="1:25" x14ac:dyDescent="0.25">
      <c r="A94" s="183" t="s">
        <v>314</v>
      </c>
      <c r="B94" s="183"/>
      <c r="C94" s="183"/>
      <c r="D94" s="184"/>
      <c r="E94" s="156">
        <f>E88+E85+E80+E75</f>
        <v>16</v>
      </c>
      <c r="F94" s="156">
        <f t="shared" ref="F94:K94" si="4">F88+F85+F80+F75</f>
        <v>18</v>
      </c>
      <c r="G94" s="156">
        <f t="shared" si="4"/>
        <v>18</v>
      </c>
      <c r="H94" s="156">
        <f t="shared" si="4"/>
        <v>18</v>
      </c>
      <c r="I94" s="156">
        <f t="shared" si="4"/>
        <v>17</v>
      </c>
      <c r="J94" s="156">
        <f t="shared" si="4"/>
        <v>17</v>
      </c>
      <c r="K94" s="156">
        <f t="shared" si="4"/>
        <v>0</v>
      </c>
      <c r="W94" t="s">
        <v>313</v>
      </c>
      <c r="X94" t="s">
        <v>121</v>
      </c>
      <c r="Y94" t="str">
        <f t="shared" si="2"/>
        <v>Compétition journée</v>
      </c>
    </row>
    <row r="95" spans="1:25" x14ac:dyDescent="0.25">
      <c r="W95" t="s">
        <v>313</v>
      </c>
      <c r="X95" t="s">
        <v>155</v>
      </c>
      <c r="Y95" t="str">
        <f t="shared" si="2"/>
        <v>Compétition SOIR</v>
      </c>
    </row>
    <row r="96" spans="1:25" x14ac:dyDescent="0.25">
      <c r="W96" t="s">
        <v>313</v>
      </c>
      <c r="X96" t="s">
        <v>107</v>
      </c>
      <c r="Y96" t="str">
        <f t="shared" si="2"/>
        <v>Compétition Matin</v>
      </c>
    </row>
    <row r="97" spans="23:25" x14ac:dyDescent="0.25">
      <c r="W97" t="s">
        <v>210</v>
      </c>
      <c r="X97" t="s">
        <v>121</v>
      </c>
      <c r="Y97" t="str">
        <f t="shared" si="2"/>
        <v>Team Rider Tout Niveau journée</v>
      </c>
    </row>
    <row r="98" spans="23:25" x14ac:dyDescent="0.25">
      <c r="W98" t="s">
        <v>299</v>
      </c>
      <c r="X98" t="s">
        <v>155</v>
      </c>
      <c r="Y98" t="str">
        <f t="shared" si="2"/>
        <v>Team Etoile (ado) SOIR</v>
      </c>
    </row>
    <row r="99" spans="23:25" x14ac:dyDescent="0.25">
      <c r="W99" t="s">
        <v>299</v>
      </c>
      <c r="X99" t="s">
        <v>115</v>
      </c>
      <c r="Y99" t="str">
        <f t="shared" si="2"/>
        <v>Team Etoile (ado) midi</v>
      </c>
    </row>
    <row r="100" spans="23:25" x14ac:dyDescent="0.25">
      <c r="W100" t="s">
        <v>239</v>
      </c>
      <c r="X100" t="s">
        <v>107</v>
      </c>
      <c r="Y100" t="str">
        <f t="shared" si="2"/>
        <v>Raquette Tout niveau Matin</v>
      </c>
    </row>
    <row r="101" spans="23:25" x14ac:dyDescent="0.25">
      <c r="W101" t="s">
        <v>239</v>
      </c>
      <c r="X101" t="s">
        <v>111</v>
      </c>
      <c r="Y101" t="str">
        <f t="shared" si="2"/>
        <v>Raquette Tout niveau Apres midi</v>
      </c>
    </row>
  </sheetData>
  <mergeCells count="75">
    <mergeCell ref="A1:P1"/>
    <mergeCell ref="A2:H2"/>
    <mergeCell ref="I2:P2"/>
    <mergeCell ref="A3:D3"/>
    <mergeCell ref="E3:H3"/>
    <mergeCell ref="I3:L3"/>
    <mergeCell ref="M3:P3"/>
    <mergeCell ref="A4:B4"/>
    <mergeCell ref="E4:F4"/>
    <mergeCell ref="I4:J4"/>
    <mergeCell ref="M4:N4"/>
    <mergeCell ref="A5:B11"/>
    <mergeCell ref="E5:F11"/>
    <mergeCell ref="I5:I11"/>
    <mergeCell ref="J5:J11"/>
    <mergeCell ref="M5:M11"/>
    <mergeCell ref="N5:N11"/>
    <mergeCell ref="A12:B12"/>
    <mergeCell ref="E12:F12"/>
    <mergeCell ref="I12:J12"/>
    <mergeCell ref="M12:N12"/>
    <mergeCell ref="A13:B19"/>
    <mergeCell ref="E13:F19"/>
    <mergeCell ref="I13:J19"/>
    <mergeCell ref="M13:N19"/>
    <mergeCell ref="A20:B20"/>
    <mergeCell ref="E20:F20"/>
    <mergeCell ref="I20:J20"/>
    <mergeCell ref="M20:N20"/>
    <mergeCell ref="A21:B27"/>
    <mergeCell ref="E21:F27"/>
    <mergeCell ref="I21:J27"/>
    <mergeCell ref="M21:N27"/>
    <mergeCell ref="A28:B28"/>
    <mergeCell ref="E28:F28"/>
    <mergeCell ref="I28:J28"/>
    <mergeCell ref="M28:N28"/>
    <mergeCell ref="A29:B35"/>
    <mergeCell ref="E29:F35"/>
    <mergeCell ref="I29:J35"/>
    <mergeCell ref="M29:N35"/>
    <mergeCell ref="A36:B36"/>
    <mergeCell ref="E36:F36"/>
    <mergeCell ref="I36:J36"/>
    <mergeCell ref="M36:N36"/>
    <mergeCell ref="A37:B43"/>
    <mergeCell ref="E37:F43"/>
    <mergeCell ref="I37:J43"/>
    <mergeCell ref="M37:N43"/>
    <mergeCell ref="A44:F44"/>
    <mergeCell ref="I44:J44"/>
    <mergeCell ref="M44:N44"/>
    <mergeCell ref="A45:B45"/>
    <mergeCell ref="E45:F45"/>
    <mergeCell ref="I45:J51"/>
    <mergeCell ref="M45:N51"/>
    <mergeCell ref="A46:B52"/>
    <mergeCell ref="E46:F52"/>
    <mergeCell ref="I52:J52"/>
    <mergeCell ref="M52:N52"/>
    <mergeCell ref="A53:F53"/>
    <mergeCell ref="I53:J59"/>
    <mergeCell ref="M53:N59"/>
    <mergeCell ref="A54:B54"/>
    <mergeCell ref="E54:F54"/>
    <mergeCell ref="E55:F61"/>
    <mergeCell ref="I60:J60"/>
    <mergeCell ref="M60:N60"/>
    <mergeCell ref="I61:J67"/>
    <mergeCell ref="M61:N67"/>
    <mergeCell ref="A62:F62"/>
    <mergeCell ref="A63:B63"/>
    <mergeCell ref="E63:F63"/>
    <mergeCell ref="A64:B70"/>
    <mergeCell ref="E64:F7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RECAP</vt:lpstr>
      <vt:lpstr>Type de cours</vt:lpstr>
      <vt:lpstr>Comparatif</vt:lpstr>
      <vt:lpstr>Dates vacances</vt:lpstr>
      <vt:lpstr>Import ESF4807</vt:lpstr>
      <vt:lpstr>Effectifs automatique</vt:lpstr>
      <vt:lpstr>TYPE_COURS</vt:lpstr>
      <vt:lpstr>RECAP!Zone_d_impression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Bianchi</dc:creator>
  <cp:lastModifiedBy>Nicky</cp:lastModifiedBy>
  <cp:lastPrinted>2024-12-17T11:58:11Z</cp:lastPrinted>
  <dcterms:created xsi:type="dcterms:W3CDTF">2017-11-08T08:57:05Z</dcterms:created>
  <dcterms:modified xsi:type="dcterms:W3CDTF">2025-02-28T17:57:36Z</dcterms:modified>
</cp:coreProperties>
</file>