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ESA516546\Documents\Perso\Mémoire\HITE RATE\"/>
    </mc:Choice>
  </mc:AlternateContent>
  <xr:revisionPtr revIDLastSave="0" documentId="10_ncr:100000_{171FF4F1-87E8-4A5D-AD03-7969EBB51A21}" xr6:coauthVersionLast="31" xr6:coauthVersionMax="31" xr10:uidLastSave="{00000000-0000-0000-0000-000000000000}"/>
  <bookViews>
    <workbookView xWindow="0" yWindow="0" windowWidth="19200" windowHeight="6960" tabRatio="895" xr2:uid="{0BD2C7CF-EEB3-4AD3-A6B7-06424165C785}"/>
  </bookViews>
  <sheets>
    <sheet name="SOURCE" sheetId="1" r:id="rId1"/>
    <sheet name="HITE RATE" sheetId="4" r:id="rId2"/>
    <sheet name="GLOBAL HITE RATE " sheetId="5" r:id="rId3"/>
    <sheet name="DELAY" sheetId="7" r:id="rId4"/>
    <sheet name="UPGRADING HITE RATE " sheetId="8" r:id="rId5"/>
    <sheet name="DASHBOARD" sheetId="9" r:id="rId6"/>
  </sheets>
  <definedNames>
    <definedName name="_xlnm._FilterDatabase" localSheetId="0" hidden="1">SOURCE!$A$1:$I$20</definedName>
    <definedName name="ChronologieNative_DATE_DE_COMMANDE">#N/A</definedName>
  </definedNames>
  <calcPr calcId="179017"/>
  <pivotCaches>
    <pivotCache cacheId="60" r:id="rId7"/>
    <pivotCache cacheId="84" r:id="rId8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9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B7" i="9"/>
  <c r="B6" i="9"/>
  <c r="B5" i="9"/>
  <c r="B4" i="9"/>
</calcChain>
</file>

<file path=xl/sharedStrings.xml><?xml version="1.0" encoding="utf-8"?>
<sst xmlns="http://schemas.openxmlformats.org/spreadsheetml/2006/main" count="220" uniqueCount="74">
  <si>
    <t xml:space="preserve">ENTREPRISE </t>
  </si>
  <si>
    <t xml:space="preserve">TOTAL </t>
  </si>
  <si>
    <t>ETAT</t>
  </si>
  <si>
    <t>Affaires en cours</t>
  </si>
  <si>
    <t>Affaires perdues/abandonnées</t>
  </si>
  <si>
    <t>Affaires gagnées</t>
  </si>
  <si>
    <t>ENGIE</t>
  </si>
  <si>
    <t>LVMH</t>
  </si>
  <si>
    <t xml:space="preserve">SCHNEIDER </t>
  </si>
  <si>
    <t>NUMERO DE DEVIS</t>
  </si>
  <si>
    <t>QLK-1905-4253688</t>
  </si>
  <si>
    <t>QLK-1905-4253689</t>
  </si>
  <si>
    <t>QLK-1905-4253690</t>
  </si>
  <si>
    <t>QLK-1905-4253691</t>
  </si>
  <si>
    <t>QLK-1905-4253692</t>
  </si>
  <si>
    <t>QLK-1905-4253693</t>
  </si>
  <si>
    <t>QLK-1905-4253694</t>
  </si>
  <si>
    <t>QLK-1905-4253695</t>
  </si>
  <si>
    <t>QLK-1905-4253696</t>
  </si>
  <si>
    <t>QLK-1905-4253697</t>
  </si>
  <si>
    <t>QLK-1905-4253698</t>
  </si>
  <si>
    <t>QLK-1905-4253699</t>
  </si>
  <si>
    <t>QLK-1905-4253700</t>
  </si>
  <si>
    <t>QLK-1905-4253701</t>
  </si>
  <si>
    <t>MONTANT</t>
  </si>
  <si>
    <t>CHARGE D AFFAIRE</t>
  </si>
  <si>
    <t xml:space="preserve">PIERRE </t>
  </si>
  <si>
    <t>PAUL</t>
  </si>
  <si>
    <t>JACK</t>
  </si>
  <si>
    <t>MATHIS</t>
  </si>
  <si>
    <t>DATE DE COMMANDE</t>
  </si>
  <si>
    <t xml:space="preserve">MANAGER </t>
  </si>
  <si>
    <t>CHRISTOPHE</t>
  </si>
  <si>
    <t>CAUSE</t>
  </si>
  <si>
    <t xml:space="preserve">VEOLIA </t>
  </si>
  <si>
    <t>Affaires attribuées</t>
  </si>
  <si>
    <t>Gagnée par l'entreprise</t>
  </si>
  <si>
    <t>Gagnée par un partenaire</t>
  </si>
  <si>
    <t xml:space="preserve">Perdue par l'entreprise </t>
  </si>
  <si>
    <t>QLK-1905-4253702</t>
  </si>
  <si>
    <t>QLK-1905-4253703</t>
  </si>
  <si>
    <t>QLK-1905-4253704</t>
  </si>
  <si>
    <t>QLK-1905-4253705</t>
  </si>
  <si>
    <t>QLK-1905-4253706</t>
  </si>
  <si>
    <t>Perdue par un partenaire</t>
  </si>
  <si>
    <t xml:space="preserve">JEAN </t>
  </si>
  <si>
    <t>Étiquettes de lignes</t>
  </si>
  <si>
    <t>Total général</t>
  </si>
  <si>
    <t>(Tous)</t>
  </si>
  <si>
    <t>Étiquettes de colonnes</t>
  </si>
  <si>
    <t>Nombre de ETAT</t>
  </si>
  <si>
    <t>HITE RATE</t>
  </si>
  <si>
    <t>Somme de MONTANT</t>
  </si>
  <si>
    <t>(vide)</t>
  </si>
  <si>
    <t>Somme</t>
  </si>
  <si>
    <t>Moyenne</t>
  </si>
  <si>
    <t>Résultat cumulé</t>
  </si>
  <si>
    <t>Nombre</t>
  </si>
  <si>
    <t>GLOBAL HITE RATE</t>
  </si>
  <si>
    <t>DELAY (WE)</t>
  </si>
  <si>
    <t>Moyenne de DELAY (WE)</t>
  </si>
  <si>
    <t>Faible Hite rate &lt; 30%</t>
  </si>
  <si>
    <t>Medium Hite Rate
30% et 50%</t>
  </si>
  <si>
    <t>Fort Hite Rate 50%</t>
  </si>
  <si>
    <t>Demandes forts</t>
  </si>
  <si>
    <t xml:space="preserve">Demandes moyennes </t>
  </si>
  <si>
    <t xml:space="preserve">Demandes faibles </t>
  </si>
  <si>
    <t>DASHBOARD</t>
  </si>
  <si>
    <t>DELAY MOYEN</t>
  </si>
  <si>
    <t xml:space="preserve">HITE RATE </t>
  </si>
  <si>
    <t>MATRICE CLIENT</t>
  </si>
  <si>
    <t xml:space="preserve">GLOBAL HITE RATE </t>
  </si>
  <si>
    <t>DATE DE CREATION AFFAIRE</t>
  </si>
  <si>
    <t>HITE RATE UPGRADING SANS PRENDRE EN COMPTE LA PERIODE DU
18/01 AU 21/08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</si>
</sst>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EUR&quot;\ #,##0;&quot;EUR&quot;\ \-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0" fontId="3" fillId="2" borderId="0" xfId="0" applyFont="1" applyFill="1"/>
    <xf numFmtId="0" fontId="0" fillId="2" borderId="0" xfId="0" applyFill="1"/>
    <xf numFmtId="10" fontId="0" fillId="2" borderId="0" xfId="0" applyNumberFormat="1" applyFill="1"/>
    <xf numFmtId="0" fontId="0" fillId="2" borderId="0" xfId="0" applyNumberFormat="1" applyFill="1"/>
    <xf numFmtId="0" fontId="0" fillId="0" borderId="0" xfId="0" applyFill="1"/>
    <xf numFmtId="0" fontId="0" fillId="0" borderId="0" xfId="0" applyNumberFormat="1" applyFill="1"/>
    <xf numFmtId="0" fontId="1" fillId="4" borderId="0" xfId="0" applyFont="1" applyFill="1"/>
    <xf numFmtId="0" fontId="1" fillId="0" borderId="0" xfId="0" applyFont="1" applyFill="1"/>
    <xf numFmtId="0" fontId="0" fillId="0" borderId="0" xfId="0" applyAlignment="1">
      <alignment horizontal="left" indent="1"/>
    </xf>
    <xf numFmtId="1" fontId="0" fillId="2" borderId="0" xfId="0" applyNumberFormat="1" applyFill="1"/>
    <xf numFmtId="0" fontId="2" fillId="4" borderId="0" xfId="0" applyFont="1" applyFill="1"/>
    <xf numFmtId="0" fontId="0" fillId="0" borderId="1" xfId="0" applyBorder="1"/>
    <xf numFmtId="0" fontId="0" fillId="4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5" borderId="1" xfId="0" applyFill="1" applyBorder="1" applyAlignment="1">
      <alignment vertical="center" wrapText="1"/>
    </xf>
    <xf numFmtId="0" fontId="0" fillId="4" borderId="1" xfId="0" applyFill="1" applyBorder="1"/>
    <xf numFmtId="0" fontId="0" fillId="3" borderId="1" xfId="0" applyFill="1" applyBorder="1"/>
    <xf numFmtId="0" fontId="0" fillId="5" borderId="1" xfId="0" applyFill="1" applyBorder="1"/>
    <xf numFmtId="0" fontId="0" fillId="2" borderId="0" xfId="0" applyFill="1" applyAlignment="1">
      <alignment horizontal="center"/>
    </xf>
    <xf numFmtId="0" fontId="0" fillId="2" borderId="1" xfId="0" applyFill="1" applyBorder="1"/>
    <xf numFmtId="1" fontId="0" fillId="0" borderId="1" xfId="0" applyNumberFormat="1" applyBorder="1"/>
    <xf numFmtId="10" fontId="0" fillId="0" borderId="1" xfId="0" applyNumberFormat="1" applyBorder="1"/>
    <xf numFmtId="14" fontId="1" fillId="4" borderId="0" xfId="0" applyNumberFormat="1" applyFont="1" applyFill="1"/>
    <xf numFmtId="0" fontId="0" fillId="2" borderId="1" xfId="0" applyFill="1" applyBorder="1" applyAlignment="1">
      <alignment wrapText="1"/>
    </xf>
    <xf numFmtId="10" fontId="0" fillId="0" borderId="1" xfId="0" applyNumberFormat="1" applyBorder="1" applyAlignment="1">
      <alignment vertical="center"/>
    </xf>
  </cellXfs>
  <cellStyles count="1">
    <cellStyle name="Normal" xfId="0" builtinId="0"/>
  </cellStyles>
  <dxfs count="30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19" formatCode="dd/mm/yyyy"/>
    </dxf>
    <dxf>
      <numFmt numFmtId="19" formatCode="dd/mm/yyyy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0" formatCode="General"/>
    </dxf>
    <dxf>
      <fill>
        <patternFill patternType="solid">
          <bgColor rgb="FFFFFF00"/>
        </patternFill>
      </fill>
    </dxf>
    <dxf>
      <font>
        <b/>
      </font>
      <fill>
        <patternFill patternType="solid">
          <fgColor indexed="64"/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64" formatCode="&quot;EUR&quot;\ #,##0;&quot;EUR&quot;\ \-#,##0"/>
      <fill>
        <patternFill patternType="solid">
          <fgColor indexed="64"/>
          <bgColor rgb="FFFFFFFF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1/relationships/timelineCache" Target="timelineCaches/timeline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CAUSE</a:t>
            </a:r>
            <a:r>
              <a:rPr lang="fr-FR" baseline="0"/>
              <a:t> DES AFFAIRES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CA2-4192-926B-1091100C769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CA2-4192-926B-1091100C769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CA2-4192-926B-1091100C76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CA2-4192-926B-1091100C769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CA2-4192-926B-1091100C7696}"/>
              </c:ext>
            </c:extLst>
          </c:dPt>
          <c:cat>
            <c:multiLvlStrRef>
              <c:extLst>
                <c:ext xmlns:c15="http://schemas.microsoft.com/office/drawing/2012/chart" uri="{02D57815-91ED-43cb-92C2-25804820EDAC}">
                  <c15:fullRef>
                    <c15:sqref>SOURCE!$A$2:$I$20</c15:sqref>
                  </c15:fullRef>
                </c:ext>
              </c:extLst>
              <c:f>SOURCE!$A$2:$I$6</c:f>
              <c:multiLvlStrCache>
                <c:ptCount val="5"/>
                <c:lvl>
                  <c:pt idx="0">
                    <c:v>CHRISTOPHE</c:v>
                  </c:pt>
                  <c:pt idx="1">
                    <c:v>CHRISTOPHE</c:v>
                  </c:pt>
                  <c:pt idx="2">
                    <c:v>CHRISTOPHE</c:v>
                  </c:pt>
                  <c:pt idx="3">
                    <c:v>CHRISTOPHE</c:v>
                  </c:pt>
                  <c:pt idx="4">
                    <c:v>CHRISTOPHE</c:v>
                  </c:pt>
                </c:lvl>
                <c:lvl>
                  <c:pt idx="0">
                    <c:v>09/05/2021</c:v>
                  </c:pt>
                  <c:pt idx="1">
                    <c:v>10/07/2021</c:v>
                  </c:pt>
                  <c:pt idx="2">
                    <c:v>11/07/2021</c:v>
                  </c:pt>
                  <c:pt idx="3">
                    <c:v>12/07/2021</c:v>
                  </c:pt>
                  <c:pt idx="4">
                    <c:v>13/07/2021</c:v>
                  </c:pt>
                </c:lvl>
                <c:lvl>
                  <c:pt idx="0">
                    <c:v>09/05/2020</c:v>
                  </c:pt>
                  <c:pt idx="1">
                    <c:v>10/05/2020</c:v>
                  </c:pt>
                  <c:pt idx="2">
                    <c:v>11/05/2020</c:v>
                  </c:pt>
                  <c:pt idx="3">
                    <c:v>12/05/2020</c:v>
                  </c:pt>
                  <c:pt idx="4">
                    <c:v>13/05/2020</c:v>
                  </c:pt>
                </c:lvl>
                <c:lvl>
                  <c:pt idx="0">
                    <c:v>PIERRE </c:v>
                  </c:pt>
                  <c:pt idx="1">
                    <c:v>PIERRE </c:v>
                  </c:pt>
                  <c:pt idx="2">
                    <c:v>PIERRE </c:v>
                  </c:pt>
                  <c:pt idx="3">
                    <c:v>PIERRE </c:v>
                  </c:pt>
                  <c:pt idx="4">
                    <c:v>PIERRE </c:v>
                  </c:pt>
                </c:lvl>
                <c:lvl>
                  <c:pt idx="0">
                    <c:v>135374</c:v>
                  </c:pt>
                  <c:pt idx="1">
                    <c:v>12366</c:v>
                  </c:pt>
                  <c:pt idx="2">
                    <c:v>623</c:v>
                  </c:pt>
                  <c:pt idx="3">
                    <c:v>26366</c:v>
                  </c:pt>
                  <c:pt idx="4">
                    <c:v>6097</c:v>
                  </c:pt>
                </c:lvl>
                <c:lvl>
                  <c:pt idx="0">
                    <c:v>QLK-1905-4253688</c:v>
                  </c:pt>
                  <c:pt idx="1">
                    <c:v>QLK-1905-4253689</c:v>
                  </c:pt>
                  <c:pt idx="2">
                    <c:v>QLK-1905-4253690</c:v>
                  </c:pt>
                  <c:pt idx="3">
                    <c:v>QLK-1905-4253691</c:v>
                  </c:pt>
                  <c:pt idx="4">
                    <c:v>QLK-1905-4253692</c:v>
                  </c:pt>
                </c:lvl>
                <c:lvl>
                  <c:pt idx="0">
                    <c:v>Gagnée par l'entreprise</c:v>
                  </c:pt>
                  <c:pt idx="2">
                    <c:v>Perdue par l'entreprise </c:v>
                  </c:pt>
                  <c:pt idx="4">
                    <c:v>Gagnée par l'entreprise</c:v>
                  </c:pt>
                </c:lvl>
                <c:lvl>
                  <c:pt idx="0">
                    <c:v>Affaires gagnées</c:v>
                  </c:pt>
                  <c:pt idx="1">
                    <c:v>Affaires en cours</c:v>
                  </c:pt>
                  <c:pt idx="2">
                    <c:v>Affaires perdues/abandonnées</c:v>
                  </c:pt>
                  <c:pt idx="3">
                    <c:v>Affaires attribuées</c:v>
                  </c:pt>
                  <c:pt idx="4">
                    <c:v>Affaires gagnées</c:v>
                  </c:pt>
                </c:lvl>
                <c:lvl>
                  <c:pt idx="0">
                    <c:v>TOTAL </c:v>
                  </c:pt>
                  <c:pt idx="1">
                    <c:v>TOTAL </c:v>
                  </c:pt>
                  <c:pt idx="2">
                    <c:v>TOTAL </c:v>
                  </c:pt>
                  <c:pt idx="3">
                    <c:v>TOTAL </c:v>
                  </c:pt>
                  <c:pt idx="4">
                    <c:v>TOTAL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SOURCE!$J$2:$J$20</c15:sqref>
                  </c15:fullRef>
                </c:ext>
              </c:extLst>
              <c:f>SOURCE!$J$2:$J$6</c:f>
              <c:numCache>
                <c:formatCode>General</c:formatCode>
                <c:ptCount val="5"/>
                <c:pt idx="0">
                  <c:v>52.142857142857146</c:v>
                </c:pt>
                <c:pt idx="1">
                  <c:v>60.857142857142854</c:v>
                </c:pt>
                <c:pt idx="2">
                  <c:v>60.857142857142854</c:v>
                </c:pt>
                <c:pt idx="3">
                  <c:v>60.857142857142854</c:v>
                </c:pt>
                <c:pt idx="4">
                  <c:v>60.857142857142854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SOURCE!$J$7</c15:sqref>
                  <c15:spPr xmlns:c15="http://schemas.microsoft.com/office/drawing/2012/chart"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</c15:categoryFilterException>
                <c15:categoryFilterException>
                  <c15:sqref>SOURCE!$J$8</c15:sqref>
                  <c15:spPr xmlns:c15="http://schemas.microsoft.com/office/drawing/2012/chart"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</c15:categoryFilterException>
                <c15:categoryFilterException>
                  <c15:sqref>SOURCE!$J$9</c15:sqref>
                  <c15:spPr xmlns:c15="http://schemas.microsoft.com/office/drawing/2012/chart"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</c15:categoryFilterException>
                <c15:categoryFilterException>
                  <c15:sqref>SOURCE!$J$10</c15:sqref>
                  <c15:spPr xmlns:c15="http://schemas.microsoft.com/office/drawing/2012/chart"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</c15:categoryFilterException>
                <c15:categoryFilterException>
                  <c15:sqref>SOURCE!$J$11</c15:sqref>
                  <c15:spPr xmlns:c15="http://schemas.microsoft.com/office/drawing/2012/chart"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</c15:categoryFilterException>
                <c15:categoryFilterException>
                  <c15:sqref>SOURCE!$J$12</c15:sqref>
                  <c15:spPr xmlns:c15="http://schemas.microsoft.com/office/drawing/2012/chart"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</c15:categoryFilterException>
                <c15:categoryFilterException>
                  <c15:sqref>SOURCE!$J$13</c15:sqref>
                  <c15:spPr xmlns:c15="http://schemas.microsoft.com/office/drawing/2012/chart"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</c15:categoryFilterException>
                <c15:categoryFilterException>
                  <c15:sqref>SOURCE!$J$14</c15:sqref>
                  <c15:spPr xmlns:c15="http://schemas.microsoft.com/office/drawing/2012/chart"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</c15:categoryFilterException>
                <c15:categoryFilterException>
                  <c15:sqref>SOURCE!$J$15</c15:sqref>
                  <c15:spPr xmlns:c15="http://schemas.microsoft.com/office/drawing/2012/chart"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</c15:categoryFilterException>
                <c15:categoryFilterException>
                  <c15:sqref>SOURCE!$J$16</c15:sqref>
                  <c15:spPr xmlns:c15="http://schemas.microsoft.com/office/drawing/2012/chart"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</c15:categoryFilterException>
                <c15:categoryFilterException>
                  <c15:sqref>SOURCE!$J$17</c15:sqref>
                  <c15:spPr xmlns:c15="http://schemas.microsoft.com/office/drawing/2012/chart"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</c15:categoryFilterException>
                <c15:categoryFilterException>
                  <c15:sqref>SOURCE!$J$18</c15:sqref>
                  <c15:spPr xmlns:c15="http://schemas.microsoft.com/office/drawing/2012/chart"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</c15:categoryFilterException>
                <c15:categoryFilterException>
                  <c15:sqref>SOURCE!$J$19</c15:sqref>
                  <c15:spPr xmlns:c15="http://schemas.microsoft.com/office/drawing/2012/chart"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</c15:categoryFilterException>
                <c15:categoryFilterException>
                  <c15:sqref>SOURCE!$J$20</c15:sqref>
                  <c15:spPr xmlns:c15="http://schemas.microsoft.com/office/drawing/2012/chart"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26-6CA2-4192-926B-1091100C76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495300</xdr:colOff>
      <xdr:row>0</xdr:row>
      <xdr:rowOff>139700</xdr:rowOff>
    </xdr:from>
    <xdr:to>
      <xdr:col>9</xdr:col>
      <xdr:colOff>723900</xdr:colOff>
      <xdr:row>8</xdr:row>
      <xdr:rowOff>38100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4" name="DATE DE COMMANDE">
              <a:extLst>
                <a:ext uri="{FF2B5EF4-FFF2-40B4-BE49-F238E27FC236}">
                  <a16:creationId xmlns:a16="http://schemas.microsoft.com/office/drawing/2014/main" id="{0FA9931C-F416-4C59-A4D3-D4C83A876E9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 DE COMMAND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56550" y="13970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6</xdr:row>
      <xdr:rowOff>317500</xdr:rowOff>
    </xdr:from>
    <xdr:to>
      <xdr:col>7</xdr:col>
      <xdr:colOff>603250</xdr:colOff>
      <xdr:row>19</xdr:row>
      <xdr:rowOff>114300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B2D0F586-C7F6-4092-BF84-D14F615444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THIS ZAFFANELLA" refreshedDate="43974.629080671293" createdVersion="6" refreshedVersion="6" minRefreshableVersion="3" recordCount="19" xr:uid="{98AEA0DA-7A6B-440A-BD15-56D62F999416}">
  <cacheSource type="worksheet">
    <worksheetSource ref="A1:I20" sheet="SOURCE"/>
  </cacheSource>
  <cacheFields count="9">
    <cacheField name="ENTREPRISE " numFmtId="0">
      <sharedItems count="5">
        <s v="TOTAL "/>
        <s v="ENGIE"/>
        <s v="LVMH"/>
        <s v="SCHNEIDER "/>
        <s v="VEOLIA "/>
      </sharedItems>
    </cacheField>
    <cacheField name="ETAT" numFmtId="0">
      <sharedItems count="4">
        <s v="Affaires gagnées"/>
        <s v="Affaires en cours"/>
        <s v="Affaires perdues/abandonnées"/>
        <s v="Affaires attribuées"/>
      </sharedItems>
    </cacheField>
    <cacheField name="CAUSE" numFmtId="0">
      <sharedItems containsBlank="1"/>
    </cacheField>
    <cacheField name="NUMERO DE DEVIS" numFmtId="0">
      <sharedItems/>
    </cacheField>
    <cacheField name="MONTANT" numFmtId="0">
      <sharedItems containsSemiMixedTypes="0" containsString="0" containsNumber="1" containsInteger="1" minValue="623" maxValue="400000"/>
    </cacheField>
    <cacheField name="CHARGE D AFFAIRE" numFmtId="0">
      <sharedItems count="4">
        <s v="PIERRE "/>
        <s v="PAUL"/>
        <s v="JACK"/>
        <s v="MATHIS"/>
      </sharedItems>
    </cacheField>
    <cacheField name="DATE DE CREATION AFFAIRE" numFmtId="14">
      <sharedItems containsSemiMixedTypes="0" containsNonDate="0" containsDate="1" containsString="0" minDate="2020-05-09T00:00:00" maxDate="2020-05-28T00:00:00"/>
    </cacheField>
    <cacheField name="DATE DE COMMANDE" numFmtId="14">
      <sharedItems containsSemiMixedTypes="0" containsNonDate="0" containsDate="1" containsString="0" minDate="2020-05-27T00:00:00" maxDate="2021-07-17T00:00:00"/>
    </cacheField>
    <cacheField name="MANAGER " numFmtId="0">
      <sharedItems count="2">
        <s v="CHRISTOPHE"/>
        <s v="JEAN 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THIS ZAFFANELLA" refreshedDate="43974.629176620372" createdVersion="6" refreshedVersion="6" minRefreshableVersion="3" recordCount="19" xr:uid="{9B271897-03A0-4B9F-9287-22E6F75D1D62}">
  <cacheSource type="worksheet">
    <worksheetSource name="Tableau5"/>
  </cacheSource>
  <cacheFields count="10">
    <cacheField name="ENTREPRISE " numFmtId="0">
      <sharedItems count="5">
        <s v="TOTAL "/>
        <s v="ENGIE"/>
        <s v="LVMH"/>
        <s v="SCHNEIDER "/>
        <s v="VEOLIA "/>
      </sharedItems>
    </cacheField>
    <cacheField name="ETAT" numFmtId="0">
      <sharedItems count="4">
        <s v="Affaires gagnées"/>
        <s v="Affaires en cours"/>
        <s v="Affaires perdues/abandonnées"/>
        <s v="Affaires attribuées"/>
      </sharedItems>
    </cacheField>
    <cacheField name="CAUSE" numFmtId="0">
      <sharedItems containsBlank="1" count="5">
        <s v="Gagnée par l'entreprise"/>
        <m/>
        <s v="Perdue par l'entreprise "/>
        <s v="Perdue par un partenaire"/>
        <s v="Gagnée par un partenaire"/>
      </sharedItems>
    </cacheField>
    <cacheField name="NUMERO DE DEVIS" numFmtId="0">
      <sharedItems/>
    </cacheField>
    <cacheField name="MONTANT" numFmtId="0">
      <sharedItems containsSemiMixedTypes="0" containsString="0" containsNumber="1" containsInteger="1" minValue="623" maxValue="400000"/>
    </cacheField>
    <cacheField name="CHARGE D AFFAIRE" numFmtId="0">
      <sharedItems count="4">
        <s v="PIERRE "/>
        <s v="PAUL"/>
        <s v="JACK"/>
        <s v="MATHIS"/>
      </sharedItems>
    </cacheField>
    <cacheField name="DATE DE CREATION AFFAIRE" numFmtId="14">
      <sharedItems containsSemiMixedTypes="0" containsNonDate="0" containsDate="1" containsString="0" minDate="2020-05-09T00:00:00" maxDate="2020-05-28T00:00:00"/>
    </cacheField>
    <cacheField name="DATE DE COMMANDE" numFmtId="14">
      <sharedItems containsSemiMixedTypes="0" containsNonDate="0" containsDate="1" containsString="0" minDate="2020-05-27T00:00:00" maxDate="2021-07-17T00:00:00" count="19">
        <d v="2021-05-09T00:00:00"/>
        <d v="2021-07-10T00:00:00"/>
        <d v="2021-07-11T00:00:00"/>
        <d v="2021-07-12T00:00:00"/>
        <d v="2021-07-13T00:00:00"/>
        <d v="2021-07-14T00:00:00"/>
        <d v="2021-07-15T00:00:00"/>
        <d v="2021-07-16T00:00:00"/>
        <d v="2021-01-17T00:00:00"/>
        <d v="2021-01-18T00:00:00"/>
        <d v="2021-01-19T00:00:00"/>
        <d v="2020-08-20T00:00:00"/>
        <d v="2020-08-21T00:00:00"/>
        <d v="2020-08-22T00:00:00"/>
        <d v="2020-08-23T00:00:00"/>
        <d v="2020-08-24T00:00:00"/>
        <d v="2020-05-27T00:00:00"/>
        <d v="2020-05-28T00:00:00"/>
        <d v="2020-05-29T00:00:00"/>
      </sharedItems>
    </cacheField>
    <cacheField name="MANAGER " numFmtId="0">
      <sharedItems count="2">
        <s v="CHRISTOPHE"/>
        <s v="JEAN "/>
      </sharedItems>
    </cacheField>
    <cacheField name="DELAY (WE)" numFmtId="0">
      <sharedItems containsSemiMixedTypes="0" containsString="0" containsNumber="1" minValue="0.2857142857142857" maxValue="60.857142857142854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x v="0"/>
    <s v="Gagnée par l'entreprise"/>
    <s v="QLK-1905-4253688"/>
    <n v="135374"/>
    <x v="0"/>
    <d v="2020-05-09T00:00:00"/>
    <d v="2021-05-09T00:00:00"/>
    <x v="0"/>
  </r>
  <r>
    <x v="0"/>
    <x v="1"/>
    <m/>
    <s v="QLK-1905-4253689"/>
    <n v="12366"/>
    <x v="0"/>
    <d v="2020-05-10T00:00:00"/>
    <d v="2021-07-10T00:00:00"/>
    <x v="0"/>
  </r>
  <r>
    <x v="0"/>
    <x v="2"/>
    <s v="Perdue par l'entreprise "/>
    <s v="QLK-1905-4253690"/>
    <n v="623"/>
    <x v="0"/>
    <d v="2020-05-11T00:00:00"/>
    <d v="2021-07-11T00:00:00"/>
    <x v="0"/>
  </r>
  <r>
    <x v="0"/>
    <x v="3"/>
    <m/>
    <s v="QLK-1905-4253691"/>
    <n v="26366"/>
    <x v="0"/>
    <d v="2020-05-12T00:00:00"/>
    <d v="2021-07-12T00:00:00"/>
    <x v="0"/>
  </r>
  <r>
    <x v="0"/>
    <x v="0"/>
    <s v="Gagnée par l'entreprise"/>
    <s v="QLK-1905-4253692"/>
    <n v="6097"/>
    <x v="0"/>
    <d v="2020-05-13T00:00:00"/>
    <d v="2021-07-13T00:00:00"/>
    <x v="0"/>
  </r>
  <r>
    <x v="1"/>
    <x v="1"/>
    <m/>
    <s v="QLK-1905-4253693"/>
    <n v="9044"/>
    <x v="1"/>
    <d v="2020-05-14T00:00:00"/>
    <d v="2021-07-14T00:00:00"/>
    <x v="0"/>
  </r>
  <r>
    <x v="1"/>
    <x v="0"/>
    <s v="Gagnée par l'entreprise"/>
    <s v="QLK-1905-4253694"/>
    <n v="10000"/>
    <x v="1"/>
    <d v="2020-05-15T00:00:00"/>
    <d v="2021-07-15T00:00:00"/>
    <x v="0"/>
  </r>
  <r>
    <x v="2"/>
    <x v="2"/>
    <s v="Perdue par l'entreprise "/>
    <s v="QLK-1905-4253695"/>
    <n v="39472"/>
    <x v="2"/>
    <d v="2020-05-16T00:00:00"/>
    <d v="2021-07-16T00:00:00"/>
    <x v="0"/>
  </r>
  <r>
    <x v="2"/>
    <x v="2"/>
    <s v="Perdue par l'entreprise "/>
    <s v="QLK-1905-4253696"/>
    <n v="5548"/>
    <x v="2"/>
    <d v="2020-05-17T00:00:00"/>
    <d v="2021-01-17T00:00:00"/>
    <x v="0"/>
  </r>
  <r>
    <x v="2"/>
    <x v="2"/>
    <s v="Perdue par un partenaire"/>
    <s v="QLK-1905-4253697"/>
    <n v="400000"/>
    <x v="2"/>
    <d v="2020-05-18T00:00:00"/>
    <d v="2021-01-18T00:00:00"/>
    <x v="0"/>
  </r>
  <r>
    <x v="2"/>
    <x v="0"/>
    <s v="Gagnée par un partenaire"/>
    <s v="QLK-1905-4253698"/>
    <n v="7602"/>
    <x v="2"/>
    <d v="2020-05-19T00:00:00"/>
    <d v="2021-01-19T00:00:00"/>
    <x v="0"/>
  </r>
  <r>
    <x v="3"/>
    <x v="0"/>
    <s v="Gagnée par un partenaire"/>
    <s v="QLK-1905-4253699"/>
    <n v="5233"/>
    <x v="3"/>
    <d v="2020-05-20T00:00:00"/>
    <d v="2020-08-20T00:00:00"/>
    <x v="0"/>
  </r>
  <r>
    <x v="3"/>
    <x v="2"/>
    <s v="Perdue par un partenaire"/>
    <s v="QLK-1905-4253700"/>
    <n v="9270"/>
    <x v="3"/>
    <d v="2020-05-21T00:00:00"/>
    <d v="2020-08-21T00:00:00"/>
    <x v="0"/>
  </r>
  <r>
    <x v="3"/>
    <x v="1"/>
    <m/>
    <s v="QLK-1905-4253701"/>
    <n v="8970"/>
    <x v="3"/>
    <d v="2020-05-22T00:00:00"/>
    <d v="2020-08-22T00:00:00"/>
    <x v="0"/>
  </r>
  <r>
    <x v="4"/>
    <x v="3"/>
    <m/>
    <s v="QLK-1905-4253702"/>
    <n v="7800"/>
    <x v="1"/>
    <d v="2020-05-23T00:00:00"/>
    <d v="2020-08-23T00:00:00"/>
    <x v="1"/>
  </r>
  <r>
    <x v="4"/>
    <x v="1"/>
    <m/>
    <s v="QLK-1905-4253703"/>
    <n v="9958"/>
    <x v="1"/>
    <d v="2020-05-24T00:00:00"/>
    <d v="2020-08-24T00:00:00"/>
    <x v="1"/>
  </r>
  <r>
    <x v="4"/>
    <x v="2"/>
    <s v="Perdue par un partenaire"/>
    <s v="QLK-1905-4253704"/>
    <n v="34709"/>
    <x v="1"/>
    <d v="2020-05-25T00:00:00"/>
    <d v="2020-05-27T00:00:00"/>
    <x v="1"/>
  </r>
  <r>
    <x v="4"/>
    <x v="0"/>
    <s v="Gagnée par un partenaire"/>
    <s v="QLK-1905-4253705"/>
    <n v="5245"/>
    <x v="1"/>
    <d v="2020-05-26T00:00:00"/>
    <d v="2020-05-28T00:00:00"/>
    <x v="1"/>
  </r>
  <r>
    <x v="4"/>
    <x v="0"/>
    <s v="Gagnée par un partenaire"/>
    <s v="QLK-1905-4253706"/>
    <n v="20956"/>
    <x v="1"/>
    <d v="2020-05-27T00:00:00"/>
    <d v="2020-05-29T00:00:00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x v="0"/>
    <x v="0"/>
    <s v="QLK-1905-4253688"/>
    <n v="135374"/>
    <x v="0"/>
    <d v="2020-05-09T00:00:00"/>
    <x v="0"/>
    <x v="0"/>
    <n v="52.142857142857146"/>
  </r>
  <r>
    <x v="0"/>
    <x v="1"/>
    <x v="1"/>
    <s v="QLK-1905-4253689"/>
    <n v="12366"/>
    <x v="0"/>
    <d v="2020-05-10T00:00:00"/>
    <x v="1"/>
    <x v="0"/>
    <n v="60.857142857142854"/>
  </r>
  <r>
    <x v="0"/>
    <x v="2"/>
    <x v="2"/>
    <s v="QLK-1905-4253690"/>
    <n v="623"/>
    <x v="0"/>
    <d v="2020-05-11T00:00:00"/>
    <x v="2"/>
    <x v="0"/>
    <n v="60.857142857142854"/>
  </r>
  <r>
    <x v="0"/>
    <x v="3"/>
    <x v="1"/>
    <s v="QLK-1905-4253691"/>
    <n v="26366"/>
    <x v="0"/>
    <d v="2020-05-12T00:00:00"/>
    <x v="3"/>
    <x v="0"/>
    <n v="60.857142857142854"/>
  </r>
  <r>
    <x v="0"/>
    <x v="0"/>
    <x v="0"/>
    <s v="QLK-1905-4253692"/>
    <n v="6097"/>
    <x v="0"/>
    <d v="2020-05-13T00:00:00"/>
    <x v="4"/>
    <x v="0"/>
    <n v="60.857142857142854"/>
  </r>
  <r>
    <x v="1"/>
    <x v="1"/>
    <x v="1"/>
    <s v="QLK-1905-4253693"/>
    <n v="9044"/>
    <x v="1"/>
    <d v="2020-05-14T00:00:00"/>
    <x v="5"/>
    <x v="0"/>
    <n v="60.857142857142854"/>
  </r>
  <r>
    <x v="1"/>
    <x v="0"/>
    <x v="0"/>
    <s v="QLK-1905-4253694"/>
    <n v="10000"/>
    <x v="1"/>
    <d v="2020-05-15T00:00:00"/>
    <x v="6"/>
    <x v="0"/>
    <n v="60.857142857142854"/>
  </r>
  <r>
    <x v="2"/>
    <x v="2"/>
    <x v="2"/>
    <s v="QLK-1905-4253695"/>
    <n v="39472"/>
    <x v="2"/>
    <d v="2020-05-16T00:00:00"/>
    <x v="7"/>
    <x v="0"/>
    <n v="60.857142857142854"/>
  </r>
  <r>
    <x v="2"/>
    <x v="2"/>
    <x v="2"/>
    <s v="QLK-1905-4253696"/>
    <n v="5548"/>
    <x v="2"/>
    <d v="2020-05-17T00:00:00"/>
    <x v="8"/>
    <x v="0"/>
    <n v="35"/>
  </r>
  <r>
    <x v="2"/>
    <x v="2"/>
    <x v="3"/>
    <s v="QLK-1905-4253697"/>
    <n v="400000"/>
    <x v="2"/>
    <d v="2020-05-18T00:00:00"/>
    <x v="9"/>
    <x v="0"/>
    <n v="35"/>
  </r>
  <r>
    <x v="2"/>
    <x v="0"/>
    <x v="4"/>
    <s v="QLK-1905-4253698"/>
    <n v="7602"/>
    <x v="2"/>
    <d v="2020-05-19T00:00:00"/>
    <x v="10"/>
    <x v="0"/>
    <n v="35"/>
  </r>
  <r>
    <x v="3"/>
    <x v="0"/>
    <x v="4"/>
    <s v="QLK-1905-4253699"/>
    <n v="5233"/>
    <x v="3"/>
    <d v="2020-05-20T00:00:00"/>
    <x v="11"/>
    <x v="0"/>
    <n v="13.142857142857142"/>
  </r>
  <r>
    <x v="3"/>
    <x v="2"/>
    <x v="3"/>
    <s v="QLK-1905-4253700"/>
    <n v="9270"/>
    <x v="3"/>
    <d v="2020-05-21T00:00:00"/>
    <x v="12"/>
    <x v="0"/>
    <n v="13.142857142857142"/>
  </r>
  <r>
    <x v="3"/>
    <x v="1"/>
    <x v="1"/>
    <s v="QLK-1905-4253701"/>
    <n v="8970"/>
    <x v="3"/>
    <d v="2020-05-22T00:00:00"/>
    <x v="13"/>
    <x v="0"/>
    <n v="13.142857142857142"/>
  </r>
  <r>
    <x v="4"/>
    <x v="3"/>
    <x v="1"/>
    <s v="QLK-1905-4253702"/>
    <n v="7800"/>
    <x v="1"/>
    <d v="2020-05-23T00:00:00"/>
    <x v="14"/>
    <x v="1"/>
    <n v="13.142857142857142"/>
  </r>
  <r>
    <x v="4"/>
    <x v="1"/>
    <x v="1"/>
    <s v="QLK-1905-4253703"/>
    <n v="9958"/>
    <x v="1"/>
    <d v="2020-05-24T00:00:00"/>
    <x v="15"/>
    <x v="1"/>
    <n v="13.142857142857142"/>
  </r>
  <r>
    <x v="4"/>
    <x v="2"/>
    <x v="3"/>
    <s v="QLK-1905-4253704"/>
    <n v="34709"/>
    <x v="1"/>
    <d v="2020-05-25T00:00:00"/>
    <x v="16"/>
    <x v="1"/>
    <n v="0.2857142857142857"/>
  </r>
  <r>
    <x v="4"/>
    <x v="0"/>
    <x v="4"/>
    <s v="QLK-1905-4253705"/>
    <n v="5245"/>
    <x v="1"/>
    <d v="2020-05-26T00:00:00"/>
    <x v="17"/>
    <x v="1"/>
    <n v="0.2857142857142857"/>
  </r>
  <r>
    <x v="4"/>
    <x v="0"/>
    <x v="4"/>
    <s v="QLK-1905-4253706"/>
    <n v="20956"/>
    <x v="1"/>
    <d v="2020-05-27T00:00:00"/>
    <x v="18"/>
    <x v="1"/>
    <n v="0.28571428571428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91449B-CE78-4089-A741-67A51CF2EAF3}" name="Tableau croisé dynamique2" cacheId="6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outline="1" outlineData="1" multipleFieldFilters="0">
  <location ref="A5:E13" firstHeaderRow="1" firstDataRow="3" firstDataCol="1" rowPageCount="2" colPageCount="1"/>
  <pivotFields count="9">
    <pivotField axis="axisRow" showAll="0">
      <items count="6">
        <item x="1"/>
        <item x="2"/>
        <item x="3"/>
        <item x="0"/>
        <item x="4"/>
        <item t="default"/>
      </items>
    </pivotField>
    <pivotField axis="axisCol" dataField="1" showAll="0">
      <items count="5">
        <item h="1" x="3"/>
        <item h="1" x="1"/>
        <item x="0"/>
        <item x="2"/>
        <item t="default"/>
      </items>
    </pivotField>
    <pivotField showAll="0"/>
    <pivotField showAll="0"/>
    <pivotField dataField="1" numFmtId="164" showAll="0"/>
    <pivotField axis="axisPage" showAll="0">
      <items count="5">
        <item x="2"/>
        <item x="3"/>
        <item x="1"/>
        <item x="0"/>
        <item t="default"/>
      </items>
    </pivotField>
    <pivotField numFmtId="14" showAll="0"/>
    <pivotField numFmtId="14" showAll="0"/>
    <pivotField axis="axisPage" showAll="0">
      <items count="3">
        <item x="0"/>
        <item x="1"/>
        <item t="default"/>
      </items>
    </pivotField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1"/>
    <field x="-2"/>
  </colFields>
  <colItems count="4">
    <i>
      <x v="2"/>
      <x/>
    </i>
    <i r="1" i="1">
      <x v="1"/>
    </i>
    <i>
      <x v="3"/>
      <x/>
    </i>
    <i r="1" i="1">
      <x v="1"/>
    </i>
  </colItems>
  <pageFields count="2">
    <pageField fld="8" hier="-1"/>
    <pageField fld="5" hier="-1"/>
  </pageFields>
  <dataFields count="2">
    <dataField name="Nombre de ETAT" fld="1" subtotal="count" showDataAs="percentOfRow" baseField="0" baseItem="0" numFmtId="10"/>
    <dataField name="Somme de MONTANT" fld="4" baseField="0" baseItem="0"/>
  </dataFields>
  <formats count="5">
    <format dxfId="29">
      <pivotArea outline="0" collapsedLevelsAreSubtotals="1" fieldPosition="0">
        <references count="1">
          <reference field="1" count="1" selected="0">
            <x v="2"/>
          </reference>
        </references>
      </pivotArea>
    </format>
    <format dxfId="28">
      <pivotArea dataOnly="0" labelOnly="1" fieldPosition="0">
        <references count="1">
          <reference field="1" count="1">
            <x v="2"/>
          </reference>
        </references>
      </pivotArea>
    </format>
    <format dxfId="27">
      <pivotArea outline="0" collapsedLevelsAreSubtotals="1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format>
    <format dxfId="26">
      <pivotArea dataOnly="0" labelOnly="1" offset="IV256" fieldPosition="0">
        <references count="1">
          <reference field="1" count="1">
            <x v="2"/>
          </reference>
        </references>
      </pivotArea>
    </format>
    <format dxfId="25">
      <pivotArea dataOnly="0" labelOnly="1" outline="0" fieldPosition="0">
        <references count="2">
          <reference field="4294967294" count="1">
            <x v="1"/>
          </reference>
          <reference field="1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57477C6-3975-415C-BDD4-6CC6131A569C}" name="Tableau croisé dynamique6" cacheId="84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outline="1" outlineData="1" multipleFieldFilters="0" chartFormat="1">
  <location ref="A5:E26" firstHeaderRow="1" firstDataRow="2" firstDataCol="1" rowPageCount="2" colPageCount="1"/>
  <pivotFields count="10">
    <pivotField axis="axisRow" showAll="0" defaultSubtotal="0">
      <items count="5">
        <item x="1"/>
        <item x="2"/>
        <item x="3"/>
        <item x="0"/>
        <item x="4"/>
      </items>
    </pivotField>
    <pivotField axis="axisCol" dataField="1" showAll="0" defaultSubtotal="0">
      <items count="4">
        <item x="3"/>
        <item x="1"/>
        <item x="0"/>
        <item x="2"/>
      </items>
    </pivotField>
    <pivotField axis="axisRow" showAll="0" defaultSubtotal="0">
      <items count="5">
        <item x="0"/>
        <item x="4"/>
        <item x="2"/>
        <item x="3"/>
        <item x="1"/>
      </items>
    </pivotField>
    <pivotField showAll="0" defaultSubtotal="0"/>
    <pivotField showAll="0" defaultSubtotal="0"/>
    <pivotField axis="axisPage" showAll="0" defaultSubtotal="0">
      <items count="4">
        <item x="2"/>
        <item x="3"/>
        <item x="1"/>
        <item x="0"/>
      </items>
    </pivotField>
    <pivotField numFmtId="14" subtotalTop="0" showAll="0" defaultSubtotal="0"/>
    <pivotField numFmtId="14" showAll="0" defaultSubtotal="0"/>
    <pivotField axis="axisPage" showAll="0" defaultSubtotal="0">
      <items count="2">
        <item x="0"/>
        <item x="1"/>
      </items>
    </pivotField>
    <pivotField subtotalTop="0" showAll="0" defaultSubtotal="0"/>
  </pivotFields>
  <rowFields count="2">
    <field x="0"/>
    <field x="2"/>
  </rowFields>
  <rowItems count="20">
    <i>
      <x/>
    </i>
    <i r="1">
      <x/>
    </i>
    <i r="1">
      <x v="4"/>
    </i>
    <i>
      <x v="1"/>
    </i>
    <i r="1">
      <x v="1"/>
    </i>
    <i r="1">
      <x v="2"/>
    </i>
    <i r="1">
      <x v="3"/>
    </i>
    <i>
      <x v="2"/>
    </i>
    <i r="1">
      <x v="1"/>
    </i>
    <i r="1">
      <x v="3"/>
    </i>
    <i r="1">
      <x v="4"/>
    </i>
    <i>
      <x v="3"/>
    </i>
    <i r="1">
      <x/>
    </i>
    <i r="1">
      <x v="2"/>
    </i>
    <i r="1">
      <x v="4"/>
    </i>
    <i>
      <x v="4"/>
    </i>
    <i r="1">
      <x v="1"/>
    </i>
    <i r="1">
      <x v="3"/>
    </i>
    <i r="1">
      <x v="4"/>
    </i>
    <i t="grand">
      <x/>
    </i>
  </rowItems>
  <colFields count="1">
    <field x="1"/>
  </colFields>
  <colItems count="4">
    <i>
      <x/>
    </i>
    <i>
      <x v="1"/>
    </i>
    <i>
      <x v="2"/>
    </i>
    <i>
      <x v="3"/>
    </i>
  </colItems>
  <pageFields count="2">
    <pageField fld="8" hier="-1"/>
    <pageField fld="5" hier="-1"/>
  </pageFields>
  <dataFields count="1">
    <dataField name="Nombre de ETAT" fld="1" subtotal="count" showDataAs="percentOfRow" baseField="2" baseItem="1" numFmtId="10"/>
  </dataFields>
  <formats count="1">
    <format dxfId="19">
      <pivotArea dataOnly="0" outline="0" fieldPosition="0">
        <references count="1">
          <reference field="1" count="1">
            <x v="2"/>
          </reference>
        </references>
      </pivotArea>
    </format>
  </format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56F3B0E-2604-4DF9-B210-B381D3452D56}" name="Tableau croisé dynamique7" cacheId="8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6:B12" firstHeaderRow="1" firstDataRow="1" firstDataCol="1" rowPageCount="2" colPageCount="1"/>
  <pivotFields count="10">
    <pivotField axis="axisRow" showAll="0">
      <items count="6">
        <item x="1"/>
        <item x="2"/>
        <item x="3"/>
        <item x="0"/>
        <item x="4"/>
        <item t="default"/>
      </items>
    </pivotField>
    <pivotField showAll="0"/>
    <pivotField showAll="0"/>
    <pivotField showAll="0"/>
    <pivotField showAll="0"/>
    <pivotField axis="axisPage" showAll="0">
      <items count="5">
        <item x="2"/>
        <item x="3"/>
        <item x="1"/>
        <item x="0"/>
        <item t="default"/>
      </items>
    </pivotField>
    <pivotField numFmtId="14" showAll="0"/>
    <pivotField numFmtId="14" showAll="0"/>
    <pivotField axis="axisPage" showAll="0">
      <items count="3">
        <item x="0"/>
        <item x="1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2">
    <pageField fld="8" hier="-1"/>
    <pageField fld="5" hier="-1"/>
  </pageFields>
  <dataFields count="1">
    <dataField name="Moyenne de DELAY (WE)" fld="9" subtotal="average" baseField="0" baseItem="0" numFmtId="1"/>
  </dataFields>
  <formats count="2">
    <format dxfId="17">
      <pivotArea outline="0" collapsedLevelsAreSubtotals="1" fieldPosition="0"/>
    </format>
    <format dxfId="16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7AD8E8C-A28E-4E4D-8FF7-A20829C0A627}" name="Tableau croisé dynamique8" cacheId="84" applyNumberFormats="0" applyBorderFormats="0" applyFontFormats="0" applyPatternFormats="0" applyAlignmentFormats="0" applyWidthHeightFormats="1" dataCaption="Valeurs" updatedVersion="6" minRefreshableVersion="5" useAutoFormatting="1" colGrandTotals="0" itemPrintTitles="1" createdVersion="6" indent="0" outline="1" outlineData="1" multipleFieldFilters="0">
  <location ref="A5:E11" firstHeaderRow="1" firstDataRow="3" firstDataCol="1" rowPageCount="3" colPageCount="1"/>
  <pivotFields count="10">
    <pivotField axis="axisRow" showAll="0">
      <items count="6">
        <item x="1"/>
        <item x="2"/>
        <item x="3"/>
        <item x="0"/>
        <item x="4"/>
        <item t="default"/>
      </items>
    </pivotField>
    <pivotField axis="axisCol" dataField="1" showAll="0">
      <items count="5">
        <item h="1" x="3"/>
        <item h="1" x="1"/>
        <item x="0"/>
        <item x="2"/>
        <item t="default"/>
      </items>
    </pivotField>
    <pivotField showAll="0">
      <items count="6">
        <item x="0"/>
        <item x="4"/>
        <item x="2"/>
        <item x="3"/>
        <item x="1"/>
        <item t="default"/>
      </items>
    </pivotField>
    <pivotField showAll="0"/>
    <pivotField dataField="1" showAll="0"/>
    <pivotField axis="axisPage" showAll="0">
      <items count="5">
        <item x="2"/>
        <item x="3"/>
        <item x="1"/>
        <item x="0"/>
        <item t="default"/>
      </items>
    </pivotField>
    <pivotField numFmtId="14" showAll="0"/>
    <pivotField axis="axisPage" numFmtId="14" showAll="0">
      <items count="20">
        <item x="16"/>
        <item x="17"/>
        <item x="18"/>
        <item x="11"/>
        <item x="12"/>
        <item x="13"/>
        <item x="14"/>
        <item x="15"/>
        <item x="8"/>
        <item x="9"/>
        <item x="10"/>
        <item x="0"/>
        <item x="1"/>
        <item x="2"/>
        <item x="3"/>
        <item x="4"/>
        <item x="5"/>
        <item x="6"/>
        <item x="7"/>
        <item t="default"/>
      </items>
    </pivotField>
    <pivotField axis="axisPage" showAll="0">
      <items count="3">
        <item x="0"/>
        <item x="1"/>
        <item t="default"/>
      </items>
    </pivotField>
    <pivotField showAll="0"/>
  </pivotFields>
  <rowFields count="1">
    <field x="0"/>
  </rowFields>
  <rowItems count="4">
    <i>
      <x/>
    </i>
    <i>
      <x v="1"/>
    </i>
    <i>
      <x v="3"/>
    </i>
    <i t="grand">
      <x/>
    </i>
  </rowItems>
  <colFields count="2">
    <field x="1"/>
    <field x="-2"/>
  </colFields>
  <colItems count="4">
    <i>
      <x v="2"/>
      <x/>
    </i>
    <i r="1" i="1">
      <x v="1"/>
    </i>
    <i>
      <x v="3"/>
      <x/>
    </i>
    <i r="1" i="1">
      <x v="1"/>
    </i>
  </colItems>
  <pageFields count="3">
    <pageField fld="8" hier="-1"/>
    <pageField fld="5" hier="-1"/>
    <pageField fld="7" hier="-1"/>
  </pageFields>
  <dataFields count="2">
    <dataField name="Nombre de ETAT" fld="1" subtotal="count" showDataAs="percentOfRow" baseField="0" baseItem="0" numFmtId="10"/>
    <dataField name="Somme de MONTANT" fld="4" baseField="0" baseItem="0"/>
  </dataFields>
  <formats count="2">
    <format dxfId="15">
      <pivotArea outline="0" collapsedLevelsAreSubtotals="1" fieldPosition="0">
        <references count="1">
          <reference field="1" count="1" selected="0">
            <x v="2"/>
          </reference>
        </references>
      </pivotArea>
    </format>
    <format dxfId="14">
      <pivotArea dataOnly="0" labelOnly="1" fieldPosition="0">
        <references count="1">
          <reference field="1" count="1">
            <x v="2"/>
          </reference>
        </references>
      </pivotArea>
    </format>
  </formats>
  <pivotTableStyleInfo name="PivotStyleLight16" showRowHeaders="1" showColHeaders="1" showRowStripes="0" showColStripes="0" showLastColumn="1"/>
  <filters count="1">
    <filter fld="7" type="dateBetween" evalOrder="-1" id="14" name="DATE DE COMMANDE">
      <autoFilter ref="A1">
        <filterColumn colId="0">
          <customFilters and="1">
            <customFilter operator="greaterThanOrEqual" val="44214"/>
            <customFilter operator="lessThanOrEqual" val="44429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93071A5-0BA7-44E7-B62F-B7C613C7368E}" name="Tableau5" displayName="Tableau5" ref="A1:J20" totalsRowShown="0" headerRowDxfId="20">
  <autoFilter ref="A1:J20" xr:uid="{06CB66C5-AF36-4D01-9B54-CDEDC580C61A}"/>
  <tableColumns count="10">
    <tableColumn id="1" xr3:uid="{02AD84A1-90AC-438B-AE65-19688561C074}" name="ENTREPRISE "/>
    <tableColumn id="2" xr3:uid="{48848E5B-A4E1-4F93-841B-4BFC09DE3883}" name="ETAT" dataDxfId="24"/>
    <tableColumn id="3" xr3:uid="{5611FC45-7936-4038-A4A0-11A5830D664C}" name="CAUSE" dataDxfId="23"/>
    <tableColumn id="4" xr3:uid="{3E348AF0-F968-4262-8CCB-8DFE6C6EA676}" name="NUMERO DE DEVIS" dataDxfId="22"/>
    <tableColumn id="5" xr3:uid="{CD8F75CC-ADE7-45AC-AAFE-9EC5DAD784E5}" name="MONTANT" dataDxfId="21"/>
    <tableColumn id="6" xr3:uid="{8130305A-66BD-4851-908C-7697367E8581}" name="CHARGE D AFFAIRE"/>
    <tableColumn id="7" xr3:uid="{57BFF6E5-0FA5-4B28-92AA-7B0DAC308FBE}" name="DATE DE CREATION AFFAIRE" dataDxfId="12"/>
    <tableColumn id="8" xr3:uid="{2767C998-1CE4-4C84-8919-1AA21803941A}" name="DATE DE COMMANDE" dataDxfId="13"/>
    <tableColumn id="9" xr3:uid="{43C032AF-AEE4-4184-8362-2E4E6186AA6E}" name="MANAGER "/>
    <tableColumn id="11" xr3:uid="{1F4F4FC3-7CC3-404E-A59C-F86A0AD7D6DF}" name="DELAY (WE)" dataDxfId="18">
      <calculatedColumnFormula>(Tableau5[[#This Row],[DATE DE COMMANDE]]-Tableau5[[#This Row],[DATE DE CREATION AFFAIRE]])/7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_DE_COMMANDE" xr10:uid="{1C622EE9-4540-451E-9599-D604999641F4}" sourceName="DATE DE COMMANDE">
  <pivotTables>
    <pivotTable tabId="8" name="Tableau croisé dynamique8"/>
  </pivotTables>
  <state minimalRefreshVersion="6" lastRefreshVersion="6" pivotCacheId="1" filterType="dateBetween">
    <selection startDate="2021-01-18T00:00:00" endDate="2021-08-21T00:00:00"/>
    <bounds startDate="2020-01-01T00:00:00" endDate="2022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DE COMMANDE" xr10:uid="{DFF0B054-EC52-45CD-8335-3F6F6A74B9E1}" cache="ChronologieNative_DATE_DE_COMMANDE" caption="DATE DE COMMANDE" level="3" selectionLevel="3" scrollPosition="2021-06-28T00:00:00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4A95A-BE3C-47E8-92C4-EE7DC0424998}">
  <dimension ref="A1:J20"/>
  <sheetViews>
    <sheetView tabSelected="1" workbookViewId="0">
      <selection activeCell="C1" sqref="C1"/>
    </sheetView>
  </sheetViews>
  <sheetFormatPr baseColWidth="10" defaultRowHeight="14.5" x14ac:dyDescent="0.35"/>
  <cols>
    <col min="1" max="1" width="13.26953125" customWidth="1"/>
    <col min="2" max="2" width="28.7265625" bestFit="1" customWidth="1"/>
    <col min="3" max="3" width="24" bestFit="1" customWidth="1"/>
    <col min="4" max="4" width="18.6328125" customWidth="1"/>
    <col min="5" max="5" width="11.90625" bestFit="1" customWidth="1"/>
    <col min="6" max="6" width="18.7265625" customWidth="1"/>
    <col min="7" max="7" width="19.453125" style="1" customWidth="1"/>
    <col min="8" max="8" width="21.08984375" style="1" customWidth="1"/>
    <col min="9" max="9" width="12" customWidth="1"/>
  </cols>
  <sheetData>
    <row r="1" spans="1:10" s="13" customFormat="1" x14ac:dyDescent="0.35">
      <c r="A1" s="12" t="s">
        <v>0</v>
      </c>
      <c r="B1" s="12" t="s">
        <v>2</v>
      </c>
      <c r="C1" s="12" t="s">
        <v>33</v>
      </c>
      <c r="D1" s="12" t="s">
        <v>9</v>
      </c>
      <c r="E1" s="12" t="s">
        <v>24</v>
      </c>
      <c r="F1" s="12" t="s">
        <v>25</v>
      </c>
      <c r="G1" s="28" t="s">
        <v>72</v>
      </c>
      <c r="H1" s="28" t="s">
        <v>30</v>
      </c>
      <c r="I1" s="12" t="s">
        <v>31</v>
      </c>
      <c r="J1" s="12" t="s">
        <v>59</v>
      </c>
    </row>
    <row r="2" spans="1:10" x14ac:dyDescent="0.35">
      <c r="A2" t="s">
        <v>1</v>
      </c>
      <c r="B2" t="s">
        <v>5</v>
      </c>
      <c r="C2" t="s">
        <v>36</v>
      </c>
      <c r="D2" t="s">
        <v>10</v>
      </c>
      <c r="E2">
        <v>135374</v>
      </c>
      <c r="F2" t="s">
        <v>26</v>
      </c>
      <c r="G2" s="1">
        <v>43960</v>
      </c>
      <c r="H2" s="1">
        <v>44325</v>
      </c>
      <c r="I2" t="s">
        <v>32</v>
      </c>
      <c r="J2">
        <f>(Tableau5[[#This Row],[DATE DE COMMANDE]]-Tableau5[[#This Row],[DATE DE CREATION AFFAIRE]])/7</f>
        <v>52.142857142857146</v>
      </c>
    </row>
    <row r="3" spans="1:10" x14ac:dyDescent="0.35">
      <c r="A3" t="s">
        <v>1</v>
      </c>
      <c r="B3" t="s">
        <v>3</v>
      </c>
      <c r="D3" t="s">
        <v>11</v>
      </c>
      <c r="E3">
        <v>12366</v>
      </c>
      <c r="F3" t="s">
        <v>26</v>
      </c>
      <c r="G3" s="1">
        <v>43961</v>
      </c>
      <c r="H3" s="1">
        <v>44387</v>
      </c>
      <c r="I3" t="s">
        <v>32</v>
      </c>
      <c r="J3">
        <f>(Tableau5[[#This Row],[DATE DE COMMANDE]]-Tableau5[[#This Row],[DATE DE CREATION AFFAIRE]])/7</f>
        <v>60.857142857142854</v>
      </c>
    </row>
    <row r="4" spans="1:10" x14ac:dyDescent="0.35">
      <c r="A4" t="s">
        <v>1</v>
      </c>
      <c r="B4" t="s">
        <v>4</v>
      </c>
      <c r="C4" t="s">
        <v>38</v>
      </c>
      <c r="D4" t="s">
        <v>12</v>
      </c>
      <c r="E4">
        <v>623</v>
      </c>
      <c r="F4" t="s">
        <v>26</v>
      </c>
      <c r="G4" s="1">
        <v>43962</v>
      </c>
      <c r="H4" s="1">
        <v>44388</v>
      </c>
      <c r="I4" t="s">
        <v>32</v>
      </c>
      <c r="J4">
        <f>(Tableau5[[#This Row],[DATE DE COMMANDE]]-Tableau5[[#This Row],[DATE DE CREATION AFFAIRE]])/7</f>
        <v>60.857142857142854</v>
      </c>
    </row>
    <row r="5" spans="1:10" x14ac:dyDescent="0.35">
      <c r="A5" t="s">
        <v>1</v>
      </c>
      <c r="B5" t="s">
        <v>35</v>
      </c>
      <c r="D5" t="s">
        <v>13</v>
      </c>
      <c r="E5">
        <v>26366</v>
      </c>
      <c r="F5" t="s">
        <v>26</v>
      </c>
      <c r="G5" s="1">
        <v>43963</v>
      </c>
      <c r="H5" s="1">
        <v>44389</v>
      </c>
      <c r="I5" t="s">
        <v>32</v>
      </c>
      <c r="J5">
        <f>(Tableau5[[#This Row],[DATE DE COMMANDE]]-Tableau5[[#This Row],[DATE DE CREATION AFFAIRE]])/7</f>
        <v>60.857142857142854</v>
      </c>
    </row>
    <row r="6" spans="1:10" x14ac:dyDescent="0.35">
      <c r="A6" t="s">
        <v>1</v>
      </c>
      <c r="B6" t="s">
        <v>5</v>
      </c>
      <c r="C6" t="s">
        <v>36</v>
      </c>
      <c r="D6" t="s">
        <v>14</v>
      </c>
      <c r="E6">
        <v>6097</v>
      </c>
      <c r="F6" t="s">
        <v>26</v>
      </c>
      <c r="G6" s="1">
        <v>43964</v>
      </c>
      <c r="H6" s="1">
        <v>44390</v>
      </c>
      <c r="I6" t="s">
        <v>32</v>
      </c>
      <c r="J6">
        <f>(Tableau5[[#This Row],[DATE DE COMMANDE]]-Tableau5[[#This Row],[DATE DE CREATION AFFAIRE]])/7</f>
        <v>60.857142857142854</v>
      </c>
    </row>
    <row r="7" spans="1:10" x14ac:dyDescent="0.35">
      <c r="A7" t="s">
        <v>6</v>
      </c>
      <c r="B7" t="s">
        <v>3</v>
      </c>
      <c r="D7" t="s">
        <v>15</v>
      </c>
      <c r="E7">
        <v>9044</v>
      </c>
      <c r="F7" t="s">
        <v>27</v>
      </c>
      <c r="G7" s="1">
        <v>43965</v>
      </c>
      <c r="H7" s="1">
        <v>44391</v>
      </c>
      <c r="I7" t="s">
        <v>32</v>
      </c>
      <c r="J7">
        <f>(Tableau5[[#This Row],[DATE DE COMMANDE]]-Tableau5[[#This Row],[DATE DE CREATION AFFAIRE]])/7</f>
        <v>60.857142857142854</v>
      </c>
    </row>
    <row r="8" spans="1:10" x14ac:dyDescent="0.35">
      <c r="A8" t="s">
        <v>6</v>
      </c>
      <c r="B8" t="s">
        <v>5</v>
      </c>
      <c r="C8" t="s">
        <v>36</v>
      </c>
      <c r="D8" t="s">
        <v>16</v>
      </c>
      <c r="E8">
        <v>10000</v>
      </c>
      <c r="F8" t="s">
        <v>27</v>
      </c>
      <c r="G8" s="1">
        <v>43966</v>
      </c>
      <c r="H8" s="1">
        <v>44392</v>
      </c>
      <c r="I8" t="s">
        <v>32</v>
      </c>
      <c r="J8">
        <f>(Tableau5[[#This Row],[DATE DE COMMANDE]]-Tableau5[[#This Row],[DATE DE CREATION AFFAIRE]])/7</f>
        <v>60.857142857142854</v>
      </c>
    </row>
    <row r="9" spans="1:10" x14ac:dyDescent="0.35">
      <c r="A9" t="s">
        <v>7</v>
      </c>
      <c r="B9" t="s">
        <v>4</v>
      </c>
      <c r="C9" t="s">
        <v>38</v>
      </c>
      <c r="D9" t="s">
        <v>17</v>
      </c>
      <c r="E9">
        <v>39472</v>
      </c>
      <c r="F9" t="s">
        <v>28</v>
      </c>
      <c r="G9" s="1">
        <v>43967</v>
      </c>
      <c r="H9" s="1">
        <v>44393</v>
      </c>
      <c r="I9" t="s">
        <v>32</v>
      </c>
      <c r="J9">
        <f>(Tableau5[[#This Row],[DATE DE COMMANDE]]-Tableau5[[#This Row],[DATE DE CREATION AFFAIRE]])/7</f>
        <v>60.857142857142854</v>
      </c>
    </row>
    <row r="10" spans="1:10" x14ac:dyDescent="0.35">
      <c r="A10" t="s">
        <v>7</v>
      </c>
      <c r="B10" t="s">
        <v>4</v>
      </c>
      <c r="C10" t="s">
        <v>38</v>
      </c>
      <c r="D10" t="s">
        <v>18</v>
      </c>
      <c r="E10">
        <v>5548</v>
      </c>
      <c r="F10" t="s">
        <v>28</v>
      </c>
      <c r="G10" s="1">
        <v>43968</v>
      </c>
      <c r="H10" s="1">
        <v>44213</v>
      </c>
      <c r="I10" t="s">
        <v>32</v>
      </c>
      <c r="J10">
        <f>(Tableau5[[#This Row],[DATE DE COMMANDE]]-Tableau5[[#This Row],[DATE DE CREATION AFFAIRE]])/7</f>
        <v>35</v>
      </c>
    </row>
    <row r="11" spans="1:10" x14ac:dyDescent="0.35">
      <c r="A11" t="s">
        <v>7</v>
      </c>
      <c r="B11" t="s">
        <v>4</v>
      </c>
      <c r="C11" t="s">
        <v>44</v>
      </c>
      <c r="D11" t="s">
        <v>19</v>
      </c>
      <c r="E11">
        <v>400000</v>
      </c>
      <c r="F11" t="s">
        <v>28</v>
      </c>
      <c r="G11" s="1">
        <v>43969</v>
      </c>
      <c r="H11" s="1">
        <v>44214</v>
      </c>
      <c r="I11" t="s">
        <v>32</v>
      </c>
      <c r="J11">
        <f>(Tableau5[[#This Row],[DATE DE COMMANDE]]-Tableau5[[#This Row],[DATE DE CREATION AFFAIRE]])/7</f>
        <v>35</v>
      </c>
    </row>
    <row r="12" spans="1:10" x14ac:dyDescent="0.35">
      <c r="A12" t="s">
        <v>7</v>
      </c>
      <c r="B12" t="s">
        <v>5</v>
      </c>
      <c r="C12" t="s">
        <v>37</v>
      </c>
      <c r="D12" t="s">
        <v>20</v>
      </c>
      <c r="E12">
        <v>7602</v>
      </c>
      <c r="F12" t="s">
        <v>28</v>
      </c>
      <c r="G12" s="1">
        <v>43970</v>
      </c>
      <c r="H12" s="1">
        <v>44215</v>
      </c>
      <c r="I12" t="s">
        <v>32</v>
      </c>
      <c r="J12">
        <f>(Tableau5[[#This Row],[DATE DE COMMANDE]]-Tableau5[[#This Row],[DATE DE CREATION AFFAIRE]])/7</f>
        <v>35</v>
      </c>
    </row>
    <row r="13" spans="1:10" x14ac:dyDescent="0.35">
      <c r="A13" t="s">
        <v>8</v>
      </c>
      <c r="B13" t="s">
        <v>5</v>
      </c>
      <c r="C13" t="s">
        <v>37</v>
      </c>
      <c r="D13" t="s">
        <v>21</v>
      </c>
      <c r="E13">
        <v>5233</v>
      </c>
      <c r="F13" t="s">
        <v>29</v>
      </c>
      <c r="G13" s="1">
        <v>43971</v>
      </c>
      <c r="H13" s="1">
        <v>44063</v>
      </c>
      <c r="I13" t="s">
        <v>32</v>
      </c>
      <c r="J13">
        <f>(Tableau5[[#This Row],[DATE DE COMMANDE]]-Tableau5[[#This Row],[DATE DE CREATION AFFAIRE]])/7</f>
        <v>13.142857142857142</v>
      </c>
    </row>
    <row r="14" spans="1:10" x14ac:dyDescent="0.35">
      <c r="A14" t="s">
        <v>8</v>
      </c>
      <c r="B14" t="s">
        <v>4</v>
      </c>
      <c r="C14" t="s">
        <v>44</v>
      </c>
      <c r="D14" t="s">
        <v>22</v>
      </c>
      <c r="E14">
        <v>9270</v>
      </c>
      <c r="F14" t="s">
        <v>29</v>
      </c>
      <c r="G14" s="1">
        <v>43972</v>
      </c>
      <c r="H14" s="1">
        <v>44064</v>
      </c>
      <c r="I14" t="s">
        <v>32</v>
      </c>
      <c r="J14">
        <f>(Tableau5[[#This Row],[DATE DE COMMANDE]]-Tableau5[[#This Row],[DATE DE CREATION AFFAIRE]])/7</f>
        <v>13.142857142857142</v>
      </c>
    </row>
    <row r="15" spans="1:10" x14ac:dyDescent="0.35">
      <c r="A15" t="s">
        <v>8</v>
      </c>
      <c r="B15" t="s">
        <v>3</v>
      </c>
      <c r="D15" t="s">
        <v>23</v>
      </c>
      <c r="E15">
        <v>8970</v>
      </c>
      <c r="F15" t="s">
        <v>29</v>
      </c>
      <c r="G15" s="1">
        <v>43973</v>
      </c>
      <c r="H15" s="1">
        <v>44065</v>
      </c>
      <c r="I15" t="s">
        <v>32</v>
      </c>
      <c r="J15">
        <f>(Tableau5[[#This Row],[DATE DE COMMANDE]]-Tableau5[[#This Row],[DATE DE CREATION AFFAIRE]])/7</f>
        <v>13.142857142857142</v>
      </c>
    </row>
    <row r="16" spans="1:10" x14ac:dyDescent="0.35">
      <c r="A16" t="s">
        <v>34</v>
      </c>
      <c r="B16" t="s">
        <v>35</v>
      </c>
      <c r="D16" t="s">
        <v>39</v>
      </c>
      <c r="E16">
        <v>7800</v>
      </c>
      <c r="F16" t="s">
        <v>27</v>
      </c>
      <c r="G16" s="1">
        <v>43974</v>
      </c>
      <c r="H16" s="1">
        <v>44066</v>
      </c>
      <c r="I16" t="s">
        <v>45</v>
      </c>
      <c r="J16">
        <f>(Tableau5[[#This Row],[DATE DE COMMANDE]]-Tableau5[[#This Row],[DATE DE CREATION AFFAIRE]])/7</f>
        <v>13.142857142857142</v>
      </c>
    </row>
    <row r="17" spans="1:10" x14ac:dyDescent="0.35">
      <c r="A17" t="s">
        <v>34</v>
      </c>
      <c r="B17" t="s">
        <v>3</v>
      </c>
      <c r="D17" t="s">
        <v>40</v>
      </c>
      <c r="E17">
        <v>9958</v>
      </c>
      <c r="F17" t="s">
        <v>27</v>
      </c>
      <c r="G17" s="1">
        <v>43975</v>
      </c>
      <c r="H17" s="1">
        <v>44067</v>
      </c>
      <c r="I17" t="s">
        <v>45</v>
      </c>
      <c r="J17">
        <f>(Tableau5[[#This Row],[DATE DE COMMANDE]]-Tableau5[[#This Row],[DATE DE CREATION AFFAIRE]])/7</f>
        <v>13.142857142857142</v>
      </c>
    </row>
    <row r="18" spans="1:10" x14ac:dyDescent="0.35">
      <c r="A18" t="s">
        <v>34</v>
      </c>
      <c r="B18" t="s">
        <v>4</v>
      </c>
      <c r="C18" t="s">
        <v>44</v>
      </c>
      <c r="D18" t="s">
        <v>41</v>
      </c>
      <c r="E18">
        <v>34709</v>
      </c>
      <c r="F18" t="s">
        <v>27</v>
      </c>
      <c r="G18" s="1">
        <v>43976</v>
      </c>
      <c r="H18" s="1">
        <v>43978</v>
      </c>
      <c r="I18" t="s">
        <v>45</v>
      </c>
      <c r="J18">
        <f>(Tableau5[[#This Row],[DATE DE COMMANDE]]-Tableau5[[#This Row],[DATE DE CREATION AFFAIRE]])/7</f>
        <v>0.2857142857142857</v>
      </c>
    </row>
    <row r="19" spans="1:10" x14ac:dyDescent="0.35">
      <c r="A19" t="s">
        <v>34</v>
      </c>
      <c r="B19" t="s">
        <v>5</v>
      </c>
      <c r="C19" t="s">
        <v>37</v>
      </c>
      <c r="D19" t="s">
        <v>42</v>
      </c>
      <c r="E19">
        <v>5245</v>
      </c>
      <c r="F19" t="s">
        <v>27</v>
      </c>
      <c r="G19" s="1">
        <v>43977</v>
      </c>
      <c r="H19" s="1">
        <v>43979</v>
      </c>
      <c r="I19" t="s">
        <v>45</v>
      </c>
      <c r="J19">
        <f>(Tableau5[[#This Row],[DATE DE COMMANDE]]-Tableau5[[#This Row],[DATE DE CREATION AFFAIRE]])/7</f>
        <v>0.2857142857142857</v>
      </c>
    </row>
    <row r="20" spans="1:10" x14ac:dyDescent="0.35">
      <c r="A20" t="s">
        <v>34</v>
      </c>
      <c r="B20" t="s">
        <v>5</v>
      </c>
      <c r="C20" t="s">
        <v>37</v>
      </c>
      <c r="D20" t="s">
        <v>43</v>
      </c>
      <c r="E20">
        <v>20956</v>
      </c>
      <c r="F20" t="s">
        <v>27</v>
      </c>
      <c r="G20" s="1">
        <v>43978</v>
      </c>
      <c r="H20" s="1">
        <v>43980</v>
      </c>
      <c r="I20" t="s">
        <v>45</v>
      </c>
      <c r="J20">
        <f>(Tableau5[[#This Row],[DATE DE COMMANDE]]-Tableau5[[#This Row],[DATE DE CREATION AFFAIRE]])/7</f>
        <v>0.2857142857142857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B13C5-64B8-4EF1-884F-EF89BAC34C6C}">
  <dimension ref="A1:E13"/>
  <sheetViews>
    <sheetView workbookViewId="0">
      <selection activeCell="C4" sqref="C4"/>
    </sheetView>
  </sheetViews>
  <sheetFormatPr baseColWidth="10" defaultRowHeight="14.5" x14ac:dyDescent="0.35"/>
  <cols>
    <col min="1" max="1" width="19.54296875" bestFit="1" customWidth="1"/>
    <col min="2" max="2" width="22.26953125" bestFit="1" customWidth="1"/>
    <col min="3" max="3" width="19" bestFit="1" customWidth="1"/>
    <col min="4" max="4" width="27" bestFit="1" customWidth="1"/>
    <col min="5" max="5" width="19" bestFit="1" customWidth="1"/>
    <col min="6" max="7" width="10.08984375" bestFit="1" customWidth="1"/>
    <col min="8" max="8" width="11.08984375" bestFit="1" customWidth="1"/>
    <col min="9" max="9" width="19.26953125" bestFit="1" customWidth="1"/>
    <col min="10" max="10" width="28.81640625" bestFit="1" customWidth="1"/>
    <col min="11" max="12" width="9.08984375" bestFit="1" customWidth="1"/>
    <col min="13" max="14" width="10.08984375" bestFit="1" customWidth="1"/>
    <col min="15" max="15" width="11.08984375" bestFit="1" customWidth="1"/>
    <col min="16" max="16" width="31.81640625" bestFit="1" customWidth="1"/>
  </cols>
  <sheetData>
    <row r="1" spans="1:5" ht="28.5" x14ac:dyDescent="0.65">
      <c r="A1" s="6" t="s">
        <v>51</v>
      </c>
    </row>
    <row r="2" spans="1:5" x14ac:dyDescent="0.35">
      <c r="A2" s="2" t="s">
        <v>31</v>
      </c>
      <c r="B2" t="s">
        <v>48</v>
      </c>
    </row>
    <row r="3" spans="1:5" x14ac:dyDescent="0.35">
      <c r="A3" s="2" t="s">
        <v>25</v>
      </c>
      <c r="B3" t="s">
        <v>48</v>
      </c>
    </row>
    <row r="5" spans="1:5" x14ac:dyDescent="0.35">
      <c r="B5" s="2" t="s">
        <v>49</v>
      </c>
    </row>
    <row r="6" spans="1:5" x14ac:dyDescent="0.35">
      <c r="B6" s="7" t="s">
        <v>5</v>
      </c>
      <c r="C6" s="10"/>
      <c r="D6" t="s">
        <v>4</v>
      </c>
    </row>
    <row r="7" spans="1:5" x14ac:dyDescent="0.35">
      <c r="A7" s="2" t="s">
        <v>46</v>
      </c>
      <c r="B7" t="s">
        <v>50</v>
      </c>
      <c r="C7" s="10" t="s">
        <v>52</v>
      </c>
      <c r="D7" t="s">
        <v>50</v>
      </c>
      <c r="E7" t="s">
        <v>52</v>
      </c>
    </row>
    <row r="8" spans="1:5" x14ac:dyDescent="0.35">
      <c r="A8" s="3" t="s">
        <v>6</v>
      </c>
      <c r="B8" s="8">
        <v>1</v>
      </c>
      <c r="C8" s="11">
        <v>10000</v>
      </c>
      <c r="D8" s="5">
        <v>0</v>
      </c>
      <c r="E8" s="4"/>
    </row>
    <row r="9" spans="1:5" x14ac:dyDescent="0.35">
      <c r="A9" s="3" t="s">
        <v>7</v>
      </c>
      <c r="B9" s="8">
        <v>0.25</v>
      </c>
      <c r="C9" s="11">
        <v>7602</v>
      </c>
      <c r="D9" s="5">
        <v>0.75</v>
      </c>
      <c r="E9" s="4">
        <v>445020</v>
      </c>
    </row>
    <row r="10" spans="1:5" x14ac:dyDescent="0.35">
      <c r="A10" s="3" t="s">
        <v>8</v>
      </c>
      <c r="B10" s="8">
        <v>0.5</v>
      </c>
      <c r="C10" s="11">
        <v>5233</v>
      </c>
      <c r="D10" s="5">
        <v>0.5</v>
      </c>
      <c r="E10" s="4">
        <v>9270</v>
      </c>
    </row>
    <row r="11" spans="1:5" x14ac:dyDescent="0.35">
      <c r="A11" s="3" t="s">
        <v>1</v>
      </c>
      <c r="B11" s="8">
        <v>0.66666666666666663</v>
      </c>
      <c r="C11" s="11">
        <v>141471</v>
      </c>
      <c r="D11" s="5">
        <v>0.33333333333333331</v>
      </c>
      <c r="E11" s="4">
        <v>623</v>
      </c>
    </row>
    <row r="12" spans="1:5" x14ac:dyDescent="0.35">
      <c r="A12" s="3" t="s">
        <v>34</v>
      </c>
      <c r="B12" s="8">
        <v>0.66666666666666663</v>
      </c>
      <c r="C12" s="11">
        <v>26201</v>
      </c>
      <c r="D12" s="5">
        <v>0.33333333333333331</v>
      </c>
      <c r="E12" s="4">
        <v>34709</v>
      </c>
    </row>
    <row r="13" spans="1:5" x14ac:dyDescent="0.35">
      <c r="A13" s="3" t="s">
        <v>47</v>
      </c>
      <c r="B13" s="8">
        <v>0.53846153846153844</v>
      </c>
      <c r="C13" s="11">
        <v>190507</v>
      </c>
      <c r="D13" s="5">
        <v>0.46153846153846156</v>
      </c>
      <c r="E13" s="4">
        <v>489622</v>
      </c>
    </row>
  </sheetData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CF2E3-443B-4F56-83C6-EE8260DBD060}">
  <dimension ref="A1:E26"/>
  <sheetViews>
    <sheetView workbookViewId="0">
      <selection activeCell="G10" sqref="G10:G11"/>
    </sheetView>
  </sheetViews>
  <sheetFormatPr baseColWidth="10" defaultRowHeight="14.5" x14ac:dyDescent="0.35"/>
  <cols>
    <col min="1" max="1" width="32.1796875" bestFit="1" customWidth="1"/>
    <col min="2" max="2" width="22.26953125" bestFit="1" customWidth="1"/>
    <col min="3" max="3" width="14.81640625" bestFit="1" customWidth="1"/>
    <col min="4" max="4" width="14.453125" bestFit="1" customWidth="1"/>
    <col min="5" max="5" width="27" bestFit="1" customWidth="1"/>
    <col min="6" max="6" width="20.453125" bestFit="1" customWidth="1"/>
    <col min="7" max="7" width="22.453125" bestFit="1" customWidth="1"/>
    <col min="8" max="8" width="19.26953125" bestFit="1" customWidth="1"/>
    <col min="9" max="9" width="28.81640625" bestFit="1" customWidth="1"/>
    <col min="10" max="10" width="22.1796875" bestFit="1" customWidth="1"/>
    <col min="11" max="11" width="31.81640625" bestFit="1" customWidth="1"/>
    <col min="12" max="12" width="27.90625" bestFit="1" customWidth="1"/>
    <col min="13" max="13" width="29.81640625" bestFit="1" customWidth="1"/>
    <col min="14" max="14" width="28.08984375" bestFit="1" customWidth="1"/>
    <col min="15" max="15" width="29.54296875" bestFit="1" customWidth="1"/>
    <col min="16" max="16" width="12.81640625" bestFit="1" customWidth="1"/>
    <col min="17" max="17" width="28.08984375" bestFit="1" customWidth="1"/>
    <col min="18" max="18" width="29" bestFit="1" customWidth="1"/>
    <col min="19" max="19" width="29.54296875" bestFit="1" customWidth="1"/>
    <col min="20" max="20" width="12.26953125" bestFit="1" customWidth="1"/>
    <col min="21" max="21" width="12.81640625" bestFit="1" customWidth="1"/>
  </cols>
  <sheetData>
    <row r="1" spans="1:5" ht="28.5" x14ac:dyDescent="0.65">
      <c r="A1" s="6" t="s">
        <v>58</v>
      </c>
    </row>
    <row r="2" spans="1:5" x14ac:dyDescent="0.35">
      <c r="A2" s="2" t="s">
        <v>31</v>
      </c>
      <c r="B2" t="s">
        <v>48</v>
      </c>
    </row>
    <row r="3" spans="1:5" x14ac:dyDescent="0.35">
      <c r="A3" s="2" t="s">
        <v>25</v>
      </c>
      <c r="B3" t="s">
        <v>48</v>
      </c>
    </row>
    <row r="5" spans="1:5" x14ac:dyDescent="0.35">
      <c r="A5" s="2" t="s">
        <v>50</v>
      </c>
      <c r="B5" s="2" t="s">
        <v>49</v>
      </c>
    </row>
    <row r="6" spans="1:5" x14ac:dyDescent="0.35">
      <c r="A6" s="2" t="s">
        <v>46</v>
      </c>
      <c r="B6" t="s">
        <v>35</v>
      </c>
      <c r="C6" t="s">
        <v>3</v>
      </c>
      <c r="D6" s="7" t="s">
        <v>5</v>
      </c>
      <c r="E6" t="s">
        <v>4</v>
      </c>
    </row>
    <row r="7" spans="1:5" x14ac:dyDescent="0.35">
      <c r="A7" s="3" t="s">
        <v>6</v>
      </c>
      <c r="B7" s="5"/>
      <c r="C7" s="5"/>
      <c r="D7" s="8"/>
      <c r="E7" s="5"/>
    </row>
    <row r="8" spans="1:5" x14ac:dyDescent="0.35">
      <c r="A8" s="14" t="s">
        <v>36</v>
      </c>
      <c r="B8" s="5">
        <v>0</v>
      </c>
      <c r="C8" s="5">
        <v>0</v>
      </c>
      <c r="D8" s="8">
        <v>1</v>
      </c>
      <c r="E8" s="5">
        <v>0</v>
      </c>
    </row>
    <row r="9" spans="1:5" x14ac:dyDescent="0.35">
      <c r="A9" s="14" t="s">
        <v>53</v>
      </c>
      <c r="B9" s="5">
        <v>0</v>
      </c>
      <c r="C9" s="5">
        <v>1</v>
      </c>
      <c r="D9" s="8">
        <v>0</v>
      </c>
      <c r="E9" s="5">
        <v>0</v>
      </c>
    </row>
    <row r="10" spans="1:5" x14ac:dyDescent="0.35">
      <c r="A10" s="3" t="s">
        <v>7</v>
      </c>
      <c r="B10" s="5"/>
      <c r="C10" s="5"/>
      <c r="D10" s="8"/>
      <c r="E10" s="5"/>
    </row>
    <row r="11" spans="1:5" x14ac:dyDescent="0.35">
      <c r="A11" s="14" t="s">
        <v>37</v>
      </c>
      <c r="B11" s="5">
        <v>0</v>
      </c>
      <c r="C11" s="5">
        <v>0</v>
      </c>
      <c r="D11" s="8">
        <v>1</v>
      </c>
      <c r="E11" s="5">
        <v>0</v>
      </c>
    </row>
    <row r="12" spans="1:5" x14ac:dyDescent="0.35">
      <c r="A12" s="14" t="s">
        <v>38</v>
      </c>
      <c r="B12" s="5">
        <v>0</v>
      </c>
      <c r="C12" s="5">
        <v>0</v>
      </c>
      <c r="D12" s="8">
        <v>0</v>
      </c>
      <c r="E12" s="5">
        <v>1</v>
      </c>
    </row>
    <row r="13" spans="1:5" x14ac:dyDescent="0.35">
      <c r="A13" s="14" t="s">
        <v>44</v>
      </c>
      <c r="B13" s="5">
        <v>0</v>
      </c>
      <c r="C13" s="5">
        <v>0</v>
      </c>
      <c r="D13" s="8">
        <v>0</v>
      </c>
      <c r="E13" s="5">
        <v>1</v>
      </c>
    </row>
    <row r="14" spans="1:5" x14ac:dyDescent="0.35">
      <c r="A14" s="3" t="s">
        <v>8</v>
      </c>
      <c r="B14" s="5"/>
      <c r="C14" s="5"/>
      <c r="D14" s="8"/>
      <c r="E14" s="5"/>
    </row>
    <row r="15" spans="1:5" x14ac:dyDescent="0.35">
      <c r="A15" s="14" t="s">
        <v>37</v>
      </c>
      <c r="B15" s="5">
        <v>0</v>
      </c>
      <c r="C15" s="5">
        <v>0</v>
      </c>
      <c r="D15" s="8">
        <v>1</v>
      </c>
      <c r="E15" s="5">
        <v>0</v>
      </c>
    </row>
    <row r="16" spans="1:5" x14ac:dyDescent="0.35">
      <c r="A16" s="14" t="s">
        <v>44</v>
      </c>
      <c r="B16" s="5">
        <v>0</v>
      </c>
      <c r="C16" s="5">
        <v>0</v>
      </c>
      <c r="D16" s="8">
        <v>0</v>
      </c>
      <c r="E16" s="5">
        <v>1</v>
      </c>
    </row>
    <row r="17" spans="1:5" x14ac:dyDescent="0.35">
      <c r="A17" s="14" t="s">
        <v>53</v>
      </c>
      <c r="B17" s="5">
        <v>0</v>
      </c>
      <c r="C17" s="5">
        <v>1</v>
      </c>
      <c r="D17" s="8">
        <v>0</v>
      </c>
      <c r="E17" s="5">
        <v>0</v>
      </c>
    </row>
    <row r="18" spans="1:5" x14ac:dyDescent="0.35">
      <c r="A18" s="3" t="s">
        <v>1</v>
      </c>
      <c r="B18" s="5"/>
      <c r="C18" s="5"/>
      <c r="D18" s="8"/>
      <c r="E18" s="5"/>
    </row>
    <row r="19" spans="1:5" x14ac:dyDescent="0.35">
      <c r="A19" s="14" t="s">
        <v>36</v>
      </c>
      <c r="B19" s="5">
        <v>0</v>
      </c>
      <c r="C19" s="5">
        <v>0</v>
      </c>
      <c r="D19" s="8">
        <v>1</v>
      </c>
      <c r="E19" s="5">
        <v>0</v>
      </c>
    </row>
    <row r="20" spans="1:5" x14ac:dyDescent="0.35">
      <c r="A20" s="14" t="s">
        <v>38</v>
      </c>
      <c r="B20" s="5">
        <v>0</v>
      </c>
      <c r="C20" s="5">
        <v>0</v>
      </c>
      <c r="D20" s="8">
        <v>0</v>
      </c>
      <c r="E20" s="5">
        <v>1</v>
      </c>
    </row>
    <row r="21" spans="1:5" x14ac:dyDescent="0.35">
      <c r="A21" s="14" t="s">
        <v>53</v>
      </c>
      <c r="B21" s="5">
        <v>0.5</v>
      </c>
      <c r="C21" s="5">
        <v>0.5</v>
      </c>
      <c r="D21" s="8">
        <v>0</v>
      </c>
      <c r="E21" s="5">
        <v>0</v>
      </c>
    </row>
    <row r="22" spans="1:5" x14ac:dyDescent="0.35">
      <c r="A22" s="3" t="s">
        <v>34</v>
      </c>
      <c r="B22" s="5"/>
      <c r="C22" s="5"/>
      <c r="D22" s="8"/>
      <c r="E22" s="5"/>
    </row>
    <row r="23" spans="1:5" x14ac:dyDescent="0.35">
      <c r="A23" s="14" t="s">
        <v>37</v>
      </c>
      <c r="B23" s="5">
        <v>0</v>
      </c>
      <c r="C23" s="5">
        <v>0</v>
      </c>
      <c r="D23" s="8">
        <v>1</v>
      </c>
      <c r="E23" s="5">
        <v>0</v>
      </c>
    </row>
    <row r="24" spans="1:5" x14ac:dyDescent="0.35">
      <c r="A24" s="14" t="s">
        <v>44</v>
      </c>
      <c r="B24" s="5">
        <v>0</v>
      </c>
      <c r="C24" s="5">
        <v>0</v>
      </c>
      <c r="D24" s="8">
        <v>0</v>
      </c>
      <c r="E24" s="5">
        <v>1</v>
      </c>
    </row>
    <row r="25" spans="1:5" x14ac:dyDescent="0.35">
      <c r="A25" s="14" t="s">
        <v>53</v>
      </c>
      <c r="B25" s="5">
        <v>0.5</v>
      </c>
      <c r="C25" s="5">
        <v>0.5</v>
      </c>
      <c r="D25" s="8">
        <v>0</v>
      </c>
      <c r="E25" s="5">
        <v>0</v>
      </c>
    </row>
    <row r="26" spans="1:5" x14ac:dyDescent="0.35">
      <c r="A26" s="3" t="s">
        <v>47</v>
      </c>
      <c r="B26" s="5">
        <v>0.10526315789473684</v>
      </c>
      <c r="C26" s="5">
        <v>0.21052631578947367</v>
      </c>
      <c r="D26" s="8">
        <v>0.36842105263157893</v>
      </c>
      <c r="E26" s="5">
        <v>0.31578947368421051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0A28F-771C-48A2-9200-E2470D6C520D}">
  <dimension ref="A1:B12"/>
  <sheetViews>
    <sheetView workbookViewId="0">
      <selection activeCell="B9" sqref="B9"/>
    </sheetView>
  </sheetViews>
  <sheetFormatPr baseColWidth="10" defaultRowHeight="14.5" x14ac:dyDescent="0.35"/>
  <cols>
    <col min="1" max="1" width="19.54296875" bestFit="1" customWidth="1"/>
    <col min="2" max="2" width="21.7265625" bestFit="1" customWidth="1"/>
    <col min="3" max="3" width="2.81640625" bestFit="1" customWidth="1"/>
    <col min="4" max="6" width="3.81640625" bestFit="1" customWidth="1"/>
    <col min="7" max="7" width="11.7265625" bestFit="1" customWidth="1"/>
  </cols>
  <sheetData>
    <row r="1" spans="1:2" x14ac:dyDescent="0.35">
      <c r="A1" s="7" t="s">
        <v>59</v>
      </c>
    </row>
    <row r="3" spans="1:2" x14ac:dyDescent="0.35">
      <c r="A3" s="2" t="s">
        <v>31</v>
      </c>
      <c r="B3" t="s">
        <v>48</v>
      </c>
    </row>
    <row r="4" spans="1:2" x14ac:dyDescent="0.35">
      <c r="A4" s="2" t="s">
        <v>25</v>
      </c>
      <c r="B4" t="s">
        <v>48</v>
      </c>
    </row>
    <row r="6" spans="1:2" x14ac:dyDescent="0.35">
      <c r="A6" s="2" t="s">
        <v>46</v>
      </c>
      <c r="B6" s="7" t="s">
        <v>60</v>
      </c>
    </row>
    <row r="7" spans="1:2" x14ac:dyDescent="0.35">
      <c r="A7" s="3" t="s">
        <v>6</v>
      </c>
      <c r="B7" s="15">
        <v>60.857142857142854</v>
      </c>
    </row>
    <row r="8" spans="1:2" x14ac:dyDescent="0.35">
      <c r="A8" s="3" t="s">
        <v>7</v>
      </c>
      <c r="B8" s="15">
        <v>41.464285714285715</v>
      </c>
    </row>
    <row r="9" spans="1:2" x14ac:dyDescent="0.35">
      <c r="A9" s="3" t="s">
        <v>8</v>
      </c>
      <c r="B9" s="15">
        <v>13.142857142857144</v>
      </c>
    </row>
    <row r="10" spans="1:2" x14ac:dyDescent="0.35">
      <c r="A10" s="3" t="s">
        <v>1</v>
      </c>
      <c r="B10" s="15">
        <v>59.114285714285714</v>
      </c>
    </row>
    <row r="11" spans="1:2" x14ac:dyDescent="0.35">
      <c r="A11" s="3" t="s">
        <v>34</v>
      </c>
      <c r="B11" s="15">
        <v>5.4285714285714279</v>
      </c>
    </row>
    <row r="12" spans="1:2" x14ac:dyDescent="0.35">
      <c r="A12" s="3" t="s">
        <v>47</v>
      </c>
      <c r="B12" s="15">
        <v>34.195488721804523</v>
      </c>
    </row>
  </sheetData>
  <pageMargins left="0.7" right="0.7" top="0.75" bottom="0.75" header="0.3" footer="0.3"/>
  <pageSetup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0093A-5578-45C9-BBF1-909A008B722C}">
  <dimension ref="A1:E11"/>
  <sheetViews>
    <sheetView workbookViewId="0">
      <selection activeCell="E13" sqref="E13"/>
    </sheetView>
  </sheetViews>
  <sheetFormatPr baseColWidth="10" defaultRowHeight="14.5" x14ac:dyDescent="0.35"/>
  <cols>
    <col min="1" max="1" width="19.54296875" bestFit="1" customWidth="1"/>
    <col min="2" max="2" width="22.26953125" bestFit="1" customWidth="1"/>
    <col min="3" max="3" width="19" bestFit="1" customWidth="1"/>
    <col min="4" max="4" width="27" bestFit="1" customWidth="1"/>
    <col min="5" max="5" width="19" bestFit="1" customWidth="1"/>
    <col min="6" max="6" width="11.7265625" bestFit="1" customWidth="1"/>
  </cols>
  <sheetData>
    <row r="1" spans="1:5" x14ac:dyDescent="0.35">
      <c r="A1" s="2" t="s">
        <v>31</v>
      </c>
      <c r="B1" t="s">
        <v>48</v>
      </c>
    </row>
    <row r="2" spans="1:5" x14ac:dyDescent="0.35">
      <c r="A2" s="2" t="s">
        <v>25</v>
      </c>
      <c r="B2" t="s">
        <v>48</v>
      </c>
    </row>
    <row r="3" spans="1:5" x14ac:dyDescent="0.35">
      <c r="A3" s="2" t="s">
        <v>30</v>
      </c>
      <c r="B3" t="s">
        <v>48</v>
      </c>
    </row>
    <row r="5" spans="1:5" x14ac:dyDescent="0.35">
      <c r="B5" s="2" t="s">
        <v>49</v>
      </c>
    </row>
    <row r="6" spans="1:5" x14ac:dyDescent="0.35">
      <c r="B6" s="7" t="s">
        <v>5</v>
      </c>
      <c r="C6" s="7"/>
      <c r="D6" t="s">
        <v>4</v>
      </c>
    </row>
    <row r="7" spans="1:5" x14ac:dyDescent="0.35">
      <c r="A7" s="2" t="s">
        <v>46</v>
      </c>
      <c r="B7" t="s">
        <v>50</v>
      </c>
      <c r="C7" t="s">
        <v>52</v>
      </c>
      <c r="D7" t="s">
        <v>50</v>
      </c>
      <c r="E7" t="s">
        <v>52</v>
      </c>
    </row>
    <row r="8" spans="1:5" x14ac:dyDescent="0.35">
      <c r="A8" s="3" t="s">
        <v>6</v>
      </c>
      <c r="B8" s="8">
        <v>1</v>
      </c>
      <c r="C8" s="9">
        <v>10000</v>
      </c>
      <c r="D8" s="5">
        <v>0</v>
      </c>
      <c r="E8" s="4"/>
    </row>
    <row r="9" spans="1:5" x14ac:dyDescent="0.35">
      <c r="A9" s="3" t="s">
        <v>7</v>
      </c>
      <c r="B9" s="8">
        <v>0.33333333333333331</v>
      </c>
      <c r="C9" s="9">
        <v>7602</v>
      </c>
      <c r="D9" s="5">
        <v>0.66666666666666663</v>
      </c>
      <c r="E9" s="4">
        <v>439472</v>
      </c>
    </row>
    <row r="10" spans="1:5" x14ac:dyDescent="0.35">
      <c r="A10" s="3" t="s">
        <v>1</v>
      </c>
      <c r="B10" s="8">
        <v>0.66666666666666663</v>
      </c>
      <c r="C10" s="9">
        <v>141471</v>
      </c>
      <c r="D10" s="5">
        <v>0.33333333333333331</v>
      </c>
      <c r="E10" s="4">
        <v>623</v>
      </c>
    </row>
    <row r="11" spans="1:5" x14ac:dyDescent="0.35">
      <c r="A11" s="3" t="s">
        <v>47</v>
      </c>
      <c r="B11" s="8">
        <v>0.5714285714285714</v>
      </c>
      <c r="C11" s="9">
        <v>159073</v>
      </c>
      <c r="D11" s="5">
        <v>0.42857142857142855</v>
      </c>
      <c r="E11" s="4">
        <v>440095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689E9-2A0A-4B2D-B850-D38E6AF25FB8}">
  <dimension ref="A1:H7"/>
  <sheetViews>
    <sheetView workbookViewId="0">
      <selection activeCell="D10" sqref="D10"/>
    </sheetView>
  </sheetViews>
  <sheetFormatPr baseColWidth="10" defaultRowHeight="14.5" x14ac:dyDescent="0.35"/>
  <cols>
    <col min="1" max="1" width="25" bestFit="1" customWidth="1"/>
    <col min="4" max="4" width="19.36328125" bestFit="1" customWidth="1"/>
    <col min="5" max="5" width="18.81640625" bestFit="1" customWidth="1"/>
    <col min="6" max="6" width="19.36328125" bestFit="1" customWidth="1"/>
    <col min="7" max="7" width="18.81640625" bestFit="1" customWidth="1"/>
    <col min="8" max="8" width="15.90625" bestFit="1" customWidth="1"/>
    <col min="9" max="9" width="16.1796875" bestFit="1" customWidth="1"/>
  </cols>
  <sheetData>
    <row r="1" spans="1:8" ht="26" x14ac:dyDescent="0.6">
      <c r="A1" s="16" t="s">
        <v>67</v>
      </c>
      <c r="E1" s="24" t="s">
        <v>70</v>
      </c>
      <c r="F1" s="24"/>
      <c r="G1" s="24"/>
      <c r="H1" s="24"/>
    </row>
    <row r="3" spans="1:8" ht="29" x14ac:dyDescent="0.35">
      <c r="E3" s="17"/>
      <c r="F3" s="19" t="s">
        <v>61</v>
      </c>
      <c r="G3" s="20" t="s">
        <v>62</v>
      </c>
      <c r="H3" s="18" t="s">
        <v>63</v>
      </c>
    </row>
    <row r="4" spans="1:8" x14ac:dyDescent="0.35">
      <c r="A4" s="25" t="s">
        <v>68</v>
      </c>
      <c r="B4" s="26">
        <f>GETPIVOTDATA("DELAY (WE)",DELAY!$A$6)</f>
        <v>34.195488721804523</v>
      </c>
      <c r="E4" s="21" t="s">
        <v>64</v>
      </c>
      <c r="F4" s="17"/>
      <c r="G4" s="17"/>
      <c r="H4" s="17"/>
    </row>
    <row r="5" spans="1:8" x14ac:dyDescent="0.35">
      <c r="A5" s="25" t="s">
        <v>69</v>
      </c>
      <c r="B5" s="27">
        <f>GETPIVOTDATA("Nombre de ETAT",'HITE RATE'!$A$5,"ETAT","Affaires gagnées")</f>
        <v>0.53846153846153844</v>
      </c>
      <c r="E5" s="23" t="s">
        <v>65</v>
      </c>
      <c r="F5" s="17"/>
      <c r="G5" s="17"/>
      <c r="H5" s="17"/>
    </row>
    <row r="6" spans="1:8" x14ac:dyDescent="0.35">
      <c r="A6" s="25" t="s">
        <v>71</v>
      </c>
      <c r="B6" s="27">
        <f>GETPIVOTDATA("ETAT",'GLOBAL HITE RATE '!$A$5,"ETAT","Affaires gagnées")</f>
        <v>0.36842105263157893</v>
      </c>
      <c r="E6" s="22" t="s">
        <v>66</v>
      </c>
      <c r="F6" s="17"/>
      <c r="G6" s="17"/>
      <c r="H6" s="17"/>
    </row>
    <row r="7" spans="1:8" ht="58" x14ac:dyDescent="0.35">
      <c r="A7" s="29" t="s">
        <v>73</v>
      </c>
      <c r="B7" s="30">
        <f>GETPIVOTDATA("Nombre de ETAT",'UPGRADING HITE RATE '!$A$5,"ETAT","Affaires gagnées")</f>
        <v>0.5714285714285714</v>
      </c>
    </row>
  </sheetData>
  <mergeCells count="1">
    <mergeCell ref="E1:H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SOURCE</vt:lpstr>
      <vt:lpstr>HITE RATE</vt:lpstr>
      <vt:lpstr>GLOBAL HITE RATE </vt:lpstr>
      <vt:lpstr>DELAY</vt:lpstr>
      <vt:lpstr>UPGRADING HITE RATE </vt:lpstr>
      <vt:lpstr>DASHBOARD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MATHIS ZAFFANELLA</dc:creator>
  <cp:lastModifiedBy>MATHIS ZAFFANELLA</cp:lastModifiedBy>
  <dcterms:created xsi:type="dcterms:W3CDTF">2020-05-09T17:24:02Z</dcterms:created>
  <dcterms:modified xsi:type="dcterms:W3CDTF">2020-05-23T14:12:59Z</dcterms:modified>
</cp:coreProperties>
</file>