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Excel\Projet FCJ 2020 - SDIS 25\Projet FCJ SDIS 25\"/>
    </mc:Choice>
  </mc:AlternateContent>
  <bookViews>
    <workbookView xWindow="0" yWindow="0" windowWidth="20490" windowHeight="7755"/>
  </bookViews>
  <sheets>
    <sheet name="FCJ" sheetId="1" r:id="rId1"/>
    <sheet name="Calcul Nbre MSP garde" sheetId="14" r:id="rId2"/>
    <sheet name="Fichier pour BDD FCJ" sheetId="15" r:id="rId3"/>
    <sheet name="ATTENTE COPIE BDD" sheetId="16" r:id="rId4"/>
    <sheet name="BDD FCJ" sheetId="2" r:id="rId5"/>
    <sheet name="Tri des thèmes FCJ" sheetId="13" r:id="rId6"/>
    <sheet name="Thèmes FCJ" sheetId="4" r:id="rId7"/>
    <sheet name="Listing Agents" sheetId="5" r:id="rId8"/>
    <sheet name="Listing Chef de Poste" sheetId="12" r:id="rId9"/>
    <sheet name="Formateurs de garde" sheetId="8" r:id="rId10"/>
    <sheet name="Concatener Formateurs de garde" sheetId="11" r:id="rId11"/>
    <sheet name="Tri alphabétique agents garde" sheetId="10" r:id="rId12"/>
  </sheets>
  <definedNames>
    <definedName name="Act">6</definedName>
    <definedName name="Adm">10</definedName>
    <definedName name="CDP">'Listing Chef de Poste'!$A$2:$A$51</definedName>
    <definedName name="CSP_BESANCON_CENTRE" localSheetId="5">'Listing Agents'!#REF!</definedName>
    <definedName name="CSP_BESANCON_CENTRE">'Listing Agents'!#REF!</definedName>
    <definedName name="CSP_BESANCON_EST" localSheetId="5">'Listing Agents'!#REF!</definedName>
    <definedName name="CSP_BESANCON_EST">'Listing Agents'!#REF!</definedName>
    <definedName name="CSP_MONTBELIARD" localSheetId="5">'Listing Agents'!#REF!</definedName>
    <definedName name="CSP_MONTBELIARD">'Listing Agents'!#REF!</definedName>
    <definedName name="CSP_PONTARLIER">'Listing Agents'!$C$2:$C$149</definedName>
    <definedName name="For">6</definedName>
    <definedName name="liste" localSheetId="11">'Tri alphabétique agents garde'!$B$2:$B$18</definedName>
    <definedName name="liste" localSheetId="5">'Tri des thèmes FCJ'!$B$2:$B$18</definedName>
    <definedName name="Log">14</definedName>
    <definedName name="Med">6</definedName>
    <definedName name="Noms">'Listing Agents'!$C$2:$C$400</definedName>
    <definedName name="Noms_garde">'Tri alphabétique agents garde'!$F$2:$F$31</definedName>
    <definedName name="Noms_ordre_alphabetique" localSheetId="11">'Tri alphabétique agents garde'!$B$2:$B$31</definedName>
    <definedName name="Noms_ordre_alphabetique" localSheetId="5">'Tri des thèmes FCJ'!$B$2:$B$31</definedName>
    <definedName name="Ope">1</definedName>
    <definedName name="Pho">6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5" i="15" l="1"/>
  <c r="A157" i="15"/>
  <c r="A158" i="15"/>
  <c r="A159" i="15"/>
  <c r="A160" i="15"/>
  <c r="A162" i="15"/>
  <c r="A163" i="15"/>
  <c r="A164" i="15"/>
  <c r="A165" i="15"/>
  <c r="A166" i="15"/>
  <c r="A167" i="15"/>
  <c r="A168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52" i="15"/>
  <c r="A123" i="15"/>
  <c r="A124" i="15"/>
  <c r="A125" i="15"/>
  <c r="A127" i="15"/>
  <c r="A128" i="15"/>
  <c r="A129" i="15"/>
  <c r="A130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22" i="15"/>
  <c r="A95" i="15"/>
  <c r="A97" i="15"/>
  <c r="A98" i="15"/>
  <c r="A99" i="15"/>
  <c r="A100" i="15"/>
  <c r="A102" i="15"/>
  <c r="A103" i="15"/>
  <c r="A104" i="15"/>
  <c r="A105" i="15"/>
  <c r="A106" i="15"/>
  <c r="A107" i="15"/>
  <c r="A108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92" i="15"/>
  <c r="A63" i="15"/>
  <c r="A64" i="15"/>
  <c r="A65" i="15"/>
  <c r="A67" i="15"/>
  <c r="A68" i="15"/>
  <c r="A69" i="15"/>
  <c r="A70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62" i="15"/>
  <c r="A34" i="15"/>
  <c r="A35" i="15"/>
  <c r="A37" i="15"/>
  <c r="A38" i="15"/>
  <c r="A39" i="15"/>
  <c r="A40" i="15"/>
  <c r="A42" i="15"/>
  <c r="A43" i="15"/>
  <c r="A44" i="15"/>
  <c r="A45" i="15"/>
  <c r="A46" i="15"/>
  <c r="A47" i="15"/>
  <c r="A48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32" i="15"/>
  <c r="A3" i="15"/>
  <c r="A4" i="15"/>
  <c r="A6" i="15"/>
  <c r="A7" i="15"/>
  <c r="A9" i="15"/>
  <c r="A10" i="15"/>
  <c r="A12" i="15"/>
  <c r="A13" i="15"/>
  <c r="A14" i="15"/>
  <c r="A15" i="15"/>
  <c r="A17" i="15"/>
  <c r="A18" i="15"/>
  <c r="A19" i="15"/>
  <c r="A21" i="15"/>
  <c r="A22" i="15"/>
  <c r="A23" i="15"/>
  <c r="A24" i="15"/>
  <c r="A25" i="15"/>
  <c r="A26" i="15"/>
  <c r="A27" i="15"/>
  <c r="A28" i="15"/>
  <c r="A29" i="15"/>
  <c r="A30" i="15"/>
  <c r="A31" i="15"/>
  <c r="B95" i="15"/>
  <c r="L95" i="15" l="1"/>
  <c r="J95" i="15"/>
  <c r="H95" i="15"/>
  <c r="E95" i="15"/>
  <c r="C95" i="15"/>
  <c r="M95" i="15"/>
  <c r="K95" i="15"/>
  <c r="I95" i="15"/>
  <c r="G95" i="15"/>
  <c r="D95" i="15"/>
  <c r="I160" i="15"/>
  <c r="L163" i="15"/>
  <c r="H167" i="15"/>
  <c r="K171" i="15"/>
  <c r="K175" i="15"/>
  <c r="K179" i="15"/>
  <c r="B123" i="15"/>
  <c r="I127" i="15"/>
  <c r="K129" i="15"/>
  <c r="H137" i="15"/>
  <c r="B139" i="15"/>
  <c r="B141" i="15"/>
  <c r="B143" i="15"/>
  <c r="B145" i="15"/>
  <c r="B147" i="15"/>
  <c r="B149" i="15"/>
  <c r="B151" i="15"/>
  <c r="J99" i="15"/>
  <c r="L100" i="15"/>
  <c r="H106" i="15"/>
  <c r="J108" i="15"/>
  <c r="J110" i="15"/>
  <c r="J111" i="15"/>
  <c r="L112" i="15"/>
  <c r="J114" i="15"/>
  <c r="L116" i="15"/>
  <c r="J118" i="15"/>
  <c r="L120" i="15"/>
  <c r="I92" i="15"/>
  <c r="I68" i="15"/>
  <c r="G70" i="15"/>
  <c r="K62" i="15"/>
  <c r="I374" i="1"/>
  <c r="A374" i="1"/>
  <c r="I335" i="1"/>
  <c r="A335" i="1"/>
  <c r="E86" i="15" l="1"/>
  <c r="K80" i="15"/>
  <c r="E74" i="15"/>
  <c r="I74" i="15"/>
  <c r="G84" i="15"/>
  <c r="J119" i="15"/>
  <c r="J105" i="15"/>
  <c r="I90" i="15"/>
  <c r="D78" i="15"/>
  <c r="I62" i="15"/>
  <c r="K88" i="15"/>
  <c r="D86" i="15"/>
  <c r="I82" i="15"/>
  <c r="M78" i="15"/>
  <c r="G76" i="15"/>
  <c r="I72" i="15"/>
  <c r="H151" i="15"/>
  <c r="J149" i="15"/>
  <c r="L147" i="15"/>
  <c r="C147" i="15"/>
  <c r="E145" i="15"/>
  <c r="H143" i="15"/>
  <c r="J141" i="15"/>
  <c r="L139" i="15"/>
  <c r="C139" i="15"/>
  <c r="J133" i="15"/>
  <c r="B129" i="15"/>
  <c r="E129" i="15" s="1"/>
  <c r="K123" i="15"/>
  <c r="H62" i="15"/>
  <c r="D90" i="15"/>
  <c r="G88" i="15"/>
  <c r="I86" i="15"/>
  <c r="K84" i="15"/>
  <c r="M82" i="15"/>
  <c r="G80" i="15"/>
  <c r="I78" i="15"/>
  <c r="K76" i="15"/>
  <c r="D74" i="15"/>
  <c r="K70" i="15"/>
  <c r="I64" i="15"/>
  <c r="L151" i="15"/>
  <c r="C151" i="15"/>
  <c r="E149" i="15"/>
  <c r="H147" i="15"/>
  <c r="J145" i="15"/>
  <c r="L143" i="15"/>
  <c r="C143" i="15"/>
  <c r="E141" i="15"/>
  <c r="H139" i="15"/>
  <c r="J137" i="15"/>
  <c r="H135" i="15"/>
  <c r="L104" i="15"/>
  <c r="J104" i="15"/>
  <c r="J98" i="15"/>
  <c r="H98" i="15"/>
  <c r="G116" i="15"/>
  <c r="G108" i="15"/>
  <c r="G100" i="15"/>
  <c r="H92" i="15"/>
  <c r="H114" i="15"/>
  <c r="H102" i="15"/>
  <c r="J116" i="15"/>
  <c r="J102" i="15"/>
  <c r="L108" i="15"/>
  <c r="L152" i="15"/>
  <c r="G152" i="15"/>
  <c r="J152" i="15"/>
  <c r="B180" i="15"/>
  <c r="E180" i="15" s="1"/>
  <c r="J180" i="15"/>
  <c r="B178" i="15"/>
  <c r="E178" i="15"/>
  <c r="J178" i="15"/>
  <c r="B176" i="15"/>
  <c r="E176" i="15" s="1"/>
  <c r="J176" i="15"/>
  <c r="B174" i="15"/>
  <c r="E174" i="15"/>
  <c r="J174" i="15"/>
  <c r="B172" i="15"/>
  <c r="E172" i="15" s="1"/>
  <c r="J172" i="15"/>
  <c r="B170" i="15"/>
  <c r="E170" i="15"/>
  <c r="J170" i="15"/>
  <c r="D168" i="15"/>
  <c r="L168" i="15"/>
  <c r="B166" i="15"/>
  <c r="C166" i="15" s="1"/>
  <c r="K166" i="15"/>
  <c r="D164" i="15"/>
  <c r="B162" i="15"/>
  <c r="C162" i="15" s="1"/>
  <c r="K162" i="15"/>
  <c r="B158" i="15"/>
  <c r="C158" i="15" s="1"/>
  <c r="K158" i="15"/>
  <c r="B152" i="15"/>
  <c r="E152" i="15" s="1"/>
  <c r="K152" i="15"/>
  <c r="H180" i="15"/>
  <c r="L178" i="15"/>
  <c r="C178" i="15"/>
  <c r="H176" i="15"/>
  <c r="L174" i="15"/>
  <c r="C174" i="15"/>
  <c r="H172" i="15"/>
  <c r="L170" i="15"/>
  <c r="C170" i="15"/>
  <c r="G158" i="15"/>
  <c r="L62" i="15"/>
  <c r="K90" i="15"/>
  <c r="G90" i="15"/>
  <c r="I88" i="15"/>
  <c r="K86" i="15"/>
  <c r="G86" i="15"/>
  <c r="I84" i="15"/>
  <c r="K82" i="15"/>
  <c r="G82" i="15"/>
  <c r="I80" i="15"/>
  <c r="K78" i="15"/>
  <c r="G78" i="15"/>
  <c r="I76" i="15"/>
  <c r="K74" i="15"/>
  <c r="G74" i="15"/>
  <c r="L121" i="15"/>
  <c r="J121" i="15"/>
  <c r="L119" i="15"/>
  <c r="L117" i="15"/>
  <c r="J117" i="15"/>
  <c r="L115" i="15"/>
  <c r="L113" i="15"/>
  <c r="J113" i="15"/>
  <c r="L111" i="15"/>
  <c r="L107" i="15"/>
  <c r="J107" i="15"/>
  <c r="L105" i="15"/>
  <c r="L103" i="15"/>
  <c r="J103" i="15"/>
  <c r="L99" i="15"/>
  <c r="L97" i="15"/>
  <c r="J97" i="15"/>
  <c r="G120" i="15"/>
  <c r="G112" i="15"/>
  <c r="G104" i="15"/>
  <c r="H118" i="15"/>
  <c r="H110" i="15"/>
  <c r="J120" i="15"/>
  <c r="J115" i="15"/>
  <c r="J112" i="15"/>
  <c r="J106" i="15"/>
  <c r="J100" i="15"/>
  <c r="L180" i="15"/>
  <c r="C180" i="15"/>
  <c r="H178" i="15"/>
  <c r="L176" i="15"/>
  <c r="H174" i="15"/>
  <c r="L172" i="15"/>
  <c r="C172" i="15"/>
  <c r="H170" i="15"/>
  <c r="I168" i="15"/>
  <c r="G166" i="15"/>
  <c r="I164" i="15"/>
  <c r="G162" i="15"/>
  <c r="D160" i="15"/>
  <c r="J151" i="15"/>
  <c r="E151" i="15"/>
  <c r="L149" i="15"/>
  <c r="H149" i="15"/>
  <c r="C149" i="15"/>
  <c r="J147" i="15"/>
  <c r="E147" i="15"/>
  <c r="L145" i="15"/>
  <c r="H145" i="15"/>
  <c r="C145" i="15"/>
  <c r="J143" i="15"/>
  <c r="E143" i="15"/>
  <c r="L141" i="15"/>
  <c r="H141" i="15"/>
  <c r="C141" i="15"/>
  <c r="J139" i="15"/>
  <c r="E139" i="15"/>
  <c r="L137" i="15"/>
  <c r="L135" i="15"/>
  <c r="D73" i="15"/>
  <c r="G73" i="15"/>
  <c r="G69" i="15"/>
  <c r="I69" i="15"/>
  <c r="K69" i="15"/>
  <c r="G67" i="15"/>
  <c r="I67" i="15"/>
  <c r="K67" i="15"/>
  <c r="G65" i="15"/>
  <c r="I65" i="15"/>
  <c r="K65" i="15"/>
  <c r="G63" i="15"/>
  <c r="I63" i="15"/>
  <c r="K63" i="15"/>
  <c r="B91" i="15"/>
  <c r="D91" i="15" s="1"/>
  <c r="B89" i="15"/>
  <c r="D89" i="15" s="1"/>
  <c r="B87" i="15"/>
  <c r="D87" i="15" s="1"/>
  <c r="B85" i="15"/>
  <c r="D85" i="15" s="1"/>
  <c r="B83" i="15"/>
  <c r="D83" i="15" s="1"/>
  <c r="B81" i="15"/>
  <c r="D81" i="15" s="1"/>
  <c r="B79" i="15"/>
  <c r="D79" i="15" s="1"/>
  <c r="B77" i="15"/>
  <c r="D77" i="15" s="1"/>
  <c r="B75" i="15"/>
  <c r="D75" i="15" s="1"/>
  <c r="B73" i="15"/>
  <c r="B69" i="15"/>
  <c r="D69" i="15" s="1"/>
  <c r="B67" i="15"/>
  <c r="D67" i="15" s="1"/>
  <c r="B65" i="15"/>
  <c r="D65" i="15" s="1"/>
  <c r="B63" i="15"/>
  <c r="D63" i="15" s="1"/>
  <c r="C91" i="15"/>
  <c r="C89" i="15"/>
  <c r="C87" i="15"/>
  <c r="C85" i="15"/>
  <c r="C83" i="15"/>
  <c r="C81" i="15"/>
  <c r="C79" i="15"/>
  <c r="C77" i="15"/>
  <c r="C75" i="15"/>
  <c r="C73" i="15"/>
  <c r="C69" i="15"/>
  <c r="C67" i="15"/>
  <c r="C65" i="15"/>
  <c r="C63" i="15"/>
  <c r="L91" i="15"/>
  <c r="J91" i="15"/>
  <c r="H91" i="15"/>
  <c r="L89" i="15"/>
  <c r="J89" i="15"/>
  <c r="H89" i="15"/>
  <c r="E89" i="15"/>
  <c r="L87" i="15"/>
  <c r="J87" i="15"/>
  <c r="H87" i="15"/>
  <c r="L85" i="15"/>
  <c r="J85" i="15"/>
  <c r="H85" i="15"/>
  <c r="E85" i="15"/>
  <c r="L83" i="15"/>
  <c r="J83" i="15"/>
  <c r="H83" i="15"/>
  <c r="L81" i="15"/>
  <c r="J81" i="15"/>
  <c r="H81" i="15"/>
  <c r="E81" i="15"/>
  <c r="L79" i="15"/>
  <c r="J79" i="15"/>
  <c r="H79" i="15"/>
  <c r="L77" i="15"/>
  <c r="J77" i="15"/>
  <c r="H77" i="15"/>
  <c r="E77" i="15"/>
  <c r="L75" i="15"/>
  <c r="J75" i="15"/>
  <c r="H75" i="15"/>
  <c r="L73" i="15"/>
  <c r="J73" i="15"/>
  <c r="H73" i="15"/>
  <c r="L69" i="15"/>
  <c r="H69" i="15"/>
  <c r="J67" i="15"/>
  <c r="E67" i="15"/>
  <c r="L65" i="15"/>
  <c r="H65" i="15"/>
  <c r="J63" i="15"/>
  <c r="E63" i="15"/>
  <c r="J122" i="15"/>
  <c r="H122" i="15"/>
  <c r="E122" i="15"/>
  <c r="B122" i="15"/>
  <c r="M122" i="15" s="1"/>
  <c r="E150" i="15"/>
  <c r="H150" i="15"/>
  <c r="J150" i="15"/>
  <c r="L150" i="15"/>
  <c r="C148" i="15"/>
  <c r="H148" i="15"/>
  <c r="J148" i="15"/>
  <c r="L148" i="15"/>
  <c r="E146" i="15"/>
  <c r="H146" i="15"/>
  <c r="J146" i="15"/>
  <c r="L146" i="15"/>
  <c r="C144" i="15"/>
  <c r="H144" i="15"/>
  <c r="J144" i="15"/>
  <c r="L144" i="15"/>
  <c r="E142" i="15"/>
  <c r="H142" i="15"/>
  <c r="J142" i="15"/>
  <c r="L142" i="15"/>
  <c r="C140" i="15"/>
  <c r="H140" i="15"/>
  <c r="J140" i="15"/>
  <c r="L140" i="15"/>
  <c r="E138" i="15"/>
  <c r="H138" i="15"/>
  <c r="J138" i="15"/>
  <c r="L138" i="15"/>
  <c r="C136" i="15"/>
  <c r="H136" i="15"/>
  <c r="J136" i="15"/>
  <c r="L136" i="15"/>
  <c r="B136" i="15"/>
  <c r="E136" i="15" s="1"/>
  <c r="G136" i="15"/>
  <c r="K136" i="15"/>
  <c r="H134" i="15"/>
  <c r="J134" i="15"/>
  <c r="L134" i="15"/>
  <c r="I134" i="15"/>
  <c r="C132" i="15"/>
  <c r="H132" i="15"/>
  <c r="J132" i="15"/>
  <c r="L132" i="15"/>
  <c r="B132" i="15"/>
  <c r="E132" i="15" s="1"/>
  <c r="G132" i="15"/>
  <c r="K132" i="15"/>
  <c r="B130" i="15"/>
  <c r="D130" i="15" s="1"/>
  <c r="G130" i="15"/>
  <c r="I130" i="15"/>
  <c r="K130" i="15"/>
  <c r="E130" i="15"/>
  <c r="J130" i="15"/>
  <c r="C130" i="15"/>
  <c r="L130" i="15"/>
  <c r="B128" i="15"/>
  <c r="D128" i="15" s="1"/>
  <c r="G128" i="15"/>
  <c r="I128" i="15"/>
  <c r="K128" i="15"/>
  <c r="C128" i="15"/>
  <c r="H128" i="15"/>
  <c r="L128" i="15"/>
  <c r="J128" i="15"/>
  <c r="B124" i="15"/>
  <c r="D124" i="15" s="1"/>
  <c r="G124" i="15"/>
  <c r="I124" i="15"/>
  <c r="K124" i="15"/>
  <c r="E124" i="15"/>
  <c r="J124" i="15"/>
  <c r="C124" i="15"/>
  <c r="L124" i="15"/>
  <c r="C122" i="15"/>
  <c r="G122" i="15"/>
  <c r="K122" i="15"/>
  <c r="K150" i="15"/>
  <c r="G150" i="15"/>
  <c r="B150" i="15"/>
  <c r="C150" i="15" s="1"/>
  <c r="M148" i="15"/>
  <c r="I148" i="15"/>
  <c r="D148" i="15"/>
  <c r="K146" i="15"/>
  <c r="G146" i="15"/>
  <c r="B146" i="15"/>
  <c r="C146" i="15" s="1"/>
  <c r="M144" i="15"/>
  <c r="I144" i="15"/>
  <c r="D144" i="15"/>
  <c r="K142" i="15"/>
  <c r="G142" i="15"/>
  <c r="B142" i="15"/>
  <c r="C142" i="15" s="1"/>
  <c r="M140" i="15"/>
  <c r="I140" i="15"/>
  <c r="D140" i="15"/>
  <c r="K138" i="15"/>
  <c r="G138" i="15"/>
  <c r="B138" i="15"/>
  <c r="C138" i="15" s="1"/>
  <c r="I136" i="15"/>
  <c r="G134" i="15"/>
  <c r="M132" i="15"/>
  <c r="D132" i="15"/>
  <c r="E128" i="15"/>
  <c r="H72" i="15"/>
  <c r="J72" i="15"/>
  <c r="L72" i="15"/>
  <c r="E70" i="15"/>
  <c r="H70" i="15"/>
  <c r="J70" i="15"/>
  <c r="L70" i="15"/>
  <c r="H68" i="15"/>
  <c r="J68" i="15"/>
  <c r="L68" i="15"/>
  <c r="E64" i="15"/>
  <c r="H64" i="15"/>
  <c r="J64" i="15"/>
  <c r="L64" i="15"/>
  <c r="B62" i="15"/>
  <c r="E62" i="15" s="1"/>
  <c r="B90" i="15"/>
  <c r="E90" i="15" s="1"/>
  <c r="B88" i="15"/>
  <c r="E88" i="15" s="1"/>
  <c r="B86" i="15"/>
  <c r="M86" i="15" s="1"/>
  <c r="B84" i="15"/>
  <c r="E84" i="15" s="1"/>
  <c r="B82" i="15"/>
  <c r="E82" i="15" s="1"/>
  <c r="B80" i="15"/>
  <c r="E80" i="15" s="1"/>
  <c r="B78" i="15"/>
  <c r="E78" i="15" s="1"/>
  <c r="B76" i="15"/>
  <c r="E76" i="15" s="1"/>
  <c r="B74" i="15"/>
  <c r="M74" i="15" s="1"/>
  <c r="B72" i="15"/>
  <c r="D72" i="15" s="1"/>
  <c r="B70" i="15"/>
  <c r="B68" i="15"/>
  <c r="M68" i="15" s="1"/>
  <c r="B64" i="15"/>
  <c r="D64" i="15" s="1"/>
  <c r="C62" i="15"/>
  <c r="C90" i="15"/>
  <c r="C88" i="15"/>
  <c r="C86" i="15"/>
  <c r="C84" i="15"/>
  <c r="C82" i="15"/>
  <c r="C80" i="15"/>
  <c r="C78" i="15"/>
  <c r="C76" i="15"/>
  <c r="C74" i="15"/>
  <c r="C72" i="15"/>
  <c r="C70" i="15"/>
  <c r="C68" i="15"/>
  <c r="C64" i="15"/>
  <c r="D62" i="15"/>
  <c r="G62" i="15"/>
  <c r="J62" i="15"/>
  <c r="K91" i="15"/>
  <c r="I91" i="15"/>
  <c r="G91" i="15"/>
  <c r="L90" i="15"/>
  <c r="J90" i="15"/>
  <c r="H90" i="15"/>
  <c r="M89" i="15"/>
  <c r="K89" i="15"/>
  <c r="I89" i="15"/>
  <c r="G89" i="15"/>
  <c r="L88" i="15"/>
  <c r="J88" i="15"/>
  <c r="H88" i="15"/>
  <c r="K87" i="15"/>
  <c r="I87" i="15"/>
  <c r="G87" i="15"/>
  <c r="L86" i="15"/>
  <c r="J86" i="15"/>
  <c r="H86" i="15"/>
  <c r="M85" i="15"/>
  <c r="K85" i="15"/>
  <c r="I85" i="15"/>
  <c r="G85" i="15"/>
  <c r="L84" i="15"/>
  <c r="J84" i="15"/>
  <c r="H84" i="15"/>
  <c r="K83" i="15"/>
  <c r="I83" i="15"/>
  <c r="G83" i="15"/>
  <c r="L82" i="15"/>
  <c r="J82" i="15"/>
  <c r="H82" i="15"/>
  <c r="M81" i="15"/>
  <c r="K81" i="15"/>
  <c r="I81" i="15"/>
  <c r="G81" i="15"/>
  <c r="L80" i="15"/>
  <c r="J80" i="15"/>
  <c r="H80" i="15"/>
  <c r="K79" i="15"/>
  <c r="I79" i="15"/>
  <c r="G79" i="15"/>
  <c r="L78" i="15"/>
  <c r="J78" i="15"/>
  <c r="H78" i="15"/>
  <c r="M77" i="15"/>
  <c r="K77" i="15"/>
  <c r="I77" i="15"/>
  <c r="G77" i="15"/>
  <c r="L76" i="15"/>
  <c r="J76" i="15"/>
  <c r="H76" i="15"/>
  <c r="K75" i="15"/>
  <c r="I75" i="15"/>
  <c r="G75" i="15"/>
  <c r="L74" i="15"/>
  <c r="J74" i="15"/>
  <c r="H74" i="15"/>
  <c r="M73" i="15"/>
  <c r="K73" i="15"/>
  <c r="I73" i="15"/>
  <c r="E73" i="15"/>
  <c r="K72" i="15"/>
  <c r="G72" i="15"/>
  <c r="M70" i="15"/>
  <c r="I70" i="15"/>
  <c r="D70" i="15"/>
  <c r="J69" i="15"/>
  <c r="E69" i="15"/>
  <c r="K68" i="15"/>
  <c r="G68" i="15"/>
  <c r="L67" i="15"/>
  <c r="H67" i="15"/>
  <c r="J65" i="15"/>
  <c r="E65" i="15"/>
  <c r="K64" i="15"/>
  <c r="G64" i="15"/>
  <c r="L63" i="15"/>
  <c r="H63" i="15"/>
  <c r="K92" i="15"/>
  <c r="J92" i="15"/>
  <c r="D92" i="15"/>
  <c r="B92" i="15"/>
  <c r="I120" i="15"/>
  <c r="K120" i="15"/>
  <c r="B120" i="15"/>
  <c r="D120" i="15" s="1"/>
  <c r="I118" i="15"/>
  <c r="K118" i="15"/>
  <c r="B118" i="15"/>
  <c r="E118" i="15" s="1"/>
  <c r="I116" i="15"/>
  <c r="K116" i="15"/>
  <c r="B116" i="15"/>
  <c r="E116" i="15" s="1"/>
  <c r="I114" i="15"/>
  <c r="K114" i="15"/>
  <c r="B114" i="15"/>
  <c r="E114" i="15" s="1"/>
  <c r="I112" i="15"/>
  <c r="K112" i="15"/>
  <c r="B112" i="15"/>
  <c r="E112" i="15" s="1"/>
  <c r="I110" i="15"/>
  <c r="K110" i="15"/>
  <c r="B110" i="15"/>
  <c r="E110" i="15" s="1"/>
  <c r="I108" i="15"/>
  <c r="K108" i="15"/>
  <c r="B108" i="15"/>
  <c r="E108" i="15" s="1"/>
  <c r="I106" i="15"/>
  <c r="K106" i="15"/>
  <c r="B106" i="15"/>
  <c r="E106" i="15" s="1"/>
  <c r="I104" i="15"/>
  <c r="K104" i="15"/>
  <c r="B104" i="15"/>
  <c r="E104" i="15" s="1"/>
  <c r="I102" i="15"/>
  <c r="K102" i="15"/>
  <c r="B102" i="15"/>
  <c r="E102" i="15" s="1"/>
  <c r="I100" i="15"/>
  <c r="K100" i="15"/>
  <c r="B100" i="15"/>
  <c r="E100" i="15" s="1"/>
  <c r="I98" i="15"/>
  <c r="K98" i="15"/>
  <c r="B98" i="15"/>
  <c r="E98" i="15" s="1"/>
  <c r="C92" i="15"/>
  <c r="C120" i="15"/>
  <c r="C118" i="15"/>
  <c r="C116" i="15"/>
  <c r="C114" i="15"/>
  <c r="C112" i="15"/>
  <c r="C110" i="15"/>
  <c r="C108" i="15"/>
  <c r="C106" i="15"/>
  <c r="C104" i="15"/>
  <c r="C102" i="15"/>
  <c r="C100" i="15"/>
  <c r="C98" i="15"/>
  <c r="E92" i="15"/>
  <c r="E120" i="15"/>
  <c r="G92" i="15"/>
  <c r="G118" i="15"/>
  <c r="G114" i="15"/>
  <c r="G110" i="15"/>
  <c r="G106" i="15"/>
  <c r="G102" i="15"/>
  <c r="G98" i="15"/>
  <c r="H120" i="15"/>
  <c r="H116" i="15"/>
  <c r="H112" i="15"/>
  <c r="H108" i="15"/>
  <c r="H104" i="15"/>
  <c r="H100" i="15"/>
  <c r="M92" i="15"/>
  <c r="M120" i="15"/>
  <c r="M118" i="15"/>
  <c r="M116" i="15"/>
  <c r="M114" i="15"/>
  <c r="M112" i="15"/>
  <c r="M110" i="15"/>
  <c r="M108" i="15"/>
  <c r="M106" i="15"/>
  <c r="M104" i="15"/>
  <c r="M102" i="15"/>
  <c r="M100" i="15"/>
  <c r="M98" i="15"/>
  <c r="L92" i="15"/>
  <c r="L118" i="15"/>
  <c r="L114" i="15"/>
  <c r="L110" i="15"/>
  <c r="L106" i="15"/>
  <c r="L102" i="15"/>
  <c r="L98" i="15"/>
  <c r="D122" i="15"/>
  <c r="I122" i="15"/>
  <c r="L122" i="15"/>
  <c r="M150" i="15"/>
  <c r="I150" i="15"/>
  <c r="D150" i="15"/>
  <c r="K148" i="15"/>
  <c r="G148" i="15"/>
  <c r="B148" i="15"/>
  <c r="E148" i="15" s="1"/>
  <c r="M146" i="15"/>
  <c r="I146" i="15"/>
  <c r="D146" i="15"/>
  <c r="K144" i="15"/>
  <c r="G144" i="15"/>
  <c r="B144" i="15"/>
  <c r="E144" i="15" s="1"/>
  <c r="M142" i="15"/>
  <c r="I142" i="15"/>
  <c r="D142" i="15"/>
  <c r="K140" i="15"/>
  <c r="G140" i="15"/>
  <c r="B140" i="15"/>
  <c r="E140" i="15" s="1"/>
  <c r="M138" i="15"/>
  <c r="I138" i="15"/>
  <c r="D138" i="15"/>
  <c r="M136" i="15"/>
  <c r="D136" i="15"/>
  <c r="K134" i="15"/>
  <c r="B134" i="15"/>
  <c r="E134" i="15" s="1"/>
  <c r="I132" i="15"/>
  <c r="H130" i="15"/>
  <c r="H124" i="15"/>
  <c r="C181" i="15"/>
  <c r="H181" i="15"/>
  <c r="J181" i="15"/>
  <c r="L181" i="15"/>
  <c r="B181" i="15"/>
  <c r="D181" i="15" s="1"/>
  <c r="G181" i="15"/>
  <c r="K181" i="15"/>
  <c r="I181" i="15"/>
  <c r="H179" i="15"/>
  <c r="J179" i="15"/>
  <c r="L179" i="15"/>
  <c r="I179" i="15"/>
  <c r="G179" i="15"/>
  <c r="C177" i="15"/>
  <c r="H177" i="15"/>
  <c r="J177" i="15"/>
  <c r="L177" i="15"/>
  <c r="B177" i="15"/>
  <c r="D177" i="15" s="1"/>
  <c r="G177" i="15"/>
  <c r="K177" i="15"/>
  <c r="I177" i="15"/>
  <c r="H175" i="15"/>
  <c r="J175" i="15"/>
  <c r="L175" i="15"/>
  <c r="I175" i="15"/>
  <c r="G175" i="15"/>
  <c r="C173" i="15"/>
  <c r="H173" i="15"/>
  <c r="J173" i="15"/>
  <c r="L173" i="15"/>
  <c r="B173" i="15"/>
  <c r="D173" i="15" s="1"/>
  <c r="G173" i="15"/>
  <c r="K173" i="15"/>
  <c r="I173" i="15"/>
  <c r="H171" i="15"/>
  <c r="J171" i="15"/>
  <c r="L171" i="15"/>
  <c r="I171" i="15"/>
  <c r="G171" i="15"/>
  <c r="B167" i="15"/>
  <c r="D167" i="15" s="1"/>
  <c r="G167" i="15"/>
  <c r="I167" i="15"/>
  <c r="K167" i="15"/>
  <c r="E167" i="15"/>
  <c r="J167" i="15"/>
  <c r="C167" i="15"/>
  <c r="L167" i="15"/>
  <c r="B165" i="15"/>
  <c r="E165" i="15" s="1"/>
  <c r="G165" i="15"/>
  <c r="I165" i="15"/>
  <c r="K165" i="15"/>
  <c r="C165" i="15"/>
  <c r="H165" i="15"/>
  <c r="L165" i="15"/>
  <c r="J165" i="15"/>
  <c r="B163" i="15"/>
  <c r="D163" i="15" s="1"/>
  <c r="G163" i="15"/>
  <c r="I163" i="15"/>
  <c r="K163" i="15"/>
  <c r="E163" i="15"/>
  <c r="J163" i="15"/>
  <c r="H163" i="15"/>
  <c r="B159" i="15"/>
  <c r="D159" i="15" s="1"/>
  <c r="G159" i="15"/>
  <c r="I159" i="15"/>
  <c r="K159" i="15"/>
  <c r="E159" i="15"/>
  <c r="J159" i="15"/>
  <c r="C159" i="15"/>
  <c r="L159" i="15"/>
  <c r="H159" i="15"/>
  <c r="B157" i="15"/>
  <c r="D157" i="15"/>
  <c r="G157" i="15"/>
  <c r="I157" i="15"/>
  <c r="K157" i="15"/>
  <c r="M157" i="15"/>
  <c r="C157" i="15"/>
  <c r="H157" i="15"/>
  <c r="L157" i="15"/>
  <c r="J157" i="15"/>
  <c r="E157" i="15"/>
  <c r="B155" i="15"/>
  <c r="D155" i="15" s="1"/>
  <c r="G155" i="15"/>
  <c r="I155" i="15"/>
  <c r="K155" i="15"/>
  <c r="C155" i="15"/>
  <c r="H155" i="15"/>
  <c r="L155" i="15"/>
  <c r="J155" i="15"/>
  <c r="M181" i="15"/>
  <c r="B179" i="15"/>
  <c r="C179" i="15" s="1"/>
  <c r="M177" i="15"/>
  <c r="B175" i="15"/>
  <c r="C175" i="15" s="1"/>
  <c r="M173" i="15"/>
  <c r="B171" i="15"/>
  <c r="C171" i="15" s="1"/>
  <c r="B121" i="15"/>
  <c r="C121" i="15" s="1"/>
  <c r="B119" i="15"/>
  <c r="C119" i="15" s="1"/>
  <c r="B117" i="15"/>
  <c r="C117" i="15" s="1"/>
  <c r="B115" i="15"/>
  <c r="E115" i="15" s="1"/>
  <c r="B113" i="15"/>
  <c r="M113" i="15" s="1"/>
  <c r="B111" i="15"/>
  <c r="C111" i="15" s="1"/>
  <c r="B107" i="15"/>
  <c r="M107" i="15" s="1"/>
  <c r="B105" i="15"/>
  <c r="E105" i="15" s="1"/>
  <c r="B103" i="15"/>
  <c r="E103" i="15" s="1"/>
  <c r="B99" i="15"/>
  <c r="C99" i="15" s="1"/>
  <c r="B97" i="15"/>
  <c r="C97" i="15" s="1"/>
  <c r="D117" i="15"/>
  <c r="D115" i="15"/>
  <c r="D113" i="15"/>
  <c r="D111" i="15"/>
  <c r="D107" i="15"/>
  <c r="D105" i="15"/>
  <c r="D103" i="15"/>
  <c r="D99" i="15"/>
  <c r="D121" i="15"/>
  <c r="D119" i="15"/>
  <c r="G121" i="15"/>
  <c r="G119" i="15"/>
  <c r="G117" i="15"/>
  <c r="G115" i="15"/>
  <c r="G113" i="15"/>
  <c r="G111" i="15"/>
  <c r="G107" i="15"/>
  <c r="G105" i="15"/>
  <c r="G103" i="15"/>
  <c r="G99" i="15"/>
  <c r="G97" i="15"/>
  <c r="H121" i="15"/>
  <c r="H119" i="15"/>
  <c r="H117" i="15"/>
  <c r="H115" i="15"/>
  <c r="H113" i="15"/>
  <c r="H111" i="15"/>
  <c r="H107" i="15"/>
  <c r="H105" i="15"/>
  <c r="H103" i="15"/>
  <c r="H99" i="15"/>
  <c r="H97" i="15"/>
  <c r="K121" i="15"/>
  <c r="I121" i="15"/>
  <c r="K119" i="15"/>
  <c r="I119" i="15"/>
  <c r="K117" i="15"/>
  <c r="I117" i="15"/>
  <c r="K115" i="15"/>
  <c r="I115" i="15"/>
  <c r="K113" i="15"/>
  <c r="I113" i="15"/>
  <c r="K111" i="15"/>
  <c r="I111" i="15"/>
  <c r="K107" i="15"/>
  <c r="I107" i="15"/>
  <c r="K105" i="15"/>
  <c r="I105" i="15"/>
  <c r="K103" i="15"/>
  <c r="I103" i="15"/>
  <c r="K99" i="15"/>
  <c r="I99" i="15"/>
  <c r="K97" i="15"/>
  <c r="I97" i="15"/>
  <c r="B137" i="15"/>
  <c r="D137" i="15" s="1"/>
  <c r="B135" i="15"/>
  <c r="C135" i="15" s="1"/>
  <c r="G135" i="15"/>
  <c r="I135" i="15"/>
  <c r="K135" i="15"/>
  <c r="B133" i="15"/>
  <c r="E133" i="15" s="1"/>
  <c r="G133" i="15"/>
  <c r="I133" i="15"/>
  <c r="K133" i="15"/>
  <c r="C129" i="15"/>
  <c r="H129" i="15"/>
  <c r="J129" i="15"/>
  <c r="L129" i="15"/>
  <c r="I129" i="15"/>
  <c r="C127" i="15"/>
  <c r="H127" i="15"/>
  <c r="J127" i="15"/>
  <c r="L127" i="15"/>
  <c r="B127" i="15"/>
  <c r="E127" i="15" s="1"/>
  <c r="G127" i="15"/>
  <c r="K127" i="15"/>
  <c r="C125" i="15"/>
  <c r="H125" i="15"/>
  <c r="J125" i="15"/>
  <c r="L125" i="15"/>
  <c r="B125" i="15"/>
  <c r="D125" i="15" s="1"/>
  <c r="G125" i="15"/>
  <c r="K125" i="15"/>
  <c r="C123" i="15"/>
  <c r="E123" i="15"/>
  <c r="H123" i="15"/>
  <c r="J123" i="15"/>
  <c r="L123" i="15"/>
  <c r="D123" i="15"/>
  <c r="I123" i="15"/>
  <c r="M123" i="15"/>
  <c r="M151" i="15"/>
  <c r="K151" i="15"/>
  <c r="I151" i="15"/>
  <c r="G151" i="15"/>
  <c r="D151" i="15"/>
  <c r="M149" i="15"/>
  <c r="K149" i="15"/>
  <c r="I149" i="15"/>
  <c r="G149" i="15"/>
  <c r="D149" i="15"/>
  <c r="M147" i="15"/>
  <c r="K147" i="15"/>
  <c r="I147" i="15"/>
  <c r="G147" i="15"/>
  <c r="D147" i="15"/>
  <c r="M145" i="15"/>
  <c r="K145" i="15"/>
  <c r="I145" i="15"/>
  <c r="G145" i="15"/>
  <c r="D145" i="15"/>
  <c r="M143" i="15"/>
  <c r="K143" i="15"/>
  <c r="I143" i="15"/>
  <c r="G143" i="15"/>
  <c r="D143" i="15"/>
  <c r="M141" i="15"/>
  <c r="K141" i="15"/>
  <c r="I141" i="15"/>
  <c r="G141" i="15"/>
  <c r="D141" i="15"/>
  <c r="M139" i="15"/>
  <c r="K139" i="15"/>
  <c r="I139" i="15"/>
  <c r="G139" i="15"/>
  <c r="D139" i="15"/>
  <c r="K137" i="15"/>
  <c r="I137" i="15"/>
  <c r="G137" i="15"/>
  <c r="J135" i="15"/>
  <c r="L133" i="15"/>
  <c r="H133" i="15"/>
  <c r="C133" i="15"/>
  <c r="G129" i="15"/>
  <c r="M127" i="15"/>
  <c r="D127" i="15"/>
  <c r="I125" i="15"/>
  <c r="G123" i="15"/>
  <c r="E168" i="15"/>
  <c r="H168" i="15"/>
  <c r="J168" i="15"/>
  <c r="E166" i="15"/>
  <c r="H166" i="15"/>
  <c r="J166" i="15"/>
  <c r="L166" i="15"/>
  <c r="C164" i="15"/>
  <c r="H164" i="15"/>
  <c r="J164" i="15"/>
  <c r="L164" i="15"/>
  <c r="E162" i="15"/>
  <c r="H162" i="15"/>
  <c r="J162" i="15"/>
  <c r="L162" i="15"/>
  <c r="C160" i="15"/>
  <c r="H160" i="15"/>
  <c r="J160" i="15"/>
  <c r="L160" i="15"/>
  <c r="E158" i="15"/>
  <c r="H158" i="15"/>
  <c r="J158" i="15"/>
  <c r="L158" i="15"/>
  <c r="M152" i="15"/>
  <c r="H152" i="15"/>
  <c r="D152" i="15"/>
  <c r="I152" i="15"/>
  <c r="M180" i="15"/>
  <c r="K180" i="15"/>
  <c r="I180" i="15"/>
  <c r="G180" i="15"/>
  <c r="D180" i="15"/>
  <c r="M178" i="15"/>
  <c r="K178" i="15"/>
  <c r="I178" i="15"/>
  <c r="G178" i="15"/>
  <c r="D178" i="15"/>
  <c r="M176" i="15"/>
  <c r="K176" i="15"/>
  <c r="I176" i="15"/>
  <c r="G176" i="15"/>
  <c r="D176" i="15"/>
  <c r="M174" i="15"/>
  <c r="K174" i="15"/>
  <c r="I174" i="15"/>
  <c r="G174" i="15"/>
  <c r="D174" i="15"/>
  <c r="M172" i="15"/>
  <c r="K172" i="15"/>
  <c r="I172" i="15"/>
  <c r="G172" i="15"/>
  <c r="D172" i="15"/>
  <c r="M170" i="15"/>
  <c r="K170" i="15"/>
  <c r="I170" i="15"/>
  <c r="G170" i="15"/>
  <c r="D170" i="15"/>
  <c r="M168" i="15"/>
  <c r="K168" i="15"/>
  <c r="G168" i="15"/>
  <c r="B168" i="15"/>
  <c r="C168" i="15" s="1"/>
  <c r="M166" i="15"/>
  <c r="I166" i="15"/>
  <c r="D166" i="15"/>
  <c r="K164" i="15"/>
  <c r="G164" i="15"/>
  <c r="B164" i="15"/>
  <c r="M164" i="15" s="1"/>
  <c r="M162" i="15"/>
  <c r="I162" i="15"/>
  <c r="D162" i="15"/>
  <c r="K160" i="15"/>
  <c r="G160" i="15"/>
  <c r="B160" i="15"/>
  <c r="M160" i="15" s="1"/>
  <c r="M158" i="15"/>
  <c r="I158" i="15"/>
  <c r="D158" i="15"/>
  <c r="I296" i="1"/>
  <c r="A296" i="1"/>
  <c r="L34" i="15"/>
  <c r="G35" i="15"/>
  <c r="G37" i="15"/>
  <c r="L38" i="15"/>
  <c r="G39" i="15"/>
  <c r="L40" i="15"/>
  <c r="L42" i="15"/>
  <c r="G43" i="15"/>
  <c r="L44" i="15"/>
  <c r="G45" i="15"/>
  <c r="L46" i="15"/>
  <c r="G47" i="15"/>
  <c r="L48" i="15"/>
  <c r="L50" i="15"/>
  <c r="G51" i="15"/>
  <c r="L52" i="15"/>
  <c r="G53" i="15"/>
  <c r="L54" i="15"/>
  <c r="G55" i="15"/>
  <c r="L56" i="15"/>
  <c r="G57" i="15"/>
  <c r="L58" i="15"/>
  <c r="G59" i="15"/>
  <c r="L60" i="15"/>
  <c r="I61" i="15"/>
  <c r="K32" i="15"/>
  <c r="L4" i="15"/>
  <c r="B7" i="15"/>
  <c r="I9" i="15"/>
  <c r="L10" i="15"/>
  <c r="B13" i="15"/>
  <c r="B14" i="15"/>
  <c r="B15" i="15"/>
  <c r="B17" i="15"/>
  <c r="B18" i="15"/>
  <c r="B19" i="15"/>
  <c r="B21" i="15"/>
  <c r="B22" i="15"/>
  <c r="B23" i="15"/>
  <c r="B25" i="15"/>
  <c r="B26" i="15"/>
  <c r="B27" i="15"/>
  <c r="B29" i="15"/>
  <c r="B30" i="15"/>
  <c r="B31" i="15"/>
  <c r="A239" i="14"/>
  <c r="A240" i="14"/>
  <c r="A241" i="14"/>
  <c r="A242" i="14"/>
  <c r="A243" i="14"/>
  <c r="A244" i="14"/>
  <c r="A245" i="14"/>
  <c r="A246" i="14"/>
  <c r="A247" i="14"/>
  <c r="A248" i="14"/>
  <c r="A228" i="14"/>
  <c r="A229" i="14"/>
  <c r="A230" i="14"/>
  <c r="A231" i="14"/>
  <c r="A232" i="14"/>
  <c r="A233" i="14"/>
  <c r="A234" i="14"/>
  <c r="A235" i="14"/>
  <c r="A236" i="14"/>
  <c r="A237" i="14"/>
  <c r="A238" i="14"/>
  <c r="A219" i="14"/>
  <c r="A220" i="14"/>
  <c r="A221" i="14"/>
  <c r="A222" i="14"/>
  <c r="A223" i="14"/>
  <c r="A224" i="14"/>
  <c r="A225" i="14"/>
  <c r="A226" i="14"/>
  <c r="A227" i="14"/>
  <c r="A3" i="14"/>
  <c r="A4" i="14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" i="14"/>
  <c r="A248" i="4"/>
  <c r="A247" i="4"/>
  <c r="A246" i="4"/>
  <c r="A245" i="4"/>
  <c r="A244" i="4"/>
  <c r="A243" i="4"/>
  <c r="A242" i="4"/>
  <c r="A241" i="4"/>
  <c r="A240" i="4"/>
  <c r="A239" i="4"/>
  <c r="A238" i="4"/>
  <c r="A237" i="4"/>
  <c r="A236" i="4"/>
  <c r="A235" i="4"/>
  <c r="A234" i="4"/>
  <c r="A233" i="4"/>
  <c r="A232" i="4"/>
  <c r="A231" i="4"/>
  <c r="A230" i="4"/>
  <c r="A229" i="4"/>
  <c r="A228" i="4"/>
  <c r="A227" i="4"/>
  <c r="A226" i="4"/>
  <c r="A225" i="4"/>
  <c r="A224" i="4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3" i="4"/>
  <c r="M171" i="15" l="1"/>
  <c r="D171" i="15"/>
  <c r="E171" i="15"/>
  <c r="M175" i="15"/>
  <c r="D175" i="15"/>
  <c r="E175" i="15"/>
  <c r="M179" i="15"/>
  <c r="D179" i="15"/>
  <c r="E179" i="15"/>
  <c r="E160" i="15"/>
  <c r="E164" i="15"/>
  <c r="E155" i="15"/>
  <c r="M155" i="15"/>
  <c r="M159" i="15"/>
  <c r="C163" i="15"/>
  <c r="M163" i="15"/>
  <c r="M165" i="15"/>
  <c r="D165" i="15"/>
  <c r="M167" i="15"/>
  <c r="E173" i="15"/>
  <c r="E177" i="15"/>
  <c r="E181" i="15"/>
  <c r="C176" i="15"/>
  <c r="C152" i="15"/>
  <c r="C134" i="15"/>
  <c r="E137" i="15"/>
  <c r="E135" i="15"/>
  <c r="C137" i="15"/>
  <c r="M137" i="15"/>
  <c r="E125" i="15"/>
  <c r="M129" i="15"/>
  <c r="D129" i="15"/>
  <c r="M133" i="15"/>
  <c r="D133" i="15"/>
  <c r="M135" i="15"/>
  <c r="D135" i="15"/>
  <c r="M124" i="15"/>
  <c r="M128" i="15"/>
  <c r="M130" i="15"/>
  <c r="M134" i="15"/>
  <c r="D134" i="15"/>
  <c r="M125" i="15"/>
  <c r="D98" i="15"/>
  <c r="D100" i="15"/>
  <c r="D102" i="15"/>
  <c r="D104" i="15"/>
  <c r="D106" i="15"/>
  <c r="D108" i="15"/>
  <c r="D110" i="15"/>
  <c r="D112" i="15"/>
  <c r="D114" i="15"/>
  <c r="D116" i="15"/>
  <c r="D118" i="15"/>
  <c r="M97" i="15"/>
  <c r="M103" i="15"/>
  <c r="M117" i="15"/>
  <c r="E97" i="15"/>
  <c r="E113" i="15"/>
  <c r="E117" i="15"/>
  <c r="C105" i="15"/>
  <c r="C115" i="15"/>
  <c r="M99" i="15"/>
  <c r="M105" i="15"/>
  <c r="M111" i="15"/>
  <c r="M115" i="15"/>
  <c r="M119" i="15"/>
  <c r="C113" i="15"/>
  <c r="C103" i="15"/>
  <c r="E119" i="15"/>
  <c r="M121" i="15"/>
  <c r="D97" i="15"/>
  <c r="E121" i="15"/>
  <c r="E99" i="15"/>
  <c r="E111" i="15"/>
  <c r="C107" i="15"/>
  <c r="E107" i="15"/>
  <c r="E68" i="15"/>
  <c r="E72" i="15"/>
  <c r="M65" i="15"/>
  <c r="M69" i="15"/>
  <c r="M72" i="15"/>
  <c r="D80" i="15"/>
  <c r="M80" i="15"/>
  <c r="D88" i="15"/>
  <c r="M88" i="15"/>
  <c r="D68" i="15"/>
  <c r="M75" i="15"/>
  <c r="M79" i="15"/>
  <c r="M83" i="15"/>
  <c r="M87" i="15"/>
  <c r="M91" i="15"/>
  <c r="E75" i="15"/>
  <c r="E79" i="15"/>
  <c r="E83" i="15"/>
  <c r="E87" i="15"/>
  <c r="E91" i="15"/>
  <c r="M63" i="15"/>
  <c r="M67" i="15"/>
  <c r="M64" i="15"/>
  <c r="D76" i="15"/>
  <c r="M76" i="15"/>
  <c r="D84" i="15"/>
  <c r="M84" i="15"/>
  <c r="D82" i="15"/>
  <c r="M90" i="15"/>
  <c r="M62" i="15"/>
  <c r="B46" i="15"/>
  <c r="M46" i="15" s="1"/>
  <c r="B38" i="15"/>
  <c r="D60" i="15"/>
  <c r="J56" i="15"/>
  <c r="H54" i="15"/>
  <c r="J48" i="15"/>
  <c r="H46" i="15"/>
  <c r="D44" i="15"/>
  <c r="J40" i="15"/>
  <c r="H38" i="15"/>
  <c r="J34" i="15"/>
  <c r="K58" i="15"/>
  <c r="K50" i="15"/>
  <c r="K42" i="15"/>
  <c r="K34" i="15"/>
  <c r="G42" i="15"/>
  <c r="G34" i="15"/>
  <c r="B42" i="15"/>
  <c r="D42" i="15" s="1"/>
  <c r="J60" i="15"/>
  <c r="H58" i="15"/>
  <c r="J52" i="15"/>
  <c r="H50" i="15"/>
  <c r="J44" i="15"/>
  <c r="H42" i="15"/>
  <c r="D34" i="15"/>
  <c r="K54" i="15"/>
  <c r="K46" i="15"/>
  <c r="K38" i="15"/>
  <c r="G46" i="15"/>
  <c r="G38" i="15"/>
  <c r="K27" i="15"/>
  <c r="K19" i="15"/>
  <c r="K10" i="15"/>
  <c r="L32" i="15"/>
  <c r="G32" i="15"/>
  <c r="G58" i="15"/>
  <c r="G54" i="15"/>
  <c r="G50" i="15"/>
  <c r="B48" i="15"/>
  <c r="C48" i="15" s="1"/>
  <c r="B44" i="15"/>
  <c r="B40" i="15"/>
  <c r="D40" i="15" s="1"/>
  <c r="B34" i="15"/>
  <c r="J32" i="15"/>
  <c r="H60" i="15"/>
  <c r="J58" i="15"/>
  <c r="H56" i="15"/>
  <c r="J54" i="15"/>
  <c r="H52" i="15"/>
  <c r="J50" i="15"/>
  <c r="H48" i="15"/>
  <c r="J46" i="15"/>
  <c r="D46" i="15"/>
  <c r="H44" i="15"/>
  <c r="J42" i="15"/>
  <c r="H40" i="15"/>
  <c r="J38" i="15"/>
  <c r="D38" i="15"/>
  <c r="H34" i="15"/>
  <c r="K31" i="15"/>
  <c r="K23" i="15"/>
  <c r="K15" i="15"/>
  <c r="K3" i="15"/>
  <c r="K60" i="15"/>
  <c r="K56" i="15"/>
  <c r="K52" i="15"/>
  <c r="K48" i="15"/>
  <c r="K44" i="15"/>
  <c r="K40" i="15"/>
  <c r="G10" i="15"/>
  <c r="G60" i="15"/>
  <c r="G56" i="15"/>
  <c r="G52" i="15"/>
  <c r="G48" i="15"/>
  <c r="G44" i="15"/>
  <c r="G40" i="15"/>
  <c r="K29" i="15"/>
  <c r="K25" i="15"/>
  <c r="K21" i="15"/>
  <c r="K17" i="15"/>
  <c r="K13" i="15"/>
  <c r="K53" i="15"/>
  <c r="K51" i="15"/>
  <c r="K47" i="15"/>
  <c r="K45" i="15"/>
  <c r="K43" i="15"/>
  <c r="K39" i="15"/>
  <c r="K37" i="15"/>
  <c r="K35" i="15"/>
  <c r="G30" i="15"/>
  <c r="G28" i="15"/>
  <c r="G26" i="15"/>
  <c r="G24" i="15"/>
  <c r="G22" i="15"/>
  <c r="G18" i="15"/>
  <c r="G14" i="15"/>
  <c r="G12" i="15"/>
  <c r="G4" i="15"/>
  <c r="B61" i="15"/>
  <c r="E61" i="15" s="1"/>
  <c r="B59" i="15"/>
  <c r="B57" i="15"/>
  <c r="M57" i="15" s="1"/>
  <c r="B55" i="15"/>
  <c r="B53" i="15"/>
  <c r="M53" i="15" s="1"/>
  <c r="B51" i="15"/>
  <c r="J61" i="15"/>
  <c r="C61" i="15"/>
  <c r="M59" i="15"/>
  <c r="I59" i="15"/>
  <c r="E59" i="15"/>
  <c r="C59" i="15"/>
  <c r="I57" i="15"/>
  <c r="C57" i="15"/>
  <c r="M55" i="15"/>
  <c r="I55" i="15"/>
  <c r="E55" i="15"/>
  <c r="C55" i="15"/>
  <c r="I53" i="15"/>
  <c r="C53" i="15"/>
  <c r="M51" i="15"/>
  <c r="I51" i="15"/>
  <c r="E51" i="15"/>
  <c r="C51" i="15"/>
  <c r="I47" i="15"/>
  <c r="C47" i="15"/>
  <c r="I45" i="15"/>
  <c r="I43" i="15"/>
  <c r="C43" i="15"/>
  <c r="I39" i="15"/>
  <c r="I37" i="15"/>
  <c r="C37" i="15"/>
  <c r="I35" i="15"/>
  <c r="K30" i="15"/>
  <c r="K28" i="15"/>
  <c r="K26" i="15"/>
  <c r="K24" i="15"/>
  <c r="K22" i="15"/>
  <c r="K18" i="15"/>
  <c r="K14" i="15"/>
  <c r="K12" i="15"/>
  <c r="K9" i="15"/>
  <c r="K7" i="15"/>
  <c r="K4" i="15"/>
  <c r="K61" i="15"/>
  <c r="K59" i="15"/>
  <c r="K57" i="15"/>
  <c r="K55" i="15"/>
  <c r="B32" i="15"/>
  <c r="C32" i="15" s="1"/>
  <c r="B60" i="15"/>
  <c r="B58" i="15"/>
  <c r="D58" i="15" s="1"/>
  <c r="B56" i="15"/>
  <c r="D56" i="15" s="1"/>
  <c r="B54" i="15"/>
  <c r="C54" i="15" s="1"/>
  <c r="B52" i="15"/>
  <c r="D52" i="15" s="1"/>
  <c r="B50" i="15"/>
  <c r="D50" i="15" s="1"/>
  <c r="B47" i="15"/>
  <c r="M47" i="15" s="1"/>
  <c r="B45" i="15"/>
  <c r="M45" i="15" s="1"/>
  <c r="B43" i="15"/>
  <c r="M43" i="15" s="1"/>
  <c r="B39" i="15"/>
  <c r="M39" i="15" s="1"/>
  <c r="B37" i="15"/>
  <c r="M37" i="15" s="1"/>
  <c r="B35" i="15"/>
  <c r="M35" i="15" s="1"/>
  <c r="H32" i="15"/>
  <c r="D32" i="15"/>
  <c r="I32" i="15"/>
  <c r="M61" i="15"/>
  <c r="H61" i="15"/>
  <c r="D61" i="15"/>
  <c r="M60" i="15"/>
  <c r="I60" i="15"/>
  <c r="E60" i="15"/>
  <c r="C60" i="15"/>
  <c r="J59" i="15"/>
  <c r="H59" i="15"/>
  <c r="D59" i="15"/>
  <c r="M58" i="15"/>
  <c r="I58" i="15"/>
  <c r="E58" i="15"/>
  <c r="J57" i="15"/>
  <c r="H57" i="15"/>
  <c r="D57" i="15"/>
  <c r="M56" i="15"/>
  <c r="I56" i="15"/>
  <c r="E56" i="15"/>
  <c r="C56" i="15"/>
  <c r="J55" i="15"/>
  <c r="H55" i="15"/>
  <c r="D55" i="15"/>
  <c r="M54" i="15"/>
  <c r="I54" i="15"/>
  <c r="E54" i="15"/>
  <c r="J53" i="15"/>
  <c r="H53" i="15"/>
  <c r="D53" i="15"/>
  <c r="M52" i="15"/>
  <c r="I52" i="15"/>
  <c r="E52" i="15"/>
  <c r="C52" i="15"/>
  <c r="J51" i="15"/>
  <c r="H51" i="15"/>
  <c r="D51" i="15"/>
  <c r="M50" i="15"/>
  <c r="I50" i="15"/>
  <c r="E50" i="15"/>
  <c r="M48" i="15"/>
  <c r="I48" i="15"/>
  <c r="E48" i="15"/>
  <c r="J47" i="15"/>
  <c r="H47" i="15"/>
  <c r="D47" i="15"/>
  <c r="I46" i="15"/>
  <c r="C46" i="15"/>
  <c r="J45" i="15"/>
  <c r="H45" i="15"/>
  <c r="M44" i="15"/>
  <c r="I44" i="15"/>
  <c r="E44" i="15"/>
  <c r="C44" i="15"/>
  <c r="J43" i="15"/>
  <c r="H43" i="15"/>
  <c r="D43" i="15"/>
  <c r="I42" i="15"/>
  <c r="C42" i="15"/>
  <c r="I40" i="15"/>
  <c r="C40" i="15"/>
  <c r="J39" i="15"/>
  <c r="H39" i="15"/>
  <c r="M38" i="15"/>
  <c r="I38" i="15"/>
  <c r="E38" i="15"/>
  <c r="C38" i="15"/>
  <c r="J37" i="15"/>
  <c r="H37" i="15"/>
  <c r="D37" i="15"/>
  <c r="J35" i="15"/>
  <c r="H35" i="15"/>
  <c r="M34" i="15"/>
  <c r="I34" i="15"/>
  <c r="E34" i="15"/>
  <c r="C34" i="15"/>
  <c r="L31" i="15"/>
  <c r="L30" i="15"/>
  <c r="L29" i="15"/>
  <c r="L28" i="15"/>
  <c r="L27" i="15"/>
  <c r="L26" i="15"/>
  <c r="L25" i="15"/>
  <c r="L24" i="15"/>
  <c r="L23" i="15"/>
  <c r="L22" i="15"/>
  <c r="L21" i="15"/>
  <c r="L19" i="15"/>
  <c r="L18" i="15"/>
  <c r="L17" i="15"/>
  <c r="L15" i="15"/>
  <c r="L14" i="15"/>
  <c r="L13" i="15"/>
  <c r="L12" i="15"/>
  <c r="L9" i="15"/>
  <c r="L7" i="15"/>
  <c r="L3" i="15"/>
  <c r="L61" i="15"/>
  <c r="L59" i="15"/>
  <c r="L57" i="15"/>
  <c r="L55" i="15"/>
  <c r="L53" i="15"/>
  <c r="L51" i="15"/>
  <c r="L47" i="15"/>
  <c r="L45" i="15"/>
  <c r="L43" i="15"/>
  <c r="L39" i="15"/>
  <c r="L37" i="15"/>
  <c r="L35" i="15"/>
  <c r="G31" i="15"/>
  <c r="G29" i="15"/>
  <c r="G27" i="15"/>
  <c r="G25" i="15"/>
  <c r="G23" i="15"/>
  <c r="G21" i="15"/>
  <c r="G19" i="15"/>
  <c r="G17" i="15"/>
  <c r="G15" i="15"/>
  <c r="G13" i="15"/>
  <c r="G9" i="15"/>
  <c r="G7" i="15"/>
  <c r="G3" i="15"/>
  <c r="G61" i="15"/>
  <c r="H31" i="15"/>
  <c r="C29" i="15"/>
  <c r="H27" i="15"/>
  <c r="C25" i="15"/>
  <c r="H23" i="15"/>
  <c r="C21" i="15"/>
  <c r="H19" i="15"/>
  <c r="C17" i="15"/>
  <c r="H15" i="15"/>
  <c r="C13" i="15"/>
  <c r="C31" i="15"/>
  <c r="H29" i="15"/>
  <c r="C27" i="15"/>
  <c r="H25" i="15"/>
  <c r="C23" i="15"/>
  <c r="H21" i="15"/>
  <c r="C19" i="15"/>
  <c r="H17" i="15"/>
  <c r="C15" i="15"/>
  <c r="H13" i="15"/>
  <c r="I3" i="15"/>
  <c r="I28" i="15"/>
  <c r="I24" i="15"/>
  <c r="I12" i="15"/>
  <c r="J31" i="15"/>
  <c r="E31" i="15"/>
  <c r="J29" i="15"/>
  <c r="E29" i="15"/>
  <c r="J27" i="15"/>
  <c r="E27" i="15"/>
  <c r="J25" i="15"/>
  <c r="E25" i="15"/>
  <c r="M24" i="15"/>
  <c r="J23" i="15"/>
  <c r="E23" i="15"/>
  <c r="J21" i="15"/>
  <c r="E21" i="15"/>
  <c r="J19" i="15"/>
  <c r="E19" i="15"/>
  <c r="J17" i="15"/>
  <c r="E17" i="15"/>
  <c r="J15" i="15"/>
  <c r="E15" i="15"/>
  <c r="J13" i="15"/>
  <c r="E13" i="15"/>
  <c r="M3" i="15"/>
  <c r="B10" i="15"/>
  <c r="C10" i="15"/>
  <c r="E10" i="15"/>
  <c r="H10" i="15"/>
  <c r="J10" i="15"/>
  <c r="B4" i="15"/>
  <c r="D4" i="15" s="1"/>
  <c r="I4" i="15"/>
  <c r="C4" i="15"/>
  <c r="H4" i="15"/>
  <c r="J4" i="15"/>
  <c r="C30" i="15"/>
  <c r="E30" i="15"/>
  <c r="H30" i="15"/>
  <c r="J30" i="15"/>
  <c r="C28" i="15"/>
  <c r="H28" i="15"/>
  <c r="J28" i="15"/>
  <c r="C26" i="15"/>
  <c r="E26" i="15"/>
  <c r="H26" i="15"/>
  <c r="J26" i="15"/>
  <c r="C24" i="15"/>
  <c r="H24" i="15"/>
  <c r="J24" i="15"/>
  <c r="C22" i="15"/>
  <c r="E22" i="15"/>
  <c r="H22" i="15"/>
  <c r="J22" i="15"/>
  <c r="C18" i="15"/>
  <c r="E18" i="15"/>
  <c r="H18" i="15"/>
  <c r="J18" i="15"/>
  <c r="C14" i="15"/>
  <c r="E14" i="15"/>
  <c r="H14" i="15"/>
  <c r="J14" i="15"/>
  <c r="C12" i="15"/>
  <c r="H12" i="15"/>
  <c r="J12" i="15"/>
  <c r="M30" i="15"/>
  <c r="I30" i="15"/>
  <c r="D30" i="15"/>
  <c r="B28" i="15"/>
  <c r="D28" i="15" s="1"/>
  <c r="M26" i="15"/>
  <c r="I26" i="15"/>
  <c r="D26" i="15"/>
  <c r="B24" i="15"/>
  <c r="D24" i="15" s="1"/>
  <c r="M22" i="15"/>
  <c r="I22" i="15"/>
  <c r="D22" i="15"/>
  <c r="M18" i="15"/>
  <c r="I18" i="15"/>
  <c r="D18" i="15"/>
  <c r="M14" i="15"/>
  <c r="I14" i="15"/>
  <c r="D14" i="15"/>
  <c r="B12" i="15"/>
  <c r="D12" i="15" s="1"/>
  <c r="M10" i="15"/>
  <c r="I10" i="15"/>
  <c r="D10" i="15"/>
  <c r="H9" i="15"/>
  <c r="J9" i="15"/>
  <c r="C7" i="15"/>
  <c r="E7" i="15"/>
  <c r="H7" i="15"/>
  <c r="J7" i="15"/>
  <c r="C3" i="15"/>
  <c r="H3" i="15"/>
  <c r="J3" i="15"/>
  <c r="M31" i="15"/>
  <c r="I31" i="15"/>
  <c r="D31" i="15"/>
  <c r="M29" i="15"/>
  <c r="I29" i="15"/>
  <c r="D29" i="15"/>
  <c r="M27" i="15"/>
  <c r="I27" i="15"/>
  <c r="D27" i="15"/>
  <c r="M25" i="15"/>
  <c r="I25" i="15"/>
  <c r="D25" i="15"/>
  <c r="M23" i="15"/>
  <c r="I23" i="15"/>
  <c r="D23" i="15"/>
  <c r="M21" i="15"/>
  <c r="I21" i="15"/>
  <c r="D21" i="15"/>
  <c r="M19" i="15"/>
  <c r="I19" i="15"/>
  <c r="D19" i="15"/>
  <c r="M17" i="15"/>
  <c r="I17" i="15"/>
  <c r="D17" i="15"/>
  <c r="M15" i="15"/>
  <c r="I15" i="15"/>
  <c r="D15" i="15"/>
  <c r="M13" i="15"/>
  <c r="I13" i="15"/>
  <c r="D13" i="15"/>
  <c r="B9" i="15"/>
  <c r="M9" i="15" s="1"/>
  <c r="M7" i="15"/>
  <c r="I7" i="15"/>
  <c r="D7" i="15"/>
  <c r="B3" i="15"/>
  <c r="D3" i="15" s="1"/>
  <c r="C35" i="15" l="1"/>
  <c r="C39" i="15"/>
  <c r="C45" i="15"/>
  <c r="D54" i="15"/>
  <c r="D48" i="15"/>
  <c r="D35" i="15"/>
  <c r="D39" i="15"/>
  <c r="E40" i="15"/>
  <c r="M40" i="15"/>
  <c r="E42" i="15"/>
  <c r="M42" i="15"/>
  <c r="D45" i="15"/>
  <c r="E46" i="15"/>
  <c r="C50" i="15"/>
  <c r="C58" i="15"/>
  <c r="E35" i="15"/>
  <c r="E37" i="15"/>
  <c r="E39" i="15"/>
  <c r="E43" i="15"/>
  <c r="E45" i="15"/>
  <c r="E47" i="15"/>
  <c r="E53" i="15"/>
  <c r="E57" i="15"/>
  <c r="E32" i="15"/>
  <c r="M32" i="15"/>
  <c r="C9" i="15"/>
  <c r="D9" i="15"/>
  <c r="E3" i="15"/>
  <c r="E9" i="15"/>
  <c r="E4" i="15"/>
  <c r="E12" i="15"/>
  <c r="E24" i="15"/>
  <c r="E28" i="15"/>
  <c r="M4" i="15"/>
  <c r="M12" i="15"/>
  <c r="M28" i="15"/>
  <c r="B196" i="13"/>
  <c r="C196" i="13" s="1"/>
  <c r="A196" i="13" s="1"/>
  <c r="B197" i="13"/>
  <c r="C197" i="13" s="1"/>
  <c r="A197" i="13" s="1"/>
  <c r="B198" i="13"/>
  <c r="C198" i="13" s="1"/>
  <c r="A198" i="13" s="1"/>
  <c r="B199" i="13"/>
  <c r="C199" i="13" s="1"/>
  <c r="A199" i="13" s="1"/>
  <c r="B200" i="13"/>
  <c r="C200" i="13" s="1"/>
  <c r="A200" i="13" s="1"/>
  <c r="B201" i="13"/>
  <c r="C201" i="13" s="1"/>
  <c r="A201" i="13" s="1"/>
  <c r="B202" i="13"/>
  <c r="C202" i="13" s="1"/>
  <c r="A202" i="13" s="1"/>
  <c r="B203" i="13"/>
  <c r="C203" i="13" s="1"/>
  <c r="A203" i="13" s="1"/>
  <c r="B204" i="13"/>
  <c r="C204" i="13" s="1"/>
  <c r="A204" i="13" s="1"/>
  <c r="B205" i="13"/>
  <c r="C205" i="13" s="1"/>
  <c r="A205" i="13" s="1"/>
  <c r="B206" i="13"/>
  <c r="C206" i="13" s="1"/>
  <c r="A206" i="13" s="1"/>
  <c r="B207" i="13"/>
  <c r="C207" i="13" s="1"/>
  <c r="A207" i="13" s="1"/>
  <c r="B208" i="13"/>
  <c r="C208" i="13" s="1"/>
  <c r="A208" i="13" s="1"/>
  <c r="B209" i="13"/>
  <c r="C209" i="13" s="1"/>
  <c r="A209" i="13" s="1"/>
  <c r="B210" i="13"/>
  <c r="C210" i="13" s="1"/>
  <c r="A210" i="13" s="1"/>
  <c r="B211" i="13"/>
  <c r="C211" i="13" s="1"/>
  <c r="A211" i="13" s="1"/>
  <c r="B212" i="13"/>
  <c r="C212" i="13" s="1"/>
  <c r="A212" i="13" s="1"/>
  <c r="B213" i="13"/>
  <c r="C213" i="13" s="1"/>
  <c r="A213" i="13" s="1"/>
  <c r="B214" i="13"/>
  <c r="C214" i="13" s="1"/>
  <c r="A214" i="13" s="1"/>
  <c r="B215" i="13"/>
  <c r="C215" i="13" s="1"/>
  <c r="A215" i="13" s="1"/>
  <c r="B216" i="13"/>
  <c r="C216" i="13" s="1"/>
  <c r="A216" i="13" s="1"/>
  <c r="B217" i="13"/>
  <c r="C217" i="13" s="1"/>
  <c r="A217" i="13" s="1"/>
  <c r="B218" i="13"/>
  <c r="C218" i="13" s="1"/>
  <c r="A218" i="13" s="1"/>
  <c r="B219" i="13"/>
  <c r="C219" i="13" s="1"/>
  <c r="A219" i="13" s="1"/>
  <c r="B220" i="13"/>
  <c r="C220" i="13" s="1"/>
  <c r="A220" i="13" s="1"/>
  <c r="B221" i="13"/>
  <c r="C221" i="13" s="1"/>
  <c r="A221" i="13" s="1"/>
  <c r="B222" i="13"/>
  <c r="C222" i="13" s="1"/>
  <c r="A222" i="13" s="1"/>
  <c r="B223" i="13"/>
  <c r="C223" i="13" s="1"/>
  <c r="A223" i="13" s="1"/>
  <c r="B224" i="13"/>
  <c r="C224" i="13" s="1"/>
  <c r="A224" i="13" s="1"/>
  <c r="B225" i="13"/>
  <c r="C225" i="13" s="1"/>
  <c r="A225" i="13" s="1"/>
  <c r="B226" i="13"/>
  <c r="C226" i="13" s="1"/>
  <c r="A226" i="13" s="1"/>
  <c r="B227" i="13"/>
  <c r="C227" i="13" s="1"/>
  <c r="A227" i="13" s="1"/>
  <c r="B228" i="13"/>
  <c r="C228" i="13" s="1"/>
  <c r="A228" i="13" s="1"/>
  <c r="B229" i="13"/>
  <c r="C229" i="13" s="1"/>
  <c r="A229" i="13" s="1"/>
  <c r="B230" i="13"/>
  <c r="C230" i="13" s="1"/>
  <c r="A230" i="13" s="1"/>
  <c r="B231" i="13"/>
  <c r="C231" i="13" s="1"/>
  <c r="A231" i="13" s="1"/>
  <c r="B232" i="13"/>
  <c r="C232" i="13" s="1"/>
  <c r="A232" i="13" s="1"/>
  <c r="B233" i="13"/>
  <c r="C233" i="13" s="1"/>
  <c r="A233" i="13" s="1"/>
  <c r="B234" i="13"/>
  <c r="C234" i="13" s="1"/>
  <c r="A234" i="13" s="1"/>
  <c r="B235" i="13"/>
  <c r="C235" i="13" s="1"/>
  <c r="A235" i="13" s="1"/>
  <c r="B236" i="13"/>
  <c r="C236" i="13" s="1"/>
  <c r="A236" i="13" s="1"/>
  <c r="B237" i="13"/>
  <c r="C237" i="13" s="1"/>
  <c r="A237" i="13" s="1"/>
  <c r="B238" i="13"/>
  <c r="C238" i="13" s="1"/>
  <c r="A238" i="13" s="1"/>
  <c r="B239" i="13"/>
  <c r="C239" i="13" s="1"/>
  <c r="A239" i="13" s="1"/>
  <c r="B240" i="13"/>
  <c r="C240" i="13" s="1"/>
  <c r="A240" i="13" s="1"/>
  <c r="B241" i="13"/>
  <c r="C241" i="13" s="1"/>
  <c r="A241" i="13" s="1"/>
  <c r="B242" i="13"/>
  <c r="C242" i="13" s="1"/>
  <c r="A242" i="13" s="1"/>
  <c r="B243" i="13"/>
  <c r="C243" i="13" s="1"/>
  <c r="A243" i="13" s="1"/>
  <c r="B244" i="13"/>
  <c r="C244" i="13" s="1"/>
  <c r="A244" i="13" s="1"/>
  <c r="B245" i="13"/>
  <c r="C245" i="13" s="1"/>
  <c r="A245" i="13" s="1"/>
  <c r="B246" i="13"/>
  <c r="C246" i="13" s="1"/>
  <c r="A246" i="13" s="1"/>
  <c r="B247" i="13"/>
  <c r="C247" i="13" s="1"/>
  <c r="A247" i="13" s="1"/>
  <c r="B3" i="13"/>
  <c r="B4" i="13"/>
  <c r="C4" i="13" s="1"/>
  <c r="A4" i="13" s="1"/>
  <c r="B6" i="13"/>
  <c r="C6" i="13" s="1"/>
  <c r="A6" i="13" s="1"/>
  <c r="B7" i="13"/>
  <c r="C7" i="13" s="1"/>
  <c r="A7" i="13" s="1"/>
  <c r="B9" i="13"/>
  <c r="C9" i="13" s="1"/>
  <c r="A9" i="13" s="1"/>
  <c r="B11" i="13"/>
  <c r="C11" i="13" s="1"/>
  <c r="A11" i="13" s="1"/>
  <c r="B13" i="13"/>
  <c r="C13" i="13" s="1"/>
  <c r="A13" i="13" s="1"/>
  <c r="B15" i="13"/>
  <c r="C15" i="13" s="1"/>
  <c r="A15" i="13" s="1"/>
  <c r="B16" i="13"/>
  <c r="C16" i="13" s="1"/>
  <c r="A16" i="13" s="1"/>
  <c r="B17" i="13"/>
  <c r="C17" i="13" s="1"/>
  <c r="A17" i="13" s="1"/>
  <c r="B18" i="13"/>
  <c r="C18" i="13" s="1"/>
  <c r="A18" i="13" s="1"/>
  <c r="B19" i="13"/>
  <c r="C19" i="13" s="1"/>
  <c r="A19" i="13" s="1"/>
  <c r="B20" i="13"/>
  <c r="C20" i="13" s="1"/>
  <c r="A20" i="13" s="1"/>
  <c r="B21" i="13"/>
  <c r="C21" i="13" s="1"/>
  <c r="A21" i="13" s="1"/>
  <c r="B22" i="13"/>
  <c r="C22" i="13" s="1"/>
  <c r="A22" i="13" s="1"/>
  <c r="B23" i="13"/>
  <c r="C23" i="13" s="1"/>
  <c r="A23" i="13" s="1"/>
  <c r="B24" i="13"/>
  <c r="C24" i="13" s="1"/>
  <c r="A24" i="13" s="1"/>
  <c r="B25" i="13"/>
  <c r="C25" i="13" s="1"/>
  <c r="A25" i="13" s="1"/>
  <c r="B26" i="13"/>
  <c r="C26" i="13" s="1"/>
  <c r="A26" i="13" s="1"/>
  <c r="B27" i="13"/>
  <c r="C27" i="13" s="1"/>
  <c r="A27" i="13" s="1"/>
  <c r="B28" i="13"/>
  <c r="C28" i="13" s="1"/>
  <c r="A28" i="13" s="1"/>
  <c r="B29" i="13"/>
  <c r="C29" i="13" s="1"/>
  <c r="A29" i="13" s="1"/>
  <c r="B30" i="13"/>
  <c r="C30" i="13" s="1"/>
  <c r="A30" i="13" s="1"/>
  <c r="B31" i="13"/>
  <c r="C31" i="13" s="1"/>
  <c r="A31" i="13" s="1"/>
  <c r="B32" i="13"/>
  <c r="C32" i="13" s="1"/>
  <c r="A32" i="13" s="1"/>
  <c r="B33" i="13"/>
  <c r="C33" i="13" s="1"/>
  <c r="A33" i="13" s="1"/>
  <c r="B34" i="13"/>
  <c r="C34" i="13" s="1"/>
  <c r="A34" i="13" s="1"/>
  <c r="B35" i="13"/>
  <c r="C35" i="13" s="1"/>
  <c r="A35" i="13" s="1"/>
  <c r="B36" i="13"/>
  <c r="C36" i="13" s="1"/>
  <c r="A36" i="13" s="1"/>
  <c r="B37" i="13"/>
  <c r="C37" i="13" s="1"/>
  <c r="A37" i="13" s="1"/>
  <c r="B38" i="13"/>
  <c r="C38" i="13" s="1"/>
  <c r="A38" i="13" s="1"/>
  <c r="B39" i="13"/>
  <c r="C39" i="13" s="1"/>
  <c r="A39" i="13" s="1"/>
  <c r="B40" i="13"/>
  <c r="C40" i="13" s="1"/>
  <c r="A40" i="13" s="1"/>
  <c r="B41" i="13"/>
  <c r="C41" i="13" s="1"/>
  <c r="A41" i="13" s="1"/>
  <c r="B42" i="13"/>
  <c r="C42" i="13" s="1"/>
  <c r="A42" i="13" s="1"/>
  <c r="B43" i="13"/>
  <c r="C43" i="13" s="1"/>
  <c r="A43" i="13" s="1"/>
  <c r="B44" i="13"/>
  <c r="C44" i="13" s="1"/>
  <c r="A44" i="13" s="1"/>
  <c r="B45" i="13"/>
  <c r="C45" i="13" s="1"/>
  <c r="A45" i="13" s="1"/>
  <c r="B46" i="13"/>
  <c r="C46" i="13" s="1"/>
  <c r="A46" i="13" s="1"/>
  <c r="B47" i="13"/>
  <c r="C47" i="13" s="1"/>
  <c r="A47" i="13" s="1"/>
  <c r="B48" i="13"/>
  <c r="C48" i="13" s="1"/>
  <c r="A48" i="13" s="1"/>
  <c r="B49" i="13"/>
  <c r="C49" i="13" s="1"/>
  <c r="A49" i="13" s="1"/>
  <c r="B50" i="13"/>
  <c r="C50" i="13" s="1"/>
  <c r="A50" i="13" s="1"/>
  <c r="B51" i="13"/>
  <c r="C51" i="13" s="1"/>
  <c r="A51" i="13" s="1"/>
  <c r="B52" i="13"/>
  <c r="C52" i="13" s="1"/>
  <c r="A52" i="13" s="1"/>
  <c r="B53" i="13"/>
  <c r="C53" i="13" s="1"/>
  <c r="A53" i="13" s="1"/>
  <c r="B54" i="13"/>
  <c r="C54" i="13" s="1"/>
  <c r="A54" i="13" s="1"/>
  <c r="B55" i="13"/>
  <c r="C55" i="13" s="1"/>
  <c r="A55" i="13" s="1"/>
  <c r="B56" i="13"/>
  <c r="C56" i="13" s="1"/>
  <c r="A56" i="13" s="1"/>
  <c r="B57" i="13"/>
  <c r="C57" i="13" s="1"/>
  <c r="A57" i="13" s="1"/>
  <c r="B58" i="13"/>
  <c r="C58" i="13" s="1"/>
  <c r="A58" i="13" s="1"/>
  <c r="B59" i="13"/>
  <c r="C59" i="13" s="1"/>
  <c r="A59" i="13" s="1"/>
  <c r="B60" i="13"/>
  <c r="C60" i="13" s="1"/>
  <c r="A60" i="13" s="1"/>
  <c r="B61" i="13"/>
  <c r="C61" i="13" s="1"/>
  <c r="A61" i="13" s="1"/>
  <c r="B62" i="13"/>
  <c r="C62" i="13" s="1"/>
  <c r="A62" i="13" s="1"/>
  <c r="B63" i="13"/>
  <c r="C63" i="13" s="1"/>
  <c r="A63" i="13" s="1"/>
  <c r="B64" i="13"/>
  <c r="C64" i="13" s="1"/>
  <c r="A64" i="13" s="1"/>
  <c r="B65" i="13"/>
  <c r="C65" i="13" s="1"/>
  <c r="A65" i="13" s="1"/>
  <c r="B66" i="13"/>
  <c r="C66" i="13" s="1"/>
  <c r="A66" i="13" s="1"/>
  <c r="B67" i="13"/>
  <c r="C67" i="13" s="1"/>
  <c r="A67" i="13" s="1"/>
  <c r="B68" i="13"/>
  <c r="C68" i="13" s="1"/>
  <c r="A68" i="13" s="1"/>
  <c r="B69" i="13"/>
  <c r="C69" i="13" s="1"/>
  <c r="A69" i="13" s="1"/>
  <c r="B70" i="13"/>
  <c r="C70" i="13" s="1"/>
  <c r="A70" i="13" s="1"/>
  <c r="B71" i="13"/>
  <c r="C71" i="13" s="1"/>
  <c r="A71" i="13" s="1"/>
  <c r="B72" i="13"/>
  <c r="C72" i="13" s="1"/>
  <c r="A72" i="13" s="1"/>
  <c r="B73" i="13"/>
  <c r="C73" i="13" s="1"/>
  <c r="A73" i="13" s="1"/>
  <c r="B74" i="13"/>
  <c r="C74" i="13" s="1"/>
  <c r="A74" i="13" s="1"/>
  <c r="B75" i="13"/>
  <c r="C75" i="13" s="1"/>
  <c r="A75" i="13" s="1"/>
  <c r="B76" i="13"/>
  <c r="C76" i="13" s="1"/>
  <c r="A76" i="13" s="1"/>
  <c r="B77" i="13"/>
  <c r="C77" i="13" s="1"/>
  <c r="A77" i="13" s="1"/>
  <c r="B78" i="13"/>
  <c r="C78" i="13" s="1"/>
  <c r="A78" i="13" s="1"/>
  <c r="B79" i="13"/>
  <c r="C79" i="13" s="1"/>
  <c r="A79" i="13" s="1"/>
  <c r="B80" i="13"/>
  <c r="C80" i="13" s="1"/>
  <c r="A80" i="13" s="1"/>
  <c r="B81" i="13"/>
  <c r="C81" i="13" s="1"/>
  <c r="A81" i="13" s="1"/>
  <c r="B82" i="13"/>
  <c r="C82" i="13" s="1"/>
  <c r="A82" i="13" s="1"/>
  <c r="B83" i="13"/>
  <c r="C83" i="13" s="1"/>
  <c r="A83" i="13" s="1"/>
  <c r="B84" i="13"/>
  <c r="C84" i="13" s="1"/>
  <c r="A84" i="13" s="1"/>
  <c r="B85" i="13"/>
  <c r="C85" i="13" s="1"/>
  <c r="A85" i="13" s="1"/>
  <c r="B86" i="13"/>
  <c r="C86" i="13" s="1"/>
  <c r="A86" i="13" s="1"/>
  <c r="B87" i="13"/>
  <c r="C87" i="13" s="1"/>
  <c r="A87" i="13" s="1"/>
  <c r="B88" i="13"/>
  <c r="C88" i="13" s="1"/>
  <c r="A88" i="13" s="1"/>
  <c r="B89" i="13"/>
  <c r="C89" i="13" s="1"/>
  <c r="A89" i="13" s="1"/>
  <c r="B90" i="13"/>
  <c r="C90" i="13" s="1"/>
  <c r="A90" i="13" s="1"/>
  <c r="B91" i="13"/>
  <c r="C91" i="13" s="1"/>
  <c r="A91" i="13" s="1"/>
  <c r="B92" i="13"/>
  <c r="C92" i="13" s="1"/>
  <c r="A92" i="13" s="1"/>
  <c r="B93" i="13"/>
  <c r="C93" i="13" s="1"/>
  <c r="A93" i="13" s="1"/>
  <c r="B94" i="13"/>
  <c r="C94" i="13" s="1"/>
  <c r="A94" i="13" s="1"/>
  <c r="B95" i="13"/>
  <c r="C95" i="13" s="1"/>
  <c r="A95" i="13" s="1"/>
  <c r="B96" i="13"/>
  <c r="C96" i="13" s="1"/>
  <c r="A96" i="13" s="1"/>
  <c r="B97" i="13"/>
  <c r="C97" i="13" s="1"/>
  <c r="A97" i="13" s="1"/>
  <c r="B98" i="13"/>
  <c r="C98" i="13" s="1"/>
  <c r="A98" i="13" s="1"/>
  <c r="B99" i="13"/>
  <c r="C99" i="13" s="1"/>
  <c r="A99" i="13" s="1"/>
  <c r="B100" i="13"/>
  <c r="C100" i="13" s="1"/>
  <c r="A100" i="13" s="1"/>
  <c r="B101" i="13"/>
  <c r="C101" i="13" s="1"/>
  <c r="A101" i="13" s="1"/>
  <c r="B102" i="13"/>
  <c r="C102" i="13" s="1"/>
  <c r="A102" i="13" s="1"/>
  <c r="B103" i="13"/>
  <c r="C103" i="13" s="1"/>
  <c r="A103" i="13" s="1"/>
  <c r="B104" i="13"/>
  <c r="C104" i="13" s="1"/>
  <c r="A104" i="13" s="1"/>
  <c r="B105" i="13"/>
  <c r="C105" i="13" s="1"/>
  <c r="A105" i="13" s="1"/>
  <c r="B106" i="13"/>
  <c r="C106" i="13" s="1"/>
  <c r="A106" i="13" s="1"/>
  <c r="B107" i="13"/>
  <c r="C107" i="13" s="1"/>
  <c r="A107" i="13" s="1"/>
  <c r="B108" i="13"/>
  <c r="C108" i="13" s="1"/>
  <c r="A108" i="13" s="1"/>
  <c r="B109" i="13"/>
  <c r="C109" i="13" s="1"/>
  <c r="A109" i="13" s="1"/>
  <c r="B110" i="13"/>
  <c r="C110" i="13" s="1"/>
  <c r="A110" i="13" s="1"/>
  <c r="B111" i="13"/>
  <c r="C111" i="13" s="1"/>
  <c r="A111" i="13" s="1"/>
  <c r="B112" i="13"/>
  <c r="C112" i="13" s="1"/>
  <c r="A112" i="13" s="1"/>
  <c r="B113" i="13"/>
  <c r="C113" i="13" s="1"/>
  <c r="A113" i="13" s="1"/>
  <c r="B114" i="13"/>
  <c r="C114" i="13" s="1"/>
  <c r="A114" i="13" s="1"/>
  <c r="B115" i="13"/>
  <c r="C115" i="13" s="1"/>
  <c r="A115" i="13" s="1"/>
  <c r="B116" i="13"/>
  <c r="C116" i="13" s="1"/>
  <c r="A116" i="13" s="1"/>
  <c r="B117" i="13"/>
  <c r="C117" i="13" s="1"/>
  <c r="A117" i="13" s="1"/>
  <c r="B118" i="13"/>
  <c r="C118" i="13" s="1"/>
  <c r="A118" i="13" s="1"/>
  <c r="B119" i="13"/>
  <c r="C119" i="13" s="1"/>
  <c r="A119" i="13" s="1"/>
  <c r="B120" i="13"/>
  <c r="C120" i="13" s="1"/>
  <c r="A120" i="13" s="1"/>
  <c r="B121" i="13"/>
  <c r="C121" i="13" s="1"/>
  <c r="A121" i="13" s="1"/>
  <c r="B122" i="13"/>
  <c r="C122" i="13" s="1"/>
  <c r="A122" i="13" s="1"/>
  <c r="B123" i="13"/>
  <c r="C123" i="13" s="1"/>
  <c r="A123" i="13" s="1"/>
  <c r="B124" i="13"/>
  <c r="C124" i="13" s="1"/>
  <c r="A124" i="13" s="1"/>
  <c r="B125" i="13"/>
  <c r="C125" i="13" s="1"/>
  <c r="A125" i="13" s="1"/>
  <c r="B126" i="13"/>
  <c r="C126" i="13" s="1"/>
  <c r="A126" i="13" s="1"/>
  <c r="B127" i="13"/>
  <c r="C127" i="13" s="1"/>
  <c r="A127" i="13" s="1"/>
  <c r="B128" i="13"/>
  <c r="C128" i="13" s="1"/>
  <c r="A128" i="13" s="1"/>
  <c r="B129" i="13"/>
  <c r="C129" i="13" s="1"/>
  <c r="A129" i="13" s="1"/>
  <c r="B130" i="13"/>
  <c r="C130" i="13" s="1"/>
  <c r="A130" i="13" s="1"/>
  <c r="B131" i="13"/>
  <c r="C131" i="13" s="1"/>
  <c r="A131" i="13" s="1"/>
  <c r="B132" i="13"/>
  <c r="C132" i="13" s="1"/>
  <c r="A132" i="13" s="1"/>
  <c r="B133" i="13"/>
  <c r="C133" i="13" s="1"/>
  <c r="A133" i="13" s="1"/>
  <c r="B134" i="13"/>
  <c r="C134" i="13" s="1"/>
  <c r="A134" i="13" s="1"/>
  <c r="B135" i="13"/>
  <c r="C135" i="13" s="1"/>
  <c r="A135" i="13" s="1"/>
  <c r="B136" i="13"/>
  <c r="C136" i="13" s="1"/>
  <c r="A136" i="13" s="1"/>
  <c r="B137" i="13"/>
  <c r="C137" i="13" s="1"/>
  <c r="A137" i="13" s="1"/>
  <c r="B138" i="13"/>
  <c r="C138" i="13" s="1"/>
  <c r="A138" i="13" s="1"/>
  <c r="B139" i="13"/>
  <c r="C139" i="13" s="1"/>
  <c r="A139" i="13" s="1"/>
  <c r="B140" i="13"/>
  <c r="C140" i="13" s="1"/>
  <c r="A140" i="13" s="1"/>
  <c r="B141" i="13"/>
  <c r="C141" i="13" s="1"/>
  <c r="A141" i="13" s="1"/>
  <c r="B142" i="13"/>
  <c r="C142" i="13" s="1"/>
  <c r="A142" i="13" s="1"/>
  <c r="B143" i="13"/>
  <c r="C143" i="13" s="1"/>
  <c r="A143" i="13" s="1"/>
  <c r="B144" i="13"/>
  <c r="C144" i="13" s="1"/>
  <c r="A144" i="13" s="1"/>
  <c r="B145" i="13"/>
  <c r="C145" i="13" s="1"/>
  <c r="A145" i="13" s="1"/>
  <c r="B146" i="13"/>
  <c r="C146" i="13" s="1"/>
  <c r="A146" i="13" s="1"/>
  <c r="B147" i="13"/>
  <c r="C147" i="13" s="1"/>
  <c r="A147" i="13" s="1"/>
  <c r="B148" i="13"/>
  <c r="C148" i="13" s="1"/>
  <c r="A148" i="13" s="1"/>
  <c r="B149" i="13"/>
  <c r="C149" i="13" s="1"/>
  <c r="A149" i="13" s="1"/>
  <c r="B150" i="13"/>
  <c r="C150" i="13" s="1"/>
  <c r="A150" i="13" s="1"/>
  <c r="B151" i="13"/>
  <c r="C151" i="13" s="1"/>
  <c r="A151" i="13" s="1"/>
  <c r="B152" i="13"/>
  <c r="C152" i="13" s="1"/>
  <c r="A152" i="13" s="1"/>
  <c r="B153" i="13"/>
  <c r="C153" i="13" s="1"/>
  <c r="A153" i="13" s="1"/>
  <c r="B154" i="13"/>
  <c r="C154" i="13" s="1"/>
  <c r="A154" i="13" s="1"/>
  <c r="B155" i="13"/>
  <c r="C155" i="13" s="1"/>
  <c r="A155" i="13" s="1"/>
  <c r="B156" i="13"/>
  <c r="C156" i="13" s="1"/>
  <c r="A156" i="13" s="1"/>
  <c r="B157" i="13"/>
  <c r="C157" i="13" s="1"/>
  <c r="A157" i="13" s="1"/>
  <c r="B158" i="13"/>
  <c r="C158" i="13" s="1"/>
  <c r="A158" i="13" s="1"/>
  <c r="B159" i="13"/>
  <c r="C159" i="13" s="1"/>
  <c r="A159" i="13" s="1"/>
  <c r="B160" i="13"/>
  <c r="C160" i="13" s="1"/>
  <c r="A160" i="13" s="1"/>
  <c r="B161" i="13"/>
  <c r="C161" i="13" s="1"/>
  <c r="A161" i="13" s="1"/>
  <c r="B162" i="13"/>
  <c r="C162" i="13" s="1"/>
  <c r="A162" i="13" s="1"/>
  <c r="B163" i="13"/>
  <c r="C163" i="13" s="1"/>
  <c r="A163" i="13" s="1"/>
  <c r="B164" i="13"/>
  <c r="C164" i="13" s="1"/>
  <c r="A164" i="13" s="1"/>
  <c r="B165" i="13"/>
  <c r="C165" i="13" s="1"/>
  <c r="A165" i="13" s="1"/>
  <c r="B166" i="13"/>
  <c r="C166" i="13" s="1"/>
  <c r="A166" i="13" s="1"/>
  <c r="B167" i="13"/>
  <c r="C167" i="13" s="1"/>
  <c r="A167" i="13" s="1"/>
  <c r="B168" i="13"/>
  <c r="C168" i="13" s="1"/>
  <c r="A168" i="13" s="1"/>
  <c r="B169" i="13"/>
  <c r="C169" i="13" s="1"/>
  <c r="A169" i="13" s="1"/>
  <c r="B170" i="13"/>
  <c r="C170" i="13" s="1"/>
  <c r="A170" i="13" s="1"/>
  <c r="B171" i="13"/>
  <c r="C171" i="13" s="1"/>
  <c r="A171" i="13" s="1"/>
  <c r="B172" i="13"/>
  <c r="C172" i="13" s="1"/>
  <c r="A172" i="13" s="1"/>
  <c r="B173" i="13"/>
  <c r="C173" i="13" s="1"/>
  <c r="A173" i="13" s="1"/>
  <c r="B174" i="13"/>
  <c r="C174" i="13" s="1"/>
  <c r="A174" i="13" s="1"/>
  <c r="B175" i="13"/>
  <c r="C175" i="13" s="1"/>
  <c r="A175" i="13" s="1"/>
  <c r="B176" i="13"/>
  <c r="C176" i="13" s="1"/>
  <c r="A176" i="13" s="1"/>
  <c r="B177" i="13"/>
  <c r="C177" i="13" s="1"/>
  <c r="A177" i="13" s="1"/>
  <c r="B178" i="13"/>
  <c r="C178" i="13" s="1"/>
  <c r="A178" i="13" s="1"/>
  <c r="B179" i="13"/>
  <c r="C179" i="13" s="1"/>
  <c r="A179" i="13" s="1"/>
  <c r="B180" i="13"/>
  <c r="C180" i="13" s="1"/>
  <c r="A180" i="13" s="1"/>
  <c r="B181" i="13"/>
  <c r="C181" i="13" s="1"/>
  <c r="A181" i="13" s="1"/>
  <c r="B182" i="13"/>
  <c r="C182" i="13" s="1"/>
  <c r="A182" i="13" s="1"/>
  <c r="B183" i="13"/>
  <c r="C183" i="13" s="1"/>
  <c r="A183" i="13" s="1"/>
  <c r="B184" i="13"/>
  <c r="C184" i="13" s="1"/>
  <c r="A184" i="13" s="1"/>
  <c r="B185" i="13"/>
  <c r="C185" i="13" s="1"/>
  <c r="A185" i="13" s="1"/>
  <c r="B186" i="13"/>
  <c r="C186" i="13" s="1"/>
  <c r="A186" i="13" s="1"/>
  <c r="B187" i="13"/>
  <c r="C187" i="13" s="1"/>
  <c r="A187" i="13" s="1"/>
  <c r="B188" i="13"/>
  <c r="C188" i="13" s="1"/>
  <c r="A188" i="13" s="1"/>
  <c r="B189" i="13"/>
  <c r="C189" i="13" s="1"/>
  <c r="A189" i="13" s="1"/>
  <c r="B190" i="13"/>
  <c r="C190" i="13" s="1"/>
  <c r="A190" i="13" s="1"/>
  <c r="B191" i="13"/>
  <c r="C191" i="13" s="1"/>
  <c r="A191" i="13" s="1"/>
  <c r="B192" i="13"/>
  <c r="C192" i="13" s="1"/>
  <c r="A192" i="13" s="1"/>
  <c r="B193" i="13"/>
  <c r="C193" i="13" s="1"/>
  <c r="A193" i="13" s="1"/>
  <c r="B194" i="13"/>
  <c r="C194" i="13" s="1"/>
  <c r="A194" i="13" s="1"/>
  <c r="B195" i="13"/>
  <c r="C195" i="13" s="1"/>
  <c r="A195" i="13" s="1"/>
  <c r="A288" i="1" l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S1" i="11" l="1"/>
  <c r="T1" i="11"/>
  <c r="Q1" i="11"/>
  <c r="R1" i="11"/>
  <c r="B1" i="11"/>
  <c r="C1" i="11"/>
  <c r="D1" i="11"/>
  <c r="E1" i="11"/>
  <c r="F1" i="11"/>
  <c r="G1" i="11"/>
  <c r="H1" i="11"/>
  <c r="I1" i="11"/>
  <c r="J1" i="11"/>
  <c r="K1" i="11"/>
  <c r="L1" i="11"/>
  <c r="M1" i="11"/>
  <c r="N1" i="11"/>
  <c r="O1" i="11"/>
  <c r="P1" i="11"/>
  <c r="A1" i="11"/>
  <c r="C1" i="8"/>
  <c r="D1" i="8"/>
  <c r="E1" i="8"/>
  <c r="F1" i="8"/>
  <c r="G1" i="8"/>
  <c r="H1" i="8"/>
  <c r="I1" i="8"/>
  <c r="J1" i="8"/>
  <c r="K1" i="8"/>
  <c r="L1" i="8"/>
  <c r="M1" i="8"/>
  <c r="N1" i="8"/>
  <c r="O1" i="8"/>
  <c r="P1" i="8"/>
  <c r="Q1" i="8"/>
  <c r="R1" i="8"/>
  <c r="S1" i="8"/>
  <c r="T1" i="8"/>
  <c r="U1" i="8"/>
  <c r="B1" i="8"/>
  <c r="C2" i="8" l="1"/>
  <c r="D2" i="8"/>
  <c r="E2" i="8"/>
  <c r="A141" i="8" s="1"/>
  <c r="F2" i="8"/>
  <c r="A176" i="8" s="1"/>
  <c r="G2" i="8"/>
  <c r="A211" i="8" s="1"/>
  <c r="H2" i="8"/>
  <c r="A246" i="8" s="1"/>
  <c r="I2" i="8"/>
  <c r="A281" i="8" s="1"/>
  <c r="J2" i="8"/>
  <c r="A316" i="8" s="1"/>
  <c r="K2" i="8"/>
  <c r="A351" i="8" s="1"/>
  <c r="L2" i="8"/>
  <c r="A386" i="8" s="1"/>
  <c r="M2" i="8"/>
  <c r="A421" i="8" s="1"/>
  <c r="N2" i="8"/>
  <c r="A456" i="8" s="1"/>
  <c r="O2" i="8"/>
  <c r="A491" i="8" s="1"/>
  <c r="P2" i="8"/>
  <c r="A526" i="8" s="1"/>
  <c r="Q2" i="8"/>
  <c r="A561" i="8" s="1"/>
  <c r="R2" i="8"/>
  <c r="A596" i="8" s="1"/>
  <c r="S2" i="8"/>
  <c r="A631" i="8" s="1"/>
  <c r="T2" i="8"/>
  <c r="A666" i="8" s="1"/>
  <c r="U2" i="8"/>
  <c r="A701" i="8" s="1"/>
  <c r="B2" i="8"/>
  <c r="A71" i="8" l="1"/>
  <c r="A106" i="8"/>
  <c r="A36" i="8"/>
  <c r="B23" i="10" l="1"/>
  <c r="B24" i="10"/>
  <c r="B25" i="10"/>
  <c r="B26" i="10"/>
  <c r="B27" i="10"/>
  <c r="C27" i="10" s="1"/>
  <c r="A27" i="10" s="1"/>
  <c r="B28" i="10"/>
  <c r="C28" i="10" s="1"/>
  <c r="A28" i="10" s="1"/>
  <c r="B29" i="10"/>
  <c r="C29" i="10" s="1"/>
  <c r="A29" i="10" s="1"/>
  <c r="B30" i="10"/>
  <c r="C30" i="10" s="1"/>
  <c r="A30" i="10" s="1"/>
  <c r="B31" i="10"/>
  <c r="B22" i="10"/>
  <c r="B13" i="10"/>
  <c r="B14" i="10"/>
  <c r="B15" i="10"/>
  <c r="B16" i="10"/>
  <c r="B17" i="10"/>
  <c r="B18" i="10"/>
  <c r="B19" i="10"/>
  <c r="B20" i="10"/>
  <c r="C20" i="10" s="1"/>
  <c r="A20" i="10" s="1"/>
  <c r="B21" i="10"/>
  <c r="B12" i="10"/>
  <c r="B3" i="10"/>
  <c r="B4" i="10"/>
  <c r="B5" i="10"/>
  <c r="B6" i="10"/>
  <c r="B7" i="10"/>
  <c r="B8" i="10"/>
  <c r="B9" i="10"/>
  <c r="B10" i="10"/>
  <c r="B11" i="10"/>
  <c r="B2" i="10"/>
  <c r="C3" i="10" l="1"/>
  <c r="A3" i="10" s="1"/>
  <c r="C5" i="10"/>
  <c r="A5" i="10" s="1"/>
  <c r="C7" i="10"/>
  <c r="A7" i="10" s="1"/>
  <c r="C9" i="10"/>
  <c r="A9" i="10" s="1"/>
  <c r="C11" i="10"/>
  <c r="A11" i="10" s="1"/>
  <c r="C13" i="10"/>
  <c r="A13" i="10" s="1"/>
  <c r="C15" i="10"/>
  <c r="A15" i="10" s="1"/>
  <c r="C17" i="10"/>
  <c r="A17" i="10" s="1"/>
  <c r="C19" i="10"/>
  <c r="A19" i="10" s="1"/>
  <c r="C21" i="10"/>
  <c r="A21" i="10" s="1"/>
  <c r="C23" i="10"/>
  <c r="A23" i="10" s="1"/>
  <c r="C25" i="10"/>
  <c r="A25" i="10" s="1"/>
  <c r="C31" i="10"/>
  <c r="A31" i="10" s="1"/>
  <c r="C2" i="10"/>
  <c r="C24" i="10"/>
  <c r="A24" i="10" s="1"/>
  <c r="C16" i="10"/>
  <c r="A16" i="10" s="1"/>
  <c r="C12" i="10"/>
  <c r="A12" i="10" s="1"/>
  <c r="C8" i="10"/>
  <c r="A8" i="10" s="1"/>
  <c r="C4" i="10"/>
  <c r="A4" i="10" s="1"/>
  <c r="C26" i="10"/>
  <c r="A26" i="10" s="1"/>
  <c r="C22" i="10"/>
  <c r="A22" i="10" s="1"/>
  <c r="C18" i="10"/>
  <c r="A18" i="10" s="1"/>
  <c r="C14" i="10"/>
  <c r="A14" i="10" s="1"/>
  <c r="C10" i="10"/>
  <c r="A10" i="10" s="1"/>
  <c r="C6" i="10"/>
  <c r="A6" i="10" s="1"/>
  <c r="A2" i="10"/>
  <c r="C34" i="10" l="1"/>
  <c r="C33" i="10"/>
  <c r="E2" i="10" s="1"/>
  <c r="E3" i="10" l="1"/>
  <c r="F2" i="10"/>
  <c r="L376" i="1" l="1"/>
  <c r="L337" i="1"/>
  <c r="D376" i="1"/>
  <c r="D337" i="1"/>
  <c r="L298" i="1"/>
  <c r="B1" i="14"/>
  <c r="H2" i="10"/>
  <c r="D298" i="1"/>
  <c r="A2" i="15" s="1"/>
  <c r="E4" i="10"/>
  <c r="E5" i="10" s="1"/>
  <c r="E6" i="10" s="1"/>
  <c r="E7" i="10" s="1"/>
  <c r="E8" i="10" s="1"/>
  <c r="E9" i="10" s="1"/>
  <c r="E10" i="10" s="1"/>
  <c r="E11" i="10" s="1"/>
  <c r="E12" i="10" s="1"/>
  <c r="E13" i="10" s="1"/>
  <c r="E14" i="10" s="1"/>
  <c r="E15" i="10" s="1"/>
  <c r="E16" i="10" s="1"/>
  <c r="E17" i="10" s="1"/>
  <c r="F3" i="10"/>
  <c r="A3" i="8"/>
  <c r="G2" i="10"/>
  <c r="L377" i="1" l="1"/>
  <c r="A153" i="15" s="1"/>
  <c r="D377" i="1"/>
  <c r="L338" i="1"/>
  <c r="A93" i="15" s="1"/>
  <c r="D338" i="1"/>
  <c r="L2" i="15"/>
  <c r="G2" i="15"/>
  <c r="K2" i="15"/>
  <c r="L299" i="1"/>
  <c r="A33" i="15" s="1"/>
  <c r="C1" i="14"/>
  <c r="I2" i="15"/>
  <c r="H2" i="15"/>
  <c r="J2" i="15"/>
  <c r="H3" i="10"/>
  <c r="D299" i="1"/>
  <c r="A705" i="8"/>
  <c r="A670" i="8"/>
  <c r="A635" i="8"/>
  <c r="A600" i="8"/>
  <c r="A565" i="8"/>
  <c r="A530" i="8"/>
  <c r="A495" i="8"/>
  <c r="A460" i="8"/>
  <c r="A425" i="8"/>
  <c r="A390" i="8"/>
  <c r="A355" i="8"/>
  <c r="A320" i="8"/>
  <c r="A285" i="8"/>
  <c r="A215" i="8"/>
  <c r="A180" i="8"/>
  <c r="A145" i="8"/>
  <c r="A250" i="8"/>
  <c r="D3" i="8"/>
  <c r="B3" i="8"/>
  <c r="E3" i="8"/>
  <c r="C145" i="8" s="1"/>
  <c r="N3" i="8"/>
  <c r="C460" i="8" s="1"/>
  <c r="L3" i="8"/>
  <c r="C390" i="8" s="1"/>
  <c r="T3" i="8"/>
  <c r="C670" i="8" s="1"/>
  <c r="K3" i="8"/>
  <c r="C355" i="8" s="1"/>
  <c r="O3" i="8"/>
  <c r="C495" i="8" s="1"/>
  <c r="S3" i="8"/>
  <c r="C635" i="8" s="1"/>
  <c r="F3" i="8"/>
  <c r="C180" i="8" s="1"/>
  <c r="C3" i="8"/>
  <c r="C75" i="8" s="1"/>
  <c r="G3" i="8"/>
  <c r="C215" i="8" s="1"/>
  <c r="J3" i="8"/>
  <c r="C320" i="8" s="1"/>
  <c r="R3" i="8"/>
  <c r="C600" i="8" s="1"/>
  <c r="H3" i="8"/>
  <c r="C250" i="8" s="1"/>
  <c r="P3" i="8"/>
  <c r="C530" i="8" s="1"/>
  <c r="I3" i="8"/>
  <c r="C285" i="8" s="1"/>
  <c r="Q3" i="8"/>
  <c r="C565" i="8" s="1"/>
  <c r="M3" i="8"/>
  <c r="C425" i="8" s="1"/>
  <c r="U3" i="8"/>
  <c r="C705" i="8" s="1"/>
  <c r="C110" i="8"/>
  <c r="A110" i="8"/>
  <c r="A75" i="8"/>
  <c r="F17" i="10"/>
  <c r="E18" i="10"/>
  <c r="E19" i="10" s="1"/>
  <c r="A4" i="8"/>
  <c r="G3" i="10"/>
  <c r="F4" i="10"/>
  <c r="F5" i="10"/>
  <c r="F6" i="10"/>
  <c r="D380" i="1" l="1"/>
  <c r="A126" i="15" s="1"/>
  <c r="D341" i="1"/>
  <c r="A66" i="15" s="1"/>
  <c r="L380" i="1"/>
  <c r="A156" i="15" s="1"/>
  <c r="L341" i="1"/>
  <c r="A96" i="15" s="1"/>
  <c r="L379" i="1"/>
  <c r="D379" i="1"/>
  <c r="L340" i="1"/>
  <c r="D340" i="1"/>
  <c r="G33" i="15"/>
  <c r="K33" i="15"/>
  <c r="J33" i="15"/>
  <c r="L33" i="15"/>
  <c r="I33" i="15"/>
  <c r="H33" i="15"/>
  <c r="L378" i="1"/>
  <c r="A154" i="15" s="1"/>
  <c r="L339" i="1"/>
  <c r="A94" i="15" s="1"/>
  <c r="D378" i="1"/>
  <c r="D339" i="1"/>
  <c r="L391" i="1"/>
  <c r="D391" i="1"/>
  <c r="L352" i="1"/>
  <c r="D352" i="1"/>
  <c r="L93" i="15"/>
  <c r="H93" i="15"/>
  <c r="I93" i="15"/>
  <c r="J93" i="15"/>
  <c r="G93" i="15"/>
  <c r="K93" i="15"/>
  <c r="I153" i="15"/>
  <c r="H153" i="15"/>
  <c r="J153" i="15"/>
  <c r="G153" i="15"/>
  <c r="K153" i="15"/>
  <c r="L153" i="15"/>
  <c r="D1" i="14"/>
  <c r="L300" i="1"/>
  <c r="L313" i="1"/>
  <c r="Q1" i="14"/>
  <c r="L302" i="1"/>
  <c r="A36" i="15" s="1"/>
  <c r="F1" i="14"/>
  <c r="L301" i="1"/>
  <c r="E1" i="14"/>
  <c r="H5" i="10"/>
  <c r="D301" i="1"/>
  <c r="A5" i="15" s="1"/>
  <c r="H6" i="10"/>
  <c r="D302" i="1"/>
  <c r="H4" i="10"/>
  <c r="D300" i="1"/>
  <c r="H17" i="10"/>
  <c r="D313" i="1"/>
  <c r="A216" i="8"/>
  <c r="F4" i="8"/>
  <c r="C181" i="8" s="1"/>
  <c r="A706" i="8"/>
  <c r="A671" i="8"/>
  <c r="A601" i="8"/>
  <c r="A531" i="8"/>
  <c r="A461" i="8"/>
  <c r="A391" i="8"/>
  <c r="A321" i="8"/>
  <c r="A251" i="8"/>
  <c r="A181" i="8"/>
  <c r="L4" i="8"/>
  <c r="C391" i="8" s="1"/>
  <c r="T4" i="8"/>
  <c r="C671" i="8" s="1"/>
  <c r="A636" i="8"/>
  <c r="A566" i="8"/>
  <c r="A496" i="8"/>
  <c r="A426" i="8"/>
  <c r="A356" i="8"/>
  <c r="A286" i="8"/>
  <c r="A146" i="8"/>
  <c r="H4" i="8"/>
  <c r="C251" i="8" s="1"/>
  <c r="P4" i="8"/>
  <c r="C531" i="8" s="1"/>
  <c r="E4" i="8"/>
  <c r="C146" i="8" s="1"/>
  <c r="D4" i="8"/>
  <c r="C111" i="8" s="1"/>
  <c r="B4" i="8"/>
  <c r="N4" i="8"/>
  <c r="C461" i="8" s="1"/>
  <c r="G4" i="8"/>
  <c r="C216" i="8" s="1"/>
  <c r="C4" i="8"/>
  <c r="C76" i="8" s="1"/>
  <c r="U4" i="8"/>
  <c r="C706" i="8" s="1"/>
  <c r="Q4" i="8"/>
  <c r="C566" i="8" s="1"/>
  <c r="M4" i="8"/>
  <c r="C426" i="8" s="1"/>
  <c r="I4" i="8"/>
  <c r="C286" i="8" s="1"/>
  <c r="J4" i="8"/>
  <c r="C321" i="8" s="1"/>
  <c r="S4" i="8"/>
  <c r="C636" i="8" s="1"/>
  <c r="O4" i="8"/>
  <c r="C496" i="8" s="1"/>
  <c r="K4" i="8"/>
  <c r="C356" i="8" s="1"/>
  <c r="R4" i="8"/>
  <c r="C601" i="8" s="1"/>
  <c r="C40" i="8"/>
  <c r="A7" i="8"/>
  <c r="G6" i="10"/>
  <c r="A76" i="8"/>
  <c r="A111" i="8"/>
  <c r="A41" i="8"/>
  <c r="F110" i="8"/>
  <c r="A6" i="8"/>
  <c r="G5" i="10"/>
  <c r="E20" i="10"/>
  <c r="F19" i="10"/>
  <c r="A5" i="8"/>
  <c r="G4" i="10"/>
  <c r="A18" i="8"/>
  <c r="G17" i="10"/>
  <c r="F7" i="10"/>
  <c r="G5" i="15" l="1"/>
  <c r="K5" i="15"/>
  <c r="J5" i="15"/>
  <c r="I5" i="15"/>
  <c r="L5" i="15"/>
  <c r="B5" i="15"/>
  <c r="C5" i="15" s="1"/>
  <c r="H5" i="15"/>
  <c r="D5" i="15"/>
  <c r="E5" i="15"/>
  <c r="M5" i="15"/>
  <c r="L381" i="1"/>
  <c r="D381" i="1"/>
  <c r="L342" i="1"/>
  <c r="D342" i="1"/>
  <c r="L393" i="1"/>
  <c r="A169" i="15" s="1"/>
  <c r="D393" i="1"/>
  <c r="L354" i="1"/>
  <c r="A109" i="15" s="1"/>
  <c r="D354" i="1"/>
  <c r="J94" i="15"/>
  <c r="H94" i="15"/>
  <c r="I94" i="15"/>
  <c r="G94" i="15"/>
  <c r="L94" i="15"/>
  <c r="K94" i="15"/>
  <c r="L96" i="15"/>
  <c r="I96" i="15"/>
  <c r="J96" i="15"/>
  <c r="G96" i="15"/>
  <c r="K96" i="15"/>
  <c r="H96" i="15"/>
  <c r="K66" i="15"/>
  <c r="G66" i="15"/>
  <c r="J66" i="15"/>
  <c r="H66" i="15"/>
  <c r="L66" i="15"/>
  <c r="I66" i="15"/>
  <c r="L36" i="15"/>
  <c r="J36" i="15"/>
  <c r="I36" i="15"/>
  <c r="H36" i="15"/>
  <c r="K36" i="15"/>
  <c r="G36" i="15"/>
  <c r="I154" i="15"/>
  <c r="H154" i="15"/>
  <c r="L154" i="15"/>
  <c r="G154" i="15"/>
  <c r="J154" i="15"/>
  <c r="K154" i="15"/>
  <c r="I156" i="15"/>
  <c r="H156" i="15"/>
  <c r="J156" i="15"/>
  <c r="G156" i="15"/>
  <c r="L156" i="15"/>
  <c r="K156" i="15"/>
  <c r="G126" i="15"/>
  <c r="K126" i="15"/>
  <c r="H126" i="15"/>
  <c r="L126" i="15"/>
  <c r="I126" i="15"/>
  <c r="J126" i="15"/>
  <c r="L6" i="15"/>
  <c r="K6" i="15"/>
  <c r="G6" i="15"/>
  <c r="L315" i="1"/>
  <c r="A49" i="15" s="1"/>
  <c r="S1" i="14"/>
  <c r="I6" i="15"/>
  <c r="H6" i="15"/>
  <c r="J6" i="15"/>
  <c r="L303" i="1"/>
  <c r="G1" i="14"/>
  <c r="H19" i="10"/>
  <c r="D315" i="1"/>
  <c r="H7" i="10"/>
  <c r="D303" i="1"/>
  <c r="A709" i="8"/>
  <c r="A674" i="8"/>
  <c r="A639" i="8"/>
  <c r="A604" i="8"/>
  <c r="A569" i="8"/>
  <c r="A534" i="8"/>
  <c r="A499" i="8"/>
  <c r="A464" i="8"/>
  <c r="A429" i="8"/>
  <c r="A394" i="8"/>
  <c r="A359" i="8"/>
  <c r="A324" i="8"/>
  <c r="A289" i="8"/>
  <c r="A254" i="8"/>
  <c r="A219" i="8"/>
  <c r="A184" i="8"/>
  <c r="A149" i="8"/>
  <c r="D7" i="8"/>
  <c r="C114" i="8" s="1"/>
  <c r="C7" i="8"/>
  <c r="F7" i="8"/>
  <c r="C184" i="8" s="1"/>
  <c r="Q7" i="8"/>
  <c r="C569" i="8" s="1"/>
  <c r="I7" i="8"/>
  <c r="C289" i="8" s="1"/>
  <c r="S7" i="8"/>
  <c r="C639" i="8" s="1"/>
  <c r="K7" i="8"/>
  <c r="C359" i="8" s="1"/>
  <c r="E7" i="8"/>
  <c r="C149" i="8" s="1"/>
  <c r="B7" i="8"/>
  <c r="M7" i="8"/>
  <c r="C429" i="8" s="1"/>
  <c r="R7" i="8"/>
  <c r="C604" i="8" s="1"/>
  <c r="N7" i="8"/>
  <c r="C464" i="8" s="1"/>
  <c r="J7" i="8"/>
  <c r="C324" i="8" s="1"/>
  <c r="O7" i="8"/>
  <c r="C499" i="8" s="1"/>
  <c r="U7" i="8"/>
  <c r="C709" i="8" s="1"/>
  <c r="T7" i="8"/>
  <c r="C674" i="8" s="1"/>
  <c r="P7" i="8"/>
  <c r="C534" i="8" s="1"/>
  <c r="L7" i="8"/>
  <c r="C394" i="8" s="1"/>
  <c r="H7" i="8"/>
  <c r="C254" i="8" s="1"/>
  <c r="G7" i="8"/>
  <c r="C219" i="8" s="1"/>
  <c r="A720" i="8"/>
  <c r="A685" i="8"/>
  <c r="A650" i="8"/>
  <c r="A580" i="8"/>
  <c r="A510" i="8"/>
  <c r="A440" i="8"/>
  <c r="A370" i="8"/>
  <c r="A300" i="8"/>
  <c r="A230" i="8"/>
  <c r="A160" i="8"/>
  <c r="A615" i="8"/>
  <c r="A545" i="8"/>
  <c r="A475" i="8"/>
  <c r="A405" i="8"/>
  <c r="A335" i="8"/>
  <c r="A265" i="8"/>
  <c r="A195" i="8"/>
  <c r="F18" i="8"/>
  <c r="C195" i="8" s="1"/>
  <c r="C18" i="8"/>
  <c r="C90" i="8" s="1"/>
  <c r="S18" i="8"/>
  <c r="C650" i="8" s="1"/>
  <c r="O18" i="8"/>
  <c r="C510" i="8" s="1"/>
  <c r="M18" i="8"/>
  <c r="C440" i="8" s="1"/>
  <c r="I18" i="8"/>
  <c r="C300" i="8" s="1"/>
  <c r="R18" i="8"/>
  <c r="C615" i="8" s="1"/>
  <c r="N18" i="8"/>
  <c r="C475" i="8" s="1"/>
  <c r="J18" i="8"/>
  <c r="C335" i="8" s="1"/>
  <c r="G18" i="8"/>
  <c r="C230" i="8" s="1"/>
  <c r="D18" i="8"/>
  <c r="C125" i="8" s="1"/>
  <c r="B18" i="8"/>
  <c r="E18" i="8"/>
  <c r="C160" i="8" s="1"/>
  <c r="Q18" i="8"/>
  <c r="C580" i="8" s="1"/>
  <c r="P18" i="8"/>
  <c r="C545" i="8" s="1"/>
  <c r="H18" i="8"/>
  <c r="C265" i="8" s="1"/>
  <c r="U18" i="8"/>
  <c r="C720" i="8" s="1"/>
  <c r="K18" i="8"/>
  <c r="C370" i="8" s="1"/>
  <c r="T18" i="8"/>
  <c r="C685" i="8" s="1"/>
  <c r="L18" i="8"/>
  <c r="C405" i="8" s="1"/>
  <c r="A707" i="8"/>
  <c r="A672" i="8"/>
  <c r="A637" i="8"/>
  <c r="A602" i="8"/>
  <c r="A567" i="8"/>
  <c r="A532" i="8"/>
  <c r="A497" i="8"/>
  <c r="A462" i="8"/>
  <c r="A427" i="8"/>
  <c r="A392" i="8"/>
  <c r="A357" i="8"/>
  <c r="A322" i="8"/>
  <c r="A287" i="8"/>
  <c r="A252" i="8"/>
  <c r="A217" i="8"/>
  <c r="A182" i="8"/>
  <c r="A147" i="8"/>
  <c r="J5" i="8"/>
  <c r="C322" i="8" s="1"/>
  <c r="N5" i="8"/>
  <c r="C462" i="8" s="1"/>
  <c r="R5" i="8"/>
  <c r="C602" i="8" s="1"/>
  <c r="G5" i="8"/>
  <c r="C217" i="8" s="1"/>
  <c r="B5" i="8"/>
  <c r="U5" i="8"/>
  <c r="C707" i="8" s="1"/>
  <c r="S5" i="8"/>
  <c r="C637" i="8" s="1"/>
  <c r="Q5" i="8"/>
  <c r="C567" i="8" s="1"/>
  <c r="O5" i="8"/>
  <c r="C497" i="8" s="1"/>
  <c r="M5" i="8"/>
  <c r="C427" i="8" s="1"/>
  <c r="K5" i="8"/>
  <c r="C357" i="8" s="1"/>
  <c r="I5" i="8"/>
  <c r="C287" i="8" s="1"/>
  <c r="P5" i="8"/>
  <c r="C532" i="8" s="1"/>
  <c r="H5" i="8"/>
  <c r="C252" i="8" s="1"/>
  <c r="E5" i="8"/>
  <c r="C147" i="8" s="1"/>
  <c r="F5" i="8"/>
  <c r="C182" i="8" s="1"/>
  <c r="D5" i="8"/>
  <c r="C112" i="8" s="1"/>
  <c r="C5" i="8"/>
  <c r="C77" i="8" s="1"/>
  <c r="L5" i="8"/>
  <c r="C392" i="8" s="1"/>
  <c r="T5" i="8"/>
  <c r="C672" i="8" s="1"/>
  <c r="B6" i="8"/>
  <c r="A708" i="8"/>
  <c r="A673" i="8"/>
  <c r="A638" i="8"/>
  <c r="A568" i="8"/>
  <c r="A498" i="8"/>
  <c r="A428" i="8"/>
  <c r="A358" i="8"/>
  <c r="A288" i="8"/>
  <c r="A218" i="8"/>
  <c r="A148" i="8"/>
  <c r="A603" i="8"/>
  <c r="A533" i="8"/>
  <c r="A463" i="8"/>
  <c r="A393" i="8"/>
  <c r="A323" i="8"/>
  <c r="A253" i="8"/>
  <c r="A183" i="8"/>
  <c r="E6" i="8"/>
  <c r="C148" i="8" s="1"/>
  <c r="F6" i="8"/>
  <c r="C183" i="8" s="1"/>
  <c r="D6" i="8"/>
  <c r="C113" i="8" s="1"/>
  <c r="C6" i="8"/>
  <c r="C78" i="8" s="1"/>
  <c r="O6" i="8"/>
  <c r="C498" i="8" s="1"/>
  <c r="T6" i="8"/>
  <c r="C673" i="8" s="1"/>
  <c r="R6" i="8"/>
  <c r="C603" i="8" s="1"/>
  <c r="P6" i="8"/>
  <c r="C533" i="8" s="1"/>
  <c r="N6" i="8"/>
  <c r="C463" i="8" s="1"/>
  <c r="L6" i="8"/>
  <c r="C393" i="8" s="1"/>
  <c r="J6" i="8"/>
  <c r="C323" i="8" s="1"/>
  <c r="H6" i="8"/>
  <c r="C253" i="8" s="1"/>
  <c r="Q6" i="8"/>
  <c r="C568" i="8" s="1"/>
  <c r="I6" i="8"/>
  <c r="C288" i="8" s="1"/>
  <c r="G6" i="8"/>
  <c r="C218" i="8" s="1"/>
  <c r="K6" i="8"/>
  <c r="C358" i="8" s="1"/>
  <c r="M6" i="8"/>
  <c r="C428" i="8" s="1"/>
  <c r="S6" i="8"/>
  <c r="C638" i="8" s="1"/>
  <c r="U6" i="8"/>
  <c r="C708" i="8" s="1"/>
  <c r="F20" i="10"/>
  <c r="E21" i="10"/>
  <c r="A78" i="8"/>
  <c r="A113" i="8"/>
  <c r="A43" i="8"/>
  <c r="A8" i="8"/>
  <c r="G7" i="10"/>
  <c r="A90" i="8"/>
  <c r="A125" i="8"/>
  <c r="A55" i="8"/>
  <c r="A112" i="8"/>
  <c r="A77" i="8"/>
  <c r="A42" i="8"/>
  <c r="A20" i="8"/>
  <c r="G19" i="10"/>
  <c r="A114" i="8"/>
  <c r="A79" i="8"/>
  <c r="A44" i="8"/>
  <c r="C79" i="8"/>
  <c r="F8" i="10"/>
  <c r="G49" i="15" l="1"/>
  <c r="K49" i="15"/>
  <c r="L49" i="15"/>
  <c r="H49" i="15"/>
  <c r="I49" i="15"/>
  <c r="J49" i="15"/>
  <c r="L382" i="1"/>
  <c r="L343" i="1"/>
  <c r="D382" i="1"/>
  <c r="D343" i="1"/>
  <c r="L394" i="1"/>
  <c r="L355" i="1"/>
  <c r="D394" i="1"/>
  <c r="D355" i="1"/>
  <c r="L109" i="15"/>
  <c r="H109" i="15"/>
  <c r="I109" i="15"/>
  <c r="J109" i="15"/>
  <c r="G109" i="15"/>
  <c r="K109" i="15"/>
  <c r="H169" i="15"/>
  <c r="L169" i="15"/>
  <c r="K169" i="15"/>
  <c r="J169" i="15"/>
  <c r="G169" i="15"/>
  <c r="I169" i="15"/>
  <c r="L304" i="1"/>
  <c r="H1" i="14"/>
  <c r="T1" i="14"/>
  <c r="L316" i="1"/>
  <c r="H8" i="10"/>
  <c r="D304" i="1"/>
  <c r="A8" i="15" s="1"/>
  <c r="H20" i="10"/>
  <c r="D316" i="1"/>
  <c r="A20" i="15" s="1"/>
  <c r="A722" i="8"/>
  <c r="A687" i="8"/>
  <c r="A617" i="8"/>
  <c r="A547" i="8"/>
  <c r="A477" i="8"/>
  <c r="A407" i="8"/>
  <c r="A337" i="8"/>
  <c r="A267" i="8"/>
  <c r="A197" i="8"/>
  <c r="A652" i="8"/>
  <c r="A582" i="8"/>
  <c r="A512" i="8"/>
  <c r="A442" i="8"/>
  <c r="A372" i="8"/>
  <c r="A302" i="8"/>
  <c r="A232" i="8"/>
  <c r="A162" i="8"/>
  <c r="E20" i="8"/>
  <c r="C162" i="8" s="1"/>
  <c r="F20" i="8"/>
  <c r="C197" i="8" s="1"/>
  <c r="B20" i="8"/>
  <c r="C57" i="8" s="1"/>
  <c r="T20" i="8"/>
  <c r="C687" i="8" s="1"/>
  <c r="L20" i="8"/>
  <c r="C407" i="8" s="1"/>
  <c r="R20" i="8"/>
  <c r="C617" i="8" s="1"/>
  <c r="J20" i="8"/>
  <c r="C337" i="8" s="1"/>
  <c r="S20" i="8"/>
  <c r="C652" i="8" s="1"/>
  <c r="O20" i="8"/>
  <c r="C512" i="8" s="1"/>
  <c r="K20" i="8"/>
  <c r="C372" i="8" s="1"/>
  <c r="C20" i="8"/>
  <c r="C92" i="8" s="1"/>
  <c r="D20" i="8"/>
  <c r="C127" i="8" s="1"/>
  <c r="P20" i="8"/>
  <c r="C547" i="8" s="1"/>
  <c r="H20" i="8"/>
  <c r="C267" i="8" s="1"/>
  <c r="N20" i="8"/>
  <c r="C477" i="8" s="1"/>
  <c r="U20" i="8"/>
  <c r="C722" i="8" s="1"/>
  <c r="M20" i="8"/>
  <c r="C442" i="8" s="1"/>
  <c r="G20" i="8"/>
  <c r="C232" i="8" s="1"/>
  <c r="Q20" i="8"/>
  <c r="C582" i="8" s="1"/>
  <c r="I20" i="8"/>
  <c r="C302" i="8" s="1"/>
  <c r="A710" i="8"/>
  <c r="A675" i="8"/>
  <c r="A605" i="8"/>
  <c r="A535" i="8"/>
  <c r="A465" i="8"/>
  <c r="A395" i="8"/>
  <c r="A325" i="8"/>
  <c r="A255" i="8"/>
  <c r="A185" i="8"/>
  <c r="A640" i="8"/>
  <c r="A570" i="8"/>
  <c r="A500" i="8"/>
  <c r="A430" i="8"/>
  <c r="A360" i="8"/>
  <c r="A290" i="8"/>
  <c r="A220" i="8"/>
  <c r="A150" i="8"/>
  <c r="E8" i="8"/>
  <c r="C150" i="8" s="1"/>
  <c r="G8" i="8"/>
  <c r="C220" i="8" s="1"/>
  <c r="P8" i="8"/>
  <c r="C535" i="8" s="1"/>
  <c r="H8" i="8"/>
  <c r="C255" i="8" s="1"/>
  <c r="N8" i="8"/>
  <c r="C465" i="8" s="1"/>
  <c r="C8" i="8"/>
  <c r="C80" i="8" s="1"/>
  <c r="D8" i="8"/>
  <c r="C115" i="8" s="1"/>
  <c r="F8" i="8"/>
  <c r="C185" i="8" s="1"/>
  <c r="B8" i="8"/>
  <c r="S8" i="8"/>
  <c r="C640" i="8" s="1"/>
  <c r="O8" i="8"/>
  <c r="C500" i="8" s="1"/>
  <c r="K8" i="8"/>
  <c r="C360" i="8" s="1"/>
  <c r="L8" i="8"/>
  <c r="C395" i="8" s="1"/>
  <c r="R8" i="8"/>
  <c r="C605" i="8" s="1"/>
  <c r="U8" i="8"/>
  <c r="C710" i="8" s="1"/>
  <c r="Q8" i="8"/>
  <c r="C570" i="8" s="1"/>
  <c r="M8" i="8"/>
  <c r="C430" i="8" s="1"/>
  <c r="I8" i="8"/>
  <c r="C290" i="8" s="1"/>
  <c r="T8" i="8"/>
  <c r="C675" i="8" s="1"/>
  <c r="J8" i="8"/>
  <c r="C325" i="8" s="1"/>
  <c r="A92" i="8"/>
  <c r="A127" i="8"/>
  <c r="A57" i="8"/>
  <c r="A80" i="8"/>
  <c r="A115" i="8"/>
  <c r="A45" i="8"/>
  <c r="F21" i="10"/>
  <c r="E22" i="10"/>
  <c r="A9" i="8"/>
  <c r="G8" i="10"/>
  <c r="A21" i="8"/>
  <c r="G20" i="10"/>
  <c r="F9" i="10"/>
  <c r="G20" i="15" l="1"/>
  <c r="K20" i="15"/>
  <c r="L20" i="15"/>
  <c r="J20" i="15"/>
  <c r="I20" i="15"/>
  <c r="H20" i="15"/>
  <c r="B20" i="15"/>
  <c r="D20" i="15" s="1"/>
  <c r="C20" i="15"/>
  <c r="E20" i="15"/>
  <c r="M20" i="15"/>
  <c r="L8" i="15"/>
  <c r="K8" i="15"/>
  <c r="I8" i="15"/>
  <c r="J8" i="15"/>
  <c r="G8" i="15"/>
  <c r="B8" i="15"/>
  <c r="D8" i="15" s="1"/>
  <c r="H8" i="15"/>
  <c r="C8" i="15"/>
  <c r="L383" i="1"/>
  <c r="D383" i="1"/>
  <c r="L344" i="1"/>
  <c r="D344" i="1"/>
  <c r="L395" i="1"/>
  <c r="D395" i="1"/>
  <c r="L356" i="1"/>
  <c r="D356" i="1"/>
  <c r="L305" i="1"/>
  <c r="I1" i="14"/>
  <c r="L317" i="1"/>
  <c r="U1" i="14"/>
  <c r="H9" i="10"/>
  <c r="D305" i="1"/>
  <c r="H21" i="10"/>
  <c r="D317" i="1"/>
  <c r="A723" i="8"/>
  <c r="A688" i="8"/>
  <c r="A653" i="8"/>
  <c r="A618" i="8"/>
  <c r="A583" i="8"/>
  <c r="A548" i="8"/>
  <c r="A513" i="8"/>
  <c r="A478" i="8"/>
  <c r="A443" i="8"/>
  <c r="A408" i="8"/>
  <c r="A373" i="8"/>
  <c r="A338" i="8"/>
  <c r="A303" i="8"/>
  <c r="A268" i="8"/>
  <c r="A233" i="8"/>
  <c r="A198" i="8"/>
  <c r="A163" i="8"/>
  <c r="E21" i="8"/>
  <c r="C163" i="8" s="1"/>
  <c r="B21" i="8"/>
  <c r="F21" i="8"/>
  <c r="C198" i="8" s="1"/>
  <c r="S21" i="8"/>
  <c r="C653" i="8" s="1"/>
  <c r="K21" i="8"/>
  <c r="C373" i="8" s="1"/>
  <c r="U21" i="8"/>
  <c r="C723" i="8" s="1"/>
  <c r="M21" i="8"/>
  <c r="C443" i="8" s="1"/>
  <c r="T21" i="8"/>
  <c r="C688" i="8" s="1"/>
  <c r="P21" i="8"/>
  <c r="C548" i="8" s="1"/>
  <c r="L21" i="8"/>
  <c r="C408" i="8" s="1"/>
  <c r="H21" i="8"/>
  <c r="C268" i="8" s="1"/>
  <c r="G21" i="8"/>
  <c r="C233" i="8" s="1"/>
  <c r="C21" i="8"/>
  <c r="C93" i="8" s="1"/>
  <c r="D21" i="8"/>
  <c r="O21" i="8"/>
  <c r="C513" i="8" s="1"/>
  <c r="I21" i="8"/>
  <c r="C303" i="8" s="1"/>
  <c r="N21" i="8"/>
  <c r="C478" i="8" s="1"/>
  <c r="Q21" i="8"/>
  <c r="C583" i="8" s="1"/>
  <c r="R21" i="8"/>
  <c r="C618" i="8" s="1"/>
  <c r="J21" i="8"/>
  <c r="C338" i="8" s="1"/>
  <c r="A711" i="8"/>
  <c r="A676" i="8"/>
  <c r="A641" i="8"/>
  <c r="A606" i="8"/>
  <c r="A571" i="8"/>
  <c r="A536" i="8"/>
  <c r="A501" i="8"/>
  <c r="A466" i="8"/>
  <c r="A431" i="8"/>
  <c r="A396" i="8"/>
  <c r="A361" i="8"/>
  <c r="A326" i="8"/>
  <c r="A291" i="8"/>
  <c r="A256" i="8"/>
  <c r="A221" i="8"/>
  <c r="A186" i="8"/>
  <c r="A151" i="8"/>
  <c r="F9" i="8"/>
  <c r="C186" i="8" s="1"/>
  <c r="B9" i="8"/>
  <c r="C9" i="8"/>
  <c r="C81" i="8" s="1"/>
  <c r="U9" i="8"/>
  <c r="C711" i="8" s="1"/>
  <c r="S9" i="8"/>
  <c r="C641" i="8" s="1"/>
  <c r="Q9" i="8"/>
  <c r="C571" i="8" s="1"/>
  <c r="O9" i="8"/>
  <c r="C501" i="8" s="1"/>
  <c r="M9" i="8"/>
  <c r="C431" i="8" s="1"/>
  <c r="K9" i="8"/>
  <c r="C361" i="8" s="1"/>
  <c r="I9" i="8"/>
  <c r="C291" i="8" s="1"/>
  <c r="R9" i="8"/>
  <c r="C606" i="8" s="1"/>
  <c r="J9" i="8"/>
  <c r="C326" i="8" s="1"/>
  <c r="P9" i="8"/>
  <c r="C536" i="8" s="1"/>
  <c r="H9" i="8"/>
  <c r="C256" i="8" s="1"/>
  <c r="G9" i="8"/>
  <c r="C221" i="8" s="1"/>
  <c r="D9" i="8"/>
  <c r="C116" i="8" s="1"/>
  <c r="E9" i="8"/>
  <c r="C151" i="8" s="1"/>
  <c r="N9" i="8"/>
  <c r="C466" i="8" s="1"/>
  <c r="T9" i="8"/>
  <c r="C676" i="8" s="1"/>
  <c r="L9" i="8"/>
  <c r="C396" i="8" s="1"/>
  <c r="C128" i="8"/>
  <c r="A22" i="8"/>
  <c r="G21" i="10"/>
  <c r="A10" i="8"/>
  <c r="G9" i="10"/>
  <c r="A128" i="8"/>
  <c r="A93" i="8"/>
  <c r="A58" i="8"/>
  <c r="C58" i="8"/>
  <c r="E23" i="10"/>
  <c r="F22" i="10"/>
  <c r="A116" i="8"/>
  <c r="A81" i="8"/>
  <c r="A46" i="8"/>
  <c r="F10" i="10"/>
  <c r="M8" i="15" l="1"/>
  <c r="E8" i="15"/>
  <c r="D384" i="1"/>
  <c r="D345" i="1"/>
  <c r="L384" i="1"/>
  <c r="L345" i="1"/>
  <c r="D396" i="1"/>
  <c r="D357" i="1"/>
  <c r="L396" i="1"/>
  <c r="L357" i="1"/>
  <c r="L306" i="1"/>
  <c r="J1" i="14"/>
  <c r="L318" i="1"/>
  <c r="V1" i="14"/>
  <c r="H10" i="10"/>
  <c r="D306" i="1"/>
  <c r="H22" i="10"/>
  <c r="D318" i="1"/>
  <c r="A712" i="8"/>
  <c r="A677" i="8"/>
  <c r="A642" i="8"/>
  <c r="A572" i="8"/>
  <c r="A502" i="8"/>
  <c r="A432" i="8"/>
  <c r="A362" i="8"/>
  <c r="A292" i="8"/>
  <c r="A222" i="8"/>
  <c r="A152" i="8"/>
  <c r="A607" i="8"/>
  <c r="A537" i="8"/>
  <c r="A467" i="8"/>
  <c r="A397" i="8"/>
  <c r="A327" i="8"/>
  <c r="A257" i="8"/>
  <c r="A187" i="8"/>
  <c r="F10" i="8"/>
  <c r="C187" i="8" s="1"/>
  <c r="G10" i="8"/>
  <c r="C222" i="8" s="1"/>
  <c r="C10" i="8"/>
  <c r="O10" i="8"/>
  <c r="C502" i="8" s="1"/>
  <c r="T10" i="8"/>
  <c r="C677" i="8" s="1"/>
  <c r="R10" i="8"/>
  <c r="C607" i="8" s="1"/>
  <c r="P10" i="8"/>
  <c r="C537" i="8" s="1"/>
  <c r="N10" i="8"/>
  <c r="C467" i="8" s="1"/>
  <c r="L10" i="8"/>
  <c r="C397" i="8" s="1"/>
  <c r="J10" i="8"/>
  <c r="C327" i="8" s="1"/>
  <c r="H10" i="8"/>
  <c r="C257" i="8" s="1"/>
  <c r="Q10" i="8"/>
  <c r="C572" i="8" s="1"/>
  <c r="I10" i="8"/>
  <c r="C292" i="8" s="1"/>
  <c r="D10" i="8"/>
  <c r="C117" i="8" s="1"/>
  <c r="B10" i="8"/>
  <c r="E10" i="8"/>
  <c r="C152" i="8" s="1"/>
  <c r="S10" i="8"/>
  <c r="C642" i="8" s="1"/>
  <c r="U10" i="8"/>
  <c r="C712" i="8" s="1"/>
  <c r="K10" i="8"/>
  <c r="C362" i="8" s="1"/>
  <c r="M10" i="8"/>
  <c r="C432" i="8" s="1"/>
  <c r="A724" i="8"/>
  <c r="A689" i="8"/>
  <c r="A654" i="8"/>
  <c r="A584" i="8"/>
  <c r="A514" i="8"/>
  <c r="A444" i="8"/>
  <c r="A374" i="8"/>
  <c r="A304" i="8"/>
  <c r="A234" i="8"/>
  <c r="A164" i="8"/>
  <c r="A619" i="8"/>
  <c r="A549" i="8"/>
  <c r="A479" i="8"/>
  <c r="A409" i="8"/>
  <c r="A339" i="8"/>
  <c r="A269" i="8"/>
  <c r="A199" i="8"/>
  <c r="D22" i="8"/>
  <c r="B22" i="8"/>
  <c r="C59" i="8" s="1"/>
  <c r="E22" i="8"/>
  <c r="C164" i="8" s="1"/>
  <c r="U22" i="8"/>
  <c r="C724" i="8" s="1"/>
  <c r="M22" i="8"/>
  <c r="C444" i="8" s="1"/>
  <c r="O22" i="8"/>
  <c r="C514" i="8" s="1"/>
  <c r="R22" i="8"/>
  <c r="C619" i="8" s="1"/>
  <c r="N22" i="8"/>
  <c r="C479" i="8" s="1"/>
  <c r="J22" i="8"/>
  <c r="C339" i="8" s="1"/>
  <c r="G22" i="8"/>
  <c r="C234" i="8" s="1"/>
  <c r="F22" i="8"/>
  <c r="C199" i="8" s="1"/>
  <c r="C22" i="8"/>
  <c r="C94" i="8" s="1"/>
  <c r="Q22" i="8"/>
  <c r="C584" i="8" s="1"/>
  <c r="K22" i="8"/>
  <c r="C374" i="8" s="1"/>
  <c r="P22" i="8"/>
  <c r="C549" i="8" s="1"/>
  <c r="H22" i="8"/>
  <c r="C269" i="8" s="1"/>
  <c r="I22" i="8"/>
  <c r="C304" i="8" s="1"/>
  <c r="S22" i="8"/>
  <c r="C654" i="8" s="1"/>
  <c r="T22" i="8"/>
  <c r="C689" i="8" s="1"/>
  <c r="L22" i="8"/>
  <c r="C409" i="8" s="1"/>
  <c r="C129" i="8"/>
  <c r="A11" i="8"/>
  <c r="G10" i="10"/>
  <c r="E24" i="10"/>
  <c r="F23" i="10"/>
  <c r="A23" i="8"/>
  <c r="G22" i="10"/>
  <c r="A82" i="8"/>
  <c r="A117" i="8"/>
  <c r="C82" i="8"/>
  <c r="A47" i="8"/>
  <c r="A94" i="8"/>
  <c r="A129" i="8"/>
  <c r="A59" i="8"/>
  <c r="F11" i="10"/>
  <c r="L385" i="1" l="1"/>
  <c r="A161" i="15" s="1"/>
  <c r="D385" i="1"/>
  <c r="A131" i="15" s="1"/>
  <c r="L346" i="1"/>
  <c r="A101" i="15" s="1"/>
  <c r="D346" i="1"/>
  <c r="A71" i="15" s="1"/>
  <c r="L397" i="1"/>
  <c r="D397" i="1"/>
  <c r="L358" i="1"/>
  <c r="D358" i="1"/>
  <c r="L307" i="1"/>
  <c r="A41" i="15" s="1"/>
  <c r="K1" i="14"/>
  <c r="L319" i="1"/>
  <c r="W1" i="14"/>
  <c r="H11" i="10"/>
  <c r="D307" i="1"/>
  <c r="A11" i="15" s="1"/>
  <c r="H23" i="10"/>
  <c r="D319" i="1"/>
  <c r="A725" i="8"/>
  <c r="A690" i="8"/>
  <c r="A655" i="8"/>
  <c r="A620" i="8"/>
  <c r="A585" i="8"/>
  <c r="A550" i="8"/>
  <c r="A515" i="8"/>
  <c r="A480" i="8"/>
  <c r="A445" i="8"/>
  <c r="A410" i="8"/>
  <c r="A375" i="8"/>
  <c r="A340" i="8"/>
  <c r="A305" i="8"/>
  <c r="A270" i="8"/>
  <c r="A235" i="8"/>
  <c r="A200" i="8"/>
  <c r="A165" i="8"/>
  <c r="D23" i="8"/>
  <c r="C130" i="8" s="1"/>
  <c r="E23" i="8"/>
  <c r="C165" i="8" s="1"/>
  <c r="N23" i="8"/>
  <c r="C480" i="8" s="1"/>
  <c r="T23" i="8"/>
  <c r="C690" i="8" s="1"/>
  <c r="L23" i="8"/>
  <c r="C410" i="8" s="1"/>
  <c r="U23" i="8"/>
  <c r="C725" i="8" s="1"/>
  <c r="Q23" i="8"/>
  <c r="C585" i="8" s="1"/>
  <c r="M23" i="8"/>
  <c r="C445" i="8" s="1"/>
  <c r="I23" i="8"/>
  <c r="C305" i="8" s="1"/>
  <c r="F23" i="8"/>
  <c r="C200" i="8" s="1"/>
  <c r="B23" i="8"/>
  <c r="C60" i="8" s="1"/>
  <c r="G23" i="8"/>
  <c r="C235" i="8" s="1"/>
  <c r="C23" i="8"/>
  <c r="C95" i="8" s="1"/>
  <c r="R23" i="8"/>
  <c r="C620" i="8" s="1"/>
  <c r="J23" i="8"/>
  <c r="C340" i="8" s="1"/>
  <c r="P23" i="8"/>
  <c r="C550" i="8" s="1"/>
  <c r="H23" i="8"/>
  <c r="C270" i="8" s="1"/>
  <c r="S23" i="8"/>
  <c r="C655" i="8" s="1"/>
  <c r="K23" i="8"/>
  <c r="C375" i="8" s="1"/>
  <c r="O23" i="8"/>
  <c r="C515" i="8" s="1"/>
  <c r="A713" i="8"/>
  <c r="A678" i="8"/>
  <c r="A643" i="8"/>
  <c r="A608" i="8"/>
  <c r="A573" i="8"/>
  <c r="A538" i="8"/>
  <c r="A503" i="8"/>
  <c r="A468" i="8"/>
  <c r="A433" i="8"/>
  <c r="A398" i="8"/>
  <c r="A363" i="8"/>
  <c r="A328" i="8"/>
  <c r="A293" i="8"/>
  <c r="A258" i="8"/>
  <c r="A223" i="8"/>
  <c r="A188" i="8"/>
  <c r="A153" i="8"/>
  <c r="F11" i="8"/>
  <c r="C188" i="8" s="1"/>
  <c r="C11" i="8"/>
  <c r="C83" i="8" s="1"/>
  <c r="G11" i="8"/>
  <c r="C223" i="8" s="1"/>
  <c r="Q11" i="8"/>
  <c r="C573" i="8" s="1"/>
  <c r="I11" i="8"/>
  <c r="C293" i="8" s="1"/>
  <c r="S11" i="8"/>
  <c r="C643" i="8" s="1"/>
  <c r="K11" i="8"/>
  <c r="C363" i="8" s="1"/>
  <c r="D11" i="8"/>
  <c r="C118" i="8" s="1"/>
  <c r="B11" i="8"/>
  <c r="E11" i="8"/>
  <c r="C153" i="8" s="1"/>
  <c r="U11" i="8"/>
  <c r="C713" i="8" s="1"/>
  <c r="T11" i="8"/>
  <c r="C678" i="8" s="1"/>
  <c r="P11" i="8"/>
  <c r="C538" i="8" s="1"/>
  <c r="L11" i="8"/>
  <c r="C398" i="8" s="1"/>
  <c r="H11" i="8"/>
  <c r="C258" i="8" s="1"/>
  <c r="M11" i="8"/>
  <c r="C433" i="8" s="1"/>
  <c r="R11" i="8"/>
  <c r="C608" i="8" s="1"/>
  <c r="N11" i="8"/>
  <c r="C468" i="8" s="1"/>
  <c r="J11" i="8"/>
  <c r="C328" i="8" s="1"/>
  <c r="O11" i="8"/>
  <c r="C503" i="8" s="1"/>
  <c r="A12" i="8"/>
  <c r="G11" i="10"/>
  <c r="A130" i="8"/>
  <c r="A95" i="8"/>
  <c r="A60" i="8"/>
  <c r="A24" i="8"/>
  <c r="G23" i="10"/>
  <c r="E25" i="10"/>
  <c r="F24" i="10"/>
  <c r="A118" i="8"/>
  <c r="A83" i="8"/>
  <c r="A48" i="8"/>
  <c r="F12" i="10"/>
  <c r="L386" i="1" l="1"/>
  <c r="L347" i="1"/>
  <c r="D386" i="1"/>
  <c r="D347" i="1"/>
  <c r="I71" i="15"/>
  <c r="L71" i="15"/>
  <c r="G71" i="15"/>
  <c r="K71" i="15"/>
  <c r="J71" i="15"/>
  <c r="H71" i="15"/>
  <c r="L131" i="15"/>
  <c r="J131" i="15"/>
  <c r="K131" i="15"/>
  <c r="I131" i="15"/>
  <c r="H131" i="15"/>
  <c r="G131" i="15"/>
  <c r="L398" i="1"/>
  <c r="L359" i="1"/>
  <c r="D398" i="1"/>
  <c r="D359" i="1"/>
  <c r="G41" i="15"/>
  <c r="K41" i="15"/>
  <c r="I41" i="15"/>
  <c r="J41" i="15"/>
  <c r="L41" i="15"/>
  <c r="H41" i="15"/>
  <c r="L101" i="15"/>
  <c r="H101" i="15"/>
  <c r="I101" i="15"/>
  <c r="J101" i="15"/>
  <c r="G101" i="15"/>
  <c r="K101" i="15"/>
  <c r="G161" i="15"/>
  <c r="K161" i="15"/>
  <c r="L161" i="15"/>
  <c r="I161" i="15"/>
  <c r="H161" i="15"/>
  <c r="J161" i="15"/>
  <c r="G11" i="15"/>
  <c r="L11" i="15"/>
  <c r="K11" i="15"/>
  <c r="I11" i="15"/>
  <c r="J11" i="15"/>
  <c r="H11" i="15"/>
  <c r="L1" i="14"/>
  <c r="L308" i="1"/>
  <c r="L320" i="1"/>
  <c r="X1" i="14"/>
  <c r="H12" i="10"/>
  <c r="D308" i="1"/>
  <c r="H24" i="10"/>
  <c r="D320" i="1"/>
  <c r="A714" i="8"/>
  <c r="A679" i="8"/>
  <c r="A609" i="8"/>
  <c r="A539" i="8"/>
  <c r="A469" i="8"/>
  <c r="A399" i="8"/>
  <c r="A329" i="8"/>
  <c r="A259" i="8"/>
  <c r="A189" i="8"/>
  <c r="A644" i="8"/>
  <c r="A574" i="8"/>
  <c r="A504" i="8"/>
  <c r="A434" i="8"/>
  <c r="A364" i="8"/>
  <c r="A294" i="8"/>
  <c r="A224" i="8"/>
  <c r="A154" i="8"/>
  <c r="E12" i="8"/>
  <c r="C154" i="8" s="1"/>
  <c r="F12" i="8"/>
  <c r="C189" i="8" s="1"/>
  <c r="B12" i="8"/>
  <c r="S12" i="8"/>
  <c r="C644" i="8" s="1"/>
  <c r="K12" i="8"/>
  <c r="C364" i="8" s="1"/>
  <c r="T12" i="8"/>
  <c r="C679" i="8" s="1"/>
  <c r="R12" i="8"/>
  <c r="C609" i="8" s="1"/>
  <c r="P12" i="8"/>
  <c r="C539" i="8" s="1"/>
  <c r="N12" i="8"/>
  <c r="C469" i="8" s="1"/>
  <c r="L12" i="8"/>
  <c r="C399" i="8" s="1"/>
  <c r="J12" i="8"/>
  <c r="C329" i="8" s="1"/>
  <c r="H12" i="8"/>
  <c r="C259" i="8" s="1"/>
  <c r="U12" i="8"/>
  <c r="C714" i="8" s="1"/>
  <c r="M12" i="8"/>
  <c r="C434" i="8" s="1"/>
  <c r="C12" i="8"/>
  <c r="C84" i="8" s="1"/>
  <c r="D12" i="8"/>
  <c r="I12" i="8"/>
  <c r="C294" i="8" s="1"/>
  <c r="G12" i="8"/>
  <c r="C224" i="8" s="1"/>
  <c r="O12" i="8"/>
  <c r="C504" i="8" s="1"/>
  <c r="Q12" i="8"/>
  <c r="C574" i="8" s="1"/>
  <c r="A726" i="8"/>
  <c r="A691" i="8"/>
  <c r="A621" i="8"/>
  <c r="A551" i="8"/>
  <c r="A481" i="8"/>
  <c r="A411" i="8"/>
  <c r="A341" i="8"/>
  <c r="A271" i="8"/>
  <c r="A201" i="8"/>
  <c r="A656" i="8"/>
  <c r="A586" i="8"/>
  <c r="A516" i="8"/>
  <c r="A446" i="8"/>
  <c r="A376" i="8"/>
  <c r="A306" i="8"/>
  <c r="A236" i="8"/>
  <c r="A166" i="8"/>
  <c r="C24" i="8"/>
  <c r="C96" i="8" s="1"/>
  <c r="D24" i="8"/>
  <c r="C131" i="8" s="1"/>
  <c r="P24" i="8"/>
  <c r="C551" i="8" s="1"/>
  <c r="H24" i="8"/>
  <c r="C271" i="8" s="1"/>
  <c r="N24" i="8"/>
  <c r="C481" i="8" s="1"/>
  <c r="S24" i="8"/>
  <c r="C656" i="8" s="1"/>
  <c r="O24" i="8"/>
  <c r="C516" i="8" s="1"/>
  <c r="K24" i="8"/>
  <c r="C376" i="8" s="1"/>
  <c r="E24" i="8"/>
  <c r="C166" i="8" s="1"/>
  <c r="F24" i="8"/>
  <c r="C201" i="8" s="1"/>
  <c r="B24" i="8"/>
  <c r="C61" i="8" s="1"/>
  <c r="T24" i="8"/>
  <c r="C691" i="8" s="1"/>
  <c r="L24" i="8"/>
  <c r="C411" i="8" s="1"/>
  <c r="R24" i="8"/>
  <c r="C621" i="8" s="1"/>
  <c r="J24" i="8"/>
  <c r="C341" i="8" s="1"/>
  <c r="U24" i="8"/>
  <c r="C726" i="8" s="1"/>
  <c r="M24" i="8"/>
  <c r="C446" i="8" s="1"/>
  <c r="Q24" i="8"/>
  <c r="C586" i="8" s="1"/>
  <c r="I24" i="8"/>
  <c r="C306" i="8" s="1"/>
  <c r="G24" i="8"/>
  <c r="C236" i="8" s="1"/>
  <c r="C119" i="8"/>
  <c r="E26" i="10"/>
  <c r="F25" i="10"/>
  <c r="A96" i="8"/>
  <c r="A131" i="8"/>
  <c r="A61" i="8"/>
  <c r="A13" i="8"/>
  <c r="G12" i="10"/>
  <c r="A25" i="8"/>
  <c r="G24" i="10"/>
  <c r="A84" i="8"/>
  <c r="A119" i="8"/>
  <c r="A49" i="8"/>
  <c r="F13" i="10"/>
  <c r="L387" i="1" l="1"/>
  <c r="D387" i="1"/>
  <c r="L348" i="1"/>
  <c r="D348" i="1"/>
  <c r="L399" i="1"/>
  <c r="D399" i="1"/>
  <c r="L360" i="1"/>
  <c r="D360" i="1"/>
  <c r="L321" i="1"/>
  <c r="Y1" i="14"/>
  <c r="L309" i="1"/>
  <c r="M1" i="14"/>
  <c r="H13" i="10"/>
  <c r="D309" i="1"/>
  <c r="H25" i="10"/>
  <c r="D321" i="1"/>
  <c r="A727" i="8"/>
  <c r="A692" i="8"/>
  <c r="A657" i="8"/>
  <c r="A622" i="8"/>
  <c r="A587" i="8"/>
  <c r="A552" i="8"/>
  <c r="A517" i="8"/>
  <c r="A482" i="8"/>
  <c r="A447" i="8"/>
  <c r="A412" i="8"/>
  <c r="A377" i="8"/>
  <c r="A342" i="8"/>
  <c r="A307" i="8"/>
  <c r="A272" i="8"/>
  <c r="A237" i="8"/>
  <c r="A202" i="8"/>
  <c r="A167" i="8"/>
  <c r="G25" i="8"/>
  <c r="C237" i="8" s="1"/>
  <c r="C25" i="8"/>
  <c r="B25" i="8"/>
  <c r="C62" i="8" s="1"/>
  <c r="D25" i="8"/>
  <c r="C132" i="8" s="1"/>
  <c r="U25" i="8"/>
  <c r="C727" i="8" s="1"/>
  <c r="O25" i="8"/>
  <c r="C517" i="8" s="1"/>
  <c r="K25" i="8"/>
  <c r="C377" i="8" s="1"/>
  <c r="Q25" i="8"/>
  <c r="C587" i="8" s="1"/>
  <c r="T25" i="8"/>
  <c r="C692" i="8" s="1"/>
  <c r="P25" i="8"/>
  <c r="C552" i="8" s="1"/>
  <c r="L25" i="8"/>
  <c r="C412" i="8" s="1"/>
  <c r="H25" i="8"/>
  <c r="C272" i="8" s="1"/>
  <c r="E25" i="8"/>
  <c r="C167" i="8" s="1"/>
  <c r="F25" i="8"/>
  <c r="C202" i="8" s="1"/>
  <c r="M25" i="8"/>
  <c r="C447" i="8" s="1"/>
  <c r="N25" i="8"/>
  <c r="C482" i="8" s="1"/>
  <c r="S25" i="8"/>
  <c r="C657" i="8" s="1"/>
  <c r="I25" i="8"/>
  <c r="C307" i="8" s="1"/>
  <c r="R25" i="8"/>
  <c r="C622" i="8" s="1"/>
  <c r="J25" i="8"/>
  <c r="C342" i="8" s="1"/>
  <c r="A715" i="8"/>
  <c r="A680" i="8"/>
  <c r="A645" i="8"/>
  <c r="A610" i="8"/>
  <c r="A575" i="8"/>
  <c r="A540" i="8"/>
  <c r="A505" i="8"/>
  <c r="A470" i="8"/>
  <c r="A435" i="8"/>
  <c r="A400" i="8"/>
  <c r="A365" i="8"/>
  <c r="A330" i="8"/>
  <c r="A295" i="8"/>
  <c r="A260" i="8"/>
  <c r="A225" i="8"/>
  <c r="A190" i="8"/>
  <c r="A155" i="8"/>
  <c r="E13" i="8"/>
  <c r="C155" i="8" s="1"/>
  <c r="B13" i="8"/>
  <c r="F13" i="8"/>
  <c r="C190" i="8" s="1"/>
  <c r="N13" i="8"/>
  <c r="C470" i="8" s="1"/>
  <c r="R13" i="8"/>
  <c r="C610" i="8" s="1"/>
  <c r="T13" i="8"/>
  <c r="C680" i="8" s="1"/>
  <c r="L13" i="8"/>
  <c r="C400" i="8" s="1"/>
  <c r="G13" i="8"/>
  <c r="C225" i="8" s="1"/>
  <c r="C13" i="8"/>
  <c r="C85" i="8" s="1"/>
  <c r="D13" i="8"/>
  <c r="C120" i="8" s="1"/>
  <c r="U13" i="8"/>
  <c r="C715" i="8" s="1"/>
  <c r="Q13" i="8"/>
  <c r="C575" i="8" s="1"/>
  <c r="M13" i="8"/>
  <c r="C435" i="8" s="1"/>
  <c r="I13" i="8"/>
  <c r="C295" i="8" s="1"/>
  <c r="J13" i="8"/>
  <c r="C330" i="8" s="1"/>
  <c r="H13" i="8"/>
  <c r="C260" i="8" s="1"/>
  <c r="S13" i="8"/>
  <c r="C645" i="8" s="1"/>
  <c r="O13" i="8"/>
  <c r="C505" i="8" s="1"/>
  <c r="K13" i="8"/>
  <c r="C365" i="8" s="1"/>
  <c r="P13" i="8"/>
  <c r="C540" i="8" s="1"/>
  <c r="A14" i="8"/>
  <c r="G13" i="10"/>
  <c r="F26" i="10"/>
  <c r="E27" i="10"/>
  <c r="A132" i="8"/>
  <c r="A97" i="8"/>
  <c r="A62" i="8"/>
  <c r="C97" i="8"/>
  <c r="A120" i="8"/>
  <c r="A85" i="8"/>
  <c r="A50" i="8"/>
  <c r="A26" i="8"/>
  <c r="G25" i="10"/>
  <c r="F14" i="10"/>
  <c r="D388" i="1" l="1"/>
  <c r="D349" i="1"/>
  <c r="L388" i="1"/>
  <c r="L349" i="1"/>
  <c r="D400" i="1"/>
  <c r="D361" i="1"/>
  <c r="L400" i="1"/>
  <c r="L361" i="1"/>
  <c r="L322" i="1"/>
  <c r="Z1" i="14"/>
  <c r="L310" i="1"/>
  <c r="N1" i="14"/>
  <c r="H14" i="10"/>
  <c r="D310" i="1"/>
  <c r="H26" i="10"/>
  <c r="D322" i="1"/>
  <c r="A716" i="8"/>
  <c r="A681" i="8"/>
  <c r="A646" i="8"/>
  <c r="A576" i="8"/>
  <c r="A506" i="8"/>
  <c r="A436" i="8"/>
  <c r="A366" i="8"/>
  <c r="A296" i="8"/>
  <c r="A226" i="8"/>
  <c r="A156" i="8"/>
  <c r="A611" i="8"/>
  <c r="A541" i="8"/>
  <c r="A471" i="8"/>
  <c r="A401" i="8"/>
  <c r="A331" i="8"/>
  <c r="A261" i="8"/>
  <c r="A191" i="8"/>
  <c r="D14" i="8"/>
  <c r="C121" i="8" s="1"/>
  <c r="B14" i="8"/>
  <c r="E14" i="8"/>
  <c r="C156" i="8" s="1"/>
  <c r="P14" i="8"/>
  <c r="C541" i="8" s="1"/>
  <c r="T14" i="8"/>
  <c r="C681" i="8" s="1"/>
  <c r="U14" i="8"/>
  <c r="C716" i="8" s="1"/>
  <c r="S14" i="8"/>
  <c r="C646" i="8" s="1"/>
  <c r="Q14" i="8"/>
  <c r="C576" i="8" s="1"/>
  <c r="O14" i="8"/>
  <c r="C506" i="8" s="1"/>
  <c r="M14" i="8"/>
  <c r="C436" i="8" s="1"/>
  <c r="K14" i="8"/>
  <c r="C366" i="8" s="1"/>
  <c r="I14" i="8"/>
  <c r="C296" i="8" s="1"/>
  <c r="N14" i="8"/>
  <c r="C471" i="8" s="1"/>
  <c r="G14" i="8"/>
  <c r="C226" i="8" s="1"/>
  <c r="F14" i="8"/>
  <c r="C191" i="8" s="1"/>
  <c r="C14" i="8"/>
  <c r="C86" i="8" s="1"/>
  <c r="H14" i="8"/>
  <c r="C261" i="8" s="1"/>
  <c r="L14" i="8"/>
  <c r="C401" i="8" s="1"/>
  <c r="J14" i="8"/>
  <c r="C331" i="8" s="1"/>
  <c r="R14" i="8"/>
  <c r="C611" i="8" s="1"/>
  <c r="A728" i="8"/>
  <c r="A693" i="8"/>
  <c r="A658" i="8"/>
  <c r="A588" i="8"/>
  <c r="A518" i="8"/>
  <c r="A448" i="8"/>
  <c r="A378" i="8"/>
  <c r="A308" i="8"/>
  <c r="A238" i="8"/>
  <c r="A168" i="8"/>
  <c r="A623" i="8"/>
  <c r="A553" i="8"/>
  <c r="A483" i="8"/>
  <c r="A413" i="8"/>
  <c r="A343" i="8"/>
  <c r="A273" i="8"/>
  <c r="A203" i="8"/>
  <c r="F26" i="8"/>
  <c r="C203" i="8" s="1"/>
  <c r="C26" i="8"/>
  <c r="C98" i="8" s="1"/>
  <c r="O26" i="8"/>
  <c r="C518" i="8" s="1"/>
  <c r="U26" i="8"/>
  <c r="C728" i="8" s="1"/>
  <c r="M26" i="8"/>
  <c r="C448" i="8" s="1"/>
  <c r="R26" i="8"/>
  <c r="C623" i="8" s="1"/>
  <c r="N26" i="8"/>
  <c r="C483" i="8" s="1"/>
  <c r="J26" i="8"/>
  <c r="C343" i="8" s="1"/>
  <c r="G26" i="8"/>
  <c r="C238" i="8" s="1"/>
  <c r="D26" i="8"/>
  <c r="C133" i="8" s="1"/>
  <c r="B26" i="8"/>
  <c r="C63" i="8" s="1"/>
  <c r="E26" i="8"/>
  <c r="C168" i="8" s="1"/>
  <c r="K26" i="8"/>
  <c r="C378" i="8" s="1"/>
  <c r="I26" i="8"/>
  <c r="C308" i="8" s="1"/>
  <c r="P26" i="8"/>
  <c r="C553" i="8" s="1"/>
  <c r="H26" i="8"/>
  <c r="C273" i="8" s="1"/>
  <c r="S26" i="8"/>
  <c r="C658" i="8" s="1"/>
  <c r="Q26" i="8"/>
  <c r="C588" i="8" s="1"/>
  <c r="T26" i="8"/>
  <c r="C693" i="8" s="1"/>
  <c r="L26" i="8"/>
  <c r="C413" i="8" s="1"/>
  <c r="A15" i="8"/>
  <c r="G14" i="10"/>
  <c r="A98" i="8"/>
  <c r="A133" i="8"/>
  <c r="A63" i="8"/>
  <c r="A27" i="8"/>
  <c r="G26" i="10"/>
  <c r="A86" i="8"/>
  <c r="A121" i="8"/>
  <c r="A51" i="8"/>
  <c r="F27" i="10"/>
  <c r="E28" i="10"/>
  <c r="F15" i="10"/>
  <c r="L389" i="1" l="1"/>
  <c r="D389" i="1"/>
  <c r="L350" i="1"/>
  <c r="D350" i="1"/>
  <c r="L401" i="1"/>
  <c r="D401" i="1"/>
  <c r="L362" i="1"/>
  <c r="D362" i="1"/>
  <c r="L311" i="1"/>
  <c r="O1" i="14"/>
  <c r="L323" i="1"/>
  <c r="AA1" i="14"/>
  <c r="H27" i="10"/>
  <c r="D323" i="1"/>
  <c r="H15" i="10"/>
  <c r="D311" i="1"/>
  <c r="A729" i="8"/>
  <c r="A694" i="8"/>
  <c r="A659" i="8"/>
  <c r="A624" i="8"/>
  <c r="A589" i="8"/>
  <c r="A554" i="8"/>
  <c r="A519" i="8"/>
  <c r="A484" i="8"/>
  <c r="A449" i="8"/>
  <c r="A414" i="8"/>
  <c r="A379" i="8"/>
  <c r="A344" i="8"/>
  <c r="A309" i="8"/>
  <c r="A274" i="8"/>
  <c r="A239" i="8"/>
  <c r="A204" i="8"/>
  <c r="A169" i="8"/>
  <c r="F27" i="8"/>
  <c r="C204" i="8" s="1"/>
  <c r="G27" i="8"/>
  <c r="C239" i="8" s="1"/>
  <c r="C27" i="8"/>
  <c r="C99" i="8" s="1"/>
  <c r="R27" i="8"/>
  <c r="C624" i="8" s="1"/>
  <c r="J27" i="8"/>
  <c r="C344" i="8" s="1"/>
  <c r="P27" i="8"/>
  <c r="C554" i="8" s="1"/>
  <c r="H27" i="8"/>
  <c r="C274" i="8" s="1"/>
  <c r="U27" i="8"/>
  <c r="C729" i="8" s="1"/>
  <c r="Q27" i="8"/>
  <c r="C589" i="8" s="1"/>
  <c r="M27" i="8"/>
  <c r="C449" i="8" s="1"/>
  <c r="I27" i="8"/>
  <c r="C309" i="8" s="1"/>
  <c r="D27" i="8"/>
  <c r="C134" i="8" s="1"/>
  <c r="B27" i="8"/>
  <c r="C64" i="8" s="1"/>
  <c r="E27" i="8"/>
  <c r="C169" i="8" s="1"/>
  <c r="N27" i="8"/>
  <c r="C484" i="8" s="1"/>
  <c r="T27" i="8"/>
  <c r="C694" i="8" s="1"/>
  <c r="L27" i="8"/>
  <c r="C414" i="8" s="1"/>
  <c r="S27" i="8"/>
  <c r="C659" i="8" s="1"/>
  <c r="K27" i="8"/>
  <c r="C379" i="8" s="1"/>
  <c r="O27" i="8"/>
  <c r="C519" i="8" s="1"/>
  <c r="A717" i="8"/>
  <c r="A682" i="8"/>
  <c r="A647" i="8"/>
  <c r="A612" i="8"/>
  <c r="A577" i="8"/>
  <c r="A542" i="8"/>
  <c r="A507" i="8"/>
  <c r="A472" i="8"/>
  <c r="A437" i="8"/>
  <c r="A402" i="8"/>
  <c r="A367" i="8"/>
  <c r="A332" i="8"/>
  <c r="A297" i="8"/>
  <c r="A262" i="8"/>
  <c r="A227" i="8"/>
  <c r="A192" i="8"/>
  <c r="A157" i="8"/>
  <c r="D15" i="8"/>
  <c r="C122" i="8" s="1"/>
  <c r="E15" i="8"/>
  <c r="C157" i="8" s="1"/>
  <c r="U15" i="8"/>
  <c r="C717" i="8" s="1"/>
  <c r="I15" i="8"/>
  <c r="C297" i="8" s="1"/>
  <c r="S15" i="8"/>
  <c r="C647" i="8" s="1"/>
  <c r="K15" i="8"/>
  <c r="C367" i="8" s="1"/>
  <c r="F15" i="8"/>
  <c r="C192" i="8" s="1"/>
  <c r="B15" i="8"/>
  <c r="G15" i="8"/>
  <c r="C227" i="8" s="1"/>
  <c r="C15" i="8"/>
  <c r="C87" i="8" s="1"/>
  <c r="Q15" i="8"/>
  <c r="C577" i="8" s="1"/>
  <c r="R15" i="8"/>
  <c r="C612" i="8" s="1"/>
  <c r="N15" i="8"/>
  <c r="C472" i="8" s="1"/>
  <c r="J15" i="8"/>
  <c r="C332" i="8" s="1"/>
  <c r="O15" i="8"/>
  <c r="C507" i="8" s="1"/>
  <c r="M15" i="8"/>
  <c r="C437" i="8" s="1"/>
  <c r="T15" i="8"/>
  <c r="C682" i="8" s="1"/>
  <c r="P15" i="8"/>
  <c r="C542" i="8" s="1"/>
  <c r="L15" i="8"/>
  <c r="C402" i="8" s="1"/>
  <c r="H15" i="8"/>
  <c r="C262" i="8" s="1"/>
  <c r="A16" i="8"/>
  <c r="G15" i="10"/>
  <c r="A122" i="8"/>
  <c r="A87" i="8"/>
  <c r="A52" i="8"/>
  <c r="A28" i="8"/>
  <c r="G27" i="10"/>
  <c r="E29" i="10"/>
  <c r="F28" i="10"/>
  <c r="A134" i="8"/>
  <c r="A99" i="8"/>
  <c r="A64" i="8"/>
  <c r="F16" i="10"/>
  <c r="L390" i="1" l="1"/>
  <c r="L351" i="1"/>
  <c r="D390" i="1"/>
  <c r="D351" i="1"/>
  <c r="L402" i="1"/>
  <c r="J402" i="1" s="1"/>
  <c r="L363" i="1"/>
  <c r="J363" i="1" s="1"/>
  <c r="D402" i="1"/>
  <c r="B402" i="1" s="1"/>
  <c r="D363" i="1"/>
  <c r="B363" i="1" s="1"/>
  <c r="L312" i="1"/>
  <c r="P1" i="14"/>
  <c r="AB1" i="14"/>
  <c r="L324" i="1"/>
  <c r="J324" i="1" s="1"/>
  <c r="H16" i="10"/>
  <c r="D312" i="1"/>
  <c r="A16" i="15" s="1"/>
  <c r="H28" i="10"/>
  <c r="D324" i="1"/>
  <c r="B324" i="1" s="1"/>
  <c r="C28" i="8"/>
  <c r="E28" i="8"/>
  <c r="C170" i="8" s="1"/>
  <c r="G28" i="8"/>
  <c r="C240" i="8" s="1"/>
  <c r="I28" i="8"/>
  <c r="C310" i="8" s="1"/>
  <c r="K28" i="8"/>
  <c r="C380" i="8" s="1"/>
  <c r="M28" i="8"/>
  <c r="C450" i="8" s="1"/>
  <c r="O28" i="8"/>
  <c r="C520" i="8" s="1"/>
  <c r="Q28" i="8"/>
  <c r="C590" i="8" s="1"/>
  <c r="S28" i="8"/>
  <c r="C660" i="8" s="1"/>
  <c r="U28" i="8"/>
  <c r="C730" i="8" s="1"/>
  <c r="A730" i="8"/>
  <c r="A695" i="8"/>
  <c r="A625" i="8"/>
  <c r="A555" i="8"/>
  <c r="A485" i="8"/>
  <c r="A415" i="8"/>
  <c r="A345" i="8"/>
  <c r="A275" i="8"/>
  <c r="A205" i="8"/>
  <c r="B28" i="8"/>
  <c r="F28" i="8"/>
  <c r="C205" i="8" s="1"/>
  <c r="J28" i="8"/>
  <c r="C345" i="8" s="1"/>
  <c r="N28" i="8"/>
  <c r="C485" i="8" s="1"/>
  <c r="R28" i="8"/>
  <c r="C625" i="8" s="1"/>
  <c r="A660" i="8"/>
  <c r="A590" i="8"/>
  <c r="A520" i="8"/>
  <c r="A450" i="8"/>
  <c r="A380" i="8"/>
  <c r="A310" i="8"/>
  <c r="A240" i="8"/>
  <c r="A170" i="8"/>
  <c r="D28" i="8"/>
  <c r="C135" i="8" s="1"/>
  <c r="H28" i="8"/>
  <c r="C275" i="8" s="1"/>
  <c r="L28" i="8"/>
  <c r="C415" i="8" s="1"/>
  <c r="P28" i="8"/>
  <c r="C555" i="8" s="1"/>
  <c r="T28" i="8"/>
  <c r="C695" i="8" s="1"/>
  <c r="A718" i="8"/>
  <c r="A683" i="8"/>
  <c r="A613" i="8"/>
  <c r="A543" i="8"/>
  <c r="A473" i="8"/>
  <c r="A403" i="8"/>
  <c r="A333" i="8"/>
  <c r="A263" i="8"/>
  <c r="A193" i="8"/>
  <c r="A648" i="8"/>
  <c r="A578" i="8"/>
  <c r="A508" i="8"/>
  <c r="A438" i="8"/>
  <c r="A368" i="8"/>
  <c r="A298" i="8"/>
  <c r="A228" i="8"/>
  <c r="A158" i="8"/>
  <c r="C16" i="8"/>
  <c r="C88" i="8" s="1"/>
  <c r="D16" i="8"/>
  <c r="C123" i="8" s="1"/>
  <c r="P16" i="8"/>
  <c r="C543" i="8" s="1"/>
  <c r="N16" i="8"/>
  <c r="C473" i="8" s="1"/>
  <c r="H16" i="8"/>
  <c r="C263" i="8" s="1"/>
  <c r="S16" i="8"/>
  <c r="C648" i="8" s="1"/>
  <c r="O16" i="8"/>
  <c r="C508" i="8" s="1"/>
  <c r="K16" i="8"/>
  <c r="C368" i="8" s="1"/>
  <c r="E16" i="8"/>
  <c r="C158" i="8" s="1"/>
  <c r="F16" i="8"/>
  <c r="C193" i="8" s="1"/>
  <c r="B16" i="8"/>
  <c r="T16" i="8"/>
  <c r="C683" i="8" s="1"/>
  <c r="L16" i="8"/>
  <c r="C403" i="8" s="1"/>
  <c r="R16" i="8"/>
  <c r="C613" i="8" s="1"/>
  <c r="J16" i="8"/>
  <c r="C333" i="8" s="1"/>
  <c r="U16" i="8"/>
  <c r="C718" i="8" s="1"/>
  <c r="M16" i="8"/>
  <c r="C438" i="8" s="1"/>
  <c r="Q16" i="8"/>
  <c r="C578" i="8" s="1"/>
  <c r="I16" i="8"/>
  <c r="C298" i="8" s="1"/>
  <c r="G16" i="8"/>
  <c r="C228" i="8" s="1"/>
  <c r="A17" i="8"/>
  <c r="G16" i="10"/>
  <c r="A29" i="8"/>
  <c r="G28" i="10"/>
  <c r="A88" i="8"/>
  <c r="A123" i="8"/>
  <c r="A53" i="8"/>
  <c r="F29" i="10"/>
  <c r="E30" i="10"/>
  <c r="A100" i="8"/>
  <c r="A135" i="8"/>
  <c r="A65" i="8"/>
  <c r="C100" i="8"/>
  <c r="C65" i="8"/>
  <c r="G16" i="15" l="1"/>
  <c r="K16" i="15"/>
  <c r="L16" i="15"/>
  <c r="I16" i="15"/>
  <c r="J16" i="15"/>
  <c r="H16" i="15"/>
  <c r="B16" i="15"/>
  <c r="D16" i="15" s="1"/>
  <c r="E16" i="15"/>
  <c r="M16" i="15"/>
  <c r="C16" i="15"/>
  <c r="L403" i="1"/>
  <c r="J403" i="1" s="1"/>
  <c r="D403" i="1"/>
  <c r="B403" i="1" s="1"/>
  <c r="L364" i="1"/>
  <c r="J364" i="1" s="1"/>
  <c r="D364" i="1"/>
  <c r="B364" i="1" s="1"/>
  <c r="L325" i="1"/>
  <c r="J325" i="1" s="1"/>
  <c r="AC1" i="14"/>
  <c r="H29" i="10"/>
  <c r="D325" i="1"/>
  <c r="B325" i="1" s="1"/>
  <c r="A731" i="8"/>
  <c r="A696" i="8"/>
  <c r="A661" i="8"/>
  <c r="A626" i="8"/>
  <c r="A591" i="8"/>
  <c r="A556" i="8"/>
  <c r="A521" i="8"/>
  <c r="A486" i="8"/>
  <c r="A451" i="8"/>
  <c r="A416" i="8"/>
  <c r="A381" i="8"/>
  <c r="A346" i="8"/>
  <c r="A311" i="8"/>
  <c r="A276" i="8"/>
  <c r="A241" i="8"/>
  <c r="A206" i="8"/>
  <c r="A171" i="8"/>
  <c r="B29" i="8"/>
  <c r="C66" i="8" s="1"/>
  <c r="D29" i="8"/>
  <c r="F29" i="8"/>
  <c r="C206" i="8" s="1"/>
  <c r="H29" i="8"/>
  <c r="C276" i="8" s="1"/>
  <c r="J29" i="8"/>
  <c r="C346" i="8" s="1"/>
  <c r="L29" i="8"/>
  <c r="C416" i="8" s="1"/>
  <c r="N29" i="8"/>
  <c r="C486" i="8" s="1"/>
  <c r="P29" i="8"/>
  <c r="C556" i="8" s="1"/>
  <c r="R29" i="8"/>
  <c r="C626" i="8" s="1"/>
  <c r="T29" i="8"/>
  <c r="C696" i="8" s="1"/>
  <c r="C29" i="8"/>
  <c r="C101" i="8" s="1"/>
  <c r="G29" i="8"/>
  <c r="C241" i="8" s="1"/>
  <c r="K29" i="8"/>
  <c r="C381" i="8" s="1"/>
  <c r="O29" i="8"/>
  <c r="C521" i="8" s="1"/>
  <c r="S29" i="8"/>
  <c r="C661" i="8" s="1"/>
  <c r="E29" i="8"/>
  <c r="C171" i="8" s="1"/>
  <c r="I29" i="8"/>
  <c r="C311" i="8" s="1"/>
  <c r="M29" i="8"/>
  <c r="C451" i="8" s="1"/>
  <c r="Q29" i="8"/>
  <c r="C591" i="8" s="1"/>
  <c r="U29" i="8"/>
  <c r="C731" i="8" s="1"/>
  <c r="A719" i="8"/>
  <c r="A684" i="8"/>
  <c r="A649" i="8"/>
  <c r="A614" i="8"/>
  <c r="A579" i="8"/>
  <c r="A544" i="8"/>
  <c r="A509" i="8"/>
  <c r="A474" i="8"/>
  <c r="A439" i="8"/>
  <c r="A404" i="8"/>
  <c r="A369" i="8"/>
  <c r="A334" i="8"/>
  <c r="A299" i="8"/>
  <c r="A264" i="8"/>
  <c r="A229" i="8"/>
  <c r="A194" i="8"/>
  <c r="A159" i="8"/>
  <c r="G17" i="8"/>
  <c r="C229" i="8" s="1"/>
  <c r="A213" i="8" s="1"/>
  <c r="C17" i="8"/>
  <c r="C89" i="8" s="1"/>
  <c r="A73" i="8" s="1"/>
  <c r="B17" i="8"/>
  <c r="D17" i="8"/>
  <c r="C124" i="8" s="1"/>
  <c r="O17" i="8"/>
  <c r="C509" i="8" s="1"/>
  <c r="A493" i="8" s="1"/>
  <c r="Q17" i="8"/>
  <c r="C579" i="8" s="1"/>
  <c r="A563" i="8" s="1"/>
  <c r="I17" i="8"/>
  <c r="C299" i="8" s="1"/>
  <c r="A283" i="8" s="1"/>
  <c r="T17" i="8"/>
  <c r="C684" i="8" s="1"/>
  <c r="A668" i="8" s="1"/>
  <c r="P17" i="8"/>
  <c r="C544" i="8" s="1"/>
  <c r="A528" i="8" s="1"/>
  <c r="L17" i="8"/>
  <c r="C404" i="8" s="1"/>
  <c r="A388" i="8" s="1"/>
  <c r="H17" i="8"/>
  <c r="C264" i="8" s="1"/>
  <c r="A248" i="8" s="1"/>
  <c r="E17" i="8"/>
  <c r="C159" i="8" s="1"/>
  <c r="A143" i="8" s="1"/>
  <c r="F17" i="8"/>
  <c r="C194" i="8" s="1"/>
  <c r="K17" i="8"/>
  <c r="C369" i="8" s="1"/>
  <c r="A353" i="8" s="1"/>
  <c r="U17" i="8"/>
  <c r="C719" i="8" s="1"/>
  <c r="A703" i="8" s="1"/>
  <c r="N17" i="8"/>
  <c r="C474" i="8" s="1"/>
  <c r="A458" i="8" s="1"/>
  <c r="S17" i="8"/>
  <c r="C649" i="8" s="1"/>
  <c r="A633" i="8" s="1"/>
  <c r="M17" i="8"/>
  <c r="C439" i="8" s="1"/>
  <c r="A423" i="8" s="1"/>
  <c r="R17" i="8"/>
  <c r="C614" i="8" s="1"/>
  <c r="A598" i="8" s="1"/>
  <c r="J17" i="8"/>
  <c r="C334" i="8" s="1"/>
  <c r="A318" i="8" s="1"/>
  <c r="C136" i="8"/>
  <c r="F30" i="10"/>
  <c r="E31" i="10"/>
  <c r="F31" i="10" s="1"/>
  <c r="A136" i="8"/>
  <c r="A101" i="8"/>
  <c r="A66" i="8"/>
  <c r="A124" i="8"/>
  <c r="A89" i="8"/>
  <c r="A54" i="8"/>
  <c r="A30" i="8"/>
  <c r="G29" i="10"/>
  <c r="F18" i="10"/>
  <c r="D404" i="1" l="1"/>
  <c r="B404" i="1" s="1"/>
  <c r="D365" i="1"/>
  <c r="B365" i="1" s="1"/>
  <c r="L404" i="1"/>
  <c r="J404" i="1" s="1"/>
  <c r="L365" i="1"/>
  <c r="J365" i="1" s="1"/>
  <c r="D392" i="1"/>
  <c r="D353" i="1"/>
  <c r="L392" i="1"/>
  <c r="L353" i="1"/>
  <c r="L405" i="1"/>
  <c r="J405" i="1" s="1"/>
  <c r="D405" i="1"/>
  <c r="B405" i="1" s="1"/>
  <c r="L366" i="1"/>
  <c r="J366" i="1" s="1"/>
  <c r="D366" i="1"/>
  <c r="B366" i="1" s="1"/>
  <c r="L326" i="1"/>
  <c r="J326" i="1" s="1"/>
  <c r="AD1" i="14"/>
  <c r="L314" i="1"/>
  <c r="R1" i="14"/>
  <c r="L327" i="1"/>
  <c r="J327" i="1" s="1"/>
  <c r="AE1" i="14"/>
  <c r="H31" i="10"/>
  <c r="D327" i="1"/>
  <c r="B327" i="1" s="1"/>
  <c r="H18" i="10"/>
  <c r="D314" i="1"/>
  <c r="H30" i="10"/>
  <c r="D326" i="1"/>
  <c r="B326" i="1" s="1"/>
  <c r="E349" i="8"/>
  <c r="I60" i="11" s="1"/>
  <c r="I59" i="11" s="1"/>
  <c r="D326" i="8"/>
  <c r="D320" i="8"/>
  <c r="D332" i="8"/>
  <c r="D340" i="8"/>
  <c r="D348" i="8"/>
  <c r="D327" i="8"/>
  <c r="D335" i="8"/>
  <c r="D343" i="8"/>
  <c r="E320" i="8"/>
  <c r="I2" i="11" s="1"/>
  <c r="E324" i="8"/>
  <c r="I10" i="11" s="1"/>
  <c r="I9" i="11" s="1"/>
  <c r="E328" i="8"/>
  <c r="I18" i="11" s="1"/>
  <c r="I17" i="11" s="1"/>
  <c r="E332" i="8"/>
  <c r="I26" i="11" s="1"/>
  <c r="I25" i="11" s="1"/>
  <c r="E336" i="8"/>
  <c r="I34" i="11" s="1"/>
  <c r="I33" i="11" s="1"/>
  <c r="E340" i="8"/>
  <c r="I42" i="11" s="1"/>
  <c r="I41" i="11" s="1"/>
  <c r="E344" i="8"/>
  <c r="I50" i="11" s="1"/>
  <c r="I49" i="11" s="1"/>
  <c r="E348" i="8"/>
  <c r="I58" i="11" s="1"/>
  <c r="I57" i="11" s="1"/>
  <c r="D334" i="8"/>
  <c r="D342" i="8"/>
  <c r="D321" i="8"/>
  <c r="D329" i="8"/>
  <c r="D337" i="8"/>
  <c r="D345" i="8"/>
  <c r="E321" i="8"/>
  <c r="I4" i="11" s="1"/>
  <c r="I3" i="11" s="1"/>
  <c r="E325" i="8"/>
  <c r="I12" i="11" s="1"/>
  <c r="I11" i="11" s="1"/>
  <c r="E329" i="8"/>
  <c r="I20" i="11" s="1"/>
  <c r="I19" i="11" s="1"/>
  <c r="E333" i="8"/>
  <c r="I28" i="11" s="1"/>
  <c r="I27" i="11" s="1"/>
  <c r="E337" i="8"/>
  <c r="I36" i="11" s="1"/>
  <c r="I35" i="11" s="1"/>
  <c r="E341" i="8"/>
  <c r="I44" i="11" s="1"/>
  <c r="I43" i="11" s="1"/>
  <c r="E345" i="8"/>
  <c r="I52" i="11" s="1"/>
  <c r="I51" i="11" s="1"/>
  <c r="D322" i="8"/>
  <c r="D330" i="8"/>
  <c r="D324" i="8"/>
  <c r="D336" i="8"/>
  <c r="D344" i="8"/>
  <c r="D323" i="8"/>
  <c r="D331" i="8"/>
  <c r="D339" i="8"/>
  <c r="D347" i="8"/>
  <c r="E322" i="8"/>
  <c r="I6" i="11" s="1"/>
  <c r="I5" i="11" s="1"/>
  <c r="E326" i="8"/>
  <c r="I14" i="11" s="1"/>
  <c r="I13" i="11" s="1"/>
  <c r="E330" i="8"/>
  <c r="I22" i="11" s="1"/>
  <c r="I21" i="11" s="1"/>
  <c r="E334" i="8"/>
  <c r="I30" i="11" s="1"/>
  <c r="I29" i="11" s="1"/>
  <c r="E338" i="8"/>
  <c r="I38" i="11" s="1"/>
  <c r="I37" i="11" s="1"/>
  <c r="E342" i="8"/>
  <c r="I46" i="11" s="1"/>
  <c r="I45" i="11" s="1"/>
  <c r="E346" i="8"/>
  <c r="I54" i="11" s="1"/>
  <c r="I53" i="11" s="1"/>
  <c r="D328" i="8"/>
  <c r="D338" i="8"/>
  <c r="D346" i="8"/>
  <c r="D325" i="8"/>
  <c r="D333" i="8"/>
  <c r="D341" i="8"/>
  <c r="D349" i="8"/>
  <c r="E323" i="8"/>
  <c r="I8" i="11" s="1"/>
  <c r="I7" i="11" s="1"/>
  <c r="E327" i="8"/>
  <c r="I16" i="11" s="1"/>
  <c r="I15" i="11" s="1"/>
  <c r="E331" i="8"/>
  <c r="I24" i="11" s="1"/>
  <c r="I23" i="11" s="1"/>
  <c r="E335" i="8"/>
  <c r="I32" i="11" s="1"/>
  <c r="I31" i="11" s="1"/>
  <c r="E339" i="8"/>
  <c r="I40" i="11" s="1"/>
  <c r="I39" i="11" s="1"/>
  <c r="E343" i="8"/>
  <c r="I48" i="11" s="1"/>
  <c r="I47" i="11" s="1"/>
  <c r="E347" i="8"/>
  <c r="I56" i="11" s="1"/>
  <c r="I55" i="11" s="1"/>
  <c r="E454" i="8"/>
  <c r="L60" i="11" s="1"/>
  <c r="L59" i="11" s="1"/>
  <c r="D429" i="8"/>
  <c r="D437" i="8"/>
  <c r="D445" i="8"/>
  <c r="D453" i="8"/>
  <c r="D432" i="8"/>
  <c r="D440" i="8"/>
  <c r="D448" i="8"/>
  <c r="E425" i="8"/>
  <c r="L2" i="11" s="1"/>
  <c r="E429" i="8"/>
  <c r="L10" i="11" s="1"/>
  <c r="L9" i="11" s="1"/>
  <c r="E433" i="8"/>
  <c r="L18" i="11" s="1"/>
  <c r="L17" i="11" s="1"/>
  <c r="E437" i="8"/>
  <c r="L26" i="11" s="1"/>
  <c r="L25" i="11" s="1"/>
  <c r="E441" i="8"/>
  <c r="L34" i="11" s="1"/>
  <c r="L33" i="11" s="1"/>
  <c r="E445" i="8"/>
  <c r="L42" i="11" s="1"/>
  <c r="L41" i="11" s="1"/>
  <c r="E449" i="8"/>
  <c r="L50" i="11" s="1"/>
  <c r="L49" i="11" s="1"/>
  <c r="E453" i="8"/>
  <c r="L58" i="11" s="1"/>
  <c r="L57" i="11" s="1"/>
  <c r="D431" i="8"/>
  <c r="D439" i="8"/>
  <c r="D447" i="8"/>
  <c r="D426" i="8"/>
  <c r="D434" i="8"/>
  <c r="D442" i="8"/>
  <c r="D450" i="8"/>
  <c r="E426" i="8"/>
  <c r="L4" i="11" s="1"/>
  <c r="L3" i="11" s="1"/>
  <c r="E430" i="8"/>
  <c r="L12" i="11" s="1"/>
  <c r="L11" i="11" s="1"/>
  <c r="E434" i="8"/>
  <c r="L20" i="11" s="1"/>
  <c r="L19" i="11" s="1"/>
  <c r="E438" i="8"/>
  <c r="L28" i="11" s="1"/>
  <c r="L27" i="11" s="1"/>
  <c r="E442" i="8"/>
  <c r="L36" i="11" s="1"/>
  <c r="L35" i="11" s="1"/>
  <c r="E446" i="8"/>
  <c r="L44" i="11" s="1"/>
  <c r="L43" i="11" s="1"/>
  <c r="E450" i="8"/>
  <c r="L52" i="11" s="1"/>
  <c r="L51" i="11" s="1"/>
  <c r="D433" i="8"/>
  <c r="D449" i="8"/>
  <c r="D436" i="8"/>
  <c r="D452" i="8"/>
  <c r="E431" i="8"/>
  <c r="L14" i="11" s="1"/>
  <c r="L13" i="11" s="1"/>
  <c r="E439" i="8"/>
  <c r="L30" i="11" s="1"/>
  <c r="L29" i="11" s="1"/>
  <c r="E447" i="8"/>
  <c r="L46" i="11" s="1"/>
  <c r="L45" i="11" s="1"/>
  <c r="D427" i="8"/>
  <c r="D443" i="8"/>
  <c r="D430" i="8"/>
  <c r="D446" i="8"/>
  <c r="E428" i="8"/>
  <c r="L8" i="11" s="1"/>
  <c r="L7" i="11" s="1"/>
  <c r="E436" i="8"/>
  <c r="L24" i="11" s="1"/>
  <c r="L23" i="11" s="1"/>
  <c r="E444" i="8"/>
  <c r="L40" i="11" s="1"/>
  <c r="L39" i="11" s="1"/>
  <c r="E452" i="8"/>
  <c r="L56" i="11" s="1"/>
  <c r="L55" i="11" s="1"/>
  <c r="D425" i="8"/>
  <c r="D441" i="8"/>
  <c r="D428" i="8"/>
  <c r="D444" i="8"/>
  <c r="E427" i="8"/>
  <c r="L6" i="11" s="1"/>
  <c r="L5" i="11" s="1"/>
  <c r="E435" i="8"/>
  <c r="L22" i="11" s="1"/>
  <c r="L21" i="11" s="1"/>
  <c r="E443" i="8"/>
  <c r="L38" i="11" s="1"/>
  <c r="L37" i="11" s="1"/>
  <c r="E451" i="8"/>
  <c r="L54" i="11" s="1"/>
  <c r="L53" i="11" s="1"/>
  <c r="D435" i="8"/>
  <c r="D451" i="8"/>
  <c r="D438" i="8"/>
  <c r="D454" i="8"/>
  <c r="E432" i="8"/>
  <c r="L16" i="11" s="1"/>
  <c r="L15" i="11" s="1"/>
  <c r="E440" i="8"/>
  <c r="L32" i="11" s="1"/>
  <c r="L31" i="11" s="1"/>
  <c r="E448" i="8"/>
  <c r="L48" i="11" s="1"/>
  <c r="L47" i="11" s="1"/>
  <c r="E489" i="8"/>
  <c r="M60" i="11" s="1"/>
  <c r="M59" i="11" s="1"/>
  <c r="D466" i="8"/>
  <c r="D474" i="8"/>
  <c r="D482" i="8"/>
  <c r="D461" i="8"/>
  <c r="D469" i="8"/>
  <c r="D477" i="8"/>
  <c r="D485" i="8"/>
  <c r="E461" i="8"/>
  <c r="M4" i="11" s="1"/>
  <c r="M3" i="11" s="1"/>
  <c r="E465" i="8"/>
  <c r="M12" i="11" s="1"/>
  <c r="M11" i="11" s="1"/>
  <c r="E469" i="8"/>
  <c r="M20" i="11" s="1"/>
  <c r="M19" i="11" s="1"/>
  <c r="E473" i="8"/>
  <c r="M28" i="11" s="1"/>
  <c r="M27" i="11" s="1"/>
  <c r="E477" i="8"/>
  <c r="M36" i="11" s="1"/>
  <c r="M35" i="11" s="1"/>
  <c r="E481" i="8"/>
  <c r="M44" i="11" s="1"/>
  <c r="M43" i="11" s="1"/>
  <c r="E485" i="8"/>
  <c r="M52" i="11" s="1"/>
  <c r="M51" i="11" s="1"/>
  <c r="D460" i="8"/>
  <c r="D468" i="8"/>
  <c r="D476" i="8"/>
  <c r="D484" i="8"/>
  <c r="D463" i="8"/>
  <c r="D471" i="8"/>
  <c r="D479" i="8"/>
  <c r="D487" i="8"/>
  <c r="E462" i="8"/>
  <c r="M6" i="11" s="1"/>
  <c r="M5" i="11" s="1"/>
  <c r="E466" i="8"/>
  <c r="M14" i="11" s="1"/>
  <c r="M13" i="11" s="1"/>
  <c r="E470" i="8"/>
  <c r="M22" i="11" s="1"/>
  <c r="M21" i="11" s="1"/>
  <c r="E474" i="8"/>
  <c r="M30" i="11" s="1"/>
  <c r="M29" i="11" s="1"/>
  <c r="E478" i="8"/>
  <c r="M38" i="11" s="1"/>
  <c r="M37" i="11" s="1"/>
  <c r="E482" i="8"/>
  <c r="M46" i="11" s="1"/>
  <c r="M45" i="11" s="1"/>
  <c r="E486" i="8"/>
  <c r="M54" i="11" s="1"/>
  <c r="M53" i="11" s="1"/>
  <c r="D462" i="8"/>
  <c r="D470" i="8"/>
  <c r="D478" i="8"/>
  <c r="D486" i="8"/>
  <c r="D465" i="8"/>
  <c r="D473" i="8"/>
  <c r="D481" i="8"/>
  <c r="D489" i="8"/>
  <c r="E463" i="8"/>
  <c r="M8" i="11" s="1"/>
  <c r="M7" i="11" s="1"/>
  <c r="E467" i="8"/>
  <c r="M16" i="11" s="1"/>
  <c r="M15" i="11" s="1"/>
  <c r="E471" i="8"/>
  <c r="M24" i="11" s="1"/>
  <c r="M23" i="11" s="1"/>
  <c r="E475" i="8"/>
  <c r="M32" i="11" s="1"/>
  <c r="M31" i="11" s="1"/>
  <c r="E479" i="8"/>
  <c r="M40" i="11" s="1"/>
  <c r="M39" i="11" s="1"/>
  <c r="E483" i="8"/>
  <c r="M48" i="11" s="1"/>
  <c r="M47" i="11" s="1"/>
  <c r="E487" i="8"/>
  <c r="M56" i="11" s="1"/>
  <c r="M55" i="11" s="1"/>
  <c r="D464" i="8"/>
  <c r="D472" i="8"/>
  <c r="D480" i="8"/>
  <c r="D488" i="8"/>
  <c r="D467" i="8"/>
  <c r="D475" i="8"/>
  <c r="D483" i="8"/>
  <c r="E460" i="8"/>
  <c r="M2" i="11" s="1"/>
  <c r="E464" i="8"/>
  <c r="M10" i="11" s="1"/>
  <c r="M9" i="11" s="1"/>
  <c r="E468" i="8"/>
  <c r="M18" i="11" s="1"/>
  <c r="M17" i="11" s="1"/>
  <c r="E472" i="8"/>
  <c r="M26" i="11" s="1"/>
  <c r="M25" i="11" s="1"/>
  <c r="E476" i="8"/>
  <c r="M34" i="11" s="1"/>
  <c r="M33" i="11" s="1"/>
  <c r="E480" i="8"/>
  <c r="M42" i="11" s="1"/>
  <c r="M41" i="11" s="1"/>
  <c r="E484" i="8"/>
  <c r="M50" i="11" s="1"/>
  <c r="M49" i="11" s="1"/>
  <c r="E488" i="8"/>
  <c r="M58" i="11" s="1"/>
  <c r="M57" i="11" s="1"/>
  <c r="E629" i="8"/>
  <c r="Q60" i="11" s="1"/>
  <c r="Q59" i="11" s="1"/>
  <c r="D602" i="8"/>
  <c r="D606" i="8"/>
  <c r="D610" i="8"/>
  <c r="D614" i="8"/>
  <c r="D618" i="8"/>
  <c r="D622" i="8"/>
  <c r="D626" i="8"/>
  <c r="E600" i="8"/>
  <c r="Q2" i="11" s="1"/>
  <c r="E604" i="8"/>
  <c r="Q10" i="11" s="1"/>
  <c r="Q9" i="11" s="1"/>
  <c r="E608" i="8"/>
  <c r="Q18" i="11" s="1"/>
  <c r="Q17" i="11" s="1"/>
  <c r="E612" i="8"/>
  <c r="Q26" i="11" s="1"/>
  <c r="Q25" i="11" s="1"/>
  <c r="E616" i="8"/>
  <c r="Q34" i="11" s="1"/>
  <c r="Q33" i="11" s="1"/>
  <c r="E620" i="8"/>
  <c r="Q42" i="11" s="1"/>
  <c r="Q41" i="11" s="1"/>
  <c r="E624" i="8"/>
  <c r="Q50" i="11" s="1"/>
  <c r="Q49" i="11" s="1"/>
  <c r="E628" i="8"/>
  <c r="Q58" i="11" s="1"/>
  <c r="Q57" i="11" s="1"/>
  <c r="D603" i="8"/>
  <c r="D607" i="8"/>
  <c r="D611" i="8"/>
  <c r="D615" i="8"/>
  <c r="D619" i="8"/>
  <c r="D623" i="8"/>
  <c r="D627" i="8"/>
  <c r="E601" i="8"/>
  <c r="Q4" i="11" s="1"/>
  <c r="Q3" i="11" s="1"/>
  <c r="E605" i="8"/>
  <c r="Q12" i="11" s="1"/>
  <c r="Q11" i="11" s="1"/>
  <c r="E609" i="8"/>
  <c r="Q20" i="11" s="1"/>
  <c r="Q19" i="11" s="1"/>
  <c r="E613" i="8"/>
  <c r="Q28" i="11" s="1"/>
  <c r="Q27" i="11" s="1"/>
  <c r="E617" i="8"/>
  <c r="Q36" i="11" s="1"/>
  <c r="Q35" i="11" s="1"/>
  <c r="E621" i="8"/>
  <c r="Q44" i="11" s="1"/>
  <c r="Q43" i="11" s="1"/>
  <c r="E625" i="8"/>
  <c r="Q52" i="11" s="1"/>
  <c r="Q51" i="11" s="1"/>
  <c r="D604" i="8"/>
  <c r="D612" i="8"/>
  <c r="D620" i="8"/>
  <c r="D628" i="8"/>
  <c r="E606" i="8"/>
  <c r="Q14" i="11" s="1"/>
  <c r="Q13" i="11" s="1"/>
  <c r="E614" i="8"/>
  <c r="Q30" i="11" s="1"/>
  <c r="Q29" i="11" s="1"/>
  <c r="E622" i="8"/>
  <c r="Q46" i="11" s="1"/>
  <c r="Q45" i="11" s="1"/>
  <c r="D601" i="8"/>
  <c r="D609" i="8"/>
  <c r="D617" i="8"/>
  <c r="D625" i="8"/>
  <c r="E603" i="8"/>
  <c r="Q8" i="11" s="1"/>
  <c r="Q7" i="11" s="1"/>
  <c r="E611" i="8"/>
  <c r="Q24" i="11" s="1"/>
  <c r="Q23" i="11" s="1"/>
  <c r="E619" i="8"/>
  <c r="Q40" i="11" s="1"/>
  <c r="Q39" i="11" s="1"/>
  <c r="E627" i="8"/>
  <c r="Q56" i="11" s="1"/>
  <c r="Q55" i="11" s="1"/>
  <c r="D600" i="8"/>
  <c r="D608" i="8"/>
  <c r="D616" i="8"/>
  <c r="D624" i="8"/>
  <c r="E602" i="8"/>
  <c r="Q6" i="11" s="1"/>
  <c r="Q5" i="11" s="1"/>
  <c r="E610" i="8"/>
  <c r="Q22" i="11" s="1"/>
  <c r="Q21" i="11" s="1"/>
  <c r="E618" i="8"/>
  <c r="Q38" i="11" s="1"/>
  <c r="Q37" i="11" s="1"/>
  <c r="E626" i="8"/>
  <c r="Q54" i="11" s="1"/>
  <c r="Q53" i="11" s="1"/>
  <c r="D605" i="8"/>
  <c r="D613" i="8"/>
  <c r="D621" i="8"/>
  <c r="D629" i="8"/>
  <c r="E607" i="8"/>
  <c r="Q16" i="11" s="1"/>
  <c r="Q15" i="11" s="1"/>
  <c r="E615" i="8"/>
  <c r="Q32" i="11" s="1"/>
  <c r="Q31" i="11" s="1"/>
  <c r="E623" i="8"/>
  <c r="Q48" i="11" s="1"/>
  <c r="Q47" i="11" s="1"/>
  <c r="E664" i="8"/>
  <c r="R60" i="11" s="1"/>
  <c r="R59" i="11" s="1"/>
  <c r="D641" i="8"/>
  <c r="D649" i="8"/>
  <c r="D657" i="8"/>
  <c r="D636" i="8"/>
  <c r="D644" i="8"/>
  <c r="D652" i="8"/>
  <c r="D660" i="8"/>
  <c r="E636" i="8"/>
  <c r="R4" i="11" s="1"/>
  <c r="R3" i="11" s="1"/>
  <c r="E640" i="8"/>
  <c r="R12" i="11" s="1"/>
  <c r="R11" i="11" s="1"/>
  <c r="E644" i="8"/>
  <c r="R20" i="11" s="1"/>
  <c r="R19" i="11" s="1"/>
  <c r="E648" i="8"/>
  <c r="R28" i="11" s="1"/>
  <c r="R27" i="11" s="1"/>
  <c r="E652" i="8"/>
  <c r="R36" i="11" s="1"/>
  <c r="R35" i="11" s="1"/>
  <c r="E656" i="8"/>
  <c r="R44" i="11" s="1"/>
  <c r="R43" i="11" s="1"/>
  <c r="E660" i="8"/>
  <c r="R52" i="11" s="1"/>
  <c r="R51" i="11" s="1"/>
  <c r="D635" i="8"/>
  <c r="D643" i="8"/>
  <c r="D651" i="8"/>
  <c r="D659" i="8"/>
  <c r="D638" i="8"/>
  <c r="D646" i="8"/>
  <c r="D654" i="8"/>
  <c r="D662" i="8"/>
  <c r="E637" i="8"/>
  <c r="R6" i="11" s="1"/>
  <c r="R5" i="11" s="1"/>
  <c r="E641" i="8"/>
  <c r="R14" i="11" s="1"/>
  <c r="R13" i="11" s="1"/>
  <c r="E645" i="8"/>
  <c r="R22" i="11" s="1"/>
  <c r="R21" i="11" s="1"/>
  <c r="E649" i="8"/>
  <c r="R30" i="11" s="1"/>
  <c r="R29" i="11" s="1"/>
  <c r="E653" i="8"/>
  <c r="R38" i="11" s="1"/>
  <c r="R37" i="11" s="1"/>
  <c r="E657" i="8"/>
  <c r="R46" i="11" s="1"/>
  <c r="R45" i="11" s="1"/>
  <c r="E661" i="8"/>
  <c r="R54" i="11" s="1"/>
  <c r="R53" i="11" s="1"/>
  <c r="D645" i="8"/>
  <c r="D661" i="8"/>
  <c r="D648" i="8"/>
  <c r="D664" i="8"/>
  <c r="E642" i="8"/>
  <c r="R16" i="11" s="1"/>
  <c r="R15" i="11" s="1"/>
  <c r="E650" i="8"/>
  <c r="R32" i="11" s="1"/>
  <c r="R31" i="11" s="1"/>
  <c r="E658" i="8"/>
  <c r="R48" i="11" s="1"/>
  <c r="R47" i="11" s="1"/>
  <c r="D639" i="8"/>
  <c r="D655" i="8"/>
  <c r="D642" i="8"/>
  <c r="D658" i="8"/>
  <c r="E639" i="8"/>
  <c r="R10" i="11" s="1"/>
  <c r="R9" i="11" s="1"/>
  <c r="E647" i="8"/>
  <c r="R26" i="11" s="1"/>
  <c r="R25" i="11" s="1"/>
  <c r="E655" i="8"/>
  <c r="R42" i="11" s="1"/>
  <c r="R41" i="11" s="1"/>
  <c r="E663" i="8"/>
  <c r="R58" i="11" s="1"/>
  <c r="R57" i="11" s="1"/>
  <c r="D637" i="8"/>
  <c r="D653" i="8"/>
  <c r="D640" i="8"/>
  <c r="D656" i="8"/>
  <c r="E638" i="8"/>
  <c r="R8" i="11" s="1"/>
  <c r="R7" i="11" s="1"/>
  <c r="E646" i="8"/>
  <c r="R24" i="11" s="1"/>
  <c r="R23" i="11" s="1"/>
  <c r="E654" i="8"/>
  <c r="R40" i="11" s="1"/>
  <c r="R39" i="11" s="1"/>
  <c r="E662" i="8"/>
  <c r="R56" i="11" s="1"/>
  <c r="R55" i="11" s="1"/>
  <c r="D647" i="8"/>
  <c r="D663" i="8"/>
  <c r="D650" i="8"/>
  <c r="E635" i="8"/>
  <c r="R2" i="11" s="1"/>
  <c r="E643" i="8"/>
  <c r="R18" i="11" s="1"/>
  <c r="R17" i="11" s="1"/>
  <c r="E651" i="8"/>
  <c r="R34" i="11" s="1"/>
  <c r="R33" i="11" s="1"/>
  <c r="E659" i="8"/>
  <c r="R50" i="11" s="1"/>
  <c r="R49" i="11" s="1"/>
  <c r="E279" i="8"/>
  <c r="G60" i="11" s="1"/>
  <c r="G59" i="11" s="1"/>
  <c r="D252" i="8"/>
  <c r="D256" i="8"/>
  <c r="D260" i="8"/>
  <c r="D264" i="8"/>
  <c r="D268" i="8"/>
  <c r="D272" i="8"/>
  <c r="D276" i="8"/>
  <c r="E250" i="8"/>
  <c r="G2" i="11" s="1"/>
  <c r="E254" i="8"/>
  <c r="G10" i="11" s="1"/>
  <c r="G9" i="11" s="1"/>
  <c r="E258" i="8"/>
  <c r="G18" i="11" s="1"/>
  <c r="G17" i="11" s="1"/>
  <c r="E262" i="8"/>
  <c r="G26" i="11" s="1"/>
  <c r="G25" i="11" s="1"/>
  <c r="E266" i="8"/>
  <c r="G34" i="11" s="1"/>
  <c r="G33" i="11" s="1"/>
  <c r="E270" i="8"/>
  <c r="G42" i="11" s="1"/>
  <c r="G41" i="11" s="1"/>
  <c r="E274" i="8"/>
  <c r="G50" i="11" s="1"/>
  <c r="G49" i="11" s="1"/>
  <c r="E278" i="8"/>
  <c r="G58" i="11" s="1"/>
  <c r="G57" i="11" s="1"/>
  <c r="D253" i="8"/>
  <c r="D257" i="8"/>
  <c r="D261" i="8"/>
  <c r="D265" i="8"/>
  <c r="D269" i="8"/>
  <c r="D273" i="8"/>
  <c r="D277" i="8"/>
  <c r="E251" i="8"/>
  <c r="G4" i="11" s="1"/>
  <c r="G3" i="11" s="1"/>
  <c r="E255" i="8"/>
  <c r="G12" i="11" s="1"/>
  <c r="G11" i="11" s="1"/>
  <c r="E259" i="8"/>
  <c r="G20" i="11" s="1"/>
  <c r="G19" i="11" s="1"/>
  <c r="E263" i="8"/>
  <c r="G28" i="11" s="1"/>
  <c r="G27" i="11" s="1"/>
  <c r="E267" i="8"/>
  <c r="G36" i="11" s="1"/>
  <c r="G35" i="11" s="1"/>
  <c r="E271" i="8"/>
  <c r="G44" i="11" s="1"/>
  <c r="G43" i="11" s="1"/>
  <c r="E275" i="8"/>
  <c r="G52" i="11" s="1"/>
  <c r="G51" i="11" s="1"/>
  <c r="D250" i="8"/>
  <c r="D254" i="8"/>
  <c r="D258" i="8"/>
  <c r="D262" i="8"/>
  <c r="D266" i="8"/>
  <c r="D270" i="8"/>
  <c r="D274" i="8"/>
  <c r="D278" i="8"/>
  <c r="E252" i="8"/>
  <c r="G6" i="11" s="1"/>
  <c r="G5" i="11" s="1"/>
  <c r="E256" i="8"/>
  <c r="G14" i="11" s="1"/>
  <c r="G13" i="11" s="1"/>
  <c r="E260" i="8"/>
  <c r="G22" i="11" s="1"/>
  <c r="G21" i="11" s="1"/>
  <c r="E264" i="8"/>
  <c r="G30" i="11" s="1"/>
  <c r="G29" i="11" s="1"/>
  <c r="E268" i="8"/>
  <c r="G38" i="11" s="1"/>
  <c r="G37" i="11" s="1"/>
  <c r="E272" i="8"/>
  <c r="G46" i="11" s="1"/>
  <c r="G45" i="11" s="1"/>
  <c r="E276" i="8"/>
  <c r="G54" i="11" s="1"/>
  <c r="G53" i="11" s="1"/>
  <c r="D251" i="8"/>
  <c r="D255" i="8"/>
  <c r="D259" i="8"/>
  <c r="D263" i="8"/>
  <c r="D267" i="8"/>
  <c r="D271" i="8"/>
  <c r="D275" i="8"/>
  <c r="D279" i="8"/>
  <c r="E253" i="8"/>
  <c r="G8" i="11" s="1"/>
  <c r="G7" i="11" s="1"/>
  <c r="E257" i="8"/>
  <c r="G16" i="11" s="1"/>
  <c r="G15" i="11" s="1"/>
  <c r="E261" i="8"/>
  <c r="G24" i="11" s="1"/>
  <c r="G23" i="11" s="1"/>
  <c r="E265" i="8"/>
  <c r="G32" i="11" s="1"/>
  <c r="G31" i="11" s="1"/>
  <c r="E269" i="8"/>
  <c r="G40" i="11" s="1"/>
  <c r="G39" i="11" s="1"/>
  <c r="E273" i="8"/>
  <c r="G48" i="11" s="1"/>
  <c r="G47" i="11" s="1"/>
  <c r="E277" i="8"/>
  <c r="G56" i="11" s="1"/>
  <c r="G55" i="11" s="1"/>
  <c r="E559" i="8"/>
  <c r="O60" i="11" s="1"/>
  <c r="O59" i="11" s="1"/>
  <c r="D534" i="8"/>
  <c r="D542" i="8"/>
  <c r="D550" i="8"/>
  <c r="D558" i="8"/>
  <c r="D537" i="8"/>
  <c r="D545" i="8"/>
  <c r="D553" i="8"/>
  <c r="E530" i="8"/>
  <c r="O2" i="11" s="1"/>
  <c r="E534" i="8"/>
  <c r="O10" i="11" s="1"/>
  <c r="O9" i="11" s="1"/>
  <c r="E538" i="8"/>
  <c r="O18" i="11" s="1"/>
  <c r="O17" i="11" s="1"/>
  <c r="E542" i="8"/>
  <c r="O26" i="11" s="1"/>
  <c r="O25" i="11" s="1"/>
  <c r="D532" i="8"/>
  <c r="D548" i="8"/>
  <c r="D535" i="8"/>
  <c r="D551" i="8"/>
  <c r="E533" i="8"/>
  <c r="O8" i="11" s="1"/>
  <c r="O7" i="11" s="1"/>
  <c r="E541" i="8"/>
  <c r="O24" i="11" s="1"/>
  <c r="O23" i="11" s="1"/>
  <c r="E547" i="8"/>
  <c r="O36" i="11" s="1"/>
  <c r="O35" i="11" s="1"/>
  <c r="E551" i="8"/>
  <c r="O44" i="11" s="1"/>
  <c r="O43" i="11" s="1"/>
  <c r="E555" i="8"/>
  <c r="O52" i="11" s="1"/>
  <c r="O51" i="11" s="1"/>
  <c r="D536" i="8"/>
  <c r="D552" i="8"/>
  <c r="D539" i="8"/>
  <c r="D555" i="8"/>
  <c r="E535" i="8"/>
  <c r="O12" i="11" s="1"/>
  <c r="O11" i="11" s="1"/>
  <c r="E543" i="8"/>
  <c r="O28" i="11" s="1"/>
  <c r="O27" i="11" s="1"/>
  <c r="E548" i="8"/>
  <c r="O38" i="11" s="1"/>
  <c r="O37" i="11" s="1"/>
  <c r="E552" i="8"/>
  <c r="O46" i="11" s="1"/>
  <c r="O45" i="11" s="1"/>
  <c r="E556" i="8"/>
  <c r="O54" i="11" s="1"/>
  <c r="O53" i="11" s="1"/>
  <c r="D538" i="8"/>
  <c r="D554" i="8"/>
  <c r="D541" i="8"/>
  <c r="D557" i="8"/>
  <c r="E536" i="8"/>
  <c r="O14" i="11" s="1"/>
  <c r="O13" i="11" s="1"/>
  <c r="E544" i="8"/>
  <c r="O30" i="11" s="1"/>
  <c r="O29" i="11" s="1"/>
  <c r="D556" i="8"/>
  <c r="D559" i="8"/>
  <c r="E545" i="8"/>
  <c r="O32" i="11" s="1"/>
  <c r="O31" i="11" s="1"/>
  <c r="E553" i="8"/>
  <c r="O48" i="11" s="1"/>
  <c r="O47" i="11" s="1"/>
  <c r="D544" i="8"/>
  <c r="D547" i="8"/>
  <c r="E539" i="8"/>
  <c r="O20" i="11" s="1"/>
  <c r="O19" i="11" s="1"/>
  <c r="E550" i="8"/>
  <c r="O42" i="11" s="1"/>
  <c r="O41" i="11" s="1"/>
  <c r="E558" i="8"/>
  <c r="O58" i="11" s="1"/>
  <c r="O57" i="11" s="1"/>
  <c r="D530" i="8"/>
  <c r="D546" i="8"/>
  <c r="D533" i="8"/>
  <c r="D549" i="8"/>
  <c r="E532" i="8"/>
  <c r="O6" i="11" s="1"/>
  <c r="O5" i="11" s="1"/>
  <c r="E540" i="8"/>
  <c r="O22" i="11" s="1"/>
  <c r="O21" i="11" s="1"/>
  <c r="D540" i="8"/>
  <c r="D543" i="8"/>
  <c r="E537" i="8"/>
  <c r="O16" i="11" s="1"/>
  <c r="O15" i="11" s="1"/>
  <c r="E549" i="8"/>
  <c r="O40" i="11" s="1"/>
  <c r="O39" i="11" s="1"/>
  <c r="E557" i="8"/>
  <c r="O56" i="11" s="1"/>
  <c r="O55" i="11" s="1"/>
  <c r="D531" i="8"/>
  <c r="E531" i="8"/>
  <c r="O4" i="11" s="1"/>
  <c r="O3" i="11" s="1"/>
  <c r="E546" i="8"/>
  <c r="O34" i="11" s="1"/>
  <c r="O33" i="11" s="1"/>
  <c r="E554" i="8"/>
  <c r="O50" i="11" s="1"/>
  <c r="O49" i="11" s="1"/>
  <c r="E314" i="8"/>
  <c r="H60" i="11" s="1"/>
  <c r="H59" i="11" s="1"/>
  <c r="D291" i="8"/>
  <c r="D299" i="8"/>
  <c r="D307" i="8"/>
  <c r="D286" i="8"/>
  <c r="D294" i="8"/>
  <c r="D302" i="8"/>
  <c r="D310" i="8"/>
  <c r="E286" i="8"/>
  <c r="H4" i="11" s="1"/>
  <c r="H3" i="11" s="1"/>
  <c r="E290" i="8"/>
  <c r="H12" i="11" s="1"/>
  <c r="H11" i="11" s="1"/>
  <c r="E294" i="8"/>
  <c r="H20" i="11" s="1"/>
  <c r="H19" i="11" s="1"/>
  <c r="E298" i="8"/>
  <c r="H28" i="11" s="1"/>
  <c r="H27" i="11" s="1"/>
  <c r="E302" i="8"/>
  <c r="H36" i="11" s="1"/>
  <c r="H35" i="11" s="1"/>
  <c r="E306" i="8"/>
  <c r="H44" i="11" s="1"/>
  <c r="H43" i="11" s="1"/>
  <c r="E310" i="8"/>
  <c r="H52" i="11" s="1"/>
  <c r="H51" i="11" s="1"/>
  <c r="D285" i="8"/>
  <c r="D293" i="8"/>
  <c r="D301" i="8"/>
  <c r="D309" i="8"/>
  <c r="D288" i="8"/>
  <c r="D296" i="8"/>
  <c r="D304" i="8"/>
  <c r="D312" i="8"/>
  <c r="E287" i="8"/>
  <c r="H6" i="11" s="1"/>
  <c r="H5" i="11" s="1"/>
  <c r="E291" i="8"/>
  <c r="H14" i="11" s="1"/>
  <c r="H13" i="11" s="1"/>
  <c r="E295" i="8"/>
  <c r="H22" i="11" s="1"/>
  <c r="H21" i="11" s="1"/>
  <c r="E299" i="8"/>
  <c r="H30" i="11" s="1"/>
  <c r="H29" i="11" s="1"/>
  <c r="E303" i="8"/>
  <c r="H38" i="11" s="1"/>
  <c r="H37" i="11" s="1"/>
  <c r="E307" i="8"/>
  <c r="H46" i="11" s="1"/>
  <c r="H45" i="11" s="1"/>
  <c r="E311" i="8"/>
  <c r="H54" i="11" s="1"/>
  <c r="H53" i="11" s="1"/>
  <c r="D287" i="8"/>
  <c r="D295" i="8"/>
  <c r="D303" i="8"/>
  <c r="D311" i="8"/>
  <c r="D290" i="8"/>
  <c r="D298" i="8"/>
  <c r="D306" i="8"/>
  <c r="D314" i="8"/>
  <c r="E288" i="8"/>
  <c r="H8" i="11" s="1"/>
  <c r="H7" i="11" s="1"/>
  <c r="E292" i="8"/>
  <c r="H16" i="11" s="1"/>
  <c r="H15" i="11" s="1"/>
  <c r="E296" i="8"/>
  <c r="H24" i="11" s="1"/>
  <c r="H23" i="11" s="1"/>
  <c r="E300" i="8"/>
  <c r="H32" i="11" s="1"/>
  <c r="H31" i="11" s="1"/>
  <c r="E304" i="8"/>
  <c r="H40" i="11" s="1"/>
  <c r="H39" i="11" s="1"/>
  <c r="E308" i="8"/>
  <c r="H48" i="11" s="1"/>
  <c r="H47" i="11" s="1"/>
  <c r="E312" i="8"/>
  <c r="H56" i="11" s="1"/>
  <c r="H55" i="11" s="1"/>
  <c r="D289" i="8"/>
  <c r="D297" i="8"/>
  <c r="D305" i="8"/>
  <c r="D313" i="8"/>
  <c r="D292" i="8"/>
  <c r="D300" i="8"/>
  <c r="D308" i="8"/>
  <c r="E285" i="8"/>
  <c r="H2" i="11" s="1"/>
  <c r="E289" i="8"/>
  <c r="H10" i="11" s="1"/>
  <c r="H9" i="11" s="1"/>
  <c r="E293" i="8"/>
  <c r="H18" i="11" s="1"/>
  <c r="H17" i="11" s="1"/>
  <c r="E297" i="8"/>
  <c r="H26" i="11" s="1"/>
  <c r="H25" i="11" s="1"/>
  <c r="E301" i="8"/>
  <c r="H34" i="11" s="1"/>
  <c r="H33" i="11" s="1"/>
  <c r="E305" i="8"/>
  <c r="H42" i="11" s="1"/>
  <c r="H41" i="11" s="1"/>
  <c r="E309" i="8"/>
  <c r="H50" i="11" s="1"/>
  <c r="H49" i="11" s="1"/>
  <c r="E313" i="8"/>
  <c r="H58" i="11" s="1"/>
  <c r="H57" i="11" s="1"/>
  <c r="E734" i="8"/>
  <c r="T60" i="11" s="1"/>
  <c r="T59" i="11" s="1"/>
  <c r="D711" i="8"/>
  <c r="D719" i="8"/>
  <c r="D727" i="8"/>
  <c r="D706" i="8"/>
  <c r="D714" i="8"/>
  <c r="D722" i="8"/>
  <c r="D730" i="8"/>
  <c r="E706" i="8"/>
  <c r="T4" i="11" s="1"/>
  <c r="T3" i="11" s="1"/>
  <c r="E710" i="8"/>
  <c r="T12" i="11" s="1"/>
  <c r="T11" i="11" s="1"/>
  <c r="E714" i="8"/>
  <c r="T20" i="11" s="1"/>
  <c r="T19" i="11" s="1"/>
  <c r="E718" i="8"/>
  <c r="T28" i="11" s="1"/>
  <c r="T27" i="11" s="1"/>
  <c r="E722" i="8"/>
  <c r="T36" i="11" s="1"/>
  <c r="T35" i="11" s="1"/>
  <c r="E726" i="8"/>
  <c r="T44" i="11" s="1"/>
  <c r="T43" i="11" s="1"/>
  <c r="E730" i="8"/>
  <c r="T52" i="11" s="1"/>
  <c r="T51" i="11" s="1"/>
  <c r="D705" i="8"/>
  <c r="D713" i="8"/>
  <c r="D721" i="8"/>
  <c r="D729" i="8"/>
  <c r="D708" i="8"/>
  <c r="D716" i="8"/>
  <c r="D724" i="8"/>
  <c r="D732" i="8"/>
  <c r="E707" i="8"/>
  <c r="T6" i="11" s="1"/>
  <c r="T5" i="11" s="1"/>
  <c r="E711" i="8"/>
  <c r="T14" i="11" s="1"/>
  <c r="T13" i="11" s="1"/>
  <c r="E715" i="8"/>
  <c r="T22" i="11" s="1"/>
  <c r="T21" i="11" s="1"/>
  <c r="E719" i="8"/>
  <c r="T30" i="11" s="1"/>
  <c r="T29" i="11" s="1"/>
  <c r="E723" i="8"/>
  <c r="T38" i="11" s="1"/>
  <c r="T37" i="11" s="1"/>
  <c r="E727" i="8"/>
  <c r="T46" i="11" s="1"/>
  <c r="T45" i="11" s="1"/>
  <c r="E731" i="8"/>
  <c r="T54" i="11" s="1"/>
  <c r="T53" i="11" s="1"/>
  <c r="D715" i="8"/>
  <c r="D731" i="8"/>
  <c r="D718" i="8"/>
  <c r="D734" i="8"/>
  <c r="E712" i="8"/>
  <c r="T16" i="11" s="1"/>
  <c r="T15" i="11" s="1"/>
  <c r="E720" i="8"/>
  <c r="T32" i="11" s="1"/>
  <c r="T31" i="11" s="1"/>
  <c r="E728" i="8"/>
  <c r="T48" i="11" s="1"/>
  <c r="T47" i="11" s="1"/>
  <c r="D709" i="8"/>
  <c r="D725" i="8"/>
  <c r="D712" i="8"/>
  <c r="D728" i="8"/>
  <c r="E709" i="8"/>
  <c r="T10" i="11" s="1"/>
  <c r="T9" i="11" s="1"/>
  <c r="E717" i="8"/>
  <c r="T26" i="11" s="1"/>
  <c r="T25" i="11" s="1"/>
  <c r="E725" i="8"/>
  <c r="T42" i="11" s="1"/>
  <c r="T41" i="11" s="1"/>
  <c r="E733" i="8"/>
  <c r="T58" i="11" s="1"/>
  <c r="T57" i="11" s="1"/>
  <c r="D707" i="8"/>
  <c r="D723" i="8"/>
  <c r="D710" i="8"/>
  <c r="D726" i="8"/>
  <c r="E708" i="8"/>
  <c r="T8" i="11" s="1"/>
  <c r="T7" i="11" s="1"/>
  <c r="E716" i="8"/>
  <c r="T24" i="11" s="1"/>
  <c r="T23" i="11" s="1"/>
  <c r="E724" i="8"/>
  <c r="T40" i="11" s="1"/>
  <c r="T39" i="11" s="1"/>
  <c r="E732" i="8"/>
  <c r="T56" i="11" s="1"/>
  <c r="T55" i="11" s="1"/>
  <c r="D717" i="8"/>
  <c r="D733" i="8"/>
  <c r="D720" i="8"/>
  <c r="E705" i="8"/>
  <c r="T2" i="11" s="1"/>
  <c r="E713" i="8"/>
  <c r="T18" i="11" s="1"/>
  <c r="T17" i="11" s="1"/>
  <c r="E721" i="8"/>
  <c r="T34" i="11" s="1"/>
  <c r="T33" i="11" s="1"/>
  <c r="E729" i="8"/>
  <c r="T50" i="11" s="1"/>
  <c r="T49" i="11" s="1"/>
  <c r="E524" i="8"/>
  <c r="N60" i="11" s="1"/>
  <c r="N59" i="11" s="1"/>
  <c r="D499" i="8"/>
  <c r="D507" i="8"/>
  <c r="D515" i="8"/>
  <c r="D523" i="8"/>
  <c r="D502" i="8"/>
  <c r="D510" i="8"/>
  <c r="D518" i="8"/>
  <c r="E495" i="8"/>
  <c r="N2" i="11" s="1"/>
  <c r="E499" i="8"/>
  <c r="N10" i="11" s="1"/>
  <c r="N9" i="11" s="1"/>
  <c r="E503" i="8"/>
  <c r="N18" i="11" s="1"/>
  <c r="N17" i="11" s="1"/>
  <c r="E507" i="8"/>
  <c r="N26" i="11" s="1"/>
  <c r="N25" i="11" s="1"/>
  <c r="E511" i="8"/>
  <c r="N34" i="11" s="1"/>
  <c r="N33" i="11" s="1"/>
  <c r="E515" i="8"/>
  <c r="N42" i="11" s="1"/>
  <c r="N41" i="11" s="1"/>
  <c r="E519" i="8"/>
  <c r="N50" i="11" s="1"/>
  <c r="N49" i="11" s="1"/>
  <c r="E523" i="8"/>
  <c r="N58" i="11" s="1"/>
  <c r="N57" i="11" s="1"/>
  <c r="D501" i="8"/>
  <c r="D509" i="8"/>
  <c r="D517" i="8"/>
  <c r="D496" i="8"/>
  <c r="D504" i="8"/>
  <c r="D512" i="8"/>
  <c r="D520" i="8"/>
  <c r="E496" i="8"/>
  <c r="N4" i="11" s="1"/>
  <c r="N3" i="11" s="1"/>
  <c r="E500" i="8"/>
  <c r="N12" i="11" s="1"/>
  <c r="N11" i="11" s="1"/>
  <c r="E504" i="8"/>
  <c r="N20" i="11" s="1"/>
  <c r="N19" i="11" s="1"/>
  <c r="E508" i="8"/>
  <c r="N28" i="11" s="1"/>
  <c r="N27" i="11" s="1"/>
  <c r="E512" i="8"/>
  <c r="N36" i="11" s="1"/>
  <c r="N35" i="11" s="1"/>
  <c r="E516" i="8"/>
  <c r="N44" i="11" s="1"/>
  <c r="N43" i="11" s="1"/>
  <c r="E520" i="8"/>
  <c r="N52" i="11" s="1"/>
  <c r="N51" i="11" s="1"/>
  <c r="D495" i="8"/>
  <c r="D503" i="8"/>
  <c r="D511" i="8"/>
  <c r="D519" i="8"/>
  <c r="D498" i="8"/>
  <c r="D506" i="8"/>
  <c r="D514" i="8"/>
  <c r="D522" i="8"/>
  <c r="E497" i="8"/>
  <c r="N6" i="11" s="1"/>
  <c r="N5" i="11" s="1"/>
  <c r="E501" i="8"/>
  <c r="N14" i="11" s="1"/>
  <c r="N13" i="11" s="1"/>
  <c r="E505" i="8"/>
  <c r="N22" i="11" s="1"/>
  <c r="N21" i="11" s="1"/>
  <c r="E509" i="8"/>
  <c r="N30" i="11" s="1"/>
  <c r="N29" i="11" s="1"/>
  <c r="E513" i="8"/>
  <c r="N38" i="11" s="1"/>
  <c r="N37" i="11" s="1"/>
  <c r="E517" i="8"/>
  <c r="N46" i="11" s="1"/>
  <c r="N45" i="11" s="1"/>
  <c r="E521" i="8"/>
  <c r="N54" i="11" s="1"/>
  <c r="N53" i="11" s="1"/>
  <c r="D497" i="8"/>
  <c r="D505" i="8"/>
  <c r="D513" i="8"/>
  <c r="D521" i="8"/>
  <c r="D500" i="8"/>
  <c r="D508" i="8"/>
  <c r="D516" i="8"/>
  <c r="D524" i="8"/>
  <c r="E498" i="8"/>
  <c r="N8" i="11" s="1"/>
  <c r="N7" i="11" s="1"/>
  <c r="E502" i="8"/>
  <c r="N16" i="11" s="1"/>
  <c r="N15" i="11" s="1"/>
  <c r="E506" i="8"/>
  <c r="N24" i="11" s="1"/>
  <c r="N23" i="11" s="1"/>
  <c r="E510" i="8"/>
  <c r="N32" i="11" s="1"/>
  <c r="N31" i="11" s="1"/>
  <c r="E514" i="8"/>
  <c r="N40" i="11" s="1"/>
  <c r="N39" i="11" s="1"/>
  <c r="E518" i="8"/>
  <c r="N48" i="11" s="1"/>
  <c r="N47" i="11" s="1"/>
  <c r="E522" i="8"/>
  <c r="N56" i="11" s="1"/>
  <c r="N55" i="11" s="1"/>
  <c r="D218" i="8"/>
  <c r="E244" i="8"/>
  <c r="F60" i="11" s="1"/>
  <c r="F59" i="11" s="1"/>
  <c r="D226" i="8"/>
  <c r="D234" i="8"/>
  <c r="D242" i="8"/>
  <c r="E220" i="8"/>
  <c r="F12" i="11" s="1"/>
  <c r="F11" i="11" s="1"/>
  <c r="E228" i="8"/>
  <c r="F28" i="11" s="1"/>
  <c r="F27" i="11" s="1"/>
  <c r="E236" i="8"/>
  <c r="F44" i="11" s="1"/>
  <c r="F43" i="11" s="1"/>
  <c r="D215" i="8"/>
  <c r="D223" i="8"/>
  <c r="D231" i="8"/>
  <c r="D239" i="8"/>
  <c r="E217" i="8"/>
  <c r="F6" i="11" s="1"/>
  <c r="F5" i="11" s="1"/>
  <c r="E225" i="8"/>
  <c r="F22" i="11" s="1"/>
  <c r="F21" i="11" s="1"/>
  <c r="E233" i="8"/>
  <c r="F38" i="11" s="1"/>
  <c r="F37" i="11" s="1"/>
  <c r="E241" i="8"/>
  <c r="F54" i="11" s="1"/>
  <c r="F53" i="11" s="1"/>
  <c r="D222" i="8"/>
  <c r="D230" i="8"/>
  <c r="D238" i="8"/>
  <c r="E216" i="8"/>
  <c r="F4" i="11" s="1"/>
  <c r="F3" i="11" s="1"/>
  <c r="E224" i="8"/>
  <c r="F20" i="11" s="1"/>
  <c r="F19" i="11" s="1"/>
  <c r="E232" i="8"/>
  <c r="F36" i="11" s="1"/>
  <c r="F35" i="11" s="1"/>
  <c r="E240" i="8"/>
  <c r="F52" i="11" s="1"/>
  <c r="F51" i="11" s="1"/>
  <c r="D219" i="8"/>
  <c r="D227" i="8"/>
  <c r="D235" i="8"/>
  <c r="D243" i="8"/>
  <c r="E221" i="8"/>
  <c r="F14" i="11" s="1"/>
  <c r="F13" i="11" s="1"/>
  <c r="E229" i="8"/>
  <c r="F30" i="11" s="1"/>
  <c r="F29" i="11" s="1"/>
  <c r="E237" i="8"/>
  <c r="F46" i="11" s="1"/>
  <c r="F45" i="11" s="1"/>
  <c r="E239" i="8"/>
  <c r="F50" i="11" s="1"/>
  <c r="F49" i="11" s="1"/>
  <c r="E231" i="8"/>
  <c r="F34" i="11" s="1"/>
  <c r="F33" i="11" s="1"/>
  <c r="E223" i="8"/>
  <c r="F18" i="11" s="1"/>
  <c r="F17" i="11" s="1"/>
  <c r="E215" i="8"/>
  <c r="F2" i="11" s="1"/>
  <c r="D237" i="8"/>
  <c r="D229" i="8"/>
  <c r="D221" i="8"/>
  <c r="E242" i="8"/>
  <c r="F56" i="11" s="1"/>
  <c r="F55" i="11" s="1"/>
  <c r="E234" i="8"/>
  <c r="F40" i="11" s="1"/>
  <c r="F39" i="11" s="1"/>
  <c r="E226" i="8"/>
  <c r="F24" i="11" s="1"/>
  <c r="F23" i="11" s="1"/>
  <c r="E218" i="8"/>
  <c r="F8" i="11" s="1"/>
  <c r="F7" i="11" s="1"/>
  <c r="D240" i="8"/>
  <c r="D232" i="8"/>
  <c r="D224" i="8"/>
  <c r="E243" i="8"/>
  <c r="F58" i="11" s="1"/>
  <c r="F57" i="11" s="1"/>
  <c r="E235" i="8"/>
  <c r="F42" i="11" s="1"/>
  <c r="F41" i="11" s="1"/>
  <c r="E227" i="8"/>
  <c r="F26" i="11" s="1"/>
  <c r="F25" i="11" s="1"/>
  <c r="E219" i="8"/>
  <c r="F10" i="11" s="1"/>
  <c r="F9" i="11" s="1"/>
  <c r="D241" i="8"/>
  <c r="D233" i="8"/>
  <c r="D225" i="8"/>
  <c r="D217" i="8"/>
  <c r="E238" i="8"/>
  <c r="F48" i="11" s="1"/>
  <c r="F47" i="11" s="1"/>
  <c r="E230" i="8"/>
  <c r="F32" i="11" s="1"/>
  <c r="F31" i="11" s="1"/>
  <c r="E222" i="8"/>
  <c r="F16" i="11" s="1"/>
  <c r="F15" i="11" s="1"/>
  <c r="D244" i="8"/>
  <c r="D236" i="8"/>
  <c r="D228" i="8"/>
  <c r="D216" i="8"/>
  <c r="D220" i="8"/>
  <c r="E174" i="8"/>
  <c r="D60" i="11" s="1"/>
  <c r="D59" i="11" s="1"/>
  <c r="E162" i="8"/>
  <c r="D36" i="11" s="1"/>
  <c r="D35" i="11" s="1"/>
  <c r="E146" i="8"/>
  <c r="D4" i="11" s="1"/>
  <c r="D3" i="11" s="1"/>
  <c r="D160" i="8"/>
  <c r="E166" i="8"/>
  <c r="D44" i="11" s="1"/>
  <c r="D43" i="11" s="1"/>
  <c r="E150" i="8"/>
  <c r="D12" i="11" s="1"/>
  <c r="D11" i="11" s="1"/>
  <c r="D164" i="8"/>
  <c r="D156" i="8"/>
  <c r="E172" i="8"/>
  <c r="D56" i="11" s="1"/>
  <c r="D55" i="11" s="1"/>
  <c r="E164" i="8"/>
  <c r="D40" i="11" s="1"/>
  <c r="D39" i="11" s="1"/>
  <c r="E156" i="8"/>
  <c r="D24" i="11" s="1"/>
  <c r="D23" i="11" s="1"/>
  <c r="E148" i="8"/>
  <c r="D8" i="11" s="1"/>
  <c r="D7" i="11" s="1"/>
  <c r="D170" i="8"/>
  <c r="D162" i="8"/>
  <c r="D154" i="8"/>
  <c r="D146" i="8"/>
  <c r="E169" i="8"/>
  <c r="D50" i="11" s="1"/>
  <c r="D49" i="11" s="1"/>
  <c r="E165" i="8"/>
  <c r="D42" i="11" s="1"/>
  <c r="D41" i="11" s="1"/>
  <c r="E161" i="8"/>
  <c r="D34" i="11" s="1"/>
  <c r="D33" i="11" s="1"/>
  <c r="E157" i="8"/>
  <c r="D26" i="11" s="1"/>
  <c r="D25" i="11" s="1"/>
  <c r="E153" i="8"/>
  <c r="D18" i="11" s="1"/>
  <c r="D17" i="11" s="1"/>
  <c r="E149" i="8"/>
  <c r="D10" i="11" s="1"/>
  <c r="D9" i="11" s="1"/>
  <c r="E145" i="8"/>
  <c r="D2" i="11" s="1"/>
  <c r="D171" i="8"/>
  <c r="D167" i="8"/>
  <c r="D163" i="8"/>
  <c r="D159" i="8"/>
  <c r="D155" i="8"/>
  <c r="D151" i="8"/>
  <c r="D147" i="8"/>
  <c r="E170" i="8"/>
  <c r="D52" i="11" s="1"/>
  <c r="D51" i="11" s="1"/>
  <c r="E154" i="8"/>
  <c r="D20" i="11" s="1"/>
  <c r="D19" i="11" s="1"/>
  <c r="D168" i="8"/>
  <c r="E173" i="8"/>
  <c r="D58" i="11" s="1"/>
  <c r="D57" i="11" s="1"/>
  <c r="E158" i="8"/>
  <c r="D28" i="11" s="1"/>
  <c r="D27" i="11" s="1"/>
  <c r="D172" i="8"/>
  <c r="D152" i="8"/>
  <c r="D148" i="8"/>
  <c r="E168" i="8"/>
  <c r="D48" i="11" s="1"/>
  <c r="D47" i="11" s="1"/>
  <c r="E160" i="8"/>
  <c r="D32" i="11" s="1"/>
  <c r="D31" i="11" s="1"/>
  <c r="E152" i="8"/>
  <c r="D16" i="11" s="1"/>
  <c r="D15" i="11" s="1"/>
  <c r="D174" i="8"/>
  <c r="D166" i="8"/>
  <c r="D158" i="8"/>
  <c r="D150" i="8"/>
  <c r="E171" i="8"/>
  <c r="D54" i="11" s="1"/>
  <c r="D53" i="11" s="1"/>
  <c r="E167" i="8"/>
  <c r="D46" i="11" s="1"/>
  <c r="D45" i="11" s="1"/>
  <c r="E163" i="8"/>
  <c r="D38" i="11" s="1"/>
  <c r="D37" i="11" s="1"/>
  <c r="E159" i="8"/>
  <c r="D30" i="11" s="1"/>
  <c r="D29" i="11" s="1"/>
  <c r="E155" i="8"/>
  <c r="D22" i="11" s="1"/>
  <c r="D21" i="11" s="1"/>
  <c r="E151" i="8"/>
  <c r="D14" i="11" s="1"/>
  <c r="D13" i="11" s="1"/>
  <c r="E147" i="8"/>
  <c r="D6" i="11" s="1"/>
  <c r="D5" i="11" s="1"/>
  <c r="D173" i="8"/>
  <c r="D169" i="8"/>
  <c r="D165" i="8"/>
  <c r="D161" i="8"/>
  <c r="D157" i="8"/>
  <c r="D153" i="8"/>
  <c r="D149" i="8"/>
  <c r="D145" i="8"/>
  <c r="C30" i="8"/>
  <c r="E30" i="8"/>
  <c r="C172" i="8" s="1"/>
  <c r="G30" i="8"/>
  <c r="C242" i="8" s="1"/>
  <c r="I30" i="8"/>
  <c r="C312" i="8" s="1"/>
  <c r="K30" i="8"/>
  <c r="C382" i="8" s="1"/>
  <c r="M30" i="8"/>
  <c r="C452" i="8" s="1"/>
  <c r="O30" i="8"/>
  <c r="C522" i="8" s="1"/>
  <c r="Q30" i="8"/>
  <c r="C592" i="8" s="1"/>
  <c r="S30" i="8"/>
  <c r="C662" i="8" s="1"/>
  <c r="U30" i="8"/>
  <c r="C732" i="8" s="1"/>
  <c r="A732" i="8"/>
  <c r="A697" i="8"/>
  <c r="A662" i="8"/>
  <c r="A592" i="8"/>
  <c r="A522" i="8"/>
  <c r="A452" i="8"/>
  <c r="A382" i="8"/>
  <c r="A312" i="8"/>
  <c r="A242" i="8"/>
  <c r="A172" i="8"/>
  <c r="D30" i="8"/>
  <c r="C137" i="8" s="1"/>
  <c r="H30" i="8"/>
  <c r="C277" i="8" s="1"/>
  <c r="L30" i="8"/>
  <c r="C417" i="8" s="1"/>
  <c r="P30" i="8"/>
  <c r="C557" i="8" s="1"/>
  <c r="T30" i="8"/>
  <c r="C697" i="8" s="1"/>
  <c r="A627" i="8"/>
  <c r="A557" i="8"/>
  <c r="A487" i="8"/>
  <c r="A417" i="8"/>
  <c r="A347" i="8"/>
  <c r="A277" i="8"/>
  <c r="A207" i="8"/>
  <c r="B30" i="8"/>
  <c r="C67" i="8" s="1"/>
  <c r="F30" i="8"/>
  <c r="C207" i="8" s="1"/>
  <c r="J30" i="8"/>
  <c r="C347" i="8" s="1"/>
  <c r="N30" i="8"/>
  <c r="C487" i="8" s="1"/>
  <c r="R30" i="8"/>
  <c r="C627" i="8" s="1"/>
  <c r="E384" i="8"/>
  <c r="J60" i="11" s="1"/>
  <c r="J59" i="11" s="1"/>
  <c r="D359" i="8"/>
  <c r="D367" i="8"/>
  <c r="D375" i="8"/>
  <c r="D383" i="8"/>
  <c r="D362" i="8"/>
  <c r="D370" i="8"/>
  <c r="D378" i="8"/>
  <c r="E355" i="8"/>
  <c r="J2" i="11" s="1"/>
  <c r="E359" i="8"/>
  <c r="J10" i="11" s="1"/>
  <c r="J9" i="11" s="1"/>
  <c r="E363" i="8"/>
  <c r="J18" i="11" s="1"/>
  <c r="J17" i="11" s="1"/>
  <c r="E367" i="8"/>
  <c r="J26" i="11" s="1"/>
  <c r="J25" i="11" s="1"/>
  <c r="E371" i="8"/>
  <c r="J34" i="11" s="1"/>
  <c r="J33" i="11" s="1"/>
  <c r="E375" i="8"/>
  <c r="J42" i="11" s="1"/>
  <c r="J41" i="11" s="1"/>
  <c r="E379" i="8"/>
  <c r="J50" i="11" s="1"/>
  <c r="J49" i="11" s="1"/>
  <c r="E383" i="8"/>
  <c r="J58" i="11" s="1"/>
  <c r="J57" i="11" s="1"/>
  <c r="D361" i="8"/>
  <c r="D369" i="8"/>
  <c r="D377" i="8"/>
  <c r="D356" i="8"/>
  <c r="D364" i="8"/>
  <c r="D372" i="8"/>
  <c r="D380" i="8"/>
  <c r="E356" i="8"/>
  <c r="J4" i="11" s="1"/>
  <c r="J3" i="11" s="1"/>
  <c r="E360" i="8"/>
  <c r="J12" i="11" s="1"/>
  <c r="J11" i="11" s="1"/>
  <c r="E364" i="8"/>
  <c r="J20" i="11" s="1"/>
  <c r="J19" i="11" s="1"/>
  <c r="E368" i="8"/>
  <c r="J28" i="11" s="1"/>
  <c r="J27" i="11" s="1"/>
  <c r="E372" i="8"/>
  <c r="J36" i="11" s="1"/>
  <c r="J35" i="11" s="1"/>
  <c r="E376" i="8"/>
  <c r="J44" i="11" s="1"/>
  <c r="J43" i="11" s="1"/>
  <c r="E380" i="8"/>
  <c r="J52" i="11" s="1"/>
  <c r="J51" i="11" s="1"/>
  <c r="D363" i="8"/>
  <c r="D379" i="8"/>
  <c r="D366" i="8"/>
  <c r="D382" i="8"/>
  <c r="E361" i="8"/>
  <c r="J14" i="11" s="1"/>
  <c r="J13" i="11" s="1"/>
  <c r="E369" i="8"/>
  <c r="J30" i="11" s="1"/>
  <c r="J29" i="11" s="1"/>
  <c r="E377" i="8"/>
  <c r="J46" i="11" s="1"/>
  <c r="J45" i="11" s="1"/>
  <c r="D357" i="8"/>
  <c r="D373" i="8"/>
  <c r="D360" i="8"/>
  <c r="D376" i="8"/>
  <c r="E358" i="8"/>
  <c r="J8" i="11" s="1"/>
  <c r="J7" i="11" s="1"/>
  <c r="E366" i="8"/>
  <c r="J24" i="11" s="1"/>
  <c r="J23" i="11" s="1"/>
  <c r="E374" i="8"/>
  <c r="J40" i="11" s="1"/>
  <c r="J39" i="11" s="1"/>
  <c r="E382" i="8"/>
  <c r="J56" i="11" s="1"/>
  <c r="J55" i="11" s="1"/>
  <c r="D355" i="8"/>
  <c r="D371" i="8"/>
  <c r="D358" i="8"/>
  <c r="D374" i="8"/>
  <c r="E357" i="8"/>
  <c r="J6" i="11" s="1"/>
  <c r="J5" i="11" s="1"/>
  <c r="E365" i="8"/>
  <c r="J22" i="11" s="1"/>
  <c r="J21" i="11" s="1"/>
  <c r="E373" i="8"/>
  <c r="J38" i="11" s="1"/>
  <c r="J37" i="11" s="1"/>
  <c r="E381" i="8"/>
  <c r="J54" i="11" s="1"/>
  <c r="J53" i="11" s="1"/>
  <c r="D365" i="8"/>
  <c r="D381" i="8"/>
  <c r="D368" i="8"/>
  <c r="D384" i="8"/>
  <c r="E362" i="8"/>
  <c r="J16" i="11" s="1"/>
  <c r="J15" i="11" s="1"/>
  <c r="E370" i="8"/>
  <c r="J32" i="11" s="1"/>
  <c r="J31" i="11" s="1"/>
  <c r="E378" i="8"/>
  <c r="J48" i="11" s="1"/>
  <c r="J47" i="11" s="1"/>
  <c r="E419" i="8"/>
  <c r="K60" i="11" s="1"/>
  <c r="K59" i="11" s="1"/>
  <c r="D396" i="8"/>
  <c r="D404" i="8"/>
  <c r="D412" i="8"/>
  <c r="D391" i="8"/>
  <c r="D399" i="8"/>
  <c r="D407" i="8"/>
  <c r="D415" i="8"/>
  <c r="E391" i="8"/>
  <c r="K4" i="11" s="1"/>
  <c r="K3" i="11" s="1"/>
  <c r="E395" i="8"/>
  <c r="K12" i="11" s="1"/>
  <c r="K11" i="11" s="1"/>
  <c r="E399" i="8"/>
  <c r="K20" i="11" s="1"/>
  <c r="K19" i="11" s="1"/>
  <c r="E403" i="8"/>
  <c r="K28" i="11" s="1"/>
  <c r="K27" i="11" s="1"/>
  <c r="E407" i="8"/>
  <c r="K36" i="11" s="1"/>
  <c r="K35" i="11" s="1"/>
  <c r="E411" i="8"/>
  <c r="K44" i="11" s="1"/>
  <c r="K43" i="11" s="1"/>
  <c r="E415" i="8"/>
  <c r="K52" i="11" s="1"/>
  <c r="K51" i="11" s="1"/>
  <c r="D390" i="8"/>
  <c r="D398" i="8"/>
  <c r="D406" i="8"/>
  <c r="D414" i="8"/>
  <c r="D393" i="8"/>
  <c r="D401" i="8"/>
  <c r="D409" i="8"/>
  <c r="D417" i="8"/>
  <c r="E392" i="8"/>
  <c r="K6" i="11" s="1"/>
  <c r="K5" i="11" s="1"/>
  <c r="E396" i="8"/>
  <c r="K14" i="11" s="1"/>
  <c r="K13" i="11" s="1"/>
  <c r="E400" i="8"/>
  <c r="K22" i="11" s="1"/>
  <c r="K21" i="11" s="1"/>
  <c r="E404" i="8"/>
  <c r="K30" i="11" s="1"/>
  <c r="K29" i="11" s="1"/>
  <c r="E408" i="8"/>
  <c r="K38" i="11" s="1"/>
  <c r="K37" i="11" s="1"/>
  <c r="E412" i="8"/>
  <c r="K46" i="11" s="1"/>
  <c r="K45" i="11" s="1"/>
  <c r="E416" i="8"/>
  <c r="K54" i="11" s="1"/>
  <c r="K53" i="11" s="1"/>
  <c r="D392" i="8"/>
  <c r="D400" i="8"/>
  <c r="D408" i="8"/>
  <c r="D416" i="8"/>
  <c r="D395" i="8"/>
  <c r="D403" i="8"/>
  <c r="D411" i="8"/>
  <c r="D419" i="8"/>
  <c r="E393" i="8"/>
  <c r="K8" i="11" s="1"/>
  <c r="K7" i="11" s="1"/>
  <c r="E397" i="8"/>
  <c r="K16" i="11" s="1"/>
  <c r="K15" i="11" s="1"/>
  <c r="E401" i="8"/>
  <c r="K24" i="11" s="1"/>
  <c r="K23" i="11" s="1"/>
  <c r="E405" i="8"/>
  <c r="K32" i="11" s="1"/>
  <c r="K31" i="11" s="1"/>
  <c r="E409" i="8"/>
  <c r="K40" i="11" s="1"/>
  <c r="K39" i="11" s="1"/>
  <c r="E413" i="8"/>
  <c r="K48" i="11" s="1"/>
  <c r="K47" i="11" s="1"/>
  <c r="E417" i="8"/>
  <c r="K56" i="11" s="1"/>
  <c r="K55" i="11" s="1"/>
  <c r="D394" i="8"/>
  <c r="D402" i="8"/>
  <c r="D410" i="8"/>
  <c r="D418" i="8"/>
  <c r="D397" i="8"/>
  <c r="D405" i="8"/>
  <c r="D413" i="8"/>
  <c r="E394" i="8"/>
  <c r="K10" i="11" s="1"/>
  <c r="K9" i="11" s="1"/>
  <c r="E402" i="8"/>
  <c r="K26" i="11" s="1"/>
  <c r="K25" i="11" s="1"/>
  <c r="E410" i="8"/>
  <c r="K42" i="11" s="1"/>
  <c r="K41" i="11" s="1"/>
  <c r="E418" i="8"/>
  <c r="K58" i="11" s="1"/>
  <c r="K57" i="11" s="1"/>
  <c r="E390" i="8"/>
  <c r="K2" i="11" s="1"/>
  <c r="E398" i="8"/>
  <c r="K18" i="11" s="1"/>
  <c r="K17" i="11" s="1"/>
  <c r="E406" i="8"/>
  <c r="K34" i="11" s="1"/>
  <c r="K33" i="11" s="1"/>
  <c r="E414" i="8"/>
  <c r="K50" i="11" s="1"/>
  <c r="K49" i="11" s="1"/>
  <c r="E699" i="8"/>
  <c r="S60" i="11" s="1"/>
  <c r="S59" i="11" s="1"/>
  <c r="D674" i="8"/>
  <c r="D682" i="8"/>
  <c r="D690" i="8"/>
  <c r="D698" i="8"/>
  <c r="D677" i="8"/>
  <c r="D685" i="8"/>
  <c r="D693" i="8"/>
  <c r="E670" i="8"/>
  <c r="S2" i="11" s="1"/>
  <c r="E674" i="8"/>
  <c r="S10" i="11" s="1"/>
  <c r="S9" i="11" s="1"/>
  <c r="E678" i="8"/>
  <c r="S18" i="11" s="1"/>
  <c r="S17" i="11" s="1"/>
  <c r="E682" i="8"/>
  <c r="S26" i="11" s="1"/>
  <c r="S25" i="11" s="1"/>
  <c r="E686" i="8"/>
  <c r="S34" i="11" s="1"/>
  <c r="S33" i="11" s="1"/>
  <c r="E690" i="8"/>
  <c r="S42" i="11" s="1"/>
  <c r="S41" i="11" s="1"/>
  <c r="E694" i="8"/>
  <c r="S50" i="11" s="1"/>
  <c r="S49" i="11" s="1"/>
  <c r="E698" i="8"/>
  <c r="S58" i="11" s="1"/>
  <c r="S57" i="11" s="1"/>
  <c r="D676" i="8"/>
  <c r="D684" i="8"/>
  <c r="D692" i="8"/>
  <c r="D671" i="8"/>
  <c r="D679" i="8"/>
  <c r="D687" i="8"/>
  <c r="D695" i="8"/>
  <c r="E671" i="8"/>
  <c r="S4" i="11" s="1"/>
  <c r="S3" i="11" s="1"/>
  <c r="E675" i="8"/>
  <c r="S12" i="11" s="1"/>
  <c r="S11" i="11" s="1"/>
  <c r="E679" i="8"/>
  <c r="S20" i="11" s="1"/>
  <c r="S19" i="11" s="1"/>
  <c r="E683" i="8"/>
  <c r="S28" i="11" s="1"/>
  <c r="S27" i="11" s="1"/>
  <c r="E687" i="8"/>
  <c r="S36" i="11" s="1"/>
  <c r="S35" i="11" s="1"/>
  <c r="E691" i="8"/>
  <c r="S44" i="11" s="1"/>
  <c r="S43" i="11" s="1"/>
  <c r="E695" i="8"/>
  <c r="S52" i="11" s="1"/>
  <c r="S51" i="11" s="1"/>
  <c r="D670" i="8"/>
  <c r="D678" i="8"/>
  <c r="D686" i="8"/>
  <c r="D694" i="8"/>
  <c r="D673" i="8"/>
  <c r="D681" i="8"/>
  <c r="D689" i="8"/>
  <c r="D697" i="8"/>
  <c r="E672" i="8"/>
  <c r="S6" i="11" s="1"/>
  <c r="S5" i="11" s="1"/>
  <c r="E676" i="8"/>
  <c r="S14" i="11" s="1"/>
  <c r="S13" i="11" s="1"/>
  <c r="E680" i="8"/>
  <c r="S22" i="11" s="1"/>
  <c r="S21" i="11" s="1"/>
  <c r="E684" i="8"/>
  <c r="S30" i="11" s="1"/>
  <c r="S29" i="11" s="1"/>
  <c r="E688" i="8"/>
  <c r="S38" i="11" s="1"/>
  <c r="S37" i="11" s="1"/>
  <c r="E692" i="8"/>
  <c r="S46" i="11" s="1"/>
  <c r="S45" i="11" s="1"/>
  <c r="E696" i="8"/>
  <c r="S54" i="11" s="1"/>
  <c r="S53" i="11" s="1"/>
  <c r="D672" i="8"/>
  <c r="D680" i="8"/>
  <c r="D688" i="8"/>
  <c r="D696" i="8"/>
  <c r="D675" i="8"/>
  <c r="D683" i="8"/>
  <c r="D691" i="8"/>
  <c r="D699" i="8"/>
  <c r="E673" i="8"/>
  <c r="S8" i="11" s="1"/>
  <c r="S7" i="11" s="1"/>
  <c r="E677" i="8"/>
  <c r="S16" i="11" s="1"/>
  <c r="S15" i="11" s="1"/>
  <c r="E681" i="8"/>
  <c r="S24" i="11" s="1"/>
  <c r="S23" i="11" s="1"/>
  <c r="E685" i="8"/>
  <c r="S32" i="11" s="1"/>
  <c r="S31" i="11" s="1"/>
  <c r="E689" i="8"/>
  <c r="S40" i="11" s="1"/>
  <c r="S39" i="11" s="1"/>
  <c r="E693" i="8"/>
  <c r="S48" i="11" s="1"/>
  <c r="S47" i="11" s="1"/>
  <c r="E697" i="8"/>
  <c r="S56" i="11" s="1"/>
  <c r="S55" i="11" s="1"/>
  <c r="E594" i="8"/>
  <c r="P60" i="11" s="1"/>
  <c r="P59" i="11" s="1"/>
  <c r="D571" i="8"/>
  <c r="D579" i="8"/>
  <c r="D587" i="8"/>
  <c r="D566" i="8"/>
  <c r="D574" i="8"/>
  <c r="D582" i="8"/>
  <c r="D590" i="8"/>
  <c r="E566" i="8"/>
  <c r="P4" i="11" s="1"/>
  <c r="P3" i="11" s="1"/>
  <c r="E570" i="8"/>
  <c r="P12" i="11" s="1"/>
  <c r="P11" i="11" s="1"/>
  <c r="E574" i="8"/>
  <c r="P20" i="11" s="1"/>
  <c r="P19" i="11" s="1"/>
  <c r="E578" i="8"/>
  <c r="P28" i="11" s="1"/>
  <c r="P27" i="11" s="1"/>
  <c r="E582" i="8"/>
  <c r="P36" i="11" s="1"/>
  <c r="P35" i="11" s="1"/>
  <c r="E586" i="8"/>
  <c r="P44" i="11" s="1"/>
  <c r="P43" i="11" s="1"/>
  <c r="E590" i="8"/>
  <c r="P52" i="11" s="1"/>
  <c r="P51" i="11" s="1"/>
  <c r="D565" i="8"/>
  <c r="D573" i="8"/>
  <c r="D581" i="8"/>
  <c r="D589" i="8"/>
  <c r="D568" i="8"/>
  <c r="D576" i="8"/>
  <c r="D584" i="8"/>
  <c r="D592" i="8"/>
  <c r="E567" i="8"/>
  <c r="P6" i="11" s="1"/>
  <c r="P5" i="11" s="1"/>
  <c r="E571" i="8"/>
  <c r="P14" i="11" s="1"/>
  <c r="P13" i="11" s="1"/>
  <c r="E575" i="8"/>
  <c r="P22" i="11" s="1"/>
  <c r="P21" i="11" s="1"/>
  <c r="E579" i="8"/>
  <c r="P30" i="11" s="1"/>
  <c r="P29" i="11" s="1"/>
  <c r="E583" i="8"/>
  <c r="P38" i="11" s="1"/>
  <c r="P37" i="11" s="1"/>
  <c r="E591" i="8"/>
  <c r="P54" i="11" s="1"/>
  <c r="P53" i="11" s="1"/>
  <c r="E589" i="8"/>
  <c r="P50" i="11" s="1"/>
  <c r="P49" i="11" s="1"/>
  <c r="D567" i="8"/>
  <c r="D575" i="8"/>
  <c r="D583" i="8"/>
  <c r="D591" i="8"/>
  <c r="D570" i="8"/>
  <c r="D578" i="8"/>
  <c r="D586" i="8"/>
  <c r="D594" i="8"/>
  <c r="E568" i="8"/>
  <c r="P8" i="11" s="1"/>
  <c r="P7" i="11" s="1"/>
  <c r="E572" i="8"/>
  <c r="P16" i="11" s="1"/>
  <c r="P15" i="11" s="1"/>
  <c r="E576" i="8"/>
  <c r="P24" i="11" s="1"/>
  <c r="P23" i="11" s="1"/>
  <c r="E580" i="8"/>
  <c r="P32" i="11" s="1"/>
  <c r="P31" i="11" s="1"/>
  <c r="E584" i="8"/>
  <c r="P40" i="11" s="1"/>
  <c r="P39" i="11" s="1"/>
  <c r="E588" i="8"/>
  <c r="P48" i="11" s="1"/>
  <c r="P47" i="11" s="1"/>
  <c r="E592" i="8"/>
  <c r="P56" i="11" s="1"/>
  <c r="P55" i="11" s="1"/>
  <c r="D569" i="8"/>
  <c r="D577" i="8"/>
  <c r="D585" i="8"/>
  <c r="D593" i="8"/>
  <c r="D572" i="8"/>
  <c r="D580" i="8"/>
  <c r="D588" i="8"/>
  <c r="E565" i="8"/>
  <c r="P2" i="11" s="1"/>
  <c r="E569" i="8"/>
  <c r="P10" i="11" s="1"/>
  <c r="P9" i="11" s="1"/>
  <c r="E573" i="8"/>
  <c r="P18" i="11" s="1"/>
  <c r="P17" i="11" s="1"/>
  <c r="E577" i="8"/>
  <c r="P26" i="11" s="1"/>
  <c r="P25" i="11" s="1"/>
  <c r="E581" i="8"/>
  <c r="P34" i="11" s="1"/>
  <c r="P33" i="11" s="1"/>
  <c r="E587" i="8"/>
  <c r="P46" i="11" s="1"/>
  <c r="P45" i="11" s="1"/>
  <c r="E585" i="8"/>
  <c r="P42" i="11" s="1"/>
  <c r="P41" i="11" s="1"/>
  <c r="E593" i="8"/>
  <c r="P58" i="11" s="1"/>
  <c r="P57" i="11" s="1"/>
  <c r="D76" i="8"/>
  <c r="D79" i="8"/>
  <c r="D83" i="8"/>
  <c r="D87" i="8"/>
  <c r="D91" i="8"/>
  <c r="D95" i="8"/>
  <c r="D99" i="8"/>
  <c r="D103" i="8"/>
  <c r="E77" i="8"/>
  <c r="B6" i="11" s="1"/>
  <c r="B5" i="11" s="1"/>
  <c r="E81" i="8"/>
  <c r="B14" i="11" s="1"/>
  <c r="B13" i="11" s="1"/>
  <c r="E85" i="8"/>
  <c r="B22" i="11" s="1"/>
  <c r="B21" i="11" s="1"/>
  <c r="E89" i="8"/>
  <c r="B30" i="11" s="1"/>
  <c r="B29" i="11" s="1"/>
  <c r="E93" i="8"/>
  <c r="B38" i="11" s="1"/>
  <c r="B37" i="11" s="1"/>
  <c r="E97" i="8"/>
  <c r="B46" i="11" s="1"/>
  <c r="B45" i="11" s="1"/>
  <c r="E101" i="8"/>
  <c r="B54" i="11" s="1"/>
  <c r="B53" i="11" s="1"/>
  <c r="D75" i="8"/>
  <c r="D80" i="8"/>
  <c r="D84" i="8"/>
  <c r="D88" i="8"/>
  <c r="D92" i="8"/>
  <c r="D96" i="8"/>
  <c r="D100" i="8"/>
  <c r="D104" i="8"/>
  <c r="E78" i="8"/>
  <c r="B8" i="11" s="1"/>
  <c r="B7" i="11" s="1"/>
  <c r="E82" i="8"/>
  <c r="B16" i="11" s="1"/>
  <c r="B15" i="11" s="1"/>
  <c r="E86" i="8"/>
  <c r="B24" i="11" s="1"/>
  <c r="B23" i="11" s="1"/>
  <c r="E90" i="8"/>
  <c r="B32" i="11" s="1"/>
  <c r="B31" i="11" s="1"/>
  <c r="E94" i="8"/>
  <c r="B40" i="11" s="1"/>
  <c r="B39" i="11" s="1"/>
  <c r="E98" i="8"/>
  <c r="B48" i="11" s="1"/>
  <c r="B47" i="11" s="1"/>
  <c r="E102" i="8"/>
  <c r="B56" i="11" s="1"/>
  <c r="B55" i="11" s="1"/>
  <c r="E104" i="8"/>
  <c r="B60" i="11" s="1"/>
  <c r="B59" i="11" s="1"/>
  <c r="D77" i="8"/>
  <c r="D81" i="8"/>
  <c r="D85" i="8"/>
  <c r="D89" i="8"/>
  <c r="D93" i="8"/>
  <c r="D97" i="8"/>
  <c r="D101" i="8"/>
  <c r="E75" i="8"/>
  <c r="B2" i="11" s="1"/>
  <c r="E79" i="8"/>
  <c r="B10" i="11" s="1"/>
  <c r="B9" i="11" s="1"/>
  <c r="E83" i="8"/>
  <c r="B18" i="11" s="1"/>
  <c r="B17" i="11" s="1"/>
  <c r="E87" i="8"/>
  <c r="B26" i="11" s="1"/>
  <c r="B25" i="11" s="1"/>
  <c r="E91" i="8"/>
  <c r="B34" i="11" s="1"/>
  <c r="B33" i="11" s="1"/>
  <c r="E95" i="8"/>
  <c r="B42" i="11" s="1"/>
  <c r="B41" i="11" s="1"/>
  <c r="E99" i="8"/>
  <c r="B50" i="11" s="1"/>
  <c r="B49" i="11" s="1"/>
  <c r="E103" i="8"/>
  <c r="B58" i="11" s="1"/>
  <c r="B57" i="11" s="1"/>
  <c r="D78" i="8"/>
  <c r="D82" i="8"/>
  <c r="D86" i="8"/>
  <c r="D90" i="8"/>
  <c r="D94" i="8"/>
  <c r="D98" i="8"/>
  <c r="D102" i="8"/>
  <c r="E76" i="8"/>
  <c r="B4" i="11" s="1"/>
  <c r="B3" i="11" s="1"/>
  <c r="E80" i="8"/>
  <c r="B12" i="11" s="1"/>
  <c r="B11" i="11" s="1"/>
  <c r="E84" i="8"/>
  <c r="B20" i="11" s="1"/>
  <c r="B19" i="11" s="1"/>
  <c r="E88" i="8"/>
  <c r="B28" i="11" s="1"/>
  <c r="B27" i="11" s="1"/>
  <c r="E92" i="8"/>
  <c r="B36" i="11" s="1"/>
  <c r="B35" i="11" s="1"/>
  <c r="E96" i="8"/>
  <c r="B44" i="11" s="1"/>
  <c r="B43" i="11" s="1"/>
  <c r="E100" i="8"/>
  <c r="B52" i="11" s="1"/>
  <c r="B51" i="11" s="1"/>
  <c r="A19" i="8"/>
  <c r="G18" i="10"/>
  <c r="G33" i="10" s="1"/>
  <c r="A102" i="8"/>
  <c r="A137" i="8"/>
  <c r="A67" i="8"/>
  <c r="C102" i="8"/>
  <c r="A31" i="8"/>
  <c r="G30" i="10"/>
  <c r="A32" i="8"/>
  <c r="G31" i="10"/>
  <c r="C32" i="8" l="1"/>
  <c r="C104" i="8" s="1"/>
  <c r="E32" i="8"/>
  <c r="C174" i="8" s="1"/>
  <c r="G32" i="8"/>
  <c r="C244" i="8" s="1"/>
  <c r="I32" i="8"/>
  <c r="C314" i="8" s="1"/>
  <c r="K32" i="8"/>
  <c r="C384" i="8" s="1"/>
  <c r="M32" i="8"/>
  <c r="C454" i="8" s="1"/>
  <c r="O32" i="8"/>
  <c r="C524" i="8" s="1"/>
  <c r="Q32" i="8"/>
  <c r="C594" i="8" s="1"/>
  <c r="S32" i="8"/>
  <c r="C664" i="8" s="1"/>
  <c r="U32" i="8"/>
  <c r="C734" i="8" s="1"/>
  <c r="A734" i="8"/>
  <c r="A699" i="8"/>
  <c r="A664" i="8"/>
  <c r="A629" i="8"/>
  <c r="A559" i="8"/>
  <c r="A489" i="8"/>
  <c r="A419" i="8"/>
  <c r="A349" i="8"/>
  <c r="A279" i="8"/>
  <c r="A209" i="8"/>
  <c r="B32" i="8"/>
  <c r="C69" i="8" s="1"/>
  <c r="F32" i="8"/>
  <c r="C209" i="8" s="1"/>
  <c r="J32" i="8"/>
  <c r="C349" i="8" s="1"/>
  <c r="N32" i="8"/>
  <c r="C489" i="8" s="1"/>
  <c r="R32" i="8"/>
  <c r="C629" i="8" s="1"/>
  <c r="A594" i="8"/>
  <c r="A524" i="8"/>
  <c r="A454" i="8"/>
  <c r="A384" i="8"/>
  <c r="A314" i="8"/>
  <c r="A244" i="8"/>
  <c r="A174" i="8"/>
  <c r="D32" i="8"/>
  <c r="H32" i="8"/>
  <c r="C279" i="8" s="1"/>
  <c r="L32" i="8"/>
  <c r="C419" i="8" s="1"/>
  <c r="P32" i="8"/>
  <c r="C559" i="8" s="1"/>
  <c r="T32" i="8"/>
  <c r="C699" i="8" s="1"/>
  <c r="A733" i="8"/>
  <c r="A698" i="8"/>
  <c r="A663" i="8"/>
  <c r="A628" i="8"/>
  <c r="A593" i="8"/>
  <c r="A558" i="8"/>
  <c r="A523" i="8"/>
  <c r="A488" i="8"/>
  <c r="A453" i="8"/>
  <c r="A418" i="8"/>
  <c r="A383" i="8"/>
  <c r="A348" i="8"/>
  <c r="A313" i="8"/>
  <c r="A278" i="8"/>
  <c r="A243" i="8"/>
  <c r="A208" i="8"/>
  <c r="A173" i="8"/>
  <c r="B31" i="8"/>
  <c r="C68" i="8" s="1"/>
  <c r="D31" i="8"/>
  <c r="C138" i="8" s="1"/>
  <c r="F31" i="8"/>
  <c r="C208" i="8" s="1"/>
  <c r="H31" i="8"/>
  <c r="C278" i="8" s="1"/>
  <c r="J31" i="8"/>
  <c r="C348" i="8" s="1"/>
  <c r="L31" i="8"/>
  <c r="C418" i="8" s="1"/>
  <c r="N31" i="8"/>
  <c r="C488" i="8" s="1"/>
  <c r="P31" i="8"/>
  <c r="C558" i="8" s="1"/>
  <c r="R31" i="8"/>
  <c r="C628" i="8" s="1"/>
  <c r="T31" i="8"/>
  <c r="C698" i="8" s="1"/>
  <c r="E31" i="8"/>
  <c r="C173" i="8" s="1"/>
  <c r="I31" i="8"/>
  <c r="C313" i="8" s="1"/>
  <c r="M31" i="8"/>
  <c r="C453" i="8" s="1"/>
  <c r="Q31" i="8"/>
  <c r="C593" i="8" s="1"/>
  <c r="U31" i="8"/>
  <c r="C733" i="8" s="1"/>
  <c r="C31" i="8"/>
  <c r="C103" i="8" s="1"/>
  <c r="G31" i="8"/>
  <c r="C243" i="8" s="1"/>
  <c r="K31" i="8"/>
  <c r="C383" i="8" s="1"/>
  <c r="O31" i="8"/>
  <c r="C523" i="8" s="1"/>
  <c r="S31" i="8"/>
  <c r="C663" i="8" s="1"/>
  <c r="P61" i="11"/>
  <c r="S61" i="11"/>
  <c r="K61" i="11"/>
  <c r="J61" i="11"/>
  <c r="F61" i="11"/>
  <c r="I61" i="11"/>
  <c r="A721" i="8"/>
  <c r="A686" i="8"/>
  <c r="A651" i="8"/>
  <c r="A616" i="8"/>
  <c r="A581" i="8"/>
  <c r="A546" i="8"/>
  <c r="A511" i="8"/>
  <c r="A476" i="8"/>
  <c r="A441" i="8"/>
  <c r="A406" i="8"/>
  <c r="A371" i="8"/>
  <c r="A336" i="8"/>
  <c r="A301" i="8"/>
  <c r="A266" i="8"/>
  <c r="A231" i="8"/>
  <c r="A196" i="8"/>
  <c r="A161" i="8"/>
  <c r="F19" i="8"/>
  <c r="C196" i="8" s="1"/>
  <c r="G19" i="8"/>
  <c r="C231" i="8" s="1"/>
  <c r="C19" i="8"/>
  <c r="C91" i="8" s="1"/>
  <c r="R19" i="8"/>
  <c r="C616" i="8" s="1"/>
  <c r="J19" i="8"/>
  <c r="C336" i="8" s="1"/>
  <c r="P19" i="8"/>
  <c r="C546" i="8" s="1"/>
  <c r="H19" i="8"/>
  <c r="C266" i="8" s="1"/>
  <c r="U19" i="8"/>
  <c r="C721" i="8" s="1"/>
  <c r="Q19" i="8"/>
  <c r="C581" i="8" s="1"/>
  <c r="M19" i="8"/>
  <c r="C441" i="8" s="1"/>
  <c r="I19" i="8"/>
  <c r="C301" i="8" s="1"/>
  <c r="D19" i="8"/>
  <c r="C126" i="8" s="1"/>
  <c r="B19" i="8"/>
  <c r="C56" i="8" s="1"/>
  <c r="E19" i="8"/>
  <c r="C161" i="8" s="1"/>
  <c r="N19" i="8"/>
  <c r="C476" i="8" s="1"/>
  <c r="T19" i="8"/>
  <c r="C686" i="8" s="1"/>
  <c r="L19" i="8"/>
  <c r="C406" i="8" s="1"/>
  <c r="S19" i="8"/>
  <c r="C651" i="8" s="1"/>
  <c r="K19" i="8"/>
  <c r="C371" i="8" s="1"/>
  <c r="O19" i="8"/>
  <c r="C511" i="8" s="1"/>
  <c r="D61" i="11"/>
  <c r="N61" i="11"/>
  <c r="T61" i="11"/>
  <c r="H61" i="11"/>
  <c r="O61" i="11"/>
  <c r="G61" i="11"/>
  <c r="R61" i="11"/>
  <c r="Q61" i="11"/>
  <c r="M61" i="11"/>
  <c r="L61" i="11"/>
  <c r="B61" i="11"/>
  <c r="C139" i="8"/>
  <c r="A126" i="8"/>
  <c r="A91" i="8"/>
  <c r="A56" i="8"/>
  <c r="A104" i="8"/>
  <c r="A139" i="8"/>
  <c r="A69" i="8"/>
  <c r="A138" i="8"/>
  <c r="A103" i="8"/>
  <c r="A68" i="8"/>
  <c r="B281" i="1" l="1"/>
  <c r="B286" i="1"/>
  <c r="B283" i="1"/>
  <c r="B288" i="1"/>
  <c r="B272" i="1"/>
  <c r="B277" i="1"/>
  <c r="B278" i="1"/>
  <c r="B287" i="1"/>
  <c r="B280" i="1"/>
  <c r="B285" i="1"/>
  <c r="B275" i="1"/>
  <c r="B276" i="1"/>
  <c r="B282" i="1"/>
  <c r="B274" i="1"/>
  <c r="B279" i="1"/>
  <c r="B284" i="1"/>
  <c r="B270" i="1"/>
  <c r="A267" i="1"/>
  <c r="A40" i="8" l="1"/>
  <c r="C41" i="8" l="1"/>
  <c r="C42" i="8" l="1"/>
  <c r="C43" i="8" l="1"/>
  <c r="C44" i="8" l="1"/>
  <c r="C45" i="8" l="1"/>
  <c r="C46" i="8" l="1"/>
  <c r="C47" i="8" l="1"/>
  <c r="C48" i="8" l="1"/>
  <c r="C49" i="8" l="1"/>
  <c r="C50" i="8" l="1"/>
  <c r="C51" i="8" l="1"/>
  <c r="C52" i="8" l="1"/>
  <c r="C53" i="8" l="1"/>
  <c r="A108" i="8" s="1"/>
  <c r="E139" i="8" l="1"/>
  <c r="C60" i="11" s="1"/>
  <c r="C59" i="11" s="1"/>
  <c r="D110" i="8"/>
  <c r="D112" i="8"/>
  <c r="D114" i="8"/>
  <c r="D116" i="8"/>
  <c r="D118" i="8"/>
  <c r="D120" i="8"/>
  <c r="D122" i="8"/>
  <c r="D124" i="8"/>
  <c r="D126" i="8"/>
  <c r="D128" i="8"/>
  <c r="D130" i="8"/>
  <c r="D132" i="8"/>
  <c r="D134" i="8"/>
  <c r="D136" i="8"/>
  <c r="D138" i="8"/>
  <c r="E110" i="8"/>
  <c r="C2" i="11" s="1"/>
  <c r="E112" i="8"/>
  <c r="C6" i="11" s="1"/>
  <c r="C5" i="11" s="1"/>
  <c r="E114" i="8"/>
  <c r="C10" i="11" s="1"/>
  <c r="C9" i="11" s="1"/>
  <c r="E116" i="8"/>
  <c r="C14" i="11" s="1"/>
  <c r="C13" i="11" s="1"/>
  <c r="E118" i="8"/>
  <c r="C18" i="11" s="1"/>
  <c r="C17" i="11" s="1"/>
  <c r="E120" i="8"/>
  <c r="C22" i="11" s="1"/>
  <c r="C21" i="11" s="1"/>
  <c r="E122" i="8"/>
  <c r="C26" i="11" s="1"/>
  <c r="C25" i="11" s="1"/>
  <c r="E124" i="8"/>
  <c r="C30" i="11" s="1"/>
  <c r="C29" i="11" s="1"/>
  <c r="E126" i="8"/>
  <c r="C34" i="11" s="1"/>
  <c r="C33" i="11" s="1"/>
  <c r="E128" i="8"/>
  <c r="C38" i="11" s="1"/>
  <c r="C37" i="11" s="1"/>
  <c r="E130" i="8"/>
  <c r="C42" i="11" s="1"/>
  <c r="C41" i="11" s="1"/>
  <c r="E132" i="8"/>
  <c r="C46" i="11" s="1"/>
  <c r="C45" i="11" s="1"/>
  <c r="E134" i="8"/>
  <c r="C50" i="11" s="1"/>
  <c r="C49" i="11" s="1"/>
  <c r="E136" i="8"/>
  <c r="C54" i="11" s="1"/>
  <c r="C53" i="11" s="1"/>
  <c r="E138" i="8"/>
  <c r="C58" i="11" s="1"/>
  <c r="C57" i="11" s="1"/>
  <c r="D111" i="8"/>
  <c r="D113" i="8"/>
  <c r="D115" i="8"/>
  <c r="D117" i="8"/>
  <c r="D119" i="8"/>
  <c r="D121" i="8"/>
  <c r="D123" i="8"/>
  <c r="D125" i="8"/>
  <c r="D127" i="8"/>
  <c r="D129" i="8"/>
  <c r="D131" i="8"/>
  <c r="D133" i="8"/>
  <c r="D135" i="8"/>
  <c r="D137" i="8"/>
  <c r="D139" i="8"/>
  <c r="E111" i="8"/>
  <c r="C4" i="11" s="1"/>
  <c r="C3" i="11" s="1"/>
  <c r="E113" i="8"/>
  <c r="C8" i="11" s="1"/>
  <c r="C7" i="11" s="1"/>
  <c r="E115" i="8"/>
  <c r="C12" i="11" s="1"/>
  <c r="C11" i="11" s="1"/>
  <c r="E117" i="8"/>
  <c r="C16" i="11" s="1"/>
  <c r="C15" i="11" s="1"/>
  <c r="E119" i="8"/>
  <c r="C20" i="11" s="1"/>
  <c r="C19" i="11" s="1"/>
  <c r="E121" i="8"/>
  <c r="C24" i="11" s="1"/>
  <c r="C23" i="11" s="1"/>
  <c r="E123" i="8"/>
  <c r="C28" i="11" s="1"/>
  <c r="C27" i="11" s="1"/>
  <c r="E125" i="8"/>
  <c r="C32" i="11" s="1"/>
  <c r="C31" i="11" s="1"/>
  <c r="E127" i="8"/>
  <c r="C36" i="11" s="1"/>
  <c r="C35" i="11" s="1"/>
  <c r="E129" i="8"/>
  <c r="C40" i="11" s="1"/>
  <c r="C39" i="11" s="1"/>
  <c r="E131" i="8"/>
  <c r="C44" i="11" s="1"/>
  <c r="C43" i="11" s="1"/>
  <c r="E133" i="8"/>
  <c r="C48" i="11" s="1"/>
  <c r="C47" i="11" s="1"/>
  <c r="E135" i="8"/>
  <c r="C52" i="11" s="1"/>
  <c r="C51" i="11" s="1"/>
  <c r="E137" i="8"/>
  <c r="C56" i="11" s="1"/>
  <c r="C55" i="11" s="1"/>
  <c r="C54" i="8"/>
  <c r="C61" i="11" l="1"/>
  <c r="C55" i="8"/>
  <c r="B271" i="1" l="1"/>
  <c r="A38" i="8"/>
  <c r="D44" i="8" s="1"/>
  <c r="E40" i="8" l="1"/>
  <c r="D42" i="8"/>
  <c r="D40" i="8"/>
  <c r="E53" i="8"/>
  <c r="A28" i="11" s="1"/>
  <c r="A27" i="11" s="1"/>
  <c r="E48" i="8"/>
  <c r="A18" i="11" s="1"/>
  <c r="A17" i="11" s="1"/>
  <c r="D45" i="8"/>
  <c r="E45" i="8"/>
  <c r="A12" i="11" s="1"/>
  <c r="A11" i="11" s="1"/>
  <c r="E47" i="8"/>
  <c r="A16" i="11" s="1"/>
  <c r="A15" i="11" s="1"/>
  <c r="E44" i="8"/>
  <c r="A10" i="11" s="1"/>
  <c r="A9" i="11" s="1"/>
  <c r="E52" i="8"/>
  <c r="A26" i="11" s="1"/>
  <c r="A25" i="11" s="1"/>
  <c r="D51" i="8"/>
  <c r="D50" i="8"/>
  <c r="E41" i="8"/>
  <c r="A4" i="11" s="1"/>
  <c r="A3" i="11" s="1"/>
  <c r="E49" i="8"/>
  <c r="A20" i="11" s="1"/>
  <c r="A19" i="11" s="1"/>
  <c r="E43" i="8"/>
  <c r="A8" i="11" s="1"/>
  <c r="A7" i="11" s="1"/>
  <c r="E51" i="8"/>
  <c r="A24" i="11" s="1"/>
  <c r="A23" i="11" s="1"/>
  <c r="E42" i="8"/>
  <c r="A6" i="11" s="1"/>
  <c r="A5" i="11" s="1"/>
  <c r="E46" i="8"/>
  <c r="A14" i="11" s="1"/>
  <c r="A13" i="11" s="1"/>
  <c r="E50" i="8"/>
  <c r="A22" i="11" s="1"/>
  <c r="A21" i="11" s="1"/>
  <c r="E54" i="8"/>
  <c r="A30" i="11" s="1"/>
  <c r="A29" i="11" s="1"/>
  <c r="D53" i="8"/>
  <c r="D49" i="8"/>
  <c r="D54" i="8"/>
  <c r="D46" i="8"/>
  <c r="D47" i="8"/>
  <c r="D43" i="8"/>
  <c r="D52" i="8"/>
  <c r="D48" i="8"/>
  <c r="E69" i="8"/>
  <c r="A60" i="11" s="1"/>
  <c r="A59" i="11" s="1"/>
  <c r="E67" i="8"/>
  <c r="A56" i="11" s="1"/>
  <c r="A55" i="11" s="1"/>
  <c r="E65" i="8"/>
  <c r="A52" i="11" s="1"/>
  <c r="A51" i="11" s="1"/>
  <c r="E63" i="8"/>
  <c r="A48" i="11" s="1"/>
  <c r="A47" i="11" s="1"/>
  <c r="E61" i="8"/>
  <c r="A44" i="11" s="1"/>
  <c r="A43" i="11" s="1"/>
  <c r="E59" i="8"/>
  <c r="A40" i="11" s="1"/>
  <c r="A39" i="11" s="1"/>
  <c r="E57" i="8"/>
  <c r="A36" i="11" s="1"/>
  <c r="A35" i="11" s="1"/>
  <c r="E55" i="8"/>
  <c r="A32" i="11" s="1"/>
  <c r="A31" i="11" s="1"/>
  <c r="D68" i="8"/>
  <c r="D66" i="8"/>
  <c r="D64" i="8"/>
  <c r="D62" i="8"/>
  <c r="D60" i="8"/>
  <c r="D58" i="8"/>
  <c r="D56" i="8"/>
  <c r="D41" i="8"/>
  <c r="E68" i="8"/>
  <c r="A58" i="11" s="1"/>
  <c r="A57" i="11" s="1"/>
  <c r="E66" i="8"/>
  <c r="A54" i="11" s="1"/>
  <c r="A53" i="11" s="1"/>
  <c r="E64" i="8"/>
  <c r="A50" i="11" s="1"/>
  <c r="A49" i="11" s="1"/>
  <c r="E62" i="8"/>
  <c r="A46" i="11" s="1"/>
  <c r="A45" i="11" s="1"/>
  <c r="E60" i="8"/>
  <c r="A42" i="11" s="1"/>
  <c r="A41" i="11" s="1"/>
  <c r="E58" i="8"/>
  <c r="A38" i="11" s="1"/>
  <c r="A37" i="11" s="1"/>
  <c r="D69" i="8"/>
  <c r="D65" i="8"/>
  <c r="D61" i="8"/>
  <c r="D57" i="8"/>
  <c r="E56" i="8"/>
  <c r="A34" i="11" s="1"/>
  <c r="A33" i="11" s="1"/>
  <c r="D67" i="8"/>
  <c r="D63" i="8"/>
  <c r="D59" i="8"/>
  <c r="D55" i="8"/>
  <c r="A6" i="1"/>
  <c r="A2" i="11" l="1"/>
  <c r="A61" i="11" s="1"/>
  <c r="A178" i="8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19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19" i="1"/>
  <c r="B20" i="1"/>
  <c r="B21" i="1"/>
  <c r="B22" i="1"/>
  <c r="B5" i="13" s="1"/>
  <c r="B23" i="1"/>
  <c r="B24" i="1"/>
  <c r="B25" i="1"/>
  <c r="B8" i="13" s="1"/>
  <c r="B26" i="1"/>
  <c r="B27" i="1"/>
  <c r="B10" i="13" s="1"/>
  <c r="B28" i="1"/>
  <c r="B29" i="1"/>
  <c r="B12" i="13" s="1"/>
  <c r="B30" i="1"/>
  <c r="B31" i="1"/>
  <c r="B14" i="13" s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119" i="1"/>
  <c r="B120" i="1"/>
  <c r="B121" i="1"/>
  <c r="B169" i="1"/>
  <c r="B170" i="1"/>
  <c r="B171" i="1"/>
  <c r="B184" i="1"/>
  <c r="B185" i="1"/>
  <c r="B186" i="1"/>
  <c r="B187" i="1"/>
  <c r="B224" i="1"/>
  <c r="B225" i="1"/>
  <c r="B226" i="1"/>
  <c r="B227" i="1"/>
  <c r="B265" i="1"/>
  <c r="B248" i="13" s="1"/>
  <c r="A2" i="4"/>
  <c r="B269" i="1" l="1"/>
  <c r="B19" i="1"/>
  <c r="C248" i="13"/>
  <c r="A248" i="13" s="1"/>
  <c r="E209" i="8"/>
  <c r="E60" i="11" s="1"/>
  <c r="E59" i="11" s="1"/>
  <c r="E208" i="8"/>
  <c r="E58" i="11" s="1"/>
  <c r="E57" i="11" s="1"/>
  <c r="E207" i="8"/>
  <c r="E56" i="11" s="1"/>
  <c r="E55" i="11" s="1"/>
  <c r="E206" i="8"/>
  <c r="E54" i="11" s="1"/>
  <c r="E53" i="11" s="1"/>
  <c r="E205" i="8"/>
  <c r="E52" i="11" s="1"/>
  <c r="E51" i="11" s="1"/>
  <c r="E204" i="8"/>
  <c r="E50" i="11" s="1"/>
  <c r="E49" i="11" s="1"/>
  <c r="E203" i="8"/>
  <c r="E48" i="11" s="1"/>
  <c r="E47" i="11" s="1"/>
  <c r="E202" i="8"/>
  <c r="E46" i="11" s="1"/>
  <c r="E45" i="11" s="1"/>
  <c r="E201" i="8"/>
  <c r="E44" i="11" s="1"/>
  <c r="E43" i="11" s="1"/>
  <c r="E200" i="8"/>
  <c r="E42" i="11" s="1"/>
  <c r="E41" i="11" s="1"/>
  <c r="E199" i="8"/>
  <c r="E40" i="11" s="1"/>
  <c r="E39" i="11" s="1"/>
  <c r="E198" i="8"/>
  <c r="E38" i="11" s="1"/>
  <c r="E37" i="11" s="1"/>
  <c r="E197" i="8"/>
  <c r="E36" i="11" s="1"/>
  <c r="E35" i="11" s="1"/>
  <c r="E196" i="8"/>
  <c r="E34" i="11" s="1"/>
  <c r="E33" i="11" s="1"/>
  <c r="E195" i="8"/>
  <c r="E32" i="11" s="1"/>
  <c r="E31" i="11" s="1"/>
  <c r="E194" i="8"/>
  <c r="E30" i="11" s="1"/>
  <c r="E29" i="11" s="1"/>
  <c r="E193" i="8"/>
  <c r="E28" i="11" s="1"/>
  <c r="E27" i="11" s="1"/>
  <c r="E192" i="8"/>
  <c r="E26" i="11" s="1"/>
  <c r="E25" i="11" s="1"/>
  <c r="E191" i="8"/>
  <c r="E24" i="11" s="1"/>
  <c r="E23" i="11" s="1"/>
  <c r="E190" i="8"/>
  <c r="E22" i="11" s="1"/>
  <c r="E21" i="11" s="1"/>
  <c r="E189" i="8"/>
  <c r="E20" i="11" s="1"/>
  <c r="E19" i="11" s="1"/>
  <c r="E188" i="8"/>
  <c r="E18" i="11" s="1"/>
  <c r="E17" i="11" s="1"/>
  <c r="E187" i="8"/>
  <c r="E16" i="11" s="1"/>
  <c r="E15" i="11" s="1"/>
  <c r="E186" i="8"/>
  <c r="E14" i="11" s="1"/>
  <c r="E13" i="11" s="1"/>
  <c r="E185" i="8"/>
  <c r="E12" i="11" s="1"/>
  <c r="E11" i="11" s="1"/>
  <c r="E184" i="8"/>
  <c r="E10" i="11" s="1"/>
  <c r="E9" i="11" s="1"/>
  <c r="E183" i="8"/>
  <c r="E8" i="11" s="1"/>
  <c r="E7" i="11" s="1"/>
  <c r="E182" i="8"/>
  <c r="E6" i="11" s="1"/>
  <c r="E5" i="11" s="1"/>
  <c r="E181" i="8"/>
  <c r="E4" i="11" s="1"/>
  <c r="E3" i="11" s="1"/>
  <c r="E180" i="8"/>
  <c r="E2" i="11" s="1"/>
  <c r="D209" i="8"/>
  <c r="D208" i="8"/>
  <c r="D207" i="8"/>
  <c r="D206" i="8"/>
  <c r="D205" i="8"/>
  <c r="D204" i="8"/>
  <c r="D203" i="8"/>
  <c r="D202" i="8"/>
  <c r="D201" i="8"/>
  <c r="D200" i="8"/>
  <c r="D199" i="8"/>
  <c r="D198" i="8"/>
  <c r="D197" i="8"/>
  <c r="D196" i="8"/>
  <c r="D195" i="8"/>
  <c r="D194" i="8"/>
  <c r="D193" i="8"/>
  <c r="D192" i="8"/>
  <c r="D191" i="8"/>
  <c r="D190" i="8"/>
  <c r="D189" i="8"/>
  <c r="D188" i="8"/>
  <c r="D187" i="8"/>
  <c r="D186" i="8"/>
  <c r="D185" i="8"/>
  <c r="D184" i="8"/>
  <c r="D183" i="8"/>
  <c r="D182" i="8"/>
  <c r="D181" i="8"/>
  <c r="D180" i="8"/>
  <c r="A1" i="1"/>
  <c r="B2" i="13" l="1"/>
  <c r="N19" i="1"/>
  <c r="E61" i="11"/>
  <c r="B273" i="1" l="1"/>
  <c r="C3" i="13"/>
  <c r="A3" i="13" s="1"/>
  <c r="C12" i="13"/>
  <c r="A12" i="13" s="1"/>
  <c r="C2" i="13"/>
  <c r="C5" i="13"/>
  <c r="A5" i="13" s="1"/>
  <c r="C14" i="13"/>
  <c r="A14" i="13" s="1"/>
  <c r="C10" i="13"/>
  <c r="A10" i="13" s="1"/>
  <c r="C8" i="13"/>
  <c r="A8" i="13" s="1"/>
  <c r="A2" i="13" l="1"/>
  <c r="C252" i="13"/>
  <c r="C251" i="13"/>
  <c r="E2" i="13" s="1"/>
  <c r="E3" i="13" l="1"/>
  <c r="F2" i="13"/>
  <c r="A291" i="1" s="1"/>
  <c r="C298" i="1" s="1" a="1"/>
  <c r="C298" i="1" s="1"/>
  <c r="B2" i="15" l="1"/>
  <c r="B6" i="15"/>
  <c r="B11" i="15"/>
  <c r="B291" i="1"/>
  <c r="G2" i="13"/>
  <c r="B323" i="1"/>
  <c r="E4" i="13"/>
  <c r="F3" i="13"/>
  <c r="J291" i="1" s="1"/>
  <c r="G3" i="13" l="1"/>
  <c r="I291" i="1"/>
  <c r="E11" i="15"/>
  <c r="C11" i="15"/>
  <c r="D11" i="15"/>
  <c r="M11" i="15"/>
  <c r="C6" i="15"/>
  <c r="M6" i="15"/>
  <c r="D6" i="15"/>
  <c r="E6" i="15"/>
  <c r="C2" i="15"/>
  <c r="D2" i="15"/>
  <c r="E2" i="15"/>
  <c r="M2" i="15"/>
  <c r="F4" i="13"/>
  <c r="E5" i="13"/>
  <c r="C301" i="1" a="1"/>
  <c r="C301" i="1" s="1"/>
  <c r="C305" i="1" a="1"/>
  <c r="C305" i="1" s="1"/>
  <c r="C309" i="1" a="1"/>
  <c r="C309" i="1" s="1"/>
  <c r="C313" i="1" a="1"/>
  <c r="C313" i="1" s="1"/>
  <c r="C317" i="1" a="1"/>
  <c r="C317" i="1" s="1"/>
  <c r="C321" i="1" a="1"/>
  <c r="C321" i="1" s="1"/>
  <c r="C322" i="1" a="1"/>
  <c r="C322" i="1" s="1"/>
  <c r="B301" i="1"/>
  <c r="B317" i="1"/>
  <c r="B310" i="1"/>
  <c r="B299" i="1"/>
  <c r="B315" i="1"/>
  <c r="B308" i="1"/>
  <c r="B298" i="1"/>
  <c r="C302" i="1" a="1"/>
  <c r="C302" i="1" s="1"/>
  <c r="C306" i="1" a="1"/>
  <c r="C306" i="1" s="1"/>
  <c r="C310" i="1" a="1"/>
  <c r="C310" i="1" s="1"/>
  <c r="C314" i="1" a="1"/>
  <c r="C314" i="1" s="1"/>
  <c r="C318" i="1" a="1"/>
  <c r="C318" i="1" s="1"/>
  <c r="C323" i="1" a="1"/>
  <c r="C323" i="1" s="1"/>
  <c r="C324" i="1" a="1"/>
  <c r="C324" i="1" s="1"/>
  <c r="B305" i="1"/>
  <c r="B321" i="1"/>
  <c r="B314" i="1"/>
  <c r="B303" i="1"/>
  <c r="B319" i="1"/>
  <c r="B312" i="1"/>
  <c r="C299" i="1" a="1"/>
  <c r="C299" i="1" s="1"/>
  <c r="C303" i="1" a="1"/>
  <c r="C303" i="1" s="1"/>
  <c r="C307" i="1" a="1"/>
  <c r="C307" i="1" s="1"/>
  <c r="C311" i="1" a="1"/>
  <c r="C311" i="1" s="1"/>
  <c r="C315" i="1" a="1"/>
  <c r="C315" i="1" s="1"/>
  <c r="C319" i="1" a="1"/>
  <c r="C319" i="1" s="1"/>
  <c r="C325" i="1" a="1"/>
  <c r="C325" i="1" s="1"/>
  <c r="C326" i="1" a="1"/>
  <c r="C326" i="1" s="1"/>
  <c r="B309" i="1"/>
  <c r="B302" i="1"/>
  <c r="B318" i="1"/>
  <c r="B307" i="1"/>
  <c r="B300" i="1"/>
  <c r="B316" i="1"/>
  <c r="C300" i="1" a="1"/>
  <c r="C300" i="1" s="1"/>
  <c r="C304" i="1" a="1"/>
  <c r="C304" i="1" s="1"/>
  <c r="C308" i="1" a="1"/>
  <c r="C308" i="1" s="1"/>
  <c r="C312" i="1" a="1"/>
  <c r="C312" i="1" s="1"/>
  <c r="C316" i="1" a="1"/>
  <c r="C316" i="1" s="1"/>
  <c r="C320" i="1" a="1"/>
  <c r="C320" i="1" s="1"/>
  <c r="C327" i="1" a="1"/>
  <c r="C327" i="1" s="1"/>
  <c r="B313" i="1"/>
  <c r="B306" i="1"/>
  <c r="B322" i="1"/>
  <c r="B311" i="1"/>
  <c r="B304" i="1"/>
  <c r="B320" i="1"/>
  <c r="B36" i="15" l="1"/>
  <c r="B41" i="15"/>
  <c r="B33" i="15"/>
  <c r="B49" i="15"/>
  <c r="J302" i="1"/>
  <c r="J306" i="1"/>
  <c r="J310" i="1"/>
  <c r="J314" i="1"/>
  <c r="J318" i="1"/>
  <c r="J322" i="1"/>
  <c r="K301" i="1" a="1"/>
  <c r="K301" i="1" s="1"/>
  <c r="K305" i="1" a="1"/>
  <c r="K305" i="1" s="1"/>
  <c r="K309" i="1" a="1"/>
  <c r="K309" i="1" s="1"/>
  <c r="K313" i="1" a="1"/>
  <c r="K313" i="1" s="1"/>
  <c r="K317" i="1" a="1"/>
  <c r="K317" i="1" s="1"/>
  <c r="K321" i="1" a="1"/>
  <c r="K321" i="1" s="1"/>
  <c r="K325" i="1" a="1"/>
  <c r="K325" i="1" s="1"/>
  <c r="J299" i="1"/>
  <c r="J303" i="1"/>
  <c r="J307" i="1"/>
  <c r="J311" i="1"/>
  <c r="J315" i="1"/>
  <c r="J319" i="1"/>
  <c r="J323" i="1"/>
  <c r="K302" i="1" a="1"/>
  <c r="K302" i="1" s="1"/>
  <c r="K306" i="1" a="1"/>
  <c r="K306" i="1" s="1"/>
  <c r="K310" i="1" a="1"/>
  <c r="K310" i="1" s="1"/>
  <c r="K314" i="1" a="1"/>
  <c r="K314" i="1" s="1"/>
  <c r="K318" i="1" a="1"/>
  <c r="K318" i="1" s="1"/>
  <c r="K322" i="1" a="1"/>
  <c r="K322" i="1" s="1"/>
  <c r="K326" i="1" a="1"/>
  <c r="K326" i="1" s="1"/>
  <c r="J298" i="1"/>
  <c r="J300" i="1"/>
  <c r="J304" i="1"/>
  <c r="J308" i="1"/>
  <c r="J312" i="1"/>
  <c r="J316" i="1"/>
  <c r="J320" i="1"/>
  <c r="K299" i="1" a="1"/>
  <c r="K299" i="1" s="1"/>
  <c r="K303" i="1" a="1"/>
  <c r="K303" i="1" s="1"/>
  <c r="K307" i="1" a="1"/>
  <c r="K307" i="1" s="1"/>
  <c r="K311" i="1" a="1"/>
  <c r="K311" i="1" s="1"/>
  <c r="K315" i="1" a="1"/>
  <c r="K315" i="1" s="1"/>
  <c r="K319" i="1" a="1"/>
  <c r="K319" i="1" s="1"/>
  <c r="K323" i="1" a="1"/>
  <c r="K323" i="1" s="1"/>
  <c r="K327" i="1" a="1"/>
  <c r="K327" i="1" s="1"/>
  <c r="J301" i="1"/>
  <c r="J305" i="1"/>
  <c r="J309" i="1"/>
  <c r="J313" i="1"/>
  <c r="J317" i="1"/>
  <c r="J321" i="1"/>
  <c r="K300" i="1" a="1"/>
  <c r="K300" i="1" s="1"/>
  <c r="K304" i="1" a="1"/>
  <c r="K304" i="1" s="1"/>
  <c r="K308" i="1" a="1"/>
  <c r="K308" i="1" s="1"/>
  <c r="K312" i="1" a="1"/>
  <c r="K312" i="1" s="1"/>
  <c r="K316" i="1" a="1"/>
  <c r="K316" i="1" s="1"/>
  <c r="K320" i="1" a="1"/>
  <c r="K320" i="1" s="1"/>
  <c r="K324" i="1" a="1"/>
  <c r="K324" i="1" s="1"/>
  <c r="K298" i="1" a="1"/>
  <c r="K298" i="1" s="1"/>
  <c r="G4" i="13"/>
  <c r="B330" i="1"/>
  <c r="A330" i="1"/>
  <c r="F5" i="13"/>
  <c r="E6" i="13"/>
  <c r="C338" i="1" l="1" a="1"/>
  <c r="C338" i="1" s="1"/>
  <c r="C339" i="1" a="1"/>
  <c r="C339" i="1" s="1"/>
  <c r="C340" i="1" a="1"/>
  <c r="C340" i="1" s="1"/>
  <c r="C341" i="1" a="1"/>
  <c r="C341" i="1" s="1"/>
  <c r="C342" i="1" a="1"/>
  <c r="C342" i="1" s="1"/>
  <c r="C343" i="1" a="1"/>
  <c r="C343" i="1" s="1"/>
  <c r="C344" i="1" a="1"/>
  <c r="C344" i="1" s="1"/>
  <c r="C345" i="1" a="1"/>
  <c r="C345" i="1" s="1"/>
  <c r="C346" i="1" a="1"/>
  <c r="C346" i="1" s="1"/>
  <c r="C347" i="1" a="1"/>
  <c r="C347" i="1" s="1"/>
  <c r="C348" i="1" a="1"/>
  <c r="C348" i="1" s="1"/>
  <c r="C349" i="1" a="1"/>
  <c r="C349" i="1" s="1"/>
  <c r="C350" i="1" a="1"/>
  <c r="C350" i="1" s="1"/>
  <c r="C351" i="1" a="1"/>
  <c r="C351" i="1" s="1"/>
  <c r="C352" i="1" a="1"/>
  <c r="C352" i="1" s="1"/>
  <c r="C353" i="1" a="1"/>
  <c r="C353" i="1" s="1"/>
  <c r="C354" i="1" a="1"/>
  <c r="C354" i="1" s="1"/>
  <c r="C355" i="1" a="1"/>
  <c r="C355" i="1" s="1"/>
  <c r="C356" i="1" a="1"/>
  <c r="C356" i="1" s="1"/>
  <c r="C357" i="1" a="1"/>
  <c r="C357" i="1" s="1"/>
  <c r="C358" i="1" a="1"/>
  <c r="C358" i="1" s="1"/>
  <c r="C359" i="1" a="1"/>
  <c r="C359" i="1" s="1"/>
  <c r="C361" i="1" a="1"/>
  <c r="C361" i="1" s="1"/>
  <c r="C363" i="1" a="1"/>
  <c r="C363" i="1" s="1"/>
  <c r="C365" i="1" a="1"/>
  <c r="C365" i="1" s="1"/>
  <c r="C337" i="1" a="1"/>
  <c r="C337" i="1" s="1"/>
  <c r="B339" i="1"/>
  <c r="B341" i="1"/>
  <c r="B343" i="1"/>
  <c r="B345" i="1"/>
  <c r="B347" i="1"/>
  <c r="B349" i="1"/>
  <c r="B351" i="1"/>
  <c r="B353" i="1"/>
  <c r="B355" i="1"/>
  <c r="B357" i="1"/>
  <c r="B359" i="1"/>
  <c r="B361" i="1"/>
  <c r="B337" i="1"/>
  <c r="C360" i="1" a="1"/>
  <c r="C360" i="1" s="1"/>
  <c r="C362" i="1" a="1"/>
  <c r="C362" i="1" s="1"/>
  <c r="C364" i="1" a="1"/>
  <c r="C364" i="1" s="1"/>
  <c r="C366" i="1" a="1"/>
  <c r="C366" i="1" s="1"/>
  <c r="B338" i="1"/>
  <c r="B340" i="1"/>
  <c r="B342" i="1"/>
  <c r="B344" i="1"/>
  <c r="B346" i="1"/>
  <c r="B348" i="1"/>
  <c r="B350" i="1"/>
  <c r="B352" i="1"/>
  <c r="B354" i="1"/>
  <c r="B356" i="1"/>
  <c r="B358" i="1"/>
  <c r="B360" i="1"/>
  <c r="B362" i="1"/>
  <c r="B71" i="15"/>
  <c r="B66" i="15"/>
  <c r="G5" i="13"/>
  <c r="J330" i="1"/>
  <c r="I330" i="1"/>
  <c r="C49" i="15"/>
  <c r="E49" i="15"/>
  <c r="D49" i="15"/>
  <c r="M49" i="15"/>
  <c r="C41" i="15"/>
  <c r="M41" i="15"/>
  <c r="E41" i="15"/>
  <c r="D41" i="15"/>
  <c r="C33" i="15"/>
  <c r="M33" i="15"/>
  <c r="E33" i="15"/>
  <c r="D33" i="15"/>
  <c r="D36" i="15"/>
  <c r="M36" i="15"/>
  <c r="E36" i="15"/>
  <c r="C36" i="15"/>
  <c r="E7" i="13"/>
  <c r="F6" i="13"/>
  <c r="E66" i="15" l="1"/>
  <c r="M66" i="15"/>
  <c r="D66" i="15"/>
  <c r="C66" i="15"/>
  <c r="G6" i="13"/>
  <c r="B369" i="1"/>
  <c r="A369" i="1"/>
  <c r="K338" i="1" a="1"/>
  <c r="K338" i="1" s="1"/>
  <c r="K340" i="1" a="1"/>
  <c r="K340" i="1" s="1"/>
  <c r="K342" i="1" a="1"/>
  <c r="K342" i="1" s="1"/>
  <c r="K344" i="1" a="1"/>
  <c r="K344" i="1" s="1"/>
  <c r="K346" i="1" a="1"/>
  <c r="K346" i="1" s="1"/>
  <c r="K348" i="1" a="1"/>
  <c r="K348" i="1" s="1"/>
  <c r="K350" i="1" a="1"/>
  <c r="K350" i="1" s="1"/>
  <c r="K352" i="1" a="1"/>
  <c r="K352" i="1" s="1"/>
  <c r="K354" i="1" a="1"/>
  <c r="K354" i="1" s="1"/>
  <c r="K356" i="1" a="1"/>
  <c r="K356" i="1" s="1"/>
  <c r="K358" i="1" a="1"/>
  <c r="K358" i="1" s="1"/>
  <c r="K360" i="1" a="1"/>
  <c r="K360" i="1" s="1"/>
  <c r="K362" i="1" a="1"/>
  <c r="K362" i="1" s="1"/>
  <c r="K364" i="1" a="1"/>
  <c r="K364" i="1" s="1"/>
  <c r="K366" i="1" a="1"/>
  <c r="K366" i="1" s="1"/>
  <c r="J338" i="1"/>
  <c r="J340" i="1"/>
  <c r="J342" i="1"/>
  <c r="J344" i="1"/>
  <c r="J346" i="1"/>
  <c r="J348" i="1"/>
  <c r="J350" i="1"/>
  <c r="J352" i="1"/>
  <c r="J354" i="1"/>
  <c r="J356" i="1"/>
  <c r="K339" i="1" a="1"/>
  <c r="K339" i="1" s="1"/>
  <c r="K343" i="1" a="1"/>
  <c r="K343" i="1" s="1"/>
  <c r="K347" i="1" a="1"/>
  <c r="K347" i="1" s="1"/>
  <c r="K351" i="1" a="1"/>
  <c r="K351" i="1" s="1"/>
  <c r="K355" i="1" a="1"/>
  <c r="K355" i="1" s="1"/>
  <c r="K359" i="1" a="1"/>
  <c r="K359" i="1" s="1"/>
  <c r="K363" i="1" a="1"/>
  <c r="K363" i="1" s="1"/>
  <c r="K337" i="1" a="1"/>
  <c r="K337" i="1" s="1"/>
  <c r="J341" i="1"/>
  <c r="J345" i="1"/>
  <c r="J349" i="1"/>
  <c r="J353" i="1"/>
  <c r="J357" i="1"/>
  <c r="J359" i="1"/>
  <c r="J361" i="1"/>
  <c r="J337" i="1"/>
  <c r="K341" i="1" a="1"/>
  <c r="K341" i="1" s="1"/>
  <c r="K345" i="1" a="1"/>
  <c r="K345" i="1" s="1"/>
  <c r="K349" i="1" a="1"/>
  <c r="K349" i="1" s="1"/>
  <c r="K353" i="1" a="1"/>
  <c r="K353" i="1" s="1"/>
  <c r="K357" i="1" a="1"/>
  <c r="K357" i="1" s="1"/>
  <c r="K361" i="1" a="1"/>
  <c r="K361" i="1" s="1"/>
  <c r="K365" i="1" a="1"/>
  <c r="K365" i="1" s="1"/>
  <c r="J339" i="1"/>
  <c r="J343" i="1"/>
  <c r="J347" i="1"/>
  <c r="J351" i="1"/>
  <c r="J355" i="1"/>
  <c r="J358" i="1"/>
  <c r="J360" i="1"/>
  <c r="J362" i="1"/>
  <c r="B94" i="15"/>
  <c r="B109" i="15"/>
  <c r="B101" i="15"/>
  <c r="B93" i="15"/>
  <c r="B96" i="15"/>
  <c r="D71" i="15"/>
  <c r="E71" i="15"/>
  <c r="C71" i="15"/>
  <c r="M71" i="15"/>
  <c r="F7" i="13"/>
  <c r="E8" i="13"/>
  <c r="E96" i="15" l="1"/>
  <c r="C96" i="15"/>
  <c r="M96" i="15"/>
  <c r="D96" i="15"/>
  <c r="M101" i="15"/>
  <c r="C101" i="15"/>
  <c r="D101" i="15"/>
  <c r="E101" i="15"/>
  <c r="E94" i="15"/>
  <c r="C94" i="15"/>
  <c r="M94" i="15"/>
  <c r="D94" i="15"/>
  <c r="G7" i="13"/>
  <c r="J369" i="1"/>
  <c r="I369" i="1"/>
  <c r="E93" i="15"/>
  <c r="M93" i="15"/>
  <c r="C93" i="15"/>
  <c r="D93" i="15"/>
  <c r="E109" i="15"/>
  <c r="M109" i="15"/>
  <c r="C109" i="15"/>
  <c r="D109" i="15"/>
  <c r="C377" i="1" a="1"/>
  <c r="C377" i="1" s="1"/>
  <c r="C379" i="1" a="1"/>
  <c r="C379" i="1" s="1"/>
  <c r="C381" i="1" a="1"/>
  <c r="C381" i="1" s="1"/>
  <c r="C383" i="1" a="1"/>
  <c r="C383" i="1" s="1"/>
  <c r="C385" i="1" a="1"/>
  <c r="C385" i="1" s="1"/>
  <c r="C387" i="1" a="1"/>
  <c r="C387" i="1" s="1"/>
  <c r="C389" i="1" a="1"/>
  <c r="C389" i="1" s="1"/>
  <c r="C391" i="1" a="1"/>
  <c r="C391" i="1" s="1"/>
  <c r="C393" i="1" a="1"/>
  <c r="C393" i="1" s="1"/>
  <c r="C395" i="1" a="1"/>
  <c r="C395" i="1" s="1"/>
  <c r="C397" i="1" a="1"/>
  <c r="C397" i="1" s="1"/>
  <c r="C399" i="1" a="1"/>
  <c r="C399" i="1" s="1"/>
  <c r="C401" i="1" a="1"/>
  <c r="C401" i="1" s="1"/>
  <c r="C403" i="1" a="1"/>
  <c r="C403" i="1" s="1"/>
  <c r="C405" i="1" a="1"/>
  <c r="C405" i="1" s="1"/>
  <c r="B377" i="1"/>
  <c r="B379" i="1"/>
  <c r="B381" i="1"/>
  <c r="B383" i="1"/>
  <c r="B385" i="1"/>
  <c r="B387" i="1"/>
  <c r="B389" i="1"/>
  <c r="B391" i="1"/>
  <c r="B393" i="1"/>
  <c r="B395" i="1"/>
  <c r="B397" i="1"/>
  <c r="B399" i="1"/>
  <c r="B401" i="1"/>
  <c r="C380" i="1" a="1"/>
  <c r="C380" i="1" s="1"/>
  <c r="C384" i="1" a="1"/>
  <c r="C384" i="1" s="1"/>
  <c r="C388" i="1" a="1"/>
  <c r="C388" i="1" s="1"/>
  <c r="C392" i="1" a="1"/>
  <c r="C392" i="1" s="1"/>
  <c r="C396" i="1" a="1"/>
  <c r="C396" i="1" s="1"/>
  <c r="C400" i="1" a="1"/>
  <c r="C400" i="1" s="1"/>
  <c r="C404" i="1" a="1"/>
  <c r="C404" i="1" s="1"/>
  <c r="B378" i="1"/>
  <c r="B382" i="1"/>
  <c r="B386" i="1"/>
  <c r="B390" i="1"/>
  <c r="B394" i="1"/>
  <c r="B398" i="1"/>
  <c r="B376" i="1"/>
  <c r="C378" i="1" a="1"/>
  <c r="C378" i="1" s="1"/>
  <c r="C382" i="1" a="1"/>
  <c r="C382" i="1" s="1"/>
  <c r="C386" i="1" a="1"/>
  <c r="C386" i="1" s="1"/>
  <c r="C390" i="1" a="1"/>
  <c r="C390" i="1" s="1"/>
  <c r="C394" i="1" a="1"/>
  <c r="C394" i="1" s="1"/>
  <c r="C398" i="1" a="1"/>
  <c r="C398" i="1" s="1"/>
  <c r="C402" i="1" a="1"/>
  <c r="C402" i="1" s="1"/>
  <c r="C376" i="1" a="1"/>
  <c r="C376" i="1" s="1"/>
  <c r="B380" i="1"/>
  <c r="B384" i="1"/>
  <c r="B388" i="1"/>
  <c r="B392" i="1"/>
  <c r="B396" i="1"/>
  <c r="B400" i="1"/>
  <c r="B126" i="15"/>
  <c r="B131" i="15"/>
  <c r="F8" i="13"/>
  <c r="G8" i="13" s="1"/>
  <c r="E9" i="13"/>
  <c r="C126" i="15" l="1"/>
  <c r="D126" i="15"/>
  <c r="E126" i="15"/>
  <c r="M126" i="15"/>
  <c r="D131" i="15"/>
  <c r="C131" i="15"/>
  <c r="E131" i="15"/>
  <c r="M131" i="15"/>
  <c r="B154" i="15"/>
  <c r="K377" i="1" a="1"/>
  <c r="K377" i="1" s="1"/>
  <c r="K379" i="1" a="1"/>
  <c r="K379" i="1" s="1"/>
  <c r="K381" i="1" a="1"/>
  <c r="K381" i="1" s="1"/>
  <c r="K383" i="1" a="1"/>
  <c r="K383" i="1" s="1"/>
  <c r="K385" i="1" a="1"/>
  <c r="K385" i="1" s="1"/>
  <c r="K387" i="1" a="1"/>
  <c r="K387" i="1" s="1"/>
  <c r="K389" i="1" a="1"/>
  <c r="K389" i="1" s="1"/>
  <c r="K391" i="1" a="1"/>
  <c r="K391" i="1" s="1"/>
  <c r="K393" i="1" a="1"/>
  <c r="K393" i="1" s="1"/>
  <c r="K395" i="1" a="1"/>
  <c r="K395" i="1" s="1"/>
  <c r="K397" i="1" a="1"/>
  <c r="K397" i="1" s="1"/>
  <c r="K399" i="1" a="1"/>
  <c r="K399" i="1" s="1"/>
  <c r="K401" i="1" a="1"/>
  <c r="K401" i="1" s="1"/>
  <c r="K403" i="1" a="1"/>
  <c r="K403" i="1" s="1"/>
  <c r="K405" i="1" a="1"/>
  <c r="K405" i="1" s="1"/>
  <c r="J377" i="1"/>
  <c r="J379" i="1"/>
  <c r="J381" i="1"/>
  <c r="J383" i="1"/>
  <c r="J385" i="1"/>
  <c r="J387" i="1"/>
  <c r="J389" i="1"/>
  <c r="J391" i="1"/>
  <c r="J393" i="1"/>
  <c r="J395" i="1"/>
  <c r="J397" i="1"/>
  <c r="J399" i="1"/>
  <c r="J401" i="1"/>
  <c r="K378" i="1" a="1"/>
  <c r="K378" i="1" s="1"/>
  <c r="K382" i="1" a="1"/>
  <c r="K382" i="1" s="1"/>
  <c r="K386" i="1" a="1"/>
  <c r="K386" i="1" s="1"/>
  <c r="K390" i="1" a="1"/>
  <c r="K390" i="1" s="1"/>
  <c r="K394" i="1" a="1"/>
  <c r="K394" i="1" s="1"/>
  <c r="K398" i="1" a="1"/>
  <c r="K398" i="1" s="1"/>
  <c r="K402" i="1" a="1"/>
  <c r="K402" i="1" s="1"/>
  <c r="K376" i="1" a="1"/>
  <c r="K376" i="1" s="1"/>
  <c r="J380" i="1"/>
  <c r="J384" i="1"/>
  <c r="J388" i="1"/>
  <c r="J392" i="1"/>
  <c r="J396" i="1"/>
  <c r="J400" i="1"/>
  <c r="B156" i="15"/>
  <c r="K380" i="1" a="1"/>
  <c r="K380" i="1" s="1"/>
  <c r="K384" i="1" a="1"/>
  <c r="K384" i="1" s="1"/>
  <c r="K388" i="1" a="1"/>
  <c r="K388" i="1" s="1"/>
  <c r="K392" i="1" a="1"/>
  <c r="K392" i="1" s="1"/>
  <c r="K396" i="1" a="1"/>
  <c r="K396" i="1" s="1"/>
  <c r="K400" i="1" a="1"/>
  <c r="K400" i="1" s="1"/>
  <c r="K404" i="1" a="1"/>
  <c r="K404" i="1" s="1"/>
  <c r="J378" i="1"/>
  <c r="J382" i="1"/>
  <c r="J386" i="1"/>
  <c r="J390" i="1"/>
  <c r="J394" i="1"/>
  <c r="J398" i="1"/>
  <c r="J376" i="1"/>
  <c r="B169" i="15"/>
  <c r="B161" i="15"/>
  <c r="B153" i="15"/>
  <c r="F9" i="13"/>
  <c r="G9" i="13" s="1"/>
  <c r="E10" i="13"/>
  <c r="D153" i="15" l="1"/>
  <c r="C153" i="15"/>
  <c r="E153" i="15"/>
  <c r="M153" i="15"/>
  <c r="D169" i="15"/>
  <c r="E169" i="15"/>
  <c r="M169" i="15"/>
  <c r="C169" i="15"/>
  <c r="D161" i="15"/>
  <c r="C161" i="15"/>
  <c r="E161" i="15"/>
  <c r="M161" i="15"/>
  <c r="C156" i="15"/>
  <c r="M156" i="15"/>
  <c r="D156" i="15"/>
  <c r="E156" i="15"/>
  <c r="C154" i="15"/>
  <c r="M154" i="15"/>
  <c r="D154" i="15"/>
  <c r="E154" i="15"/>
  <c r="F10" i="13"/>
  <c r="G10" i="13" s="1"/>
  <c r="E11" i="13"/>
  <c r="E12" i="13" l="1"/>
  <c r="F11" i="13"/>
  <c r="G11" i="13" s="1"/>
  <c r="E13" i="13" l="1"/>
  <c r="F12" i="13"/>
  <c r="G12" i="13" s="1"/>
  <c r="E14" i="13" l="1"/>
  <c r="F13" i="13"/>
  <c r="G13" i="13" s="1"/>
  <c r="E15" i="13" l="1"/>
  <c r="F14" i="13"/>
  <c r="G14" i="13" s="1"/>
  <c r="E16" i="13" l="1"/>
  <c r="F15" i="13"/>
  <c r="G15" i="13" s="1"/>
  <c r="F16" i="13" l="1"/>
  <c r="G16" i="13" s="1"/>
  <c r="E17" i="13"/>
  <c r="F17" i="13" l="1"/>
  <c r="G17" i="13" s="1"/>
  <c r="E18" i="13"/>
  <c r="E19" i="13" l="1"/>
  <c r="F18" i="13"/>
  <c r="G18" i="13" s="1"/>
  <c r="G251" i="13" s="1"/>
  <c r="F19" i="13" l="1"/>
  <c r="G19" i="13" s="1"/>
  <c r="E20" i="13"/>
  <c r="F20" i="13" l="1"/>
  <c r="G20" i="13" s="1"/>
  <c r="E21" i="13"/>
  <c r="F21" i="13" l="1"/>
  <c r="G21" i="13" s="1"/>
  <c r="E22" i="13"/>
  <c r="E23" i="13" l="1"/>
  <c r="F22" i="13"/>
  <c r="G22" i="13" s="1"/>
  <c r="F23" i="13" l="1"/>
  <c r="G23" i="13" s="1"/>
  <c r="E24" i="13"/>
  <c r="E25" i="13" l="1"/>
  <c r="F24" i="13"/>
  <c r="G24" i="13" s="1"/>
  <c r="F25" i="13" l="1"/>
  <c r="G25" i="13" s="1"/>
  <c r="E26" i="13"/>
  <c r="F26" i="13" l="1"/>
  <c r="G26" i="13" s="1"/>
  <c r="E27" i="13"/>
  <c r="E28" i="13" l="1"/>
  <c r="F27" i="13"/>
  <c r="G27" i="13" s="1"/>
  <c r="F28" i="13" l="1"/>
  <c r="G28" i="13" s="1"/>
  <c r="E29" i="13"/>
  <c r="F29" i="13" l="1"/>
  <c r="G29" i="13" s="1"/>
  <c r="E30" i="13"/>
  <c r="F30" i="13" l="1"/>
  <c r="G30" i="13" s="1"/>
  <c r="E31" i="13"/>
  <c r="F31" i="13" s="1"/>
  <c r="G31" i="13" s="1"/>
</calcChain>
</file>

<file path=xl/sharedStrings.xml><?xml version="1.0" encoding="utf-8"?>
<sst xmlns="http://schemas.openxmlformats.org/spreadsheetml/2006/main" count="865" uniqueCount="261">
  <si>
    <t>Chef de poste :</t>
  </si>
  <si>
    <t>INCENDIE</t>
  </si>
  <si>
    <t>ALIMENTATION D'UNE PRISE D'EAU (DIVISION PRÉ-CONNECTÉE / ÉCHEVEAUX)</t>
  </si>
  <si>
    <t>SECOURS A PERSONNE</t>
  </si>
  <si>
    <t>ETABLISSEMENT LDV SUR PRISE D'EAU DE PLAIN PIED + UTILISATION BUNDLE</t>
  </si>
  <si>
    <t>BILAN CIRCONSTANCIEL</t>
  </si>
  <si>
    <t>ETABLISSEMENT LDV EN ÉTAGE PAR COMMUNICATIONS EXISTANTES + UTILISATION BUNDLE</t>
  </si>
  <si>
    <t>BILAN D'URGENCE VITALE (BILAN PRIMAIRE)</t>
  </si>
  <si>
    <t>ETABLISSEMENT LDV PAR L'EXTÉRIEUR AU MOYEN DE L'ÉCHELLE À COULISSE</t>
  </si>
  <si>
    <t>BILAN COMPLEMENTAIRE SUITE A TRAUMATISME (BILAN SECONDAIRE)</t>
  </si>
  <si>
    <t>ETABLISSEMENT LDV PAR L'EXTÉRIEUR AU MOYEN DE LA COMMANDE</t>
  </si>
  <si>
    <t>BILAN COMPLEMENTAIRE SUITE A MALAISE (BILAN SECONDAIRE)</t>
  </si>
  <si>
    <t>SURVEILLANCE DE LA VICTIME</t>
  </si>
  <si>
    <t>ECHELLES A MAIN</t>
  </si>
  <si>
    <t>AIDE A LA PRISE DE MEDICAMENTS</t>
  </si>
  <si>
    <t>ACR</t>
  </si>
  <si>
    <t>LA PERTE DE CONNAISSANCE</t>
  </si>
  <si>
    <t>INTOXICATIONS</t>
  </si>
  <si>
    <t>TRAUMATISME DE LA FACE ET DE LA FACE ANTERIEURE DU COU</t>
  </si>
  <si>
    <t>RECO LONGUE DISTANCE (UTILISATION LIGNE GUIDE)</t>
  </si>
  <si>
    <t>IMMOBILISATION GENERALE SUR UN PLAN DUR</t>
  </si>
  <si>
    <t>AISANCE ARI (MODULES ARI) + TECHNIQUES AUTOSAUVETAGE</t>
  </si>
  <si>
    <t>POSE D'ATTELLE CERVICO-THORACIQUE</t>
  </si>
  <si>
    <t>MISE EN ASPIRATION ENGIN POMPE</t>
  </si>
  <si>
    <t>MULTIPARAMETRIQUE - MONITEUR DES SIGNES VITAUX</t>
  </si>
  <si>
    <t>ETABLISSEMENT LANCE À MOUSSE / LANCE CANON / LANCE QUEUE DE PAON</t>
  </si>
  <si>
    <t>RESUSCI ANNE ENFANT ET NOURISSON</t>
  </si>
  <si>
    <t>LOT BARIATRIQUE / CHAISE BRANCARDAGE DIFFICILE</t>
  </si>
  <si>
    <t xml:space="preserve">TECHNIQUES DE BRANCARDAGES (BRANCARD CUILLÈRE, PONTS …) </t>
  </si>
  <si>
    <t>SECOURS ROUTIER</t>
  </si>
  <si>
    <t>RETRAIT DE CASQUE / RETOURNEMENT DE VICTIME</t>
  </si>
  <si>
    <t>VL SUR LES 4 ROUES</t>
  </si>
  <si>
    <t>CUEILLETTE DE VICTIME (INTERVENTION SR)</t>
  </si>
  <si>
    <t>VL SUR LE COTE</t>
  </si>
  <si>
    <t>EPA - EVACUATION D'UNE VICTIME À L'AIDE DE LA BARQUETTE SUR EPA</t>
  </si>
  <si>
    <t>VL SUR LE TOIT</t>
  </si>
  <si>
    <t>REPÉRAGE SECOURISTE</t>
  </si>
  <si>
    <t>LSPCC</t>
  </si>
  <si>
    <t>SAUVETAGE PAR L'EXTERIEUR</t>
  </si>
  <si>
    <t>OUTILS FORCEMENT : LIBERTVIT + OUTILS EFFRAC / PORTE FORCEMENT</t>
  </si>
  <si>
    <t>SAUVETAGE EN EXCAVATION</t>
  </si>
  <si>
    <t>PROGRESSION EN TOITURE</t>
  </si>
  <si>
    <t>RPO + LMRBA</t>
  </si>
  <si>
    <t>SITUATION VIOLENTE EN INTERVENTION (SVI) / GROUPE D'EXTRACTION</t>
  </si>
  <si>
    <t>SPECIFIQUE</t>
  </si>
  <si>
    <t>CONDUITE / MISE EN ŒUVRE EPA (ÉCHELIER) + CONNAISSANCE SECTEUR</t>
  </si>
  <si>
    <t xml:space="preserve">RECONNAISSANCE SECTEUR </t>
  </si>
  <si>
    <t>SPECIF</t>
  </si>
  <si>
    <t>MANŒUVRE SPECIFIQUE HORS ITEMS</t>
  </si>
  <si>
    <t>MOYENS PARTICULIERS</t>
  </si>
  <si>
    <t>% Réalisation / Garde</t>
  </si>
  <si>
    <t>Catégorie</t>
  </si>
  <si>
    <t>Code</t>
  </si>
  <si>
    <t>ALIMENTATION PRISE D'EAU (DIVISION PRE-CONNECTEE / ECHEVEAUX)</t>
  </si>
  <si>
    <t>LDV PLAIN PIED + BUNDLE</t>
  </si>
  <si>
    <t>LDV EN ETAGE PAR COMMUNICATIONS + BUNDLE</t>
  </si>
  <si>
    <t>LDV PAR L'EXTERIEUR VIA ECHELLE COULISSE</t>
  </si>
  <si>
    <t>LDV PAR L'EXTERIEUR A L'AIDE DE LA COMMANDE</t>
  </si>
  <si>
    <t>LDV EN ETAGE SUR COLONNE SECHE</t>
  </si>
  <si>
    <t>MEA - LDV SUR PARC ECHELLE + CROISEMENT / MISE EN SECU</t>
  </si>
  <si>
    <t>MEA - LANCE CANON SUR NACELLE + CROISEMENT / MISE EN SECU</t>
  </si>
  <si>
    <t>RECO LONGUE DISTANCE</t>
  </si>
  <si>
    <t>AISANCE ARI + AUTOSAUVETAGE</t>
  </si>
  <si>
    <t>LANCE MOUSSE / CANON / QUEUE DE PAON</t>
  </si>
  <si>
    <t>MEA - ÉTABLISSEMENT LANCE CANON SUR NACELLE EPA / CROISEMENT / POSITIONNEMENT / MISE EN SÉCURITÉ SUR EPA</t>
  </si>
  <si>
    <t>MEA - ÉTABLISSEMENT LDV SUR PARC ECHELLE EPA /CROISEMENT / POSITIONNEMENT / MISE EN SÉCURITÉ SUR EPA</t>
  </si>
  <si>
    <t>BILAN COMPLEMENTAIRE SUITE TRAUMA</t>
  </si>
  <si>
    <t>BILAN COMPLEMENTAIRE SUITE MALAISE</t>
  </si>
  <si>
    <t>SURVEILLANCE VICTIME</t>
  </si>
  <si>
    <t>PERTE DE CONNAISSANCE</t>
  </si>
  <si>
    <t>TRAUMATISME FACE + FACE ANTERIEURE DU COU</t>
  </si>
  <si>
    <t>IMMOBILISATION GENERALE PLAN DUR</t>
  </si>
  <si>
    <t>MEA - EVACUATION VICTIME BARQUETTE EPA</t>
  </si>
  <si>
    <t>RECO SECTEUR EPA</t>
  </si>
  <si>
    <t>LIBERTVIT + EFFRAC</t>
  </si>
  <si>
    <t>TRAM - VAT</t>
  </si>
  <si>
    <t>SVI / GREX</t>
  </si>
  <si>
    <t>Libellé écourté</t>
  </si>
  <si>
    <t>Libellé complet</t>
  </si>
  <si>
    <t>INC</t>
  </si>
  <si>
    <t>SAP</t>
  </si>
  <si>
    <t>SR</t>
  </si>
  <si>
    <t>CSP</t>
  </si>
  <si>
    <t>RECO</t>
  </si>
  <si>
    <t>COD6</t>
  </si>
  <si>
    <t>SECT</t>
  </si>
  <si>
    <t>CATEGORIE</t>
  </si>
  <si>
    <t>CODE</t>
  </si>
  <si>
    <t>Libellé</t>
  </si>
  <si>
    <t>test</t>
  </si>
  <si>
    <r>
      <t xml:space="preserve">Choix MSP
</t>
    </r>
    <r>
      <rPr>
        <i/>
        <sz val="11"/>
        <color rgb="FFFF0000"/>
        <rFont val="Calibri"/>
        <family val="2"/>
        <scheme val="minor"/>
      </rPr>
      <t>(6 MAX)</t>
    </r>
  </si>
  <si>
    <t>AGENT</t>
  </si>
  <si>
    <t>Matricule</t>
  </si>
  <si>
    <t>Thème</t>
  </si>
  <si>
    <t>Thème complet</t>
  </si>
  <si>
    <t>Type de FMA</t>
  </si>
  <si>
    <t>Observations / Détails</t>
  </si>
  <si>
    <t>DATE</t>
  </si>
  <si>
    <r>
      <t xml:space="preserve">Formateur </t>
    </r>
    <r>
      <rPr>
        <i/>
        <sz val="9"/>
        <color theme="0"/>
        <rFont val="Calibri"/>
        <family val="2"/>
        <scheme val="minor"/>
      </rPr>
      <t>(nom/prénom)</t>
    </r>
  </si>
  <si>
    <r>
      <t xml:space="preserve">Chef de poste </t>
    </r>
    <r>
      <rPr>
        <i/>
        <sz val="9"/>
        <color theme="0"/>
        <rFont val="Calibri"/>
        <family val="2"/>
        <scheme val="minor"/>
      </rPr>
      <t>(nom/prénom)</t>
    </r>
  </si>
  <si>
    <t>Formateur 2</t>
  </si>
  <si>
    <t>Formateur 3</t>
  </si>
  <si>
    <t>RECO SECTEUR (HORS EPA)</t>
  </si>
  <si>
    <t>SECOURS
 ROUTIER</t>
  </si>
  <si>
    <t>cso</t>
  </si>
  <si>
    <t>Concatenation</t>
  </si>
  <si>
    <t>Participants</t>
  </si>
  <si>
    <t>Num</t>
  </si>
  <si>
    <t>Actif</t>
  </si>
  <si>
    <t>Decalage</t>
  </si>
  <si>
    <t>Ordre initial</t>
  </si>
  <si>
    <t>Recherche formateur en double</t>
  </si>
  <si>
    <t>Résultat recherche doublons =&gt;</t>
  </si>
  <si>
    <t>Minimum :</t>
  </si>
  <si>
    <t>Maximum :</t>
  </si>
  <si>
    <t>Agents de garde n'ayant PAS fait la MSP</t>
  </si>
  <si>
    <t>OUI</t>
  </si>
  <si>
    <t>Nom &amp; Prénom</t>
  </si>
  <si>
    <t>Numéro Colonne =&gt;</t>
  </si>
  <si>
    <t>STATUT</t>
  </si>
  <si>
    <t>SPP</t>
  </si>
  <si>
    <t>SPV</t>
  </si>
  <si>
    <t>X</t>
  </si>
  <si>
    <t>Nom &amp; Prénom des CDP</t>
  </si>
  <si>
    <t>FCJ N°1</t>
  </si>
  <si>
    <t>Formateur n°1</t>
  </si>
  <si>
    <t>Formateur n°2</t>
  </si>
  <si>
    <t>Formateur n°3</t>
  </si>
  <si>
    <t>Choix</t>
  </si>
  <si>
    <t>Nbre</t>
  </si>
  <si>
    <t>Date</t>
  </si>
  <si>
    <t>Observations :</t>
  </si>
  <si>
    <t>Modifier par agent de garde ayant fait la MSP</t>
  </si>
  <si>
    <t>Agent&amp;code</t>
  </si>
  <si>
    <t>FCJ N°2</t>
  </si>
  <si>
    <t>Test ne pas en tenir compte2</t>
  </si>
  <si>
    <t>essai 2</t>
  </si>
  <si>
    <t>FCJ N°3</t>
  </si>
  <si>
    <t>FCJ N°4</t>
  </si>
  <si>
    <t>essai 3</t>
  </si>
  <si>
    <t>Test ne pas en tenir compte3</t>
  </si>
  <si>
    <t>FCJ N°5</t>
  </si>
  <si>
    <t>FCJ N°6</t>
  </si>
  <si>
    <t>essai 5</t>
  </si>
  <si>
    <t>Test ne pas en tenir compte6</t>
  </si>
  <si>
    <t/>
  </si>
  <si>
    <t>Formateur (nom/prénom)</t>
  </si>
  <si>
    <t>Chef de poste (nom/prénom)</t>
  </si>
  <si>
    <t>INC_1</t>
  </si>
  <si>
    <t>Agents 1</t>
  </si>
  <si>
    <t>Agents 2</t>
  </si>
  <si>
    <t>Agents 3</t>
  </si>
  <si>
    <t>Agents 4</t>
  </si>
  <si>
    <t>Agents 5</t>
  </si>
  <si>
    <t>Agents 6</t>
  </si>
  <si>
    <t>Agents 7</t>
  </si>
  <si>
    <t>Agents 8</t>
  </si>
  <si>
    <t>Agents 9</t>
  </si>
  <si>
    <t>Agents 10</t>
  </si>
  <si>
    <t>Agents 11</t>
  </si>
  <si>
    <t>Agents 12</t>
  </si>
  <si>
    <t>Agents 13</t>
  </si>
  <si>
    <t>Agents 14</t>
  </si>
  <si>
    <t>Agents 15</t>
  </si>
  <si>
    <t>Agents 16</t>
  </si>
  <si>
    <t>Agents 17</t>
  </si>
  <si>
    <t>Agents 18</t>
  </si>
  <si>
    <t>Agents 19</t>
  </si>
  <si>
    <t>Agents 20</t>
  </si>
  <si>
    <t>Agents 21</t>
  </si>
  <si>
    <t>Agents 22</t>
  </si>
  <si>
    <t>Agents 23</t>
  </si>
  <si>
    <t>Agents 24</t>
  </si>
  <si>
    <t>Agents 25</t>
  </si>
  <si>
    <t>Agents 26</t>
  </si>
  <si>
    <t>Agents 27</t>
  </si>
  <si>
    <t>Agents 28</t>
  </si>
  <si>
    <t>Agents 29</t>
  </si>
  <si>
    <t>Agents 30</t>
  </si>
  <si>
    <t>Agents 31</t>
  </si>
  <si>
    <t>Agents 32</t>
  </si>
  <si>
    <t>Agents 33</t>
  </si>
  <si>
    <t>Agents 34</t>
  </si>
  <si>
    <t>Agents 35</t>
  </si>
  <si>
    <t>Agents 36</t>
  </si>
  <si>
    <t>Agents 37</t>
  </si>
  <si>
    <t>Agents 38</t>
  </si>
  <si>
    <t>Agents 39</t>
  </si>
  <si>
    <t>Agents 40</t>
  </si>
  <si>
    <t>Agents 41</t>
  </si>
  <si>
    <t>Agents 42</t>
  </si>
  <si>
    <t>Agents 43</t>
  </si>
  <si>
    <t>Agents 44</t>
  </si>
  <si>
    <t>Agents 45</t>
  </si>
  <si>
    <t>Agents 46</t>
  </si>
  <si>
    <t>Agents 47</t>
  </si>
  <si>
    <t>Agents 48</t>
  </si>
  <si>
    <t>Agents 49</t>
  </si>
  <si>
    <t>Agents 50</t>
  </si>
  <si>
    <t>Agents 51</t>
  </si>
  <si>
    <t>Agents 52</t>
  </si>
  <si>
    <t>Agents 53</t>
  </si>
  <si>
    <t>Agents 54</t>
  </si>
  <si>
    <t>Agents 55</t>
  </si>
  <si>
    <t>Agents 56</t>
  </si>
  <si>
    <t>Agents 57</t>
  </si>
  <si>
    <t>Agents 58</t>
  </si>
  <si>
    <t>Agents 59</t>
  </si>
  <si>
    <t>Agents 60</t>
  </si>
  <si>
    <t>Agents 61</t>
  </si>
  <si>
    <t>Agents 62</t>
  </si>
  <si>
    <t>Agents 63</t>
  </si>
  <si>
    <t>Agents 64</t>
  </si>
  <si>
    <t>Agents 65</t>
  </si>
  <si>
    <t>Agents 66</t>
  </si>
  <si>
    <t>Agents 67</t>
  </si>
  <si>
    <t>Agents 68</t>
  </si>
  <si>
    <t>Agents 69</t>
  </si>
  <si>
    <t>Agents 70</t>
  </si>
  <si>
    <t>Agents 71</t>
  </si>
  <si>
    <t>Agents 72</t>
  </si>
  <si>
    <t>Agents 73</t>
  </si>
  <si>
    <t>Agents 74</t>
  </si>
  <si>
    <t>Agents 75</t>
  </si>
  <si>
    <t>Agents 76</t>
  </si>
  <si>
    <t>Agents 77</t>
  </si>
  <si>
    <t>Agents 78</t>
  </si>
  <si>
    <t>Agents 79</t>
  </si>
  <si>
    <t>Agents 80</t>
  </si>
  <si>
    <t>Agents 81</t>
  </si>
  <si>
    <t>Agents 82</t>
  </si>
  <si>
    <t>Agents 83</t>
  </si>
  <si>
    <t>Agents 84</t>
  </si>
  <si>
    <t>Agents 85</t>
  </si>
  <si>
    <t>Agents 86</t>
  </si>
  <si>
    <t>Agents 87</t>
  </si>
  <si>
    <t>Agents 88</t>
  </si>
  <si>
    <t>Agents 89</t>
  </si>
  <si>
    <t>Agents 90</t>
  </si>
  <si>
    <t>Agents 91</t>
  </si>
  <si>
    <t>Agents 92</t>
  </si>
  <si>
    <t>Agents 93</t>
  </si>
  <si>
    <t>Agents 94</t>
  </si>
  <si>
    <t>Agents 95</t>
  </si>
  <si>
    <t>Agents 96</t>
  </si>
  <si>
    <t>Agents 97</t>
  </si>
  <si>
    <t>Agents 98</t>
  </si>
  <si>
    <t>Agents 99</t>
  </si>
  <si>
    <t>Agents 100</t>
  </si>
  <si>
    <t>Agents 101</t>
  </si>
  <si>
    <t>Agents 102</t>
  </si>
  <si>
    <t>Agents 103</t>
  </si>
  <si>
    <t>Agents 104</t>
  </si>
  <si>
    <t>Agents 105</t>
  </si>
  <si>
    <t>Agents 106</t>
  </si>
  <si>
    <t>Agents 107</t>
  </si>
  <si>
    <t>Agents 108</t>
  </si>
  <si>
    <t>Agents 109</t>
  </si>
  <si>
    <t>Agents 110</t>
  </si>
  <si>
    <t>Agents 1INC_1</t>
  </si>
  <si>
    <t>Sauvegarde le : 11/12/2020 19:46 Par : Agents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</si>
</sst>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9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1" fillId="0" borderId="0"/>
    <xf numFmtId="0" fontId="11" fillId="0" borderId="0"/>
  </cellStyleXfs>
  <cellXfs count="17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0" fillId="7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5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9" borderId="1" xfId="0" applyFont="1" applyFill="1" applyBorder="1" applyAlignment="1" applyProtection="1">
      <alignment horizontal="center" vertical="center"/>
    </xf>
    <xf numFmtId="0" fontId="1" fillId="9" borderId="1" xfId="0" applyFont="1" applyFill="1" applyBorder="1" applyAlignment="1" applyProtection="1">
      <alignment horizontal="center" vertical="center" wrapText="1"/>
    </xf>
    <xf numFmtId="0" fontId="2" fillId="7" borderId="1" xfId="0" applyFont="1" applyFill="1" applyBorder="1" applyAlignment="1">
      <alignment horizontal="center" textRotation="90" wrapText="1"/>
    </xf>
    <xf numFmtId="0" fontId="2" fillId="6" borderId="1" xfId="0" applyFont="1" applyFill="1" applyBorder="1" applyAlignment="1">
      <alignment horizontal="center" textRotation="90" wrapText="1"/>
    </xf>
    <xf numFmtId="0" fontId="2" fillId="4" borderId="1" xfId="0" applyFont="1" applyFill="1" applyBorder="1" applyAlignment="1">
      <alignment horizontal="center" textRotation="90" wrapText="1"/>
    </xf>
    <xf numFmtId="0" fontId="1" fillId="3" borderId="1" xfId="0" applyFont="1" applyFill="1" applyBorder="1" applyAlignment="1">
      <alignment horizontal="center" textRotation="90" wrapText="1"/>
    </xf>
    <xf numFmtId="0" fontId="1" fillId="2" borderId="1" xfId="0" applyFont="1" applyFill="1" applyBorder="1" applyAlignment="1">
      <alignment horizontal="center" textRotation="90" wrapText="1"/>
    </xf>
    <xf numFmtId="0" fontId="2" fillId="10" borderId="1" xfId="0" applyFont="1" applyFill="1" applyBorder="1" applyAlignment="1">
      <alignment horizontal="center" textRotation="90" wrapText="1"/>
    </xf>
    <xf numFmtId="0" fontId="0" fillId="10" borderId="1" xfId="0" applyFont="1" applyFill="1" applyBorder="1" applyAlignment="1">
      <alignment horizontal="center" vertical="center"/>
    </xf>
    <xf numFmtId="0" fontId="11" fillId="0" borderId="0" xfId="1"/>
    <xf numFmtId="0" fontId="11" fillId="0" borderId="1" xfId="1" applyBorder="1"/>
    <xf numFmtId="0" fontId="11" fillId="0" borderId="1" xfId="1" applyBorder="1" applyAlignment="1">
      <alignment horizontal="center" vertical="center"/>
    </xf>
    <xf numFmtId="0" fontId="14" fillId="12" borderId="1" xfId="2" applyFont="1" applyFill="1" applyBorder="1" applyAlignment="1" applyProtection="1">
      <alignment vertical="center"/>
      <protection locked="0"/>
    </xf>
    <xf numFmtId="0" fontId="14" fillId="12" borderId="1" xfId="2" applyFont="1" applyFill="1" applyBorder="1" applyAlignment="1" applyProtection="1">
      <alignment horizontal="center" vertical="center"/>
      <protection locked="0"/>
    </xf>
    <xf numFmtId="0" fontId="14" fillId="0" borderId="1" xfId="2" applyFont="1" applyBorder="1" applyAlignment="1" applyProtection="1">
      <alignment horizontal="center" vertical="center"/>
      <protection locked="0"/>
    </xf>
    <xf numFmtId="0" fontId="15" fillId="14" borderId="1" xfId="2" applyFont="1" applyFill="1" applyBorder="1" applyAlignment="1" applyProtection="1">
      <alignment horizontal="center" vertical="center"/>
      <protection locked="0"/>
    </xf>
    <xf numFmtId="0" fontId="14" fillId="15" borderId="1" xfId="2" applyFont="1" applyFill="1" applyBorder="1" applyAlignment="1" applyProtection="1">
      <alignment horizontal="center" vertical="center"/>
      <protection locked="0"/>
    </xf>
    <xf numFmtId="0" fontId="14" fillId="15" borderId="1" xfId="2" applyFont="1" applyFill="1" applyBorder="1" applyAlignment="1" applyProtection="1">
      <alignment vertical="center"/>
      <protection locked="0"/>
    </xf>
    <xf numFmtId="0" fontId="0" fillId="0" borderId="0" xfId="1" applyFont="1"/>
    <xf numFmtId="0" fontId="2" fillId="8" borderId="1" xfId="1" applyFont="1" applyFill="1" applyBorder="1"/>
    <xf numFmtId="0" fontId="11" fillId="0" borderId="0" xfId="1" applyBorder="1" applyAlignment="1">
      <alignment horizontal="right"/>
    </xf>
    <xf numFmtId="0" fontId="16" fillId="0" borderId="0" xfId="1" applyFont="1" applyBorder="1" applyAlignment="1">
      <alignment horizontal="right"/>
    </xf>
    <xf numFmtId="0" fontId="11" fillId="8" borderId="1" xfId="1" applyFill="1" applyBorder="1" applyAlignment="1">
      <alignment horizontal="center"/>
    </xf>
    <xf numFmtId="0" fontId="11" fillId="0" borderId="2" xfId="1" applyBorder="1"/>
    <xf numFmtId="0" fontId="11" fillId="0" borderId="3" xfId="1" applyBorder="1"/>
    <xf numFmtId="0" fontId="11" fillId="8" borderId="1" xfId="1" applyFill="1" applyBorder="1"/>
    <xf numFmtId="0" fontId="11" fillId="16" borderId="1" xfId="1" applyFill="1" applyBorder="1"/>
    <xf numFmtId="0" fontId="11" fillId="17" borderId="1" xfId="1" applyFill="1" applyBorder="1"/>
    <xf numFmtId="0" fontId="11" fillId="0" borderId="0" xfId="1" applyAlignment="1">
      <alignment wrapText="1"/>
    </xf>
    <xf numFmtId="0" fontId="2" fillId="9" borderId="1" xfId="1" applyFont="1" applyFill="1" applyBorder="1" applyAlignment="1">
      <alignment horizontal="center" vertical="center" wrapText="1"/>
    </xf>
    <xf numFmtId="0" fontId="2" fillId="9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6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7" fillId="0" borderId="0" xfId="1" applyFont="1" applyAlignment="1">
      <alignment horizontal="right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2" fillId="5" borderId="1" xfId="0" applyFont="1" applyFill="1" applyBorder="1" applyAlignment="1">
      <alignment horizontal="center" vertical="center"/>
    </xf>
    <xf numFmtId="0" fontId="11" fillId="0" borderId="0" xfId="1" applyBorder="1"/>
    <xf numFmtId="0" fontId="11" fillId="0" borderId="0" xfId="1" applyFill="1" applyBorder="1"/>
    <xf numFmtId="0" fontId="11" fillId="0" borderId="1" xfId="1" applyFill="1" applyBorder="1"/>
    <xf numFmtId="0" fontId="0" fillId="0" borderId="0" xfId="0" applyFill="1" applyBorder="1" applyAlignment="1">
      <alignment vertical="center"/>
    </xf>
    <xf numFmtId="0" fontId="0" fillId="14" borderId="1" xfId="0" applyFill="1" applyBorder="1" applyAlignment="1">
      <alignment horizontal="center" vertical="center"/>
    </xf>
    <xf numFmtId="14" fontId="0" fillId="0" borderId="0" xfId="0" applyNumberFormat="1"/>
    <xf numFmtId="164" fontId="0" fillId="0" borderId="1" xfId="0" applyNumberFormat="1" applyBorder="1" applyAlignment="1">
      <alignment horizontal="center" vertical="center"/>
    </xf>
    <xf numFmtId="0" fontId="2" fillId="14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4" fontId="0" fillId="8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14" fontId="19" fillId="0" borderId="1" xfId="0" applyNumberFormat="1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center" vertical="center"/>
    </xf>
    <xf numFmtId="0" fontId="7" fillId="8" borderId="10" xfId="0" applyFont="1" applyFill="1" applyBorder="1" applyAlignment="1">
      <alignment horizontal="left" vertical="center"/>
    </xf>
    <xf numFmtId="0" fontId="7" fillId="8" borderId="10" xfId="0" applyFont="1" applyFill="1" applyBorder="1" applyAlignment="1">
      <alignment vertical="center"/>
    </xf>
    <xf numFmtId="0" fontId="6" fillId="8" borderId="6" xfId="0" applyFont="1" applyFill="1" applyBorder="1" applyAlignment="1">
      <alignment vertical="center"/>
    </xf>
    <xf numFmtId="0" fontId="6" fillId="8" borderId="11" xfId="0" applyFont="1" applyFill="1" applyBorder="1" applyAlignment="1">
      <alignment vertical="center"/>
    </xf>
    <xf numFmtId="0" fontId="0" fillId="0" borderId="12" xfId="0" applyFill="1" applyBorder="1" applyAlignment="1">
      <alignment horizontal="center" vertical="center"/>
    </xf>
    <xf numFmtId="0" fontId="4" fillId="0" borderId="13" xfId="0" applyFont="1" applyFill="1" applyBorder="1" applyAlignment="1">
      <alignment horizontal="left" vertical="center"/>
    </xf>
    <xf numFmtId="0" fontId="4" fillId="0" borderId="13" xfId="0" applyFont="1" applyFill="1" applyBorder="1" applyAlignment="1">
      <alignment vertical="center" wrapText="1"/>
    </xf>
    <xf numFmtId="0" fontId="0" fillId="7" borderId="13" xfId="0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7" borderId="18" xfId="0" applyFont="1" applyFill="1" applyBorder="1" applyAlignment="1">
      <alignment horizontal="center" vertical="center"/>
    </xf>
    <xf numFmtId="0" fontId="0" fillId="7" borderId="19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0" fillId="10" borderId="13" xfId="0" applyFont="1" applyFill="1" applyBorder="1" applyAlignment="1">
      <alignment horizontal="center" vertical="center"/>
    </xf>
    <xf numFmtId="0" fontId="0" fillId="10" borderId="14" xfId="0" applyFont="1" applyFill="1" applyBorder="1" applyAlignment="1">
      <alignment horizontal="center" vertical="center"/>
    </xf>
    <xf numFmtId="0" fontId="0" fillId="10" borderId="16" xfId="0" applyFont="1" applyFill="1" applyBorder="1" applyAlignment="1">
      <alignment horizontal="center" vertical="center"/>
    </xf>
    <xf numFmtId="0" fontId="0" fillId="10" borderId="18" xfId="0" applyFont="1" applyFill="1" applyBorder="1" applyAlignment="1">
      <alignment horizontal="center" vertical="center"/>
    </xf>
    <xf numFmtId="0" fontId="0" fillId="10" borderId="19" xfId="0" applyFont="1" applyFill="1" applyBorder="1" applyAlignment="1">
      <alignment horizontal="center" vertical="center"/>
    </xf>
    <xf numFmtId="0" fontId="0" fillId="4" borderId="13" xfId="0" applyFont="1" applyFill="1" applyBorder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4" borderId="16" xfId="0" applyFont="1" applyFill="1" applyBorder="1" applyAlignment="1">
      <alignment horizontal="center" vertical="center"/>
    </xf>
    <xf numFmtId="0" fontId="0" fillId="4" borderId="18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3" borderId="13" xfId="0" applyFont="1" applyFill="1" applyBorder="1" applyAlignment="1">
      <alignment horizontal="center" vertical="center"/>
    </xf>
    <xf numFmtId="0" fontId="0" fillId="3" borderId="14" xfId="0" applyFont="1" applyFill="1" applyBorder="1" applyAlignment="1">
      <alignment horizontal="center" vertical="center"/>
    </xf>
    <xf numFmtId="0" fontId="0" fillId="3" borderId="16" xfId="0" applyFont="1" applyFill="1" applyBorder="1" applyAlignment="1">
      <alignment horizontal="center" vertical="center"/>
    </xf>
    <xf numFmtId="0" fontId="0" fillId="3" borderId="18" xfId="0" applyFont="1" applyFill="1" applyBorder="1" applyAlignment="1">
      <alignment horizontal="center" vertical="center"/>
    </xf>
    <xf numFmtId="0" fontId="0" fillId="3" borderId="19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14" fontId="0" fillId="17" borderId="1" xfId="0" applyNumberFormat="1" applyFill="1" applyBorder="1" applyAlignment="1">
      <alignment horizontal="center" vertical="center"/>
    </xf>
    <xf numFmtId="14" fontId="0" fillId="18" borderId="1" xfId="0" applyNumberForma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14" fontId="0" fillId="19" borderId="1" xfId="0" applyNumberFormat="1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14" fontId="0" fillId="2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14" borderId="1" xfId="0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5" borderId="1" xfId="0" applyFill="1" applyBorder="1" applyAlignment="1">
      <alignment horizontal="left" vertical="center"/>
    </xf>
    <xf numFmtId="0" fontId="17" fillId="14" borderId="2" xfId="0" applyFont="1" applyFill="1" applyBorder="1" applyAlignment="1">
      <alignment horizontal="center" vertical="center" wrapText="1"/>
    </xf>
    <xf numFmtId="0" fontId="17" fillId="14" borderId="4" xfId="0" applyFont="1" applyFill="1" applyBorder="1" applyAlignment="1">
      <alignment horizontal="center" vertical="center" wrapText="1"/>
    </xf>
    <xf numFmtId="0" fontId="17" fillId="14" borderId="3" xfId="0" applyFont="1" applyFill="1" applyBorder="1" applyAlignment="1">
      <alignment horizontal="center" vertical="center" wrapText="1"/>
    </xf>
    <xf numFmtId="0" fontId="0" fillId="14" borderId="1" xfId="0" applyFill="1" applyBorder="1" applyAlignment="1">
      <alignment horizontal="right" vertical="center"/>
    </xf>
    <xf numFmtId="0" fontId="17" fillId="0" borderId="2" xfId="0" applyFont="1" applyFill="1" applyBorder="1" applyAlignment="1">
      <alignment horizontal="left" vertical="center" wrapText="1"/>
    </xf>
    <xf numFmtId="0" fontId="17" fillId="0" borderId="4" xfId="0" applyFont="1" applyFill="1" applyBorder="1" applyAlignment="1">
      <alignment horizontal="left" vertical="center" wrapText="1"/>
    </xf>
    <xf numFmtId="0" fontId="17" fillId="0" borderId="3" xfId="0" applyFont="1" applyFill="1" applyBorder="1" applyAlignment="1">
      <alignment horizontal="left" vertical="center" wrapText="1"/>
    </xf>
    <xf numFmtId="0" fontId="12" fillId="14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right" vertical="center"/>
    </xf>
    <xf numFmtId="0" fontId="12" fillId="14" borderId="7" xfId="0" applyFont="1" applyFill="1" applyBorder="1" applyAlignment="1">
      <alignment horizontal="center" vertical="center"/>
    </xf>
    <xf numFmtId="0" fontId="12" fillId="14" borderId="8" xfId="0" applyFont="1" applyFill="1" applyBorder="1" applyAlignment="1">
      <alignment horizontal="center" vertical="center"/>
    </xf>
    <xf numFmtId="0" fontId="12" fillId="14" borderId="9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2" fillId="14" borderId="1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4" fillId="12" borderId="2" xfId="2" applyFont="1" applyFill="1" applyBorder="1" applyAlignment="1" applyProtection="1">
      <alignment horizontal="center" vertical="center"/>
      <protection locked="0"/>
    </xf>
    <xf numFmtId="0" fontId="14" fillId="12" borderId="4" xfId="2" applyFont="1" applyFill="1" applyBorder="1" applyAlignment="1" applyProtection="1">
      <alignment horizontal="center" vertical="center"/>
      <protection locked="0"/>
    </xf>
    <xf numFmtId="0" fontId="14" fillId="12" borderId="3" xfId="2" applyFont="1" applyFill="1" applyBorder="1" applyAlignment="1" applyProtection="1">
      <alignment horizontal="center" vertical="center"/>
      <protection locked="0"/>
    </xf>
    <xf numFmtId="0" fontId="14" fillId="13" borderId="2" xfId="2" applyFont="1" applyFill="1" applyBorder="1" applyAlignment="1" applyProtection="1">
      <alignment horizontal="center" vertical="center"/>
      <protection locked="0"/>
    </xf>
    <xf numFmtId="0" fontId="14" fillId="13" borderId="4" xfId="2" applyFont="1" applyFill="1" applyBorder="1" applyAlignment="1" applyProtection="1">
      <alignment horizontal="center" vertical="center"/>
      <protection locked="0"/>
    </xf>
    <xf numFmtId="0" fontId="14" fillId="13" borderId="3" xfId="2" applyFont="1" applyFill="1" applyBorder="1" applyAlignment="1" applyProtection="1">
      <alignment horizontal="center" vertical="center"/>
      <protection locked="0"/>
    </xf>
    <xf numFmtId="0" fontId="14" fillId="12" borderId="2" xfId="2" applyFont="1" applyFill="1" applyBorder="1" applyAlignment="1" applyProtection="1">
      <alignment horizontal="left" vertical="center"/>
      <protection locked="0"/>
    </xf>
    <xf numFmtId="0" fontId="14" fillId="12" borderId="3" xfId="2" applyFont="1" applyFill="1" applyBorder="1" applyAlignment="1" applyProtection="1">
      <alignment horizontal="left" vertical="center"/>
      <protection locked="0"/>
    </xf>
    <xf numFmtId="0" fontId="13" fillId="11" borderId="2" xfId="2" applyFont="1" applyFill="1" applyBorder="1" applyAlignment="1" applyProtection="1">
      <alignment horizontal="center" vertical="center"/>
      <protection locked="0"/>
    </xf>
    <xf numFmtId="0" fontId="13" fillId="11" borderId="4" xfId="2" applyFont="1" applyFill="1" applyBorder="1" applyAlignment="1" applyProtection="1">
      <alignment horizontal="center" vertical="center"/>
      <protection locked="0"/>
    </xf>
    <xf numFmtId="0" fontId="13" fillId="11" borderId="3" xfId="2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3" xfId="1"/>
    <cellStyle name="Normal 61" xfId="2"/>
  </cellStyles>
  <dxfs count="20"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161925</xdr:colOff>
          <xdr:row>12</xdr:row>
          <xdr:rowOff>161925</xdr:rowOff>
        </xdr:from>
        <xdr:to>
          <xdr:col>14</xdr:col>
          <xdr:colOff>533400</xdr:colOff>
          <xdr:row>15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161925</xdr:colOff>
          <xdr:row>9</xdr:row>
          <xdr:rowOff>171450</xdr:rowOff>
        </xdr:from>
        <xdr:to>
          <xdr:col>14</xdr:col>
          <xdr:colOff>533400</xdr:colOff>
          <xdr:row>12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180975</xdr:colOff>
          <xdr:row>8</xdr:row>
          <xdr:rowOff>85725</xdr:rowOff>
        </xdr:from>
        <xdr:to>
          <xdr:col>13</xdr:col>
          <xdr:colOff>981075</xdr:colOff>
          <xdr:row>9</xdr:row>
          <xdr:rowOff>133350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3</xdr:row>
          <xdr:rowOff>152400</xdr:rowOff>
        </xdr:from>
        <xdr:to>
          <xdr:col>3</xdr:col>
          <xdr:colOff>962025</xdr:colOff>
          <xdr:row>4</xdr:row>
          <xdr:rowOff>171450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3</xdr:row>
          <xdr:rowOff>152400</xdr:rowOff>
        </xdr:from>
        <xdr:to>
          <xdr:col>5</xdr:col>
          <xdr:colOff>352425</xdr:colOff>
          <xdr:row>4</xdr:row>
          <xdr:rowOff>180975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1</xdr:row>
          <xdr:rowOff>85725</xdr:rowOff>
        </xdr:from>
        <xdr:to>
          <xdr:col>6</xdr:col>
          <xdr:colOff>171450</xdr:colOff>
          <xdr:row>3</xdr:row>
          <xdr:rowOff>57150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17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2200275</xdr:colOff>
          <xdr:row>0</xdr:row>
          <xdr:rowOff>85725</xdr:rowOff>
        </xdr:from>
        <xdr:to>
          <xdr:col>2</xdr:col>
          <xdr:colOff>2990850</xdr:colOff>
          <xdr:row>0</xdr:row>
          <xdr:rowOff>342900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P405"/>
  <sheetViews>
    <sheetView showGridLines="0" tabSelected="1" zoomScaleNormal="100" workbookViewId="0">
      <selection activeCell="G4" sqref="G4"/>
    </sheetView>
  </sheetViews>
  <sheetFormatPr baseColWidth="10" defaultRowHeight="15" x14ac:dyDescent="0.25"/>
  <cols>
    <col min="1" max="15" width="15.7109375" style="2" customWidth="1"/>
    <col min="16" max="16384" width="11.42578125" style="2"/>
  </cols>
  <sheetData>
    <row r="1" spans="1:13" ht="25.5" customHeight="1" thickBot="1" x14ac:dyDescent="0.3">
      <c r="A1" s="152" t="str">
        <f ca="1">UPPER(CONCATENATE("Formation Continue Journalière "," - ",TEXT(TODAY(),"JJJJ JJ MMMM AAAA")))</f>
        <v>FORMATION CONTINUE JOURNALIÈRE  - JEUDI 12 NOVEMBRE 2020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4"/>
    </row>
    <row r="3" spans="1:13" x14ac:dyDescent="0.25">
      <c r="A3" s="151" t="s">
        <v>0</v>
      </c>
      <c r="B3" s="151"/>
      <c r="C3" s="142" t="s">
        <v>149</v>
      </c>
      <c r="D3" s="142"/>
      <c r="E3" s="81">
        <v>44146</v>
      </c>
      <c r="F3" s="64"/>
      <c r="G3" s="133" t="s">
        <v>260</v>
      </c>
      <c r="H3" s="133"/>
      <c r="I3" s="133"/>
      <c r="J3" s="133"/>
    </row>
    <row r="4" spans="1:13" x14ac:dyDescent="0.25">
      <c r="A4" s="13"/>
      <c r="B4" s="13"/>
      <c r="C4" s="13"/>
      <c r="D4" s="13"/>
      <c r="E4" s="13"/>
      <c r="F4" s="13"/>
    </row>
    <row r="5" spans="1:13" ht="18.75" customHeight="1" x14ac:dyDescent="0.25">
      <c r="G5" s="137" t="s">
        <v>50</v>
      </c>
      <c r="H5" s="137"/>
      <c r="I5" s="137"/>
      <c r="J5" s="137"/>
      <c r="K5" s="137"/>
      <c r="L5" s="137"/>
    </row>
    <row r="6" spans="1:13" ht="69" customHeight="1" x14ac:dyDescent="0.25">
      <c r="A6" s="155" t="str">
        <f>CONCATENATE("Agents de garde : ",60-COUNTBLANK(A7:F16))</f>
        <v>Agents de garde : 15</v>
      </c>
      <c r="B6" s="155"/>
      <c r="C6" s="155"/>
      <c r="D6" s="155"/>
      <c r="E6" s="155"/>
      <c r="F6" s="155"/>
      <c r="G6" s="16" t="s">
        <v>1</v>
      </c>
      <c r="H6" s="17" t="s">
        <v>3</v>
      </c>
      <c r="I6" s="21" t="s">
        <v>103</v>
      </c>
      <c r="J6" s="18" t="s">
        <v>37</v>
      </c>
      <c r="K6" s="19" t="s">
        <v>49</v>
      </c>
      <c r="L6" s="20" t="s">
        <v>44</v>
      </c>
    </row>
    <row r="7" spans="1:13" x14ac:dyDescent="0.25">
      <c r="A7" s="142" t="s">
        <v>149</v>
      </c>
      <c r="B7" s="142"/>
      <c r="C7" s="142" t="s">
        <v>196</v>
      </c>
      <c r="D7" s="142"/>
      <c r="E7" s="142" t="s">
        <v>258</v>
      </c>
      <c r="F7" s="142"/>
      <c r="G7" s="159"/>
      <c r="H7" s="159"/>
      <c r="I7" s="159"/>
      <c r="J7" s="159"/>
      <c r="K7" s="159"/>
      <c r="L7" s="159"/>
    </row>
    <row r="8" spans="1:13" x14ac:dyDescent="0.25">
      <c r="A8" s="142" t="s">
        <v>152</v>
      </c>
      <c r="B8" s="142"/>
      <c r="C8" s="142"/>
      <c r="D8" s="142"/>
      <c r="E8" s="142"/>
      <c r="F8" s="142"/>
      <c r="G8" s="159"/>
      <c r="H8" s="159"/>
      <c r="I8" s="159"/>
      <c r="J8" s="159"/>
      <c r="K8" s="159"/>
      <c r="L8" s="159"/>
    </row>
    <row r="9" spans="1:13" x14ac:dyDescent="0.25">
      <c r="A9" s="142" t="s">
        <v>154</v>
      </c>
      <c r="B9" s="142"/>
      <c r="C9" s="142"/>
      <c r="D9" s="142"/>
      <c r="E9" s="142" t="s">
        <v>227</v>
      </c>
      <c r="F9" s="142"/>
      <c r="G9" s="159"/>
      <c r="H9" s="159"/>
      <c r="I9" s="159"/>
      <c r="J9" s="159"/>
      <c r="K9" s="159"/>
      <c r="L9" s="159"/>
    </row>
    <row r="10" spans="1:13" x14ac:dyDescent="0.25">
      <c r="A10" s="142" t="s">
        <v>156</v>
      </c>
      <c r="B10" s="142"/>
      <c r="C10" s="142"/>
      <c r="D10" s="142"/>
      <c r="E10" s="142"/>
      <c r="F10" s="142"/>
      <c r="G10" s="159"/>
      <c r="H10" s="159"/>
      <c r="I10" s="159"/>
      <c r="J10" s="159"/>
      <c r="K10" s="159"/>
      <c r="L10" s="159"/>
    </row>
    <row r="11" spans="1:13" x14ac:dyDescent="0.25">
      <c r="A11" s="142" t="s">
        <v>158</v>
      </c>
      <c r="B11" s="142"/>
      <c r="C11" s="142" t="s">
        <v>215</v>
      </c>
      <c r="D11" s="142"/>
      <c r="E11" s="142"/>
      <c r="F11" s="142"/>
      <c r="G11" s="159"/>
      <c r="H11" s="159"/>
      <c r="I11" s="159"/>
      <c r="J11" s="159"/>
      <c r="K11" s="159"/>
      <c r="L11" s="159"/>
    </row>
    <row r="12" spans="1:13" x14ac:dyDescent="0.25">
      <c r="A12" s="142" t="s">
        <v>151</v>
      </c>
      <c r="B12" s="142"/>
      <c r="C12" s="142"/>
      <c r="D12" s="142"/>
      <c r="E12" s="142"/>
      <c r="F12" s="142"/>
      <c r="G12" s="159"/>
      <c r="H12" s="159"/>
      <c r="I12" s="159"/>
      <c r="J12" s="159"/>
      <c r="K12" s="159"/>
      <c r="L12" s="159"/>
    </row>
    <row r="13" spans="1:13" x14ac:dyDescent="0.25">
      <c r="A13" s="142" t="s">
        <v>254</v>
      </c>
      <c r="B13" s="142"/>
      <c r="C13" s="142"/>
      <c r="D13" s="142"/>
      <c r="E13" s="142"/>
      <c r="F13" s="142"/>
      <c r="G13" s="159"/>
      <c r="H13" s="159"/>
      <c r="I13" s="159"/>
      <c r="J13" s="159"/>
      <c r="K13" s="159"/>
      <c r="L13" s="159"/>
    </row>
    <row r="14" spans="1:13" x14ac:dyDescent="0.25">
      <c r="A14" s="142" t="s">
        <v>178</v>
      </c>
      <c r="B14" s="142"/>
      <c r="C14" s="142"/>
      <c r="D14" s="142"/>
      <c r="E14" s="142"/>
      <c r="F14" s="142"/>
      <c r="G14" s="159"/>
      <c r="H14" s="159"/>
      <c r="I14" s="159"/>
      <c r="J14" s="159"/>
      <c r="K14" s="159"/>
      <c r="L14" s="159"/>
    </row>
    <row r="15" spans="1:13" x14ac:dyDescent="0.25">
      <c r="A15" s="142" t="s">
        <v>219</v>
      </c>
      <c r="B15" s="142"/>
      <c r="C15" s="142"/>
      <c r="D15" s="142"/>
      <c r="E15" s="142"/>
      <c r="F15" s="142"/>
      <c r="G15" s="159"/>
      <c r="H15" s="159"/>
      <c r="I15" s="159"/>
      <c r="J15" s="159"/>
      <c r="K15" s="159"/>
      <c r="L15" s="159"/>
    </row>
    <row r="16" spans="1:13" x14ac:dyDescent="0.25">
      <c r="A16" s="142" t="s">
        <v>189</v>
      </c>
      <c r="B16" s="142"/>
      <c r="C16" s="142"/>
      <c r="D16" s="142"/>
      <c r="E16" s="142" t="s">
        <v>239</v>
      </c>
      <c r="F16" s="142"/>
      <c r="G16" s="159"/>
      <c r="H16" s="159"/>
      <c r="I16" s="159"/>
      <c r="J16" s="159"/>
      <c r="K16" s="159"/>
      <c r="L16" s="159"/>
    </row>
    <row r="18" spans="1:16" ht="51.75" customHeight="1" x14ac:dyDescent="0.25">
      <c r="A18" s="54" t="s">
        <v>86</v>
      </c>
      <c r="B18" s="54" t="s">
        <v>87</v>
      </c>
      <c r="C18" s="137" t="s">
        <v>88</v>
      </c>
      <c r="D18" s="137"/>
      <c r="E18" s="137"/>
      <c r="F18" s="137"/>
      <c r="G18" s="137"/>
      <c r="H18" s="137"/>
      <c r="I18" s="137"/>
      <c r="J18" s="137"/>
      <c r="K18" s="157" t="s">
        <v>115</v>
      </c>
      <c r="L18" s="157"/>
      <c r="M18" s="55" t="s">
        <v>90</v>
      </c>
      <c r="N18" s="11"/>
      <c r="O18" s="138" t="s">
        <v>132</v>
      </c>
      <c r="P18" s="138"/>
    </row>
    <row r="19" spans="1:16" x14ac:dyDescent="0.25">
      <c r="A19" s="12" t="str">
        <f>IF('Thèmes FCJ'!B2="","",'Thèmes FCJ'!D2)</f>
        <v>INC</v>
      </c>
      <c r="B19" s="12" t="str">
        <f>IF('Thèmes FCJ'!B2="","",'Thèmes FCJ'!A2)</f>
        <v>INC_1</v>
      </c>
      <c r="C19" s="156" t="str">
        <f>IF('Thèmes FCJ'!B2="","",'Thèmes FCJ'!B2)</f>
        <v>ALIMENTATION PRISE D'EAU (DIVISION PRE-CONNECTEE / ECHEVEAUX)</v>
      </c>
      <c r="D19" s="156"/>
      <c r="E19" s="156"/>
      <c r="F19" s="156"/>
      <c r="G19" s="156"/>
      <c r="H19" s="156"/>
      <c r="I19" s="156"/>
      <c r="J19" s="156"/>
      <c r="K19" s="158">
        <v>2</v>
      </c>
      <c r="L19" s="158"/>
      <c r="M19" s="1" t="s">
        <v>122</v>
      </c>
      <c r="N19" s="2">
        <f>COUNTIF('BDD FCJ'!M:M,FCJ!A7&amp;FCJ!B19)</f>
        <v>0</v>
      </c>
    </row>
    <row r="20" spans="1:16" x14ac:dyDescent="0.25">
      <c r="A20" s="1" t="str">
        <f>IF('Thèmes FCJ'!B3="","",'Thèmes FCJ'!D3)</f>
        <v>INC</v>
      </c>
      <c r="B20" s="1" t="str">
        <f>IF('Thèmes FCJ'!B3="","",'Thèmes FCJ'!A3)</f>
        <v>INC_2</v>
      </c>
      <c r="C20" s="135" t="str">
        <f>IF('Thèmes FCJ'!B3="","",'Thèmes FCJ'!B3)</f>
        <v>LDV PLAIN PIED + BUNDLE</v>
      </c>
      <c r="D20" s="135"/>
      <c r="E20" s="135"/>
      <c r="F20" s="135"/>
      <c r="G20" s="135"/>
      <c r="H20" s="135"/>
      <c r="I20" s="135"/>
      <c r="J20" s="135"/>
      <c r="K20" s="134">
        <v>15</v>
      </c>
      <c r="L20" s="134"/>
      <c r="M20" s="1"/>
    </row>
    <row r="21" spans="1:16" x14ac:dyDescent="0.25">
      <c r="A21" s="1" t="str">
        <f>IF('Thèmes FCJ'!B4="","",'Thèmes FCJ'!D4)</f>
        <v>INC</v>
      </c>
      <c r="B21" s="1" t="str">
        <f>IF('Thèmes FCJ'!B4="","",'Thèmes FCJ'!A4)</f>
        <v>INC_3</v>
      </c>
      <c r="C21" s="135" t="str">
        <f>IF('Thèmes FCJ'!B4="","",'Thèmes FCJ'!B4)</f>
        <v>LDV EN ETAGE PAR COMMUNICATIONS + BUNDLE</v>
      </c>
      <c r="D21" s="135"/>
      <c r="E21" s="135"/>
      <c r="F21" s="135"/>
      <c r="G21" s="135"/>
      <c r="H21" s="135"/>
      <c r="I21" s="135"/>
      <c r="J21" s="135"/>
      <c r="K21" s="134">
        <v>12</v>
      </c>
      <c r="L21" s="134"/>
      <c r="M21" s="1"/>
    </row>
    <row r="22" spans="1:16" x14ac:dyDescent="0.25">
      <c r="A22" s="1" t="str">
        <f>IF('Thèmes FCJ'!B5="","",'Thèmes FCJ'!D5)</f>
        <v>INC</v>
      </c>
      <c r="B22" s="1" t="str">
        <f>IF('Thèmes FCJ'!B5="","",'Thèmes FCJ'!A5)</f>
        <v>INC_4</v>
      </c>
      <c r="C22" s="135" t="str">
        <f>IF('Thèmes FCJ'!B5="","",'Thèmes FCJ'!B5)</f>
        <v>LDV PAR L'EXTERIEUR VIA ECHELLE COULISSE</v>
      </c>
      <c r="D22" s="135"/>
      <c r="E22" s="135"/>
      <c r="F22" s="135"/>
      <c r="G22" s="135"/>
      <c r="H22" s="135"/>
      <c r="I22" s="135"/>
      <c r="J22" s="135"/>
      <c r="K22" s="134">
        <v>2</v>
      </c>
      <c r="L22" s="134"/>
      <c r="M22" s="1" t="s">
        <v>122</v>
      </c>
    </row>
    <row r="23" spans="1:16" x14ac:dyDescent="0.25">
      <c r="A23" s="1" t="str">
        <f>IF('Thèmes FCJ'!B6="","",'Thèmes FCJ'!D6)</f>
        <v>INC</v>
      </c>
      <c r="B23" s="1" t="str">
        <f>IF('Thèmes FCJ'!B6="","",'Thèmes FCJ'!A6)</f>
        <v>INC_5</v>
      </c>
      <c r="C23" s="135" t="str">
        <f>IF('Thèmes FCJ'!B6="","",'Thèmes FCJ'!B6)</f>
        <v>LDV PAR L'EXTERIEUR A L'AIDE DE LA COMMANDE</v>
      </c>
      <c r="D23" s="135"/>
      <c r="E23" s="135"/>
      <c r="F23" s="135"/>
      <c r="G23" s="135"/>
      <c r="H23" s="135"/>
      <c r="I23" s="135"/>
      <c r="J23" s="135"/>
      <c r="K23" s="134">
        <v>25</v>
      </c>
      <c r="L23" s="134"/>
      <c r="M23" s="1"/>
    </row>
    <row r="24" spans="1:16" x14ac:dyDescent="0.25">
      <c r="A24" s="1" t="str">
        <f>IF('Thèmes FCJ'!B7="","",'Thèmes FCJ'!D7)</f>
        <v>INC</v>
      </c>
      <c r="B24" s="1" t="str">
        <f>IF('Thèmes FCJ'!B7="","",'Thèmes FCJ'!A7)</f>
        <v>INC_6</v>
      </c>
      <c r="C24" s="135" t="str">
        <f>IF('Thèmes FCJ'!B7="","",'Thèmes FCJ'!B7)</f>
        <v>LDV EN ETAGE SUR COLONNE SECHE</v>
      </c>
      <c r="D24" s="135"/>
      <c r="E24" s="135"/>
      <c r="F24" s="135"/>
      <c r="G24" s="135"/>
      <c r="H24" s="135"/>
      <c r="I24" s="135"/>
      <c r="J24" s="135"/>
      <c r="K24" s="134">
        <v>4</v>
      </c>
      <c r="L24" s="134"/>
      <c r="M24" s="1"/>
    </row>
    <row r="25" spans="1:16" x14ac:dyDescent="0.25">
      <c r="A25" s="1" t="str">
        <f>IF('Thèmes FCJ'!B8="","",'Thèmes FCJ'!D8)</f>
        <v>INC</v>
      </c>
      <c r="B25" s="1" t="str">
        <f>IF('Thèmes FCJ'!B8="","",'Thèmes FCJ'!A8)</f>
        <v>INC_7</v>
      </c>
      <c r="C25" s="135" t="str">
        <f>IF('Thèmes FCJ'!B8="","",'Thèmes FCJ'!B8)</f>
        <v>ECHELLES A MAIN</v>
      </c>
      <c r="D25" s="135"/>
      <c r="E25" s="135"/>
      <c r="F25" s="135"/>
      <c r="G25" s="135"/>
      <c r="H25" s="135"/>
      <c r="I25" s="135"/>
      <c r="J25" s="135"/>
      <c r="K25" s="134">
        <v>6</v>
      </c>
      <c r="L25" s="134"/>
      <c r="M25" s="1" t="s">
        <v>122</v>
      </c>
    </row>
    <row r="26" spans="1:16" x14ac:dyDescent="0.25">
      <c r="A26" s="1" t="str">
        <f>IF('Thèmes FCJ'!B9="","",'Thèmes FCJ'!D9)</f>
        <v>INC</v>
      </c>
      <c r="B26" s="1" t="str">
        <f>IF('Thèmes FCJ'!B9="","",'Thèmes FCJ'!A9)</f>
        <v>INC_8</v>
      </c>
      <c r="C26" s="135" t="str">
        <f>IF('Thèmes FCJ'!B9="","",'Thèmes FCJ'!B9)</f>
        <v>MEA - LDV SUR PARC ECHELLE + CROISEMENT / MISE EN SECU</v>
      </c>
      <c r="D26" s="135"/>
      <c r="E26" s="135"/>
      <c r="F26" s="135"/>
      <c r="G26" s="135"/>
      <c r="H26" s="135"/>
      <c r="I26" s="135"/>
      <c r="J26" s="135"/>
      <c r="K26" s="134"/>
      <c r="L26" s="134"/>
      <c r="M26" s="1"/>
    </row>
    <row r="27" spans="1:16" x14ac:dyDescent="0.25">
      <c r="A27" s="1" t="str">
        <f>IF('Thèmes FCJ'!B10="","",'Thèmes FCJ'!D10)</f>
        <v>INC</v>
      </c>
      <c r="B27" s="1" t="str">
        <f>IF('Thèmes FCJ'!B10="","",'Thèmes FCJ'!A10)</f>
        <v>INC_9</v>
      </c>
      <c r="C27" s="135" t="str">
        <f>IF('Thèmes FCJ'!B10="","",'Thèmes FCJ'!B10)</f>
        <v>MEA - LANCE CANON SUR NACELLE + CROISEMENT / MISE EN SECU</v>
      </c>
      <c r="D27" s="135"/>
      <c r="E27" s="135"/>
      <c r="F27" s="135"/>
      <c r="G27" s="135"/>
      <c r="H27" s="135"/>
      <c r="I27" s="135"/>
      <c r="J27" s="135"/>
      <c r="K27" s="134"/>
      <c r="L27" s="134"/>
      <c r="M27" s="1" t="s">
        <v>122</v>
      </c>
    </row>
    <row r="28" spans="1:16" x14ac:dyDescent="0.25">
      <c r="A28" s="1" t="str">
        <f>IF('Thèmes FCJ'!B11="","",'Thèmes FCJ'!D11)</f>
        <v>INC</v>
      </c>
      <c r="B28" s="1" t="str">
        <f>IF('Thèmes FCJ'!B11="","",'Thèmes FCJ'!A11)</f>
        <v>INC_10</v>
      </c>
      <c r="C28" s="135" t="str">
        <f>IF('Thèmes FCJ'!B11="","",'Thèmes FCJ'!B11)</f>
        <v>RECO LONGUE DISTANCE</v>
      </c>
      <c r="D28" s="135"/>
      <c r="E28" s="135"/>
      <c r="F28" s="135"/>
      <c r="G28" s="135"/>
      <c r="H28" s="135"/>
      <c r="I28" s="135"/>
      <c r="J28" s="135"/>
      <c r="K28" s="134"/>
      <c r="L28" s="134"/>
      <c r="M28" s="1"/>
    </row>
    <row r="29" spans="1:16" x14ac:dyDescent="0.25">
      <c r="A29" s="1" t="str">
        <f>IF('Thèmes FCJ'!B12="","",'Thèmes FCJ'!D12)</f>
        <v>INC</v>
      </c>
      <c r="B29" s="1" t="str">
        <f>IF('Thèmes FCJ'!B12="","",'Thèmes FCJ'!A12)</f>
        <v>INC_11</v>
      </c>
      <c r="C29" s="135" t="str">
        <f>IF('Thèmes FCJ'!B12="","",'Thèmes FCJ'!B12)</f>
        <v>AISANCE ARI + AUTOSAUVETAGE</v>
      </c>
      <c r="D29" s="135"/>
      <c r="E29" s="135"/>
      <c r="F29" s="135"/>
      <c r="G29" s="135"/>
      <c r="H29" s="135"/>
      <c r="I29" s="135"/>
      <c r="J29" s="135"/>
      <c r="K29" s="134"/>
      <c r="L29" s="134"/>
      <c r="M29" s="1" t="s">
        <v>122</v>
      </c>
    </row>
    <row r="30" spans="1:16" x14ac:dyDescent="0.25">
      <c r="A30" s="1" t="str">
        <f>IF('Thèmes FCJ'!B13="","",'Thèmes FCJ'!D13)</f>
        <v>INC</v>
      </c>
      <c r="B30" s="1" t="str">
        <f>IF('Thèmes FCJ'!B13="","",'Thèmes FCJ'!A13)</f>
        <v>INC_12</v>
      </c>
      <c r="C30" s="135" t="str">
        <f>IF('Thèmes FCJ'!B13="","",'Thèmes FCJ'!B13)</f>
        <v>MISE EN ASPIRATION ENGIN POMPE</v>
      </c>
      <c r="D30" s="135"/>
      <c r="E30" s="135"/>
      <c r="F30" s="135"/>
      <c r="G30" s="135"/>
      <c r="H30" s="135"/>
      <c r="I30" s="135"/>
      <c r="J30" s="135"/>
      <c r="K30" s="134"/>
      <c r="L30" s="134"/>
      <c r="M30" s="1"/>
    </row>
    <row r="31" spans="1:16" x14ac:dyDescent="0.25">
      <c r="A31" s="1" t="str">
        <f>IF('Thèmes FCJ'!B14="","",'Thèmes FCJ'!D14)</f>
        <v>INC</v>
      </c>
      <c r="B31" s="1" t="str">
        <f>IF('Thèmes FCJ'!B14="","",'Thèmes FCJ'!A14)</f>
        <v>INC_13</v>
      </c>
      <c r="C31" s="135" t="str">
        <f>IF('Thèmes FCJ'!B14="","",'Thèmes FCJ'!B14)</f>
        <v>LANCE MOUSSE / CANON / QUEUE DE PAON</v>
      </c>
      <c r="D31" s="135"/>
      <c r="E31" s="135"/>
      <c r="F31" s="135"/>
      <c r="G31" s="135"/>
      <c r="H31" s="135"/>
      <c r="I31" s="135"/>
      <c r="J31" s="135"/>
      <c r="K31" s="134"/>
      <c r="L31" s="134"/>
      <c r="M31" s="1" t="s">
        <v>122</v>
      </c>
    </row>
    <row r="32" spans="1:16" x14ac:dyDescent="0.25">
      <c r="A32" s="1" t="str">
        <f>IF('Thèmes FCJ'!B15="","",'Thèmes FCJ'!D15)</f>
        <v/>
      </c>
      <c r="B32" s="1" t="str">
        <f>IF('Thèmes FCJ'!B15="","",'Thèmes FCJ'!A15)</f>
        <v/>
      </c>
      <c r="C32" s="135" t="str">
        <f>IF('Thèmes FCJ'!B15="","",'Thèmes FCJ'!B15)</f>
        <v/>
      </c>
      <c r="D32" s="135"/>
      <c r="E32" s="135"/>
      <c r="F32" s="135"/>
      <c r="G32" s="135"/>
      <c r="H32" s="135"/>
      <c r="I32" s="135"/>
      <c r="J32" s="135"/>
      <c r="K32" s="134"/>
      <c r="L32" s="134"/>
      <c r="M32" s="1"/>
    </row>
    <row r="33" spans="1:13" x14ac:dyDescent="0.25">
      <c r="A33" s="1" t="str">
        <f>IF('Thèmes FCJ'!B16="","",'Thèmes FCJ'!D16)</f>
        <v/>
      </c>
      <c r="B33" s="1" t="str">
        <f>IF('Thèmes FCJ'!B16="","",'Thèmes FCJ'!A16)</f>
        <v/>
      </c>
      <c r="C33" s="135" t="str">
        <f>IF('Thèmes FCJ'!B16="","",'Thèmes FCJ'!B16)</f>
        <v/>
      </c>
      <c r="D33" s="135"/>
      <c r="E33" s="135"/>
      <c r="F33" s="135"/>
      <c r="G33" s="135"/>
      <c r="H33" s="135"/>
      <c r="I33" s="135"/>
      <c r="J33" s="135"/>
      <c r="K33" s="134"/>
      <c r="L33" s="134"/>
      <c r="M33" s="1"/>
    </row>
    <row r="34" spans="1:13" x14ac:dyDescent="0.25">
      <c r="A34" s="1" t="str">
        <f>IF('Thèmes FCJ'!B17="","",'Thèmes FCJ'!D17)</f>
        <v/>
      </c>
      <c r="B34" s="1" t="str">
        <f>IF('Thèmes FCJ'!B17="","",'Thèmes FCJ'!A17)</f>
        <v/>
      </c>
      <c r="C34" s="135" t="str">
        <f>IF('Thèmes FCJ'!B17="","",'Thèmes FCJ'!B17)</f>
        <v/>
      </c>
      <c r="D34" s="135"/>
      <c r="E34" s="135"/>
      <c r="F34" s="135"/>
      <c r="G34" s="135"/>
      <c r="H34" s="135"/>
      <c r="I34" s="135"/>
      <c r="J34" s="135"/>
      <c r="K34" s="134"/>
      <c r="L34" s="134"/>
      <c r="M34" s="1"/>
    </row>
    <row r="35" spans="1:13" x14ac:dyDescent="0.25">
      <c r="A35" s="1" t="str">
        <f>IF('Thèmes FCJ'!B18="","",'Thèmes FCJ'!D18)</f>
        <v/>
      </c>
      <c r="B35" s="1" t="str">
        <f>IF('Thèmes FCJ'!B18="","",'Thèmes FCJ'!A18)</f>
        <v/>
      </c>
      <c r="C35" s="135" t="str">
        <f>IF('Thèmes FCJ'!B18="","",'Thèmes FCJ'!B18)</f>
        <v/>
      </c>
      <c r="D35" s="135"/>
      <c r="E35" s="135"/>
      <c r="F35" s="135"/>
      <c r="G35" s="135"/>
      <c r="H35" s="135"/>
      <c r="I35" s="135"/>
      <c r="J35" s="135"/>
      <c r="K35" s="134"/>
      <c r="L35" s="134"/>
      <c r="M35" s="1"/>
    </row>
    <row r="36" spans="1:13" x14ac:dyDescent="0.25">
      <c r="A36" s="1" t="str">
        <f>IF('Thèmes FCJ'!B19="","",'Thèmes FCJ'!D19)</f>
        <v/>
      </c>
      <c r="B36" s="1" t="str">
        <f>IF('Thèmes FCJ'!B19="","",'Thèmes FCJ'!A19)</f>
        <v/>
      </c>
      <c r="C36" s="135" t="str">
        <f>IF('Thèmes FCJ'!B19="","",'Thèmes FCJ'!B19)</f>
        <v/>
      </c>
      <c r="D36" s="135"/>
      <c r="E36" s="135"/>
      <c r="F36" s="135"/>
      <c r="G36" s="135"/>
      <c r="H36" s="135"/>
      <c r="I36" s="135"/>
      <c r="J36" s="135"/>
      <c r="K36" s="134"/>
      <c r="L36" s="134"/>
      <c r="M36" s="1"/>
    </row>
    <row r="37" spans="1:13" x14ac:dyDescent="0.25">
      <c r="A37" s="1" t="str">
        <f>IF('Thèmes FCJ'!B20="","",'Thèmes FCJ'!D20)</f>
        <v/>
      </c>
      <c r="B37" s="1" t="str">
        <f>IF('Thèmes FCJ'!B20="","",'Thèmes FCJ'!A20)</f>
        <v/>
      </c>
      <c r="C37" s="135" t="str">
        <f>IF('Thèmes FCJ'!B20="","",'Thèmes FCJ'!B20)</f>
        <v/>
      </c>
      <c r="D37" s="135"/>
      <c r="E37" s="135"/>
      <c r="F37" s="135"/>
      <c r="G37" s="135"/>
      <c r="H37" s="135"/>
      <c r="I37" s="135"/>
      <c r="J37" s="135"/>
      <c r="K37" s="134"/>
      <c r="L37" s="134"/>
      <c r="M37" s="1"/>
    </row>
    <row r="38" spans="1:13" x14ac:dyDescent="0.25">
      <c r="A38" s="1" t="str">
        <f>IF('Thèmes FCJ'!B21="","",'Thèmes FCJ'!D21)</f>
        <v/>
      </c>
      <c r="B38" s="1" t="str">
        <f>IF('Thèmes FCJ'!B21="","",'Thèmes FCJ'!A21)</f>
        <v/>
      </c>
      <c r="C38" s="135" t="str">
        <f>IF('Thèmes FCJ'!B21="","",'Thèmes FCJ'!B21)</f>
        <v/>
      </c>
      <c r="D38" s="135"/>
      <c r="E38" s="135"/>
      <c r="F38" s="135"/>
      <c r="G38" s="135"/>
      <c r="H38" s="135"/>
      <c r="I38" s="135"/>
      <c r="J38" s="135"/>
      <c r="K38" s="134"/>
      <c r="L38" s="134"/>
      <c r="M38" s="1"/>
    </row>
    <row r="39" spans="1:13" x14ac:dyDescent="0.25">
      <c r="A39" s="1" t="str">
        <f>IF('Thèmes FCJ'!B22="","",'Thèmes FCJ'!D22)</f>
        <v/>
      </c>
      <c r="B39" s="1" t="str">
        <f>IF('Thèmes FCJ'!B22="","",'Thèmes FCJ'!A22)</f>
        <v/>
      </c>
      <c r="C39" s="135" t="str">
        <f>IF('Thèmes FCJ'!B22="","",'Thèmes FCJ'!B22)</f>
        <v/>
      </c>
      <c r="D39" s="135"/>
      <c r="E39" s="135"/>
      <c r="F39" s="135"/>
      <c r="G39" s="135"/>
      <c r="H39" s="135"/>
      <c r="I39" s="135"/>
      <c r="J39" s="135"/>
      <c r="K39" s="134"/>
      <c r="L39" s="134"/>
      <c r="M39" s="1"/>
    </row>
    <row r="40" spans="1:13" x14ac:dyDescent="0.25">
      <c r="A40" s="1" t="str">
        <f>IF('Thèmes FCJ'!B23="","",'Thèmes FCJ'!D23)</f>
        <v/>
      </c>
      <c r="B40" s="1" t="str">
        <f>IF('Thèmes FCJ'!B23="","",'Thèmes FCJ'!A23)</f>
        <v/>
      </c>
      <c r="C40" s="135" t="str">
        <f>IF('Thèmes FCJ'!B23="","",'Thèmes FCJ'!B23)</f>
        <v/>
      </c>
      <c r="D40" s="135"/>
      <c r="E40" s="135"/>
      <c r="F40" s="135"/>
      <c r="G40" s="135"/>
      <c r="H40" s="135"/>
      <c r="I40" s="135"/>
      <c r="J40" s="135"/>
      <c r="K40" s="134"/>
      <c r="L40" s="134"/>
      <c r="M40" s="1"/>
    </row>
    <row r="41" spans="1:13" x14ac:dyDescent="0.25">
      <c r="A41" s="1" t="str">
        <f>IF('Thèmes FCJ'!B24="","",'Thèmes FCJ'!D24)</f>
        <v/>
      </c>
      <c r="B41" s="1" t="str">
        <f>IF('Thèmes FCJ'!B24="","",'Thèmes FCJ'!A24)</f>
        <v/>
      </c>
      <c r="C41" s="135" t="str">
        <f>IF('Thèmes FCJ'!B24="","",'Thèmes FCJ'!B24)</f>
        <v/>
      </c>
      <c r="D41" s="135"/>
      <c r="E41" s="135"/>
      <c r="F41" s="135"/>
      <c r="G41" s="135"/>
      <c r="H41" s="135"/>
      <c r="I41" s="135"/>
      <c r="J41" s="135"/>
      <c r="K41" s="134"/>
      <c r="L41" s="134"/>
      <c r="M41" s="1"/>
    </row>
    <row r="42" spans="1:13" x14ac:dyDescent="0.25">
      <c r="A42" s="1" t="str">
        <f>IF('Thèmes FCJ'!B25="","",'Thèmes FCJ'!D25)</f>
        <v/>
      </c>
      <c r="B42" s="1" t="str">
        <f>IF('Thèmes FCJ'!B25="","",'Thèmes FCJ'!A25)</f>
        <v/>
      </c>
      <c r="C42" s="135" t="str">
        <f>IF('Thèmes FCJ'!B25="","",'Thèmes FCJ'!B25)</f>
        <v/>
      </c>
      <c r="D42" s="135"/>
      <c r="E42" s="135"/>
      <c r="F42" s="135"/>
      <c r="G42" s="135"/>
      <c r="H42" s="135"/>
      <c r="I42" s="135"/>
      <c r="J42" s="135"/>
      <c r="K42" s="134"/>
      <c r="L42" s="134"/>
      <c r="M42" s="1"/>
    </row>
    <row r="43" spans="1:13" x14ac:dyDescent="0.25">
      <c r="A43" s="1" t="str">
        <f>IF('Thèmes FCJ'!B26="","",'Thèmes FCJ'!D26)</f>
        <v/>
      </c>
      <c r="B43" s="1" t="str">
        <f>IF('Thèmes FCJ'!B26="","",'Thèmes FCJ'!A26)</f>
        <v/>
      </c>
      <c r="C43" s="135" t="str">
        <f>IF('Thèmes FCJ'!B26="","",'Thèmes FCJ'!B26)</f>
        <v/>
      </c>
      <c r="D43" s="135"/>
      <c r="E43" s="135"/>
      <c r="F43" s="135"/>
      <c r="G43" s="135"/>
      <c r="H43" s="135"/>
      <c r="I43" s="135"/>
      <c r="J43" s="135"/>
      <c r="K43" s="134"/>
      <c r="L43" s="134"/>
      <c r="M43" s="1"/>
    </row>
    <row r="44" spans="1:13" x14ac:dyDescent="0.25">
      <c r="A44" s="1" t="str">
        <f>IF('Thèmes FCJ'!B27="","",'Thèmes FCJ'!D27)</f>
        <v/>
      </c>
      <c r="B44" s="1" t="str">
        <f>IF('Thèmes FCJ'!B27="","",'Thèmes FCJ'!A27)</f>
        <v/>
      </c>
      <c r="C44" s="135" t="str">
        <f>IF('Thèmes FCJ'!B27="","",'Thèmes FCJ'!B27)</f>
        <v/>
      </c>
      <c r="D44" s="135"/>
      <c r="E44" s="135"/>
      <c r="F44" s="135"/>
      <c r="G44" s="135"/>
      <c r="H44" s="135"/>
      <c r="I44" s="135"/>
      <c r="J44" s="135"/>
      <c r="K44" s="134"/>
      <c r="L44" s="134"/>
      <c r="M44" s="1"/>
    </row>
    <row r="45" spans="1:13" x14ac:dyDescent="0.25">
      <c r="A45" s="1" t="str">
        <f>IF('Thèmes FCJ'!B28="","",'Thèmes FCJ'!D28)</f>
        <v/>
      </c>
      <c r="B45" s="1" t="str">
        <f>IF('Thèmes FCJ'!B28="","",'Thèmes FCJ'!A28)</f>
        <v/>
      </c>
      <c r="C45" s="135" t="str">
        <f>IF('Thèmes FCJ'!B28="","",'Thèmes FCJ'!B28)</f>
        <v/>
      </c>
      <c r="D45" s="135"/>
      <c r="E45" s="135"/>
      <c r="F45" s="135"/>
      <c r="G45" s="135"/>
      <c r="H45" s="135"/>
      <c r="I45" s="135"/>
      <c r="J45" s="135"/>
      <c r="K45" s="134"/>
      <c r="L45" s="134"/>
      <c r="M45" s="1"/>
    </row>
    <row r="46" spans="1:13" x14ac:dyDescent="0.25">
      <c r="A46" s="1" t="str">
        <f>IF('Thèmes FCJ'!B29="","",'Thèmes FCJ'!D29)</f>
        <v/>
      </c>
      <c r="B46" s="1" t="str">
        <f>IF('Thèmes FCJ'!B29="","",'Thèmes FCJ'!A29)</f>
        <v/>
      </c>
      <c r="C46" s="135" t="str">
        <f>IF('Thèmes FCJ'!B29="","",'Thèmes FCJ'!B29)</f>
        <v/>
      </c>
      <c r="D46" s="135"/>
      <c r="E46" s="135"/>
      <c r="F46" s="135"/>
      <c r="G46" s="135"/>
      <c r="H46" s="135"/>
      <c r="I46" s="135"/>
      <c r="J46" s="135"/>
      <c r="K46" s="134"/>
      <c r="L46" s="134"/>
      <c r="M46" s="1"/>
    </row>
    <row r="47" spans="1:13" x14ac:dyDescent="0.25">
      <c r="A47" s="1" t="str">
        <f>IF('Thèmes FCJ'!B30="","",'Thèmes FCJ'!D30)</f>
        <v/>
      </c>
      <c r="B47" s="1" t="str">
        <f>IF('Thèmes FCJ'!B30="","",'Thèmes FCJ'!A30)</f>
        <v/>
      </c>
      <c r="C47" s="135" t="str">
        <f>IF('Thèmes FCJ'!B30="","",'Thèmes FCJ'!B30)</f>
        <v/>
      </c>
      <c r="D47" s="135"/>
      <c r="E47" s="135"/>
      <c r="F47" s="135"/>
      <c r="G47" s="135"/>
      <c r="H47" s="135"/>
      <c r="I47" s="135"/>
      <c r="J47" s="135"/>
      <c r="K47" s="134"/>
      <c r="L47" s="134"/>
      <c r="M47" s="1"/>
    </row>
    <row r="48" spans="1:13" x14ac:dyDescent="0.25">
      <c r="A48" s="1" t="str">
        <f>IF('Thèmes FCJ'!B31="","",'Thèmes FCJ'!D31)</f>
        <v/>
      </c>
      <c r="B48" s="1" t="str">
        <f>IF('Thèmes FCJ'!B31="","",'Thèmes FCJ'!A31)</f>
        <v/>
      </c>
      <c r="C48" s="135" t="str">
        <f>IF('Thèmes FCJ'!B31="","",'Thèmes FCJ'!B31)</f>
        <v/>
      </c>
      <c r="D48" s="135"/>
      <c r="E48" s="135"/>
      <c r="F48" s="135"/>
      <c r="G48" s="135"/>
      <c r="H48" s="135"/>
      <c r="I48" s="135"/>
      <c r="J48" s="135"/>
      <c r="K48" s="134"/>
      <c r="L48" s="134"/>
      <c r="M48" s="1"/>
    </row>
    <row r="49" spans="1:13" x14ac:dyDescent="0.25">
      <c r="A49" s="1" t="str">
        <f>IF('Thèmes FCJ'!B32="","",'Thèmes FCJ'!D32)</f>
        <v/>
      </c>
      <c r="B49" s="1" t="str">
        <f>IF('Thèmes FCJ'!B32="","",'Thèmes FCJ'!A32)</f>
        <v/>
      </c>
      <c r="C49" s="135" t="str">
        <f>IF('Thèmes FCJ'!B32="","",'Thèmes FCJ'!B32)</f>
        <v/>
      </c>
      <c r="D49" s="135"/>
      <c r="E49" s="135"/>
      <c r="F49" s="135"/>
      <c r="G49" s="135"/>
      <c r="H49" s="135"/>
      <c r="I49" s="135"/>
      <c r="J49" s="135"/>
      <c r="K49" s="134"/>
      <c r="L49" s="134"/>
      <c r="M49" s="1"/>
    </row>
    <row r="50" spans="1:13" x14ac:dyDescent="0.25">
      <c r="A50" s="1" t="str">
        <f>IF('Thèmes FCJ'!B33="","",'Thèmes FCJ'!D33)</f>
        <v/>
      </c>
      <c r="B50" s="1" t="str">
        <f>IF('Thèmes FCJ'!B33="","",'Thèmes FCJ'!A33)</f>
        <v/>
      </c>
      <c r="C50" s="135" t="str">
        <f>IF('Thèmes FCJ'!B33="","",'Thèmes FCJ'!B33)</f>
        <v/>
      </c>
      <c r="D50" s="135"/>
      <c r="E50" s="135"/>
      <c r="F50" s="135"/>
      <c r="G50" s="135"/>
      <c r="H50" s="135"/>
      <c r="I50" s="135"/>
      <c r="J50" s="135"/>
      <c r="K50" s="134"/>
      <c r="L50" s="134"/>
      <c r="M50" s="1"/>
    </row>
    <row r="51" spans="1:13" x14ac:dyDescent="0.25">
      <c r="A51" s="1" t="str">
        <f>IF('Thèmes FCJ'!B34="","",'Thèmes FCJ'!D34)</f>
        <v/>
      </c>
      <c r="B51" s="1" t="str">
        <f>IF('Thèmes FCJ'!B34="","",'Thèmes FCJ'!A34)</f>
        <v/>
      </c>
      <c r="C51" s="135" t="str">
        <f>IF('Thèmes FCJ'!B34="","",'Thèmes FCJ'!B34)</f>
        <v/>
      </c>
      <c r="D51" s="135"/>
      <c r="E51" s="135"/>
      <c r="F51" s="135"/>
      <c r="G51" s="135"/>
      <c r="H51" s="135"/>
      <c r="I51" s="135"/>
      <c r="J51" s="135"/>
      <c r="K51" s="134"/>
      <c r="L51" s="134"/>
      <c r="M51" s="1"/>
    </row>
    <row r="52" spans="1:13" x14ac:dyDescent="0.25">
      <c r="A52" s="1" t="str">
        <f>IF('Thèmes FCJ'!B35="","",'Thèmes FCJ'!D35)</f>
        <v/>
      </c>
      <c r="B52" s="1" t="str">
        <f>IF('Thèmes FCJ'!B35="","",'Thèmes FCJ'!A35)</f>
        <v/>
      </c>
      <c r="C52" s="135" t="str">
        <f>IF('Thèmes FCJ'!B35="","",'Thèmes FCJ'!B35)</f>
        <v/>
      </c>
      <c r="D52" s="135"/>
      <c r="E52" s="135"/>
      <c r="F52" s="135"/>
      <c r="G52" s="135"/>
      <c r="H52" s="135"/>
      <c r="I52" s="135"/>
      <c r="J52" s="135"/>
      <c r="K52" s="134"/>
      <c r="L52" s="134"/>
      <c r="M52" s="1"/>
    </row>
    <row r="53" spans="1:13" x14ac:dyDescent="0.25">
      <c r="A53" s="1" t="str">
        <f>IF('Thèmes FCJ'!B36="","",'Thèmes FCJ'!D36)</f>
        <v/>
      </c>
      <c r="B53" s="1" t="str">
        <f>IF('Thèmes FCJ'!B36="","",'Thèmes FCJ'!A36)</f>
        <v/>
      </c>
      <c r="C53" s="135" t="str">
        <f>IF('Thèmes FCJ'!B36="","",'Thèmes FCJ'!B36)</f>
        <v/>
      </c>
      <c r="D53" s="135"/>
      <c r="E53" s="135"/>
      <c r="F53" s="135"/>
      <c r="G53" s="135"/>
      <c r="H53" s="135"/>
      <c r="I53" s="135"/>
      <c r="J53" s="135"/>
      <c r="K53" s="134"/>
      <c r="L53" s="134"/>
      <c r="M53" s="1"/>
    </row>
    <row r="54" spans="1:13" x14ac:dyDescent="0.25">
      <c r="A54" s="1" t="str">
        <f>IF('Thèmes FCJ'!B37="","",'Thèmes FCJ'!D37)</f>
        <v/>
      </c>
      <c r="B54" s="1" t="str">
        <f>IF('Thèmes FCJ'!B37="","",'Thèmes FCJ'!A37)</f>
        <v/>
      </c>
      <c r="C54" s="135" t="str">
        <f>IF('Thèmes FCJ'!B37="","",'Thèmes FCJ'!B37)</f>
        <v/>
      </c>
      <c r="D54" s="135"/>
      <c r="E54" s="135"/>
      <c r="F54" s="135"/>
      <c r="G54" s="135"/>
      <c r="H54" s="135"/>
      <c r="I54" s="135"/>
      <c r="J54" s="135"/>
      <c r="K54" s="134"/>
      <c r="L54" s="134"/>
      <c r="M54" s="1"/>
    </row>
    <row r="55" spans="1:13" x14ac:dyDescent="0.25">
      <c r="A55" s="1" t="str">
        <f>IF('Thèmes FCJ'!B38="","",'Thèmes FCJ'!D38)</f>
        <v/>
      </c>
      <c r="B55" s="1" t="str">
        <f>IF('Thèmes FCJ'!B38="","",'Thèmes FCJ'!A38)</f>
        <v/>
      </c>
      <c r="C55" s="135" t="str">
        <f>IF('Thèmes FCJ'!B38="","",'Thèmes FCJ'!B38)</f>
        <v/>
      </c>
      <c r="D55" s="135"/>
      <c r="E55" s="135"/>
      <c r="F55" s="135"/>
      <c r="G55" s="135"/>
      <c r="H55" s="135"/>
      <c r="I55" s="135"/>
      <c r="J55" s="135"/>
      <c r="K55" s="134"/>
      <c r="L55" s="134"/>
      <c r="M55" s="1"/>
    </row>
    <row r="56" spans="1:13" x14ac:dyDescent="0.25">
      <c r="A56" s="1" t="str">
        <f>IF('Thèmes FCJ'!B39="","",'Thèmes FCJ'!D39)</f>
        <v/>
      </c>
      <c r="B56" s="1" t="str">
        <f>IF('Thèmes FCJ'!B39="","",'Thèmes FCJ'!A39)</f>
        <v/>
      </c>
      <c r="C56" s="135" t="str">
        <f>IF('Thèmes FCJ'!B39="","",'Thèmes FCJ'!B39)</f>
        <v/>
      </c>
      <c r="D56" s="135"/>
      <c r="E56" s="135"/>
      <c r="F56" s="135"/>
      <c r="G56" s="135"/>
      <c r="H56" s="135"/>
      <c r="I56" s="135"/>
      <c r="J56" s="135"/>
      <c r="K56" s="134"/>
      <c r="L56" s="134"/>
      <c r="M56" s="1"/>
    </row>
    <row r="57" spans="1:13" x14ac:dyDescent="0.25">
      <c r="A57" s="1" t="str">
        <f>IF('Thèmes FCJ'!B40="","",'Thèmes FCJ'!D40)</f>
        <v/>
      </c>
      <c r="B57" s="1" t="str">
        <f>IF('Thèmes FCJ'!B40="","",'Thèmes FCJ'!A40)</f>
        <v/>
      </c>
      <c r="C57" s="135" t="str">
        <f>IF('Thèmes FCJ'!B40="","",'Thèmes FCJ'!B40)</f>
        <v/>
      </c>
      <c r="D57" s="135"/>
      <c r="E57" s="135"/>
      <c r="F57" s="135"/>
      <c r="G57" s="135"/>
      <c r="H57" s="135"/>
      <c r="I57" s="135"/>
      <c r="J57" s="135"/>
      <c r="K57" s="134"/>
      <c r="L57" s="134"/>
      <c r="M57" s="1"/>
    </row>
    <row r="58" spans="1:13" x14ac:dyDescent="0.25">
      <c r="A58" s="1" t="str">
        <f>IF('Thèmes FCJ'!B41="","",'Thèmes FCJ'!D41)</f>
        <v/>
      </c>
      <c r="B58" s="1" t="str">
        <f>IF('Thèmes FCJ'!B41="","",'Thèmes FCJ'!A41)</f>
        <v/>
      </c>
      <c r="C58" s="135" t="str">
        <f>IF('Thèmes FCJ'!B41="","",'Thèmes FCJ'!B41)</f>
        <v/>
      </c>
      <c r="D58" s="135"/>
      <c r="E58" s="135"/>
      <c r="F58" s="135"/>
      <c r="G58" s="135"/>
      <c r="H58" s="135"/>
      <c r="I58" s="135"/>
      <c r="J58" s="135"/>
      <c r="K58" s="134"/>
      <c r="L58" s="134"/>
      <c r="M58" s="1"/>
    </row>
    <row r="59" spans="1:13" x14ac:dyDescent="0.25">
      <c r="A59" s="1" t="str">
        <f>IF('Thèmes FCJ'!B42="","",'Thèmes FCJ'!D42)</f>
        <v/>
      </c>
      <c r="B59" s="1" t="str">
        <f>IF('Thèmes FCJ'!B42="","",'Thèmes FCJ'!A42)</f>
        <v/>
      </c>
      <c r="C59" s="135" t="str">
        <f>IF('Thèmes FCJ'!B42="","",'Thèmes FCJ'!B42)</f>
        <v/>
      </c>
      <c r="D59" s="135"/>
      <c r="E59" s="135"/>
      <c r="F59" s="135"/>
      <c r="G59" s="135"/>
      <c r="H59" s="135"/>
      <c r="I59" s="135"/>
      <c r="J59" s="135"/>
      <c r="K59" s="134"/>
      <c r="L59" s="134"/>
      <c r="M59" s="1"/>
    </row>
    <row r="60" spans="1:13" x14ac:dyDescent="0.25">
      <c r="A60" s="1" t="str">
        <f>IF('Thèmes FCJ'!B43="","",'Thèmes FCJ'!D43)</f>
        <v/>
      </c>
      <c r="B60" s="1" t="str">
        <f>IF('Thèmes FCJ'!B43="","",'Thèmes FCJ'!A43)</f>
        <v/>
      </c>
      <c r="C60" s="135" t="str">
        <f>IF('Thèmes FCJ'!B43="","",'Thèmes FCJ'!B43)</f>
        <v/>
      </c>
      <c r="D60" s="135"/>
      <c r="E60" s="135"/>
      <c r="F60" s="135"/>
      <c r="G60" s="135"/>
      <c r="H60" s="135"/>
      <c r="I60" s="135"/>
      <c r="J60" s="135"/>
      <c r="K60" s="134"/>
      <c r="L60" s="134"/>
      <c r="M60" s="1"/>
    </row>
    <row r="61" spans="1:13" x14ac:dyDescent="0.25">
      <c r="A61" s="1" t="str">
        <f>IF('Thèmes FCJ'!B44="","",'Thèmes FCJ'!D44)</f>
        <v/>
      </c>
      <c r="B61" s="1" t="str">
        <f>IF('Thèmes FCJ'!B44="","",'Thèmes FCJ'!A44)</f>
        <v/>
      </c>
      <c r="C61" s="135" t="str">
        <f>IF('Thèmes FCJ'!B44="","",'Thèmes FCJ'!B44)</f>
        <v/>
      </c>
      <c r="D61" s="135"/>
      <c r="E61" s="135"/>
      <c r="F61" s="135"/>
      <c r="G61" s="135"/>
      <c r="H61" s="135"/>
      <c r="I61" s="135"/>
      <c r="J61" s="135"/>
      <c r="K61" s="134"/>
      <c r="L61" s="134"/>
      <c r="M61" s="1"/>
    </row>
    <row r="62" spans="1:13" x14ac:dyDescent="0.25">
      <c r="A62" s="1" t="str">
        <f>IF('Thèmes FCJ'!B45="","",'Thèmes FCJ'!D45)</f>
        <v/>
      </c>
      <c r="B62" s="1" t="str">
        <f>IF('Thèmes FCJ'!B45="","",'Thèmes FCJ'!A45)</f>
        <v/>
      </c>
      <c r="C62" s="135" t="str">
        <f>IF('Thèmes FCJ'!B45="","",'Thèmes FCJ'!B45)</f>
        <v/>
      </c>
      <c r="D62" s="135"/>
      <c r="E62" s="135"/>
      <c r="F62" s="135"/>
      <c r="G62" s="135"/>
      <c r="H62" s="135"/>
      <c r="I62" s="135"/>
      <c r="J62" s="135"/>
      <c r="K62" s="134"/>
      <c r="L62" s="134"/>
      <c r="M62" s="1"/>
    </row>
    <row r="63" spans="1:13" x14ac:dyDescent="0.25">
      <c r="A63" s="1" t="str">
        <f>IF('Thèmes FCJ'!B46="","",'Thèmes FCJ'!D46)</f>
        <v/>
      </c>
      <c r="B63" s="1" t="str">
        <f>IF('Thèmes FCJ'!B46="","",'Thèmes FCJ'!A46)</f>
        <v/>
      </c>
      <c r="C63" s="135" t="str">
        <f>IF('Thèmes FCJ'!B46="","",'Thèmes FCJ'!B46)</f>
        <v/>
      </c>
      <c r="D63" s="135"/>
      <c r="E63" s="135"/>
      <c r="F63" s="135"/>
      <c r="G63" s="135"/>
      <c r="H63" s="135"/>
      <c r="I63" s="135"/>
      <c r="J63" s="135"/>
      <c r="K63" s="134"/>
      <c r="L63" s="134"/>
      <c r="M63" s="1"/>
    </row>
    <row r="64" spans="1:13" x14ac:dyDescent="0.25">
      <c r="A64" s="1" t="str">
        <f>IF('Thèmes FCJ'!B47="","",'Thèmes FCJ'!D47)</f>
        <v/>
      </c>
      <c r="B64" s="1" t="str">
        <f>IF('Thèmes FCJ'!B47="","",'Thèmes FCJ'!A47)</f>
        <v/>
      </c>
      <c r="C64" s="135" t="str">
        <f>IF('Thèmes FCJ'!B47="","",'Thèmes FCJ'!B47)</f>
        <v/>
      </c>
      <c r="D64" s="135"/>
      <c r="E64" s="135"/>
      <c r="F64" s="135"/>
      <c r="G64" s="135"/>
      <c r="H64" s="135"/>
      <c r="I64" s="135"/>
      <c r="J64" s="135"/>
      <c r="K64" s="134"/>
      <c r="L64" s="134"/>
      <c r="M64" s="1"/>
    </row>
    <row r="65" spans="1:13" x14ac:dyDescent="0.25">
      <c r="A65" s="1" t="str">
        <f>IF('Thèmes FCJ'!B48="","",'Thèmes FCJ'!D48)</f>
        <v/>
      </c>
      <c r="B65" s="1" t="str">
        <f>IF('Thèmes FCJ'!B48="","",'Thèmes FCJ'!A48)</f>
        <v/>
      </c>
      <c r="C65" s="135" t="str">
        <f>IF('Thèmes FCJ'!B48="","",'Thèmes FCJ'!B48)</f>
        <v/>
      </c>
      <c r="D65" s="135"/>
      <c r="E65" s="135"/>
      <c r="F65" s="135"/>
      <c r="G65" s="135"/>
      <c r="H65" s="135"/>
      <c r="I65" s="135"/>
      <c r="J65" s="135"/>
      <c r="K65" s="134"/>
      <c r="L65" s="134"/>
      <c r="M65" s="1"/>
    </row>
    <row r="66" spans="1:13" x14ac:dyDescent="0.25">
      <c r="A66" s="1" t="str">
        <f>IF('Thèmes FCJ'!B49="","",'Thèmes FCJ'!D49)</f>
        <v/>
      </c>
      <c r="B66" s="1" t="str">
        <f>IF('Thèmes FCJ'!B49="","",'Thèmes FCJ'!A49)</f>
        <v/>
      </c>
      <c r="C66" s="135" t="str">
        <f>IF('Thèmes FCJ'!B49="","",'Thèmes FCJ'!B49)</f>
        <v/>
      </c>
      <c r="D66" s="135"/>
      <c r="E66" s="135"/>
      <c r="F66" s="135"/>
      <c r="G66" s="135"/>
      <c r="H66" s="135"/>
      <c r="I66" s="135"/>
      <c r="J66" s="135"/>
      <c r="K66" s="134"/>
      <c r="L66" s="134"/>
      <c r="M66" s="1"/>
    </row>
    <row r="67" spans="1:13" x14ac:dyDescent="0.25">
      <c r="A67" s="1" t="str">
        <f>IF('Thèmes FCJ'!B50="","",'Thèmes FCJ'!D50)</f>
        <v/>
      </c>
      <c r="B67" s="1" t="str">
        <f>IF('Thèmes FCJ'!B50="","",'Thèmes FCJ'!A50)</f>
        <v/>
      </c>
      <c r="C67" s="135" t="str">
        <f>IF('Thèmes FCJ'!B50="","",'Thèmes FCJ'!B50)</f>
        <v/>
      </c>
      <c r="D67" s="135"/>
      <c r="E67" s="135"/>
      <c r="F67" s="135"/>
      <c r="G67" s="135"/>
      <c r="H67" s="135"/>
      <c r="I67" s="135"/>
      <c r="J67" s="135"/>
      <c r="K67" s="134"/>
      <c r="L67" s="134"/>
      <c r="M67" s="1"/>
    </row>
    <row r="68" spans="1:13" x14ac:dyDescent="0.25">
      <c r="A68" s="1" t="str">
        <f>IF('Thèmes FCJ'!B51="","",'Thèmes FCJ'!D51)</f>
        <v/>
      </c>
      <c r="B68" s="1" t="str">
        <f>IF('Thèmes FCJ'!B51="","",'Thèmes FCJ'!A51)</f>
        <v/>
      </c>
      <c r="C68" s="135" t="str">
        <f>IF('Thèmes FCJ'!B51="","",'Thèmes FCJ'!B51)</f>
        <v/>
      </c>
      <c r="D68" s="135"/>
      <c r="E68" s="135"/>
      <c r="F68" s="135"/>
      <c r="G68" s="135"/>
      <c r="H68" s="135"/>
      <c r="I68" s="135"/>
      <c r="J68" s="135"/>
      <c r="K68" s="134"/>
      <c r="L68" s="134"/>
      <c r="M68" s="1"/>
    </row>
    <row r="69" spans="1:13" x14ac:dyDescent="0.25">
      <c r="A69" s="1" t="str">
        <f>IF('Thèmes FCJ'!B52="","",'Thèmes FCJ'!D52)</f>
        <v>SAP</v>
      </c>
      <c r="B69" s="1" t="str">
        <f>IF('Thèmes FCJ'!B52="","",'Thèmes FCJ'!A52)</f>
        <v>SAP_1</v>
      </c>
      <c r="C69" s="135" t="str">
        <f>IF('Thèmes FCJ'!B52="","",'Thèmes FCJ'!B52)</f>
        <v>BILAN CIRCONSTANCIEL</v>
      </c>
      <c r="D69" s="135"/>
      <c r="E69" s="135"/>
      <c r="F69" s="135"/>
      <c r="G69" s="135"/>
      <c r="H69" s="135"/>
      <c r="I69" s="135"/>
      <c r="J69" s="135"/>
      <c r="K69" s="134"/>
      <c r="L69" s="134"/>
      <c r="M69" s="1"/>
    </row>
    <row r="70" spans="1:13" x14ac:dyDescent="0.25">
      <c r="A70" s="1" t="str">
        <f>IF('Thèmes FCJ'!B53="","",'Thèmes FCJ'!D53)</f>
        <v>SAP</v>
      </c>
      <c r="B70" s="1" t="str">
        <f>IF('Thèmes FCJ'!B53="","",'Thèmes FCJ'!A53)</f>
        <v>SAP_2</v>
      </c>
      <c r="C70" s="135" t="str">
        <f>IF('Thèmes FCJ'!B53="","",'Thèmes FCJ'!B53)</f>
        <v>BILAN D'URGENCE VITALE (BILAN PRIMAIRE)</v>
      </c>
      <c r="D70" s="135"/>
      <c r="E70" s="135"/>
      <c r="F70" s="135"/>
      <c r="G70" s="135"/>
      <c r="H70" s="135"/>
      <c r="I70" s="135"/>
      <c r="J70" s="135"/>
      <c r="K70" s="134"/>
      <c r="L70" s="134"/>
      <c r="M70" s="1"/>
    </row>
    <row r="71" spans="1:13" x14ac:dyDescent="0.25">
      <c r="A71" s="1" t="str">
        <f>IF('Thèmes FCJ'!B54="","",'Thèmes FCJ'!D54)</f>
        <v>SAP</v>
      </c>
      <c r="B71" s="1" t="str">
        <f>IF('Thèmes FCJ'!B54="","",'Thèmes FCJ'!A54)</f>
        <v>SAP_3</v>
      </c>
      <c r="C71" s="135" t="str">
        <f>IF('Thèmes FCJ'!B54="","",'Thèmes FCJ'!B54)</f>
        <v>BILAN COMPLEMENTAIRE SUITE TRAUMA</v>
      </c>
      <c r="D71" s="135"/>
      <c r="E71" s="135"/>
      <c r="F71" s="135"/>
      <c r="G71" s="135"/>
      <c r="H71" s="135"/>
      <c r="I71" s="135"/>
      <c r="J71" s="135"/>
      <c r="K71" s="134"/>
      <c r="L71" s="134"/>
      <c r="M71" s="1"/>
    </row>
    <row r="72" spans="1:13" x14ac:dyDescent="0.25">
      <c r="A72" s="1" t="str">
        <f>IF('Thèmes FCJ'!B55="","",'Thèmes FCJ'!D55)</f>
        <v>SAP</v>
      </c>
      <c r="B72" s="1" t="str">
        <f>IF('Thèmes FCJ'!B55="","",'Thèmes FCJ'!A55)</f>
        <v>SAP_4</v>
      </c>
      <c r="C72" s="135" t="str">
        <f>IF('Thèmes FCJ'!B55="","",'Thèmes FCJ'!B55)</f>
        <v>BILAN COMPLEMENTAIRE SUITE MALAISE</v>
      </c>
      <c r="D72" s="135"/>
      <c r="E72" s="135"/>
      <c r="F72" s="135"/>
      <c r="G72" s="135"/>
      <c r="H72" s="135"/>
      <c r="I72" s="135"/>
      <c r="J72" s="135"/>
      <c r="K72" s="134"/>
      <c r="L72" s="134"/>
      <c r="M72" s="1"/>
    </row>
    <row r="73" spans="1:13" x14ac:dyDescent="0.25">
      <c r="A73" s="1" t="str">
        <f>IF('Thèmes FCJ'!B56="","",'Thèmes FCJ'!D56)</f>
        <v>SAP</v>
      </c>
      <c r="B73" s="1" t="str">
        <f>IF('Thèmes FCJ'!B56="","",'Thèmes FCJ'!A56)</f>
        <v>SAP_5</v>
      </c>
      <c r="C73" s="135" t="str">
        <f>IF('Thèmes FCJ'!B56="","",'Thèmes FCJ'!B56)</f>
        <v>SURVEILLANCE VICTIME</v>
      </c>
      <c r="D73" s="135"/>
      <c r="E73" s="135"/>
      <c r="F73" s="135"/>
      <c r="G73" s="135"/>
      <c r="H73" s="135"/>
      <c r="I73" s="135"/>
      <c r="J73" s="135"/>
      <c r="K73" s="134"/>
      <c r="L73" s="134"/>
      <c r="M73" s="1"/>
    </row>
    <row r="74" spans="1:13" x14ac:dyDescent="0.25">
      <c r="A74" s="1" t="str">
        <f>IF('Thèmes FCJ'!B57="","",'Thèmes FCJ'!D57)</f>
        <v>SAP</v>
      </c>
      <c r="B74" s="1" t="str">
        <f>IF('Thèmes FCJ'!B57="","",'Thèmes FCJ'!A57)</f>
        <v>SAP_6</v>
      </c>
      <c r="C74" s="135" t="str">
        <f>IF('Thèmes FCJ'!B57="","",'Thèmes FCJ'!B57)</f>
        <v>AIDE A LA PRISE DE MEDICAMENTS</v>
      </c>
      <c r="D74" s="135"/>
      <c r="E74" s="135"/>
      <c r="F74" s="135"/>
      <c r="G74" s="135"/>
      <c r="H74" s="135"/>
      <c r="I74" s="135"/>
      <c r="J74" s="135"/>
      <c r="K74" s="134"/>
      <c r="L74" s="134"/>
      <c r="M74" s="1"/>
    </row>
    <row r="75" spans="1:13" x14ac:dyDescent="0.25">
      <c r="A75" s="1" t="str">
        <f>IF('Thèmes FCJ'!B58="","",'Thèmes FCJ'!D58)</f>
        <v>SAP</v>
      </c>
      <c r="B75" s="1" t="str">
        <f>IF('Thèmes FCJ'!B58="","",'Thèmes FCJ'!A58)</f>
        <v>SAP_7</v>
      </c>
      <c r="C75" s="135" t="str">
        <f>IF('Thèmes FCJ'!B58="","",'Thèmes FCJ'!B58)</f>
        <v>ACR</v>
      </c>
      <c r="D75" s="135"/>
      <c r="E75" s="135"/>
      <c r="F75" s="135"/>
      <c r="G75" s="135"/>
      <c r="H75" s="135"/>
      <c r="I75" s="135"/>
      <c r="J75" s="135"/>
      <c r="K75" s="134"/>
      <c r="L75" s="134"/>
      <c r="M75" s="1"/>
    </row>
    <row r="76" spans="1:13" x14ac:dyDescent="0.25">
      <c r="A76" s="1" t="str">
        <f>IF('Thèmes FCJ'!B59="","",'Thèmes FCJ'!D59)</f>
        <v>SAP</v>
      </c>
      <c r="B76" s="1" t="str">
        <f>IF('Thèmes FCJ'!B59="","",'Thèmes FCJ'!A59)</f>
        <v>SAP_8</v>
      </c>
      <c r="C76" s="135" t="str">
        <f>IF('Thèmes FCJ'!B59="","",'Thèmes FCJ'!B59)</f>
        <v>PERTE DE CONNAISSANCE</v>
      </c>
      <c r="D76" s="135"/>
      <c r="E76" s="135"/>
      <c r="F76" s="135"/>
      <c r="G76" s="135"/>
      <c r="H76" s="135"/>
      <c r="I76" s="135"/>
      <c r="J76" s="135"/>
      <c r="K76" s="134"/>
      <c r="L76" s="134"/>
      <c r="M76" s="1"/>
    </row>
    <row r="77" spans="1:13" x14ac:dyDescent="0.25">
      <c r="A77" s="1" t="str">
        <f>IF('Thèmes FCJ'!B60="","",'Thèmes FCJ'!D60)</f>
        <v>SAP</v>
      </c>
      <c r="B77" s="1" t="str">
        <f>IF('Thèmes FCJ'!B60="","",'Thèmes FCJ'!A60)</f>
        <v>SAP_9</v>
      </c>
      <c r="C77" s="135" t="str">
        <f>IF('Thèmes FCJ'!B60="","",'Thèmes FCJ'!B60)</f>
        <v>INTOXICATIONS</v>
      </c>
      <c r="D77" s="135"/>
      <c r="E77" s="135"/>
      <c r="F77" s="135"/>
      <c r="G77" s="135"/>
      <c r="H77" s="135"/>
      <c r="I77" s="135"/>
      <c r="J77" s="135"/>
      <c r="K77" s="134"/>
      <c r="L77" s="134"/>
      <c r="M77" s="1"/>
    </row>
    <row r="78" spans="1:13" x14ac:dyDescent="0.25">
      <c r="A78" s="1" t="str">
        <f>IF('Thèmes FCJ'!B61="","",'Thèmes FCJ'!D61)</f>
        <v>SAP</v>
      </c>
      <c r="B78" s="1" t="str">
        <f>IF('Thèmes FCJ'!B61="","",'Thèmes FCJ'!A61)</f>
        <v>SAP_10</v>
      </c>
      <c r="C78" s="135" t="str">
        <f>IF('Thèmes FCJ'!B61="","",'Thèmes FCJ'!B61)</f>
        <v>TRAUMATISME FACE + FACE ANTERIEURE DU COU</v>
      </c>
      <c r="D78" s="135"/>
      <c r="E78" s="135"/>
      <c r="F78" s="135"/>
      <c r="G78" s="135"/>
      <c r="H78" s="135"/>
      <c r="I78" s="135"/>
      <c r="J78" s="135"/>
      <c r="K78" s="134"/>
      <c r="L78" s="134"/>
      <c r="M78" s="1"/>
    </row>
    <row r="79" spans="1:13" x14ac:dyDescent="0.25">
      <c r="A79" s="1" t="str">
        <f>IF('Thèmes FCJ'!B62="","",'Thèmes FCJ'!D62)</f>
        <v>SAP</v>
      </c>
      <c r="B79" s="1" t="str">
        <f>IF('Thèmes FCJ'!B62="","",'Thèmes FCJ'!A62)</f>
        <v>SAP_11</v>
      </c>
      <c r="C79" s="135" t="str">
        <f>IF('Thèmes FCJ'!B62="","",'Thèmes FCJ'!B62)</f>
        <v>IMMOBILISATION GENERALE PLAN DUR</v>
      </c>
      <c r="D79" s="135"/>
      <c r="E79" s="135"/>
      <c r="F79" s="135"/>
      <c r="G79" s="135"/>
      <c r="H79" s="135"/>
      <c r="I79" s="135"/>
      <c r="J79" s="135"/>
      <c r="K79" s="134"/>
      <c r="L79" s="134"/>
      <c r="M79" s="1"/>
    </row>
    <row r="80" spans="1:13" x14ac:dyDescent="0.25">
      <c r="A80" s="1" t="str">
        <f>IF('Thèmes FCJ'!B63="","",'Thèmes FCJ'!D63)</f>
        <v>SAP</v>
      </c>
      <c r="B80" s="1" t="str">
        <f>IF('Thèmes FCJ'!B63="","",'Thèmes FCJ'!A63)</f>
        <v>SAP_12</v>
      </c>
      <c r="C80" s="135" t="str">
        <f>IF('Thèmes FCJ'!B63="","",'Thèmes FCJ'!B63)</f>
        <v>POSE D'ATTELLE CERVICO-THORACIQUE</v>
      </c>
      <c r="D80" s="135"/>
      <c r="E80" s="135"/>
      <c r="F80" s="135"/>
      <c r="G80" s="135"/>
      <c r="H80" s="135"/>
      <c r="I80" s="135"/>
      <c r="J80" s="135"/>
      <c r="K80" s="134"/>
      <c r="L80" s="134"/>
      <c r="M80" s="1"/>
    </row>
    <row r="81" spans="1:13" x14ac:dyDescent="0.25">
      <c r="A81" s="1" t="str">
        <f>IF('Thèmes FCJ'!B64="","",'Thèmes FCJ'!D64)</f>
        <v>SAP</v>
      </c>
      <c r="B81" s="1" t="str">
        <f>IF('Thèmes FCJ'!B64="","",'Thèmes FCJ'!A64)</f>
        <v>SAP_13</v>
      </c>
      <c r="C81" s="135" t="str">
        <f>IF('Thèmes FCJ'!B64="","",'Thèmes FCJ'!B64)</f>
        <v>MULTIPARAMETRIQUE - MONITEUR DES SIGNES VITAUX</v>
      </c>
      <c r="D81" s="135"/>
      <c r="E81" s="135"/>
      <c r="F81" s="135"/>
      <c r="G81" s="135"/>
      <c r="H81" s="135"/>
      <c r="I81" s="135"/>
      <c r="J81" s="135"/>
      <c r="K81" s="134"/>
      <c r="L81" s="134"/>
      <c r="M81" s="1"/>
    </row>
    <row r="82" spans="1:13" x14ac:dyDescent="0.25">
      <c r="A82" s="1" t="str">
        <f>IF('Thèmes FCJ'!B65="","",'Thèmes FCJ'!D65)</f>
        <v>SAP</v>
      </c>
      <c r="B82" s="1" t="str">
        <f>IF('Thèmes FCJ'!B65="","",'Thèmes FCJ'!A65)</f>
        <v>SAP_14</v>
      </c>
      <c r="C82" s="135" t="str">
        <f>IF('Thèmes FCJ'!B65="","",'Thèmes FCJ'!B65)</f>
        <v>RESUSCI ANNE ENFANT ET NOURISSON</v>
      </c>
      <c r="D82" s="135"/>
      <c r="E82" s="135"/>
      <c r="F82" s="135"/>
      <c r="G82" s="135"/>
      <c r="H82" s="135"/>
      <c r="I82" s="135"/>
      <c r="J82" s="135"/>
      <c r="K82" s="134"/>
      <c r="L82" s="134"/>
      <c r="M82" s="1"/>
    </row>
    <row r="83" spans="1:13" x14ac:dyDescent="0.25">
      <c r="A83" s="1" t="str">
        <f>IF('Thèmes FCJ'!B66="","",'Thèmes FCJ'!D66)</f>
        <v>SAP</v>
      </c>
      <c r="B83" s="1" t="str">
        <f>IF('Thèmes FCJ'!B66="","",'Thèmes FCJ'!A66)</f>
        <v>SAP_15</v>
      </c>
      <c r="C83" s="135" t="str">
        <f>IF('Thèmes FCJ'!B66="","",'Thèmes FCJ'!B66)</f>
        <v>LOT BARIATRIQUE / CHAISE BRANCARDAGE DIFFICILE</v>
      </c>
      <c r="D83" s="135"/>
      <c r="E83" s="135"/>
      <c r="F83" s="135"/>
      <c r="G83" s="135"/>
      <c r="H83" s="135"/>
      <c r="I83" s="135"/>
      <c r="J83" s="135"/>
      <c r="K83" s="134"/>
      <c r="L83" s="134"/>
      <c r="M83" s="1"/>
    </row>
    <row r="84" spans="1:13" x14ac:dyDescent="0.25">
      <c r="A84" s="1" t="str">
        <f>IF('Thèmes FCJ'!B67="","",'Thèmes FCJ'!D67)</f>
        <v>SAP</v>
      </c>
      <c r="B84" s="1" t="str">
        <f>IF('Thèmes FCJ'!B67="","",'Thèmes FCJ'!A67)</f>
        <v>SAP_16</v>
      </c>
      <c r="C84" s="135" t="str">
        <f>IF('Thèmes FCJ'!B67="","",'Thèmes FCJ'!B67)</f>
        <v xml:space="preserve">TECHNIQUES DE BRANCARDAGES (BRANCARD CUILLÈRE, PONTS …) </v>
      </c>
      <c r="D84" s="135"/>
      <c r="E84" s="135"/>
      <c r="F84" s="135"/>
      <c r="G84" s="135"/>
      <c r="H84" s="135"/>
      <c r="I84" s="135"/>
      <c r="J84" s="135"/>
      <c r="K84" s="134"/>
      <c r="L84" s="134"/>
      <c r="M84" s="1"/>
    </row>
    <row r="85" spans="1:13" x14ac:dyDescent="0.25">
      <c r="A85" s="1" t="str">
        <f>IF('Thèmes FCJ'!B68="","",'Thèmes FCJ'!D68)</f>
        <v>SAP</v>
      </c>
      <c r="B85" s="1" t="str">
        <f>IF('Thèmes FCJ'!B68="","",'Thèmes FCJ'!A68)</f>
        <v>SAP_17</v>
      </c>
      <c r="C85" s="135" t="str">
        <f>IF('Thèmes FCJ'!B68="","",'Thèmes FCJ'!B68)</f>
        <v>RETRAIT DE CASQUE / RETOURNEMENT DE VICTIME</v>
      </c>
      <c r="D85" s="135"/>
      <c r="E85" s="135"/>
      <c r="F85" s="135"/>
      <c r="G85" s="135"/>
      <c r="H85" s="135"/>
      <c r="I85" s="135"/>
      <c r="J85" s="135"/>
      <c r="K85" s="134"/>
      <c r="L85" s="134"/>
      <c r="M85" s="1"/>
    </row>
    <row r="86" spans="1:13" x14ac:dyDescent="0.25">
      <c r="A86" s="1" t="str">
        <f>IF('Thèmes FCJ'!B69="","",'Thèmes FCJ'!D69)</f>
        <v>SAP</v>
      </c>
      <c r="B86" s="1" t="str">
        <f>IF('Thèmes FCJ'!B69="","",'Thèmes FCJ'!A69)</f>
        <v>SAP_18</v>
      </c>
      <c r="C86" s="135" t="str">
        <f>IF('Thèmes FCJ'!B69="","",'Thèmes FCJ'!B69)</f>
        <v>CUEILLETTE DE VICTIME (INTERVENTION SR)</v>
      </c>
      <c r="D86" s="135"/>
      <c r="E86" s="135"/>
      <c r="F86" s="135"/>
      <c r="G86" s="135"/>
      <c r="H86" s="135"/>
      <c r="I86" s="135"/>
      <c r="J86" s="135"/>
      <c r="K86" s="134"/>
      <c r="L86" s="134"/>
      <c r="M86" s="1"/>
    </row>
    <row r="87" spans="1:13" x14ac:dyDescent="0.25">
      <c r="A87" s="1" t="str">
        <f>IF('Thèmes FCJ'!B70="","",'Thèmes FCJ'!D70)</f>
        <v>SAP</v>
      </c>
      <c r="B87" s="1" t="str">
        <f>IF('Thèmes FCJ'!B70="","",'Thèmes FCJ'!A70)</f>
        <v>SAP_19</v>
      </c>
      <c r="C87" s="135" t="str">
        <f>IF('Thèmes FCJ'!B70="","",'Thèmes FCJ'!B70)</f>
        <v>MEA - EVACUATION VICTIME BARQUETTE EPA</v>
      </c>
      <c r="D87" s="135"/>
      <c r="E87" s="135"/>
      <c r="F87" s="135"/>
      <c r="G87" s="135"/>
      <c r="H87" s="135"/>
      <c r="I87" s="135"/>
      <c r="J87" s="135"/>
      <c r="K87" s="134"/>
      <c r="L87" s="134"/>
      <c r="M87" s="1"/>
    </row>
    <row r="88" spans="1:13" x14ac:dyDescent="0.25">
      <c r="A88" s="1" t="str">
        <f>IF('Thèmes FCJ'!B71="","",'Thèmes FCJ'!D71)</f>
        <v>SAP</v>
      </c>
      <c r="B88" s="1" t="str">
        <f>IF('Thèmes FCJ'!B71="","",'Thèmes FCJ'!A71)</f>
        <v>SAP_20</v>
      </c>
      <c r="C88" s="135" t="str">
        <f>IF('Thèmes FCJ'!B71="","",'Thèmes FCJ'!B71)</f>
        <v>REPÉRAGE SECOURISTE</v>
      </c>
      <c r="D88" s="135"/>
      <c r="E88" s="135"/>
      <c r="F88" s="135"/>
      <c r="G88" s="135"/>
      <c r="H88" s="135"/>
      <c r="I88" s="135"/>
      <c r="J88" s="135"/>
      <c r="K88" s="134"/>
      <c r="L88" s="134"/>
      <c r="M88" s="1"/>
    </row>
    <row r="89" spans="1:13" x14ac:dyDescent="0.25">
      <c r="A89" s="1" t="str">
        <f>IF('Thèmes FCJ'!B72="","",'Thèmes FCJ'!D72)</f>
        <v/>
      </c>
      <c r="B89" s="1" t="str">
        <f>IF('Thèmes FCJ'!B72="","",'Thèmes FCJ'!A72)</f>
        <v/>
      </c>
      <c r="C89" s="135" t="str">
        <f>IF('Thèmes FCJ'!B72="","",'Thèmes FCJ'!B72)</f>
        <v/>
      </c>
      <c r="D89" s="135"/>
      <c r="E89" s="135"/>
      <c r="F89" s="135"/>
      <c r="G89" s="135"/>
      <c r="H89" s="135"/>
      <c r="I89" s="135"/>
      <c r="J89" s="135"/>
      <c r="K89" s="134"/>
      <c r="L89" s="134"/>
      <c r="M89" s="1"/>
    </row>
    <row r="90" spans="1:13" x14ac:dyDescent="0.25">
      <c r="A90" s="1" t="str">
        <f>IF('Thèmes FCJ'!B73="","",'Thèmes FCJ'!D73)</f>
        <v/>
      </c>
      <c r="B90" s="1" t="str">
        <f>IF('Thèmes FCJ'!B73="","",'Thèmes FCJ'!A73)</f>
        <v/>
      </c>
      <c r="C90" s="135" t="str">
        <f>IF('Thèmes FCJ'!B73="","",'Thèmes FCJ'!B73)</f>
        <v/>
      </c>
      <c r="D90" s="135"/>
      <c r="E90" s="135"/>
      <c r="F90" s="135"/>
      <c r="G90" s="135"/>
      <c r="H90" s="135"/>
      <c r="I90" s="135"/>
      <c r="J90" s="135"/>
      <c r="K90" s="134"/>
      <c r="L90" s="134"/>
      <c r="M90" s="1"/>
    </row>
    <row r="91" spans="1:13" x14ac:dyDescent="0.25">
      <c r="A91" s="1" t="str">
        <f>IF('Thèmes FCJ'!B74="","",'Thèmes FCJ'!D74)</f>
        <v/>
      </c>
      <c r="B91" s="1" t="str">
        <f>IF('Thèmes FCJ'!B74="","",'Thèmes FCJ'!A74)</f>
        <v/>
      </c>
      <c r="C91" s="135" t="str">
        <f>IF('Thèmes FCJ'!B74="","",'Thèmes FCJ'!B74)</f>
        <v/>
      </c>
      <c r="D91" s="135"/>
      <c r="E91" s="135"/>
      <c r="F91" s="135"/>
      <c r="G91" s="135"/>
      <c r="H91" s="135"/>
      <c r="I91" s="135"/>
      <c r="J91" s="135"/>
      <c r="K91" s="134"/>
      <c r="L91" s="134"/>
      <c r="M91" s="1"/>
    </row>
    <row r="92" spans="1:13" x14ac:dyDescent="0.25">
      <c r="A92" s="1" t="str">
        <f>IF('Thèmes FCJ'!B75="","",'Thèmes FCJ'!D75)</f>
        <v/>
      </c>
      <c r="B92" s="1" t="str">
        <f>IF('Thèmes FCJ'!B75="","",'Thèmes FCJ'!A75)</f>
        <v/>
      </c>
      <c r="C92" s="135" t="str">
        <f>IF('Thèmes FCJ'!B75="","",'Thèmes FCJ'!B75)</f>
        <v/>
      </c>
      <c r="D92" s="135"/>
      <c r="E92" s="135"/>
      <c r="F92" s="135"/>
      <c r="G92" s="135"/>
      <c r="H92" s="135"/>
      <c r="I92" s="135"/>
      <c r="J92" s="135"/>
      <c r="K92" s="134"/>
      <c r="L92" s="134"/>
      <c r="M92" s="1"/>
    </row>
    <row r="93" spans="1:13" x14ac:dyDescent="0.25">
      <c r="A93" s="1" t="str">
        <f>IF('Thèmes FCJ'!B76="","",'Thèmes FCJ'!D76)</f>
        <v/>
      </c>
      <c r="B93" s="1" t="str">
        <f>IF('Thèmes FCJ'!B76="","",'Thèmes FCJ'!A76)</f>
        <v/>
      </c>
      <c r="C93" s="135" t="str">
        <f>IF('Thèmes FCJ'!B76="","",'Thèmes FCJ'!B76)</f>
        <v/>
      </c>
      <c r="D93" s="135"/>
      <c r="E93" s="135"/>
      <c r="F93" s="135"/>
      <c r="G93" s="135"/>
      <c r="H93" s="135"/>
      <c r="I93" s="135"/>
      <c r="J93" s="135"/>
      <c r="K93" s="134"/>
      <c r="L93" s="134"/>
      <c r="M93" s="1"/>
    </row>
    <row r="94" spans="1:13" x14ac:dyDescent="0.25">
      <c r="A94" s="1" t="str">
        <f>IF('Thèmes FCJ'!B77="","",'Thèmes FCJ'!D77)</f>
        <v/>
      </c>
      <c r="B94" s="1" t="str">
        <f>IF('Thèmes FCJ'!B77="","",'Thèmes FCJ'!A77)</f>
        <v/>
      </c>
      <c r="C94" s="135" t="str">
        <f>IF('Thèmes FCJ'!B77="","",'Thèmes FCJ'!B77)</f>
        <v/>
      </c>
      <c r="D94" s="135"/>
      <c r="E94" s="135"/>
      <c r="F94" s="135"/>
      <c r="G94" s="135"/>
      <c r="H94" s="135"/>
      <c r="I94" s="135"/>
      <c r="J94" s="135"/>
      <c r="K94" s="134"/>
      <c r="L94" s="134"/>
      <c r="M94" s="1"/>
    </row>
    <row r="95" spans="1:13" x14ac:dyDescent="0.25">
      <c r="A95" s="1" t="str">
        <f>IF('Thèmes FCJ'!B78="","",'Thèmes FCJ'!D78)</f>
        <v/>
      </c>
      <c r="B95" s="1" t="str">
        <f>IF('Thèmes FCJ'!B78="","",'Thèmes FCJ'!A78)</f>
        <v/>
      </c>
      <c r="C95" s="135" t="str">
        <f>IF('Thèmes FCJ'!B78="","",'Thèmes FCJ'!B78)</f>
        <v/>
      </c>
      <c r="D95" s="135"/>
      <c r="E95" s="135"/>
      <c r="F95" s="135"/>
      <c r="G95" s="135"/>
      <c r="H95" s="135"/>
      <c r="I95" s="135"/>
      <c r="J95" s="135"/>
      <c r="K95" s="134"/>
      <c r="L95" s="134"/>
      <c r="M95" s="1"/>
    </row>
    <row r="96" spans="1:13" x14ac:dyDescent="0.25">
      <c r="A96" s="1" t="str">
        <f>IF('Thèmes FCJ'!B79="","",'Thèmes FCJ'!D79)</f>
        <v/>
      </c>
      <c r="B96" s="1" t="str">
        <f>IF('Thèmes FCJ'!B79="","",'Thèmes FCJ'!A79)</f>
        <v/>
      </c>
      <c r="C96" s="135" t="str">
        <f>IF('Thèmes FCJ'!B79="","",'Thèmes FCJ'!B79)</f>
        <v/>
      </c>
      <c r="D96" s="135"/>
      <c r="E96" s="135"/>
      <c r="F96" s="135"/>
      <c r="G96" s="135"/>
      <c r="H96" s="135"/>
      <c r="I96" s="135"/>
      <c r="J96" s="135"/>
      <c r="K96" s="134"/>
      <c r="L96" s="134"/>
      <c r="M96" s="1"/>
    </row>
    <row r="97" spans="1:13" x14ac:dyDescent="0.25">
      <c r="A97" s="1" t="str">
        <f>IF('Thèmes FCJ'!B80="","",'Thèmes FCJ'!D80)</f>
        <v/>
      </c>
      <c r="B97" s="1" t="str">
        <f>IF('Thèmes FCJ'!B80="","",'Thèmes FCJ'!A80)</f>
        <v/>
      </c>
      <c r="C97" s="135" t="str">
        <f>IF('Thèmes FCJ'!B80="","",'Thèmes FCJ'!B80)</f>
        <v/>
      </c>
      <c r="D97" s="135"/>
      <c r="E97" s="135"/>
      <c r="F97" s="135"/>
      <c r="G97" s="135"/>
      <c r="H97" s="135"/>
      <c r="I97" s="135"/>
      <c r="J97" s="135"/>
      <c r="K97" s="134"/>
      <c r="L97" s="134"/>
      <c r="M97" s="1"/>
    </row>
    <row r="98" spans="1:13" x14ac:dyDescent="0.25">
      <c r="A98" s="1" t="str">
        <f>IF('Thèmes FCJ'!B81="","",'Thèmes FCJ'!D81)</f>
        <v/>
      </c>
      <c r="B98" s="1" t="str">
        <f>IF('Thèmes FCJ'!B81="","",'Thèmes FCJ'!A81)</f>
        <v/>
      </c>
      <c r="C98" s="135" t="str">
        <f>IF('Thèmes FCJ'!B81="","",'Thèmes FCJ'!B81)</f>
        <v/>
      </c>
      <c r="D98" s="135"/>
      <c r="E98" s="135"/>
      <c r="F98" s="135"/>
      <c r="G98" s="135"/>
      <c r="H98" s="135"/>
      <c r="I98" s="135"/>
      <c r="J98" s="135"/>
      <c r="K98" s="134"/>
      <c r="L98" s="134"/>
      <c r="M98" s="1"/>
    </row>
    <row r="99" spans="1:13" x14ac:dyDescent="0.25">
      <c r="A99" s="1" t="str">
        <f>IF('Thèmes FCJ'!B82="","",'Thèmes FCJ'!D82)</f>
        <v/>
      </c>
      <c r="B99" s="1" t="str">
        <f>IF('Thèmes FCJ'!B82="","",'Thèmes FCJ'!A82)</f>
        <v/>
      </c>
      <c r="C99" s="135" t="str">
        <f>IF('Thèmes FCJ'!B82="","",'Thèmes FCJ'!B82)</f>
        <v/>
      </c>
      <c r="D99" s="135"/>
      <c r="E99" s="135"/>
      <c r="F99" s="135"/>
      <c r="G99" s="135"/>
      <c r="H99" s="135"/>
      <c r="I99" s="135"/>
      <c r="J99" s="135"/>
      <c r="K99" s="134"/>
      <c r="L99" s="134"/>
      <c r="M99" s="1"/>
    </row>
    <row r="100" spans="1:13" x14ac:dyDescent="0.25">
      <c r="A100" s="1" t="str">
        <f>IF('Thèmes FCJ'!B83="","",'Thèmes FCJ'!D83)</f>
        <v/>
      </c>
      <c r="B100" s="1" t="str">
        <f>IF('Thèmes FCJ'!B83="","",'Thèmes FCJ'!A83)</f>
        <v/>
      </c>
      <c r="C100" s="135" t="str">
        <f>IF('Thèmes FCJ'!B83="","",'Thèmes FCJ'!B83)</f>
        <v/>
      </c>
      <c r="D100" s="135"/>
      <c r="E100" s="135"/>
      <c r="F100" s="135"/>
      <c r="G100" s="135"/>
      <c r="H100" s="135"/>
      <c r="I100" s="135"/>
      <c r="J100" s="135"/>
      <c r="K100" s="134"/>
      <c r="L100" s="134"/>
      <c r="M100" s="1"/>
    </row>
    <row r="101" spans="1:13" x14ac:dyDescent="0.25">
      <c r="A101" s="1" t="str">
        <f>IF('Thèmes FCJ'!B84="","",'Thèmes FCJ'!D84)</f>
        <v/>
      </c>
      <c r="B101" s="1" t="str">
        <f>IF('Thèmes FCJ'!B84="","",'Thèmes FCJ'!A84)</f>
        <v/>
      </c>
      <c r="C101" s="135" t="str">
        <f>IF('Thèmes FCJ'!B84="","",'Thèmes FCJ'!B84)</f>
        <v/>
      </c>
      <c r="D101" s="135"/>
      <c r="E101" s="135"/>
      <c r="F101" s="135"/>
      <c r="G101" s="135"/>
      <c r="H101" s="135"/>
      <c r="I101" s="135"/>
      <c r="J101" s="135"/>
      <c r="K101" s="134"/>
      <c r="L101" s="134"/>
      <c r="M101" s="1"/>
    </row>
    <row r="102" spans="1:13" x14ac:dyDescent="0.25">
      <c r="A102" s="1" t="str">
        <f>IF('Thèmes FCJ'!B85="","",'Thèmes FCJ'!D85)</f>
        <v/>
      </c>
      <c r="B102" s="1" t="str">
        <f>IF('Thèmes FCJ'!B85="","",'Thèmes FCJ'!A85)</f>
        <v/>
      </c>
      <c r="C102" s="135" t="str">
        <f>IF('Thèmes FCJ'!B85="","",'Thèmes FCJ'!B85)</f>
        <v/>
      </c>
      <c r="D102" s="135"/>
      <c r="E102" s="135"/>
      <c r="F102" s="135"/>
      <c r="G102" s="135"/>
      <c r="H102" s="135"/>
      <c r="I102" s="135"/>
      <c r="J102" s="135"/>
      <c r="K102" s="134"/>
      <c r="L102" s="134"/>
      <c r="M102" s="1"/>
    </row>
    <row r="103" spans="1:13" x14ac:dyDescent="0.25">
      <c r="A103" s="1" t="str">
        <f>IF('Thèmes FCJ'!B86="","",'Thèmes FCJ'!D86)</f>
        <v/>
      </c>
      <c r="B103" s="1" t="str">
        <f>IF('Thèmes FCJ'!B86="","",'Thèmes FCJ'!A86)</f>
        <v/>
      </c>
      <c r="C103" s="135" t="str">
        <f>IF('Thèmes FCJ'!B86="","",'Thèmes FCJ'!B86)</f>
        <v/>
      </c>
      <c r="D103" s="135"/>
      <c r="E103" s="135"/>
      <c r="F103" s="135"/>
      <c r="G103" s="135"/>
      <c r="H103" s="135"/>
      <c r="I103" s="135"/>
      <c r="J103" s="135"/>
      <c r="K103" s="134"/>
      <c r="L103" s="134"/>
      <c r="M103" s="1"/>
    </row>
    <row r="104" spans="1:13" x14ac:dyDescent="0.25">
      <c r="A104" s="1" t="str">
        <f>IF('Thèmes FCJ'!B87="","",'Thèmes FCJ'!D87)</f>
        <v/>
      </c>
      <c r="B104" s="1" t="str">
        <f>IF('Thèmes FCJ'!B87="","",'Thèmes FCJ'!A87)</f>
        <v/>
      </c>
      <c r="C104" s="135" t="str">
        <f>IF('Thèmes FCJ'!B87="","",'Thèmes FCJ'!B87)</f>
        <v/>
      </c>
      <c r="D104" s="135"/>
      <c r="E104" s="135"/>
      <c r="F104" s="135"/>
      <c r="G104" s="135"/>
      <c r="H104" s="135"/>
      <c r="I104" s="135"/>
      <c r="J104" s="135"/>
      <c r="K104" s="134"/>
      <c r="L104" s="134"/>
      <c r="M104" s="1"/>
    </row>
    <row r="105" spans="1:13" x14ac:dyDescent="0.25">
      <c r="A105" s="1" t="str">
        <f>IF('Thèmes FCJ'!B88="","",'Thèmes FCJ'!D88)</f>
        <v/>
      </c>
      <c r="B105" s="1" t="str">
        <f>IF('Thèmes FCJ'!B88="","",'Thèmes FCJ'!A88)</f>
        <v/>
      </c>
      <c r="C105" s="135" t="str">
        <f>IF('Thèmes FCJ'!B88="","",'Thèmes FCJ'!B88)</f>
        <v/>
      </c>
      <c r="D105" s="135"/>
      <c r="E105" s="135"/>
      <c r="F105" s="135"/>
      <c r="G105" s="135"/>
      <c r="H105" s="135"/>
      <c r="I105" s="135"/>
      <c r="J105" s="135"/>
      <c r="K105" s="134"/>
      <c r="L105" s="134"/>
      <c r="M105" s="1"/>
    </row>
    <row r="106" spans="1:13" x14ac:dyDescent="0.25">
      <c r="A106" s="1" t="str">
        <f>IF('Thèmes FCJ'!B89="","",'Thèmes FCJ'!D89)</f>
        <v/>
      </c>
      <c r="B106" s="1" t="str">
        <f>IF('Thèmes FCJ'!B89="","",'Thèmes FCJ'!A89)</f>
        <v/>
      </c>
      <c r="C106" s="135" t="str">
        <f>IF('Thèmes FCJ'!B89="","",'Thèmes FCJ'!B89)</f>
        <v/>
      </c>
      <c r="D106" s="135"/>
      <c r="E106" s="135"/>
      <c r="F106" s="135"/>
      <c r="G106" s="135"/>
      <c r="H106" s="135"/>
      <c r="I106" s="135"/>
      <c r="J106" s="135"/>
      <c r="K106" s="134"/>
      <c r="L106" s="134"/>
      <c r="M106" s="1"/>
    </row>
    <row r="107" spans="1:13" x14ac:dyDescent="0.25">
      <c r="A107" s="1" t="str">
        <f>IF('Thèmes FCJ'!B90="","",'Thèmes FCJ'!D90)</f>
        <v/>
      </c>
      <c r="B107" s="1" t="str">
        <f>IF('Thèmes FCJ'!B90="","",'Thèmes FCJ'!A90)</f>
        <v/>
      </c>
      <c r="C107" s="135" t="str">
        <f>IF('Thèmes FCJ'!B90="","",'Thèmes FCJ'!B90)</f>
        <v/>
      </c>
      <c r="D107" s="135"/>
      <c r="E107" s="135"/>
      <c r="F107" s="135"/>
      <c r="G107" s="135"/>
      <c r="H107" s="135"/>
      <c r="I107" s="135"/>
      <c r="J107" s="135"/>
      <c r="K107" s="134"/>
      <c r="L107" s="134"/>
      <c r="M107" s="1"/>
    </row>
    <row r="108" spans="1:13" x14ac:dyDescent="0.25">
      <c r="A108" s="1" t="str">
        <f>IF('Thèmes FCJ'!B91="","",'Thèmes FCJ'!D91)</f>
        <v/>
      </c>
      <c r="B108" s="1" t="str">
        <f>IF('Thèmes FCJ'!B91="","",'Thèmes FCJ'!A91)</f>
        <v/>
      </c>
      <c r="C108" s="135" t="str">
        <f>IF('Thèmes FCJ'!B91="","",'Thèmes FCJ'!B91)</f>
        <v/>
      </c>
      <c r="D108" s="135"/>
      <c r="E108" s="135"/>
      <c r="F108" s="135"/>
      <c r="G108" s="135"/>
      <c r="H108" s="135"/>
      <c r="I108" s="135"/>
      <c r="J108" s="135"/>
      <c r="K108" s="134"/>
      <c r="L108" s="134"/>
      <c r="M108" s="1"/>
    </row>
    <row r="109" spans="1:13" x14ac:dyDescent="0.25">
      <c r="A109" s="1" t="str">
        <f>IF('Thèmes FCJ'!B92="","",'Thèmes FCJ'!D92)</f>
        <v/>
      </c>
      <c r="B109" s="1" t="str">
        <f>IF('Thèmes FCJ'!B92="","",'Thèmes FCJ'!A92)</f>
        <v/>
      </c>
      <c r="C109" s="135" t="str">
        <f>IF('Thèmes FCJ'!B92="","",'Thèmes FCJ'!B92)</f>
        <v/>
      </c>
      <c r="D109" s="135"/>
      <c r="E109" s="135"/>
      <c r="F109" s="135"/>
      <c r="G109" s="135"/>
      <c r="H109" s="135"/>
      <c r="I109" s="135"/>
      <c r="J109" s="135"/>
      <c r="K109" s="134"/>
      <c r="L109" s="134"/>
      <c r="M109" s="1"/>
    </row>
    <row r="110" spans="1:13" x14ac:dyDescent="0.25">
      <c r="A110" s="1" t="str">
        <f>IF('Thèmes FCJ'!B93="","",'Thèmes FCJ'!D93)</f>
        <v/>
      </c>
      <c r="B110" s="1" t="str">
        <f>IF('Thèmes FCJ'!B93="","",'Thèmes FCJ'!A93)</f>
        <v/>
      </c>
      <c r="C110" s="135" t="str">
        <f>IF('Thèmes FCJ'!B93="","",'Thèmes FCJ'!B93)</f>
        <v/>
      </c>
      <c r="D110" s="135"/>
      <c r="E110" s="135"/>
      <c r="F110" s="135"/>
      <c r="G110" s="135"/>
      <c r="H110" s="135"/>
      <c r="I110" s="135"/>
      <c r="J110" s="135"/>
      <c r="K110" s="134"/>
      <c r="L110" s="134"/>
      <c r="M110" s="1"/>
    </row>
    <row r="111" spans="1:13" x14ac:dyDescent="0.25">
      <c r="A111" s="1" t="str">
        <f>IF('Thèmes FCJ'!B94="","",'Thèmes FCJ'!D94)</f>
        <v/>
      </c>
      <c r="B111" s="1" t="str">
        <f>IF('Thèmes FCJ'!B94="","",'Thèmes FCJ'!A94)</f>
        <v/>
      </c>
      <c r="C111" s="135" t="str">
        <f>IF('Thèmes FCJ'!B94="","",'Thèmes FCJ'!B94)</f>
        <v/>
      </c>
      <c r="D111" s="135"/>
      <c r="E111" s="135"/>
      <c r="F111" s="135"/>
      <c r="G111" s="135"/>
      <c r="H111" s="135"/>
      <c r="I111" s="135"/>
      <c r="J111" s="135"/>
      <c r="K111" s="134"/>
      <c r="L111" s="134"/>
      <c r="M111" s="1"/>
    </row>
    <row r="112" spans="1:13" x14ac:dyDescent="0.25">
      <c r="A112" s="1" t="str">
        <f>IF('Thèmes FCJ'!B95="","",'Thèmes FCJ'!D95)</f>
        <v/>
      </c>
      <c r="B112" s="1" t="str">
        <f>IF('Thèmes FCJ'!B95="","",'Thèmes FCJ'!A95)</f>
        <v/>
      </c>
      <c r="C112" s="135" t="str">
        <f>IF('Thèmes FCJ'!B95="","",'Thèmes FCJ'!B95)</f>
        <v/>
      </c>
      <c r="D112" s="135"/>
      <c r="E112" s="135"/>
      <c r="F112" s="135"/>
      <c r="G112" s="135"/>
      <c r="H112" s="135"/>
      <c r="I112" s="135"/>
      <c r="J112" s="135"/>
      <c r="K112" s="134"/>
      <c r="L112" s="134"/>
      <c r="M112" s="1"/>
    </row>
    <row r="113" spans="1:13" x14ac:dyDescent="0.25">
      <c r="A113" s="1" t="str">
        <f>IF('Thèmes FCJ'!B96="","",'Thèmes FCJ'!D96)</f>
        <v/>
      </c>
      <c r="B113" s="1" t="str">
        <f>IF('Thèmes FCJ'!B96="","",'Thèmes FCJ'!A96)</f>
        <v/>
      </c>
      <c r="C113" s="135" t="str">
        <f>IF('Thèmes FCJ'!B96="","",'Thèmes FCJ'!B96)</f>
        <v/>
      </c>
      <c r="D113" s="135"/>
      <c r="E113" s="135"/>
      <c r="F113" s="135"/>
      <c r="G113" s="135"/>
      <c r="H113" s="135"/>
      <c r="I113" s="135"/>
      <c r="J113" s="135"/>
      <c r="K113" s="134"/>
      <c r="L113" s="134"/>
      <c r="M113" s="1"/>
    </row>
    <row r="114" spans="1:13" x14ac:dyDescent="0.25">
      <c r="A114" s="1" t="str">
        <f>IF('Thèmes FCJ'!B97="","",'Thèmes FCJ'!D97)</f>
        <v/>
      </c>
      <c r="B114" s="1" t="str">
        <f>IF('Thèmes FCJ'!B97="","",'Thèmes FCJ'!A97)</f>
        <v/>
      </c>
      <c r="C114" s="135" t="str">
        <f>IF('Thèmes FCJ'!B97="","",'Thèmes FCJ'!B97)</f>
        <v/>
      </c>
      <c r="D114" s="135"/>
      <c r="E114" s="135"/>
      <c r="F114" s="135"/>
      <c r="G114" s="135"/>
      <c r="H114" s="135"/>
      <c r="I114" s="135"/>
      <c r="J114" s="135"/>
      <c r="K114" s="134"/>
      <c r="L114" s="134"/>
      <c r="M114" s="1"/>
    </row>
    <row r="115" spans="1:13" x14ac:dyDescent="0.25">
      <c r="A115" s="1" t="str">
        <f>IF('Thèmes FCJ'!B98="","",'Thèmes FCJ'!D98)</f>
        <v/>
      </c>
      <c r="B115" s="1" t="str">
        <f>IF('Thèmes FCJ'!B98="","",'Thèmes FCJ'!A98)</f>
        <v/>
      </c>
      <c r="C115" s="135" t="str">
        <f>IF('Thèmes FCJ'!B98="","",'Thèmes FCJ'!B98)</f>
        <v/>
      </c>
      <c r="D115" s="135"/>
      <c r="E115" s="135"/>
      <c r="F115" s="135"/>
      <c r="G115" s="135"/>
      <c r="H115" s="135"/>
      <c r="I115" s="135"/>
      <c r="J115" s="135"/>
      <c r="K115" s="134"/>
      <c r="L115" s="134"/>
      <c r="M115" s="1"/>
    </row>
    <row r="116" spans="1:13" x14ac:dyDescent="0.25">
      <c r="A116" s="1" t="str">
        <f>IF('Thèmes FCJ'!B99="","",'Thèmes FCJ'!D99)</f>
        <v/>
      </c>
      <c r="B116" s="1" t="str">
        <f>IF('Thèmes FCJ'!B99="","",'Thèmes FCJ'!A99)</f>
        <v/>
      </c>
      <c r="C116" s="135" t="str">
        <f>IF('Thèmes FCJ'!B99="","",'Thèmes FCJ'!B99)</f>
        <v/>
      </c>
      <c r="D116" s="135"/>
      <c r="E116" s="135"/>
      <c r="F116" s="135"/>
      <c r="G116" s="135"/>
      <c r="H116" s="135"/>
      <c r="I116" s="135"/>
      <c r="J116" s="135"/>
      <c r="K116" s="134"/>
      <c r="L116" s="134"/>
      <c r="M116" s="1"/>
    </row>
    <row r="117" spans="1:13" x14ac:dyDescent="0.25">
      <c r="A117" s="1" t="str">
        <f>IF('Thèmes FCJ'!B100="","",'Thèmes FCJ'!D100)</f>
        <v/>
      </c>
      <c r="B117" s="1" t="str">
        <f>IF('Thèmes FCJ'!B100="","",'Thèmes FCJ'!A100)</f>
        <v/>
      </c>
      <c r="C117" s="135" t="str">
        <f>IF('Thèmes FCJ'!B100="","",'Thèmes FCJ'!B100)</f>
        <v/>
      </c>
      <c r="D117" s="135"/>
      <c r="E117" s="135"/>
      <c r="F117" s="135"/>
      <c r="G117" s="135"/>
      <c r="H117" s="135"/>
      <c r="I117" s="135"/>
      <c r="J117" s="135"/>
      <c r="K117" s="134"/>
      <c r="L117" s="134"/>
      <c r="M117" s="1"/>
    </row>
    <row r="118" spans="1:13" x14ac:dyDescent="0.25">
      <c r="A118" s="1" t="str">
        <f>IF('Thèmes FCJ'!B101="","",'Thèmes FCJ'!D101)</f>
        <v/>
      </c>
      <c r="B118" s="1" t="str">
        <f>IF('Thèmes FCJ'!B101="","",'Thèmes FCJ'!A101)</f>
        <v/>
      </c>
      <c r="C118" s="135" t="str">
        <f>IF('Thèmes FCJ'!B101="","",'Thèmes FCJ'!B101)</f>
        <v/>
      </c>
      <c r="D118" s="135"/>
      <c r="E118" s="135"/>
      <c r="F118" s="135"/>
      <c r="G118" s="135"/>
      <c r="H118" s="135"/>
      <c r="I118" s="135"/>
      <c r="J118" s="135"/>
      <c r="K118" s="134"/>
      <c r="L118" s="134"/>
      <c r="M118" s="1"/>
    </row>
    <row r="119" spans="1:13" x14ac:dyDescent="0.25">
      <c r="A119" s="1" t="str">
        <f>IF('Thèmes FCJ'!B102="","",'Thèmes FCJ'!D102)</f>
        <v>SR</v>
      </c>
      <c r="B119" s="1" t="str">
        <f>IF('Thèmes FCJ'!B102="","",'Thèmes FCJ'!A102)</f>
        <v>SR_1</v>
      </c>
      <c r="C119" s="135" t="str">
        <f>IF('Thèmes FCJ'!B102="","",'Thèmes FCJ'!B102)</f>
        <v>VL SUR LES 4 ROUES</v>
      </c>
      <c r="D119" s="135"/>
      <c r="E119" s="135"/>
      <c r="F119" s="135"/>
      <c r="G119" s="135"/>
      <c r="H119" s="135"/>
      <c r="I119" s="135"/>
      <c r="J119" s="135"/>
      <c r="K119" s="134"/>
      <c r="L119" s="134"/>
      <c r="M119" s="1"/>
    </row>
    <row r="120" spans="1:13" x14ac:dyDescent="0.25">
      <c r="A120" s="1" t="str">
        <f>IF('Thèmes FCJ'!B103="","",'Thèmes FCJ'!D103)</f>
        <v>SR</v>
      </c>
      <c r="B120" s="1" t="str">
        <f>IF('Thèmes FCJ'!B103="","",'Thèmes FCJ'!A103)</f>
        <v>SR_2</v>
      </c>
      <c r="C120" s="135" t="str">
        <f>IF('Thèmes FCJ'!B103="","",'Thèmes FCJ'!B103)</f>
        <v>VL SUR LE COTE</v>
      </c>
      <c r="D120" s="135"/>
      <c r="E120" s="135"/>
      <c r="F120" s="135"/>
      <c r="G120" s="135"/>
      <c r="H120" s="135"/>
      <c r="I120" s="135"/>
      <c r="J120" s="135"/>
      <c r="K120" s="134"/>
      <c r="L120" s="134"/>
      <c r="M120" s="1"/>
    </row>
    <row r="121" spans="1:13" x14ac:dyDescent="0.25">
      <c r="A121" s="1" t="str">
        <f>IF('Thèmes FCJ'!B104="","",'Thèmes FCJ'!D104)</f>
        <v>SR</v>
      </c>
      <c r="B121" s="1" t="str">
        <f>IF('Thèmes FCJ'!B104="","",'Thèmes FCJ'!A104)</f>
        <v>SR_3</v>
      </c>
      <c r="C121" s="135" t="str">
        <f>IF('Thèmes FCJ'!B104="","",'Thèmes FCJ'!B104)</f>
        <v>VL SUR LE TOIT</v>
      </c>
      <c r="D121" s="135"/>
      <c r="E121" s="135"/>
      <c r="F121" s="135"/>
      <c r="G121" s="135"/>
      <c r="H121" s="135"/>
      <c r="I121" s="135"/>
      <c r="J121" s="135"/>
      <c r="K121" s="134"/>
      <c r="L121" s="134"/>
      <c r="M121" s="1"/>
    </row>
    <row r="122" spans="1:13" x14ac:dyDescent="0.25">
      <c r="A122" s="1" t="str">
        <f>IF('Thèmes FCJ'!B105="","",'Thèmes FCJ'!D105)</f>
        <v/>
      </c>
      <c r="B122" s="1" t="str">
        <f>IF('Thèmes FCJ'!B105="","",'Thèmes FCJ'!A105)</f>
        <v/>
      </c>
      <c r="C122" s="135" t="str">
        <f>IF('Thèmes FCJ'!B105="","",'Thèmes FCJ'!B105)</f>
        <v/>
      </c>
      <c r="D122" s="135"/>
      <c r="E122" s="135"/>
      <c r="F122" s="135"/>
      <c r="G122" s="135"/>
      <c r="H122" s="135"/>
      <c r="I122" s="135"/>
      <c r="J122" s="135"/>
      <c r="K122" s="134"/>
      <c r="L122" s="134"/>
      <c r="M122" s="1"/>
    </row>
    <row r="123" spans="1:13" x14ac:dyDescent="0.25">
      <c r="A123" s="1" t="str">
        <f>IF('Thèmes FCJ'!B106="","",'Thèmes FCJ'!D106)</f>
        <v/>
      </c>
      <c r="B123" s="1" t="str">
        <f>IF('Thèmes FCJ'!B106="","",'Thèmes FCJ'!A106)</f>
        <v/>
      </c>
      <c r="C123" s="135" t="str">
        <f>IF('Thèmes FCJ'!B106="","",'Thèmes FCJ'!B106)</f>
        <v/>
      </c>
      <c r="D123" s="135"/>
      <c r="E123" s="135"/>
      <c r="F123" s="135"/>
      <c r="G123" s="135"/>
      <c r="H123" s="135"/>
      <c r="I123" s="135"/>
      <c r="J123" s="135"/>
      <c r="K123" s="134"/>
      <c r="L123" s="134"/>
      <c r="M123" s="1"/>
    </row>
    <row r="124" spans="1:13" x14ac:dyDescent="0.25">
      <c r="A124" s="1" t="str">
        <f>IF('Thèmes FCJ'!B107="","",'Thèmes FCJ'!D107)</f>
        <v/>
      </c>
      <c r="B124" s="1" t="str">
        <f>IF('Thèmes FCJ'!B107="","",'Thèmes FCJ'!A107)</f>
        <v/>
      </c>
      <c r="C124" s="135" t="str">
        <f>IF('Thèmes FCJ'!B107="","",'Thèmes FCJ'!B107)</f>
        <v/>
      </c>
      <c r="D124" s="135"/>
      <c r="E124" s="135"/>
      <c r="F124" s="135"/>
      <c r="G124" s="135"/>
      <c r="H124" s="135"/>
      <c r="I124" s="135"/>
      <c r="J124" s="135"/>
      <c r="K124" s="134"/>
      <c r="L124" s="134"/>
      <c r="M124" s="1"/>
    </row>
    <row r="125" spans="1:13" x14ac:dyDescent="0.25">
      <c r="A125" s="1" t="str">
        <f>IF('Thèmes FCJ'!B108="","",'Thèmes FCJ'!D108)</f>
        <v/>
      </c>
      <c r="B125" s="1" t="str">
        <f>IF('Thèmes FCJ'!B108="","",'Thèmes FCJ'!A108)</f>
        <v/>
      </c>
      <c r="C125" s="135" t="str">
        <f>IF('Thèmes FCJ'!B108="","",'Thèmes FCJ'!B108)</f>
        <v/>
      </c>
      <c r="D125" s="135"/>
      <c r="E125" s="135"/>
      <c r="F125" s="135"/>
      <c r="G125" s="135"/>
      <c r="H125" s="135"/>
      <c r="I125" s="135"/>
      <c r="J125" s="135"/>
      <c r="K125" s="134"/>
      <c r="L125" s="134"/>
      <c r="M125" s="1"/>
    </row>
    <row r="126" spans="1:13" x14ac:dyDescent="0.25">
      <c r="A126" s="1" t="str">
        <f>IF('Thèmes FCJ'!B109="","",'Thèmes FCJ'!D109)</f>
        <v/>
      </c>
      <c r="B126" s="1" t="str">
        <f>IF('Thèmes FCJ'!B109="","",'Thèmes FCJ'!A109)</f>
        <v/>
      </c>
      <c r="C126" s="135" t="str">
        <f>IF('Thèmes FCJ'!B109="","",'Thèmes FCJ'!B109)</f>
        <v/>
      </c>
      <c r="D126" s="135"/>
      <c r="E126" s="135"/>
      <c r="F126" s="135"/>
      <c r="G126" s="135"/>
      <c r="H126" s="135"/>
      <c r="I126" s="135"/>
      <c r="J126" s="135"/>
      <c r="K126" s="134"/>
      <c r="L126" s="134"/>
      <c r="M126" s="1"/>
    </row>
    <row r="127" spans="1:13" x14ac:dyDescent="0.25">
      <c r="A127" s="1" t="str">
        <f>IF('Thèmes FCJ'!B110="","",'Thèmes FCJ'!D110)</f>
        <v/>
      </c>
      <c r="B127" s="1" t="str">
        <f>IF('Thèmes FCJ'!B110="","",'Thèmes FCJ'!A110)</f>
        <v/>
      </c>
      <c r="C127" s="135" t="str">
        <f>IF('Thèmes FCJ'!B110="","",'Thèmes FCJ'!B110)</f>
        <v/>
      </c>
      <c r="D127" s="135"/>
      <c r="E127" s="135"/>
      <c r="F127" s="135"/>
      <c r="G127" s="135"/>
      <c r="H127" s="135"/>
      <c r="I127" s="135"/>
      <c r="J127" s="135"/>
      <c r="K127" s="134"/>
      <c r="L127" s="134"/>
      <c r="M127" s="1"/>
    </row>
    <row r="128" spans="1:13" x14ac:dyDescent="0.25">
      <c r="A128" s="1" t="str">
        <f>IF('Thèmes FCJ'!B111="","",'Thèmes FCJ'!D111)</f>
        <v/>
      </c>
      <c r="B128" s="1" t="str">
        <f>IF('Thèmes FCJ'!B111="","",'Thèmes FCJ'!A111)</f>
        <v/>
      </c>
      <c r="C128" s="135" t="str">
        <f>IF('Thèmes FCJ'!B111="","",'Thèmes FCJ'!B111)</f>
        <v/>
      </c>
      <c r="D128" s="135"/>
      <c r="E128" s="135"/>
      <c r="F128" s="135"/>
      <c r="G128" s="135"/>
      <c r="H128" s="135"/>
      <c r="I128" s="135"/>
      <c r="J128" s="135"/>
      <c r="K128" s="134"/>
      <c r="L128" s="134"/>
      <c r="M128" s="1"/>
    </row>
    <row r="129" spans="1:13" x14ac:dyDescent="0.25">
      <c r="A129" s="1" t="str">
        <f>IF('Thèmes FCJ'!B112="","",'Thèmes FCJ'!D112)</f>
        <v/>
      </c>
      <c r="B129" s="1" t="str">
        <f>IF('Thèmes FCJ'!B112="","",'Thèmes FCJ'!A112)</f>
        <v/>
      </c>
      <c r="C129" s="135" t="str">
        <f>IF('Thèmes FCJ'!B112="","",'Thèmes FCJ'!B112)</f>
        <v/>
      </c>
      <c r="D129" s="135"/>
      <c r="E129" s="135"/>
      <c r="F129" s="135"/>
      <c r="G129" s="135"/>
      <c r="H129" s="135"/>
      <c r="I129" s="135"/>
      <c r="J129" s="135"/>
      <c r="K129" s="134"/>
      <c r="L129" s="134"/>
      <c r="M129" s="1"/>
    </row>
    <row r="130" spans="1:13" x14ac:dyDescent="0.25">
      <c r="A130" s="1" t="str">
        <f>IF('Thèmes FCJ'!B113="","",'Thèmes FCJ'!D113)</f>
        <v/>
      </c>
      <c r="B130" s="1" t="str">
        <f>IF('Thèmes FCJ'!B113="","",'Thèmes FCJ'!A113)</f>
        <v/>
      </c>
      <c r="C130" s="135" t="str">
        <f>IF('Thèmes FCJ'!B113="","",'Thèmes FCJ'!B113)</f>
        <v/>
      </c>
      <c r="D130" s="135"/>
      <c r="E130" s="135"/>
      <c r="F130" s="135"/>
      <c r="G130" s="135"/>
      <c r="H130" s="135"/>
      <c r="I130" s="135"/>
      <c r="J130" s="135"/>
      <c r="K130" s="134"/>
      <c r="L130" s="134"/>
      <c r="M130" s="1"/>
    </row>
    <row r="131" spans="1:13" x14ac:dyDescent="0.25">
      <c r="A131" s="1" t="str">
        <f>IF('Thèmes FCJ'!B114="","",'Thèmes FCJ'!D114)</f>
        <v/>
      </c>
      <c r="B131" s="1" t="str">
        <f>IF('Thèmes FCJ'!B114="","",'Thèmes FCJ'!A114)</f>
        <v/>
      </c>
      <c r="C131" s="135" t="str">
        <f>IF('Thèmes FCJ'!B114="","",'Thèmes FCJ'!B114)</f>
        <v/>
      </c>
      <c r="D131" s="135"/>
      <c r="E131" s="135"/>
      <c r="F131" s="135"/>
      <c r="G131" s="135"/>
      <c r="H131" s="135"/>
      <c r="I131" s="135"/>
      <c r="J131" s="135"/>
      <c r="K131" s="134"/>
      <c r="L131" s="134"/>
      <c r="M131" s="1"/>
    </row>
    <row r="132" spans="1:13" x14ac:dyDescent="0.25">
      <c r="A132" s="1" t="str">
        <f>IF('Thèmes FCJ'!B115="","",'Thèmes FCJ'!D115)</f>
        <v/>
      </c>
      <c r="B132" s="1" t="str">
        <f>IF('Thèmes FCJ'!B115="","",'Thèmes FCJ'!A115)</f>
        <v/>
      </c>
      <c r="C132" s="135" t="str">
        <f>IF('Thèmes FCJ'!B115="","",'Thèmes FCJ'!B115)</f>
        <v/>
      </c>
      <c r="D132" s="135"/>
      <c r="E132" s="135"/>
      <c r="F132" s="135"/>
      <c r="G132" s="135"/>
      <c r="H132" s="135"/>
      <c r="I132" s="135"/>
      <c r="J132" s="135"/>
      <c r="K132" s="134"/>
      <c r="L132" s="134"/>
      <c r="M132" s="1"/>
    </row>
    <row r="133" spans="1:13" x14ac:dyDescent="0.25">
      <c r="A133" s="1" t="str">
        <f>IF('Thèmes FCJ'!B116="","",'Thèmes FCJ'!D116)</f>
        <v/>
      </c>
      <c r="B133" s="1" t="str">
        <f>IF('Thèmes FCJ'!B116="","",'Thèmes FCJ'!A116)</f>
        <v/>
      </c>
      <c r="C133" s="135" t="str">
        <f>IF('Thèmes FCJ'!B116="","",'Thèmes FCJ'!B116)</f>
        <v/>
      </c>
      <c r="D133" s="135"/>
      <c r="E133" s="135"/>
      <c r="F133" s="135"/>
      <c r="G133" s="135"/>
      <c r="H133" s="135"/>
      <c r="I133" s="135"/>
      <c r="J133" s="135"/>
      <c r="K133" s="134"/>
      <c r="L133" s="134"/>
      <c r="M133" s="1"/>
    </row>
    <row r="134" spans="1:13" x14ac:dyDescent="0.25">
      <c r="A134" s="1" t="str">
        <f>IF('Thèmes FCJ'!B117="","",'Thèmes FCJ'!D117)</f>
        <v/>
      </c>
      <c r="B134" s="1" t="str">
        <f>IF('Thèmes FCJ'!B117="","",'Thèmes FCJ'!A117)</f>
        <v/>
      </c>
      <c r="C134" s="135" t="str">
        <f>IF('Thèmes FCJ'!B117="","",'Thèmes FCJ'!B117)</f>
        <v/>
      </c>
      <c r="D134" s="135"/>
      <c r="E134" s="135"/>
      <c r="F134" s="135"/>
      <c r="G134" s="135"/>
      <c r="H134" s="135"/>
      <c r="I134" s="135"/>
      <c r="J134" s="135"/>
      <c r="K134" s="134"/>
      <c r="L134" s="134"/>
      <c r="M134" s="1"/>
    </row>
    <row r="135" spans="1:13" x14ac:dyDescent="0.25">
      <c r="A135" s="1" t="str">
        <f>IF('Thèmes FCJ'!B118="","",'Thèmes FCJ'!D118)</f>
        <v/>
      </c>
      <c r="B135" s="1" t="str">
        <f>IF('Thèmes FCJ'!B118="","",'Thèmes FCJ'!A118)</f>
        <v/>
      </c>
      <c r="C135" s="135" t="str">
        <f>IF('Thèmes FCJ'!B118="","",'Thèmes FCJ'!B118)</f>
        <v/>
      </c>
      <c r="D135" s="135"/>
      <c r="E135" s="135"/>
      <c r="F135" s="135"/>
      <c r="G135" s="135"/>
      <c r="H135" s="135"/>
      <c r="I135" s="135"/>
      <c r="J135" s="135"/>
      <c r="K135" s="134"/>
      <c r="L135" s="134"/>
      <c r="M135" s="1"/>
    </row>
    <row r="136" spans="1:13" x14ac:dyDescent="0.25">
      <c r="A136" s="1" t="str">
        <f>IF('Thèmes FCJ'!B119="","",'Thèmes FCJ'!D119)</f>
        <v/>
      </c>
      <c r="B136" s="1" t="str">
        <f>IF('Thèmes FCJ'!B119="","",'Thèmes FCJ'!A119)</f>
        <v/>
      </c>
      <c r="C136" s="135" t="str">
        <f>IF('Thèmes FCJ'!B119="","",'Thèmes FCJ'!B119)</f>
        <v/>
      </c>
      <c r="D136" s="135"/>
      <c r="E136" s="135"/>
      <c r="F136" s="135"/>
      <c r="G136" s="135"/>
      <c r="H136" s="135"/>
      <c r="I136" s="135"/>
      <c r="J136" s="135"/>
      <c r="K136" s="134"/>
      <c r="L136" s="134"/>
      <c r="M136" s="1"/>
    </row>
    <row r="137" spans="1:13" x14ac:dyDescent="0.25">
      <c r="A137" s="1" t="str">
        <f>IF('Thèmes FCJ'!B120="","",'Thèmes FCJ'!D120)</f>
        <v/>
      </c>
      <c r="B137" s="1" t="str">
        <f>IF('Thèmes FCJ'!B120="","",'Thèmes FCJ'!A120)</f>
        <v/>
      </c>
      <c r="C137" s="135" t="str">
        <f>IF('Thèmes FCJ'!B120="","",'Thèmes FCJ'!B120)</f>
        <v/>
      </c>
      <c r="D137" s="135"/>
      <c r="E137" s="135"/>
      <c r="F137" s="135"/>
      <c r="G137" s="135"/>
      <c r="H137" s="135"/>
      <c r="I137" s="135"/>
      <c r="J137" s="135"/>
      <c r="K137" s="134"/>
      <c r="L137" s="134"/>
      <c r="M137" s="1"/>
    </row>
    <row r="138" spans="1:13" x14ac:dyDescent="0.25">
      <c r="A138" s="1" t="str">
        <f>IF('Thèmes FCJ'!B121="","",'Thèmes FCJ'!D121)</f>
        <v/>
      </c>
      <c r="B138" s="1" t="str">
        <f>IF('Thèmes FCJ'!B121="","",'Thèmes FCJ'!A121)</f>
        <v/>
      </c>
      <c r="C138" s="135" t="str">
        <f>IF('Thèmes FCJ'!B121="","",'Thèmes FCJ'!B121)</f>
        <v/>
      </c>
      <c r="D138" s="135"/>
      <c r="E138" s="135"/>
      <c r="F138" s="135"/>
      <c r="G138" s="135"/>
      <c r="H138" s="135"/>
      <c r="I138" s="135"/>
      <c r="J138" s="135"/>
      <c r="K138" s="134"/>
      <c r="L138" s="134"/>
      <c r="M138" s="1"/>
    </row>
    <row r="139" spans="1:13" x14ac:dyDescent="0.25">
      <c r="A139" s="1" t="str">
        <f>IF('Thèmes FCJ'!B122="","",'Thèmes FCJ'!D122)</f>
        <v/>
      </c>
      <c r="B139" s="1" t="str">
        <f>IF('Thèmes FCJ'!B122="","",'Thèmes FCJ'!A122)</f>
        <v/>
      </c>
      <c r="C139" s="135" t="str">
        <f>IF('Thèmes FCJ'!B122="","",'Thèmes FCJ'!B122)</f>
        <v/>
      </c>
      <c r="D139" s="135"/>
      <c r="E139" s="135"/>
      <c r="F139" s="135"/>
      <c r="G139" s="135"/>
      <c r="H139" s="135"/>
      <c r="I139" s="135"/>
      <c r="J139" s="135"/>
      <c r="K139" s="134"/>
      <c r="L139" s="134"/>
      <c r="M139" s="1"/>
    </row>
    <row r="140" spans="1:13" x14ac:dyDescent="0.25">
      <c r="A140" s="1" t="str">
        <f>IF('Thèmes FCJ'!B123="","",'Thèmes FCJ'!D123)</f>
        <v/>
      </c>
      <c r="B140" s="1" t="str">
        <f>IF('Thèmes FCJ'!B123="","",'Thèmes FCJ'!A123)</f>
        <v/>
      </c>
      <c r="C140" s="135" t="str">
        <f>IF('Thèmes FCJ'!B123="","",'Thèmes FCJ'!B123)</f>
        <v/>
      </c>
      <c r="D140" s="135"/>
      <c r="E140" s="135"/>
      <c r="F140" s="135"/>
      <c r="G140" s="135"/>
      <c r="H140" s="135"/>
      <c r="I140" s="135"/>
      <c r="J140" s="135"/>
      <c r="K140" s="134"/>
      <c r="L140" s="134"/>
      <c r="M140" s="1"/>
    </row>
    <row r="141" spans="1:13" x14ac:dyDescent="0.25">
      <c r="A141" s="1" t="str">
        <f>IF('Thèmes FCJ'!B124="","",'Thèmes FCJ'!D124)</f>
        <v/>
      </c>
      <c r="B141" s="1" t="str">
        <f>IF('Thèmes FCJ'!B124="","",'Thèmes FCJ'!A124)</f>
        <v/>
      </c>
      <c r="C141" s="135" t="str">
        <f>IF('Thèmes FCJ'!B124="","",'Thèmes FCJ'!B124)</f>
        <v/>
      </c>
      <c r="D141" s="135"/>
      <c r="E141" s="135"/>
      <c r="F141" s="135"/>
      <c r="G141" s="135"/>
      <c r="H141" s="135"/>
      <c r="I141" s="135"/>
      <c r="J141" s="135"/>
      <c r="K141" s="134"/>
      <c r="L141" s="134"/>
      <c r="M141" s="1"/>
    </row>
    <row r="142" spans="1:13" x14ac:dyDescent="0.25">
      <c r="A142" s="1" t="str">
        <f>IF('Thèmes FCJ'!B125="","",'Thèmes FCJ'!D125)</f>
        <v/>
      </c>
      <c r="B142" s="1" t="str">
        <f>IF('Thèmes FCJ'!B125="","",'Thèmes FCJ'!A125)</f>
        <v/>
      </c>
      <c r="C142" s="135" t="str">
        <f>IF('Thèmes FCJ'!B125="","",'Thèmes FCJ'!B125)</f>
        <v/>
      </c>
      <c r="D142" s="135"/>
      <c r="E142" s="135"/>
      <c r="F142" s="135"/>
      <c r="G142" s="135"/>
      <c r="H142" s="135"/>
      <c r="I142" s="135"/>
      <c r="J142" s="135"/>
      <c r="K142" s="134"/>
      <c r="L142" s="134"/>
      <c r="M142" s="1"/>
    </row>
    <row r="143" spans="1:13" x14ac:dyDescent="0.25">
      <c r="A143" s="1" t="str">
        <f>IF('Thèmes FCJ'!B126="","",'Thèmes FCJ'!D126)</f>
        <v/>
      </c>
      <c r="B143" s="1" t="str">
        <f>IF('Thèmes FCJ'!B126="","",'Thèmes FCJ'!A126)</f>
        <v/>
      </c>
      <c r="C143" s="135" t="str">
        <f>IF('Thèmes FCJ'!B126="","",'Thèmes FCJ'!B126)</f>
        <v/>
      </c>
      <c r="D143" s="135"/>
      <c r="E143" s="135"/>
      <c r="F143" s="135"/>
      <c r="G143" s="135"/>
      <c r="H143" s="135"/>
      <c r="I143" s="135"/>
      <c r="J143" s="135"/>
      <c r="K143" s="134"/>
      <c r="L143" s="134"/>
      <c r="M143" s="1"/>
    </row>
    <row r="144" spans="1:13" x14ac:dyDescent="0.25">
      <c r="A144" s="1" t="str">
        <f>IF('Thèmes FCJ'!B127="","",'Thèmes FCJ'!D127)</f>
        <v/>
      </c>
      <c r="B144" s="1" t="str">
        <f>IF('Thèmes FCJ'!B127="","",'Thèmes FCJ'!A127)</f>
        <v/>
      </c>
      <c r="C144" s="135" t="str">
        <f>IF('Thèmes FCJ'!B127="","",'Thèmes FCJ'!B127)</f>
        <v/>
      </c>
      <c r="D144" s="135"/>
      <c r="E144" s="135"/>
      <c r="F144" s="135"/>
      <c r="G144" s="135"/>
      <c r="H144" s="135"/>
      <c r="I144" s="135"/>
      <c r="J144" s="135"/>
      <c r="K144" s="134"/>
      <c r="L144" s="134"/>
      <c r="M144" s="1"/>
    </row>
    <row r="145" spans="1:13" x14ac:dyDescent="0.25">
      <c r="A145" s="1" t="str">
        <f>IF('Thèmes FCJ'!B128="","",'Thèmes FCJ'!D128)</f>
        <v/>
      </c>
      <c r="B145" s="1" t="str">
        <f>IF('Thèmes FCJ'!B128="","",'Thèmes FCJ'!A128)</f>
        <v/>
      </c>
      <c r="C145" s="135" t="str">
        <f>IF('Thèmes FCJ'!B128="","",'Thèmes FCJ'!B128)</f>
        <v/>
      </c>
      <c r="D145" s="135"/>
      <c r="E145" s="135"/>
      <c r="F145" s="135"/>
      <c r="G145" s="135"/>
      <c r="H145" s="135"/>
      <c r="I145" s="135"/>
      <c r="J145" s="135"/>
      <c r="K145" s="134"/>
      <c r="L145" s="134"/>
      <c r="M145" s="1"/>
    </row>
    <row r="146" spans="1:13" x14ac:dyDescent="0.25">
      <c r="A146" s="1" t="str">
        <f>IF('Thèmes FCJ'!B129="","",'Thèmes FCJ'!D129)</f>
        <v/>
      </c>
      <c r="B146" s="1" t="str">
        <f>IF('Thèmes FCJ'!B129="","",'Thèmes FCJ'!A129)</f>
        <v/>
      </c>
      <c r="C146" s="135" t="str">
        <f>IF('Thèmes FCJ'!B129="","",'Thèmes FCJ'!B129)</f>
        <v/>
      </c>
      <c r="D146" s="135"/>
      <c r="E146" s="135"/>
      <c r="F146" s="135"/>
      <c r="G146" s="135"/>
      <c r="H146" s="135"/>
      <c r="I146" s="135"/>
      <c r="J146" s="135"/>
      <c r="K146" s="134"/>
      <c r="L146" s="134"/>
      <c r="M146" s="1"/>
    </row>
    <row r="147" spans="1:13" x14ac:dyDescent="0.25">
      <c r="A147" s="1" t="str">
        <f>IF('Thèmes FCJ'!B130="","",'Thèmes FCJ'!D130)</f>
        <v/>
      </c>
      <c r="B147" s="1" t="str">
        <f>IF('Thèmes FCJ'!B130="","",'Thèmes FCJ'!A130)</f>
        <v/>
      </c>
      <c r="C147" s="135" t="str">
        <f>IF('Thèmes FCJ'!B130="","",'Thèmes FCJ'!B130)</f>
        <v/>
      </c>
      <c r="D147" s="135"/>
      <c r="E147" s="135"/>
      <c r="F147" s="135"/>
      <c r="G147" s="135"/>
      <c r="H147" s="135"/>
      <c r="I147" s="135"/>
      <c r="J147" s="135"/>
      <c r="K147" s="134"/>
      <c r="L147" s="134"/>
      <c r="M147" s="1"/>
    </row>
    <row r="148" spans="1:13" x14ac:dyDescent="0.25">
      <c r="A148" s="1" t="str">
        <f>IF('Thèmes FCJ'!B131="","",'Thèmes FCJ'!D131)</f>
        <v/>
      </c>
      <c r="B148" s="1" t="str">
        <f>IF('Thèmes FCJ'!B131="","",'Thèmes FCJ'!A131)</f>
        <v/>
      </c>
      <c r="C148" s="135" t="str">
        <f>IF('Thèmes FCJ'!B131="","",'Thèmes FCJ'!B131)</f>
        <v/>
      </c>
      <c r="D148" s="135"/>
      <c r="E148" s="135"/>
      <c r="F148" s="135"/>
      <c r="G148" s="135"/>
      <c r="H148" s="135"/>
      <c r="I148" s="135"/>
      <c r="J148" s="135"/>
      <c r="K148" s="134"/>
      <c r="L148" s="134"/>
      <c r="M148" s="1"/>
    </row>
    <row r="149" spans="1:13" x14ac:dyDescent="0.25">
      <c r="A149" s="1" t="str">
        <f>IF('Thèmes FCJ'!B132="","",'Thèmes FCJ'!D132)</f>
        <v/>
      </c>
      <c r="B149" s="1" t="str">
        <f>IF('Thèmes FCJ'!B132="","",'Thèmes FCJ'!A132)</f>
        <v/>
      </c>
      <c r="C149" s="135" t="str">
        <f>IF('Thèmes FCJ'!B132="","",'Thèmes FCJ'!B132)</f>
        <v/>
      </c>
      <c r="D149" s="135"/>
      <c r="E149" s="135"/>
      <c r="F149" s="135"/>
      <c r="G149" s="135"/>
      <c r="H149" s="135"/>
      <c r="I149" s="135"/>
      <c r="J149" s="135"/>
      <c r="K149" s="134"/>
      <c r="L149" s="134"/>
      <c r="M149" s="1"/>
    </row>
    <row r="150" spans="1:13" x14ac:dyDescent="0.25">
      <c r="A150" s="1" t="str">
        <f>IF('Thèmes FCJ'!B133="","",'Thèmes FCJ'!D133)</f>
        <v/>
      </c>
      <c r="B150" s="1" t="str">
        <f>IF('Thèmes FCJ'!B133="","",'Thèmes FCJ'!A133)</f>
        <v/>
      </c>
      <c r="C150" s="135" t="str">
        <f>IF('Thèmes FCJ'!B133="","",'Thèmes FCJ'!B133)</f>
        <v/>
      </c>
      <c r="D150" s="135"/>
      <c r="E150" s="135"/>
      <c r="F150" s="135"/>
      <c r="G150" s="135"/>
      <c r="H150" s="135"/>
      <c r="I150" s="135"/>
      <c r="J150" s="135"/>
      <c r="K150" s="134"/>
      <c r="L150" s="134"/>
      <c r="M150" s="1"/>
    </row>
    <row r="151" spans="1:13" x14ac:dyDescent="0.25">
      <c r="A151" s="1" t="str">
        <f>IF('Thèmes FCJ'!B134="","",'Thèmes FCJ'!D134)</f>
        <v/>
      </c>
      <c r="B151" s="1" t="str">
        <f>IF('Thèmes FCJ'!B134="","",'Thèmes FCJ'!A134)</f>
        <v/>
      </c>
      <c r="C151" s="135" t="str">
        <f>IF('Thèmes FCJ'!B134="","",'Thèmes FCJ'!B134)</f>
        <v/>
      </c>
      <c r="D151" s="135"/>
      <c r="E151" s="135"/>
      <c r="F151" s="135"/>
      <c r="G151" s="135"/>
      <c r="H151" s="135"/>
      <c r="I151" s="135"/>
      <c r="J151" s="135"/>
      <c r="K151" s="134"/>
      <c r="L151" s="134"/>
      <c r="M151" s="1"/>
    </row>
    <row r="152" spans="1:13" x14ac:dyDescent="0.25">
      <c r="A152" s="1" t="str">
        <f>IF('Thèmes FCJ'!B135="","",'Thèmes FCJ'!D135)</f>
        <v/>
      </c>
      <c r="B152" s="1" t="str">
        <f>IF('Thèmes FCJ'!B135="","",'Thèmes FCJ'!A135)</f>
        <v/>
      </c>
      <c r="C152" s="135" t="str">
        <f>IF('Thèmes FCJ'!B135="","",'Thèmes FCJ'!B135)</f>
        <v/>
      </c>
      <c r="D152" s="135"/>
      <c r="E152" s="135"/>
      <c r="F152" s="135"/>
      <c r="G152" s="135"/>
      <c r="H152" s="135"/>
      <c r="I152" s="135"/>
      <c r="J152" s="135"/>
      <c r="K152" s="134"/>
      <c r="L152" s="134"/>
      <c r="M152" s="1"/>
    </row>
    <row r="153" spans="1:13" x14ac:dyDescent="0.25">
      <c r="A153" s="1" t="str">
        <f>IF('Thèmes FCJ'!B136="","",'Thèmes FCJ'!D136)</f>
        <v/>
      </c>
      <c r="B153" s="1" t="str">
        <f>IF('Thèmes FCJ'!B136="","",'Thèmes FCJ'!A136)</f>
        <v/>
      </c>
      <c r="C153" s="135" t="str">
        <f>IF('Thèmes FCJ'!B136="","",'Thèmes FCJ'!B136)</f>
        <v/>
      </c>
      <c r="D153" s="135"/>
      <c r="E153" s="135"/>
      <c r="F153" s="135"/>
      <c r="G153" s="135"/>
      <c r="H153" s="135"/>
      <c r="I153" s="135"/>
      <c r="J153" s="135"/>
      <c r="K153" s="134"/>
      <c r="L153" s="134"/>
      <c r="M153" s="1"/>
    </row>
    <row r="154" spans="1:13" x14ac:dyDescent="0.25">
      <c r="A154" s="1" t="str">
        <f>IF('Thèmes FCJ'!B137="","",'Thèmes FCJ'!D137)</f>
        <v/>
      </c>
      <c r="B154" s="1" t="str">
        <f>IF('Thèmes FCJ'!B137="","",'Thèmes FCJ'!A137)</f>
        <v/>
      </c>
      <c r="C154" s="135" t="str">
        <f>IF('Thèmes FCJ'!B137="","",'Thèmes FCJ'!B137)</f>
        <v/>
      </c>
      <c r="D154" s="135"/>
      <c r="E154" s="135"/>
      <c r="F154" s="135"/>
      <c r="G154" s="135"/>
      <c r="H154" s="135"/>
      <c r="I154" s="135"/>
      <c r="J154" s="135"/>
      <c r="K154" s="134"/>
      <c r="L154" s="134"/>
      <c r="M154" s="1"/>
    </row>
    <row r="155" spans="1:13" x14ac:dyDescent="0.25">
      <c r="A155" s="1" t="str">
        <f>IF('Thèmes FCJ'!B138="","",'Thèmes FCJ'!D138)</f>
        <v/>
      </c>
      <c r="B155" s="1" t="str">
        <f>IF('Thèmes FCJ'!B138="","",'Thèmes FCJ'!A138)</f>
        <v/>
      </c>
      <c r="C155" s="135" t="str">
        <f>IF('Thèmes FCJ'!B138="","",'Thèmes FCJ'!B138)</f>
        <v/>
      </c>
      <c r="D155" s="135"/>
      <c r="E155" s="135"/>
      <c r="F155" s="135"/>
      <c r="G155" s="135"/>
      <c r="H155" s="135"/>
      <c r="I155" s="135"/>
      <c r="J155" s="135"/>
      <c r="K155" s="134"/>
      <c r="L155" s="134"/>
      <c r="M155" s="1"/>
    </row>
    <row r="156" spans="1:13" x14ac:dyDescent="0.25">
      <c r="A156" s="1" t="str">
        <f>IF('Thèmes FCJ'!B139="","",'Thèmes FCJ'!D139)</f>
        <v/>
      </c>
      <c r="B156" s="1" t="str">
        <f>IF('Thèmes FCJ'!B139="","",'Thèmes FCJ'!A139)</f>
        <v/>
      </c>
      <c r="C156" s="135" t="str">
        <f>IF('Thèmes FCJ'!B139="","",'Thèmes FCJ'!B139)</f>
        <v/>
      </c>
      <c r="D156" s="135"/>
      <c r="E156" s="135"/>
      <c r="F156" s="135"/>
      <c r="G156" s="135"/>
      <c r="H156" s="135"/>
      <c r="I156" s="135"/>
      <c r="J156" s="135"/>
      <c r="K156" s="134"/>
      <c r="L156" s="134"/>
      <c r="M156" s="1"/>
    </row>
    <row r="157" spans="1:13" x14ac:dyDescent="0.25">
      <c r="A157" s="1" t="str">
        <f>IF('Thèmes FCJ'!B140="","",'Thèmes FCJ'!D140)</f>
        <v/>
      </c>
      <c r="B157" s="1" t="str">
        <f>IF('Thèmes FCJ'!B140="","",'Thèmes FCJ'!A140)</f>
        <v/>
      </c>
      <c r="C157" s="135" t="str">
        <f>IF('Thèmes FCJ'!B140="","",'Thèmes FCJ'!B140)</f>
        <v/>
      </c>
      <c r="D157" s="135"/>
      <c r="E157" s="135"/>
      <c r="F157" s="135"/>
      <c r="G157" s="135"/>
      <c r="H157" s="135"/>
      <c r="I157" s="135"/>
      <c r="J157" s="135"/>
      <c r="K157" s="134"/>
      <c r="L157" s="134"/>
      <c r="M157" s="1"/>
    </row>
    <row r="158" spans="1:13" x14ac:dyDescent="0.25">
      <c r="A158" s="1" t="str">
        <f>IF('Thèmes FCJ'!B141="","",'Thèmes FCJ'!D141)</f>
        <v/>
      </c>
      <c r="B158" s="1" t="str">
        <f>IF('Thèmes FCJ'!B141="","",'Thèmes FCJ'!A141)</f>
        <v/>
      </c>
      <c r="C158" s="135" t="str">
        <f>IF('Thèmes FCJ'!B141="","",'Thèmes FCJ'!B141)</f>
        <v/>
      </c>
      <c r="D158" s="135"/>
      <c r="E158" s="135"/>
      <c r="F158" s="135"/>
      <c r="G158" s="135"/>
      <c r="H158" s="135"/>
      <c r="I158" s="135"/>
      <c r="J158" s="135"/>
      <c r="K158" s="134"/>
      <c r="L158" s="134"/>
      <c r="M158" s="1"/>
    </row>
    <row r="159" spans="1:13" x14ac:dyDescent="0.25">
      <c r="A159" s="1" t="str">
        <f>IF('Thèmes FCJ'!B142="","",'Thèmes FCJ'!D142)</f>
        <v/>
      </c>
      <c r="B159" s="1" t="str">
        <f>IF('Thèmes FCJ'!B142="","",'Thèmes FCJ'!A142)</f>
        <v/>
      </c>
      <c r="C159" s="135" t="str">
        <f>IF('Thèmes FCJ'!B142="","",'Thèmes FCJ'!B142)</f>
        <v/>
      </c>
      <c r="D159" s="135"/>
      <c r="E159" s="135"/>
      <c r="F159" s="135"/>
      <c r="G159" s="135"/>
      <c r="H159" s="135"/>
      <c r="I159" s="135"/>
      <c r="J159" s="135"/>
      <c r="K159" s="134"/>
      <c r="L159" s="134"/>
      <c r="M159" s="1"/>
    </row>
    <row r="160" spans="1:13" x14ac:dyDescent="0.25">
      <c r="A160" s="1" t="str">
        <f>IF('Thèmes FCJ'!B143="","",'Thèmes FCJ'!D143)</f>
        <v/>
      </c>
      <c r="B160" s="1" t="str">
        <f>IF('Thèmes FCJ'!B143="","",'Thèmes FCJ'!A143)</f>
        <v/>
      </c>
      <c r="C160" s="135" t="str">
        <f>IF('Thèmes FCJ'!B143="","",'Thèmes FCJ'!B143)</f>
        <v/>
      </c>
      <c r="D160" s="135"/>
      <c r="E160" s="135"/>
      <c r="F160" s="135"/>
      <c r="G160" s="135"/>
      <c r="H160" s="135"/>
      <c r="I160" s="135"/>
      <c r="J160" s="135"/>
      <c r="K160" s="134"/>
      <c r="L160" s="134"/>
      <c r="M160" s="1"/>
    </row>
    <row r="161" spans="1:13" x14ac:dyDescent="0.25">
      <c r="A161" s="1" t="str">
        <f>IF('Thèmes FCJ'!B144="","",'Thèmes FCJ'!D144)</f>
        <v/>
      </c>
      <c r="B161" s="1" t="str">
        <f>IF('Thèmes FCJ'!B144="","",'Thèmes FCJ'!A144)</f>
        <v/>
      </c>
      <c r="C161" s="135" t="str">
        <f>IF('Thèmes FCJ'!B144="","",'Thèmes FCJ'!B144)</f>
        <v/>
      </c>
      <c r="D161" s="135"/>
      <c r="E161" s="135"/>
      <c r="F161" s="135"/>
      <c r="G161" s="135"/>
      <c r="H161" s="135"/>
      <c r="I161" s="135"/>
      <c r="J161" s="135"/>
      <c r="K161" s="134"/>
      <c r="L161" s="134"/>
      <c r="M161" s="1"/>
    </row>
    <row r="162" spans="1:13" x14ac:dyDescent="0.25">
      <c r="A162" s="1" t="str">
        <f>IF('Thèmes FCJ'!B145="","",'Thèmes FCJ'!D145)</f>
        <v/>
      </c>
      <c r="B162" s="1" t="str">
        <f>IF('Thèmes FCJ'!B145="","",'Thèmes FCJ'!A145)</f>
        <v/>
      </c>
      <c r="C162" s="135" t="str">
        <f>IF('Thèmes FCJ'!B145="","",'Thèmes FCJ'!B145)</f>
        <v/>
      </c>
      <c r="D162" s="135"/>
      <c r="E162" s="135"/>
      <c r="F162" s="135"/>
      <c r="G162" s="135"/>
      <c r="H162" s="135"/>
      <c r="I162" s="135"/>
      <c r="J162" s="135"/>
      <c r="K162" s="134"/>
      <c r="L162" s="134"/>
      <c r="M162" s="1"/>
    </row>
    <row r="163" spans="1:13" x14ac:dyDescent="0.25">
      <c r="A163" s="1" t="str">
        <f>IF('Thèmes FCJ'!B146="","",'Thèmes FCJ'!D146)</f>
        <v/>
      </c>
      <c r="B163" s="1" t="str">
        <f>IF('Thèmes FCJ'!B146="","",'Thèmes FCJ'!A146)</f>
        <v/>
      </c>
      <c r="C163" s="135" t="str">
        <f>IF('Thèmes FCJ'!B146="","",'Thèmes FCJ'!B146)</f>
        <v/>
      </c>
      <c r="D163" s="135"/>
      <c r="E163" s="135"/>
      <c r="F163" s="135"/>
      <c r="G163" s="135"/>
      <c r="H163" s="135"/>
      <c r="I163" s="135"/>
      <c r="J163" s="135"/>
      <c r="K163" s="134"/>
      <c r="L163" s="134"/>
      <c r="M163" s="1"/>
    </row>
    <row r="164" spans="1:13" x14ac:dyDescent="0.25">
      <c r="A164" s="1" t="str">
        <f>IF('Thèmes FCJ'!B147="","",'Thèmes FCJ'!D147)</f>
        <v/>
      </c>
      <c r="B164" s="1" t="str">
        <f>IF('Thèmes FCJ'!B147="","",'Thèmes FCJ'!A147)</f>
        <v/>
      </c>
      <c r="C164" s="135" t="str">
        <f>IF('Thèmes FCJ'!B147="","",'Thèmes FCJ'!B147)</f>
        <v/>
      </c>
      <c r="D164" s="135"/>
      <c r="E164" s="135"/>
      <c r="F164" s="135"/>
      <c r="G164" s="135"/>
      <c r="H164" s="135"/>
      <c r="I164" s="135"/>
      <c r="J164" s="135"/>
      <c r="K164" s="134"/>
      <c r="L164" s="134"/>
      <c r="M164" s="1"/>
    </row>
    <row r="165" spans="1:13" x14ac:dyDescent="0.25">
      <c r="A165" s="1" t="str">
        <f>IF('Thèmes FCJ'!B148="","",'Thèmes FCJ'!D148)</f>
        <v/>
      </c>
      <c r="B165" s="1" t="str">
        <f>IF('Thèmes FCJ'!B148="","",'Thèmes FCJ'!A148)</f>
        <v/>
      </c>
      <c r="C165" s="135" t="str">
        <f>IF('Thèmes FCJ'!B148="","",'Thèmes FCJ'!B148)</f>
        <v/>
      </c>
      <c r="D165" s="135"/>
      <c r="E165" s="135"/>
      <c r="F165" s="135"/>
      <c r="G165" s="135"/>
      <c r="H165" s="135"/>
      <c r="I165" s="135"/>
      <c r="J165" s="135"/>
      <c r="K165" s="134"/>
      <c r="L165" s="134"/>
      <c r="M165" s="1"/>
    </row>
    <row r="166" spans="1:13" x14ac:dyDescent="0.25">
      <c r="A166" s="1" t="str">
        <f>IF('Thèmes FCJ'!B149="","",'Thèmes FCJ'!D149)</f>
        <v/>
      </c>
      <c r="B166" s="1" t="str">
        <f>IF('Thèmes FCJ'!B149="","",'Thèmes FCJ'!A149)</f>
        <v/>
      </c>
      <c r="C166" s="135" t="str">
        <f>IF('Thèmes FCJ'!B149="","",'Thèmes FCJ'!B149)</f>
        <v/>
      </c>
      <c r="D166" s="135"/>
      <c r="E166" s="135"/>
      <c r="F166" s="135"/>
      <c r="G166" s="135"/>
      <c r="H166" s="135"/>
      <c r="I166" s="135"/>
      <c r="J166" s="135"/>
      <c r="K166" s="134"/>
      <c r="L166" s="134"/>
      <c r="M166" s="1"/>
    </row>
    <row r="167" spans="1:13" x14ac:dyDescent="0.25">
      <c r="A167" s="1" t="str">
        <f>IF('Thèmes FCJ'!B150="","",'Thèmes FCJ'!D150)</f>
        <v/>
      </c>
      <c r="B167" s="1" t="str">
        <f>IF('Thèmes FCJ'!B150="","",'Thèmes FCJ'!A150)</f>
        <v/>
      </c>
      <c r="C167" s="135" t="str">
        <f>IF('Thèmes FCJ'!B150="","",'Thèmes FCJ'!B150)</f>
        <v/>
      </c>
      <c r="D167" s="135"/>
      <c r="E167" s="135"/>
      <c r="F167" s="135"/>
      <c r="G167" s="135"/>
      <c r="H167" s="135"/>
      <c r="I167" s="135"/>
      <c r="J167" s="135"/>
      <c r="K167" s="134"/>
      <c r="L167" s="134"/>
      <c r="M167" s="1"/>
    </row>
    <row r="168" spans="1:13" x14ac:dyDescent="0.25">
      <c r="A168" s="1" t="str">
        <f>IF('Thèmes FCJ'!B151="","",'Thèmes FCJ'!D151)</f>
        <v/>
      </c>
      <c r="B168" s="1" t="str">
        <f>IF('Thèmes FCJ'!B151="","",'Thèmes FCJ'!A151)</f>
        <v/>
      </c>
      <c r="C168" s="135" t="str">
        <f>IF('Thèmes FCJ'!B151="","",'Thèmes FCJ'!B151)</f>
        <v/>
      </c>
      <c r="D168" s="135"/>
      <c r="E168" s="135"/>
      <c r="F168" s="135"/>
      <c r="G168" s="135"/>
      <c r="H168" s="135"/>
      <c r="I168" s="135"/>
      <c r="J168" s="135"/>
      <c r="K168" s="134"/>
      <c r="L168" s="134"/>
      <c r="M168" s="1"/>
    </row>
    <row r="169" spans="1:13" x14ac:dyDescent="0.25">
      <c r="A169" s="1" t="str">
        <f>IF('Thèmes FCJ'!B152="","",'Thèmes FCJ'!D152)</f>
        <v>LSPCC</v>
      </c>
      <c r="B169" s="1" t="str">
        <f>IF('Thèmes FCJ'!B152="","",'Thèmes FCJ'!A152)</f>
        <v>LSPCC_1</v>
      </c>
      <c r="C169" s="135" t="str">
        <f>IF('Thèmes FCJ'!B152="","",'Thèmes FCJ'!B152)</f>
        <v>SAUVETAGE PAR L'EXTERIEUR</v>
      </c>
      <c r="D169" s="135"/>
      <c r="E169" s="135"/>
      <c r="F169" s="135"/>
      <c r="G169" s="135"/>
      <c r="H169" s="135"/>
      <c r="I169" s="135"/>
      <c r="J169" s="135"/>
      <c r="K169" s="134"/>
      <c r="L169" s="134"/>
      <c r="M169" s="1"/>
    </row>
    <row r="170" spans="1:13" x14ac:dyDescent="0.25">
      <c r="A170" s="1" t="str">
        <f>IF('Thèmes FCJ'!B153="","",'Thèmes FCJ'!D153)</f>
        <v>LSPCC</v>
      </c>
      <c r="B170" s="1" t="str">
        <f>IF('Thèmes FCJ'!B153="","",'Thèmes FCJ'!A153)</f>
        <v>LSPCC_2</v>
      </c>
      <c r="C170" s="135" t="str">
        <f>IF('Thèmes FCJ'!B153="","",'Thèmes FCJ'!B153)</f>
        <v>SAUVETAGE EN EXCAVATION</v>
      </c>
      <c r="D170" s="135"/>
      <c r="E170" s="135"/>
      <c r="F170" s="135"/>
      <c r="G170" s="135"/>
      <c r="H170" s="135"/>
      <c r="I170" s="135"/>
      <c r="J170" s="135"/>
      <c r="K170" s="134"/>
      <c r="L170" s="134"/>
      <c r="M170" s="1"/>
    </row>
    <row r="171" spans="1:13" x14ac:dyDescent="0.25">
      <c r="A171" s="1" t="str">
        <f>IF('Thèmes FCJ'!B154="","",'Thèmes FCJ'!D154)</f>
        <v>LSPCC</v>
      </c>
      <c r="B171" s="1" t="str">
        <f>IF('Thèmes FCJ'!B154="","",'Thèmes FCJ'!A154)</f>
        <v>LSPCC_3</v>
      </c>
      <c r="C171" s="135" t="str">
        <f>IF('Thèmes FCJ'!B154="","",'Thèmes FCJ'!B154)</f>
        <v>PROGRESSION EN TOITURE</v>
      </c>
      <c r="D171" s="135"/>
      <c r="E171" s="135"/>
      <c r="F171" s="135"/>
      <c r="G171" s="135"/>
      <c r="H171" s="135"/>
      <c r="I171" s="135"/>
      <c r="J171" s="135"/>
      <c r="K171" s="134"/>
      <c r="L171" s="134"/>
      <c r="M171" s="1"/>
    </row>
    <row r="172" spans="1:13" x14ac:dyDescent="0.25">
      <c r="A172" s="1" t="str">
        <f>IF('Thèmes FCJ'!B155="","",'Thèmes FCJ'!D155)</f>
        <v/>
      </c>
      <c r="B172" s="1" t="str">
        <f>IF('Thèmes FCJ'!B155="","",'Thèmes FCJ'!A155)</f>
        <v/>
      </c>
      <c r="C172" s="135" t="str">
        <f>IF('Thèmes FCJ'!B155="","",'Thèmes FCJ'!B155)</f>
        <v/>
      </c>
      <c r="D172" s="135"/>
      <c r="E172" s="135"/>
      <c r="F172" s="135"/>
      <c r="G172" s="135"/>
      <c r="H172" s="135"/>
      <c r="I172" s="135"/>
      <c r="J172" s="135"/>
      <c r="K172" s="134"/>
      <c r="L172" s="134"/>
      <c r="M172" s="1"/>
    </row>
    <row r="173" spans="1:13" x14ac:dyDescent="0.25">
      <c r="A173" s="1" t="str">
        <f>IF('Thèmes FCJ'!B156="","",'Thèmes FCJ'!D156)</f>
        <v/>
      </c>
      <c r="B173" s="1" t="str">
        <f>IF('Thèmes FCJ'!B156="","",'Thèmes FCJ'!A156)</f>
        <v/>
      </c>
      <c r="C173" s="135" t="str">
        <f>IF('Thèmes FCJ'!B156="","",'Thèmes FCJ'!B156)</f>
        <v/>
      </c>
      <c r="D173" s="135"/>
      <c r="E173" s="135"/>
      <c r="F173" s="135"/>
      <c r="G173" s="135"/>
      <c r="H173" s="135"/>
      <c r="I173" s="135"/>
      <c r="J173" s="135"/>
      <c r="K173" s="134"/>
      <c r="L173" s="134"/>
      <c r="M173" s="1"/>
    </row>
    <row r="174" spans="1:13" x14ac:dyDescent="0.25">
      <c r="A174" s="1" t="str">
        <f>IF('Thèmes FCJ'!B157="","",'Thèmes FCJ'!D157)</f>
        <v/>
      </c>
      <c r="B174" s="1" t="str">
        <f>IF('Thèmes FCJ'!B157="","",'Thèmes FCJ'!A157)</f>
        <v/>
      </c>
      <c r="C174" s="135" t="str">
        <f>IF('Thèmes FCJ'!B157="","",'Thèmes FCJ'!B157)</f>
        <v/>
      </c>
      <c r="D174" s="135"/>
      <c r="E174" s="135"/>
      <c r="F174" s="135"/>
      <c r="G174" s="135"/>
      <c r="H174" s="135"/>
      <c r="I174" s="135"/>
      <c r="J174" s="135"/>
      <c r="K174" s="134"/>
      <c r="L174" s="134"/>
      <c r="M174" s="1"/>
    </row>
    <row r="175" spans="1:13" x14ac:dyDescent="0.25">
      <c r="A175" s="1" t="str">
        <f>IF('Thèmes FCJ'!B158="","",'Thèmes FCJ'!D158)</f>
        <v/>
      </c>
      <c r="B175" s="1" t="str">
        <f>IF('Thèmes FCJ'!B158="","",'Thèmes FCJ'!A158)</f>
        <v/>
      </c>
      <c r="C175" s="135" t="str">
        <f>IF('Thèmes FCJ'!B158="","",'Thèmes FCJ'!B158)</f>
        <v/>
      </c>
      <c r="D175" s="135"/>
      <c r="E175" s="135"/>
      <c r="F175" s="135"/>
      <c r="G175" s="135"/>
      <c r="H175" s="135"/>
      <c r="I175" s="135"/>
      <c r="J175" s="135"/>
      <c r="K175" s="134"/>
      <c r="L175" s="134"/>
      <c r="M175" s="1"/>
    </row>
    <row r="176" spans="1:13" x14ac:dyDescent="0.25">
      <c r="A176" s="1" t="str">
        <f>IF('Thèmes FCJ'!B159="","",'Thèmes FCJ'!D159)</f>
        <v/>
      </c>
      <c r="B176" s="1" t="str">
        <f>IF('Thèmes FCJ'!B159="","",'Thèmes FCJ'!A159)</f>
        <v/>
      </c>
      <c r="C176" s="135" t="str">
        <f>IF('Thèmes FCJ'!B159="","",'Thèmes FCJ'!B159)</f>
        <v/>
      </c>
      <c r="D176" s="135"/>
      <c r="E176" s="135"/>
      <c r="F176" s="135"/>
      <c r="G176" s="135"/>
      <c r="H176" s="135"/>
      <c r="I176" s="135"/>
      <c r="J176" s="135"/>
      <c r="K176" s="134"/>
      <c r="L176" s="134"/>
      <c r="M176" s="1"/>
    </row>
    <row r="177" spans="1:13" x14ac:dyDescent="0.25">
      <c r="A177" s="1" t="str">
        <f>IF('Thèmes FCJ'!B160="","",'Thèmes FCJ'!D160)</f>
        <v/>
      </c>
      <c r="B177" s="1" t="str">
        <f>IF('Thèmes FCJ'!B160="","",'Thèmes FCJ'!A160)</f>
        <v/>
      </c>
      <c r="C177" s="135" t="str">
        <f>IF('Thèmes FCJ'!B160="","",'Thèmes FCJ'!B160)</f>
        <v/>
      </c>
      <c r="D177" s="135"/>
      <c r="E177" s="135"/>
      <c r="F177" s="135"/>
      <c r="G177" s="135"/>
      <c r="H177" s="135"/>
      <c r="I177" s="135"/>
      <c r="J177" s="135"/>
      <c r="K177" s="134"/>
      <c r="L177" s="134"/>
      <c r="M177" s="1"/>
    </row>
    <row r="178" spans="1:13" x14ac:dyDescent="0.25">
      <c r="A178" s="1" t="str">
        <f>IF('Thèmes FCJ'!B161="","",'Thèmes FCJ'!D161)</f>
        <v/>
      </c>
      <c r="B178" s="1" t="str">
        <f>IF('Thèmes FCJ'!B161="","",'Thèmes FCJ'!A161)</f>
        <v/>
      </c>
      <c r="C178" s="135" t="str">
        <f>IF('Thèmes FCJ'!B161="","",'Thèmes FCJ'!B161)</f>
        <v/>
      </c>
      <c r="D178" s="135"/>
      <c r="E178" s="135"/>
      <c r="F178" s="135"/>
      <c r="G178" s="135"/>
      <c r="H178" s="135"/>
      <c r="I178" s="135"/>
      <c r="J178" s="135"/>
      <c r="K178" s="134"/>
      <c r="L178" s="134"/>
      <c r="M178" s="1"/>
    </row>
    <row r="179" spans="1:13" x14ac:dyDescent="0.25">
      <c r="A179" s="1" t="str">
        <f>IF('Thèmes FCJ'!B162="","",'Thèmes FCJ'!D162)</f>
        <v/>
      </c>
      <c r="B179" s="1" t="str">
        <f>IF('Thèmes FCJ'!B162="","",'Thèmes FCJ'!A162)</f>
        <v/>
      </c>
      <c r="C179" s="135" t="str">
        <f>IF('Thèmes FCJ'!B162="","",'Thèmes FCJ'!B162)</f>
        <v/>
      </c>
      <c r="D179" s="135"/>
      <c r="E179" s="135"/>
      <c r="F179" s="135"/>
      <c r="G179" s="135"/>
      <c r="H179" s="135"/>
      <c r="I179" s="135"/>
      <c r="J179" s="135"/>
      <c r="K179" s="134"/>
      <c r="L179" s="134"/>
      <c r="M179" s="1"/>
    </row>
    <row r="180" spans="1:13" x14ac:dyDescent="0.25">
      <c r="A180" s="1" t="str">
        <f>IF('Thèmes FCJ'!B163="","",'Thèmes FCJ'!D163)</f>
        <v/>
      </c>
      <c r="B180" s="1" t="str">
        <f>IF('Thèmes FCJ'!B163="","",'Thèmes FCJ'!A163)</f>
        <v/>
      </c>
      <c r="C180" s="135" t="str">
        <f>IF('Thèmes FCJ'!B163="","",'Thèmes FCJ'!B163)</f>
        <v/>
      </c>
      <c r="D180" s="135"/>
      <c r="E180" s="135"/>
      <c r="F180" s="135"/>
      <c r="G180" s="135"/>
      <c r="H180" s="135"/>
      <c r="I180" s="135"/>
      <c r="J180" s="135"/>
      <c r="K180" s="134"/>
      <c r="L180" s="134"/>
      <c r="M180" s="1"/>
    </row>
    <row r="181" spans="1:13" x14ac:dyDescent="0.25">
      <c r="A181" s="1" t="str">
        <f>IF('Thèmes FCJ'!B164="","",'Thèmes FCJ'!D164)</f>
        <v/>
      </c>
      <c r="B181" s="1" t="str">
        <f>IF('Thèmes FCJ'!B164="","",'Thèmes FCJ'!A164)</f>
        <v/>
      </c>
      <c r="C181" s="135" t="str">
        <f>IF('Thèmes FCJ'!B164="","",'Thèmes FCJ'!B164)</f>
        <v/>
      </c>
      <c r="D181" s="135"/>
      <c r="E181" s="135"/>
      <c r="F181" s="135"/>
      <c r="G181" s="135"/>
      <c r="H181" s="135"/>
      <c r="I181" s="135"/>
      <c r="J181" s="135"/>
      <c r="K181" s="134"/>
      <c r="L181" s="134"/>
      <c r="M181" s="1"/>
    </row>
    <row r="182" spans="1:13" x14ac:dyDescent="0.25">
      <c r="A182" s="1" t="str">
        <f>IF('Thèmes FCJ'!B165="","",'Thèmes FCJ'!D165)</f>
        <v/>
      </c>
      <c r="B182" s="1" t="str">
        <f>IF('Thèmes FCJ'!B165="","",'Thèmes FCJ'!A165)</f>
        <v/>
      </c>
      <c r="C182" s="135" t="str">
        <f>IF('Thèmes FCJ'!B165="","",'Thèmes FCJ'!B165)</f>
        <v/>
      </c>
      <c r="D182" s="135"/>
      <c r="E182" s="135"/>
      <c r="F182" s="135"/>
      <c r="G182" s="135"/>
      <c r="H182" s="135"/>
      <c r="I182" s="135"/>
      <c r="J182" s="135"/>
      <c r="K182" s="134"/>
      <c r="L182" s="134"/>
      <c r="M182" s="1"/>
    </row>
    <row r="183" spans="1:13" x14ac:dyDescent="0.25">
      <c r="A183" s="1" t="str">
        <f>IF('Thèmes FCJ'!B166="","",'Thèmes FCJ'!D166)</f>
        <v/>
      </c>
      <c r="B183" s="1" t="str">
        <f>IF('Thèmes FCJ'!B166="","",'Thèmes FCJ'!A166)</f>
        <v/>
      </c>
      <c r="C183" s="135" t="str">
        <f>IF('Thèmes FCJ'!B166="","",'Thèmes FCJ'!B166)</f>
        <v/>
      </c>
      <c r="D183" s="135"/>
      <c r="E183" s="135"/>
      <c r="F183" s="135"/>
      <c r="G183" s="135"/>
      <c r="H183" s="135"/>
      <c r="I183" s="135"/>
      <c r="J183" s="135"/>
      <c r="K183" s="134"/>
      <c r="L183" s="134"/>
      <c r="M183" s="1"/>
    </row>
    <row r="184" spans="1:13" x14ac:dyDescent="0.25">
      <c r="A184" s="1" t="str">
        <f>IF('Thèmes FCJ'!B167="","",'Thèmes FCJ'!D167)</f>
        <v>CSP</v>
      </c>
      <c r="B184" s="1" t="str">
        <f>IF('Thèmes FCJ'!B167="","",'Thèmes FCJ'!A167)</f>
        <v>CSP_1</v>
      </c>
      <c r="C184" s="135" t="str">
        <f>IF('Thèmes FCJ'!B167="","",'Thèmes FCJ'!B167)</f>
        <v>LIBERTVIT + EFFRAC</v>
      </c>
      <c r="D184" s="135"/>
      <c r="E184" s="135"/>
      <c r="F184" s="135"/>
      <c r="G184" s="135"/>
      <c r="H184" s="135"/>
      <c r="I184" s="135"/>
      <c r="J184" s="135"/>
      <c r="K184" s="134"/>
      <c r="L184" s="134"/>
      <c r="M184" s="1"/>
    </row>
    <row r="185" spans="1:13" x14ac:dyDescent="0.25">
      <c r="A185" s="1" t="str">
        <f>IF('Thèmes FCJ'!B168="","",'Thèmes FCJ'!D168)</f>
        <v>CSP</v>
      </c>
      <c r="B185" s="1" t="str">
        <f>IF('Thèmes FCJ'!B168="","",'Thèmes FCJ'!A168)</f>
        <v>CSP_2</v>
      </c>
      <c r="C185" s="135" t="str">
        <f>IF('Thèmes FCJ'!B168="","",'Thèmes FCJ'!B168)</f>
        <v>TRAM - VAT</v>
      </c>
      <c r="D185" s="135"/>
      <c r="E185" s="135"/>
      <c r="F185" s="135"/>
      <c r="G185" s="135"/>
      <c r="H185" s="135"/>
      <c r="I185" s="135"/>
      <c r="J185" s="135"/>
      <c r="K185" s="134"/>
      <c r="L185" s="134"/>
      <c r="M185" s="1"/>
    </row>
    <row r="186" spans="1:13" x14ac:dyDescent="0.25">
      <c r="A186" s="1" t="str">
        <f>IF('Thèmes FCJ'!B169="","",'Thèmes FCJ'!D169)</f>
        <v>CSP</v>
      </c>
      <c r="B186" s="1" t="str">
        <f>IF('Thèmes FCJ'!B169="","",'Thèmes FCJ'!A169)</f>
        <v>CSP_3</v>
      </c>
      <c r="C186" s="135" t="str">
        <f>IF('Thèmes FCJ'!B169="","",'Thèmes FCJ'!B169)</f>
        <v>RPO + LMRBA</v>
      </c>
      <c r="D186" s="135"/>
      <c r="E186" s="135"/>
      <c r="F186" s="135"/>
      <c r="G186" s="135"/>
      <c r="H186" s="135"/>
      <c r="I186" s="135"/>
      <c r="J186" s="135"/>
      <c r="K186" s="134"/>
      <c r="L186" s="134"/>
      <c r="M186" s="1"/>
    </row>
    <row r="187" spans="1:13" x14ac:dyDescent="0.25">
      <c r="A187" s="1" t="str">
        <f>IF('Thèmes FCJ'!B170="","",'Thèmes FCJ'!D170)</f>
        <v>CSP</v>
      </c>
      <c r="B187" s="1" t="str">
        <f>IF('Thèmes FCJ'!B170="","",'Thèmes FCJ'!A170)</f>
        <v>CSP_4</v>
      </c>
      <c r="C187" s="135" t="str">
        <f>IF('Thèmes FCJ'!B170="","",'Thèmes FCJ'!B170)</f>
        <v>SVI / GREX</v>
      </c>
      <c r="D187" s="135"/>
      <c r="E187" s="135"/>
      <c r="F187" s="135"/>
      <c r="G187" s="135"/>
      <c r="H187" s="135"/>
      <c r="I187" s="135"/>
      <c r="J187" s="135"/>
      <c r="K187" s="134"/>
      <c r="L187" s="134"/>
      <c r="M187" s="1"/>
    </row>
    <row r="188" spans="1:13" x14ac:dyDescent="0.25">
      <c r="A188" s="1" t="str">
        <f>IF('Thèmes FCJ'!B171="","",'Thèmes FCJ'!D171)</f>
        <v/>
      </c>
      <c r="B188" s="1" t="str">
        <f>IF('Thèmes FCJ'!B171="","",'Thèmes FCJ'!A171)</f>
        <v/>
      </c>
      <c r="C188" s="135" t="str">
        <f>IF('Thèmes FCJ'!B171="","",'Thèmes FCJ'!B171)</f>
        <v/>
      </c>
      <c r="D188" s="135"/>
      <c r="E188" s="135"/>
      <c r="F188" s="135"/>
      <c r="G188" s="135"/>
      <c r="H188" s="135"/>
      <c r="I188" s="135"/>
      <c r="J188" s="135"/>
      <c r="K188" s="134"/>
      <c r="L188" s="134"/>
      <c r="M188" s="1"/>
    </row>
    <row r="189" spans="1:13" x14ac:dyDescent="0.25">
      <c r="A189" s="1" t="str">
        <f>IF('Thèmes FCJ'!B172="","",'Thèmes FCJ'!D172)</f>
        <v/>
      </c>
      <c r="B189" s="1" t="str">
        <f>IF('Thèmes FCJ'!B172="","",'Thèmes FCJ'!A172)</f>
        <v/>
      </c>
      <c r="C189" s="135" t="str">
        <f>IF('Thèmes FCJ'!B172="","",'Thèmes FCJ'!B172)</f>
        <v/>
      </c>
      <c r="D189" s="135"/>
      <c r="E189" s="135"/>
      <c r="F189" s="135"/>
      <c r="G189" s="135"/>
      <c r="H189" s="135"/>
      <c r="I189" s="135"/>
      <c r="J189" s="135"/>
      <c r="K189" s="134"/>
      <c r="L189" s="134"/>
      <c r="M189" s="1"/>
    </row>
    <row r="190" spans="1:13" x14ac:dyDescent="0.25">
      <c r="A190" s="1" t="str">
        <f>IF('Thèmes FCJ'!B173="","",'Thèmes FCJ'!D173)</f>
        <v/>
      </c>
      <c r="B190" s="1" t="str">
        <f>IF('Thèmes FCJ'!B173="","",'Thèmes FCJ'!A173)</f>
        <v/>
      </c>
      <c r="C190" s="135" t="str">
        <f>IF('Thèmes FCJ'!B173="","",'Thèmes FCJ'!B173)</f>
        <v/>
      </c>
      <c r="D190" s="135"/>
      <c r="E190" s="135"/>
      <c r="F190" s="135"/>
      <c r="G190" s="135"/>
      <c r="H190" s="135"/>
      <c r="I190" s="135"/>
      <c r="J190" s="135"/>
      <c r="K190" s="134"/>
      <c r="L190" s="134"/>
      <c r="M190" s="1"/>
    </row>
    <row r="191" spans="1:13" x14ac:dyDescent="0.25">
      <c r="A191" s="1" t="str">
        <f>IF('Thèmes FCJ'!B174="","",'Thèmes FCJ'!D174)</f>
        <v/>
      </c>
      <c r="B191" s="1" t="str">
        <f>IF('Thèmes FCJ'!B174="","",'Thèmes FCJ'!A174)</f>
        <v/>
      </c>
      <c r="C191" s="135" t="str">
        <f>IF('Thèmes FCJ'!B174="","",'Thèmes FCJ'!B174)</f>
        <v/>
      </c>
      <c r="D191" s="135"/>
      <c r="E191" s="135"/>
      <c r="F191" s="135"/>
      <c r="G191" s="135"/>
      <c r="H191" s="135"/>
      <c r="I191" s="135"/>
      <c r="J191" s="135"/>
      <c r="K191" s="134"/>
      <c r="L191" s="134"/>
      <c r="M191" s="1"/>
    </row>
    <row r="192" spans="1:13" x14ac:dyDescent="0.25">
      <c r="A192" s="1" t="str">
        <f>IF('Thèmes FCJ'!B175="","",'Thèmes FCJ'!D175)</f>
        <v/>
      </c>
      <c r="B192" s="1" t="str">
        <f>IF('Thèmes FCJ'!B175="","",'Thèmes FCJ'!A175)</f>
        <v/>
      </c>
      <c r="C192" s="135" t="str">
        <f>IF('Thèmes FCJ'!B175="","",'Thèmes FCJ'!B175)</f>
        <v/>
      </c>
      <c r="D192" s="135"/>
      <c r="E192" s="135"/>
      <c r="F192" s="135"/>
      <c r="G192" s="135"/>
      <c r="H192" s="135"/>
      <c r="I192" s="135"/>
      <c r="J192" s="135"/>
      <c r="K192" s="134"/>
      <c r="L192" s="134"/>
      <c r="M192" s="1"/>
    </row>
    <row r="193" spans="1:13" x14ac:dyDescent="0.25">
      <c r="A193" s="1" t="str">
        <f>IF('Thèmes FCJ'!B176="","",'Thèmes FCJ'!D176)</f>
        <v/>
      </c>
      <c r="B193" s="1" t="str">
        <f>IF('Thèmes FCJ'!B176="","",'Thèmes FCJ'!A176)</f>
        <v/>
      </c>
      <c r="C193" s="135" t="str">
        <f>IF('Thèmes FCJ'!B176="","",'Thèmes FCJ'!B176)</f>
        <v/>
      </c>
      <c r="D193" s="135"/>
      <c r="E193" s="135"/>
      <c r="F193" s="135"/>
      <c r="G193" s="135"/>
      <c r="H193" s="135"/>
      <c r="I193" s="135"/>
      <c r="J193" s="135"/>
      <c r="K193" s="134"/>
      <c r="L193" s="134"/>
      <c r="M193" s="1"/>
    </row>
    <row r="194" spans="1:13" x14ac:dyDescent="0.25">
      <c r="A194" s="1" t="str">
        <f>IF('Thèmes FCJ'!B177="","",'Thèmes FCJ'!D177)</f>
        <v/>
      </c>
      <c r="B194" s="1" t="str">
        <f>IF('Thèmes FCJ'!B177="","",'Thèmes FCJ'!A177)</f>
        <v/>
      </c>
      <c r="C194" s="135" t="str">
        <f>IF('Thèmes FCJ'!B177="","",'Thèmes FCJ'!B177)</f>
        <v/>
      </c>
      <c r="D194" s="135"/>
      <c r="E194" s="135"/>
      <c r="F194" s="135"/>
      <c r="G194" s="135"/>
      <c r="H194" s="135"/>
      <c r="I194" s="135"/>
      <c r="J194" s="135"/>
      <c r="K194" s="134"/>
      <c r="L194" s="134"/>
      <c r="M194" s="1"/>
    </row>
    <row r="195" spans="1:13" x14ac:dyDescent="0.25">
      <c r="A195" s="1" t="str">
        <f>IF('Thèmes FCJ'!B178="","",'Thèmes FCJ'!D178)</f>
        <v/>
      </c>
      <c r="B195" s="1" t="str">
        <f>IF('Thèmes FCJ'!B178="","",'Thèmes FCJ'!A178)</f>
        <v/>
      </c>
      <c r="C195" s="135" t="str">
        <f>IF('Thèmes FCJ'!B178="","",'Thèmes FCJ'!B178)</f>
        <v/>
      </c>
      <c r="D195" s="135"/>
      <c r="E195" s="135"/>
      <c r="F195" s="135"/>
      <c r="G195" s="135"/>
      <c r="H195" s="135"/>
      <c r="I195" s="135"/>
      <c r="J195" s="135"/>
      <c r="K195" s="134"/>
      <c r="L195" s="134"/>
      <c r="M195" s="1"/>
    </row>
    <row r="196" spans="1:13" x14ac:dyDescent="0.25">
      <c r="A196" s="1" t="str">
        <f>IF('Thèmes FCJ'!B179="","",'Thèmes FCJ'!D179)</f>
        <v/>
      </c>
      <c r="B196" s="1" t="str">
        <f>IF('Thèmes FCJ'!B179="","",'Thèmes FCJ'!A179)</f>
        <v/>
      </c>
      <c r="C196" s="135" t="str">
        <f>IF('Thèmes FCJ'!B179="","",'Thèmes FCJ'!B179)</f>
        <v/>
      </c>
      <c r="D196" s="135"/>
      <c r="E196" s="135"/>
      <c r="F196" s="135"/>
      <c r="G196" s="135"/>
      <c r="H196" s="135"/>
      <c r="I196" s="135"/>
      <c r="J196" s="135"/>
      <c r="K196" s="134"/>
      <c r="L196" s="134"/>
      <c r="M196" s="1"/>
    </row>
    <row r="197" spans="1:13" x14ac:dyDescent="0.25">
      <c r="A197" s="1" t="str">
        <f>IF('Thèmes FCJ'!B180="","",'Thèmes FCJ'!D180)</f>
        <v/>
      </c>
      <c r="B197" s="1" t="str">
        <f>IF('Thèmes FCJ'!B180="","",'Thèmes FCJ'!A180)</f>
        <v/>
      </c>
      <c r="C197" s="135" t="str">
        <f>IF('Thèmes FCJ'!B180="","",'Thèmes FCJ'!B180)</f>
        <v/>
      </c>
      <c r="D197" s="135"/>
      <c r="E197" s="135"/>
      <c r="F197" s="135"/>
      <c r="G197" s="135"/>
      <c r="H197" s="135"/>
      <c r="I197" s="135"/>
      <c r="J197" s="135"/>
      <c r="K197" s="134"/>
      <c r="L197" s="134"/>
      <c r="M197" s="1"/>
    </row>
    <row r="198" spans="1:13" x14ac:dyDescent="0.25">
      <c r="A198" s="1" t="str">
        <f>IF('Thèmes FCJ'!B181="","",'Thèmes FCJ'!D181)</f>
        <v/>
      </c>
      <c r="B198" s="1" t="str">
        <f>IF('Thèmes FCJ'!B181="","",'Thèmes FCJ'!A181)</f>
        <v/>
      </c>
      <c r="C198" s="135" t="str">
        <f>IF('Thèmes FCJ'!B181="","",'Thèmes FCJ'!B181)</f>
        <v/>
      </c>
      <c r="D198" s="135"/>
      <c r="E198" s="135"/>
      <c r="F198" s="135"/>
      <c r="G198" s="135"/>
      <c r="H198" s="135"/>
      <c r="I198" s="135"/>
      <c r="J198" s="135"/>
      <c r="K198" s="134"/>
      <c r="L198" s="134"/>
      <c r="M198" s="1"/>
    </row>
    <row r="199" spans="1:13" x14ac:dyDescent="0.25">
      <c r="A199" s="1" t="str">
        <f>IF('Thèmes FCJ'!B182="","",'Thèmes FCJ'!D182)</f>
        <v/>
      </c>
      <c r="B199" s="1" t="str">
        <f>IF('Thèmes FCJ'!B182="","",'Thèmes FCJ'!A182)</f>
        <v/>
      </c>
      <c r="C199" s="135" t="str">
        <f>IF('Thèmes FCJ'!B182="","",'Thèmes FCJ'!B182)</f>
        <v/>
      </c>
      <c r="D199" s="135"/>
      <c r="E199" s="135"/>
      <c r="F199" s="135"/>
      <c r="G199" s="135"/>
      <c r="H199" s="135"/>
      <c r="I199" s="135"/>
      <c r="J199" s="135"/>
      <c r="K199" s="134"/>
      <c r="L199" s="134"/>
      <c r="M199" s="1"/>
    </row>
    <row r="200" spans="1:13" x14ac:dyDescent="0.25">
      <c r="A200" s="1" t="str">
        <f>IF('Thèmes FCJ'!B183="","",'Thèmes FCJ'!D183)</f>
        <v/>
      </c>
      <c r="B200" s="1" t="str">
        <f>IF('Thèmes FCJ'!B183="","",'Thèmes FCJ'!A183)</f>
        <v/>
      </c>
      <c r="C200" s="135" t="str">
        <f>IF('Thèmes FCJ'!B183="","",'Thèmes FCJ'!B183)</f>
        <v/>
      </c>
      <c r="D200" s="135"/>
      <c r="E200" s="135"/>
      <c r="F200" s="135"/>
      <c r="G200" s="135"/>
      <c r="H200" s="135"/>
      <c r="I200" s="135"/>
      <c r="J200" s="135"/>
      <c r="K200" s="134"/>
      <c r="L200" s="134"/>
      <c r="M200" s="1"/>
    </row>
    <row r="201" spans="1:13" x14ac:dyDescent="0.25">
      <c r="A201" s="1" t="str">
        <f>IF('Thèmes FCJ'!B184="","",'Thèmes FCJ'!D184)</f>
        <v/>
      </c>
      <c r="B201" s="1" t="str">
        <f>IF('Thèmes FCJ'!B184="","",'Thèmes FCJ'!A184)</f>
        <v/>
      </c>
      <c r="C201" s="135" t="str">
        <f>IF('Thèmes FCJ'!B184="","",'Thèmes FCJ'!B184)</f>
        <v/>
      </c>
      <c r="D201" s="135"/>
      <c r="E201" s="135"/>
      <c r="F201" s="135"/>
      <c r="G201" s="135"/>
      <c r="H201" s="135"/>
      <c r="I201" s="135"/>
      <c r="J201" s="135"/>
      <c r="K201" s="134"/>
      <c r="L201" s="134"/>
      <c r="M201" s="1"/>
    </row>
    <row r="202" spans="1:13" x14ac:dyDescent="0.25">
      <c r="A202" s="1" t="str">
        <f>IF('Thèmes FCJ'!B185="","",'Thèmes FCJ'!D185)</f>
        <v/>
      </c>
      <c r="B202" s="1" t="str">
        <f>IF('Thèmes FCJ'!B185="","",'Thèmes FCJ'!A185)</f>
        <v/>
      </c>
      <c r="C202" s="135" t="str">
        <f>IF('Thèmes FCJ'!B185="","",'Thèmes FCJ'!B185)</f>
        <v/>
      </c>
      <c r="D202" s="135"/>
      <c r="E202" s="135"/>
      <c r="F202" s="135"/>
      <c r="G202" s="135"/>
      <c r="H202" s="135"/>
      <c r="I202" s="135"/>
      <c r="J202" s="135"/>
      <c r="K202" s="134"/>
      <c r="L202" s="134"/>
      <c r="M202" s="1"/>
    </row>
    <row r="203" spans="1:13" x14ac:dyDescent="0.25">
      <c r="A203" s="1" t="str">
        <f>IF('Thèmes FCJ'!B186="","",'Thèmes FCJ'!D186)</f>
        <v/>
      </c>
      <c r="B203" s="1" t="str">
        <f>IF('Thèmes FCJ'!B186="","",'Thèmes FCJ'!A186)</f>
        <v/>
      </c>
      <c r="C203" s="135" t="str">
        <f>IF('Thèmes FCJ'!B186="","",'Thèmes FCJ'!B186)</f>
        <v/>
      </c>
      <c r="D203" s="135"/>
      <c r="E203" s="135"/>
      <c r="F203" s="135"/>
      <c r="G203" s="135"/>
      <c r="H203" s="135"/>
      <c r="I203" s="135"/>
      <c r="J203" s="135"/>
      <c r="K203" s="134"/>
      <c r="L203" s="134"/>
      <c r="M203" s="1"/>
    </row>
    <row r="204" spans="1:13" x14ac:dyDescent="0.25">
      <c r="A204" s="1" t="str">
        <f>IF('Thèmes FCJ'!B187="","",'Thèmes FCJ'!D187)</f>
        <v/>
      </c>
      <c r="B204" s="1" t="str">
        <f>IF('Thèmes FCJ'!B187="","",'Thèmes FCJ'!A187)</f>
        <v/>
      </c>
      <c r="C204" s="135" t="str">
        <f>IF('Thèmes FCJ'!B187="","",'Thèmes FCJ'!B187)</f>
        <v/>
      </c>
      <c r="D204" s="135"/>
      <c r="E204" s="135"/>
      <c r="F204" s="135"/>
      <c r="G204" s="135"/>
      <c r="H204" s="135"/>
      <c r="I204" s="135"/>
      <c r="J204" s="135"/>
      <c r="K204" s="134"/>
      <c r="L204" s="134"/>
      <c r="M204" s="1"/>
    </row>
    <row r="205" spans="1:13" x14ac:dyDescent="0.25">
      <c r="A205" s="1" t="str">
        <f>IF('Thèmes FCJ'!B188="","",'Thèmes FCJ'!D188)</f>
        <v/>
      </c>
      <c r="B205" s="1" t="str">
        <f>IF('Thèmes FCJ'!B188="","",'Thèmes FCJ'!A188)</f>
        <v/>
      </c>
      <c r="C205" s="135" t="str">
        <f>IF('Thèmes FCJ'!B188="","",'Thèmes FCJ'!B188)</f>
        <v/>
      </c>
      <c r="D205" s="135"/>
      <c r="E205" s="135"/>
      <c r="F205" s="135"/>
      <c r="G205" s="135"/>
      <c r="H205" s="135"/>
      <c r="I205" s="135"/>
      <c r="J205" s="135"/>
      <c r="K205" s="134"/>
      <c r="L205" s="134"/>
      <c r="M205" s="1"/>
    </row>
    <row r="206" spans="1:13" x14ac:dyDescent="0.25">
      <c r="A206" s="1" t="str">
        <f>IF('Thèmes FCJ'!B189="","",'Thèmes FCJ'!D189)</f>
        <v/>
      </c>
      <c r="B206" s="1" t="str">
        <f>IF('Thèmes FCJ'!B189="","",'Thèmes FCJ'!A189)</f>
        <v/>
      </c>
      <c r="C206" s="135" t="str">
        <f>IF('Thèmes FCJ'!B189="","",'Thèmes FCJ'!B189)</f>
        <v/>
      </c>
      <c r="D206" s="135"/>
      <c r="E206" s="135"/>
      <c r="F206" s="135"/>
      <c r="G206" s="135"/>
      <c r="H206" s="135"/>
      <c r="I206" s="135"/>
      <c r="J206" s="135"/>
      <c r="K206" s="134"/>
      <c r="L206" s="134"/>
      <c r="M206" s="1"/>
    </row>
    <row r="207" spans="1:13" x14ac:dyDescent="0.25">
      <c r="A207" s="1" t="str">
        <f>IF('Thèmes FCJ'!B190="","",'Thèmes FCJ'!D190)</f>
        <v/>
      </c>
      <c r="B207" s="1" t="str">
        <f>IF('Thèmes FCJ'!B190="","",'Thèmes FCJ'!A190)</f>
        <v/>
      </c>
      <c r="C207" s="135" t="str">
        <f>IF('Thèmes FCJ'!B190="","",'Thèmes FCJ'!B190)</f>
        <v/>
      </c>
      <c r="D207" s="135"/>
      <c r="E207" s="135"/>
      <c r="F207" s="135"/>
      <c r="G207" s="135"/>
      <c r="H207" s="135"/>
      <c r="I207" s="135"/>
      <c r="J207" s="135"/>
      <c r="K207" s="134"/>
      <c r="L207" s="134"/>
      <c r="M207" s="1"/>
    </row>
    <row r="208" spans="1:13" x14ac:dyDescent="0.25">
      <c r="A208" s="1" t="str">
        <f>IF('Thèmes FCJ'!B191="","",'Thèmes FCJ'!D191)</f>
        <v/>
      </c>
      <c r="B208" s="1" t="str">
        <f>IF('Thèmes FCJ'!B191="","",'Thèmes FCJ'!A191)</f>
        <v/>
      </c>
      <c r="C208" s="135" t="str">
        <f>IF('Thèmes FCJ'!B191="","",'Thèmes FCJ'!B191)</f>
        <v/>
      </c>
      <c r="D208" s="135"/>
      <c r="E208" s="135"/>
      <c r="F208" s="135"/>
      <c r="G208" s="135"/>
      <c r="H208" s="135"/>
      <c r="I208" s="135"/>
      <c r="J208" s="135"/>
      <c r="K208" s="134"/>
      <c r="L208" s="134"/>
      <c r="M208" s="1"/>
    </row>
    <row r="209" spans="1:13" x14ac:dyDescent="0.25">
      <c r="A209" s="1" t="str">
        <f>IF('Thèmes FCJ'!B192="","",'Thèmes FCJ'!D192)</f>
        <v/>
      </c>
      <c r="B209" s="1" t="str">
        <f>IF('Thèmes FCJ'!B192="","",'Thèmes FCJ'!A192)</f>
        <v/>
      </c>
      <c r="C209" s="135" t="str">
        <f>IF('Thèmes FCJ'!B192="","",'Thèmes FCJ'!B192)</f>
        <v/>
      </c>
      <c r="D209" s="135"/>
      <c r="E209" s="135"/>
      <c r="F209" s="135"/>
      <c r="G209" s="135"/>
      <c r="H209" s="135"/>
      <c r="I209" s="135"/>
      <c r="J209" s="135"/>
      <c r="K209" s="134"/>
      <c r="L209" s="134"/>
      <c r="M209" s="1"/>
    </row>
    <row r="210" spans="1:13" x14ac:dyDescent="0.25">
      <c r="A210" s="1" t="str">
        <f>IF('Thèmes FCJ'!B193="","",'Thèmes FCJ'!D193)</f>
        <v/>
      </c>
      <c r="B210" s="1" t="str">
        <f>IF('Thèmes FCJ'!B193="","",'Thèmes FCJ'!A193)</f>
        <v/>
      </c>
      <c r="C210" s="135" t="str">
        <f>IF('Thèmes FCJ'!B193="","",'Thèmes FCJ'!B193)</f>
        <v/>
      </c>
      <c r="D210" s="135"/>
      <c r="E210" s="135"/>
      <c r="F210" s="135"/>
      <c r="G210" s="135"/>
      <c r="H210" s="135"/>
      <c r="I210" s="135"/>
      <c r="J210" s="135"/>
      <c r="K210" s="134"/>
      <c r="L210" s="134"/>
      <c r="M210" s="1"/>
    </row>
    <row r="211" spans="1:13" x14ac:dyDescent="0.25">
      <c r="A211" s="1" t="str">
        <f>IF('Thèmes FCJ'!B194="","",'Thèmes FCJ'!D194)</f>
        <v/>
      </c>
      <c r="B211" s="1" t="str">
        <f>IF('Thèmes FCJ'!B194="","",'Thèmes FCJ'!A194)</f>
        <v/>
      </c>
      <c r="C211" s="135" t="str">
        <f>IF('Thèmes FCJ'!B194="","",'Thèmes FCJ'!B194)</f>
        <v/>
      </c>
      <c r="D211" s="135"/>
      <c r="E211" s="135"/>
      <c r="F211" s="135"/>
      <c r="G211" s="135"/>
      <c r="H211" s="135"/>
      <c r="I211" s="135"/>
      <c r="J211" s="135"/>
      <c r="K211" s="134"/>
      <c r="L211" s="134"/>
      <c r="M211" s="1"/>
    </row>
    <row r="212" spans="1:13" x14ac:dyDescent="0.25">
      <c r="A212" s="1" t="str">
        <f>IF('Thèmes FCJ'!B195="","",'Thèmes FCJ'!D195)</f>
        <v/>
      </c>
      <c r="B212" s="1" t="str">
        <f>IF('Thèmes FCJ'!B195="","",'Thèmes FCJ'!A195)</f>
        <v/>
      </c>
      <c r="C212" s="135" t="str">
        <f>IF('Thèmes FCJ'!B195="","",'Thèmes FCJ'!B195)</f>
        <v/>
      </c>
      <c r="D212" s="135"/>
      <c r="E212" s="135"/>
      <c r="F212" s="135"/>
      <c r="G212" s="135"/>
      <c r="H212" s="135"/>
      <c r="I212" s="135"/>
      <c r="J212" s="135"/>
      <c r="K212" s="134"/>
      <c r="L212" s="134"/>
      <c r="M212" s="1"/>
    </row>
    <row r="213" spans="1:13" x14ac:dyDescent="0.25">
      <c r="A213" s="1" t="str">
        <f>IF('Thèmes FCJ'!B196="","",'Thèmes FCJ'!D196)</f>
        <v/>
      </c>
      <c r="B213" s="1" t="str">
        <f>IF('Thèmes FCJ'!B196="","",'Thèmes FCJ'!A196)</f>
        <v/>
      </c>
      <c r="C213" s="135" t="str">
        <f>IF('Thèmes FCJ'!B196="","",'Thèmes FCJ'!B196)</f>
        <v/>
      </c>
      <c r="D213" s="135"/>
      <c r="E213" s="135"/>
      <c r="F213" s="135"/>
      <c r="G213" s="135"/>
      <c r="H213" s="135"/>
      <c r="I213" s="135"/>
      <c r="J213" s="135"/>
      <c r="K213" s="134"/>
      <c r="L213" s="134"/>
      <c r="M213" s="1"/>
    </row>
    <row r="214" spans="1:13" x14ac:dyDescent="0.25">
      <c r="A214" s="1" t="str">
        <f>IF('Thèmes FCJ'!B197="","",'Thèmes FCJ'!D197)</f>
        <v/>
      </c>
      <c r="B214" s="1" t="str">
        <f>IF('Thèmes FCJ'!B197="","",'Thèmes FCJ'!A197)</f>
        <v/>
      </c>
      <c r="C214" s="135" t="str">
        <f>IF('Thèmes FCJ'!B197="","",'Thèmes FCJ'!B197)</f>
        <v/>
      </c>
      <c r="D214" s="135"/>
      <c r="E214" s="135"/>
      <c r="F214" s="135"/>
      <c r="G214" s="135"/>
      <c r="H214" s="135"/>
      <c r="I214" s="135"/>
      <c r="J214" s="135"/>
      <c r="K214" s="134"/>
      <c r="L214" s="134"/>
      <c r="M214" s="1"/>
    </row>
    <row r="215" spans="1:13" x14ac:dyDescent="0.25">
      <c r="A215" s="1" t="str">
        <f>IF('Thèmes FCJ'!B198="","",'Thèmes FCJ'!D198)</f>
        <v/>
      </c>
      <c r="B215" s="1" t="str">
        <f>IF('Thèmes FCJ'!B198="","",'Thèmes FCJ'!A198)</f>
        <v/>
      </c>
      <c r="C215" s="135" t="str">
        <f>IF('Thèmes FCJ'!B198="","",'Thèmes FCJ'!B198)</f>
        <v/>
      </c>
      <c r="D215" s="135"/>
      <c r="E215" s="135"/>
      <c r="F215" s="135"/>
      <c r="G215" s="135"/>
      <c r="H215" s="135"/>
      <c r="I215" s="135"/>
      <c r="J215" s="135"/>
      <c r="K215" s="134"/>
      <c r="L215" s="134"/>
      <c r="M215" s="1"/>
    </row>
    <row r="216" spans="1:13" x14ac:dyDescent="0.25">
      <c r="A216" s="1" t="str">
        <f>IF('Thèmes FCJ'!B199="","",'Thèmes FCJ'!D199)</f>
        <v/>
      </c>
      <c r="B216" s="1" t="str">
        <f>IF('Thèmes FCJ'!B199="","",'Thèmes FCJ'!A199)</f>
        <v/>
      </c>
      <c r="C216" s="135" t="str">
        <f>IF('Thèmes FCJ'!B199="","",'Thèmes FCJ'!B199)</f>
        <v/>
      </c>
      <c r="D216" s="135"/>
      <c r="E216" s="135"/>
      <c r="F216" s="135"/>
      <c r="G216" s="135"/>
      <c r="H216" s="135"/>
      <c r="I216" s="135"/>
      <c r="J216" s="135"/>
      <c r="K216" s="134"/>
      <c r="L216" s="134"/>
      <c r="M216" s="1"/>
    </row>
    <row r="217" spans="1:13" x14ac:dyDescent="0.25">
      <c r="A217" s="1" t="str">
        <f>IF('Thèmes FCJ'!B200="","",'Thèmes FCJ'!D200)</f>
        <v/>
      </c>
      <c r="B217" s="1" t="str">
        <f>IF('Thèmes FCJ'!B200="","",'Thèmes FCJ'!A200)</f>
        <v/>
      </c>
      <c r="C217" s="135" t="str">
        <f>IF('Thèmes FCJ'!B200="","",'Thèmes FCJ'!B200)</f>
        <v/>
      </c>
      <c r="D217" s="135"/>
      <c r="E217" s="135"/>
      <c r="F217" s="135"/>
      <c r="G217" s="135"/>
      <c r="H217" s="135"/>
      <c r="I217" s="135"/>
      <c r="J217" s="135"/>
      <c r="K217" s="134"/>
      <c r="L217" s="134"/>
      <c r="M217" s="1"/>
    </row>
    <row r="218" spans="1:13" x14ac:dyDescent="0.25">
      <c r="A218" s="1" t="str">
        <f>IF('Thèmes FCJ'!B201="","",'Thèmes FCJ'!D201)</f>
        <v/>
      </c>
      <c r="B218" s="1" t="str">
        <f>IF('Thèmes FCJ'!B201="","",'Thèmes FCJ'!A201)</f>
        <v/>
      </c>
      <c r="C218" s="135" t="str">
        <f>IF('Thèmes FCJ'!B201="","",'Thèmes FCJ'!B201)</f>
        <v/>
      </c>
      <c r="D218" s="135"/>
      <c r="E218" s="135"/>
      <c r="F218" s="135"/>
      <c r="G218" s="135"/>
      <c r="H218" s="135"/>
      <c r="I218" s="135"/>
      <c r="J218" s="135"/>
      <c r="K218" s="134"/>
      <c r="L218" s="134"/>
      <c r="M218" s="1"/>
    </row>
    <row r="219" spans="1:13" x14ac:dyDescent="0.25">
      <c r="A219" s="1" t="str">
        <f>IF('Thèmes FCJ'!B202="","",'Thèmes FCJ'!D202)</f>
        <v/>
      </c>
      <c r="B219" s="1" t="str">
        <f>IF('Thèmes FCJ'!B202="","",'Thèmes FCJ'!A202)</f>
        <v/>
      </c>
      <c r="C219" s="135" t="str">
        <f>IF('Thèmes FCJ'!B202="","",'Thèmes FCJ'!B202)</f>
        <v/>
      </c>
      <c r="D219" s="135"/>
      <c r="E219" s="135"/>
      <c r="F219" s="135"/>
      <c r="G219" s="135"/>
      <c r="H219" s="135"/>
      <c r="I219" s="135"/>
      <c r="J219" s="135"/>
      <c r="K219" s="134"/>
      <c r="L219" s="134"/>
      <c r="M219" s="1"/>
    </row>
    <row r="220" spans="1:13" x14ac:dyDescent="0.25">
      <c r="A220" s="1" t="str">
        <f>IF('Thèmes FCJ'!B203="","",'Thèmes FCJ'!D203)</f>
        <v/>
      </c>
      <c r="B220" s="1" t="str">
        <f>IF('Thèmes FCJ'!B203="","",'Thèmes FCJ'!A203)</f>
        <v/>
      </c>
      <c r="C220" s="135" t="str">
        <f>IF('Thèmes FCJ'!B203="","",'Thèmes FCJ'!B203)</f>
        <v/>
      </c>
      <c r="D220" s="135"/>
      <c r="E220" s="135"/>
      <c r="F220" s="135"/>
      <c r="G220" s="135"/>
      <c r="H220" s="135"/>
      <c r="I220" s="135"/>
      <c r="J220" s="135"/>
      <c r="K220" s="134"/>
      <c r="L220" s="134"/>
      <c r="M220" s="1"/>
    </row>
    <row r="221" spans="1:13" x14ac:dyDescent="0.25">
      <c r="A221" s="1" t="str">
        <f>IF('Thèmes FCJ'!B204="","",'Thèmes FCJ'!D204)</f>
        <v/>
      </c>
      <c r="B221" s="1" t="str">
        <f>IF('Thèmes FCJ'!B204="","",'Thèmes FCJ'!A204)</f>
        <v/>
      </c>
      <c r="C221" s="135" t="str">
        <f>IF('Thèmes FCJ'!B204="","",'Thèmes FCJ'!B204)</f>
        <v/>
      </c>
      <c r="D221" s="135"/>
      <c r="E221" s="135"/>
      <c r="F221" s="135"/>
      <c r="G221" s="135"/>
      <c r="H221" s="135"/>
      <c r="I221" s="135"/>
      <c r="J221" s="135"/>
      <c r="K221" s="134"/>
      <c r="L221" s="134"/>
      <c r="M221" s="1"/>
    </row>
    <row r="222" spans="1:13" x14ac:dyDescent="0.25">
      <c r="A222" s="1" t="str">
        <f>IF('Thèmes FCJ'!B205="","",'Thèmes FCJ'!D205)</f>
        <v/>
      </c>
      <c r="B222" s="1" t="str">
        <f>IF('Thèmes FCJ'!B205="","",'Thèmes FCJ'!A205)</f>
        <v/>
      </c>
      <c r="C222" s="135" t="str">
        <f>IF('Thèmes FCJ'!B205="","",'Thèmes FCJ'!B205)</f>
        <v/>
      </c>
      <c r="D222" s="135"/>
      <c r="E222" s="135"/>
      <c r="F222" s="135"/>
      <c r="G222" s="135"/>
      <c r="H222" s="135"/>
      <c r="I222" s="135"/>
      <c r="J222" s="135"/>
      <c r="K222" s="134"/>
      <c r="L222" s="134"/>
      <c r="M222" s="1"/>
    </row>
    <row r="223" spans="1:13" x14ac:dyDescent="0.25">
      <c r="A223" s="1" t="str">
        <f>IF('Thèmes FCJ'!B206="","",'Thèmes FCJ'!D206)</f>
        <v/>
      </c>
      <c r="B223" s="1" t="str">
        <f>IF('Thèmes FCJ'!B206="","",'Thèmes FCJ'!A206)</f>
        <v/>
      </c>
      <c r="C223" s="135" t="str">
        <f>IF('Thèmes FCJ'!B206="","",'Thèmes FCJ'!B206)</f>
        <v/>
      </c>
      <c r="D223" s="135"/>
      <c r="E223" s="135"/>
      <c r="F223" s="135"/>
      <c r="G223" s="135"/>
      <c r="H223" s="135"/>
      <c r="I223" s="135"/>
      <c r="J223" s="135"/>
      <c r="K223" s="134"/>
      <c r="L223" s="134"/>
      <c r="M223" s="1"/>
    </row>
    <row r="224" spans="1:13" x14ac:dyDescent="0.25">
      <c r="A224" s="1" t="str">
        <f>IF('Thèmes FCJ'!B207="","",'Thèmes FCJ'!D207)</f>
        <v>RECO</v>
      </c>
      <c r="B224" s="1" t="str">
        <f>IF('Thèmes FCJ'!B207="","",'Thèmes FCJ'!A207)</f>
        <v>RECO_COD6</v>
      </c>
      <c r="C224" s="135" t="str">
        <f>IF('Thèmes FCJ'!B207="","",'Thèmes FCJ'!B207)</f>
        <v>RECO SECTEUR EPA</v>
      </c>
      <c r="D224" s="135"/>
      <c r="E224" s="135"/>
      <c r="F224" s="135"/>
      <c r="G224" s="135"/>
      <c r="H224" s="135"/>
      <c r="I224" s="135"/>
      <c r="J224" s="135"/>
      <c r="K224" s="134"/>
      <c r="L224" s="134"/>
      <c r="M224" s="1"/>
    </row>
    <row r="225" spans="1:13" x14ac:dyDescent="0.25">
      <c r="A225" s="1" t="str">
        <f>IF('Thèmes FCJ'!B208="","",'Thèmes FCJ'!D208)</f>
        <v>RECO</v>
      </c>
      <c r="B225" s="1" t="str">
        <f>IF('Thèmes FCJ'!B208="","",'Thèmes FCJ'!A208)</f>
        <v>RECO_SECT</v>
      </c>
      <c r="C225" s="135" t="str">
        <f>IF('Thèmes FCJ'!B208="","",'Thèmes FCJ'!B208)</f>
        <v>RECO SECTEUR (HORS EPA)</v>
      </c>
      <c r="D225" s="135"/>
      <c r="E225" s="135"/>
      <c r="F225" s="135"/>
      <c r="G225" s="135"/>
      <c r="H225" s="135"/>
      <c r="I225" s="135"/>
      <c r="J225" s="135"/>
      <c r="K225" s="134"/>
      <c r="L225" s="134"/>
      <c r="M225" s="1"/>
    </row>
    <row r="226" spans="1:13" x14ac:dyDescent="0.25">
      <c r="A226" s="1" t="str">
        <f>IF('Thèmes FCJ'!B209="","",'Thèmes FCJ'!D209)</f>
        <v>SPECIF</v>
      </c>
      <c r="B226" s="1" t="str">
        <f>IF('Thèmes FCJ'!B209="","",'Thèmes FCJ'!A209)</f>
        <v>SPECIF_1</v>
      </c>
      <c r="C226" s="135" t="str">
        <f>IF('Thèmes FCJ'!B209="","",'Thèmes FCJ'!B209)</f>
        <v>MANŒUVRE SPECIFIQUE HORS ITEMS</v>
      </c>
      <c r="D226" s="135"/>
      <c r="E226" s="135"/>
      <c r="F226" s="135"/>
      <c r="G226" s="135"/>
      <c r="H226" s="135"/>
      <c r="I226" s="135"/>
      <c r="J226" s="135"/>
      <c r="K226" s="134"/>
      <c r="L226" s="134"/>
      <c r="M226" s="1"/>
    </row>
    <row r="227" spans="1:13" x14ac:dyDescent="0.25">
      <c r="A227" s="1" t="str">
        <f>IF('Thèmes FCJ'!B210="","",'Thèmes FCJ'!D210)</f>
        <v>SPECIF</v>
      </c>
      <c r="B227" s="1" t="str">
        <f>IF('Thèmes FCJ'!B210="","",'Thèmes FCJ'!A210)</f>
        <v>SPECIF_2</v>
      </c>
      <c r="C227" s="135" t="str">
        <f>IF('Thèmes FCJ'!B210="","",'Thèmes FCJ'!B210)</f>
        <v>cso</v>
      </c>
      <c r="D227" s="135"/>
      <c r="E227" s="135"/>
      <c r="F227" s="135"/>
      <c r="G227" s="135"/>
      <c r="H227" s="135"/>
      <c r="I227" s="135"/>
      <c r="J227" s="135"/>
      <c r="K227" s="134"/>
      <c r="L227" s="134"/>
      <c r="M227" s="1"/>
    </row>
    <row r="228" spans="1:13" x14ac:dyDescent="0.25">
      <c r="A228" s="1" t="str">
        <f>IF('Thèmes FCJ'!B211="","",'Thèmes FCJ'!D211)</f>
        <v/>
      </c>
      <c r="B228" s="1" t="str">
        <f>IF('Thèmes FCJ'!B211="","",'Thèmes FCJ'!A211)</f>
        <v/>
      </c>
      <c r="C228" s="135" t="str">
        <f>IF('Thèmes FCJ'!B211="","",'Thèmes FCJ'!B211)</f>
        <v/>
      </c>
      <c r="D228" s="135"/>
      <c r="E228" s="135"/>
      <c r="F228" s="135"/>
      <c r="G228" s="135"/>
      <c r="H228" s="135"/>
      <c r="I228" s="135"/>
      <c r="J228" s="135"/>
      <c r="K228" s="134"/>
      <c r="L228" s="134"/>
      <c r="M228" s="1"/>
    </row>
    <row r="229" spans="1:13" x14ac:dyDescent="0.25">
      <c r="A229" s="1" t="str">
        <f>IF('Thèmes FCJ'!B212="","",'Thèmes FCJ'!D212)</f>
        <v/>
      </c>
      <c r="B229" s="1" t="str">
        <f>IF('Thèmes FCJ'!B212="","",'Thèmes FCJ'!A212)</f>
        <v/>
      </c>
      <c r="C229" s="135" t="str">
        <f>IF('Thèmes FCJ'!B212="","",'Thèmes FCJ'!B212)</f>
        <v/>
      </c>
      <c r="D229" s="135"/>
      <c r="E229" s="135"/>
      <c r="F229" s="135"/>
      <c r="G229" s="135"/>
      <c r="H229" s="135"/>
      <c r="I229" s="135"/>
      <c r="J229" s="135"/>
      <c r="K229" s="134"/>
      <c r="L229" s="134"/>
      <c r="M229" s="1"/>
    </row>
    <row r="230" spans="1:13" x14ac:dyDescent="0.25">
      <c r="A230" s="1" t="str">
        <f>IF('Thèmes FCJ'!B213="","",'Thèmes FCJ'!D213)</f>
        <v/>
      </c>
      <c r="B230" s="1" t="str">
        <f>IF('Thèmes FCJ'!B213="","",'Thèmes FCJ'!A213)</f>
        <v/>
      </c>
      <c r="C230" s="135" t="str">
        <f>IF('Thèmes FCJ'!B213="","",'Thèmes FCJ'!B213)</f>
        <v/>
      </c>
      <c r="D230" s="135"/>
      <c r="E230" s="135"/>
      <c r="F230" s="135"/>
      <c r="G230" s="135"/>
      <c r="H230" s="135"/>
      <c r="I230" s="135"/>
      <c r="J230" s="135"/>
      <c r="K230" s="134"/>
      <c r="L230" s="134"/>
      <c r="M230" s="1"/>
    </row>
    <row r="231" spans="1:13" x14ac:dyDescent="0.25">
      <c r="A231" s="1" t="str">
        <f>IF('Thèmes FCJ'!B214="","",'Thèmes FCJ'!D214)</f>
        <v/>
      </c>
      <c r="B231" s="1" t="str">
        <f>IF('Thèmes FCJ'!B214="","",'Thèmes FCJ'!A214)</f>
        <v/>
      </c>
      <c r="C231" s="135" t="str">
        <f>IF('Thèmes FCJ'!B214="","",'Thèmes FCJ'!B214)</f>
        <v/>
      </c>
      <c r="D231" s="135"/>
      <c r="E231" s="135"/>
      <c r="F231" s="135"/>
      <c r="G231" s="135"/>
      <c r="H231" s="135"/>
      <c r="I231" s="135"/>
      <c r="J231" s="135"/>
      <c r="K231" s="134"/>
      <c r="L231" s="134"/>
      <c r="M231" s="1"/>
    </row>
    <row r="232" spans="1:13" x14ac:dyDescent="0.25">
      <c r="A232" s="1" t="str">
        <f>IF('Thèmes FCJ'!B215="","",'Thèmes FCJ'!D215)</f>
        <v/>
      </c>
      <c r="B232" s="1" t="str">
        <f>IF('Thèmes FCJ'!B215="","",'Thèmes FCJ'!A215)</f>
        <v/>
      </c>
      <c r="C232" s="135" t="str">
        <f>IF('Thèmes FCJ'!B215="","",'Thèmes FCJ'!B215)</f>
        <v/>
      </c>
      <c r="D232" s="135"/>
      <c r="E232" s="135"/>
      <c r="F232" s="135"/>
      <c r="G232" s="135"/>
      <c r="H232" s="135"/>
      <c r="I232" s="135"/>
      <c r="J232" s="135"/>
      <c r="K232" s="134"/>
      <c r="L232" s="134"/>
      <c r="M232" s="1"/>
    </row>
    <row r="233" spans="1:13" x14ac:dyDescent="0.25">
      <c r="A233" s="1" t="str">
        <f>IF('Thèmes FCJ'!B216="","",'Thèmes FCJ'!D216)</f>
        <v/>
      </c>
      <c r="B233" s="1" t="str">
        <f>IF('Thèmes FCJ'!B216="","",'Thèmes FCJ'!A216)</f>
        <v/>
      </c>
      <c r="C233" s="135" t="str">
        <f>IF('Thèmes FCJ'!B216="","",'Thèmes FCJ'!B216)</f>
        <v/>
      </c>
      <c r="D233" s="135"/>
      <c r="E233" s="135"/>
      <c r="F233" s="135"/>
      <c r="G233" s="135"/>
      <c r="H233" s="135"/>
      <c r="I233" s="135"/>
      <c r="J233" s="135"/>
      <c r="K233" s="134"/>
      <c r="L233" s="134"/>
      <c r="M233" s="1"/>
    </row>
    <row r="234" spans="1:13" x14ac:dyDescent="0.25">
      <c r="A234" s="1" t="str">
        <f>IF('Thèmes FCJ'!B217="","",'Thèmes FCJ'!D217)</f>
        <v/>
      </c>
      <c r="B234" s="1" t="str">
        <f>IF('Thèmes FCJ'!B217="","",'Thèmes FCJ'!A217)</f>
        <v/>
      </c>
      <c r="C234" s="135" t="str">
        <f>IF('Thèmes FCJ'!B217="","",'Thèmes FCJ'!B217)</f>
        <v/>
      </c>
      <c r="D234" s="135"/>
      <c r="E234" s="135"/>
      <c r="F234" s="135"/>
      <c r="G234" s="135"/>
      <c r="H234" s="135"/>
      <c r="I234" s="135"/>
      <c r="J234" s="135"/>
      <c r="K234" s="134"/>
      <c r="L234" s="134"/>
      <c r="M234" s="1"/>
    </row>
    <row r="235" spans="1:13" x14ac:dyDescent="0.25">
      <c r="A235" s="1" t="str">
        <f>IF('Thèmes FCJ'!B218="","",'Thèmes FCJ'!D218)</f>
        <v/>
      </c>
      <c r="B235" s="1" t="str">
        <f>IF('Thèmes FCJ'!B218="","",'Thèmes FCJ'!A218)</f>
        <v/>
      </c>
      <c r="C235" s="135" t="str">
        <f>IF('Thèmes FCJ'!B218="","",'Thèmes FCJ'!B218)</f>
        <v/>
      </c>
      <c r="D235" s="135"/>
      <c r="E235" s="135"/>
      <c r="F235" s="135"/>
      <c r="G235" s="135"/>
      <c r="H235" s="135"/>
      <c r="I235" s="135"/>
      <c r="J235" s="135"/>
      <c r="K235" s="134"/>
      <c r="L235" s="134"/>
      <c r="M235" s="1"/>
    </row>
    <row r="236" spans="1:13" x14ac:dyDescent="0.25">
      <c r="A236" s="1" t="str">
        <f>IF('Thèmes FCJ'!B219="","",'Thèmes FCJ'!D219)</f>
        <v/>
      </c>
      <c r="B236" s="1" t="str">
        <f>IF('Thèmes FCJ'!B219="","",'Thèmes FCJ'!A219)</f>
        <v/>
      </c>
      <c r="C236" s="135" t="str">
        <f>IF('Thèmes FCJ'!B219="","",'Thèmes FCJ'!B219)</f>
        <v/>
      </c>
      <c r="D236" s="135"/>
      <c r="E236" s="135"/>
      <c r="F236" s="135"/>
      <c r="G236" s="135"/>
      <c r="H236" s="135"/>
      <c r="I236" s="135"/>
      <c r="J236" s="135"/>
      <c r="K236" s="134"/>
      <c r="L236" s="134"/>
      <c r="M236" s="1"/>
    </row>
    <row r="237" spans="1:13" x14ac:dyDescent="0.25">
      <c r="A237" s="1" t="str">
        <f>IF('Thèmes FCJ'!B220="","",'Thèmes FCJ'!D220)</f>
        <v/>
      </c>
      <c r="B237" s="1" t="str">
        <f>IF('Thèmes FCJ'!B220="","",'Thèmes FCJ'!A220)</f>
        <v/>
      </c>
      <c r="C237" s="135" t="str">
        <f>IF('Thèmes FCJ'!B220="","",'Thèmes FCJ'!B220)</f>
        <v/>
      </c>
      <c r="D237" s="135"/>
      <c r="E237" s="135"/>
      <c r="F237" s="135"/>
      <c r="G237" s="135"/>
      <c r="H237" s="135"/>
      <c r="I237" s="135"/>
      <c r="J237" s="135"/>
      <c r="K237" s="134"/>
      <c r="L237" s="134"/>
      <c r="M237" s="1"/>
    </row>
    <row r="238" spans="1:13" x14ac:dyDescent="0.25">
      <c r="A238" s="1" t="str">
        <f>IF('Thèmes FCJ'!B221="","",'Thèmes FCJ'!D221)</f>
        <v/>
      </c>
      <c r="B238" s="1" t="str">
        <f>IF('Thèmes FCJ'!B221="","",'Thèmes FCJ'!A221)</f>
        <v/>
      </c>
      <c r="C238" s="135" t="str">
        <f>IF('Thèmes FCJ'!B221="","",'Thèmes FCJ'!B221)</f>
        <v/>
      </c>
      <c r="D238" s="135"/>
      <c r="E238" s="135"/>
      <c r="F238" s="135"/>
      <c r="G238" s="135"/>
      <c r="H238" s="135"/>
      <c r="I238" s="135"/>
      <c r="J238" s="135"/>
      <c r="K238" s="134"/>
      <c r="L238" s="134"/>
      <c r="M238" s="1"/>
    </row>
    <row r="239" spans="1:13" x14ac:dyDescent="0.25">
      <c r="A239" s="1" t="str">
        <f>IF('Thèmes FCJ'!B222="","",'Thèmes FCJ'!D222)</f>
        <v/>
      </c>
      <c r="B239" s="1" t="str">
        <f>IF('Thèmes FCJ'!B222="","",'Thèmes FCJ'!A222)</f>
        <v/>
      </c>
      <c r="C239" s="135" t="str">
        <f>IF('Thèmes FCJ'!B222="","",'Thèmes FCJ'!B222)</f>
        <v/>
      </c>
      <c r="D239" s="135"/>
      <c r="E239" s="135"/>
      <c r="F239" s="135"/>
      <c r="G239" s="135"/>
      <c r="H239" s="135"/>
      <c r="I239" s="135"/>
      <c r="J239" s="135"/>
      <c r="K239" s="134"/>
      <c r="L239" s="134"/>
      <c r="M239" s="1"/>
    </row>
    <row r="240" spans="1:13" x14ac:dyDescent="0.25">
      <c r="A240" s="1" t="str">
        <f>IF('Thèmes FCJ'!B223="","",'Thèmes FCJ'!D223)</f>
        <v/>
      </c>
      <c r="B240" s="1" t="str">
        <f>IF('Thèmes FCJ'!B223="","",'Thèmes FCJ'!A223)</f>
        <v/>
      </c>
      <c r="C240" s="135" t="str">
        <f>IF('Thèmes FCJ'!B223="","",'Thèmes FCJ'!B223)</f>
        <v/>
      </c>
      <c r="D240" s="135"/>
      <c r="E240" s="135"/>
      <c r="F240" s="135"/>
      <c r="G240" s="135"/>
      <c r="H240" s="135"/>
      <c r="I240" s="135"/>
      <c r="J240" s="135"/>
      <c r="K240" s="134"/>
      <c r="L240" s="134"/>
      <c r="M240" s="1"/>
    </row>
    <row r="241" spans="1:13" x14ac:dyDescent="0.25">
      <c r="A241" s="1" t="str">
        <f>IF('Thèmes FCJ'!B224="","",'Thèmes FCJ'!D224)</f>
        <v/>
      </c>
      <c r="B241" s="1" t="str">
        <f>IF('Thèmes FCJ'!B224="","",'Thèmes FCJ'!A224)</f>
        <v/>
      </c>
      <c r="C241" s="135" t="str">
        <f>IF('Thèmes FCJ'!B224="","",'Thèmes FCJ'!B224)</f>
        <v/>
      </c>
      <c r="D241" s="135"/>
      <c r="E241" s="135"/>
      <c r="F241" s="135"/>
      <c r="G241" s="135"/>
      <c r="H241" s="135"/>
      <c r="I241" s="135"/>
      <c r="J241" s="135"/>
      <c r="K241" s="134"/>
      <c r="L241" s="134"/>
      <c r="M241" s="1"/>
    </row>
    <row r="242" spans="1:13" x14ac:dyDescent="0.25">
      <c r="A242" s="1" t="str">
        <f>IF('Thèmes FCJ'!B225="","",'Thèmes FCJ'!D225)</f>
        <v/>
      </c>
      <c r="B242" s="1" t="str">
        <f>IF('Thèmes FCJ'!B225="","",'Thèmes FCJ'!A225)</f>
        <v/>
      </c>
      <c r="C242" s="135" t="str">
        <f>IF('Thèmes FCJ'!B225="","",'Thèmes FCJ'!B225)</f>
        <v/>
      </c>
      <c r="D242" s="135"/>
      <c r="E242" s="135"/>
      <c r="F242" s="135"/>
      <c r="G242" s="135"/>
      <c r="H242" s="135"/>
      <c r="I242" s="135"/>
      <c r="J242" s="135"/>
      <c r="K242" s="134"/>
      <c r="L242" s="134"/>
      <c r="M242" s="1"/>
    </row>
    <row r="243" spans="1:13" x14ac:dyDescent="0.25">
      <c r="A243" s="1" t="str">
        <f>IF('Thèmes FCJ'!B226="","",'Thèmes FCJ'!D226)</f>
        <v/>
      </c>
      <c r="B243" s="1" t="str">
        <f>IF('Thèmes FCJ'!B226="","",'Thèmes FCJ'!A226)</f>
        <v/>
      </c>
      <c r="C243" s="135" t="str">
        <f>IF('Thèmes FCJ'!B226="","",'Thèmes FCJ'!B226)</f>
        <v/>
      </c>
      <c r="D243" s="135"/>
      <c r="E243" s="135"/>
      <c r="F243" s="135"/>
      <c r="G243" s="135"/>
      <c r="H243" s="135"/>
      <c r="I243" s="135"/>
      <c r="J243" s="135"/>
      <c r="K243" s="134"/>
      <c r="L243" s="134"/>
      <c r="M243" s="1"/>
    </row>
    <row r="244" spans="1:13" x14ac:dyDescent="0.25">
      <c r="A244" s="1" t="str">
        <f>IF('Thèmes FCJ'!B227="","",'Thèmes FCJ'!D227)</f>
        <v/>
      </c>
      <c r="B244" s="1" t="str">
        <f>IF('Thèmes FCJ'!B227="","",'Thèmes FCJ'!A227)</f>
        <v/>
      </c>
      <c r="C244" s="135" t="str">
        <f>IF('Thèmes FCJ'!B227="","",'Thèmes FCJ'!B227)</f>
        <v/>
      </c>
      <c r="D244" s="135"/>
      <c r="E244" s="135"/>
      <c r="F244" s="135"/>
      <c r="G244" s="135"/>
      <c r="H244" s="135"/>
      <c r="I244" s="135"/>
      <c r="J244" s="135"/>
      <c r="K244" s="134"/>
      <c r="L244" s="134"/>
      <c r="M244" s="1"/>
    </row>
    <row r="245" spans="1:13" x14ac:dyDescent="0.25">
      <c r="A245" s="1" t="str">
        <f>IF('Thèmes FCJ'!B228="","",'Thèmes FCJ'!D228)</f>
        <v/>
      </c>
      <c r="B245" s="1" t="str">
        <f>IF('Thèmes FCJ'!B228="","",'Thèmes FCJ'!A228)</f>
        <v/>
      </c>
      <c r="C245" s="135" t="str">
        <f>IF('Thèmes FCJ'!B228="","",'Thèmes FCJ'!B228)</f>
        <v/>
      </c>
      <c r="D245" s="135"/>
      <c r="E245" s="135"/>
      <c r="F245" s="135"/>
      <c r="G245" s="135"/>
      <c r="H245" s="135"/>
      <c r="I245" s="135"/>
      <c r="J245" s="135"/>
      <c r="K245" s="134"/>
      <c r="L245" s="134"/>
      <c r="M245" s="1"/>
    </row>
    <row r="246" spans="1:13" x14ac:dyDescent="0.25">
      <c r="A246" s="1" t="str">
        <f>IF('Thèmes FCJ'!B229="","",'Thèmes FCJ'!D229)</f>
        <v/>
      </c>
      <c r="B246" s="1" t="str">
        <f>IF('Thèmes FCJ'!B229="","",'Thèmes FCJ'!A229)</f>
        <v/>
      </c>
      <c r="C246" s="135" t="str">
        <f>IF('Thèmes FCJ'!B229="","",'Thèmes FCJ'!B229)</f>
        <v/>
      </c>
      <c r="D246" s="135"/>
      <c r="E246" s="135"/>
      <c r="F246" s="135"/>
      <c r="G246" s="135"/>
      <c r="H246" s="135"/>
      <c r="I246" s="135"/>
      <c r="J246" s="135"/>
      <c r="K246" s="134"/>
      <c r="L246" s="134"/>
      <c r="M246" s="1"/>
    </row>
    <row r="247" spans="1:13" x14ac:dyDescent="0.25">
      <c r="A247" s="1" t="str">
        <f>IF('Thèmes FCJ'!B230="","",'Thèmes FCJ'!D230)</f>
        <v/>
      </c>
      <c r="B247" s="1" t="str">
        <f>IF('Thèmes FCJ'!B230="","",'Thèmes FCJ'!A230)</f>
        <v/>
      </c>
      <c r="C247" s="135" t="str">
        <f>IF('Thèmes FCJ'!B230="","",'Thèmes FCJ'!B230)</f>
        <v/>
      </c>
      <c r="D247" s="135"/>
      <c r="E247" s="135"/>
      <c r="F247" s="135"/>
      <c r="G247" s="135"/>
      <c r="H247" s="135"/>
      <c r="I247" s="135"/>
      <c r="J247" s="135"/>
      <c r="K247" s="134"/>
      <c r="L247" s="134"/>
      <c r="M247" s="1"/>
    </row>
    <row r="248" spans="1:13" x14ac:dyDescent="0.25">
      <c r="A248" s="1" t="str">
        <f>IF('Thèmes FCJ'!B231="","",'Thèmes FCJ'!D231)</f>
        <v/>
      </c>
      <c r="B248" s="1" t="str">
        <f>IF('Thèmes FCJ'!B231="","",'Thèmes FCJ'!A231)</f>
        <v/>
      </c>
      <c r="C248" s="135" t="str">
        <f>IF('Thèmes FCJ'!B231="","",'Thèmes FCJ'!B231)</f>
        <v/>
      </c>
      <c r="D248" s="135"/>
      <c r="E248" s="135"/>
      <c r="F248" s="135"/>
      <c r="G248" s="135"/>
      <c r="H248" s="135"/>
      <c r="I248" s="135"/>
      <c r="J248" s="135"/>
      <c r="K248" s="134"/>
      <c r="L248" s="134"/>
      <c r="M248" s="1"/>
    </row>
    <row r="249" spans="1:13" x14ac:dyDescent="0.25">
      <c r="A249" s="1" t="str">
        <f>IF('Thèmes FCJ'!B232="","",'Thèmes FCJ'!D232)</f>
        <v/>
      </c>
      <c r="B249" s="1" t="str">
        <f>IF('Thèmes FCJ'!B232="","",'Thèmes FCJ'!A232)</f>
        <v/>
      </c>
      <c r="C249" s="135" t="str">
        <f>IF('Thèmes FCJ'!B232="","",'Thèmes FCJ'!B232)</f>
        <v/>
      </c>
      <c r="D249" s="135"/>
      <c r="E249" s="135"/>
      <c r="F249" s="135"/>
      <c r="G249" s="135"/>
      <c r="H249" s="135"/>
      <c r="I249" s="135"/>
      <c r="J249" s="135"/>
      <c r="K249" s="134"/>
      <c r="L249" s="134"/>
      <c r="M249" s="1"/>
    </row>
    <row r="250" spans="1:13" x14ac:dyDescent="0.25">
      <c r="A250" s="1" t="str">
        <f>IF('Thèmes FCJ'!B233="","",'Thèmes FCJ'!D233)</f>
        <v/>
      </c>
      <c r="B250" s="1" t="str">
        <f>IF('Thèmes FCJ'!B233="","",'Thèmes FCJ'!A233)</f>
        <v/>
      </c>
      <c r="C250" s="135" t="str">
        <f>IF('Thèmes FCJ'!B233="","",'Thèmes FCJ'!B233)</f>
        <v/>
      </c>
      <c r="D250" s="135"/>
      <c r="E250" s="135"/>
      <c r="F250" s="135"/>
      <c r="G250" s="135"/>
      <c r="H250" s="135"/>
      <c r="I250" s="135"/>
      <c r="J250" s="135"/>
      <c r="K250" s="134"/>
      <c r="L250" s="134"/>
      <c r="M250" s="1"/>
    </row>
    <row r="251" spans="1:13" x14ac:dyDescent="0.25">
      <c r="A251" s="1" t="str">
        <f>IF('Thèmes FCJ'!B234="","",'Thèmes FCJ'!D234)</f>
        <v/>
      </c>
      <c r="B251" s="1" t="str">
        <f>IF('Thèmes FCJ'!B234="","",'Thèmes FCJ'!A234)</f>
        <v/>
      </c>
      <c r="C251" s="135" t="str">
        <f>IF('Thèmes FCJ'!B234="","",'Thèmes FCJ'!B234)</f>
        <v/>
      </c>
      <c r="D251" s="135"/>
      <c r="E251" s="135"/>
      <c r="F251" s="135"/>
      <c r="G251" s="135"/>
      <c r="H251" s="135"/>
      <c r="I251" s="135"/>
      <c r="J251" s="135"/>
      <c r="K251" s="134"/>
      <c r="L251" s="134"/>
      <c r="M251" s="1"/>
    </row>
    <row r="252" spans="1:13" x14ac:dyDescent="0.25">
      <c r="A252" s="1" t="str">
        <f>IF('Thèmes FCJ'!B235="","",'Thèmes FCJ'!D235)</f>
        <v/>
      </c>
      <c r="B252" s="1" t="str">
        <f>IF('Thèmes FCJ'!B235="","",'Thèmes FCJ'!A235)</f>
        <v/>
      </c>
      <c r="C252" s="135" t="str">
        <f>IF('Thèmes FCJ'!B235="","",'Thèmes FCJ'!B235)</f>
        <v/>
      </c>
      <c r="D252" s="135"/>
      <c r="E252" s="135"/>
      <c r="F252" s="135"/>
      <c r="G252" s="135"/>
      <c r="H252" s="135"/>
      <c r="I252" s="135"/>
      <c r="J252" s="135"/>
      <c r="K252" s="134"/>
      <c r="L252" s="134"/>
      <c r="M252" s="1"/>
    </row>
    <row r="253" spans="1:13" x14ac:dyDescent="0.25">
      <c r="A253" s="1" t="str">
        <f>IF('Thèmes FCJ'!B236="","",'Thèmes FCJ'!D236)</f>
        <v/>
      </c>
      <c r="B253" s="1" t="str">
        <f>IF('Thèmes FCJ'!B236="","",'Thèmes FCJ'!A236)</f>
        <v/>
      </c>
      <c r="C253" s="135" t="str">
        <f>IF('Thèmes FCJ'!B236="","",'Thèmes FCJ'!B236)</f>
        <v/>
      </c>
      <c r="D253" s="135"/>
      <c r="E253" s="135"/>
      <c r="F253" s="135"/>
      <c r="G253" s="135"/>
      <c r="H253" s="135"/>
      <c r="I253" s="135"/>
      <c r="J253" s="135"/>
      <c r="K253" s="134"/>
      <c r="L253" s="134"/>
      <c r="M253" s="1"/>
    </row>
    <row r="254" spans="1:13" x14ac:dyDescent="0.25">
      <c r="A254" s="1" t="str">
        <f>IF('Thèmes FCJ'!B237="","",'Thèmes FCJ'!D237)</f>
        <v/>
      </c>
      <c r="B254" s="1" t="str">
        <f>IF('Thèmes FCJ'!B237="","",'Thèmes FCJ'!A237)</f>
        <v/>
      </c>
      <c r="C254" s="135" t="str">
        <f>IF('Thèmes FCJ'!B237="","",'Thèmes FCJ'!B237)</f>
        <v/>
      </c>
      <c r="D254" s="135"/>
      <c r="E254" s="135"/>
      <c r="F254" s="135"/>
      <c r="G254" s="135"/>
      <c r="H254" s="135"/>
      <c r="I254" s="135"/>
      <c r="J254" s="135"/>
      <c r="K254" s="134"/>
      <c r="L254" s="134"/>
      <c r="M254" s="1"/>
    </row>
    <row r="255" spans="1:13" x14ac:dyDescent="0.25">
      <c r="A255" s="1" t="str">
        <f>IF('Thèmes FCJ'!B238="","",'Thèmes FCJ'!D238)</f>
        <v/>
      </c>
      <c r="B255" s="1" t="str">
        <f>IF('Thèmes FCJ'!B238="","",'Thèmes FCJ'!A238)</f>
        <v/>
      </c>
      <c r="C255" s="135" t="str">
        <f>IF('Thèmes FCJ'!B238="","",'Thèmes FCJ'!B238)</f>
        <v/>
      </c>
      <c r="D255" s="135"/>
      <c r="E255" s="135"/>
      <c r="F255" s="135"/>
      <c r="G255" s="135"/>
      <c r="H255" s="135"/>
      <c r="I255" s="135"/>
      <c r="J255" s="135"/>
      <c r="K255" s="134"/>
      <c r="L255" s="134"/>
      <c r="M255" s="1"/>
    </row>
    <row r="256" spans="1:13" x14ac:dyDescent="0.25">
      <c r="A256" s="1" t="str">
        <f>IF('Thèmes FCJ'!B239="","",'Thèmes FCJ'!D239)</f>
        <v/>
      </c>
      <c r="B256" s="1" t="str">
        <f>IF('Thèmes FCJ'!B239="","",'Thèmes FCJ'!A239)</f>
        <v/>
      </c>
      <c r="C256" s="135" t="str">
        <f>IF('Thèmes FCJ'!B239="","",'Thèmes FCJ'!B239)</f>
        <v/>
      </c>
      <c r="D256" s="135"/>
      <c r="E256" s="135"/>
      <c r="F256" s="135"/>
      <c r="G256" s="135"/>
      <c r="H256" s="135"/>
      <c r="I256" s="135"/>
      <c r="J256" s="135"/>
      <c r="K256" s="134"/>
      <c r="L256" s="134"/>
      <c r="M256" s="1"/>
    </row>
    <row r="257" spans="1:13" x14ac:dyDescent="0.25">
      <c r="A257" s="1" t="str">
        <f>IF('Thèmes FCJ'!B240="","",'Thèmes FCJ'!D240)</f>
        <v/>
      </c>
      <c r="B257" s="1" t="str">
        <f>IF('Thèmes FCJ'!B240="","",'Thèmes FCJ'!A240)</f>
        <v/>
      </c>
      <c r="C257" s="135" t="str">
        <f>IF('Thèmes FCJ'!B240="","",'Thèmes FCJ'!B240)</f>
        <v/>
      </c>
      <c r="D257" s="135"/>
      <c r="E257" s="135"/>
      <c r="F257" s="135"/>
      <c r="G257" s="135"/>
      <c r="H257" s="135"/>
      <c r="I257" s="135"/>
      <c r="J257" s="135"/>
      <c r="K257" s="134"/>
      <c r="L257" s="134"/>
      <c r="M257" s="1"/>
    </row>
    <row r="258" spans="1:13" x14ac:dyDescent="0.25">
      <c r="A258" s="1" t="str">
        <f>IF('Thèmes FCJ'!B241="","",'Thèmes FCJ'!D241)</f>
        <v/>
      </c>
      <c r="B258" s="1" t="str">
        <f>IF('Thèmes FCJ'!B241="","",'Thèmes FCJ'!A241)</f>
        <v/>
      </c>
      <c r="C258" s="135" t="str">
        <f>IF('Thèmes FCJ'!B241="","",'Thèmes FCJ'!B241)</f>
        <v/>
      </c>
      <c r="D258" s="135"/>
      <c r="E258" s="135"/>
      <c r="F258" s="135"/>
      <c r="G258" s="135"/>
      <c r="H258" s="135"/>
      <c r="I258" s="135"/>
      <c r="J258" s="135"/>
      <c r="K258" s="134"/>
      <c r="L258" s="134"/>
      <c r="M258" s="1"/>
    </row>
    <row r="259" spans="1:13" x14ac:dyDescent="0.25">
      <c r="A259" s="1" t="str">
        <f>IF('Thèmes FCJ'!B242="","",'Thèmes FCJ'!D242)</f>
        <v/>
      </c>
      <c r="B259" s="1" t="str">
        <f>IF('Thèmes FCJ'!B242="","",'Thèmes FCJ'!A242)</f>
        <v/>
      </c>
      <c r="C259" s="135" t="str">
        <f>IF('Thèmes FCJ'!B242="","",'Thèmes FCJ'!B242)</f>
        <v/>
      </c>
      <c r="D259" s="135"/>
      <c r="E259" s="135"/>
      <c r="F259" s="135"/>
      <c r="G259" s="135"/>
      <c r="H259" s="135"/>
      <c r="I259" s="135"/>
      <c r="J259" s="135"/>
      <c r="K259" s="134"/>
      <c r="L259" s="134"/>
      <c r="M259" s="1"/>
    </row>
    <row r="260" spans="1:13" x14ac:dyDescent="0.25">
      <c r="A260" s="1" t="str">
        <f>IF('Thèmes FCJ'!B243="","",'Thèmes FCJ'!D243)</f>
        <v/>
      </c>
      <c r="B260" s="1" t="str">
        <f>IF('Thèmes FCJ'!B243="","",'Thèmes FCJ'!A243)</f>
        <v/>
      </c>
      <c r="C260" s="135" t="str">
        <f>IF('Thèmes FCJ'!B243="","",'Thèmes FCJ'!B243)</f>
        <v/>
      </c>
      <c r="D260" s="135"/>
      <c r="E260" s="135"/>
      <c r="F260" s="135"/>
      <c r="G260" s="135"/>
      <c r="H260" s="135"/>
      <c r="I260" s="135"/>
      <c r="J260" s="135"/>
      <c r="K260" s="134"/>
      <c r="L260" s="134"/>
      <c r="M260" s="1"/>
    </row>
    <row r="261" spans="1:13" x14ac:dyDescent="0.25">
      <c r="A261" s="1" t="str">
        <f>IF('Thèmes FCJ'!B244="","",'Thèmes FCJ'!D244)</f>
        <v/>
      </c>
      <c r="B261" s="1" t="str">
        <f>IF('Thèmes FCJ'!B244="","",'Thèmes FCJ'!A244)</f>
        <v/>
      </c>
      <c r="C261" s="135" t="str">
        <f>IF('Thèmes FCJ'!B244="","",'Thèmes FCJ'!B244)</f>
        <v/>
      </c>
      <c r="D261" s="135"/>
      <c r="E261" s="135"/>
      <c r="F261" s="135"/>
      <c r="G261" s="135"/>
      <c r="H261" s="135"/>
      <c r="I261" s="135"/>
      <c r="J261" s="135"/>
      <c r="K261" s="134"/>
      <c r="L261" s="134"/>
      <c r="M261" s="1"/>
    </row>
    <row r="262" spans="1:13" x14ac:dyDescent="0.25">
      <c r="A262" s="1" t="str">
        <f>IF('Thèmes FCJ'!B245="","",'Thèmes FCJ'!D245)</f>
        <v/>
      </c>
      <c r="B262" s="1" t="str">
        <f>IF('Thèmes FCJ'!B245="","",'Thèmes FCJ'!A245)</f>
        <v/>
      </c>
      <c r="C262" s="135" t="str">
        <f>IF('Thèmes FCJ'!B245="","",'Thèmes FCJ'!B245)</f>
        <v/>
      </c>
      <c r="D262" s="135"/>
      <c r="E262" s="135"/>
      <c r="F262" s="135"/>
      <c r="G262" s="135"/>
      <c r="H262" s="135"/>
      <c r="I262" s="135"/>
      <c r="J262" s="135"/>
      <c r="K262" s="134"/>
      <c r="L262" s="134"/>
      <c r="M262" s="1"/>
    </row>
    <row r="263" spans="1:13" x14ac:dyDescent="0.25">
      <c r="A263" s="1" t="str">
        <f>IF('Thèmes FCJ'!B246="","",'Thèmes FCJ'!D246)</f>
        <v/>
      </c>
      <c r="B263" s="1" t="str">
        <f>IF('Thèmes FCJ'!B246="","",'Thèmes FCJ'!A246)</f>
        <v/>
      </c>
      <c r="C263" s="135" t="str">
        <f>IF('Thèmes FCJ'!B246="","",'Thèmes FCJ'!B246)</f>
        <v/>
      </c>
      <c r="D263" s="135"/>
      <c r="E263" s="135"/>
      <c r="F263" s="135"/>
      <c r="G263" s="135"/>
      <c r="H263" s="135"/>
      <c r="I263" s="135"/>
      <c r="J263" s="135"/>
      <c r="K263" s="134"/>
      <c r="L263" s="134"/>
      <c r="M263" s="1"/>
    </row>
    <row r="264" spans="1:13" x14ac:dyDescent="0.25">
      <c r="A264" s="1" t="str">
        <f>IF('Thèmes FCJ'!B247="","",'Thèmes FCJ'!D247)</f>
        <v/>
      </c>
      <c r="B264" s="1" t="str">
        <f>IF('Thèmes FCJ'!B247="","",'Thèmes FCJ'!A247)</f>
        <v/>
      </c>
      <c r="C264" s="135" t="str">
        <f>IF('Thèmes FCJ'!B247="","",'Thèmes FCJ'!B247)</f>
        <v/>
      </c>
      <c r="D264" s="135"/>
      <c r="E264" s="135"/>
      <c r="F264" s="135"/>
      <c r="G264" s="135"/>
      <c r="H264" s="135"/>
      <c r="I264" s="135"/>
      <c r="J264" s="135"/>
      <c r="K264" s="134"/>
      <c r="L264" s="134"/>
      <c r="M264" s="1"/>
    </row>
    <row r="265" spans="1:13" x14ac:dyDescent="0.25">
      <c r="A265" s="1" t="str">
        <f>IF('Thèmes FCJ'!B248="","",'Thèmes FCJ'!D248)</f>
        <v>SPECIF</v>
      </c>
      <c r="B265" s="1" t="str">
        <f>IF('Thèmes FCJ'!B248="","",'Thèmes FCJ'!A248)</f>
        <v>SPECIF_40</v>
      </c>
      <c r="C265" s="135" t="str">
        <f>IF('Thèmes FCJ'!B248="","",'Thèmes FCJ'!B248)</f>
        <v>test</v>
      </c>
      <c r="D265" s="135"/>
      <c r="E265" s="135"/>
      <c r="F265" s="135"/>
      <c r="G265" s="135"/>
      <c r="H265" s="135"/>
      <c r="I265" s="135"/>
      <c r="J265" s="135"/>
      <c r="K265" s="134"/>
      <c r="L265" s="134"/>
      <c r="M265" s="1"/>
    </row>
    <row r="266" spans="1:13" ht="5.0999999999999996" customHeight="1" x14ac:dyDescent="0.25"/>
    <row r="267" spans="1:13" ht="42" customHeight="1" x14ac:dyDescent="0.25">
      <c r="A267" s="150" t="str">
        <f ca="1">CONCATENATE("FORMATEURS DE GARDE : ",UPPER(TEXT(TODAY(),"JJJJ JJ MMMM AAAA")))</f>
        <v>FORMATEURS DE GARDE : JEUDI 12 NOVEMBRE 2020</v>
      </c>
      <c r="B267" s="150"/>
      <c r="C267" s="150"/>
      <c r="D267" s="150"/>
      <c r="E267" s="150"/>
      <c r="F267" s="150"/>
      <c r="G267" s="150"/>
      <c r="H267" s="150"/>
      <c r="I267" s="150"/>
      <c r="J267" s="150"/>
      <c r="K267" s="150"/>
      <c r="L267" s="150"/>
      <c r="M267" s="150"/>
    </row>
    <row r="268" spans="1:13" ht="5.0999999999999996" customHeight="1" x14ac:dyDescent="0.25">
      <c r="A268" s="160"/>
      <c r="B268" s="160"/>
    </row>
    <row r="269" spans="1:13" ht="39.950000000000003" customHeight="1" x14ac:dyDescent="0.25">
      <c r="A269" s="68" t="str">
        <f>IF('Listing Agents'!D$1="","",'Listing Agents'!D$1)</f>
        <v>INCENDIE</v>
      </c>
      <c r="B269" s="139" t="str">
        <f ca="1">'Concatener Formateurs de garde'!A61</f>
        <v>Agents 4</v>
      </c>
      <c r="C269" s="140"/>
      <c r="D269" s="140"/>
      <c r="E269" s="140"/>
      <c r="F269" s="140"/>
      <c r="G269" s="140"/>
      <c r="H269" s="140"/>
      <c r="I269" s="140"/>
      <c r="J269" s="140"/>
      <c r="K269" s="140"/>
      <c r="L269" s="140"/>
      <c r="M269" s="141"/>
    </row>
    <row r="270" spans="1:13" ht="39.950000000000003" customHeight="1" x14ac:dyDescent="0.25">
      <c r="A270" s="68" t="str">
        <f>IF('Listing Agents'!E$1="","",'Listing Agents'!E$1)</f>
        <v>SECOURS A PERSONNE</v>
      </c>
      <c r="B270" s="139" t="str">
        <f ca="1">'Concatener Formateurs de garde'!B$61</f>
        <v>Agents 4</v>
      </c>
      <c r="C270" s="140"/>
      <c r="D270" s="140"/>
      <c r="E270" s="140"/>
      <c r="F270" s="140"/>
      <c r="G270" s="140"/>
      <c r="H270" s="140"/>
      <c r="I270" s="140"/>
      <c r="J270" s="140"/>
      <c r="K270" s="140"/>
      <c r="L270" s="140"/>
      <c r="M270" s="141"/>
    </row>
    <row r="271" spans="1:13" ht="39.950000000000003" customHeight="1" x14ac:dyDescent="0.25">
      <c r="A271" s="68" t="str">
        <f>IF('Listing Agents'!F$1="","",'Listing Agents'!F$1)</f>
        <v>SECOURS ROUTIER</v>
      </c>
      <c r="B271" s="139" t="str">
        <f ca="1">'Concatener Formateurs de garde'!C$61</f>
        <v/>
      </c>
      <c r="C271" s="140"/>
      <c r="D271" s="140"/>
      <c r="E271" s="140"/>
      <c r="F271" s="140"/>
      <c r="G271" s="140"/>
      <c r="H271" s="140"/>
      <c r="I271" s="140"/>
      <c r="J271" s="140"/>
      <c r="K271" s="140"/>
      <c r="L271" s="140"/>
      <c r="M271" s="141"/>
    </row>
    <row r="272" spans="1:13" ht="39.950000000000003" customHeight="1" x14ac:dyDescent="0.25">
      <c r="A272" s="68" t="str">
        <f>IF('Listing Agents'!G$1="","",'Listing Agents'!G$1)</f>
        <v>LSPCC</v>
      </c>
      <c r="B272" s="139" t="str">
        <f ca="1">'Concatener Formateurs de garde'!D$61</f>
        <v/>
      </c>
      <c r="C272" s="140"/>
      <c r="D272" s="140"/>
      <c r="E272" s="140"/>
      <c r="F272" s="140"/>
      <c r="G272" s="140"/>
      <c r="H272" s="140"/>
      <c r="I272" s="140"/>
      <c r="J272" s="140"/>
      <c r="K272" s="140"/>
      <c r="L272" s="140"/>
      <c r="M272" s="141"/>
    </row>
    <row r="273" spans="1:13" ht="39.950000000000003" customHeight="1" x14ac:dyDescent="0.25">
      <c r="A273" s="68" t="str">
        <f>IF('Listing Agents'!H$1="","",'Listing Agents'!H$1)</f>
        <v>SPECIFIQUE</v>
      </c>
      <c r="B273" s="139" t="str">
        <f ca="1">'Concatener Formateurs de garde'!E$61</f>
        <v>Agents 4</v>
      </c>
      <c r="C273" s="140"/>
      <c r="D273" s="140"/>
      <c r="E273" s="140"/>
      <c r="F273" s="140"/>
      <c r="G273" s="140"/>
      <c r="H273" s="140"/>
      <c r="I273" s="140"/>
      <c r="J273" s="140"/>
      <c r="K273" s="140"/>
      <c r="L273" s="140"/>
      <c r="M273" s="141"/>
    </row>
    <row r="274" spans="1:13" ht="39.950000000000003" customHeight="1" x14ac:dyDescent="0.25">
      <c r="A274" s="68" t="str">
        <f>IF('Listing Agents'!I$1="","",'Listing Agents'!I$1)</f>
        <v/>
      </c>
      <c r="B274" s="139" t="str">
        <f ca="1">'Concatener Formateurs de garde'!F$61</f>
        <v/>
      </c>
      <c r="C274" s="140"/>
      <c r="D274" s="140"/>
      <c r="E274" s="140"/>
      <c r="F274" s="140"/>
      <c r="G274" s="140"/>
      <c r="H274" s="140"/>
      <c r="I274" s="140"/>
      <c r="J274" s="140"/>
      <c r="K274" s="140"/>
      <c r="L274" s="140"/>
      <c r="M274" s="141"/>
    </row>
    <row r="275" spans="1:13" ht="39.950000000000003" customHeight="1" x14ac:dyDescent="0.25">
      <c r="A275" s="68" t="str">
        <f>IF('Listing Agents'!J$1="","",'Listing Agents'!J$1)</f>
        <v/>
      </c>
      <c r="B275" s="139" t="str">
        <f ca="1">'Concatener Formateurs de garde'!G$61</f>
        <v/>
      </c>
      <c r="C275" s="140"/>
      <c r="D275" s="140"/>
      <c r="E275" s="140"/>
      <c r="F275" s="140"/>
      <c r="G275" s="140"/>
      <c r="H275" s="140"/>
      <c r="I275" s="140"/>
      <c r="J275" s="140"/>
      <c r="K275" s="140"/>
      <c r="L275" s="140"/>
      <c r="M275" s="141"/>
    </row>
    <row r="276" spans="1:13" ht="39.950000000000003" customHeight="1" x14ac:dyDescent="0.25">
      <c r="A276" s="68" t="str">
        <f>IF('Listing Agents'!K$1="","",'Listing Agents'!K$1)</f>
        <v/>
      </c>
      <c r="B276" s="139" t="str">
        <f ca="1">'Concatener Formateurs de garde'!H$61</f>
        <v/>
      </c>
      <c r="C276" s="140"/>
      <c r="D276" s="140"/>
      <c r="E276" s="140"/>
      <c r="F276" s="140"/>
      <c r="G276" s="140"/>
      <c r="H276" s="140"/>
      <c r="I276" s="140"/>
      <c r="J276" s="140"/>
      <c r="K276" s="140"/>
      <c r="L276" s="140"/>
      <c r="M276" s="141"/>
    </row>
    <row r="277" spans="1:13" ht="39.950000000000003" customHeight="1" x14ac:dyDescent="0.25">
      <c r="A277" s="68" t="str">
        <f>IF('Listing Agents'!L$1="","",'Listing Agents'!L$1)</f>
        <v/>
      </c>
      <c r="B277" s="139" t="str">
        <f ca="1">'Concatener Formateurs de garde'!I$61</f>
        <v/>
      </c>
      <c r="C277" s="140"/>
      <c r="D277" s="140"/>
      <c r="E277" s="140"/>
      <c r="F277" s="140"/>
      <c r="G277" s="140"/>
      <c r="H277" s="140"/>
      <c r="I277" s="140"/>
      <c r="J277" s="140"/>
      <c r="K277" s="140"/>
      <c r="L277" s="140"/>
      <c r="M277" s="141"/>
    </row>
    <row r="278" spans="1:13" ht="39.950000000000003" customHeight="1" x14ac:dyDescent="0.25">
      <c r="A278" s="68" t="str">
        <f>IF('Listing Agents'!M$1="","",'Listing Agents'!M$1)</f>
        <v/>
      </c>
      <c r="B278" s="139" t="str">
        <f ca="1">'Concatener Formateurs de garde'!J$61</f>
        <v/>
      </c>
      <c r="C278" s="140"/>
      <c r="D278" s="140"/>
      <c r="E278" s="140"/>
      <c r="F278" s="140"/>
      <c r="G278" s="140"/>
      <c r="H278" s="140"/>
      <c r="I278" s="140"/>
      <c r="J278" s="140"/>
      <c r="K278" s="140"/>
      <c r="L278" s="140"/>
      <c r="M278" s="141"/>
    </row>
    <row r="279" spans="1:13" ht="39.950000000000003" customHeight="1" x14ac:dyDescent="0.25">
      <c r="A279" s="68" t="str">
        <f>IF('Listing Agents'!N$1="","",'Listing Agents'!N$1)</f>
        <v/>
      </c>
      <c r="B279" s="139" t="str">
        <f ca="1">'Concatener Formateurs de garde'!K$61</f>
        <v/>
      </c>
      <c r="C279" s="140"/>
      <c r="D279" s="140"/>
      <c r="E279" s="140"/>
      <c r="F279" s="140"/>
      <c r="G279" s="140"/>
      <c r="H279" s="140"/>
      <c r="I279" s="140"/>
      <c r="J279" s="140"/>
      <c r="K279" s="140"/>
      <c r="L279" s="140"/>
      <c r="M279" s="141"/>
    </row>
    <row r="280" spans="1:13" ht="39.950000000000003" customHeight="1" x14ac:dyDescent="0.25">
      <c r="A280" s="68" t="str">
        <f>IF('Listing Agents'!O$1="","",'Listing Agents'!O$1)</f>
        <v/>
      </c>
      <c r="B280" s="139" t="str">
        <f ca="1">'Concatener Formateurs de garde'!L$61</f>
        <v/>
      </c>
      <c r="C280" s="140"/>
      <c r="D280" s="140"/>
      <c r="E280" s="140"/>
      <c r="F280" s="140"/>
      <c r="G280" s="140"/>
      <c r="H280" s="140"/>
      <c r="I280" s="140"/>
      <c r="J280" s="140"/>
      <c r="K280" s="140"/>
      <c r="L280" s="140"/>
      <c r="M280" s="141"/>
    </row>
    <row r="281" spans="1:13" ht="39.950000000000003" customHeight="1" x14ac:dyDescent="0.25">
      <c r="A281" s="68" t="str">
        <f>IF('Listing Agents'!P$1="","",'Listing Agents'!P$1)</f>
        <v/>
      </c>
      <c r="B281" s="139" t="str">
        <f ca="1">'Concatener Formateurs de garde'!M$61</f>
        <v/>
      </c>
      <c r="C281" s="140"/>
      <c r="D281" s="140"/>
      <c r="E281" s="140"/>
      <c r="F281" s="140"/>
      <c r="G281" s="140"/>
      <c r="H281" s="140"/>
      <c r="I281" s="140"/>
      <c r="J281" s="140"/>
      <c r="K281" s="140"/>
      <c r="L281" s="140"/>
      <c r="M281" s="141"/>
    </row>
    <row r="282" spans="1:13" ht="39.950000000000003" customHeight="1" x14ac:dyDescent="0.25">
      <c r="A282" s="68" t="str">
        <f>IF('Listing Agents'!Q$1="","",'Listing Agents'!Q$1)</f>
        <v/>
      </c>
      <c r="B282" s="139" t="str">
        <f ca="1">'Concatener Formateurs de garde'!N$61</f>
        <v/>
      </c>
      <c r="C282" s="140"/>
      <c r="D282" s="140"/>
      <c r="E282" s="140"/>
      <c r="F282" s="140"/>
      <c r="G282" s="140"/>
      <c r="H282" s="140"/>
      <c r="I282" s="140"/>
      <c r="J282" s="140"/>
      <c r="K282" s="140"/>
      <c r="L282" s="140"/>
      <c r="M282" s="141"/>
    </row>
    <row r="283" spans="1:13" ht="39.950000000000003" customHeight="1" x14ac:dyDescent="0.25">
      <c r="A283" s="68" t="str">
        <f>IF('Listing Agents'!R$1="","",'Listing Agents'!R$1)</f>
        <v/>
      </c>
      <c r="B283" s="139" t="str">
        <f ca="1">'Concatener Formateurs de garde'!O$61</f>
        <v/>
      </c>
      <c r="C283" s="140"/>
      <c r="D283" s="140"/>
      <c r="E283" s="140"/>
      <c r="F283" s="140"/>
      <c r="G283" s="140"/>
      <c r="H283" s="140"/>
      <c r="I283" s="140"/>
      <c r="J283" s="140"/>
      <c r="K283" s="140"/>
      <c r="L283" s="140"/>
      <c r="M283" s="141"/>
    </row>
    <row r="284" spans="1:13" ht="39.950000000000003" customHeight="1" x14ac:dyDescent="0.25">
      <c r="A284" s="68" t="str">
        <f>IF('Listing Agents'!S$1="","",'Listing Agents'!S$1)</f>
        <v/>
      </c>
      <c r="B284" s="139" t="str">
        <f ca="1">'Concatener Formateurs de garde'!P$61</f>
        <v/>
      </c>
      <c r="C284" s="140"/>
      <c r="D284" s="140"/>
      <c r="E284" s="140"/>
      <c r="F284" s="140"/>
      <c r="G284" s="140"/>
      <c r="H284" s="140"/>
      <c r="I284" s="140"/>
      <c r="J284" s="140"/>
      <c r="K284" s="140"/>
      <c r="L284" s="140"/>
      <c r="M284" s="141"/>
    </row>
    <row r="285" spans="1:13" ht="39.950000000000003" customHeight="1" x14ac:dyDescent="0.25">
      <c r="A285" s="68" t="str">
        <f>IF('Listing Agents'!T$1="","",'Listing Agents'!T$1)</f>
        <v/>
      </c>
      <c r="B285" s="139" t="str">
        <f ca="1">'Concatener Formateurs de garde'!Q$61</f>
        <v/>
      </c>
      <c r="C285" s="140"/>
      <c r="D285" s="140"/>
      <c r="E285" s="140"/>
      <c r="F285" s="140"/>
      <c r="G285" s="140"/>
      <c r="H285" s="140"/>
      <c r="I285" s="140"/>
      <c r="J285" s="140"/>
      <c r="K285" s="140"/>
      <c r="L285" s="140"/>
      <c r="M285" s="141"/>
    </row>
    <row r="286" spans="1:13" ht="39.950000000000003" customHeight="1" x14ac:dyDescent="0.25">
      <c r="A286" s="68" t="str">
        <f>IF('Listing Agents'!U$1="","",'Listing Agents'!U$1)</f>
        <v/>
      </c>
      <c r="B286" s="139" t="str">
        <f ca="1">'Concatener Formateurs de garde'!R$61</f>
        <v/>
      </c>
      <c r="C286" s="140"/>
      <c r="D286" s="140"/>
      <c r="E286" s="140"/>
      <c r="F286" s="140"/>
      <c r="G286" s="140"/>
      <c r="H286" s="140"/>
      <c r="I286" s="140"/>
      <c r="J286" s="140"/>
      <c r="K286" s="140"/>
      <c r="L286" s="140"/>
      <c r="M286" s="141"/>
    </row>
    <row r="287" spans="1:13" ht="39.950000000000003" customHeight="1" x14ac:dyDescent="0.25">
      <c r="A287" s="68" t="str">
        <f>IF('Listing Agents'!V$1="","",'Listing Agents'!V$1)</f>
        <v/>
      </c>
      <c r="B287" s="139" t="str">
        <f ca="1">'Concatener Formateurs de garde'!S$61</f>
        <v/>
      </c>
      <c r="C287" s="140"/>
      <c r="D287" s="140"/>
      <c r="E287" s="140"/>
      <c r="F287" s="140"/>
      <c r="G287" s="140"/>
      <c r="H287" s="140"/>
      <c r="I287" s="140"/>
      <c r="J287" s="140"/>
      <c r="K287" s="140"/>
      <c r="L287" s="140"/>
      <c r="M287" s="141"/>
    </row>
    <row r="288" spans="1:13" ht="39.950000000000003" customHeight="1" x14ac:dyDescent="0.25">
      <c r="A288" s="68" t="str">
        <f>IF('Listing Agents'!W$1="","",'Listing Agents'!W$1)</f>
        <v/>
      </c>
      <c r="B288" s="139" t="str">
        <f ca="1">'Concatener Formateurs de garde'!T$61</f>
        <v/>
      </c>
      <c r="C288" s="140"/>
      <c r="D288" s="140"/>
      <c r="E288" s="140"/>
      <c r="F288" s="140"/>
      <c r="G288" s="140"/>
      <c r="H288" s="140"/>
      <c r="I288" s="140"/>
      <c r="J288" s="140"/>
      <c r="K288" s="140"/>
      <c r="L288" s="140"/>
      <c r="M288" s="141"/>
    </row>
    <row r="290" spans="1:15" ht="21.75" customHeight="1" x14ac:dyDescent="0.25">
      <c r="A290" s="150" t="s">
        <v>124</v>
      </c>
      <c r="B290" s="150"/>
      <c r="C290" s="150"/>
      <c r="D290" s="150"/>
      <c r="E290" s="150"/>
      <c r="F290" s="150"/>
      <c r="G290" s="150"/>
      <c r="I290" s="150" t="s">
        <v>134</v>
      </c>
      <c r="J290" s="150"/>
      <c r="K290" s="150"/>
      <c r="L290" s="150"/>
      <c r="M290" s="150"/>
      <c r="N290" s="150"/>
      <c r="O290" s="150"/>
    </row>
    <row r="291" spans="1:15" ht="36.75" customHeight="1" x14ac:dyDescent="0.25">
      <c r="A291" s="65" t="str">
        <f>'Tri des thèmes FCJ'!F2</f>
        <v>INC_1</v>
      </c>
      <c r="B291" s="143" t="str">
        <f>IF('Tri des thèmes FCJ'!F2="","",VLOOKUP('Tri des thèmes FCJ'!F2,'Thèmes FCJ'!$A$2:$C$248,2,FALSE))</f>
        <v>ALIMENTATION PRISE D'EAU (DIVISION PRE-CONNECTEE / ECHEVEAUX)</v>
      </c>
      <c r="C291" s="144"/>
      <c r="D291" s="144"/>
      <c r="E291" s="144"/>
      <c r="F291" s="144"/>
      <c r="G291" s="145"/>
      <c r="I291" s="71" t="str">
        <f>'Tri des thèmes FCJ'!F3</f>
        <v>INC_11</v>
      </c>
      <c r="J291" s="143" t="str">
        <f>IF('Tri des thèmes FCJ'!F3="","",VLOOKUP('Tri des thèmes FCJ'!F3,'Thèmes FCJ'!$A$2:$C$248,2,FALSE))</f>
        <v>AISANCE ARI + AUTOSAUVETAGE</v>
      </c>
      <c r="K291" s="144"/>
      <c r="L291" s="144"/>
      <c r="M291" s="144"/>
      <c r="N291" s="144"/>
      <c r="O291" s="145"/>
    </row>
    <row r="292" spans="1:15" ht="36.75" customHeight="1" x14ac:dyDescent="0.25">
      <c r="A292" s="146" t="s">
        <v>131</v>
      </c>
      <c r="B292" s="146"/>
      <c r="C292" s="147" t="s">
        <v>136</v>
      </c>
      <c r="D292" s="148"/>
      <c r="E292" s="148"/>
      <c r="F292" s="148"/>
      <c r="G292" s="149"/>
      <c r="I292" s="146" t="s">
        <v>131</v>
      </c>
      <c r="J292" s="146"/>
      <c r="K292" s="147" t="s">
        <v>135</v>
      </c>
      <c r="L292" s="148"/>
      <c r="M292" s="148"/>
      <c r="N292" s="148"/>
      <c r="O292" s="149"/>
    </row>
    <row r="293" spans="1:15" x14ac:dyDescent="0.25">
      <c r="A293" s="136" t="s">
        <v>125</v>
      </c>
      <c r="B293" s="136"/>
      <c r="C293" s="135" t="s">
        <v>158</v>
      </c>
      <c r="D293" s="135"/>
      <c r="E293" s="135"/>
      <c r="F293" s="135"/>
      <c r="G293" s="135"/>
      <c r="I293" s="136" t="s">
        <v>125</v>
      </c>
      <c r="J293" s="136"/>
      <c r="K293" s="135" t="s">
        <v>258</v>
      </c>
      <c r="L293" s="135"/>
      <c r="M293" s="135"/>
      <c r="N293" s="135"/>
      <c r="O293" s="135"/>
    </row>
    <row r="294" spans="1:15" x14ac:dyDescent="0.25">
      <c r="A294" s="136" t="s">
        <v>126</v>
      </c>
      <c r="B294" s="136"/>
      <c r="C294" s="135"/>
      <c r="D294" s="135"/>
      <c r="E294" s="135"/>
      <c r="F294" s="135"/>
      <c r="G294" s="135"/>
      <c r="I294" s="136" t="s">
        <v>126</v>
      </c>
      <c r="J294" s="136"/>
      <c r="K294" s="135" t="s">
        <v>158</v>
      </c>
      <c r="L294" s="135"/>
      <c r="M294" s="135"/>
      <c r="N294" s="135"/>
      <c r="O294" s="135"/>
    </row>
    <row r="295" spans="1:15" x14ac:dyDescent="0.25">
      <c r="A295" s="136" t="s">
        <v>127</v>
      </c>
      <c r="B295" s="136"/>
      <c r="C295" s="135"/>
      <c r="D295" s="135"/>
      <c r="E295" s="135"/>
      <c r="F295" s="135"/>
      <c r="G295" s="135"/>
      <c r="I295" s="136" t="s">
        <v>127</v>
      </c>
      <c r="J295" s="136"/>
      <c r="K295" s="135"/>
      <c r="L295" s="135"/>
      <c r="M295" s="135"/>
      <c r="N295" s="135"/>
      <c r="O295" s="135"/>
    </row>
    <row r="296" spans="1:15" x14ac:dyDescent="0.25">
      <c r="A296" s="137" t="str">
        <f>CONCATENATE(COUNTIF(A298:A327,"x")," PARTICIPANTS")</f>
        <v>6 PARTICIPANTS</v>
      </c>
      <c r="B296" s="137"/>
      <c r="C296" s="137"/>
      <c r="D296" s="137"/>
      <c r="E296" s="137"/>
      <c r="F296" s="137"/>
      <c r="G296" s="137"/>
      <c r="I296" s="137" t="str">
        <f>CONCATENATE(COUNTIF(I298:I327,"x")," PARTICIPANTS")</f>
        <v>4 PARTICIPANTS</v>
      </c>
      <c r="J296" s="137"/>
      <c r="K296" s="137"/>
      <c r="L296" s="137"/>
      <c r="M296" s="137"/>
      <c r="N296" s="137"/>
      <c r="O296" s="137"/>
    </row>
    <row r="297" spans="1:15" x14ac:dyDescent="0.25">
      <c r="A297" s="57" t="s">
        <v>128</v>
      </c>
      <c r="B297" s="57" t="s">
        <v>129</v>
      </c>
      <c r="C297" s="57" t="s">
        <v>130</v>
      </c>
      <c r="D297" s="137" t="s">
        <v>117</v>
      </c>
      <c r="E297" s="137"/>
      <c r="F297" s="137"/>
      <c r="G297" s="137"/>
      <c r="I297" s="70" t="s">
        <v>128</v>
      </c>
      <c r="J297" s="70" t="s">
        <v>129</v>
      </c>
      <c r="K297" s="70" t="s">
        <v>130</v>
      </c>
      <c r="L297" s="137" t="s">
        <v>117</v>
      </c>
      <c r="M297" s="137"/>
      <c r="N297" s="137"/>
      <c r="O297" s="137"/>
    </row>
    <row r="298" spans="1:15" x14ac:dyDescent="0.25">
      <c r="A298" s="58" t="s">
        <v>122</v>
      </c>
      <c r="B298" s="58">
        <f>IF(D298="","",COUNTIF('BDD FCJ'!M:M,CONCATENATE(FCJ!D298,FCJ!$A$291)))</f>
        <v>0</v>
      </c>
      <c r="C298" s="67" t="str">
        <f t="array" ref="C298">IF(MAX(IF(D298&amp;$A$291='BDD FCJ'!M:M,'BDD FCJ'!H:H,""))=0,"",MAX(IF(D298&amp;$A$291='BDD FCJ'!M:M,'BDD FCJ'!H:H,"")))</f>
        <v/>
      </c>
      <c r="D298" s="134" t="str">
        <f>'Tri alphabétique agents garde'!F2</f>
        <v>Agents 1</v>
      </c>
      <c r="E298" s="134"/>
      <c r="F298" s="134"/>
      <c r="G298" s="134"/>
      <c r="I298" s="69"/>
      <c r="J298" s="69">
        <f>IF(L298="","",COUNTIF('BDD FCJ'!M:M,CONCATENATE(FCJ!L298,FCJ!$I$291)))</f>
        <v>0</v>
      </c>
      <c r="K298" s="67" t="str">
        <f t="array" ref="K298">IF(MAX(IF(L298&amp;$I$291='BDD FCJ'!$M:$M,'BDD FCJ'!$H:$H,""))=0,"",MAX(IF(L298&amp;$I$291='BDD FCJ'!$M:$M,'BDD FCJ'!$H:$H,"")))</f>
        <v/>
      </c>
      <c r="L298" s="134" t="str">
        <f>'Tri alphabétique agents garde'!F2</f>
        <v>Agents 1</v>
      </c>
      <c r="M298" s="134"/>
      <c r="N298" s="134"/>
      <c r="O298" s="134"/>
    </row>
    <row r="299" spans="1:15" x14ac:dyDescent="0.25">
      <c r="A299" s="58"/>
      <c r="B299" s="58">
        <f>IF(D299="","",COUNTIF('BDD FCJ'!M:M,CONCATENATE(FCJ!D299,FCJ!$A$291)))</f>
        <v>0</v>
      </c>
      <c r="C299" s="67" t="str">
        <f t="array" ref="C299">IF(MAX(IF(D299&amp;$A$291='BDD FCJ'!M:M,'BDD FCJ'!H:H,""))=0,"",MAX(IF(D299&amp;$A$291='BDD FCJ'!M:M,'BDD FCJ'!H:H,"")))</f>
        <v/>
      </c>
      <c r="D299" s="134" t="str">
        <f>'Tri alphabétique agents garde'!F3</f>
        <v>Agents 10</v>
      </c>
      <c r="E299" s="134"/>
      <c r="F299" s="134"/>
      <c r="G299" s="134"/>
      <c r="I299" s="69" t="s">
        <v>122</v>
      </c>
      <c r="J299" s="69">
        <f>IF(L299="","",COUNTIF('BDD FCJ'!M:M,CONCATENATE(FCJ!L299,FCJ!$I$291)))</f>
        <v>0</v>
      </c>
      <c r="K299" s="67" t="str">
        <f t="array" ref="K299">IF(MAX(IF(L299&amp;$I$291='BDD FCJ'!$M:$M,'BDD FCJ'!$H:$H,""))=0,"",MAX(IF(L299&amp;$I$291='BDD FCJ'!$M:$M,'BDD FCJ'!$H:$H,"")))</f>
        <v/>
      </c>
      <c r="L299" s="134" t="str">
        <f>'Tri alphabétique agents garde'!F3</f>
        <v>Agents 10</v>
      </c>
      <c r="M299" s="134"/>
      <c r="N299" s="134"/>
      <c r="O299" s="134"/>
    </row>
    <row r="300" spans="1:15" x14ac:dyDescent="0.25">
      <c r="A300" s="58"/>
      <c r="B300" s="58">
        <f>IF(D300="","",COUNTIF('BDD FCJ'!M:M,CONCATENATE(FCJ!D300,FCJ!$A$291)))</f>
        <v>0</v>
      </c>
      <c r="C300" s="67" t="str">
        <f t="array" ref="C300">IF(MAX(IF(D300&amp;$A$291='BDD FCJ'!M:M,'BDD FCJ'!H:H,""))=0,"",MAX(IF(D300&amp;$A$291='BDD FCJ'!M:M,'BDD FCJ'!H:H,"")))</f>
        <v/>
      </c>
      <c r="D300" s="134" t="str">
        <f>'Tri alphabétique agents garde'!F4</f>
        <v>Agents 106</v>
      </c>
      <c r="E300" s="134"/>
      <c r="F300" s="134"/>
      <c r="G300" s="134"/>
      <c r="I300" s="69"/>
      <c r="J300" s="69">
        <f>IF(L300="","",COUNTIF('BDD FCJ'!M:M,CONCATENATE(FCJ!L300,FCJ!$I$291)))</f>
        <v>0</v>
      </c>
      <c r="K300" s="67" t="str">
        <f t="array" ref="K300">IF(MAX(IF(L300&amp;$I$291='BDD FCJ'!$M:$M,'BDD FCJ'!$H:$H,""))=0,"",MAX(IF(L300&amp;$I$291='BDD FCJ'!$M:$M,'BDD FCJ'!$H:$H,"")))</f>
        <v/>
      </c>
      <c r="L300" s="134" t="str">
        <f>'Tri alphabétique agents garde'!F4</f>
        <v>Agents 106</v>
      </c>
      <c r="M300" s="134"/>
      <c r="N300" s="134"/>
      <c r="O300" s="134"/>
    </row>
    <row r="301" spans="1:15" x14ac:dyDescent="0.25">
      <c r="A301" s="58" t="s">
        <v>122</v>
      </c>
      <c r="B301" s="58">
        <f>IF(D301="","",COUNTIF('BDD FCJ'!M:M,CONCATENATE(FCJ!D301,FCJ!$A$291)))</f>
        <v>0</v>
      </c>
      <c r="C301" s="67" t="str">
        <f t="array" ref="C301">IF(MAX(IF(D301&amp;$A$291='BDD FCJ'!M:M,'BDD FCJ'!H:H,""))=0,"",MAX(IF(D301&amp;$A$291='BDD FCJ'!M:M,'BDD FCJ'!H:H,"")))</f>
        <v/>
      </c>
      <c r="D301" s="134" t="str">
        <f>'Tri alphabétique agents garde'!F5</f>
        <v>Agents 110</v>
      </c>
      <c r="E301" s="134"/>
      <c r="F301" s="134"/>
      <c r="G301" s="134"/>
      <c r="I301" s="69"/>
      <c r="J301" s="69">
        <f>IF(L301="","",COUNTIF('BDD FCJ'!M:M,CONCATENATE(FCJ!L301,FCJ!$I$291)))</f>
        <v>0</v>
      </c>
      <c r="K301" s="67" t="str">
        <f t="array" ref="K301">IF(MAX(IF(L301&amp;$I$291='BDD FCJ'!$M:$M,'BDD FCJ'!$H:$H,""))=0,"",MAX(IF(L301&amp;$I$291='BDD FCJ'!$M:$M,'BDD FCJ'!$H:$H,"")))</f>
        <v/>
      </c>
      <c r="L301" s="134" t="str">
        <f>'Tri alphabétique agents garde'!F5</f>
        <v>Agents 110</v>
      </c>
      <c r="M301" s="134"/>
      <c r="N301" s="134"/>
      <c r="O301" s="134"/>
    </row>
    <row r="302" spans="1:15" x14ac:dyDescent="0.25">
      <c r="A302" s="58"/>
      <c r="B302" s="58">
        <f>IF(D302="","",COUNTIF('BDD FCJ'!M:M,CONCATENATE(FCJ!D302,FCJ!$A$291)))</f>
        <v>0</v>
      </c>
      <c r="C302" s="67" t="str">
        <f t="array" ref="C302">IF(MAX(IF(D302&amp;$A$291='BDD FCJ'!M:M,'BDD FCJ'!H:H,""))=0,"",MAX(IF(D302&amp;$A$291='BDD FCJ'!M:M,'BDD FCJ'!H:H,"")))</f>
        <v/>
      </c>
      <c r="D302" s="134" t="str">
        <f>'Tri alphabétique agents garde'!F6</f>
        <v>Agents 3</v>
      </c>
      <c r="E302" s="134"/>
      <c r="F302" s="134"/>
      <c r="G302" s="134"/>
      <c r="I302" s="69" t="s">
        <v>122</v>
      </c>
      <c r="J302" s="69">
        <f>IF(L302="","",COUNTIF('BDD FCJ'!M:M,CONCATENATE(FCJ!L302,FCJ!$I$291)))</f>
        <v>0</v>
      </c>
      <c r="K302" s="67" t="str">
        <f t="array" ref="K302">IF(MAX(IF(L302&amp;$I$291='BDD FCJ'!$M:$M,'BDD FCJ'!$H:$H,""))=0,"",MAX(IF(L302&amp;$I$291='BDD FCJ'!$M:$M,'BDD FCJ'!$H:$H,"")))</f>
        <v/>
      </c>
      <c r="L302" s="134" t="str">
        <f>'Tri alphabétique agents garde'!F6</f>
        <v>Agents 3</v>
      </c>
      <c r="M302" s="134"/>
      <c r="N302" s="134"/>
      <c r="O302" s="134"/>
    </row>
    <row r="303" spans="1:15" x14ac:dyDescent="0.25">
      <c r="A303" s="58"/>
      <c r="B303" s="58">
        <f>IF(D303="","",COUNTIF('BDD FCJ'!M:M,CONCATENATE(FCJ!D303,FCJ!$A$291)))</f>
        <v>0</v>
      </c>
      <c r="C303" s="67" t="str">
        <f t="array" ref="C303">IF(MAX(IF(D303&amp;$A$291='BDD FCJ'!M:M,'BDD FCJ'!H:H,""))=0,"",MAX(IF(D303&amp;$A$291='BDD FCJ'!M:M,'BDD FCJ'!H:H,"")))</f>
        <v/>
      </c>
      <c r="D303" s="134" t="str">
        <f>'Tri alphabétique agents garde'!F7</f>
        <v>Agents 30</v>
      </c>
      <c r="E303" s="134"/>
      <c r="F303" s="134"/>
      <c r="G303" s="134"/>
      <c r="I303" s="69"/>
      <c r="J303" s="69">
        <f>IF(L303="","",COUNTIF('BDD FCJ'!M:M,CONCATENATE(FCJ!L303,FCJ!$I$291)))</f>
        <v>0</v>
      </c>
      <c r="K303" s="67" t="str">
        <f t="array" ref="K303">IF(MAX(IF(L303&amp;$I$291='BDD FCJ'!$M:$M,'BDD FCJ'!$H:$H,""))=0,"",MAX(IF(L303&amp;$I$291='BDD FCJ'!$M:$M,'BDD FCJ'!$H:$H,"")))</f>
        <v/>
      </c>
      <c r="L303" s="134" t="str">
        <f>'Tri alphabétique agents garde'!F7</f>
        <v>Agents 30</v>
      </c>
      <c r="M303" s="134"/>
      <c r="N303" s="134"/>
      <c r="O303" s="134"/>
    </row>
    <row r="304" spans="1:15" x14ac:dyDescent="0.25">
      <c r="A304" s="58" t="s">
        <v>122</v>
      </c>
      <c r="B304" s="58">
        <f>IF(D304="","",COUNTIF('BDD FCJ'!M:M,CONCATENATE(FCJ!D304,FCJ!$A$291)))</f>
        <v>0</v>
      </c>
      <c r="C304" s="67" t="str">
        <f t="array" ref="C304">IF(MAX(IF(D304&amp;$A$291='BDD FCJ'!M:M,'BDD FCJ'!H:H,""))=0,"",MAX(IF(D304&amp;$A$291='BDD FCJ'!M:M,'BDD FCJ'!H:H,"")))</f>
        <v/>
      </c>
      <c r="D304" s="134" t="str">
        <f>'Tri alphabétique agents garde'!F8</f>
        <v>Agents 4</v>
      </c>
      <c r="E304" s="134"/>
      <c r="F304" s="134"/>
      <c r="G304" s="134"/>
      <c r="I304" s="69"/>
      <c r="J304" s="69">
        <f>IF(L304="","",COUNTIF('BDD FCJ'!M:M,CONCATENATE(FCJ!L304,FCJ!$I$291)))</f>
        <v>0</v>
      </c>
      <c r="K304" s="67" t="str">
        <f t="array" ref="K304">IF(MAX(IF(L304&amp;$I$291='BDD FCJ'!$M:$M,'BDD FCJ'!$H:$H,""))=0,"",MAX(IF(L304&amp;$I$291='BDD FCJ'!$M:$M,'BDD FCJ'!$H:$H,"")))</f>
        <v/>
      </c>
      <c r="L304" s="134" t="str">
        <f>'Tri alphabétique agents garde'!F8</f>
        <v>Agents 4</v>
      </c>
      <c r="M304" s="134"/>
      <c r="N304" s="134"/>
      <c r="O304" s="134"/>
    </row>
    <row r="305" spans="1:15" x14ac:dyDescent="0.25">
      <c r="A305" s="58"/>
      <c r="B305" s="58">
        <f>IF(D305="","",COUNTIF('BDD FCJ'!M:M,CONCATENATE(FCJ!D305,FCJ!$A$291)))</f>
        <v>0</v>
      </c>
      <c r="C305" s="67" t="str">
        <f t="array" ref="C305">IF(MAX(IF(D305&amp;$A$291='BDD FCJ'!M:M,'BDD FCJ'!H:H,""))=0,"",MAX(IF(D305&amp;$A$291='BDD FCJ'!M:M,'BDD FCJ'!H:H,"")))</f>
        <v/>
      </c>
      <c r="D305" s="134" t="str">
        <f>'Tri alphabétique agents garde'!F9</f>
        <v>Agents 41</v>
      </c>
      <c r="E305" s="134"/>
      <c r="F305" s="134"/>
      <c r="G305" s="134"/>
      <c r="I305" s="69"/>
      <c r="J305" s="69">
        <f>IF(L305="","",COUNTIF('BDD FCJ'!M:M,CONCATENATE(FCJ!L305,FCJ!$I$291)))</f>
        <v>0</v>
      </c>
      <c r="K305" s="67" t="str">
        <f t="array" ref="K305">IF(MAX(IF(L305&amp;$I$291='BDD FCJ'!$M:$M,'BDD FCJ'!$H:$H,""))=0,"",MAX(IF(L305&amp;$I$291='BDD FCJ'!$M:$M,'BDD FCJ'!$H:$H,"")))</f>
        <v/>
      </c>
      <c r="L305" s="134" t="str">
        <f>'Tri alphabétique agents garde'!F9</f>
        <v>Agents 41</v>
      </c>
      <c r="M305" s="134"/>
      <c r="N305" s="134"/>
      <c r="O305" s="134"/>
    </row>
    <row r="306" spans="1:15" x14ac:dyDescent="0.25">
      <c r="A306" s="58"/>
      <c r="B306" s="58">
        <f>IF(D306="","",COUNTIF('BDD FCJ'!M:M,CONCATENATE(FCJ!D306,FCJ!$A$291)))</f>
        <v>0</v>
      </c>
      <c r="C306" s="67" t="str">
        <f t="array" ref="C306">IF(MAX(IF(D306&amp;$A$291='BDD FCJ'!M:M,'BDD FCJ'!H:H,""))=0,"",MAX(IF(D306&amp;$A$291='BDD FCJ'!M:M,'BDD FCJ'!H:H,"")))</f>
        <v/>
      </c>
      <c r="D306" s="134" t="str">
        <f>'Tri alphabétique agents garde'!F10</f>
        <v>Agents 48</v>
      </c>
      <c r="E306" s="134"/>
      <c r="F306" s="134"/>
      <c r="G306" s="134"/>
      <c r="I306" s="69"/>
      <c r="J306" s="69">
        <f>IF(L306="","",COUNTIF('BDD FCJ'!M:M,CONCATENATE(FCJ!L306,FCJ!$I$291)))</f>
        <v>0</v>
      </c>
      <c r="K306" s="67" t="str">
        <f t="array" ref="K306">IF(MAX(IF(L306&amp;$I$291='BDD FCJ'!$M:$M,'BDD FCJ'!$H:$H,""))=0,"",MAX(IF(L306&amp;$I$291='BDD FCJ'!$M:$M,'BDD FCJ'!$H:$H,"")))</f>
        <v/>
      </c>
      <c r="L306" s="134" t="str">
        <f>'Tri alphabétique agents garde'!F10</f>
        <v>Agents 48</v>
      </c>
      <c r="M306" s="134"/>
      <c r="N306" s="134"/>
      <c r="O306" s="134"/>
    </row>
    <row r="307" spans="1:15" x14ac:dyDescent="0.25">
      <c r="A307" s="58" t="s">
        <v>122</v>
      </c>
      <c r="B307" s="58">
        <f>IF(D307="","",COUNTIF('BDD FCJ'!M:M,CONCATENATE(FCJ!D307,FCJ!$A$291)))</f>
        <v>0</v>
      </c>
      <c r="C307" s="67" t="str">
        <f t="array" ref="C307">IF(MAX(IF(D307&amp;$A$291='BDD FCJ'!M:M,'BDD FCJ'!H:H,""))=0,"",MAX(IF(D307&amp;$A$291='BDD FCJ'!M:M,'BDD FCJ'!H:H,"")))</f>
        <v/>
      </c>
      <c r="D307" s="134" t="str">
        <f>'Tri alphabétique agents garde'!F11</f>
        <v>Agents 6</v>
      </c>
      <c r="E307" s="134"/>
      <c r="F307" s="134"/>
      <c r="G307" s="134"/>
      <c r="I307" s="69" t="s">
        <v>122</v>
      </c>
      <c r="J307" s="69">
        <f>IF(L307="","",COUNTIF('BDD FCJ'!M:M,CONCATENATE(FCJ!L307,FCJ!$I$291)))</f>
        <v>0</v>
      </c>
      <c r="K307" s="67" t="str">
        <f t="array" ref="K307">IF(MAX(IF(L307&amp;$I$291='BDD FCJ'!$M:$M,'BDD FCJ'!$H:$H,""))=0,"",MAX(IF(L307&amp;$I$291='BDD FCJ'!$M:$M,'BDD FCJ'!$H:$H,"")))</f>
        <v/>
      </c>
      <c r="L307" s="134" t="str">
        <f>'Tri alphabétique agents garde'!F11</f>
        <v>Agents 6</v>
      </c>
      <c r="M307" s="134"/>
      <c r="N307" s="134"/>
      <c r="O307" s="134"/>
    </row>
    <row r="308" spans="1:15" x14ac:dyDescent="0.25">
      <c r="A308" s="58"/>
      <c r="B308" s="58">
        <f>IF(D308="","",COUNTIF('BDD FCJ'!M:M,CONCATENATE(FCJ!D308,FCJ!$A$291)))</f>
        <v>0</v>
      </c>
      <c r="C308" s="67" t="str">
        <f t="array" ref="C308">IF(MAX(IF(D308&amp;$A$291='BDD FCJ'!M:M,'BDD FCJ'!H:H,""))=0,"",MAX(IF(D308&amp;$A$291='BDD FCJ'!M:M,'BDD FCJ'!H:H,"")))</f>
        <v/>
      </c>
      <c r="D308" s="134" t="str">
        <f>'Tri alphabétique agents garde'!F12</f>
        <v>Agents 67</v>
      </c>
      <c r="E308" s="134"/>
      <c r="F308" s="134"/>
      <c r="G308" s="134"/>
      <c r="I308" s="69"/>
      <c r="J308" s="69">
        <f>IF(L308="","",COUNTIF('BDD FCJ'!M:M,CONCATENATE(FCJ!L308,FCJ!$I$291)))</f>
        <v>0</v>
      </c>
      <c r="K308" s="67" t="str">
        <f t="array" ref="K308">IF(MAX(IF(L308&amp;$I$291='BDD FCJ'!$M:$M,'BDD FCJ'!$H:$H,""))=0,"",MAX(IF(L308&amp;$I$291='BDD FCJ'!$M:$M,'BDD FCJ'!$H:$H,"")))</f>
        <v/>
      </c>
      <c r="L308" s="134" t="str">
        <f>'Tri alphabétique agents garde'!F12</f>
        <v>Agents 67</v>
      </c>
      <c r="M308" s="134"/>
      <c r="N308" s="134"/>
      <c r="O308" s="134"/>
    </row>
    <row r="309" spans="1:15" x14ac:dyDescent="0.25">
      <c r="A309" s="58"/>
      <c r="B309" s="58">
        <f>IF(D309="","",COUNTIF('BDD FCJ'!M:M,CONCATENATE(FCJ!D309,FCJ!$A$291)))</f>
        <v>0</v>
      </c>
      <c r="C309" s="67" t="str">
        <f t="array" ref="C309">IF(MAX(IF(D309&amp;$A$291='BDD FCJ'!M:M,'BDD FCJ'!H:H,""))=0,"",MAX(IF(D309&amp;$A$291='BDD FCJ'!M:M,'BDD FCJ'!H:H,"")))</f>
        <v/>
      </c>
      <c r="D309" s="134" t="str">
        <f>'Tri alphabétique agents garde'!F13</f>
        <v>Agents 71</v>
      </c>
      <c r="E309" s="134"/>
      <c r="F309" s="134"/>
      <c r="G309" s="134"/>
      <c r="I309" s="69"/>
      <c r="J309" s="69">
        <f>IF(L309="","",COUNTIF('BDD FCJ'!M:M,CONCATENATE(FCJ!L309,FCJ!$I$291)))</f>
        <v>0</v>
      </c>
      <c r="K309" s="67" t="str">
        <f t="array" ref="K309">IF(MAX(IF(L309&amp;$I$291='BDD FCJ'!$M:$M,'BDD FCJ'!$H:$H,""))=0,"",MAX(IF(L309&amp;$I$291='BDD FCJ'!$M:$M,'BDD FCJ'!$H:$H,"")))</f>
        <v/>
      </c>
      <c r="L309" s="134" t="str">
        <f>'Tri alphabétique agents garde'!F13</f>
        <v>Agents 71</v>
      </c>
      <c r="M309" s="134"/>
      <c r="N309" s="134"/>
      <c r="O309" s="134"/>
    </row>
    <row r="310" spans="1:15" x14ac:dyDescent="0.25">
      <c r="A310" s="58"/>
      <c r="B310" s="58">
        <f>IF(D310="","",COUNTIF('BDD FCJ'!M:M,CONCATENATE(FCJ!D310,FCJ!$A$291)))</f>
        <v>0</v>
      </c>
      <c r="C310" s="67" t="str">
        <f t="array" ref="C310">IF(MAX(IF(D310&amp;$A$291='BDD FCJ'!M:M,'BDD FCJ'!H:H,""))=0,"",MAX(IF(D310&amp;$A$291='BDD FCJ'!M:M,'BDD FCJ'!H:H,"")))</f>
        <v/>
      </c>
      <c r="D310" s="134" t="str">
        <f>'Tri alphabétique agents garde'!F14</f>
        <v>Agents 79</v>
      </c>
      <c r="E310" s="134"/>
      <c r="F310" s="134"/>
      <c r="G310" s="134"/>
      <c r="I310" s="69"/>
      <c r="J310" s="69">
        <f>IF(L310="","",COUNTIF('BDD FCJ'!M:M,CONCATENATE(FCJ!L310,FCJ!$I$291)))</f>
        <v>0</v>
      </c>
      <c r="K310" s="67" t="str">
        <f t="array" ref="K310">IF(MAX(IF(L310&amp;$I$291='BDD FCJ'!$M:$M,'BDD FCJ'!$H:$H,""))=0,"",MAX(IF(L310&amp;$I$291='BDD FCJ'!$M:$M,'BDD FCJ'!$H:$H,"")))</f>
        <v/>
      </c>
      <c r="L310" s="134" t="str">
        <f>'Tri alphabétique agents garde'!F14</f>
        <v>Agents 79</v>
      </c>
      <c r="M310" s="134"/>
      <c r="N310" s="134"/>
      <c r="O310" s="134"/>
    </row>
    <row r="311" spans="1:15" x14ac:dyDescent="0.25">
      <c r="A311" s="58"/>
      <c r="B311" s="58">
        <f>IF(D311="","",COUNTIF('BDD FCJ'!M:M,CONCATENATE(FCJ!D311,FCJ!$A$291)))</f>
        <v>0</v>
      </c>
      <c r="C311" s="67" t="str">
        <f t="array" ref="C311">IF(MAX(IF(D311&amp;$A$291='BDD FCJ'!M:M,'BDD FCJ'!H:H,""))=0,"",MAX(IF(D311&amp;$A$291='BDD FCJ'!M:M,'BDD FCJ'!H:H,"")))</f>
        <v/>
      </c>
      <c r="D311" s="134" t="str">
        <f>'Tri alphabétique agents garde'!F15</f>
        <v>Agents 8</v>
      </c>
      <c r="E311" s="134"/>
      <c r="F311" s="134"/>
      <c r="G311" s="134"/>
      <c r="I311" s="69"/>
      <c r="J311" s="69">
        <f>IF(L311="","",COUNTIF('BDD FCJ'!M:M,CONCATENATE(FCJ!L311,FCJ!$I$291)))</f>
        <v>0</v>
      </c>
      <c r="K311" s="67" t="str">
        <f t="array" ref="K311">IF(MAX(IF(L311&amp;$I$291='BDD FCJ'!$M:$M,'BDD FCJ'!$H:$H,""))=0,"",MAX(IF(L311&amp;$I$291='BDD FCJ'!$M:$M,'BDD FCJ'!$H:$H,"")))</f>
        <v/>
      </c>
      <c r="L311" s="134" t="str">
        <f>'Tri alphabétique agents garde'!F15</f>
        <v>Agents 8</v>
      </c>
      <c r="M311" s="134"/>
      <c r="N311" s="134"/>
      <c r="O311" s="134"/>
    </row>
    <row r="312" spans="1:15" x14ac:dyDescent="0.25">
      <c r="A312" s="58" t="s">
        <v>122</v>
      </c>
      <c r="B312" s="58">
        <f>IF(D312="","",COUNTIF('BDD FCJ'!M:M,CONCATENATE(FCJ!D312,FCJ!$A$291)))</f>
        <v>0</v>
      </c>
      <c r="C312" s="67" t="str">
        <f t="array" ref="C312">IF(MAX(IF(D312&amp;$A$291='BDD FCJ'!M:M,'BDD FCJ'!H:H,""))=0,"",MAX(IF(D312&amp;$A$291='BDD FCJ'!M:M,'BDD FCJ'!H:H,"")))</f>
        <v/>
      </c>
      <c r="D312" s="134" t="str">
        <f>'Tri alphabétique agents garde'!F16</f>
        <v>Agents 91</v>
      </c>
      <c r="E312" s="134"/>
      <c r="F312" s="134"/>
      <c r="G312" s="134"/>
      <c r="I312" s="69"/>
      <c r="J312" s="69">
        <f>IF(L312="","",COUNTIF('BDD FCJ'!M:M,CONCATENATE(FCJ!L312,FCJ!$I$291)))</f>
        <v>0</v>
      </c>
      <c r="K312" s="67" t="str">
        <f t="array" ref="K312">IF(MAX(IF(L312&amp;$I$291='BDD FCJ'!$M:$M,'BDD FCJ'!$H:$H,""))=0,"",MAX(IF(L312&amp;$I$291='BDD FCJ'!$M:$M,'BDD FCJ'!$H:$H,"")))</f>
        <v/>
      </c>
      <c r="L312" s="134" t="str">
        <f>'Tri alphabétique agents garde'!F16</f>
        <v>Agents 91</v>
      </c>
      <c r="M312" s="134"/>
      <c r="N312" s="134"/>
      <c r="O312" s="134"/>
    </row>
    <row r="313" spans="1:15" x14ac:dyDescent="0.25">
      <c r="A313" s="58"/>
      <c r="B313" s="58" t="str">
        <f>IF(D313="","",COUNTIF('BDD FCJ'!M:M,CONCATENATE(FCJ!D313,FCJ!$A$291)))</f>
        <v/>
      </c>
      <c r="C313" s="67" t="str">
        <f t="array" ref="C313">IF(MAX(IF(D313&amp;$A$291='BDD FCJ'!M:M,'BDD FCJ'!H:H,""))=0,"",MAX(IF(D313&amp;$A$291='BDD FCJ'!M:M,'BDD FCJ'!H:H,"")))</f>
        <v/>
      </c>
      <c r="D313" s="134" t="str">
        <f>'Tri alphabétique agents garde'!F17</f>
        <v/>
      </c>
      <c r="E313" s="134"/>
      <c r="F313" s="134"/>
      <c r="G313" s="134"/>
      <c r="I313" s="69"/>
      <c r="J313" s="69" t="str">
        <f>IF(L313="","",COUNTIF('BDD FCJ'!M:M,CONCATENATE(FCJ!L313,FCJ!$I$291)))</f>
        <v/>
      </c>
      <c r="K313" s="67" t="str">
        <f t="array" ref="K313">IF(MAX(IF(L313&amp;$I$291='BDD FCJ'!$M:$M,'BDD FCJ'!$H:$H,""))=0,"",MAX(IF(L313&amp;$I$291='BDD FCJ'!$M:$M,'BDD FCJ'!$H:$H,"")))</f>
        <v/>
      </c>
      <c r="L313" s="134" t="str">
        <f>'Tri alphabétique agents garde'!F17</f>
        <v/>
      </c>
      <c r="M313" s="134"/>
      <c r="N313" s="134"/>
      <c r="O313" s="134"/>
    </row>
    <row r="314" spans="1:15" x14ac:dyDescent="0.25">
      <c r="A314" s="58"/>
      <c r="B314" s="58" t="str">
        <f>IF(D314="","",COUNTIF('BDD FCJ'!M:M,CONCATENATE(FCJ!D314,FCJ!$A$291)))</f>
        <v/>
      </c>
      <c r="C314" s="67" t="str">
        <f t="array" ref="C314">IF(MAX(IF(D314&amp;$A$291='BDD FCJ'!M:M,'BDD FCJ'!H:H,""))=0,"",MAX(IF(D314&amp;$A$291='BDD FCJ'!M:M,'BDD FCJ'!H:H,"")))</f>
        <v/>
      </c>
      <c r="D314" s="134" t="str">
        <f>'Tri alphabétique agents garde'!F18</f>
        <v/>
      </c>
      <c r="E314" s="134"/>
      <c r="F314" s="134"/>
      <c r="G314" s="134"/>
      <c r="I314" s="69"/>
      <c r="J314" s="69" t="str">
        <f>IF(L314="","",COUNTIF('BDD FCJ'!M:M,CONCATENATE(FCJ!L314,FCJ!$I$291)))</f>
        <v/>
      </c>
      <c r="K314" s="67" t="str">
        <f t="array" ref="K314">IF(MAX(IF(L314&amp;$I$291='BDD FCJ'!$M:$M,'BDD FCJ'!$H:$H,""))=0,"",MAX(IF(L314&amp;$I$291='BDD FCJ'!$M:$M,'BDD FCJ'!$H:$H,"")))</f>
        <v/>
      </c>
      <c r="L314" s="134" t="str">
        <f>'Tri alphabétique agents garde'!F18</f>
        <v/>
      </c>
      <c r="M314" s="134"/>
      <c r="N314" s="134"/>
      <c r="O314" s="134"/>
    </row>
    <row r="315" spans="1:15" x14ac:dyDescent="0.25">
      <c r="A315" s="58"/>
      <c r="B315" s="58" t="str">
        <f>IF(D315="","",COUNTIF('BDD FCJ'!M:M,CONCATENATE(FCJ!D315,FCJ!$A$291)))</f>
        <v/>
      </c>
      <c r="C315" s="67" t="str">
        <f t="array" ref="C315">IF(MAX(IF(D315&amp;$A$291='BDD FCJ'!M:M,'BDD FCJ'!H:H,""))=0,"",MAX(IF(D315&amp;$A$291='BDD FCJ'!M:M,'BDD FCJ'!H:H,"")))</f>
        <v/>
      </c>
      <c r="D315" s="134" t="str">
        <f>'Tri alphabétique agents garde'!F19</f>
        <v/>
      </c>
      <c r="E315" s="134"/>
      <c r="F315" s="134"/>
      <c r="G315" s="134"/>
      <c r="I315" s="69" t="s">
        <v>122</v>
      </c>
      <c r="J315" s="69" t="str">
        <f>IF(L315="","",COUNTIF('BDD FCJ'!M:M,CONCATENATE(FCJ!L315,FCJ!$I$291)))</f>
        <v/>
      </c>
      <c r="K315" s="67" t="str">
        <f t="array" ref="K315">IF(MAX(IF(L315&amp;$I$291='BDD FCJ'!$M:$M,'BDD FCJ'!$H:$H,""))=0,"",MAX(IF(L315&amp;$I$291='BDD FCJ'!$M:$M,'BDD FCJ'!$H:$H,"")))</f>
        <v/>
      </c>
      <c r="L315" s="134" t="str">
        <f>'Tri alphabétique agents garde'!F19</f>
        <v/>
      </c>
      <c r="M315" s="134"/>
      <c r="N315" s="134"/>
      <c r="O315" s="134"/>
    </row>
    <row r="316" spans="1:15" x14ac:dyDescent="0.25">
      <c r="A316" s="58" t="s">
        <v>122</v>
      </c>
      <c r="B316" s="58" t="str">
        <f>IF(D316="","",COUNTIF('BDD FCJ'!M:M,CONCATENATE(FCJ!D316,FCJ!$A$291)))</f>
        <v/>
      </c>
      <c r="C316" s="67" t="str">
        <f t="array" ref="C316">IF(MAX(IF(D316&amp;$A$291='BDD FCJ'!M:M,'BDD FCJ'!H:H,""))=0,"",MAX(IF(D316&amp;$A$291='BDD FCJ'!M:M,'BDD FCJ'!H:H,"")))</f>
        <v/>
      </c>
      <c r="D316" s="134" t="str">
        <f>'Tri alphabétique agents garde'!F20</f>
        <v/>
      </c>
      <c r="E316" s="134"/>
      <c r="F316" s="134"/>
      <c r="G316" s="134"/>
      <c r="I316" s="69"/>
      <c r="J316" s="69" t="str">
        <f>IF(L316="","",COUNTIF('BDD FCJ'!M:M,CONCATENATE(FCJ!L316,FCJ!$I$291)))</f>
        <v/>
      </c>
      <c r="K316" s="67" t="str">
        <f t="array" ref="K316">IF(MAX(IF(L316&amp;$I$291='BDD FCJ'!$M:$M,'BDD FCJ'!$H:$H,""))=0,"",MAX(IF(L316&amp;$I$291='BDD FCJ'!$M:$M,'BDD FCJ'!$H:$H,"")))</f>
        <v/>
      </c>
      <c r="L316" s="134" t="str">
        <f>'Tri alphabétique agents garde'!F20</f>
        <v/>
      </c>
      <c r="M316" s="134"/>
      <c r="N316" s="134"/>
      <c r="O316" s="134"/>
    </row>
    <row r="317" spans="1:15" x14ac:dyDescent="0.25">
      <c r="A317" s="58"/>
      <c r="B317" s="58" t="str">
        <f>IF(D317="","",COUNTIF('BDD FCJ'!M:M,CONCATENATE(FCJ!D317,FCJ!$A$291)))</f>
        <v/>
      </c>
      <c r="C317" s="67" t="str">
        <f t="array" ref="C317">IF(MAX(IF(D317&amp;$A$291='BDD FCJ'!M:M,'BDD FCJ'!H:H,""))=0,"",MAX(IF(D317&amp;$A$291='BDD FCJ'!M:M,'BDD FCJ'!H:H,"")))</f>
        <v/>
      </c>
      <c r="D317" s="134" t="str">
        <f>'Tri alphabétique agents garde'!F21</f>
        <v/>
      </c>
      <c r="E317" s="134"/>
      <c r="F317" s="134"/>
      <c r="G317" s="134"/>
      <c r="I317" s="69"/>
      <c r="J317" s="69" t="str">
        <f>IF(L317="","",COUNTIF('BDD FCJ'!M:M,CONCATENATE(FCJ!L317,FCJ!$I$291)))</f>
        <v/>
      </c>
      <c r="K317" s="67" t="str">
        <f t="array" ref="K317">IF(MAX(IF(L317&amp;$I$291='BDD FCJ'!$M:$M,'BDD FCJ'!$H:$H,""))=0,"",MAX(IF(L317&amp;$I$291='BDD FCJ'!$M:$M,'BDD FCJ'!$H:$H,"")))</f>
        <v/>
      </c>
      <c r="L317" s="134" t="str">
        <f>'Tri alphabétique agents garde'!F21</f>
        <v/>
      </c>
      <c r="M317" s="134"/>
      <c r="N317" s="134"/>
      <c r="O317" s="134"/>
    </row>
    <row r="318" spans="1:15" x14ac:dyDescent="0.25">
      <c r="A318" s="58"/>
      <c r="B318" s="58" t="str">
        <f>IF(D318="","",COUNTIF('BDD FCJ'!M:M,CONCATENATE(FCJ!D318,FCJ!$A$291)))</f>
        <v/>
      </c>
      <c r="C318" s="67" t="str">
        <f t="array" ref="C318">IF(MAX(IF(D318&amp;$A$291='BDD FCJ'!M:M,'BDD FCJ'!H:H,""))=0,"",MAX(IF(D318&amp;$A$291='BDD FCJ'!M:M,'BDD FCJ'!H:H,"")))</f>
        <v/>
      </c>
      <c r="D318" s="134" t="str">
        <f>'Tri alphabétique agents garde'!F22</f>
        <v/>
      </c>
      <c r="E318" s="134"/>
      <c r="F318" s="134"/>
      <c r="G318" s="134"/>
      <c r="I318" s="69"/>
      <c r="J318" s="69" t="str">
        <f>IF(L318="","",COUNTIF('BDD FCJ'!M:M,CONCATENATE(FCJ!L318,FCJ!$I$291)))</f>
        <v/>
      </c>
      <c r="K318" s="67" t="str">
        <f t="array" ref="K318">IF(MAX(IF(L318&amp;$I$291='BDD FCJ'!$M:$M,'BDD FCJ'!$H:$H,""))=0,"",MAX(IF(L318&amp;$I$291='BDD FCJ'!$M:$M,'BDD FCJ'!$H:$H,"")))</f>
        <v/>
      </c>
      <c r="L318" s="134" t="str">
        <f>'Tri alphabétique agents garde'!F22</f>
        <v/>
      </c>
      <c r="M318" s="134"/>
      <c r="N318" s="134"/>
      <c r="O318" s="134"/>
    </row>
    <row r="319" spans="1:15" x14ac:dyDescent="0.25">
      <c r="A319" s="58"/>
      <c r="B319" s="58" t="str">
        <f>IF(D319="","",COUNTIF('BDD FCJ'!M:M,CONCATENATE(FCJ!D319,FCJ!$A$291)))</f>
        <v/>
      </c>
      <c r="C319" s="67" t="str">
        <f t="array" ref="C319">IF(MAX(IF(D319&amp;$A$291='BDD FCJ'!M:M,'BDD FCJ'!H:H,""))=0,"",MAX(IF(D319&amp;$A$291='BDD FCJ'!M:M,'BDD FCJ'!H:H,"")))</f>
        <v/>
      </c>
      <c r="D319" s="134" t="str">
        <f>'Tri alphabétique agents garde'!F23</f>
        <v/>
      </c>
      <c r="E319" s="134"/>
      <c r="F319" s="134"/>
      <c r="G319" s="134"/>
      <c r="I319" s="69"/>
      <c r="J319" s="69" t="str">
        <f>IF(L319="","",COUNTIF('BDD FCJ'!M:M,CONCATENATE(FCJ!L319,FCJ!$I$291)))</f>
        <v/>
      </c>
      <c r="K319" s="67" t="str">
        <f t="array" ref="K319">IF(MAX(IF(L319&amp;$I$291='BDD FCJ'!$M:$M,'BDD FCJ'!$H:$H,""))=0,"",MAX(IF(L319&amp;$I$291='BDD FCJ'!$M:$M,'BDD FCJ'!$H:$H,"")))</f>
        <v/>
      </c>
      <c r="L319" s="134" t="str">
        <f>'Tri alphabétique agents garde'!F23</f>
        <v/>
      </c>
      <c r="M319" s="134"/>
      <c r="N319" s="134"/>
      <c r="O319" s="134"/>
    </row>
    <row r="320" spans="1:15" x14ac:dyDescent="0.25">
      <c r="A320" s="58"/>
      <c r="B320" s="58" t="str">
        <f>IF(D320="","",COUNTIF('BDD FCJ'!M:M,CONCATENATE(FCJ!D320,FCJ!$A$291)))</f>
        <v/>
      </c>
      <c r="C320" s="67" t="str">
        <f t="array" ref="C320">IF(MAX(IF(D320&amp;$A$291='BDD FCJ'!M:M,'BDD FCJ'!H:H,""))=0,"",MAX(IF(D320&amp;$A$291='BDD FCJ'!M:M,'BDD FCJ'!H:H,"")))</f>
        <v/>
      </c>
      <c r="D320" s="134" t="str">
        <f>'Tri alphabétique agents garde'!F24</f>
        <v/>
      </c>
      <c r="E320" s="134"/>
      <c r="F320" s="134"/>
      <c r="G320" s="134"/>
      <c r="I320" s="69"/>
      <c r="J320" s="69" t="str">
        <f>IF(L320="","",COUNTIF('BDD FCJ'!M:M,CONCATENATE(FCJ!L320,FCJ!$I$291)))</f>
        <v/>
      </c>
      <c r="K320" s="67" t="str">
        <f t="array" ref="K320">IF(MAX(IF(L320&amp;$I$291='BDD FCJ'!$M:$M,'BDD FCJ'!$H:$H,""))=0,"",MAX(IF(L320&amp;$I$291='BDD FCJ'!$M:$M,'BDD FCJ'!$H:$H,"")))</f>
        <v/>
      </c>
      <c r="L320" s="134" t="str">
        <f>'Tri alphabétique agents garde'!F24</f>
        <v/>
      </c>
      <c r="M320" s="134"/>
      <c r="N320" s="134"/>
      <c r="O320" s="134"/>
    </row>
    <row r="321" spans="1:15" x14ac:dyDescent="0.25">
      <c r="A321" s="58"/>
      <c r="B321" s="58" t="str">
        <f>IF(D321="","",COUNTIF('BDD FCJ'!M:M,CONCATENATE(FCJ!D321,FCJ!$A$291)))</f>
        <v/>
      </c>
      <c r="C321" s="67" t="str">
        <f t="array" ref="C321">IF(MAX(IF(D321&amp;$A$291='BDD FCJ'!M:M,'BDD FCJ'!H:H,""))=0,"",MAX(IF(D321&amp;$A$291='BDD FCJ'!M:M,'BDD FCJ'!H:H,"")))</f>
        <v/>
      </c>
      <c r="D321" s="134" t="str">
        <f>'Tri alphabétique agents garde'!F25</f>
        <v/>
      </c>
      <c r="E321" s="134"/>
      <c r="F321" s="134"/>
      <c r="G321" s="134"/>
      <c r="I321" s="69"/>
      <c r="J321" s="69" t="str">
        <f>IF(L321="","",COUNTIF('BDD FCJ'!M:M,CONCATENATE(FCJ!L321,FCJ!$I$291)))</f>
        <v/>
      </c>
      <c r="K321" s="67" t="str">
        <f t="array" ref="K321">IF(MAX(IF(L321&amp;$I$291='BDD FCJ'!$M:$M,'BDD FCJ'!$H:$H,""))=0,"",MAX(IF(L321&amp;$I$291='BDD FCJ'!$M:$M,'BDD FCJ'!$H:$H,"")))</f>
        <v/>
      </c>
      <c r="L321" s="134" t="str">
        <f>'Tri alphabétique agents garde'!F25</f>
        <v/>
      </c>
      <c r="M321" s="134"/>
      <c r="N321" s="134"/>
      <c r="O321" s="134"/>
    </row>
    <row r="322" spans="1:15" x14ac:dyDescent="0.25">
      <c r="A322" s="58"/>
      <c r="B322" s="58" t="str">
        <f>IF(D322="","",COUNTIF('BDD FCJ'!M:M,CONCATENATE(FCJ!D322,FCJ!$A$291)))</f>
        <v/>
      </c>
      <c r="C322" s="67" t="str">
        <f t="array" ref="C322">IF(MAX(IF(D322&amp;$A$291='BDD FCJ'!M:M,'BDD FCJ'!H:H,""))=0,"",MAX(IF(D322&amp;$A$291='BDD FCJ'!M:M,'BDD FCJ'!H:H,"")))</f>
        <v/>
      </c>
      <c r="D322" s="134" t="str">
        <f>'Tri alphabétique agents garde'!F26</f>
        <v/>
      </c>
      <c r="E322" s="134"/>
      <c r="F322" s="134"/>
      <c r="G322" s="134"/>
      <c r="I322" s="69"/>
      <c r="J322" s="69" t="str">
        <f>IF(L322="","",COUNTIF('BDD FCJ'!M:M,CONCATENATE(FCJ!L322,FCJ!$I$291)))</f>
        <v/>
      </c>
      <c r="K322" s="67" t="str">
        <f t="array" ref="K322">IF(MAX(IF(L322&amp;$I$291='BDD FCJ'!$M:$M,'BDD FCJ'!$H:$H,""))=0,"",MAX(IF(L322&amp;$I$291='BDD FCJ'!$M:$M,'BDD FCJ'!$H:$H,"")))</f>
        <v/>
      </c>
      <c r="L322" s="134" t="str">
        <f>'Tri alphabétique agents garde'!F26</f>
        <v/>
      </c>
      <c r="M322" s="134"/>
      <c r="N322" s="134"/>
      <c r="O322" s="134"/>
    </row>
    <row r="323" spans="1:15" x14ac:dyDescent="0.25">
      <c r="A323" s="58"/>
      <c r="B323" s="58" t="str">
        <f>IF(D323="","",COUNTIF('BDD FCJ'!M:M,CONCATENATE(FCJ!D323,FCJ!$A$291)))</f>
        <v/>
      </c>
      <c r="C323" s="67" t="str">
        <f t="array" ref="C323">IF(MAX(IF(D323&amp;$A$291='BDD FCJ'!M:M,'BDD FCJ'!H:H,""))=0,"",MAX(IF(D323&amp;$A$291='BDD FCJ'!M:M,'BDD FCJ'!H:H,"")))</f>
        <v/>
      </c>
      <c r="D323" s="134" t="str">
        <f>'Tri alphabétique agents garde'!F27</f>
        <v/>
      </c>
      <c r="E323" s="134"/>
      <c r="F323" s="134"/>
      <c r="G323" s="134"/>
      <c r="I323" s="69"/>
      <c r="J323" s="69" t="str">
        <f>IF(L323="","",COUNTIF('BDD FCJ'!M:M,CONCATENATE(FCJ!L323,FCJ!$I$291)))</f>
        <v/>
      </c>
      <c r="K323" s="67" t="str">
        <f t="array" ref="K323">IF(MAX(IF(L323&amp;$I$291='BDD FCJ'!$M:$M,'BDD FCJ'!$H:$H,""))=0,"",MAX(IF(L323&amp;$I$291='BDD FCJ'!$M:$M,'BDD FCJ'!$H:$H,"")))</f>
        <v/>
      </c>
      <c r="L323" s="134" t="str">
        <f>'Tri alphabétique agents garde'!F27</f>
        <v/>
      </c>
      <c r="M323" s="134"/>
      <c r="N323" s="134"/>
      <c r="O323" s="134"/>
    </row>
    <row r="324" spans="1:15" x14ac:dyDescent="0.25">
      <c r="A324" s="58"/>
      <c r="B324" s="58" t="str">
        <f>IF(D324="","",COUNTIF('BDD FCJ'!M:M,CONCATENATE(FCJ!D324,FCJ!$A$291)))</f>
        <v/>
      </c>
      <c r="C324" s="67" t="str">
        <f t="array" ref="C324">IF(MAX(IF(D324&amp;$A$291='BDD FCJ'!M:M,'BDD FCJ'!H:H,""))=0,"",MAX(IF(D324&amp;$A$291='BDD FCJ'!M:M,'BDD FCJ'!H:H,"")))</f>
        <v/>
      </c>
      <c r="D324" s="134" t="str">
        <f>'Tri alphabétique agents garde'!F28</f>
        <v/>
      </c>
      <c r="E324" s="134"/>
      <c r="F324" s="134"/>
      <c r="G324" s="134"/>
      <c r="I324" s="69"/>
      <c r="J324" s="69" t="str">
        <f>IF(L324="","",COUNTIF('BDD FCJ'!M:M,CONCATENATE(FCJ!L324,FCJ!$I$291)))</f>
        <v/>
      </c>
      <c r="K324" s="67" t="str">
        <f t="array" ref="K324">IF(MAX(IF(L324&amp;$I$291='BDD FCJ'!$M:$M,'BDD FCJ'!$H:$H,""))=0,"",MAX(IF(L324&amp;$I$291='BDD FCJ'!$M:$M,'BDD FCJ'!$H:$H,"")))</f>
        <v/>
      </c>
      <c r="L324" s="134" t="str">
        <f>'Tri alphabétique agents garde'!F28</f>
        <v/>
      </c>
      <c r="M324" s="134"/>
      <c r="N324" s="134"/>
      <c r="O324" s="134"/>
    </row>
    <row r="325" spans="1:15" x14ac:dyDescent="0.25">
      <c r="A325" s="58"/>
      <c r="B325" s="58" t="str">
        <f>IF(D325="","",COUNTIF('BDD FCJ'!M:M,CONCATENATE(FCJ!D325,FCJ!$A$291)))</f>
        <v/>
      </c>
      <c r="C325" s="67" t="str">
        <f t="array" ref="C325">IF(MAX(IF(D325&amp;$A$291='BDD FCJ'!M:M,'BDD FCJ'!H:H,""))=0,"",MAX(IF(D325&amp;$A$291='BDD FCJ'!M:M,'BDD FCJ'!H:H,"")))</f>
        <v/>
      </c>
      <c r="D325" s="134" t="str">
        <f>'Tri alphabétique agents garde'!F29</f>
        <v/>
      </c>
      <c r="E325" s="134"/>
      <c r="F325" s="134"/>
      <c r="G325" s="134"/>
      <c r="I325" s="69"/>
      <c r="J325" s="69" t="str">
        <f>IF(L325="","",COUNTIF('BDD FCJ'!M:M,CONCATENATE(FCJ!L325,FCJ!$I$291)))</f>
        <v/>
      </c>
      <c r="K325" s="67" t="str">
        <f t="array" ref="K325">IF(MAX(IF(L325&amp;$I$291='BDD FCJ'!$M:$M,'BDD FCJ'!$H:$H,""))=0,"",MAX(IF(L325&amp;$I$291='BDD FCJ'!$M:$M,'BDD FCJ'!$H:$H,"")))</f>
        <v/>
      </c>
      <c r="L325" s="134" t="str">
        <f>'Tri alphabétique agents garde'!F29</f>
        <v/>
      </c>
      <c r="M325" s="134"/>
      <c r="N325" s="134"/>
      <c r="O325" s="134"/>
    </row>
    <row r="326" spans="1:15" x14ac:dyDescent="0.25">
      <c r="A326" s="58"/>
      <c r="B326" s="58" t="str">
        <f>IF(D326="","",COUNTIF('BDD FCJ'!M:M,CONCATENATE(FCJ!D326,FCJ!$A$291)))</f>
        <v/>
      </c>
      <c r="C326" s="67" t="str">
        <f t="array" ref="C326">IF(MAX(IF(D326&amp;$A$291='BDD FCJ'!M:M,'BDD FCJ'!H:H,""))=0,"",MAX(IF(D326&amp;$A$291='BDD FCJ'!M:M,'BDD FCJ'!H:H,"")))</f>
        <v/>
      </c>
      <c r="D326" s="134" t="str">
        <f>'Tri alphabétique agents garde'!F30</f>
        <v/>
      </c>
      <c r="E326" s="134"/>
      <c r="F326" s="134"/>
      <c r="G326" s="134"/>
      <c r="I326" s="69"/>
      <c r="J326" s="69" t="str">
        <f>IF(L326="","",COUNTIF('BDD FCJ'!M:M,CONCATENATE(FCJ!L326,FCJ!$I$291)))</f>
        <v/>
      </c>
      <c r="K326" s="67" t="str">
        <f t="array" ref="K326">IF(MAX(IF(L326&amp;$I$291='BDD FCJ'!$M:$M,'BDD FCJ'!$H:$H,""))=0,"",MAX(IF(L326&amp;$I$291='BDD FCJ'!$M:$M,'BDD FCJ'!$H:$H,"")))</f>
        <v/>
      </c>
      <c r="L326" s="134" t="str">
        <f>'Tri alphabétique agents garde'!F30</f>
        <v/>
      </c>
      <c r="M326" s="134"/>
      <c r="N326" s="134"/>
      <c r="O326" s="134"/>
    </row>
    <row r="327" spans="1:15" x14ac:dyDescent="0.25">
      <c r="A327" s="58"/>
      <c r="B327" s="58" t="str">
        <f>IF(D327="","",COUNTIF('BDD FCJ'!M:M,CONCATENATE(FCJ!D327,FCJ!$A$291)))</f>
        <v/>
      </c>
      <c r="C327" s="67" t="str">
        <f t="array" ref="C327">IF(MAX(IF(D327&amp;$A$291='BDD FCJ'!M:M,'BDD FCJ'!H:H,""))=0,"",MAX(IF(D327&amp;$A$291='BDD FCJ'!M:M,'BDD FCJ'!H:H,"")))</f>
        <v/>
      </c>
      <c r="D327" s="134" t="str">
        <f>'Tri alphabétique agents garde'!F31</f>
        <v/>
      </c>
      <c r="E327" s="134"/>
      <c r="F327" s="134"/>
      <c r="G327" s="134"/>
      <c r="I327" s="69"/>
      <c r="J327" s="69" t="str">
        <f>IF(L327="","",COUNTIF('BDD FCJ'!M:M,CONCATENATE(FCJ!L327,FCJ!$I$291)))</f>
        <v/>
      </c>
      <c r="K327" s="67" t="str">
        <f t="array" ref="K327">IF(MAX(IF(L327&amp;$I$291='BDD FCJ'!$M:$M,'BDD FCJ'!$H:$H,""))=0,"",MAX(IF(L327&amp;$I$291='BDD FCJ'!$M:$M,'BDD FCJ'!$H:$H,"")))</f>
        <v/>
      </c>
      <c r="L327" s="134" t="str">
        <f>'Tri alphabétique agents garde'!F31</f>
        <v/>
      </c>
      <c r="M327" s="134"/>
      <c r="N327" s="134"/>
      <c r="O327" s="134"/>
    </row>
    <row r="329" spans="1:15" ht="21" x14ac:dyDescent="0.25">
      <c r="A329" s="150" t="s">
        <v>137</v>
      </c>
      <c r="B329" s="150"/>
      <c r="C329" s="150"/>
      <c r="D329" s="150"/>
      <c r="E329" s="150"/>
      <c r="F329" s="150"/>
      <c r="G329" s="150"/>
      <c r="I329" s="150" t="s">
        <v>138</v>
      </c>
      <c r="J329" s="150"/>
      <c r="K329" s="150"/>
      <c r="L329" s="150"/>
      <c r="M329" s="150"/>
      <c r="N329" s="150"/>
      <c r="O329" s="150"/>
    </row>
    <row r="330" spans="1:15" x14ac:dyDescent="0.25">
      <c r="A330" s="76" t="str">
        <f>'Tri des thèmes FCJ'!F4</f>
        <v>INC_13</v>
      </c>
      <c r="B330" s="143" t="str">
        <f>IF('Tri des thèmes FCJ'!F4="","",VLOOKUP('Tri des thèmes FCJ'!F4,'Thèmes FCJ'!$A$2:$C$248,2,FALSE))</f>
        <v>LANCE MOUSSE / CANON / QUEUE DE PAON</v>
      </c>
      <c r="C330" s="144"/>
      <c r="D330" s="144"/>
      <c r="E330" s="144"/>
      <c r="F330" s="144"/>
      <c r="G330" s="145"/>
      <c r="I330" s="76" t="str">
        <f>'Tri des thèmes FCJ'!F5</f>
        <v>INC_4</v>
      </c>
      <c r="J330" s="143" t="str">
        <f>IF('Tri des thèmes FCJ'!F5="","",VLOOKUP('Tri des thèmes FCJ'!F5,'Thèmes FCJ'!$A$2:$C$248,2,FALSE))</f>
        <v>LDV PAR L'EXTERIEUR VIA ECHELLE COULISSE</v>
      </c>
      <c r="K330" s="144"/>
      <c r="L330" s="144"/>
      <c r="M330" s="144"/>
      <c r="N330" s="144"/>
      <c r="O330" s="145"/>
    </row>
    <row r="331" spans="1:15" x14ac:dyDescent="0.25">
      <c r="A331" s="146" t="s">
        <v>131</v>
      </c>
      <c r="B331" s="146"/>
      <c r="C331" s="147" t="s">
        <v>139</v>
      </c>
      <c r="D331" s="148"/>
      <c r="E331" s="148"/>
      <c r="F331" s="148"/>
      <c r="G331" s="149"/>
      <c r="I331" s="146" t="s">
        <v>131</v>
      </c>
      <c r="J331" s="146"/>
      <c r="K331" s="147" t="s">
        <v>140</v>
      </c>
      <c r="L331" s="148"/>
      <c r="M331" s="148"/>
      <c r="N331" s="148"/>
      <c r="O331" s="149"/>
    </row>
    <row r="332" spans="1:15" x14ac:dyDescent="0.25">
      <c r="A332" s="136" t="s">
        <v>125</v>
      </c>
      <c r="B332" s="136"/>
      <c r="C332" s="135" t="s">
        <v>151</v>
      </c>
      <c r="D332" s="135"/>
      <c r="E332" s="135"/>
      <c r="F332" s="135"/>
      <c r="G332" s="135"/>
      <c r="I332" s="136" t="s">
        <v>125</v>
      </c>
      <c r="J332" s="136"/>
      <c r="K332" s="135" t="s">
        <v>152</v>
      </c>
      <c r="L332" s="135"/>
      <c r="M332" s="135"/>
      <c r="N332" s="135"/>
      <c r="O332" s="135"/>
    </row>
    <row r="333" spans="1:15" x14ac:dyDescent="0.25">
      <c r="A333" s="136" t="s">
        <v>126</v>
      </c>
      <c r="B333" s="136"/>
      <c r="C333" s="135"/>
      <c r="D333" s="135"/>
      <c r="E333" s="135"/>
      <c r="F333" s="135"/>
      <c r="G333" s="135"/>
      <c r="I333" s="136" t="s">
        <v>126</v>
      </c>
      <c r="J333" s="136"/>
      <c r="K333" s="135"/>
      <c r="L333" s="135"/>
      <c r="M333" s="135"/>
      <c r="N333" s="135"/>
      <c r="O333" s="135"/>
    </row>
    <row r="334" spans="1:15" x14ac:dyDescent="0.25">
      <c r="A334" s="136" t="s">
        <v>127</v>
      </c>
      <c r="B334" s="136"/>
      <c r="C334" s="135"/>
      <c r="D334" s="135"/>
      <c r="E334" s="135"/>
      <c r="F334" s="135"/>
      <c r="G334" s="135"/>
      <c r="I334" s="136" t="s">
        <v>127</v>
      </c>
      <c r="J334" s="136"/>
      <c r="K334" s="135"/>
      <c r="L334" s="135"/>
      <c r="M334" s="135"/>
      <c r="N334" s="135"/>
      <c r="O334" s="135"/>
    </row>
    <row r="335" spans="1:15" x14ac:dyDescent="0.25">
      <c r="A335" s="137" t="str">
        <f>CONCATENATE(COUNTIF(A337:A366,"x")," PARTICIPANTS")</f>
        <v>2 PARTICIPANTS</v>
      </c>
      <c r="B335" s="137"/>
      <c r="C335" s="137"/>
      <c r="D335" s="137"/>
      <c r="E335" s="137"/>
      <c r="F335" s="137"/>
      <c r="G335" s="137"/>
      <c r="I335" s="137" t="str">
        <f>CONCATENATE(COUNTIF(I337:I366,"x")," PARTICIPANTS")</f>
        <v>5 PARTICIPANTS</v>
      </c>
      <c r="J335" s="137"/>
      <c r="K335" s="137"/>
      <c r="L335" s="137"/>
      <c r="M335" s="137"/>
      <c r="N335" s="137"/>
      <c r="O335" s="137"/>
    </row>
    <row r="336" spans="1:15" x14ac:dyDescent="0.25">
      <c r="A336" s="74" t="s">
        <v>128</v>
      </c>
      <c r="B336" s="74" t="s">
        <v>129</v>
      </c>
      <c r="C336" s="74" t="s">
        <v>130</v>
      </c>
      <c r="D336" s="137" t="s">
        <v>117</v>
      </c>
      <c r="E336" s="137"/>
      <c r="F336" s="137"/>
      <c r="G336" s="137"/>
      <c r="I336" s="74" t="s">
        <v>128</v>
      </c>
      <c r="J336" s="74" t="s">
        <v>129</v>
      </c>
      <c r="K336" s="74" t="s">
        <v>130</v>
      </c>
      <c r="L336" s="137" t="s">
        <v>117</v>
      </c>
      <c r="M336" s="137"/>
      <c r="N336" s="137"/>
      <c r="O336" s="137"/>
    </row>
    <row r="337" spans="1:15" x14ac:dyDescent="0.25">
      <c r="A337" s="75"/>
      <c r="B337" s="75">
        <f>IF(D337="","",COUNTIF('BDD FCJ'!M:M,CONCATENATE(FCJ!D337,FCJ!$A$330)))</f>
        <v>0</v>
      </c>
      <c r="C337" s="67" t="str">
        <f t="array" ref="C337">IF(MAX(IF(D337&amp;$A$330='BDD FCJ'!M:M,'BDD FCJ'!H:H,""))=0,"",MAX(IF(D337&amp;$A$330='BDD FCJ'!M:M,'BDD FCJ'!H:H,"")))</f>
        <v/>
      </c>
      <c r="D337" s="134" t="str">
        <f>'Tri alphabétique agents garde'!F2</f>
        <v>Agents 1</v>
      </c>
      <c r="E337" s="134"/>
      <c r="F337" s="134"/>
      <c r="G337" s="134"/>
      <c r="I337" s="75"/>
      <c r="J337" s="75">
        <f>IF(L337="","",COUNTIF('BDD FCJ'!M:M,CONCATENATE(FCJ!L337,FCJ!$I$330)))</f>
        <v>0</v>
      </c>
      <c r="K337" s="67" t="str">
        <f t="array" ref="K337">IF(MAX(IF(L337&amp;$I$330='BDD FCJ'!$M:$M,'BDD FCJ'!$H:$H,""))=0,"",MAX(IF(L337&amp;$I$330='BDD FCJ'!$M:$M,'BDD FCJ'!$H:$H,"")))</f>
        <v/>
      </c>
      <c r="L337" s="134" t="str">
        <f>'Tri alphabétique agents garde'!F2</f>
        <v>Agents 1</v>
      </c>
      <c r="M337" s="134"/>
      <c r="N337" s="134"/>
      <c r="O337" s="134"/>
    </row>
    <row r="338" spans="1:15" x14ac:dyDescent="0.25">
      <c r="A338" s="75"/>
      <c r="B338" s="75">
        <f>IF(D338="","",COUNTIF('BDD FCJ'!M:M,CONCATENATE(FCJ!D338,FCJ!$A$330)))</f>
        <v>0</v>
      </c>
      <c r="C338" s="67" t="str">
        <f t="array" ref="C338">IF(MAX(IF(D338&amp;$A$330='BDD FCJ'!M:M,'BDD FCJ'!H:H,""))=0,"",MAX(IF(D338&amp;$A$330='BDD FCJ'!M:M,'BDD FCJ'!H:H,"")))</f>
        <v/>
      </c>
      <c r="D338" s="134" t="str">
        <f>'Tri alphabétique agents garde'!F3</f>
        <v>Agents 10</v>
      </c>
      <c r="E338" s="134"/>
      <c r="F338" s="134"/>
      <c r="G338" s="134"/>
      <c r="I338" s="75" t="s">
        <v>122</v>
      </c>
      <c r="J338" s="75">
        <f>IF(L338="","",COUNTIF('BDD FCJ'!M:M,CONCATENATE(FCJ!L338,FCJ!$I$330)))</f>
        <v>0</v>
      </c>
      <c r="K338" s="67" t="str">
        <f t="array" ref="K338">IF(MAX(IF(L338&amp;$I$330='BDD FCJ'!$M:$M,'BDD FCJ'!$H:$H,""))=0,"",MAX(IF(L338&amp;$I$330='BDD FCJ'!$M:$M,'BDD FCJ'!$H:$H,"")))</f>
        <v/>
      </c>
      <c r="L338" s="134" t="str">
        <f>'Tri alphabétique agents garde'!F3</f>
        <v>Agents 10</v>
      </c>
      <c r="M338" s="134"/>
      <c r="N338" s="134"/>
      <c r="O338" s="134"/>
    </row>
    <row r="339" spans="1:15" x14ac:dyDescent="0.25">
      <c r="A339" s="75"/>
      <c r="B339" s="75">
        <f>IF(D339="","",COUNTIF('BDD FCJ'!M:M,CONCATENATE(FCJ!D339,FCJ!$A$330)))</f>
        <v>0</v>
      </c>
      <c r="C339" s="67" t="str">
        <f t="array" ref="C339">IF(MAX(IF(D339&amp;$A$330='BDD FCJ'!M:M,'BDD FCJ'!H:H,""))=0,"",MAX(IF(D339&amp;$A$330='BDD FCJ'!M:M,'BDD FCJ'!H:H,"")))</f>
        <v/>
      </c>
      <c r="D339" s="134" t="str">
        <f>'Tri alphabétique agents garde'!F4</f>
        <v>Agents 106</v>
      </c>
      <c r="E339" s="134"/>
      <c r="F339" s="134"/>
      <c r="G339" s="134"/>
      <c r="I339" s="75" t="s">
        <v>122</v>
      </c>
      <c r="J339" s="75">
        <f>IF(L339="","",COUNTIF('BDD FCJ'!M:M,CONCATENATE(FCJ!L339,FCJ!$I$330)))</f>
        <v>0</v>
      </c>
      <c r="K339" s="67" t="str">
        <f t="array" ref="K339">IF(MAX(IF(L339&amp;$I$330='BDD FCJ'!$M:$M,'BDD FCJ'!$H:$H,""))=0,"",MAX(IF(L339&amp;$I$330='BDD FCJ'!$M:$M,'BDD FCJ'!$H:$H,"")))</f>
        <v/>
      </c>
      <c r="L339" s="134" t="str">
        <f>'Tri alphabétique agents garde'!F4</f>
        <v>Agents 106</v>
      </c>
      <c r="M339" s="134"/>
      <c r="N339" s="134"/>
      <c r="O339" s="134"/>
    </row>
    <row r="340" spans="1:15" x14ac:dyDescent="0.25">
      <c r="A340" s="75"/>
      <c r="B340" s="75">
        <f>IF(D340="","",COUNTIF('BDD FCJ'!M:M,CONCATENATE(FCJ!D340,FCJ!$A$330)))</f>
        <v>0</v>
      </c>
      <c r="C340" s="67" t="str">
        <f t="array" ref="C340">IF(MAX(IF(D340&amp;$A$330='BDD FCJ'!M:M,'BDD FCJ'!H:H,""))=0,"",MAX(IF(D340&amp;$A$330='BDD FCJ'!M:M,'BDD FCJ'!H:H,"")))</f>
        <v/>
      </c>
      <c r="D340" s="134" t="str">
        <f>'Tri alphabétique agents garde'!F5</f>
        <v>Agents 110</v>
      </c>
      <c r="E340" s="134"/>
      <c r="F340" s="134"/>
      <c r="G340" s="134"/>
      <c r="I340" s="75"/>
      <c r="J340" s="75">
        <f>IF(L340="","",COUNTIF('BDD FCJ'!M:M,CONCATENATE(FCJ!L340,FCJ!$I$330)))</f>
        <v>0</v>
      </c>
      <c r="K340" s="67" t="str">
        <f t="array" ref="K340">IF(MAX(IF(L340&amp;$I$330='BDD FCJ'!$M:$M,'BDD FCJ'!$H:$H,""))=0,"",MAX(IF(L340&amp;$I$330='BDD FCJ'!$M:$M,'BDD FCJ'!$H:$H,"")))</f>
        <v/>
      </c>
      <c r="L340" s="134" t="str">
        <f>'Tri alphabétique agents garde'!F5</f>
        <v>Agents 110</v>
      </c>
      <c r="M340" s="134"/>
      <c r="N340" s="134"/>
      <c r="O340" s="134"/>
    </row>
    <row r="341" spans="1:15" x14ac:dyDescent="0.25">
      <c r="A341" s="75" t="s">
        <v>122</v>
      </c>
      <c r="B341" s="75">
        <f>IF(D341="","",COUNTIF('BDD FCJ'!M:M,CONCATENATE(FCJ!D341,FCJ!$A$330)))</f>
        <v>0</v>
      </c>
      <c r="C341" s="67" t="str">
        <f t="array" ref="C341">IF(MAX(IF(D341&amp;$A$330='BDD FCJ'!M:M,'BDD FCJ'!H:H,""))=0,"",MAX(IF(D341&amp;$A$330='BDD FCJ'!M:M,'BDD FCJ'!H:H,"")))</f>
        <v/>
      </c>
      <c r="D341" s="134" t="str">
        <f>'Tri alphabétique agents garde'!F6</f>
        <v>Agents 3</v>
      </c>
      <c r="E341" s="134"/>
      <c r="F341" s="134"/>
      <c r="G341" s="134"/>
      <c r="I341" s="75" t="s">
        <v>122</v>
      </c>
      <c r="J341" s="75">
        <f>IF(L341="","",COUNTIF('BDD FCJ'!M:M,CONCATENATE(FCJ!L341,FCJ!$I$330)))</f>
        <v>0</v>
      </c>
      <c r="K341" s="67" t="str">
        <f t="array" ref="K341">IF(MAX(IF(L341&amp;$I$330='BDD FCJ'!$M:$M,'BDD FCJ'!$H:$H,""))=0,"",MAX(IF(L341&amp;$I$330='BDD FCJ'!$M:$M,'BDD FCJ'!$H:$H,"")))</f>
        <v/>
      </c>
      <c r="L341" s="134" t="str">
        <f>'Tri alphabétique agents garde'!F6</f>
        <v>Agents 3</v>
      </c>
      <c r="M341" s="134"/>
      <c r="N341" s="134"/>
      <c r="O341" s="134"/>
    </row>
    <row r="342" spans="1:15" x14ac:dyDescent="0.25">
      <c r="A342" s="75"/>
      <c r="B342" s="75">
        <f>IF(D342="","",COUNTIF('BDD FCJ'!M:M,CONCATENATE(FCJ!D342,FCJ!$A$330)))</f>
        <v>0</v>
      </c>
      <c r="C342" s="67" t="str">
        <f t="array" ref="C342">IF(MAX(IF(D342&amp;$A$330='BDD FCJ'!M:M,'BDD FCJ'!H:H,""))=0,"",MAX(IF(D342&amp;$A$330='BDD FCJ'!M:M,'BDD FCJ'!H:H,"")))</f>
        <v/>
      </c>
      <c r="D342" s="134" t="str">
        <f>'Tri alphabétique agents garde'!F7</f>
        <v>Agents 30</v>
      </c>
      <c r="E342" s="134"/>
      <c r="F342" s="134"/>
      <c r="G342" s="134"/>
      <c r="I342" s="75"/>
      <c r="J342" s="75">
        <f>IF(L342="","",COUNTIF('BDD FCJ'!M:M,CONCATENATE(FCJ!L342,FCJ!$I$330)))</f>
        <v>0</v>
      </c>
      <c r="K342" s="67" t="str">
        <f t="array" ref="K342">IF(MAX(IF(L342&amp;$I$330='BDD FCJ'!$M:$M,'BDD FCJ'!$H:$H,""))=0,"",MAX(IF(L342&amp;$I$330='BDD FCJ'!$M:$M,'BDD FCJ'!$H:$H,"")))</f>
        <v/>
      </c>
      <c r="L342" s="134" t="str">
        <f>'Tri alphabétique agents garde'!F7</f>
        <v>Agents 30</v>
      </c>
      <c r="M342" s="134"/>
      <c r="N342" s="134"/>
      <c r="O342" s="134"/>
    </row>
    <row r="343" spans="1:15" x14ac:dyDescent="0.25">
      <c r="A343" s="75"/>
      <c r="B343" s="75">
        <f>IF(D343="","",COUNTIF('BDD FCJ'!M:M,CONCATENATE(FCJ!D343,FCJ!$A$330)))</f>
        <v>0</v>
      </c>
      <c r="C343" s="67" t="str">
        <f t="array" ref="C343">IF(MAX(IF(D343&amp;$A$330='BDD FCJ'!M:M,'BDD FCJ'!H:H,""))=0,"",MAX(IF(D343&amp;$A$330='BDD FCJ'!M:M,'BDD FCJ'!H:H,"")))</f>
        <v/>
      </c>
      <c r="D343" s="134" t="str">
        <f>'Tri alphabétique agents garde'!F8</f>
        <v>Agents 4</v>
      </c>
      <c r="E343" s="134"/>
      <c r="F343" s="134"/>
      <c r="G343" s="134"/>
      <c r="I343" s="75"/>
      <c r="J343" s="75">
        <f>IF(L343="","",COUNTIF('BDD FCJ'!M:M,CONCATENATE(FCJ!L343,FCJ!$I$330)))</f>
        <v>0</v>
      </c>
      <c r="K343" s="67" t="str">
        <f t="array" ref="K343">IF(MAX(IF(L343&amp;$I$330='BDD FCJ'!$M:$M,'BDD FCJ'!$H:$H,""))=0,"",MAX(IF(L343&amp;$I$330='BDD FCJ'!$M:$M,'BDD FCJ'!$H:$H,"")))</f>
        <v/>
      </c>
      <c r="L343" s="134" t="str">
        <f>'Tri alphabétique agents garde'!F8</f>
        <v>Agents 4</v>
      </c>
      <c r="M343" s="134"/>
      <c r="N343" s="134"/>
      <c r="O343" s="134"/>
    </row>
    <row r="344" spans="1:15" x14ac:dyDescent="0.25">
      <c r="A344" s="75"/>
      <c r="B344" s="75">
        <f>IF(D344="","",COUNTIF('BDD FCJ'!M:M,CONCATENATE(FCJ!D344,FCJ!$A$330)))</f>
        <v>0</v>
      </c>
      <c r="C344" s="67" t="str">
        <f t="array" ref="C344">IF(MAX(IF(D344&amp;$A$330='BDD FCJ'!M:M,'BDD FCJ'!H:H,""))=0,"",MAX(IF(D344&amp;$A$330='BDD FCJ'!M:M,'BDD FCJ'!H:H,"")))</f>
        <v/>
      </c>
      <c r="D344" s="134" t="str">
        <f>'Tri alphabétique agents garde'!F9</f>
        <v>Agents 41</v>
      </c>
      <c r="E344" s="134"/>
      <c r="F344" s="134"/>
      <c r="G344" s="134"/>
      <c r="I344" s="75"/>
      <c r="J344" s="75">
        <f>IF(L344="","",COUNTIF('BDD FCJ'!M:M,CONCATENATE(FCJ!L344,FCJ!$I$330)))</f>
        <v>0</v>
      </c>
      <c r="K344" s="67" t="str">
        <f t="array" ref="K344">IF(MAX(IF(L344&amp;$I$330='BDD FCJ'!$M:$M,'BDD FCJ'!$H:$H,""))=0,"",MAX(IF(L344&amp;$I$330='BDD FCJ'!$M:$M,'BDD FCJ'!$H:$H,"")))</f>
        <v/>
      </c>
      <c r="L344" s="134" t="str">
        <f>'Tri alphabétique agents garde'!F9</f>
        <v>Agents 41</v>
      </c>
      <c r="M344" s="134"/>
      <c r="N344" s="134"/>
      <c r="O344" s="134"/>
    </row>
    <row r="345" spans="1:15" x14ac:dyDescent="0.25">
      <c r="A345" s="75"/>
      <c r="B345" s="75">
        <f>IF(D345="","",COUNTIF('BDD FCJ'!M:M,CONCATENATE(FCJ!D345,FCJ!$A$330)))</f>
        <v>0</v>
      </c>
      <c r="C345" s="67" t="str">
        <f t="array" ref="C345">IF(MAX(IF(D345&amp;$A$330='BDD FCJ'!M:M,'BDD FCJ'!H:H,""))=0,"",MAX(IF(D345&amp;$A$330='BDD FCJ'!M:M,'BDD FCJ'!H:H,"")))</f>
        <v/>
      </c>
      <c r="D345" s="134" t="str">
        <f>'Tri alphabétique agents garde'!F10</f>
        <v>Agents 48</v>
      </c>
      <c r="E345" s="134"/>
      <c r="F345" s="134"/>
      <c r="G345" s="134"/>
      <c r="I345" s="75"/>
      <c r="J345" s="75">
        <f>IF(L345="","",COUNTIF('BDD FCJ'!M:M,CONCATENATE(FCJ!L345,FCJ!$I$330)))</f>
        <v>0</v>
      </c>
      <c r="K345" s="67" t="str">
        <f t="array" ref="K345">IF(MAX(IF(L345&amp;$I$330='BDD FCJ'!$M:$M,'BDD FCJ'!$H:$H,""))=0,"",MAX(IF(L345&amp;$I$330='BDD FCJ'!$M:$M,'BDD FCJ'!$H:$H,"")))</f>
        <v/>
      </c>
      <c r="L345" s="134" t="str">
        <f>'Tri alphabétique agents garde'!F10</f>
        <v>Agents 48</v>
      </c>
      <c r="M345" s="134"/>
      <c r="N345" s="134"/>
      <c r="O345" s="134"/>
    </row>
    <row r="346" spans="1:15" x14ac:dyDescent="0.25">
      <c r="A346" s="75" t="s">
        <v>122</v>
      </c>
      <c r="B346" s="75">
        <f>IF(D346="","",COUNTIF('BDD FCJ'!M:M,CONCATENATE(FCJ!D346,FCJ!$A$330)))</f>
        <v>0</v>
      </c>
      <c r="C346" s="67" t="str">
        <f t="array" ref="C346">IF(MAX(IF(D346&amp;$A$330='BDD FCJ'!M:M,'BDD FCJ'!H:H,""))=0,"",MAX(IF(D346&amp;$A$330='BDD FCJ'!M:M,'BDD FCJ'!H:H,"")))</f>
        <v/>
      </c>
      <c r="D346" s="134" t="str">
        <f>'Tri alphabétique agents garde'!F11</f>
        <v>Agents 6</v>
      </c>
      <c r="E346" s="134"/>
      <c r="F346" s="134"/>
      <c r="G346" s="134"/>
      <c r="I346" s="75" t="s">
        <v>122</v>
      </c>
      <c r="J346" s="75">
        <f>IF(L346="","",COUNTIF('BDD FCJ'!M:M,CONCATENATE(FCJ!L346,FCJ!$I$330)))</f>
        <v>0</v>
      </c>
      <c r="K346" s="67" t="str">
        <f t="array" ref="K346">IF(MAX(IF(L346&amp;$I$330='BDD FCJ'!$M:$M,'BDD FCJ'!$H:$H,""))=0,"",MAX(IF(L346&amp;$I$330='BDD FCJ'!$M:$M,'BDD FCJ'!$H:$H,"")))</f>
        <v/>
      </c>
      <c r="L346" s="134" t="str">
        <f>'Tri alphabétique agents garde'!F11</f>
        <v>Agents 6</v>
      </c>
      <c r="M346" s="134"/>
      <c r="N346" s="134"/>
      <c r="O346" s="134"/>
    </row>
    <row r="347" spans="1:15" x14ac:dyDescent="0.25">
      <c r="A347" s="75"/>
      <c r="B347" s="75">
        <f>IF(D347="","",COUNTIF('BDD FCJ'!M:M,CONCATENATE(FCJ!D347,FCJ!$A$330)))</f>
        <v>0</v>
      </c>
      <c r="C347" s="67" t="str">
        <f t="array" ref="C347">IF(MAX(IF(D347&amp;$A$330='BDD FCJ'!M:M,'BDD FCJ'!H:H,""))=0,"",MAX(IF(D347&amp;$A$330='BDD FCJ'!M:M,'BDD FCJ'!H:H,"")))</f>
        <v/>
      </c>
      <c r="D347" s="134" t="str">
        <f>'Tri alphabétique agents garde'!F12</f>
        <v>Agents 67</v>
      </c>
      <c r="E347" s="134"/>
      <c r="F347" s="134"/>
      <c r="G347" s="134"/>
      <c r="I347" s="75"/>
      <c r="J347" s="75">
        <f>IF(L347="","",COUNTIF('BDD FCJ'!M:M,CONCATENATE(FCJ!L347,FCJ!$I$330)))</f>
        <v>0</v>
      </c>
      <c r="K347" s="67" t="str">
        <f t="array" ref="K347">IF(MAX(IF(L347&amp;$I$330='BDD FCJ'!$M:$M,'BDD FCJ'!$H:$H,""))=0,"",MAX(IF(L347&amp;$I$330='BDD FCJ'!$M:$M,'BDD FCJ'!$H:$H,"")))</f>
        <v/>
      </c>
      <c r="L347" s="134" t="str">
        <f>'Tri alphabétique agents garde'!F12</f>
        <v>Agents 67</v>
      </c>
      <c r="M347" s="134"/>
      <c r="N347" s="134"/>
      <c r="O347" s="134"/>
    </row>
    <row r="348" spans="1:15" x14ac:dyDescent="0.25">
      <c r="A348" s="75"/>
      <c r="B348" s="75">
        <f>IF(D348="","",COUNTIF('BDD FCJ'!M:M,CONCATENATE(FCJ!D348,FCJ!$A$330)))</f>
        <v>0</v>
      </c>
      <c r="C348" s="67" t="str">
        <f t="array" ref="C348">IF(MAX(IF(D348&amp;$A$330='BDD FCJ'!M:M,'BDD FCJ'!H:H,""))=0,"",MAX(IF(D348&amp;$A$330='BDD FCJ'!M:M,'BDD FCJ'!H:H,"")))</f>
        <v/>
      </c>
      <c r="D348" s="134" t="str">
        <f>'Tri alphabétique agents garde'!F13</f>
        <v>Agents 71</v>
      </c>
      <c r="E348" s="134"/>
      <c r="F348" s="134"/>
      <c r="G348" s="134"/>
      <c r="I348" s="75"/>
      <c r="J348" s="75">
        <f>IF(L348="","",COUNTIF('BDD FCJ'!M:M,CONCATENATE(FCJ!L348,FCJ!$I$330)))</f>
        <v>0</v>
      </c>
      <c r="K348" s="67" t="str">
        <f t="array" ref="K348">IF(MAX(IF(L348&amp;$I$330='BDD FCJ'!$M:$M,'BDD FCJ'!$H:$H,""))=0,"",MAX(IF(L348&amp;$I$330='BDD FCJ'!$M:$M,'BDD FCJ'!$H:$H,"")))</f>
        <v/>
      </c>
      <c r="L348" s="134" t="str">
        <f>'Tri alphabétique agents garde'!F13</f>
        <v>Agents 71</v>
      </c>
      <c r="M348" s="134"/>
      <c r="N348" s="134"/>
      <c r="O348" s="134"/>
    </row>
    <row r="349" spans="1:15" x14ac:dyDescent="0.25">
      <c r="A349" s="75"/>
      <c r="B349" s="75">
        <f>IF(D349="","",COUNTIF('BDD FCJ'!M:M,CONCATENATE(FCJ!D349,FCJ!$A$330)))</f>
        <v>0</v>
      </c>
      <c r="C349" s="67" t="str">
        <f t="array" ref="C349">IF(MAX(IF(D349&amp;$A$330='BDD FCJ'!M:M,'BDD FCJ'!H:H,""))=0,"",MAX(IF(D349&amp;$A$330='BDD FCJ'!M:M,'BDD FCJ'!H:H,"")))</f>
        <v/>
      </c>
      <c r="D349" s="134" t="str">
        <f>'Tri alphabétique agents garde'!F14</f>
        <v>Agents 79</v>
      </c>
      <c r="E349" s="134"/>
      <c r="F349" s="134"/>
      <c r="G349" s="134"/>
      <c r="I349" s="75"/>
      <c r="J349" s="75">
        <f>IF(L349="","",COUNTIF('BDD FCJ'!M:M,CONCATENATE(FCJ!L349,FCJ!$I$330)))</f>
        <v>0</v>
      </c>
      <c r="K349" s="67" t="str">
        <f t="array" ref="K349">IF(MAX(IF(L349&amp;$I$330='BDD FCJ'!$M:$M,'BDD FCJ'!$H:$H,""))=0,"",MAX(IF(L349&amp;$I$330='BDD FCJ'!$M:$M,'BDD FCJ'!$H:$H,"")))</f>
        <v/>
      </c>
      <c r="L349" s="134" t="str">
        <f>'Tri alphabétique agents garde'!F14</f>
        <v>Agents 79</v>
      </c>
      <c r="M349" s="134"/>
      <c r="N349" s="134"/>
      <c r="O349" s="134"/>
    </row>
    <row r="350" spans="1:15" x14ac:dyDescent="0.25">
      <c r="A350" s="75"/>
      <c r="B350" s="75">
        <f>IF(D350="","",COUNTIF('BDD FCJ'!M:M,CONCATENATE(FCJ!D350,FCJ!$A$330)))</f>
        <v>0</v>
      </c>
      <c r="C350" s="67" t="str">
        <f t="array" ref="C350">IF(MAX(IF(D350&amp;$A$330='BDD FCJ'!M:M,'BDD FCJ'!H:H,""))=0,"",MAX(IF(D350&amp;$A$330='BDD FCJ'!M:M,'BDD FCJ'!H:H,"")))</f>
        <v/>
      </c>
      <c r="D350" s="134" t="str">
        <f>'Tri alphabétique agents garde'!F15</f>
        <v>Agents 8</v>
      </c>
      <c r="E350" s="134"/>
      <c r="F350" s="134"/>
      <c r="G350" s="134"/>
      <c r="I350" s="75"/>
      <c r="J350" s="75">
        <f>IF(L350="","",COUNTIF('BDD FCJ'!M:M,CONCATENATE(FCJ!L350,FCJ!$I$330)))</f>
        <v>0</v>
      </c>
      <c r="K350" s="67" t="str">
        <f t="array" ref="K350">IF(MAX(IF(L350&amp;$I$330='BDD FCJ'!$M:$M,'BDD FCJ'!$H:$H,""))=0,"",MAX(IF(L350&amp;$I$330='BDD FCJ'!$M:$M,'BDD FCJ'!$H:$H,"")))</f>
        <v/>
      </c>
      <c r="L350" s="134" t="str">
        <f>'Tri alphabétique agents garde'!F15</f>
        <v>Agents 8</v>
      </c>
      <c r="M350" s="134"/>
      <c r="N350" s="134"/>
      <c r="O350" s="134"/>
    </row>
    <row r="351" spans="1:15" x14ac:dyDescent="0.25">
      <c r="A351" s="75"/>
      <c r="B351" s="75">
        <f>IF(D351="","",COUNTIF('BDD FCJ'!M:M,CONCATENATE(FCJ!D351,FCJ!$A$330)))</f>
        <v>0</v>
      </c>
      <c r="C351" s="67" t="str">
        <f t="array" ref="C351">IF(MAX(IF(D351&amp;$A$330='BDD FCJ'!M:M,'BDD FCJ'!H:H,""))=0,"",MAX(IF(D351&amp;$A$330='BDD FCJ'!M:M,'BDD FCJ'!H:H,"")))</f>
        <v/>
      </c>
      <c r="D351" s="134" t="str">
        <f>'Tri alphabétique agents garde'!F16</f>
        <v>Agents 91</v>
      </c>
      <c r="E351" s="134"/>
      <c r="F351" s="134"/>
      <c r="G351" s="134"/>
      <c r="I351" s="75"/>
      <c r="J351" s="75">
        <f>IF(L351="","",COUNTIF('BDD FCJ'!M:M,CONCATENATE(FCJ!L351,FCJ!$I$330)))</f>
        <v>0</v>
      </c>
      <c r="K351" s="67" t="str">
        <f t="array" ref="K351">IF(MAX(IF(L351&amp;$I$330='BDD FCJ'!$M:$M,'BDD FCJ'!$H:$H,""))=0,"",MAX(IF(L351&amp;$I$330='BDD FCJ'!$M:$M,'BDD FCJ'!$H:$H,"")))</f>
        <v/>
      </c>
      <c r="L351" s="134" t="str">
        <f>'Tri alphabétique agents garde'!F16</f>
        <v>Agents 91</v>
      </c>
      <c r="M351" s="134"/>
      <c r="N351" s="134"/>
      <c r="O351" s="134"/>
    </row>
    <row r="352" spans="1:15" x14ac:dyDescent="0.25">
      <c r="A352" s="75"/>
      <c r="B352" s="75" t="str">
        <f>IF(D352="","",COUNTIF('BDD FCJ'!M:M,CONCATENATE(FCJ!D352,FCJ!$A$330)))</f>
        <v/>
      </c>
      <c r="C352" s="67" t="str">
        <f t="array" ref="C352">IF(MAX(IF(D352&amp;$A$330='BDD FCJ'!M:M,'BDD FCJ'!H:H,""))=0,"",MAX(IF(D352&amp;$A$330='BDD FCJ'!M:M,'BDD FCJ'!H:H,"")))</f>
        <v/>
      </c>
      <c r="D352" s="134" t="str">
        <f>'Tri alphabétique agents garde'!F17</f>
        <v/>
      </c>
      <c r="E352" s="134"/>
      <c r="F352" s="134"/>
      <c r="G352" s="134"/>
      <c r="I352" s="75"/>
      <c r="J352" s="75" t="str">
        <f>IF(L352="","",COUNTIF('BDD FCJ'!M:M,CONCATENATE(FCJ!L352,FCJ!$I$330)))</f>
        <v/>
      </c>
      <c r="K352" s="67" t="str">
        <f t="array" ref="K352">IF(MAX(IF(L352&amp;$I$330='BDD FCJ'!$M:$M,'BDD FCJ'!$H:$H,""))=0,"",MAX(IF(L352&amp;$I$330='BDD FCJ'!$M:$M,'BDD FCJ'!$H:$H,"")))</f>
        <v/>
      </c>
      <c r="L352" s="134" t="str">
        <f>'Tri alphabétique agents garde'!F17</f>
        <v/>
      </c>
      <c r="M352" s="134"/>
      <c r="N352" s="134"/>
      <c r="O352" s="134"/>
    </row>
    <row r="353" spans="1:15" x14ac:dyDescent="0.25">
      <c r="A353" s="75"/>
      <c r="B353" s="75" t="str">
        <f>IF(D353="","",COUNTIF('BDD FCJ'!M:M,CONCATENATE(FCJ!D353,FCJ!$A$330)))</f>
        <v/>
      </c>
      <c r="C353" s="67" t="str">
        <f t="array" ref="C353">IF(MAX(IF(D353&amp;$A$330='BDD FCJ'!M:M,'BDD FCJ'!H:H,""))=0,"",MAX(IF(D353&amp;$A$330='BDD FCJ'!M:M,'BDD FCJ'!H:H,"")))</f>
        <v/>
      </c>
      <c r="D353" s="134" t="str">
        <f>'Tri alphabétique agents garde'!F18</f>
        <v/>
      </c>
      <c r="E353" s="134"/>
      <c r="F353" s="134"/>
      <c r="G353" s="134"/>
      <c r="I353" s="75"/>
      <c r="J353" s="75" t="str">
        <f>IF(L353="","",COUNTIF('BDD FCJ'!M:M,CONCATENATE(FCJ!L353,FCJ!$I$330)))</f>
        <v/>
      </c>
      <c r="K353" s="67" t="str">
        <f t="array" ref="K353">IF(MAX(IF(L353&amp;$I$330='BDD FCJ'!$M:$M,'BDD FCJ'!$H:$H,""))=0,"",MAX(IF(L353&amp;$I$330='BDD FCJ'!$M:$M,'BDD FCJ'!$H:$H,"")))</f>
        <v/>
      </c>
      <c r="L353" s="134" t="str">
        <f>'Tri alphabétique agents garde'!F18</f>
        <v/>
      </c>
      <c r="M353" s="134"/>
      <c r="N353" s="134"/>
      <c r="O353" s="134"/>
    </row>
    <row r="354" spans="1:15" x14ac:dyDescent="0.25">
      <c r="A354" s="75"/>
      <c r="B354" s="75" t="str">
        <f>IF(D354="","",COUNTIF('BDD FCJ'!M:M,CONCATENATE(FCJ!D354,FCJ!$A$330)))</f>
        <v/>
      </c>
      <c r="C354" s="67" t="str">
        <f t="array" ref="C354">IF(MAX(IF(D354&amp;$A$330='BDD FCJ'!M:M,'BDD FCJ'!H:H,""))=0,"",MAX(IF(D354&amp;$A$330='BDD FCJ'!M:M,'BDD FCJ'!H:H,"")))</f>
        <v/>
      </c>
      <c r="D354" s="134" t="str">
        <f>'Tri alphabétique agents garde'!F19</f>
        <v/>
      </c>
      <c r="E354" s="134"/>
      <c r="F354" s="134"/>
      <c r="G354" s="134"/>
      <c r="I354" s="75" t="s">
        <v>122</v>
      </c>
      <c r="J354" s="75" t="str">
        <f>IF(L354="","",COUNTIF('BDD FCJ'!M:M,CONCATENATE(FCJ!L354,FCJ!$I$330)))</f>
        <v/>
      </c>
      <c r="K354" s="67" t="str">
        <f t="array" ref="K354">IF(MAX(IF(L354&amp;$I$330='BDD FCJ'!$M:$M,'BDD FCJ'!$H:$H,""))=0,"",MAX(IF(L354&amp;$I$330='BDD FCJ'!$M:$M,'BDD FCJ'!$H:$H,"")))</f>
        <v/>
      </c>
      <c r="L354" s="134" t="str">
        <f>'Tri alphabétique agents garde'!F19</f>
        <v/>
      </c>
      <c r="M354" s="134"/>
      <c r="N354" s="134"/>
      <c r="O354" s="134"/>
    </row>
    <row r="355" spans="1:15" x14ac:dyDescent="0.25">
      <c r="A355" s="75"/>
      <c r="B355" s="75" t="str">
        <f>IF(D355="","",COUNTIF('BDD FCJ'!M:M,CONCATENATE(FCJ!D355,FCJ!$A$330)))</f>
        <v/>
      </c>
      <c r="C355" s="67" t="str">
        <f t="array" ref="C355">IF(MAX(IF(D355&amp;$A$330='BDD FCJ'!M:M,'BDD FCJ'!H:H,""))=0,"",MAX(IF(D355&amp;$A$330='BDD FCJ'!M:M,'BDD FCJ'!H:H,"")))</f>
        <v/>
      </c>
      <c r="D355" s="134" t="str">
        <f>'Tri alphabétique agents garde'!F20</f>
        <v/>
      </c>
      <c r="E355" s="134"/>
      <c r="F355" s="134"/>
      <c r="G355" s="134"/>
      <c r="I355" s="75"/>
      <c r="J355" s="75" t="str">
        <f>IF(L355="","",COUNTIF('BDD FCJ'!M:M,CONCATENATE(FCJ!L355,FCJ!$I$330)))</f>
        <v/>
      </c>
      <c r="K355" s="67" t="str">
        <f t="array" ref="K355">IF(MAX(IF(L355&amp;$I$330='BDD FCJ'!$M:$M,'BDD FCJ'!$H:$H,""))=0,"",MAX(IF(L355&amp;$I$330='BDD FCJ'!$M:$M,'BDD FCJ'!$H:$H,"")))</f>
        <v/>
      </c>
      <c r="L355" s="134" t="str">
        <f>'Tri alphabétique agents garde'!F20</f>
        <v/>
      </c>
      <c r="M355" s="134"/>
      <c r="N355" s="134"/>
      <c r="O355" s="134"/>
    </row>
    <row r="356" spans="1:15" x14ac:dyDescent="0.25">
      <c r="A356" s="75"/>
      <c r="B356" s="75" t="str">
        <f>IF(D356="","",COUNTIF('BDD FCJ'!M:M,CONCATENATE(FCJ!D356,FCJ!$A$330)))</f>
        <v/>
      </c>
      <c r="C356" s="67" t="str">
        <f t="array" ref="C356">IF(MAX(IF(D356&amp;$A$330='BDD FCJ'!M:M,'BDD FCJ'!H:H,""))=0,"",MAX(IF(D356&amp;$A$330='BDD FCJ'!M:M,'BDD FCJ'!H:H,"")))</f>
        <v/>
      </c>
      <c r="D356" s="134" t="str">
        <f>'Tri alphabétique agents garde'!F21</f>
        <v/>
      </c>
      <c r="E356" s="134"/>
      <c r="F356" s="134"/>
      <c r="G356" s="134"/>
      <c r="I356" s="75"/>
      <c r="J356" s="75" t="str">
        <f>IF(L356="","",COUNTIF('BDD FCJ'!M:M,CONCATENATE(FCJ!L356,FCJ!$I$330)))</f>
        <v/>
      </c>
      <c r="K356" s="67" t="str">
        <f t="array" ref="K356">IF(MAX(IF(L356&amp;$I$330='BDD FCJ'!$M:$M,'BDD FCJ'!$H:$H,""))=0,"",MAX(IF(L356&amp;$I$330='BDD FCJ'!$M:$M,'BDD FCJ'!$H:$H,"")))</f>
        <v/>
      </c>
      <c r="L356" s="134" t="str">
        <f>'Tri alphabétique agents garde'!F21</f>
        <v/>
      </c>
      <c r="M356" s="134"/>
      <c r="N356" s="134"/>
      <c r="O356" s="134"/>
    </row>
    <row r="357" spans="1:15" x14ac:dyDescent="0.25">
      <c r="A357" s="75"/>
      <c r="B357" s="75" t="str">
        <f>IF(D357="","",COUNTIF('BDD FCJ'!M:M,CONCATENATE(FCJ!D357,FCJ!$A$330)))</f>
        <v/>
      </c>
      <c r="C357" s="67" t="str">
        <f t="array" ref="C357">IF(MAX(IF(D357&amp;$A$330='BDD FCJ'!M:M,'BDD FCJ'!H:H,""))=0,"",MAX(IF(D357&amp;$A$330='BDD FCJ'!M:M,'BDD FCJ'!H:H,"")))</f>
        <v/>
      </c>
      <c r="D357" s="134" t="str">
        <f>'Tri alphabétique agents garde'!F22</f>
        <v/>
      </c>
      <c r="E357" s="134"/>
      <c r="F357" s="134"/>
      <c r="G357" s="134"/>
      <c r="I357" s="75"/>
      <c r="J357" s="75" t="str">
        <f>IF(L357="","",COUNTIF('BDD FCJ'!M:M,CONCATENATE(FCJ!L357,FCJ!$I$330)))</f>
        <v/>
      </c>
      <c r="K357" s="67" t="str">
        <f t="array" ref="K357">IF(MAX(IF(L357&amp;$I$330='BDD FCJ'!$M:$M,'BDD FCJ'!$H:$H,""))=0,"",MAX(IF(L357&amp;$I$330='BDD FCJ'!$M:$M,'BDD FCJ'!$H:$H,"")))</f>
        <v/>
      </c>
      <c r="L357" s="134" t="str">
        <f>'Tri alphabétique agents garde'!F22</f>
        <v/>
      </c>
      <c r="M357" s="134"/>
      <c r="N357" s="134"/>
      <c r="O357" s="134"/>
    </row>
    <row r="358" spans="1:15" x14ac:dyDescent="0.25">
      <c r="A358" s="75"/>
      <c r="B358" s="75" t="str">
        <f>IF(D358="","",COUNTIF('BDD FCJ'!M:M,CONCATENATE(FCJ!D358,FCJ!$A$330)))</f>
        <v/>
      </c>
      <c r="C358" s="67" t="str">
        <f t="array" ref="C358">IF(MAX(IF(D358&amp;$A$330='BDD FCJ'!M:M,'BDD FCJ'!H:H,""))=0,"",MAX(IF(D358&amp;$A$330='BDD FCJ'!M:M,'BDD FCJ'!H:H,"")))</f>
        <v/>
      </c>
      <c r="D358" s="134" t="str">
        <f>'Tri alphabétique agents garde'!F23</f>
        <v/>
      </c>
      <c r="E358" s="134"/>
      <c r="F358" s="134"/>
      <c r="G358" s="134"/>
      <c r="I358" s="75"/>
      <c r="J358" s="75" t="str">
        <f>IF(L358="","",COUNTIF('BDD FCJ'!M:M,CONCATENATE(FCJ!L358,FCJ!$I$330)))</f>
        <v/>
      </c>
      <c r="K358" s="67" t="str">
        <f t="array" ref="K358">IF(MAX(IF(L358&amp;$I$330='BDD FCJ'!$M:$M,'BDD FCJ'!$H:$H,""))=0,"",MAX(IF(L358&amp;$I$330='BDD FCJ'!$M:$M,'BDD FCJ'!$H:$H,"")))</f>
        <v/>
      </c>
      <c r="L358" s="134" t="str">
        <f>'Tri alphabétique agents garde'!F23</f>
        <v/>
      </c>
      <c r="M358" s="134"/>
      <c r="N358" s="134"/>
      <c r="O358" s="134"/>
    </row>
    <row r="359" spans="1:15" x14ac:dyDescent="0.25">
      <c r="A359" s="75"/>
      <c r="B359" s="75" t="str">
        <f>IF(D359="","",COUNTIF('BDD FCJ'!M:M,CONCATENATE(FCJ!D359,FCJ!$A$330)))</f>
        <v/>
      </c>
      <c r="C359" s="67" t="str">
        <f t="array" ref="C359">IF(MAX(IF(D359&amp;$A$330='BDD FCJ'!M:M,'BDD FCJ'!H:H,""))=0,"",MAX(IF(D359&amp;$A$330='BDD FCJ'!M:M,'BDD FCJ'!H:H,"")))</f>
        <v/>
      </c>
      <c r="D359" s="134" t="str">
        <f>'Tri alphabétique agents garde'!F24</f>
        <v/>
      </c>
      <c r="E359" s="134"/>
      <c r="F359" s="134"/>
      <c r="G359" s="134"/>
      <c r="I359" s="75"/>
      <c r="J359" s="75" t="str">
        <f>IF(L359="","",COUNTIF('BDD FCJ'!M:M,CONCATENATE(FCJ!L359,FCJ!$I$330)))</f>
        <v/>
      </c>
      <c r="K359" s="67" t="str">
        <f t="array" ref="K359">IF(MAX(IF(L359&amp;$I$330='BDD FCJ'!$M:$M,'BDD FCJ'!$H:$H,""))=0,"",MAX(IF(L359&amp;$I$330='BDD FCJ'!$M:$M,'BDD FCJ'!$H:$H,"")))</f>
        <v/>
      </c>
      <c r="L359" s="134" t="str">
        <f>'Tri alphabétique agents garde'!F24</f>
        <v/>
      </c>
      <c r="M359" s="134"/>
      <c r="N359" s="134"/>
      <c r="O359" s="134"/>
    </row>
    <row r="360" spans="1:15" x14ac:dyDescent="0.25">
      <c r="A360" s="75"/>
      <c r="B360" s="75" t="str">
        <f>IF(D360="","",COUNTIF('BDD FCJ'!M:M,CONCATENATE(FCJ!D360,FCJ!$A$330)))</f>
        <v/>
      </c>
      <c r="C360" s="67" t="str">
        <f t="array" ref="C360">IF(MAX(IF(D360&amp;$A$330='BDD FCJ'!M:M,'BDD FCJ'!H:H,""))=0,"",MAX(IF(D360&amp;$A$330='BDD FCJ'!M:M,'BDD FCJ'!H:H,"")))</f>
        <v/>
      </c>
      <c r="D360" s="134" t="str">
        <f>'Tri alphabétique agents garde'!F25</f>
        <v/>
      </c>
      <c r="E360" s="134"/>
      <c r="F360" s="134"/>
      <c r="G360" s="134"/>
      <c r="I360" s="75"/>
      <c r="J360" s="75" t="str">
        <f>IF(L360="","",COUNTIF('BDD FCJ'!M:M,CONCATENATE(FCJ!L360,FCJ!$I$330)))</f>
        <v/>
      </c>
      <c r="K360" s="67" t="str">
        <f t="array" ref="K360">IF(MAX(IF(L360&amp;$I$330='BDD FCJ'!$M:$M,'BDD FCJ'!$H:$H,""))=0,"",MAX(IF(L360&amp;$I$330='BDD FCJ'!$M:$M,'BDD FCJ'!$H:$H,"")))</f>
        <v/>
      </c>
      <c r="L360" s="134" t="str">
        <f>'Tri alphabétique agents garde'!F25</f>
        <v/>
      </c>
      <c r="M360" s="134"/>
      <c r="N360" s="134"/>
      <c r="O360" s="134"/>
    </row>
    <row r="361" spans="1:15" x14ac:dyDescent="0.25">
      <c r="A361" s="75"/>
      <c r="B361" s="75" t="str">
        <f>IF(D361="","",COUNTIF('BDD FCJ'!M:M,CONCATENATE(FCJ!D361,FCJ!$A$330)))</f>
        <v/>
      </c>
      <c r="C361" s="67" t="str">
        <f t="array" ref="C361">IF(MAX(IF(D361&amp;$A$330='BDD FCJ'!M:M,'BDD FCJ'!H:H,""))=0,"",MAX(IF(D361&amp;$A$330='BDD FCJ'!M:M,'BDD FCJ'!H:H,"")))</f>
        <v/>
      </c>
      <c r="D361" s="134" t="str">
        <f>'Tri alphabétique agents garde'!F26</f>
        <v/>
      </c>
      <c r="E361" s="134"/>
      <c r="F361" s="134"/>
      <c r="G361" s="134"/>
      <c r="I361" s="75"/>
      <c r="J361" s="75" t="str">
        <f>IF(L361="","",COUNTIF('BDD FCJ'!M:M,CONCATENATE(FCJ!L361,FCJ!$I$330)))</f>
        <v/>
      </c>
      <c r="K361" s="67" t="str">
        <f t="array" ref="K361">IF(MAX(IF(L361&amp;$I$330='BDD FCJ'!$M:$M,'BDD FCJ'!$H:$H,""))=0,"",MAX(IF(L361&amp;$I$330='BDD FCJ'!$M:$M,'BDD FCJ'!$H:$H,"")))</f>
        <v/>
      </c>
      <c r="L361" s="134" t="str">
        <f>'Tri alphabétique agents garde'!F26</f>
        <v/>
      </c>
      <c r="M361" s="134"/>
      <c r="N361" s="134"/>
      <c r="O361" s="134"/>
    </row>
    <row r="362" spans="1:15" x14ac:dyDescent="0.25">
      <c r="A362" s="75"/>
      <c r="B362" s="75" t="str">
        <f>IF(D362="","",COUNTIF('BDD FCJ'!M:M,CONCATENATE(FCJ!D362,FCJ!$A$330)))</f>
        <v/>
      </c>
      <c r="C362" s="67" t="str">
        <f t="array" ref="C362">IF(MAX(IF(D362&amp;$A$330='BDD FCJ'!M:M,'BDD FCJ'!H:H,""))=0,"",MAX(IF(D362&amp;$A$330='BDD FCJ'!M:M,'BDD FCJ'!H:H,"")))</f>
        <v/>
      </c>
      <c r="D362" s="134" t="str">
        <f>'Tri alphabétique agents garde'!F27</f>
        <v/>
      </c>
      <c r="E362" s="134"/>
      <c r="F362" s="134"/>
      <c r="G362" s="134"/>
      <c r="I362" s="75"/>
      <c r="J362" s="75" t="str">
        <f>IF(L362="","",COUNTIF('BDD FCJ'!M:M,CONCATENATE(FCJ!L362,FCJ!$I$330)))</f>
        <v/>
      </c>
      <c r="K362" s="67" t="str">
        <f t="array" ref="K362">IF(MAX(IF(L362&amp;$I$330='BDD FCJ'!$M:$M,'BDD FCJ'!$H:$H,""))=0,"",MAX(IF(L362&amp;$I$330='BDD FCJ'!$M:$M,'BDD FCJ'!$H:$H,"")))</f>
        <v/>
      </c>
      <c r="L362" s="134" t="str">
        <f>'Tri alphabétique agents garde'!F27</f>
        <v/>
      </c>
      <c r="M362" s="134"/>
      <c r="N362" s="134"/>
      <c r="O362" s="134"/>
    </row>
    <row r="363" spans="1:15" x14ac:dyDescent="0.25">
      <c r="A363" s="75"/>
      <c r="B363" s="75" t="str">
        <f>IF(D363="","",COUNTIF('BDD FCJ'!M:M,CONCATENATE(FCJ!D363,FCJ!$A$330)))</f>
        <v/>
      </c>
      <c r="C363" s="67" t="str">
        <f t="array" ref="C363">IF(MAX(IF(D363&amp;$A$330='BDD FCJ'!M:M,'BDD FCJ'!H:H,""))=0,"",MAX(IF(D363&amp;$A$330='BDD FCJ'!M:M,'BDD FCJ'!H:H,"")))</f>
        <v/>
      </c>
      <c r="D363" s="134" t="str">
        <f>'Tri alphabétique agents garde'!F28</f>
        <v/>
      </c>
      <c r="E363" s="134"/>
      <c r="F363" s="134"/>
      <c r="G363" s="134"/>
      <c r="I363" s="75"/>
      <c r="J363" s="75" t="str">
        <f>IF(L363="","",COUNTIF('BDD FCJ'!M:M,CONCATENATE(FCJ!L363,FCJ!$I$330)))</f>
        <v/>
      </c>
      <c r="K363" s="67" t="str">
        <f t="array" ref="K363">IF(MAX(IF(L363&amp;$I$330='BDD FCJ'!$M:$M,'BDD FCJ'!$H:$H,""))=0,"",MAX(IF(L363&amp;$I$330='BDD FCJ'!$M:$M,'BDD FCJ'!$H:$H,"")))</f>
        <v/>
      </c>
      <c r="L363" s="134" t="str">
        <f>'Tri alphabétique agents garde'!F28</f>
        <v/>
      </c>
      <c r="M363" s="134"/>
      <c r="N363" s="134"/>
      <c r="O363" s="134"/>
    </row>
    <row r="364" spans="1:15" x14ac:dyDescent="0.25">
      <c r="A364" s="75"/>
      <c r="B364" s="75" t="str">
        <f>IF(D364="","",COUNTIF('BDD FCJ'!M:M,CONCATENATE(FCJ!D364,FCJ!$A$330)))</f>
        <v/>
      </c>
      <c r="C364" s="67" t="str">
        <f t="array" ref="C364">IF(MAX(IF(D364&amp;$A$330='BDD FCJ'!M:M,'BDD FCJ'!H:H,""))=0,"",MAX(IF(D364&amp;$A$330='BDD FCJ'!M:M,'BDD FCJ'!H:H,"")))</f>
        <v/>
      </c>
      <c r="D364" s="134" t="str">
        <f>'Tri alphabétique agents garde'!F29</f>
        <v/>
      </c>
      <c r="E364" s="134"/>
      <c r="F364" s="134"/>
      <c r="G364" s="134"/>
      <c r="I364" s="75"/>
      <c r="J364" s="75" t="str">
        <f>IF(L364="","",COUNTIF('BDD FCJ'!M:M,CONCATENATE(FCJ!L364,FCJ!$I$330)))</f>
        <v/>
      </c>
      <c r="K364" s="67" t="str">
        <f t="array" ref="K364">IF(MAX(IF(L364&amp;$I$330='BDD FCJ'!$M:$M,'BDD FCJ'!$H:$H,""))=0,"",MAX(IF(L364&amp;$I$330='BDD FCJ'!$M:$M,'BDD FCJ'!$H:$H,"")))</f>
        <v/>
      </c>
      <c r="L364" s="134" t="str">
        <f>'Tri alphabétique agents garde'!F29</f>
        <v/>
      </c>
      <c r="M364" s="134"/>
      <c r="N364" s="134"/>
      <c r="O364" s="134"/>
    </row>
    <row r="365" spans="1:15" x14ac:dyDescent="0.25">
      <c r="A365" s="75"/>
      <c r="B365" s="75" t="str">
        <f>IF(D365="","",COUNTIF('BDD FCJ'!M:M,CONCATENATE(FCJ!D365,FCJ!$A$330)))</f>
        <v/>
      </c>
      <c r="C365" s="67" t="str">
        <f t="array" ref="C365">IF(MAX(IF(D365&amp;$A$330='BDD FCJ'!M:M,'BDD FCJ'!H:H,""))=0,"",MAX(IF(D365&amp;$A$330='BDD FCJ'!M:M,'BDD FCJ'!H:H,"")))</f>
        <v/>
      </c>
      <c r="D365" s="134" t="str">
        <f>'Tri alphabétique agents garde'!F30</f>
        <v/>
      </c>
      <c r="E365" s="134"/>
      <c r="F365" s="134"/>
      <c r="G365" s="134"/>
      <c r="I365" s="75"/>
      <c r="J365" s="75" t="str">
        <f>IF(L365="","",COUNTIF('BDD FCJ'!M:M,CONCATENATE(FCJ!L365,FCJ!$I$330)))</f>
        <v/>
      </c>
      <c r="K365" s="67" t="str">
        <f t="array" ref="K365">IF(MAX(IF(L365&amp;$I$330='BDD FCJ'!$M:$M,'BDD FCJ'!$H:$H,""))=0,"",MAX(IF(L365&amp;$I$330='BDD FCJ'!$M:$M,'BDD FCJ'!$H:$H,"")))</f>
        <v/>
      </c>
      <c r="L365" s="134" t="str">
        <f>'Tri alphabétique agents garde'!F30</f>
        <v/>
      </c>
      <c r="M365" s="134"/>
      <c r="N365" s="134"/>
      <c r="O365" s="134"/>
    </row>
    <row r="366" spans="1:15" x14ac:dyDescent="0.25">
      <c r="A366" s="75"/>
      <c r="B366" s="75" t="str">
        <f>IF(D366="","",COUNTIF('BDD FCJ'!M:M,CONCATENATE(FCJ!D366,FCJ!$A$330)))</f>
        <v/>
      </c>
      <c r="C366" s="67" t="str">
        <f t="array" ref="C366">IF(MAX(IF(D366&amp;$A$330='BDD FCJ'!M:M,'BDD FCJ'!H:H,""))=0,"",MAX(IF(D366&amp;$A$330='BDD FCJ'!M:M,'BDD FCJ'!H:H,"")))</f>
        <v/>
      </c>
      <c r="D366" s="134" t="str">
        <f>'Tri alphabétique agents garde'!F31</f>
        <v/>
      </c>
      <c r="E366" s="134"/>
      <c r="F366" s="134"/>
      <c r="G366" s="134"/>
      <c r="I366" s="75"/>
      <c r="J366" s="75" t="str">
        <f>IF(L366="","",COUNTIF('BDD FCJ'!M:M,CONCATENATE(FCJ!L366,FCJ!$I$330)))</f>
        <v/>
      </c>
      <c r="K366" s="67" t="str">
        <f t="array" ref="K366">IF(MAX(IF(L366&amp;$I$330='BDD FCJ'!$M:$M,'BDD FCJ'!$H:$H,""))=0,"",MAX(IF(L366&amp;$I$330='BDD FCJ'!$M:$M,'BDD FCJ'!$H:$H,"")))</f>
        <v/>
      </c>
      <c r="L366" s="134" t="str">
        <f>'Tri alphabétique agents garde'!F31</f>
        <v/>
      </c>
      <c r="M366" s="134"/>
      <c r="N366" s="134"/>
      <c r="O366" s="134"/>
    </row>
    <row r="368" spans="1:15" ht="21" x14ac:dyDescent="0.25">
      <c r="A368" s="150" t="s">
        <v>141</v>
      </c>
      <c r="B368" s="150"/>
      <c r="C368" s="150"/>
      <c r="D368" s="150"/>
      <c r="E368" s="150"/>
      <c r="F368" s="150"/>
      <c r="G368" s="150"/>
      <c r="I368" s="150" t="s">
        <v>142</v>
      </c>
      <c r="J368" s="150"/>
      <c r="K368" s="150"/>
      <c r="L368" s="150"/>
      <c r="M368" s="150"/>
      <c r="N368" s="150"/>
      <c r="O368" s="150"/>
    </row>
    <row r="369" spans="1:15" x14ac:dyDescent="0.25">
      <c r="A369" s="76" t="str">
        <f>'Tri des thèmes FCJ'!F6</f>
        <v>INC_7</v>
      </c>
      <c r="B369" s="143" t="str">
        <f>IF('Tri des thèmes FCJ'!F6="","",VLOOKUP('Tri des thèmes FCJ'!F6,'Thèmes FCJ'!$A$2:$C$248,2,FALSE))</f>
        <v>ECHELLES A MAIN</v>
      </c>
      <c r="C369" s="144"/>
      <c r="D369" s="144"/>
      <c r="E369" s="144"/>
      <c r="F369" s="144"/>
      <c r="G369" s="145"/>
      <c r="I369" s="76" t="str">
        <f>'Tri des thèmes FCJ'!F7</f>
        <v>INC_9</v>
      </c>
      <c r="J369" s="143" t="str">
        <f>IF('Tri des thèmes FCJ'!F7="","",VLOOKUP('Tri des thèmes FCJ'!F7,'Thèmes FCJ'!$A$2:$C$248,2,FALSE))</f>
        <v>MEA - LANCE CANON SUR NACELLE + CROISEMENT / MISE EN SECU</v>
      </c>
      <c r="K369" s="144"/>
      <c r="L369" s="144"/>
      <c r="M369" s="144"/>
      <c r="N369" s="144"/>
      <c r="O369" s="145"/>
    </row>
    <row r="370" spans="1:15" x14ac:dyDescent="0.25">
      <c r="A370" s="146" t="s">
        <v>131</v>
      </c>
      <c r="B370" s="146"/>
      <c r="C370" s="147" t="s">
        <v>143</v>
      </c>
      <c r="D370" s="148"/>
      <c r="E370" s="148"/>
      <c r="F370" s="148"/>
      <c r="G370" s="149"/>
      <c r="I370" s="146" t="s">
        <v>131</v>
      </c>
      <c r="J370" s="146"/>
      <c r="K370" s="147" t="s">
        <v>144</v>
      </c>
      <c r="L370" s="148"/>
      <c r="M370" s="148"/>
      <c r="N370" s="148"/>
      <c r="O370" s="149"/>
    </row>
    <row r="371" spans="1:15" x14ac:dyDescent="0.25">
      <c r="A371" s="136" t="s">
        <v>125</v>
      </c>
      <c r="B371" s="136"/>
      <c r="C371" s="135" t="s">
        <v>258</v>
      </c>
      <c r="D371" s="135"/>
      <c r="E371" s="135"/>
      <c r="F371" s="135"/>
      <c r="G371" s="135"/>
      <c r="I371" s="136" t="s">
        <v>125</v>
      </c>
      <c r="J371" s="136"/>
      <c r="K371" s="135" t="s">
        <v>189</v>
      </c>
      <c r="L371" s="135"/>
      <c r="M371" s="135"/>
      <c r="N371" s="135"/>
      <c r="O371" s="135"/>
    </row>
    <row r="372" spans="1:15" x14ac:dyDescent="0.25">
      <c r="A372" s="136" t="s">
        <v>126</v>
      </c>
      <c r="B372" s="136"/>
      <c r="C372" s="135"/>
      <c r="D372" s="135"/>
      <c r="E372" s="135"/>
      <c r="F372" s="135"/>
      <c r="G372" s="135"/>
      <c r="I372" s="136" t="s">
        <v>126</v>
      </c>
      <c r="J372" s="136"/>
      <c r="K372" s="135"/>
      <c r="L372" s="135"/>
      <c r="M372" s="135"/>
      <c r="N372" s="135"/>
      <c r="O372" s="135"/>
    </row>
    <row r="373" spans="1:15" x14ac:dyDescent="0.25">
      <c r="A373" s="136" t="s">
        <v>127</v>
      </c>
      <c r="B373" s="136"/>
      <c r="C373" s="135"/>
      <c r="D373" s="135"/>
      <c r="E373" s="135"/>
      <c r="F373" s="135"/>
      <c r="G373" s="135"/>
      <c r="I373" s="136" t="s">
        <v>127</v>
      </c>
      <c r="J373" s="136"/>
      <c r="K373" s="135"/>
      <c r="L373" s="135"/>
      <c r="M373" s="135"/>
      <c r="N373" s="135"/>
      <c r="O373" s="135"/>
    </row>
    <row r="374" spans="1:15" x14ac:dyDescent="0.25">
      <c r="A374" s="137" t="str">
        <f>CONCATENATE(COUNTIF(A376:A405,"x")," PARTICIPANTS")</f>
        <v>2 PARTICIPANTS</v>
      </c>
      <c r="B374" s="137"/>
      <c r="C374" s="137"/>
      <c r="D374" s="137"/>
      <c r="E374" s="137"/>
      <c r="F374" s="137"/>
      <c r="G374" s="137"/>
      <c r="I374" s="137" t="str">
        <f>CONCATENATE(COUNTIF(I376:I405,"x")," PARTICIPANTS")</f>
        <v>5 PARTICIPANTS</v>
      </c>
      <c r="J374" s="137"/>
      <c r="K374" s="137"/>
      <c r="L374" s="137"/>
      <c r="M374" s="137"/>
      <c r="N374" s="137"/>
      <c r="O374" s="137"/>
    </row>
    <row r="375" spans="1:15" x14ac:dyDescent="0.25">
      <c r="A375" s="74" t="s">
        <v>128</v>
      </c>
      <c r="B375" s="74" t="s">
        <v>129</v>
      </c>
      <c r="C375" s="74" t="s">
        <v>130</v>
      </c>
      <c r="D375" s="137" t="s">
        <v>117</v>
      </c>
      <c r="E375" s="137"/>
      <c r="F375" s="137"/>
      <c r="G375" s="137"/>
      <c r="I375" s="74" t="s">
        <v>128</v>
      </c>
      <c r="J375" s="74" t="s">
        <v>129</v>
      </c>
      <c r="K375" s="74" t="s">
        <v>130</v>
      </c>
      <c r="L375" s="137" t="s">
        <v>117</v>
      </c>
      <c r="M375" s="137"/>
      <c r="N375" s="137"/>
      <c r="O375" s="137"/>
    </row>
    <row r="376" spans="1:15" x14ac:dyDescent="0.25">
      <c r="A376" s="75"/>
      <c r="B376" s="75">
        <f>IF(D376="","",COUNTIF('BDD FCJ'!M:M,CONCATENATE(FCJ!D376,FCJ!$A$369)))</f>
        <v>0</v>
      </c>
      <c r="C376" s="67" t="str">
        <f t="array" ref="C376">IF(MAX(IF(D376&amp;$A$369='BDD FCJ'!M:M,'BDD FCJ'!H:H,""))=0,"",MAX(IF(D376&amp;$A$369='BDD FCJ'!M:M,'BDD FCJ'!H:H,"")))</f>
        <v/>
      </c>
      <c r="D376" s="134" t="str">
        <f>'Tri alphabétique agents garde'!F2</f>
        <v>Agents 1</v>
      </c>
      <c r="E376" s="134"/>
      <c r="F376" s="134"/>
      <c r="G376" s="134"/>
      <c r="I376" s="75"/>
      <c r="J376" s="75">
        <f>IF(L376="","",COUNTIF('BDD FCJ'!M:M,CONCATENATE(FCJ!L376,FCJ!$I$369)))</f>
        <v>0</v>
      </c>
      <c r="K376" s="67" t="str">
        <f t="array" ref="K376">IF(MAX(IF(L376&amp;$I$369='BDD FCJ'!$M:$M,'BDD FCJ'!$H:$H,""))=0,"",MAX(IF(L376&amp;$I$369='BDD FCJ'!$M:$M,'BDD FCJ'!$H:$H,"")))</f>
        <v/>
      </c>
      <c r="L376" s="134" t="str">
        <f>'Tri alphabétique agents garde'!F2</f>
        <v>Agents 1</v>
      </c>
      <c r="M376" s="134"/>
      <c r="N376" s="134"/>
      <c r="O376" s="134"/>
    </row>
    <row r="377" spans="1:15" x14ac:dyDescent="0.25">
      <c r="A377" s="75"/>
      <c r="B377" s="75">
        <f>IF(D377="","",COUNTIF('BDD FCJ'!M:M,CONCATENATE(FCJ!D377,FCJ!$A$369)))</f>
        <v>0</v>
      </c>
      <c r="C377" s="67" t="str">
        <f t="array" ref="C377">IF(MAX(IF(D377&amp;$A$369='BDD FCJ'!M:M,'BDD FCJ'!H:H,""))=0,"",MAX(IF(D377&amp;$A$369='BDD FCJ'!M:M,'BDD FCJ'!H:H,"")))</f>
        <v/>
      </c>
      <c r="D377" s="134" t="str">
        <f>'Tri alphabétique agents garde'!F3</f>
        <v>Agents 10</v>
      </c>
      <c r="E377" s="134"/>
      <c r="F377" s="134"/>
      <c r="G377" s="134"/>
      <c r="I377" s="75" t="s">
        <v>122</v>
      </c>
      <c r="J377" s="75">
        <f>IF(L377="","",COUNTIF('BDD FCJ'!M:M,CONCATENATE(FCJ!L377,FCJ!$I$369)))</f>
        <v>0</v>
      </c>
      <c r="K377" s="67" t="str">
        <f t="array" ref="K377">IF(MAX(IF(L377&amp;$I$369='BDD FCJ'!$M:$M,'BDD FCJ'!$H:$H,""))=0,"",MAX(IF(L377&amp;$I$369='BDD FCJ'!$M:$M,'BDD FCJ'!$H:$H,"")))</f>
        <v/>
      </c>
      <c r="L377" s="134" t="str">
        <f>'Tri alphabétique agents garde'!F3</f>
        <v>Agents 10</v>
      </c>
      <c r="M377" s="134"/>
      <c r="N377" s="134"/>
      <c r="O377" s="134"/>
    </row>
    <row r="378" spans="1:15" x14ac:dyDescent="0.25">
      <c r="A378" s="75"/>
      <c r="B378" s="75">
        <f>IF(D378="","",COUNTIF('BDD FCJ'!M:M,CONCATENATE(FCJ!D378,FCJ!$A$369)))</f>
        <v>0</v>
      </c>
      <c r="C378" s="67" t="str">
        <f t="array" ref="C378">IF(MAX(IF(D378&amp;$A$369='BDD FCJ'!M:M,'BDD FCJ'!H:H,""))=0,"",MAX(IF(D378&amp;$A$369='BDD FCJ'!M:M,'BDD FCJ'!H:H,"")))</f>
        <v/>
      </c>
      <c r="D378" s="134" t="str">
        <f>'Tri alphabétique agents garde'!F4</f>
        <v>Agents 106</v>
      </c>
      <c r="E378" s="134"/>
      <c r="F378" s="134"/>
      <c r="G378" s="134"/>
      <c r="I378" s="75" t="s">
        <v>122</v>
      </c>
      <c r="J378" s="75">
        <f>IF(L378="","",COUNTIF('BDD FCJ'!M:M,CONCATENATE(FCJ!L378,FCJ!$I$369)))</f>
        <v>0</v>
      </c>
      <c r="K378" s="67" t="str">
        <f t="array" ref="K378">IF(MAX(IF(L378&amp;$I$369='BDD FCJ'!$M:$M,'BDD FCJ'!$H:$H,""))=0,"",MAX(IF(L378&amp;$I$369='BDD FCJ'!$M:$M,'BDD FCJ'!$H:$H,"")))</f>
        <v/>
      </c>
      <c r="L378" s="134" t="str">
        <f>'Tri alphabétique agents garde'!F4</f>
        <v>Agents 106</v>
      </c>
      <c r="M378" s="134"/>
      <c r="N378" s="134"/>
      <c r="O378" s="134"/>
    </row>
    <row r="379" spans="1:15" x14ac:dyDescent="0.25">
      <c r="A379" s="75"/>
      <c r="B379" s="75">
        <f>IF(D379="","",COUNTIF('BDD FCJ'!M:M,CONCATENATE(FCJ!D379,FCJ!$A$369)))</f>
        <v>0</v>
      </c>
      <c r="C379" s="67" t="str">
        <f t="array" ref="C379">IF(MAX(IF(D379&amp;$A$369='BDD FCJ'!M:M,'BDD FCJ'!H:H,""))=0,"",MAX(IF(D379&amp;$A$369='BDD FCJ'!M:M,'BDD FCJ'!H:H,"")))</f>
        <v/>
      </c>
      <c r="D379" s="134" t="str">
        <f>'Tri alphabétique agents garde'!F5</f>
        <v>Agents 110</v>
      </c>
      <c r="E379" s="134"/>
      <c r="F379" s="134"/>
      <c r="G379" s="134"/>
      <c r="I379" s="75"/>
      <c r="J379" s="75">
        <f>IF(L379="","",COUNTIF('BDD FCJ'!M:M,CONCATENATE(FCJ!L379,FCJ!$I$369)))</f>
        <v>0</v>
      </c>
      <c r="K379" s="67" t="str">
        <f t="array" ref="K379">IF(MAX(IF(L379&amp;$I$369='BDD FCJ'!$M:$M,'BDD FCJ'!$H:$H,""))=0,"",MAX(IF(L379&amp;$I$369='BDD FCJ'!$M:$M,'BDD FCJ'!$H:$H,"")))</f>
        <v/>
      </c>
      <c r="L379" s="134" t="str">
        <f>'Tri alphabétique agents garde'!F5</f>
        <v>Agents 110</v>
      </c>
      <c r="M379" s="134"/>
      <c r="N379" s="134"/>
      <c r="O379" s="134"/>
    </row>
    <row r="380" spans="1:15" x14ac:dyDescent="0.25">
      <c r="A380" s="75" t="s">
        <v>122</v>
      </c>
      <c r="B380" s="75">
        <f>IF(D380="","",COUNTIF('BDD FCJ'!M:M,CONCATENATE(FCJ!D380,FCJ!$A$369)))</f>
        <v>0</v>
      </c>
      <c r="C380" s="67" t="str">
        <f t="array" ref="C380">IF(MAX(IF(D380&amp;$A$369='BDD FCJ'!M:M,'BDD FCJ'!H:H,""))=0,"",MAX(IF(D380&amp;$A$369='BDD FCJ'!M:M,'BDD FCJ'!H:H,"")))</f>
        <v/>
      </c>
      <c r="D380" s="134" t="str">
        <f>'Tri alphabétique agents garde'!F6</f>
        <v>Agents 3</v>
      </c>
      <c r="E380" s="134"/>
      <c r="F380" s="134"/>
      <c r="G380" s="134"/>
      <c r="I380" s="75" t="s">
        <v>122</v>
      </c>
      <c r="J380" s="75">
        <f>IF(L380="","",COUNTIF('BDD FCJ'!M:M,CONCATENATE(FCJ!L380,FCJ!$I$369)))</f>
        <v>0</v>
      </c>
      <c r="K380" s="67" t="str">
        <f t="array" ref="K380">IF(MAX(IF(L380&amp;$I$369='BDD FCJ'!$M:$M,'BDD FCJ'!$H:$H,""))=0,"",MAX(IF(L380&amp;$I$369='BDD FCJ'!$M:$M,'BDD FCJ'!$H:$H,"")))</f>
        <v/>
      </c>
      <c r="L380" s="134" t="str">
        <f>'Tri alphabétique agents garde'!F6</f>
        <v>Agents 3</v>
      </c>
      <c r="M380" s="134"/>
      <c r="N380" s="134"/>
      <c r="O380" s="134"/>
    </row>
    <row r="381" spans="1:15" x14ac:dyDescent="0.25">
      <c r="A381" s="75"/>
      <c r="B381" s="75">
        <f>IF(D381="","",COUNTIF('BDD FCJ'!M:M,CONCATENATE(FCJ!D381,FCJ!$A$369)))</f>
        <v>0</v>
      </c>
      <c r="C381" s="67" t="str">
        <f t="array" ref="C381">IF(MAX(IF(D381&amp;$A$369='BDD FCJ'!M:M,'BDD FCJ'!H:H,""))=0,"",MAX(IF(D381&amp;$A$369='BDD FCJ'!M:M,'BDD FCJ'!H:H,"")))</f>
        <v/>
      </c>
      <c r="D381" s="134" t="str">
        <f>'Tri alphabétique agents garde'!F7</f>
        <v>Agents 30</v>
      </c>
      <c r="E381" s="134"/>
      <c r="F381" s="134"/>
      <c r="G381" s="134"/>
      <c r="I381" s="75"/>
      <c r="J381" s="75">
        <f>IF(L381="","",COUNTIF('BDD FCJ'!M:M,CONCATENATE(FCJ!L381,FCJ!$I$369)))</f>
        <v>0</v>
      </c>
      <c r="K381" s="67" t="str">
        <f t="array" ref="K381">IF(MAX(IF(L381&amp;$I$369='BDD FCJ'!$M:$M,'BDD FCJ'!$H:$H,""))=0,"",MAX(IF(L381&amp;$I$369='BDD FCJ'!$M:$M,'BDD FCJ'!$H:$H,"")))</f>
        <v/>
      </c>
      <c r="L381" s="134" t="str">
        <f>'Tri alphabétique agents garde'!F7</f>
        <v>Agents 30</v>
      </c>
      <c r="M381" s="134"/>
      <c r="N381" s="134"/>
      <c r="O381" s="134"/>
    </row>
    <row r="382" spans="1:15" x14ac:dyDescent="0.25">
      <c r="A382" s="75"/>
      <c r="B382" s="75">
        <f>IF(D382="","",COUNTIF('BDD FCJ'!M:M,CONCATENATE(FCJ!D382,FCJ!$A$369)))</f>
        <v>0</v>
      </c>
      <c r="C382" s="67" t="str">
        <f t="array" ref="C382">IF(MAX(IF(D382&amp;$A$369='BDD FCJ'!M:M,'BDD FCJ'!H:H,""))=0,"",MAX(IF(D382&amp;$A$369='BDD FCJ'!M:M,'BDD FCJ'!H:H,"")))</f>
        <v/>
      </c>
      <c r="D382" s="134" t="str">
        <f>'Tri alphabétique agents garde'!F8</f>
        <v>Agents 4</v>
      </c>
      <c r="E382" s="134"/>
      <c r="F382" s="134"/>
      <c r="G382" s="134"/>
      <c r="I382" s="75"/>
      <c r="J382" s="75">
        <f>IF(L382="","",COUNTIF('BDD FCJ'!M:M,CONCATENATE(FCJ!L382,FCJ!$I$369)))</f>
        <v>0</v>
      </c>
      <c r="K382" s="67" t="str">
        <f t="array" ref="K382">IF(MAX(IF(L382&amp;$I$369='BDD FCJ'!$M:$M,'BDD FCJ'!$H:$H,""))=0,"",MAX(IF(L382&amp;$I$369='BDD FCJ'!$M:$M,'BDD FCJ'!$H:$H,"")))</f>
        <v/>
      </c>
      <c r="L382" s="134" t="str">
        <f>'Tri alphabétique agents garde'!F8</f>
        <v>Agents 4</v>
      </c>
      <c r="M382" s="134"/>
      <c r="N382" s="134"/>
      <c r="O382" s="134"/>
    </row>
    <row r="383" spans="1:15" x14ac:dyDescent="0.25">
      <c r="A383" s="75"/>
      <c r="B383" s="75">
        <f>IF(D383="","",COUNTIF('BDD FCJ'!M:M,CONCATENATE(FCJ!D383,FCJ!$A$369)))</f>
        <v>0</v>
      </c>
      <c r="C383" s="67" t="str">
        <f t="array" ref="C383">IF(MAX(IF(D383&amp;$A$369='BDD FCJ'!M:M,'BDD FCJ'!H:H,""))=0,"",MAX(IF(D383&amp;$A$369='BDD FCJ'!M:M,'BDD FCJ'!H:H,"")))</f>
        <v/>
      </c>
      <c r="D383" s="134" t="str">
        <f>'Tri alphabétique agents garde'!F9</f>
        <v>Agents 41</v>
      </c>
      <c r="E383" s="134"/>
      <c r="F383" s="134"/>
      <c r="G383" s="134"/>
      <c r="I383" s="75"/>
      <c r="J383" s="75">
        <f>IF(L383="","",COUNTIF('BDD FCJ'!M:M,CONCATENATE(FCJ!L383,FCJ!$I$369)))</f>
        <v>0</v>
      </c>
      <c r="K383" s="67" t="str">
        <f t="array" ref="K383">IF(MAX(IF(L383&amp;$I$369='BDD FCJ'!$M:$M,'BDD FCJ'!$H:$H,""))=0,"",MAX(IF(L383&amp;$I$369='BDD FCJ'!$M:$M,'BDD FCJ'!$H:$H,"")))</f>
        <v/>
      </c>
      <c r="L383" s="134" t="str">
        <f>'Tri alphabétique agents garde'!F9</f>
        <v>Agents 41</v>
      </c>
      <c r="M383" s="134"/>
      <c r="N383" s="134"/>
      <c r="O383" s="134"/>
    </row>
    <row r="384" spans="1:15" x14ac:dyDescent="0.25">
      <c r="A384" s="75"/>
      <c r="B384" s="75">
        <f>IF(D384="","",COUNTIF('BDD FCJ'!M:M,CONCATENATE(FCJ!D384,FCJ!$A$369)))</f>
        <v>0</v>
      </c>
      <c r="C384" s="67" t="str">
        <f t="array" ref="C384">IF(MAX(IF(D384&amp;$A$369='BDD FCJ'!M:M,'BDD FCJ'!H:H,""))=0,"",MAX(IF(D384&amp;$A$369='BDD FCJ'!M:M,'BDD FCJ'!H:H,"")))</f>
        <v/>
      </c>
      <c r="D384" s="134" t="str">
        <f>'Tri alphabétique agents garde'!F10</f>
        <v>Agents 48</v>
      </c>
      <c r="E384" s="134"/>
      <c r="F384" s="134"/>
      <c r="G384" s="134"/>
      <c r="I384" s="75"/>
      <c r="J384" s="75">
        <f>IF(L384="","",COUNTIF('BDD FCJ'!M:M,CONCATENATE(FCJ!L384,FCJ!$I$369)))</f>
        <v>0</v>
      </c>
      <c r="K384" s="67" t="str">
        <f t="array" ref="K384">IF(MAX(IF(L384&amp;$I$369='BDD FCJ'!$M:$M,'BDD FCJ'!$H:$H,""))=0,"",MAX(IF(L384&amp;$I$369='BDD FCJ'!$M:$M,'BDD FCJ'!$H:$H,"")))</f>
        <v/>
      </c>
      <c r="L384" s="134" t="str">
        <f>'Tri alphabétique agents garde'!F10</f>
        <v>Agents 48</v>
      </c>
      <c r="M384" s="134"/>
      <c r="N384" s="134"/>
      <c r="O384" s="134"/>
    </row>
    <row r="385" spans="1:15" x14ac:dyDescent="0.25">
      <c r="A385" s="75" t="s">
        <v>122</v>
      </c>
      <c r="B385" s="75">
        <f>IF(D385="","",COUNTIF('BDD FCJ'!M:M,CONCATENATE(FCJ!D385,FCJ!$A$369)))</f>
        <v>0</v>
      </c>
      <c r="C385" s="67" t="str">
        <f t="array" ref="C385">IF(MAX(IF(D385&amp;$A$369='BDD FCJ'!M:M,'BDD FCJ'!H:H,""))=0,"",MAX(IF(D385&amp;$A$369='BDD FCJ'!M:M,'BDD FCJ'!H:H,"")))</f>
        <v/>
      </c>
      <c r="D385" s="134" t="str">
        <f>'Tri alphabétique agents garde'!F11</f>
        <v>Agents 6</v>
      </c>
      <c r="E385" s="134"/>
      <c r="F385" s="134"/>
      <c r="G385" s="134"/>
      <c r="I385" s="75" t="s">
        <v>122</v>
      </c>
      <c r="J385" s="75">
        <f>IF(L385="","",COUNTIF('BDD FCJ'!M:M,CONCATENATE(FCJ!L385,FCJ!$I$369)))</f>
        <v>0</v>
      </c>
      <c r="K385" s="67" t="str">
        <f t="array" ref="K385">IF(MAX(IF(L385&amp;$I$369='BDD FCJ'!$M:$M,'BDD FCJ'!$H:$H,""))=0,"",MAX(IF(L385&amp;$I$369='BDD FCJ'!$M:$M,'BDD FCJ'!$H:$H,"")))</f>
        <v/>
      </c>
      <c r="L385" s="134" t="str">
        <f>'Tri alphabétique agents garde'!F11</f>
        <v>Agents 6</v>
      </c>
      <c r="M385" s="134"/>
      <c r="N385" s="134"/>
      <c r="O385" s="134"/>
    </row>
    <row r="386" spans="1:15" x14ac:dyDescent="0.25">
      <c r="A386" s="75"/>
      <c r="B386" s="75">
        <f>IF(D386="","",COUNTIF('BDD FCJ'!M:M,CONCATENATE(FCJ!D386,FCJ!$A$369)))</f>
        <v>0</v>
      </c>
      <c r="C386" s="67" t="str">
        <f t="array" ref="C386">IF(MAX(IF(D386&amp;$A$369='BDD FCJ'!M:M,'BDD FCJ'!H:H,""))=0,"",MAX(IF(D386&amp;$A$369='BDD FCJ'!M:M,'BDD FCJ'!H:H,"")))</f>
        <v/>
      </c>
      <c r="D386" s="134" t="str">
        <f>'Tri alphabétique agents garde'!F12</f>
        <v>Agents 67</v>
      </c>
      <c r="E386" s="134"/>
      <c r="F386" s="134"/>
      <c r="G386" s="134"/>
      <c r="I386" s="75"/>
      <c r="J386" s="75">
        <f>IF(L386="","",COUNTIF('BDD FCJ'!M:M,CONCATENATE(FCJ!L386,FCJ!$I$369)))</f>
        <v>0</v>
      </c>
      <c r="K386" s="67" t="str">
        <f t="array" ref="K386">IF(MAX(IF(L386&amp;$I$369='BDD FCJ'!$M:$M,'BDD FCJ'!$H:$H,""))=0,"",MAX(IF(L386&amp;$I$369='BDD FCJ'!$M:$M,'BDD FCJ'!$H:$H,"")))</f>
        <v/>
      </c>
      <c r="L386" s="134" t="str">
        <f>'Tri alphabétique agents garde'!F12</f>
        <v>Agents 67</v>
      </c>
      <c r="M386" s="134"/>
      <c r="N386" s="134"/>
      <c r="O386" s="134"/>
    </row>
    <row r="387" spans="1:15" x14ac:dyDescent="0.25">
      <c r="A387" s="75"/>
      <c r="B387" s="75">
        <f>IF(D387="","",COUNTIF('BDD FCJ'!M:M,CONCATENATE(FCJ!D387,FCJ!$A$369)))</f>
        <v>0</v>
      </c>
      <c r="C387" s="67" t="str">
        <f t="array" ref="C387">IF(MAX(IF(D387&amp;$A$369='BDD FCJ'!M:M,'BDD FCJ'!H:H,""))=0,"",MAX(IF(D387&amp;$A$369='BDD FCJ'!M:M,'BDD FCJ'!H:H,"")))</f>
        <v/>
      </c>
      <c r="D387" s="134" t="str">
        <f>'Tri alphabétique agents garde'!F13</f>
        <v>Agents 71</v>
      </c>
      <c r="E387" s="134"/>
      <c r="F387" s="134"/>
      <c r="G387" s="134"/>
      <c r="I387" s="75"/>
      <c r="J387" s="75">
        <f>IF(L387="","",COUNTIF('BDD FCJ'!M:M,CONCATENATE(FCJ!L387,FCJ!$I$369)))</f>
        <v>0</v>
      </c>
      <c r="K387" s="67" t="str">
        <f t="array" ref="K387">IF(MAX(IF(L387&amp;$I$369='BDD FCJ'!$M:$M,'BDD FCJ'!$H:$H,""))=0,"",MAX(IF(L387&amp;$I$369='BDD FCJ'!$M:$M,'BDD FCJ'!$H:$H,"")))</f>
        <v/>
      </c>
      <c r="L387" s="134" t="str">
        <f>'Tri alphabétique agents garde'!F13</f>
        <v>Agents 71</v>
      </c>
      <c r="M387" s="134"/>
      <c r="N387" s="134"/>
      <c r="O387" s="134"/>
    </row>
    <row r="388" spans="1:15" x14ac:dyDescent="0.25">
      <c r="A388" s="75"/>
      <c r="B388" s="75">
        <f>IF(D388="","",COUNTIF('BDD FCJ'!M:M,CONCATENATE(FCJ!D388,FCJ!$A$369)))</f>
        <v>0</v>
      </c>
      <c r="C388" s="67" t="str">
        <f t="array" ref="C388">IF(MAX(IF(D388&amp;$A$369='BDD FCJ'!M:M,'BDD FCJ'!H:H,""))=0,"",MAX(IF(D388&amp;$A$369='BDD FCJ'!M:M,'BDD FCJ'!H:H,"")))</f>
        <v/>
      </c>
      <c r="D388" s="134" t="str">
        <f>'Tri alphabétique agents garde'!F14</f>
        <v>Agents 79</v>
      </c>
      <c r="E388" s="134"/>
      <c r="F388" s="134"/>
      <c r="G388" s="134"/>
      <c r="I388" s="75"/>
      <c r="J388" s="75">
        <f>IF(L388="","",COUNTIF('BDD FCJ'!M:M,CONCATENATE(FCJ!L388,FCJ!$I$369)))</f>
        <v>0</v>
      </c>
      <c r="K388" s="67" t="str">
        <f t="array" ref="K388">IF(MAX(IF(L388&amp;$I$369='BDD FCJ'!$M:$M,'BDD FCJ'!$H:$H,""))=0,"",MAX(IF(L388&amp;$I$369='BDD FCJ'!$M:$M,'BDD FCJ'!$H:$H,"")))</f>
        <v/>
      </c>
      <c r="L388" s="134" t="str">
        <f>'Tri alphabétique agents garde'!F14</f>
        <v>Agents 79</v>
      </c>
      <c r="M388" s="134"/>
      <c r="N388" s="134"/>
      <c r="O388" s="134"/>
    </row>
    <row r="389" spans="1:15" x14ac:dyDescent="0.25">
      <c r="A389" s="75"/>
      <c r="B389" s="75">
        <f>IF(D389="","",COUNTIF('BDD FCJ'!M:M,CONCATENATE(FCJ!D389,FCJ!$A$369)))</f>
        <v>0</v>
      </c>
      <c r="C389" s="67" t="str">
        <f t="array" ref="C389">IF(MAX(IF(D389&amp;$A$369='BDD FCJ'!M:M,'BDD FCJ'!H:H,""))=0,"",MAX(IF(D389&amp;$A$369='BDD FCJ'!M:M,'BDD FCJ'!H:H,"")))</f>
        <v/>
      </c>
      <c r="D389" s="134" t="str">
        <f>'Tri alphabétique agents garde'!F15</f>
        <v>Agents 8</v>
      </c>
      <c r="E389" s="134"/>
      <c r="F389" s="134"/>
      <c r="G389" s="134"/>
      <c r="I389" s="75"/>
      <c r="J389" s="75">
        <f>IF(L389="","",COUNTIF('BDD FCJ'!M:M,CONCATENATE(FCJ!L389,FCJ!$I$369)))</f>
        <v>0</v>
      </c>
      <c r="K389" s="67" t="str">
        <f t="array" ref="K389">IF(MAX(IF(L389&amp;$I$369='BDD FCJ'!$M:$M,'BDD FCJ'!$H:$H,""))=0,"",MAX(IF(L389&amp;$I$369='BDD FCJ'!$M:$M,'BDD FCJ'!$H:$H,"")))</f>
        <v/>
      </c>
      <c r="L389" s="134" t="str">
        <f>'Tri alphabétique agents garde'!F15</f>
        <v>Agents 8</v>
      </c>
      <c r="M389" s="134"/>
      <c r="N389" s="134"/>
      <c r="O389" s="134"/>
    </row>
    <row r="390" spans="1:15" x14ac:dyDescent="0.25">
      <c r="A390" s="75"/>
      <c r="B390" s="75">
        <f>IF(D390="","",COUNTIF('BDD FCJ'!M:M,CONCATENATE(FCJ!D390,FCJ!$A$369)))</f>
        <v>0</v>
      </c>
      <c r="C390" s="67" t="str">
        <f t="array" ref="C390">IF(MAX(IF(D390&amp;$A$369='BDD FCJ'!M:M,'BDD FCJ'!H:H,""))=0,"",MAX(IF(D390&amp;$A$369='BDD FCJ'!M:M,'BDD FCJ'!H:H,"")))</f>
        <v/>
      </c>
      <c r="D390" s="134" t="str">
        <f>'Tri alphabétique agents garde'!F16</f>
        <v>Agents 91</v>
      </c>
      <c r="E390" s="134"/>
      <c r="F390" s="134"/>
      <c r="G390" s="134"/>
      <c r="I390" s="75"/>
      <c r="J390" s="75">
        <f>IF(L390="","",COUNTIF('BDD FCJ'!M:M,CONCATENATE(FCJ!L390,FCJ!$I$369)))</f>
        <v>0</v>
      </c>
      <c r="K390" s="67" t="str">
        <f t="array" ref="K390">IF(MAX(IF(L390&amp;$I$369='BDD FCJ'!$M:$M,'BDD FCJ'!$H:$H,""))=0,"",MAX(IF(L390&amp;$I$369='BDD FCJ'!$M:$M,'BDD FCJ'!$H:$H,"")))</f>
        <v/>
      </c>
      <c r="L390" s="134" t="str">
        <f>'Tri alphabétique agents garde'!F16</f>
        <v>Agents 91</v>
      </c>
      <c r="M390" s="134"/>
      <c r="N390" s="134"/>
      <c r="O390" s="134"/>
    </row>
    <row r="391" spans="1:15" x14ac:dyDescent="0.25">
      <c r="A391" s="75"/>
      <c r="B391" s="75" t="str">
        <f>IF(D391="","",COUNTIF('BDD FCJ'!M:M,CONCATENATE(FCJ!D391,FCJ!$A$369)))</f>
        <v/>
      </c>
      <c r="C391" s="67" t="str">
        <f t="array" ref="C391">IF(MAX(IF(D391&amp;$A$369='BDD FCJ'!M:M,'BDD FCJ'!H:H,""))=0,"",MAX(IF(D391&amp;$A$369='BDD FCJ'!M:M,'BDD FCJ'!H:H,"")))</f>
        <v/>
      </c>
      <c r="D391" s="134" t="str">
        <f>'Tri alphabétique agents garde'!F17</f>
        <v/>
      </c>
      <c r="E391" s="134"/>
      <c r="F391" s="134"/>
      <c r="G391" s="134"/>
      <c r="I391" s="75"/>
      <c r="J391" s="75" t="str">
        <f>IF(L391="","",COUNTIF('BDD FCJ'!M:M,CONCATENATE(FCJ!L391,FCJ!$I$369)))</f>
        <v/>
      </c>
      <c r="K391" s="67" t="str">
        <f t="array" ref="K391">IF(MAX(IF(L391&amp;$I$369='BDD FCJ'!$M:$M,'BDD FCJ'!$H:$H,""))=0,"",MAX(IF(L391&amp;$I$369='BDD FCJ'!$M:$M,'BDD FCJ'!$H:$H,"")))</f>
        <v/>
      </c>
      <c r="L391" s="134" t="str">
        <f>'Tri alphabétique agents garde'!F17</f>
        <v/>
      </c>
      <c r="M391" s="134"/>
      <c r="N391" s="134"/>
      <c r="O391" s="134"/>
    </row>
    <row r="392" spans="1:15" x14ac:dyDescent="0.25">
      <c r="A392" s="75"/>
      <c r="B392" s="75" t="str">
        <f>IF(D392="","",COUNTIF('BDD FCJ'!M:M,CONCATENATE(FCJ!D392,FCJ!$A$369)))</f>
        <v/>
      </c>
      <c r="C392" s="67" t="str">
        <f t="array" ref="C392">IF(MAX(IF(D392&amp;$A$369='BDD FCJ'!M:M,'BDD FCJ'!H:H,""))=0,"",MAX(IF(D392&amp;$A$369='BDD FCJ'!M:M,'BDD FCJ'!H:H,"")))</f>
        <v/>
      </c>
      <c r="D392" s="134" t="str">
        <f>'Tri alphabétique agents garde'!F18</f>
        <v/>
      </c>
      <c r="E392" s="134"/>
      <c r="F392" s="134"/>
      <c r="G392" s="134"/>
      <c r="I392" s="75"/>
      <c r="J392" s="75" t="str">
        <f>IF(L392="","",COUNTIF('BDD FCJ'!M:M,CONCATENATE(FCJ!L392,FCJ!$I$369)))</f>
        <v/>
      </c>
      <c r="K392" s="67" t="str">
        <f t="array" ref="K392">IF(MAX(IF(L392&amp;$I$369='BDD FCJ'!$M:$M,'BDD FCJ'!$H:$H,""))=0,"",MAX(IF(L392&amp;$I$369='BDD FCJ'!$M:$M,'BDD FCJ'!$H:$H,"")))</f>
        <v/>
      </c>
      <c r="L392" s="134" t="str">
        <f>'Tri alphabétique agents garde'!F18</f>
        <v/>
      </c>
      <c r="M392" s="134"/>
      <c r="N392" s="134"/>
      <c r="O392" s="134"/>
    </row>
    <row r="393" spans="1:15" x14ac:dyDescent="0.25">
      <c r="A393" s="75"/>
      <c r="B393" s="75" t="str">
        <f>IF(D393="","",COUNTIF('BDD FCJ'!M:M,CONCATENATE(FCJ!D393,FCJ!$A$369)))</f>
        <v/>
      </c>
      <c r="C393" s="67" t="str">
        <f t="array" ref="C393">IF(MAX(IF(D393&amp;$A$369='BDD FCJ'!M:M,'BDD FCJ'!H:H,""))=0,"",MAX(IF(D393&amp;$A$369='BDD FCJ'!M:M,'BDD FCJ'!H:H,"")))</f>
        <v/>
      </c>
      <c r="D393" s="134" t="str">
        <f>'Tri alphabétique agents garde'!F19</f>
        <v/>
      </c>
      <c r="E393" s="134"/>
      <c r="F393" s="134"/>
      <c r="G393" s="134"/>
      <c r="I393" s="75" t="s">
        <v>122</v>
      </c>
      <c r="J393" s="75" t="str">
        <f>IF(L393="","",COUNTIF('BDD FCJ'!M:M,CONCATENATE(FCJ!L393,FCJ!$I$369)))</f>
        <v/>
      </c>
      <c r="K393" s="67" t="str">
        <f t="array" ref="K393">IF(MAX(IF(L393&amp;$I$369='BDD FCJ'!$M:$M,'BDD FCJ'!$H:$H,""))=0,"",MAX(IF(L393&amp;$I$369='BDD FCJ'!$M:$M,'BDD FCJ'!$H:$H,"")))</f>
        <v/>
      </c>
      <c r="L393" s="134" t="str">
        <f>'Tri alphabétique agents garde'!F19</f>
        <v/>
      </c>
      <c r="M393" s="134"/>
      <c r="N393" s="134"/>
      <c r="O393" s="134"/>
    </row>
    <row r="394" spans="1:15" x14ac:dyDescent="0.25">
      <c r="A394" s="75"/>
      <c r="B394" s="75" t="str">
        <f>IF(D394="","",COUNTIF('BDD FCJ'!M:M,CONCATENATE(FCJ!D394,FCJ!$A$369)))</f>
        <v/>
      </c>
      <c r="C394" s="67" t="str">
        <f t="array" ref="C394">IF(MAX(IF(D394&amp;$A$369='BDD FCJ'!M:M,'BDD FCJ'!H:H,""))=0,"",MAX(IF(D394&amp;$A$369='BDD FCJ'!M:M,'BDD FCJ'!H:H,"")))</f>
        <v/>
      </c>
      <c r="D394" s="134" t="str">
        <f>'Tri alphabétique agents garde'!F20</f>
        <v/>
      </c>
      <c r="E394" s="134"/>
      <c r="F394" s="134"/>
      <c r="G394" s="134"/>
      <c r="I394" s="75"/>
      <c r="J394" s="75" t="str">
        <f>IF(L394="","",COUNTIF('BDD FCJ'!M:M,CONCATENATE(FCJ!L394,FCJ!$I$369)))</f>
        <v/>
      </c>
      <c r="K394" s="67" t="str">
        <f t="array" ref="K394">IF(MAX(IF(L394&amp;$I$369='BDD FCJ'!$M:$M,'BDD FCJ'!$H:$H,""))=0,"",MAX(IF(L394&amp;$I$369='BDD FCJ'!$M:$M,'BDD FCJ'!$H:$H,"")))</f>
        <v/>
      </c>
      <c r="L394" s="134" t="str">
        <f>'Tri alphabétique agents garde'!F20</f>
        <v/>
      </c>
      <c r="M394" s="134"/>
      <c r="N394" s="134"/>
      <c r="O394" s="134"/>
    </row>
    <row r="395" spans="1:15" x14ac:dyDescent="0.25">
      <c r="A395" s="75"/>
      <c r="B395" s="75" t="str">
        <f>IF(D395="","",COUNTIF('BDD FCJ'!M:M,CONCATENATE(FCJ!D395,FCJ!$A$369)))</f>
        <v/>
      </c>
      <c r="C395" s="67" t="str">
        <f t="array" ref="C395">IF(MAX(IF(D395&amp;$A$369='BDD FCJ'!M:M,'BDD FCJ'!H:H,""))=0,"",MAX(IF(D395&amp;$A$369='BDD FCJ'!M:M,'BDD FCJ'!H:H,"")))</f>
        <v/>
      </c>
      <c r="D395" s="134" t="str">
        <f>'Tri alphabétique agents garde'!F21</f>
        <v/>
      </c>
      <c r="E395" s="134"/>
      <c r="F395" s="134"/>
      <c r="G395" s="134"/>
      <c r="I395" s="75"/>
      <c r="J395" s="75" t="str">
        <f>IF(L395="","",COUNTIF('BDD FCJ'!M:M,CONCATENATE(FCJ!L395,FCJ!$I$369)))</f>
        <v/>
      </c>
      <c r="K395" s="67" t="str">
        <f t="array" ref="K395">IF(MAX(IF(L395&amp;$I$369='BDD FCJ'!$M:$M,'BDD FCJ'!$H:$H,""))=0,"",MAX(IF(L395&amp;$I$369='BDD FCJ'!$M:$M,'BDD FCJ'!$H:$H,"")))</f>
        <v/>
      </c>
      <c r="L395" s="134" t="str">
        <f>'Tri alphabétique agents garde'!F21</f>
        <v/>
      </c>
      <c r="M395" s="134"/>
      <c r="N395" s="134"/>
      <c r="O395" s="134"/>
    </row>
    <row r="396" spans="1:15" x14ac:dyDescent="0.25">
      <c r="A396" s="75"/>
      <c r="B396" s="75" t="str">
        <f>IF(D396="","",COUNTIF('BDD FCJ'!M:M,CONCATENATE(FCJ!D396,FCJ!$A$369)))</f>
        <v/>
      </c>
      <c r="C396" s="67" t="str">
        <f t="array" ref="C396">IF(MAX(IF(D396&amp;$A$369='BDD FCJ'!M:M,'BDD FCJ'!H:H,""))=0,"",MAX(IF(D396&amp;$A$369='BDD FCJ'!M:M,'BDD FCJ'!H:H,"")))</f>
        <v/>
      </c>
      <c r="D396" s="134" t="str">
        <f>'Tri alphabétique agents garde'!F22</f>
        <v/>
      </c>
      <c r="E396" s="134"/>
      <c r="F396" s="134"/>
      <c r="G396" s="134"/>
      <c r="I396" s="75"/>
      <c r="J396" s="75" t="str">
        <f>IF(L396="","",COUNTIF('BDD FCJ'!M:M,CONCATENATE(FCJ!L396,FCJ!$I$369)))</f>
        <v/>
      </c>
      <c r="K396" s="67" t="str">
        <f t="array" ref="K396">IF(MAX(IF(L396&amp;$I$369='BDD FCJ'!$M:$M,'BDD FCJ'!$H:$H,""))=0,"",MAX(IF(L396&amp;$I$369='BDD FCJ'!$M:$M,'BDD FCJ'!$H:$H,"")))</f>
        <v/>
      </c>
      <c r="L396" s="134" t="str">
        <f>'Tri alphabétique agents garde'!F22</f>
        <v/>
      </c>
      <c r="M396" s="134"/>
      <c r="N396" s="134"/>
      <c r="O396" s="134"/>
    </row>
    <row r="397" spans="1:15" x14ac:dyDescent="0.25">
      <c r="A397" s="75"/>
      <c r="B397" s="75" t="str">
        <f>IF(D397="","",COUNTIF('BDD FCJ'!M:M,CONCATENATE(FCJ!D397,FCJ!$A$369)))</f>
        <v/>
      </c>
      <c r="C397" s="67" t="str">
        <f t="array" ref="C397">IF(MAX(IF(D397&amp;$A$369='BDD FCJ'!M:M,'BDD FCJ'!H:H,""))=0,"",MAX(IF(D397&amp;$A$369='BDD FCJ'!M:M,'BDD FCJ'!H:H,"")))</f>
        <v/>
      </c>
      <c r="D397" s="134" t="str">
        <f>'Tri alphabétique agents garde'!F23</f>
        <v/>
      </c>
      <c r="E397" s="134"/>
      <c r="F397" s="134"/>
      <c r="G397" s="134"/>
      <c r="I397" s="75"/>
      <c r="J397" s="75" t="str">
        <f>IF(L397="","",COUNTIF('BDD FCJ'!M:M,CONCATENATE(FCJ!L397,FCJ!$I$369)))</f>
        <v/>
      </c>
      <c r="K397" s="67" t="str">
        <f t="array" ref="K397">IF(MAX(IF(L397&amp;$I$369='BDD FCJ'!$M:$M,'BDD FCJ'!$H:$H,""))=0,"",MAX(IF(L397&amp;$I$369='BDD FCJ'!$M:$M,'BDD FCJ'!$H:$H,"")))</f>
        <v/>
      </c>
      <c r="L397" s="134" t="str">
        <f>'Tri alphabétique agents garde'!F23</f>
        <v/>
      </c>
      <c r="M397" s="134"/>
      <c r="N397" s="134"/>
      <c r="O397" s="134"/>
    </row>
    <row r="398" spans="1:15" x14ac:dyDescent="0.25">
      <c r="A398" s="75"/>
      <c r="B398" s="75" t="str">
        <f>IF(D398="","",COUNTIF('BDD FCJ'!M:M,CONCATENATE(FCJ!D398,FCJ!$A$369)))</f>
        <v/>
      </c>
      <c r="C398" s="67" t="str">
        <f t="array" ref="C398">IF(MAX(IF(D398&amp;$A$369='BDD FCJ'!M:M,'BDD FCJ'!H:H,""))=0,"",MAX(IF(D398&amp;$A$369='BDD FCJ'!M:M,'BDD FCJ'!H:H,"")))</f>
        <v/>
      </c>
      <c r="D398" s="134" t="str">
        <f>'Tri alphabétique agents garde'!F24</f>
        <v/>
      </c>
      <c r="E398" s="134"/>
      <c r="F398" s="134"/>
      <c r="G398" s="134"/>
      <c r="I398" s="75"/>
      <c r="J398" s="75" t="str">
        <f>IF(L398="","",COUNTIF('BDD FCJ'!M:M,CONCATENATE(FCJ!L398,FCJ!$I$369)))</f>
        <v/>
      </c>
      <c r="K398" s="67" t="str">
        <f t="array" ref="K398">IF(MAX(IF(L398&amp;$I$369='BDD FCJ'!$M:$M,'BDD FCJ'!$H:$H,""))=0,"",MAX(IF(L398&amp;$I$369='BDD FCJ'!$M:$M,'BDD FCJ'!$H:$H,"")))</f>
        <v/>
      </c>
      <c r="L398" s="134" t="str">
        <f>'Tri alphabétique agents garde'!F24</f>
        <v/>
      </c>
      <c r="M398" s="134"/>
      <c r="N398" s="134"/>
      <c r="O398" s="134"/>
    </row>
    <row r="399" spans="1:15" x14ac:dyDescent="0.25">
      <c r="A399" s="75"/>
      <c r="B399" s="75" t="str">
        <f>IF(D399="","",COUNTIF('BDD FCJ'!M:M,CONCATENATE(FCJ!D399,FCJ!$A$369)))</f>
        <v/>
      </c>
      <c r="C399" s="67" t="str">
        <f t="array" ref="C399">IF(MAX(IF(D399&amp;$A$369='BDD FCJ'!M:M,'BDD FCJ'!H:H,""))=0,"",MAX(IF(D399&amp;$A$369='BDD FCJ'!M:M,'BDD FCJ'!H:H,"")))</f>
        <v/>
      </c>
      <c r="D399" s="134" t="str">
        <f>'Tri alphabétique agents garde'!F25</f>
        <v/>
      </c>
      <c r="E399" s="134"/>
      <c r="F399" s="134"/>
      <c r="G399" s="134"/>
      <c r="I399" s="75"/>
      <c r="J399" s="75" t="str">
        <f>IF(L399="","",COUNTIF('BDD FCJ'!M:M,CONCATENATE(FCJ!L399,FCJ!$I$369)))</f>
        <v/>
      </c>
      <c r="K399" s="67" t="str">
        <f t="array" ref="K399">IF(MAX(IF(L399&amp;$I$369='BDD FCJ'!$M:$M,'BDD FCJ'!$H:$H,""))=0,"",MAX(IF(L399&amp;$I$369='BDD FCJ'!$M:$M,'BDD FCJ'!$H:$H,"")))</f>
        <v/>
      </c>
      <c r="L399" s="134" t="str">
        <f>'Tri alphabétique agents garde'!F25</f>
        <v/>
      </c>
      <c r="M399" s="134"/>
      <c r="N399" s="134"/>
      <c r="O399" s="134"/>
    </row>
    <row r="400" spans="1:15" x14ac:dyDescent="0.25">
      <c r="A400" s="75"/>
      <c r="B400" s="75" t="str">
        <f>IF(D400="","",COUNTIF('BDD FCJ'!M:M,CONCATENATE(FCJ!D400,FCJ!$A$369)))</f>
        <v/>
      </c>
      <c r="C400" s="67" t="str">
        <f t="array" ref="C400">IF(MAX(IF(D400&amp;$A$369='BDD FCJ'!M:M,'BDD FCJ'!H:H,""))=0,"",MAX(IF(D400&amp;$A$369='BDD FCJ'!M:M,'BDD FCJ'!H:H,"")))</f>
        <v/>
      </c>
      <c r="D400" s="134" t="str">
        <f>'Tri alphabétique agents garde'!F26</f>
        <v/>
      </c>
      <c r="E400" s="134"/>
      <c r="F400" s="134"/>
      <c r="G400" s="134"/>
      <c r="I400" s="75"/>
      <c r="J400" s="75" t="str">
        <f>IF(L400="","",COUNTIF('BDD FCJ'!M:M,CONCATENATE(FCJ!L400,FCJ!$I$369)))</f>
        <v/>
      </c>
      <c r="K400" s="67" t="str">
        <f t="array" ref="K400">IF(MAX(IF(L400&amp;$I$369='BDD FCJ'!$M:$M,'BDD FCJ'!$H:$H,""))=0,"",MAX(IF(L400&amp;$I$369='BDD FCJ'!$M:$M,'BDD FCJ'!$H:$H,"")))</f>
        <v/>
      </c>
      <c r="L400" s="134" t="str">
        <f>'Tri alphabétique agents garde'!F26</f>
        <v/>
      </c>
      <c r="M400" s="134"/>
      <c r="N400" s="134"/>
      <c r="O400" s="134"/>
    </row>
    <row r="401" spans="1:15" x14ac:dyDescent="0.25">
      <c r="A401" s="75"/>
      <c r="B401" s="75" t="str">
        <f>IF(D401="","",COUNTIF('BDD FCJ'!M:M,CONCATENATE(FCJ!D401,FCJ!$A$369)))</f>
        <v/>
      </c>
      <c r="C401" s="67" t="str">
        <f t="array" ref="C401">IF(MAX(IF(D401&amp;$A$369='BDD FCJ'!M:M,'BDD FCJ'!H:H,""))=0,"",MAX(IF(D401&amp;$A$369='BDD FCJ'!M:M,'BDD FCJ'!H:H,"")))</f>
        <v/>
      </c>
      <c r="D401" s="134" t="str">
        <f>'Tri alphabétique agents garde'!F27</f>
        <v/>
      </c>
      <c r="E401" s="134"/>
      <c r="F401" s="134"/>
      <c r="G401" s="134"/>
      <c r="I401" s="75"/>
      <c r="J401" s="75" t="str">
        <f>IF(L401="","",COUNTIF('BDD FCJ'!M:M,CONCATENATE(FCJ!L401,FCJ!$I$369)))</f>
        <v/>
      </c>
      <c r="K401" s="67" t="str">
        <f t="array" ref="K401">IF(MAX(IF(L401&amp;$I$369='BDD FCJ'!$M:$M,'BDD FCJ'!$H:$H,""))=0,"",MAX(IF(L401&amp;$I$369='BDD FCJ'!$M:$M,'BDD FCJ'!$H:$H,"")))</f>
        <v/>
      </c>
      <c r="L401" s="134" t="str">
        <f>'Tri alphabétique agents garde'!F27</f>
        <v/>
      </c>
      <c r="M401" s="134"/>
      <c r="N401" s="134"/>
      <c r="O401" s="134"/>
    </row>
    <row r="402" spans="1:15" x14ac:dyDescent="0.25">
      <c r="A402" s="75"/>
      <c r="B402" s="75" t="str">
        <f>IF(D402="","",COUNTIF('BDD FCJ'!M:M,CONCATENATE(FCJ!D402,FCJ!$A$369)))</f>
        <v/>
      </c>
      <c r="C402" s="67" t="str">
        <f t="array" ref="C402">IF(MAX(IF(D402&amp;$A$369='BDD FCJ'!M:M,'BDD FCJ'!H:H,""))=0,"",MAX(IF(D402&amp;$A$369='BDD FCJ'!M:M,'BDD FCJ'!H:H,"")))</f>
        <v/>
      </c>
      <c r="D402" s="134" t="str">
        <f>'Tri alphabétique agents garde'!F28</f>
        <v/>
      </c>
      <c r="E402" s="134"/>
      <c r="F402" s="134"/>
      <c r="G402" s="134"/>
      <c r="I402" s="75"/>
      <c r="J402" s="75" t="str">
        <f>IF(L402="","",COUNTIF('BDD FCJ'!M:M,CONCATENATE(FCJ!L402,FCJ!$I$369)))</f>
        <v/>
      </c>
      <c r="K402" s="67" t="str">
        <f t="array" ref="K402">IF(MAX(IF(L402&amp;$I$369='BDD FCJ'!$M:$M,'BDD FCJ'!$H:$H,""))=0,"",MAX(IF(L402&amp;$I$369='BDD FCJ'!$M:$M,'BDD FCJ'!$H:$H,"")))</f>
        <v/>
      </c>
      <c r="L402" s="134" t="str">
        <f>'Tri alphabétique agents garde'!F28</f>
        <v/>
      </c>
      <c r="M402" s="134"/>
      <c r="N402" s="134"/>
      <c r="O402" s="134"/>
    </row>
    <row r="403" spans="1:15" x14ac:dyDescent="0.25">
      <c r="A403" s="75"/>
      <c r="B403" s="75" t="str">
        <f>IF(D403="","",COUNTIF('BDD FCJ'!M:M,CONCATENATE(FCJ!D403,FCJ!$A$369)))</f>
        <v/>
      </c>
      <c r="C403" s="67" t="str">
        <f t="array" ref="C403">IF(MAX(IF(D403&amp;$A$369='BDD FCJ'!M:M,'BDD FCJ'!H:H,""))=0,"",MAX(IF(D403&amp;$A$369='BDD FCJ'!M:M,'BDD FCJ'!H:H,"")))</f>
        <v/>
      </c>
      <c r="D403" s="134" t="str">
        <f>'Tri alphabétique agents garde'!F29</f>
        <v/>
      </c>
      <c r="E403" s="134"/>
      <c r="F403" s="134"/>
      <c r="G403" s="134"/>
      <c r="I403" s="75"/>
      <c r="J403" s="75" t="str">
        <f>IF(L403="","",COUNTIF('BDD FCJ'!M:M,CONCATENATE(FCJ!L403,FCJ!$I$369)))</f>
        <v/>
      </c>
      <c r="K403" s="67" t="str">
        <f t="array" ref="K403">IF(MAX(IF(L403&amp;$I$369='BDD FCJ'!$M:$M,'BDD FCJ'!$H:$H,""))=0,"",MAX(IF(L403&amp;$I$369='BDD FCJ'!$M:$M,'BDD FCJ'!$H:$H,"")))</f>
        <v/>
      </c>
      <c r="L403" s="134" t="str">
        <f>'Tri alphabétique agents garde'!F29</f>
        <v/>
      </c>
      <c r="M403" s="134"/>
      <c r="N403" s="134"/>
      <c r="O403" s="134"/>
    </row>
    <row r="404" spans="1:15" x14ac:dyDescent="0.25">
      <c r="A404" s="75"/>
      <c r="B404" s="75" t="str">
        <f>IF(D404="","",COUNTIF('BDD FCJ'!M:M,CONCATENATE(FCJ!D404,FCJ!$A$369)))</f>
        <v/>
      </c>
      <c r="C404" s="67" t="str">
        <f t="array" ref="C404">IF(MAX(IF(D404&amp;$A$369='BDD FCJ'!M:M,'BDD FCJ'!H:H,""))=0,"",MAX(IF(D404&amp;$A$369='BDD FCJ'!M:M,'BDD FCJ'!H:H,"")))</f>
        <v/>
      </c>
      <c r="D404" s="134" t="str">
        <f>'Tri alphabétique agents garde'!F30</f>
        <v/>
      </c>
      <c r="E404" s="134"/>
      <c r="F404" s="134"/>
      <c r="G404" s="134"/>
      <c r="I404" s="75"/>
      <c r="J404" s="75" t="str">
        <f>IF(L404="","",COUNTIF('BDD FCJ'!M:M,CONCATENATE(FCJ!L404,FCJ!$I$369)))</f>
        <v/>
      </c>
      <c r="K404" s="67" t="str">
        <f t="array" ref="K404">IF(MAX(IF(L404&amp;$I$369='BDD FCJ'!$M:$M,'BDD FCJ'!$H:$H,""))=0,"",MAX(IF(L404&amp;$I$369='BDD FCJ'!$M:$M,'BDD FCJ'!$H:$H,"")))</f>
        <v/>
      </c>
      <c r="L404" s="134" t="str">
        <f>'Tri alphabétique agents garde'!F30</f>
        <v/>
      </c>
      <c r="M404" s="134"/>
      <c r="N404" s="134"/>
      <c r="O404" s="134"/>
    </row>
    <row r="405" spans="1:15" x14ac:dyDescent="0.25">
      <c r="A405" s="75"/>
      <c r="B405" s="75" t="str">
        <f>IF(D405="","",COUNTIF('BDD FCJ'!M:M,CONCATENATE(FCJ!D405,FCJ!$A$369)))</f>
        <v/>
      </c>
      <c r="C405" s="67" t="str">
        <f t="array" ref="C405">IF(MAX(IF(D405&amp;$A$369='BDD FCJ'!M:M,'BDD FCJ'!H:H,""))=0,"",MAX(IF(D405&amp;$A$369='BDD FCJ'!M:M,'BDD FCJ'!H:H,"")))</f>
        <v/>
      </c>
      <c r="D405" s="134" t="str">
        <f>'Tri alphabétique agents garde'!F31</f>
        <v/>
      </c>
      <c r="E405" s="134"/>
      <c r="F405" s="134"/>
      <c r="G405" s="134"/>
      <c r="I405" s="75"/>
      <c r="J405" s="75" t="str">
        <f>IF(L405="","",COUNTIF('BDD FCJ'!M:M,CONCATENATE(FCJ!L405,FCJ!$I$369)))</f>
        <v/>
      </c>
      <c r="K405" s="67" t="str">
        <f t="array" ref="K405">IF(MAX(IF(L405&amp;$I$369='BDD FCJ'!$M:$M,'BDD FCJ'!$H:$H,""))=0,"",MAX(IF(L405&amp;$I$369='BDD FCJ'!$M:$M,'BDD FCJ'!$H:$H,"")))</f>
        <v/>
      </c>
      <c r="L405" s="134" t="str">
        <f>'Tri alphabétique agents garde'!F31</f>
        <v/>
      </c>
      <c r="M405" s="134"/>
      <c r="N405" s="134"/>
      <c r="O405" s="134"/>
    </row>
  </sheetData>
  <mergeCells count="813">
    <mergeCell ref="D404:G404"/>
    <mergeCell ref="L404:O404"/>
    <mergeCell ref="D405:G405"/>
    <mergeCell ref="L405:O405"/>
    <mergeCell ref="D399:G399"/>
    <mergeCell ref="L399:O399"/>
    <mergeCell ref="D400:G400"/>
    <mergeCell ref="L400:O400"/>
    <mergeCell ref="D401:G401"/>
    <mergeCell ref="L401:O401"/>
    <mergeCell ref="D402:G402"/>
    <mergeCell ref="L402:O402"/>
    <mergeCell ref="D403:G403"/>
    <mergeCell ref="L403:O403"/>
    <mergeCell ref="D394:G394"/>
    <mergeCell ref="L394:O394"/>
    <mergeCell ref="D395:G395"/>
    <mergeCell ref="L395:O395"/>
    <mergeCell ref="D396:G396"/>
    <mergeCell ref="L396:O396"/>
    <mergeCell ref="D397:G397"/>
    <mergeCell ref="L397:O397"/>
    <mergeCell ref="D398:G398"/>
    <mergeCell ref="L398:O398"/>
    <mergeCell ref="D389:G389"/>
    <mergeCell ref="L389:O389"/>
    <mergeCell ref="D390:G390"/>
    <mergeCell ref="L390:O390"/>
    <mergeCell ref="D391:G391"/>
    <mergeCell ref="L391:O391"/>
    <mergeCell ref="D392:G392"/>
    <mergeCell ref="L392:O392"/>
    <mergeCell ref="D393:G393"/>
    <mergeCell ref="L393:O393"/>
    <mergeCell ref="D384:G384"/>
    <mergeCell ref="L384:O384"/>
    <mergeCell ref="D385:G385"/>
    <mergeCell ref="L385:O385"/>
    <mergeCell ref="D386:G386"/>
    <mergeCell ref="L386:O386"/>
    <mergeCell ref="D387:G387"/>
    <mergeCell ref="L387:O387"/>
    <mergeCell ref="D388:G388"/>
    <mergeCell ref="L388:O388"/>
    <mergeCell ref="D379:G379"/>
    <mergeCell ref="L379:O379"/>
    <mergeCell ref="D380:G380"/>
    <mergeCell ref="L380:O380"/>
    <mergeCell ref="D381:G381"/>
    <mergeCell ref="L381:O381"/>
    <mergeCell ref="D382:G382"/>
    <mergeCell ref="L382:O382"/>
    <mergeCell ref="D383:G383"/>
    <mergeCell ref="L383:O383"/>
    <mergeCell ref="A374:G374"/>
    <mergeCell ref="I374:O374"/>
    <mergeCell ref="D375:G375"/>
    <mergeCell ref="L375:O375"/>
    <mergeCell ref="D376:G376"/>
    <mergeCell ref="L376:O376"/>
    <mergeCell ref="D377:G377"/>
    <mergeCell ref="L377:O377"/>
    <mergeCell ref="D378:G378"/>
    <mergeCell ref="L378:O378"/>
    <mergeCell ref="A371:B371"/>
    <mergeCell ref="C371:G371"/>
    <mergeCell ref="I371:J371"/>
    <mergeCell ref="K371:O371"/>
    <mergeCell ref="A372:B372"/>
    <mergeCell ref="C372:G372"/>
    <mergeCell ref="I372:J372"/>
    <mergeCell ref="K372:O372"/>
    <mergeCell ref="A373:B373"/>
    <mergeCell ref="C373:G373"/>
    <mergeCell ref="I373:J373"/>
    <mergeCell ref="K373:O373"/>
    <mergeCell ref="D366:G366"/>
    <mergeCell ref="L366:O366"/>
    <mergeCell ref="A368:G368"/>
    <mergeCell ref="I368:O368"/>
    <mergeCell ref="B369:G369"/>
    <mergeCell ref="J369:O369"/>
    <mergeCell ref="A370:B370"/>
    <mergeCell ref="C370:G370"/>
    <mergeCell ref="I370:J370"/>
    <mergeCell ref="K370:O370"/>
    <mergeCell ref="D361:G361"/>
    <mergeCell ref="L361:O361"/>
    <mergeCell ref="D362:G362"/>
    <mergeCell ref="L362:O362"/>
    <mergeCell ref="D363:G363"/>
    <mergeCell ref="L363:O363"/>
    <mergeCell ref="D364:G364"/>
    <mergeCell ref="L364:O364"/>
    <mergeCell ref="D365:G365"/>
    <mergeCell ref="L365:O365"/>
    <mergeCell ref="D356:G356"/>
    <mergeCell ref="L356:O356"/>
    <mergeCell ref="D357:G357"/>
    <mergeCell ref="L357:O357"/>
    <mergeCell ref="D358:G358"/>
    <mergeCell ref="L358:O358"/>
    <mergeCell ref="D359:G359"/>
    <mergeCell ref="L359:O359"/>
    <mergeCell ref="D360:G360"/>
    <mergeCell ref="L360:O360"/>
    <mergeCell ref="D351:G351"/>
    <mergeCell ref="L351:O351"/>
    <mergeCell ref="D352:G352"/>
    <mergeCell ref="L352:O352"/>
    <mergeCell ref="D353:G353"/>
    <mergeCell ref="L353:O353"/>
    <mergeCell ref="D354:G354"/>
    <mergeCell ref="L354:O354"/>
    <mergeCell ref="D355:G355"/>
    <mergeCell ref="L355:O355"/>
    <mergeCell ref="D346:G346"/>
    <mergeCell ref="L346:O346"/>
    <mergeCell ref="D347:G347"/>
    <mergeCell ref="L347:O347"/>
    <mergeCell ref="D348:G348"/>
    <mergeCell ref="L348:O348"/>
    <mergeCell ref="D349:G349"/>
    <mergeCell ref="L349:O349"/>
    <mergeCell ref="D350:G350"/>
    <mergeCell ref="L350:O350"/>
    <mergeCell ref="D341:G341"/>
    <mergeCell ref="L341:O341"/>
    <mergeCell ref="D342:G342"/>
    <mergeCell ref="L342:O342"/>
    <mergeCell ref="D343:G343"/>
    <mergeCell ref="L343:O343"/>
    <mergeCell ref="D344:G344"/>
    <mergeCell ref="L344:O344"/>
    <mergeCell ref="D345:G345"/>
    <mergeCell ref="L345:O345"/>
    <mergeCell ref="D336:G336"/>
    <mergeCell ref="L336:O336"/>
    <mergeCell ref="D337:G337"/>
    <mergeCell ref="L337:O337"/>
    <mergeCell ref="D338:G338"/>
    <mergeCell ref="L338:O338"/>
    <mergeCell ref="D339:G339"/>
    <mergeCell ref="L339:O339"/>
    <mergeCell ref="D340:G340"/>
    <mergeCell ref="L340:O340"/>
    <mergeCell ref="A333:B333"/>
    <mergeCell ref="C333:G333"/>
    <mergeCell ref="I333:J333"/>
    <mergeCell ref="K333:O333"/>
    <mergeCell ref="A334:B334"/>
    <mergeCell ref="C334:G334"/>
    <mergeCell ref="I334:J334"/>
    <mergeCell ref="K334:O334"/>
    <mergeCell ref="A335:G335"/>
    <mergeCell ref="I335:O335"/>
    <mergeCell ref="A329:G329"/>
    <mergeCell ref="I329:O329"/>
    <mergeCell ref="B330:G330"/>
    <mergeCell ref="J330:O330"/>
    <mergeCell ref="A331:B331"/>
    <mergeCell ref="C331:G331"/>
    <mergeCell ref="I331:J331"/>
    <mergeCell ref="K331:O331"/>
    <mergeCell ref="A332:B332"/>
    <mergeCell ref="C332:G332"/>
    <mergeCell ref="I332:J332"/>
    <mergeCell ref="K332:O332"/>
    <mergeCell ref="A267:M267"/>
    <mergeCell ref="A268:B268"/>
    <mergeCell ref="A9:B9"/>
    <mergeCell ref="C9:D9"/>
    <mergeCell ref="E9:F9"/>
    <mergeCell ref="A10:B10"/>
    <mergeCell ref="C10:D10"/>
    <mergeCell ref="E10:F10"/>
    <mergeCell ref="A14:B14"/>
    <mergeCell ref="C14:D14"/>
    <mergeCell ref="E14:F14"/>
    <mergeCell ref="C20:J20"/>
    <mergeCell ref="C21:J21"/>
    <mergeCell ref="C22:J22"/>
    <mergeCell ref="C23:J23"/>
    <mergeCell ref="C24:J24"/>
    <mergeCell ref="C25:J25"/>
    <mergeCell ref="C32:J32"/>
    <mergeCell ref="C33:J33"/>
    <mergeCell ref="C34:J34"/>
    <mergeCell ref="C35:J35"/>
    <mergeCell ref="C36:J36"/>
    <mergeCell ref="C37:J37"/>
    <mergeCell ref="C26:J26"/>
    <mergeCell ref="A6:F6"/>
    <mergeCell ref="A15:B15"/>
    <mergeCell ref="A16:B16"/>
    <mergeCell ref="G5:L5"/>
    <mergeCell ref="C19:J19"/>
    <mergeCell ref="C18:J18"/>
    <mergeCell ref="K18:L18"/>
    <mergeCell ref="K19:L19"/>
    <mergeCell ref="G7:G16"/>
    <mergeCell ref="H7:H16"/>
    <mergeCell ref="I7:I16"/>
    <mergeCell ref="J7:J16"/>
    <mergeCell ref="K7:K16"/>
    <mergeCell ref="L7:L16"/>
    <mergeCell ref="C15:D15"/>
    <mergeCell ref="E15:F15"/>
    <mergeCell ref="C16:D16"/>
    <mergeCell ref="E16:F16"/>
    <mergeCell ref="C12:D12"/>
    <mergeCell ref="C8:D8"/>
    <mergeCell ref="E8:F8"/>
    <mergeCell ref="A13:B13"/>
    <mergeCell ref="C13:D13"/>
    <mergeCell ref="E13:F13"/>
    <mergeCell ref="A7:B7"/>
    <mergeCell ref="C7:D7"/>
    <mergeCell ref="E7:F7"/>
    <mergeCell ref="A8:B8"/>
    <mergeCell ref="C44:J44"/>
    <mergeCell ref="C45:J45"/>
    <mergeCell ref="C46:J46"/>
    <mergeCell ref="C47:J47"/>
    <mergeCell ref="C48:J48"/>
    <mergeCell ref="C27:J27"/>
    <mergeCell ref="C28:J28"/>
    <mergeCell ref="C29:J29"/>
    <mergeCell ref="C30:J30"/>
    <mergeCell ref="C31:J31"/>
    <mergeCell ref="A11:B11"/>
    <mergeCell ref="C11:D11"/>
    <mergeCell ref="E11:F11"/>
    <mergeCell ref="A12:B12"/>
    <mergeCell ref="E12:F12"/>
    <mergeCell ref="C49:J49"/>
    <mergeCell ref="C38:J38"/>
    <mergeCell ref="C39:J39"/>
    <mergeCell ref="C40:J40"/>
    <mergeCell ref="C41:J41"/>
    <mergeCell ref="C42:J42"/>
    <mergeCell ref="C43:J43"/>
    <mergeCell ref="C56:J56"/>
    <mergeCell ref="C57:J57"/>
    <mergeCell ref="C58:J58"/>
    <mergeCell ref="C59:J59"/>
    <mergeCell ref="C60:J60"/>
    <mergeCell ref="C61:J61"/>
    <mergeCell ref="C50:J50"/>
    <mergeCell ref="C51:J51"/>
    <mergeCell ref="C52:J52"/>
    <mergeCell ref="C53:J53"/>
    <mergeCell ref="C54:J54"/>
    <mergeCell ref="C55:J55"/>
    <mergeCell ref="C68:J68"/>
    <mergeCell ref="C69:J69"/>
    <mergeCell ref="C70:J70"/>
    <mergeCell ref="C71:J71"/>
    <mergeCell ref="C72:J72"/>
    <mergeCell ref="C73:J73"/>
    <mergeCell ref="C62:J62"/>
    <mergeCell ref="C63:J63"/>
    <mergeCell ref="C64:J64"/>
    <mergeCell ref="C65:J65"/>
    <mergeCell ref="C66:J66"/>
    <mergeCell ref="C67:J67"/>
    <mergeCell ref="C80:J80"/>
    <mergeCell ref="C81:J81"/>
    <mergeCell ref="C82:J82"/>
    <mergeCell ref="C83:J83"/>
    <mergeCell ref="C84:J84"/>
    <mergeCell ref="C85:J85"/>
    <mergeCell ref="C74:J74"/>
    <mergeCell ref="C75:J75"/>
    <mergeCell ref="C76:J76"/>
    <mergeCell ref="C77:J77"/>
    <mergeCell ref="C78:J78"/>
    <mergeCell ref="C79:J79"/>
    <mergeCell ref="C92:J92"/>
    <mergeCell ref="C93:J93"/>
    <mergeCell ref="C94:J94"/>
    <mergeCell ref="C95:J95"/>
    <mergeCell ref="C96:J96"/>
    <mergeCell ref="C97:J97"/>
    <mergeCell ref="C86:J86"/>
    <mergeCell ref="C87:J87"/>
    <mergeCell ref="C88:J88"/>
    <mergeCell ref="C89:J89"/>
    <mergeCell ref="C90:J90"/>
    <mergeCell ref="C91:J91"/>
    <mergeCell ref="C104:J104"/>
    <mergeCell ref="C105:J105"/>
    <mergeCell ref="C106:J106"/>
    <mergeCell ref="C107:J107"/>
    <mergeCell ref="C108:J108"/>
    <mergeCell ref="C109:J109"/>
    <mergeCell ref="C98:J98"/>
    <mergeCell ref="C99:J99"/>
    <mergeCell ref="C100:J100"/>
    <mergeCell ref="C101:J101"/>
    <mergeCell ref="C102:J102"/>
    <mergeCell ref="C103:J103"/>
    <mergeCell ref="C116:J116"/>
    <mergeCell ref="C117:J117"/>
    <mergeCell ref="C118:J118"/>
    <mergeCell ref="C119:J119"/>
    <mergeCell ref="C120:J120"/>
    <mergeCell ref="C121:J121"/>
    <mergeCell ref="C110:J110"/>
    <mergeCell ref="C111:J111"/>
    <mergeCell ref="C112:J112"/>
    <mergeCell ref="C113:J113"/>
    <mergeCell ref="C114:J114"/>
    <mergeCell ref="C115:J115"/>
    <mergeCell ref="C128:J128"/>
    <mergeCell ref="C129:J129"/>
    <mergeCell ref="C130:J130"/>
    <mergeCell ref="C131:J131"/>
    <mergeCell ref="C132:J132"/>
    <mergeCell ref="C133:J133"/>
    <mergeCell ref="C122:J122"/>
    <mergeCell ref="C123:J123"/>
    <mergeCell ref="C124:J124"/>
    <mergeCell ref="C125:J125"/>
    <mergeCell ref="C126:J126"/>
    <mergeCell ref="C127:J127"/>
    <mergeCell ref="C140:J140"/>
    <mergeCell ref="C141:J141"/>
    <mergeCell ref="C142:J142"/>
    <mergeCell ref="C143:J143"/>
    <mergeCell ref="C144:J144"/>
    <mergeCell ref="C145:J145"/>
    <mergeCell ref="C134:J134"/>
    <mergeCell ref="C135:J135"/>
    <mergeCell ref="C136:J136"/>
    <mergeCell ref="C137:J137"/>
    <mergeCell ref="C138:J138"/>
    <mergeCell ref="C139:J139"/>
    <mergeCell ref="C152:J152"/>
    <mergeCell ref="C153:J153"/>
    <mergeCell ref="C154:J154"/>
    <mergeCell ref="C155:J155"/>
    <mergeCell ref="C156:J156"/>
    <mergeCell ref="C157:J157"/>
    <mergeCell ref="C146:J146"/>
    <mergeCell ref="C147:J147"/>
    <mergeCell ref="C148:J148"/>
    <mergeCell ref="C149:J149"/>
    <mergeCell ref="C150:J150"/>
    <mergeCell ref="C151:J151"/>
    <mergeCell ref="C164:J164"/>
    <mergeCell ref="C165:J165"/>
    <mergeCell ref="C166:J166"/>
    <mergeCell ref="C167:J167"/>
    <mergeCell ref="C168:J168"/>
    <mergeCell ref="C169:J169"/>
    <mergeCell ref="C158:J158"/>
    <mergeCell ref="C159:J159"/>
    <mergeCell ref="C160:J160"/>
    <mergeCell ref="C161:J161"/>
    <mergeCell ref="C162:J162"/>
    <mergeCell ref="C163:J163"/>
    <mergeCell ref="C176:J176"/>
    <mergeCell ref="C177:J177"/>
    <mergeCell ref="C178:J178"/>
    <mergeCell ref="C179:J179"/>
    <mergeCell ref="C180:J180"/>
    <mergeCell ref="C181:J181"/>
    <mergeCell ref="C170:J170"/>
    <mergeCell ref="C171:J171"/>
    <mergeCell ref="C172:J172"/>
    <mergeCell ref="C173:J173"/>
    <mergeCell ref="C174:J174"/>
    <mergeCell ref="C175:J175"/>
    <mergeCell ref="C188:J188"/>
    <mergeCell ref="C189:J189"/>
    <mergeCell ref="C190:J190"/>
    <mergeCell ref="C191:J191"/>
    <mergeCell ref="C192:J192"/>
    <mergeCell ref="C193:J193"/>
    <mergeCell ref="C182:J182"/>
    <mergeCell ref="C183:J183"/>
    <mergeCell ref="C184:J184"/>
    <mergeCell ref="C185:J185"/>
    <mergeCell ref="C186:J186"/>
    <mergeCell ref="C187:J187"/>
    <mergeCell ref="C200:J200"/>
    <mergeCell ref="C201:J201"/>
    <mergeCell ref="C202:J202"/>
    <mergeCell ref="C203:J203"/>
    <mergeCell ref="C204:J204"/>
    <mergeCell ref="C205:J205"/>
    <mergeCell ref="C194:J194"/>
    <mergeCell ref="C195:J195"/>
    <mergeCell ref="C196:J196"/>
    <mergeCell ref="C197:J197"/>
    <mergeCell ref="C198:J198"/>
    <mergeCell ref="C199:J199"/>
    <mergeCell ref="C212:J212"/>
    <mergeCell ref="C213:J213"/>
    <mergeCell ref="C214:J214"/>
    <mergeCell ref="C215:J215"/>
    <mergeCell ref="C216:J216"/>
    <mergeCell ref="C217:J217"/>
    <mergeCell ref="C206:J206"/>
    <mergeCell ref="C207:J207"/>
    <mergeCell ref="C208:J208"/>
    <mergeCell ref="C209:J209"/>
    <mergeCell ref="C210:J210"/>
    <mergeCell ref="C211:J211"/>
    <mergeCell ref="C224:J224"/>
    <mergeCell ref="C225:J225"/>
    <mergeCell ref="C226:J226"/>
    <mergeCell ref="C227:J227"/>
    <mergeCell ref="C228:J228"/>
    <mergeCell ref="C229:J229"/>
    <mergeCell ref="C218:J218"/>
    <mergeCell ref="C219:J219"/>
    <mergeCell ref="C220:J220"/>
    <mergeCell ref="C221:J221"/>
    <mergeCell ref="C222:J222"/>
    <mergeCell ref="C223:J223"/>
    <mergeCell ref="C239:J239"/>
    <mergeCell ref="C240:J240"/>
    <mergeCell ref="C241:J241"/>
    <mergeCell ref="C230:J230"/>
    <mergeCell ref="C231:J231"/>
    <mergeCell ref="C232:J232"/>
    <mergeCell ref="C233:J233"/>
    <mergeCell ref="C234:J234"/>
    <mergeCell ref="C235:J235"/>
    <mergeCell ref="C263:J263"/>
    <mergeCell ref="C264:J264"/>
    <mergeCell ref="C265:J265"/>
    <mergeCell ref="C254:J254"/>
    <mergeCell ref="C255:J255"/>
    <mergeCell ref="C256:J256"/>
    <mergeCell ref="C257:J257"/>
    <mergeCell ref="C258:J258"/>
    <mergeCell ref="C259:J259"/>
    <mergeCell ref="K20:L20"/>
    <mergeCell ref="K21:L21"/>
    <mergeCell ref="K22:L22"/>
    <mergeCell ref="K23:L23"/>
    <mergeCell ref="K24:L24"/>
    <mergeCell ref="K25:L25"/>
    <mergeCell ref="C260:J260"/>
    <mergeCell ref="C261:J261"/>
    <mergeCell ref="C262:J262"/>
    <mergeCell ref="C248:J248"/>
    <mergeCell ref="C249:J249"/>
    <mergeCell ref="C250:J250"/>
    <mergeCell ref="C251:J251"/>
    <mergeCell ref="C252:J252"/>
    <mergeCell ref="C253:J253"/>
    <mergeCell ref="C242:J242"/>
    <mergeCell ref="C243:J243"/>
    <mergeCell ref="C244:J244"/>
    <mergeCell ref="C245:J245"/>
    <mergeCell ref="C246:J246"/>
    <mergeCell ref="C247:J247"/>
    <mergeCell ref="C236:J236"/>
    <mergeCell ref="C237:J237"/>
    <mergeCell ref="C238:J238"/>
    <mergeCell ref="K32:L32"/>
    <mergeCell ref="K33:L33"/>
    <mergeCell ref="K34:L34"/>
    <mergeCell ref="K35:L35"/>
    <mergeCell ref="K36:L36"/>
    <mergeCell ref="K37:L37"/>
    <mergeCell ref="K26:L26"/>
    <mergeCell ref="K27:L27"/>
    <mergeCell ref="K28:L28"/>
    <mergeCell ref="K29:L29"/>
    <mergeCell ref="K30:L30"/>
    <mergeCell ref="K31:L31"/>
    <mergeCell ref="K44:L44"/>
    <mergeCell ref="K45:L45"/>
    <mergeCell ref="K46:L46"/>
    <mergeCell ref="K47:L47"/>
    <mergeCell ref="K48:L48"/>
    <mergeCell ref="K49:L49"/>
    <mergeCell ref="K38:L38"/>
    <mergeCell ref="K39:L39"/>
    <mergeCell ref="K40:L40"/>
    <mergeCell ref="K41:L41"/>
    <mergeCell ref="K42:L42"/>
    <mergeCell ref="K43:L43"/>
    <mergeCell ref="K56:L56"/>
    <mergeCell ref="K57:L57"/>
    <mergeCell ref="K58:L58"/>
    <mergeCell ref="K59:L59"/>
    <mergeCell ref="K60:L60"/>
    <mergeCell ref="K61:L61"/>
    <mergeCell ref="K50:L50"/>
    <mergeCell ref="K51:L51"/>
    <mergeCell ref="K52:L52"/>
    <mergeCell ref="K53:L53"/>
    <mergeCell ref="K54:L54"/>
    <mergeCell ref="K55:L55"/>
    <mergeCell ref="K68:L68"/>
    <mergeCell ref="K69:L69"/>
    <mergeCell ref="K70:L70"/>
    <mergeCell ref="K71:L71"/>
    <mergeCell ref="K72:L72"/>
    <mergeCell ref="K73:L73"/>
    <mergeCell ref="K62:L62"/>
    <mergeCell ref="K63:L63"/>
    <mergeCell ref="K64:L64"/>
    <mergeCell ref="K65:L65"/>
    <mergeCell ref="K66:L66"/>
    <mergeCell ref="K67:L67"/>
    <mergeCell ref="K80:L80"/>
    <mergeCell ref="K81:L81"/>
    <mergeCell ref="K82:L82"/>
    <mergeCell ref="K83:L83"/>
    <mergeCell ref="K84:L84"/>
    <mergeCell ref="K85:L85"/>
    <mergeCell ref="K74:L74"/>
    <mergeCell ref="K75:L75"/>
    <mergeCell ref="K76:L76"/>
    <mergeCell ref="K77:L77"/>
    <mergeCell ref="K78:L78"/>
    <mergeCell ref="K79:L79"/>
    <mergeCell ref="K92:L92"/>
    <mergeCell ref="K93:L93"/>
    <mergeCell ref="K94:L94"/>
    <mergeCell ref="K95:L95"/>
    <mergeCell ref="K96:L96"/>
    <mergeCell ref="K97:L97"/>
    <mergeCell ref="K86:L86"/>
    <mergeCell ref="K87:L87"/>
    <mergeCell ref="K88:L88"/>
    <mergeCell ref="K89:L89"/>
    <mergeCell ref="K90:L90"/>
    <mergeCell ref="K91:L91"/>
    <mergeCell ref="K104:L104"/>
    <mergeCell ref="K105:L105"/>
    <mergeCell ref="K106:L106"/>
    <mergeCell ref="K107:L107"/>
    <mergeCell ref="K108:L108"/>
    <mergeCell ref="K109:L109"/>
    <mergeCell ref="K98:L98"/>
    <mergeCell ref="K99:L99"/>
    <mergeCell ref="K100:L100"/>
    <mergeCell ref="K101:L101"/>
    <mergeCell ref="K102:L102"/>
    <mergeCell ref="K103:L103"/>
    <mergeCell ref="K116:L116"/>
    <mergeCell ref="K117:L117"/>
    <mergeCell ref="K118:L118"/>
    <mergeCell ref="K119:L119"/>
    <mergeCell ref="K120:L120"/>
    <mergeCell ref="K121:L121"/>
    <mergeCell ref="K110:L110"/>
    <mergeCell ref="K111:L111"/>
    <mergeCell ref="K112:L112"/>
    <mergeCell ref="K113:L113"/>
    <mergeCell ref="K114:L114"/>
    <mergeCell ref="K115:L115"/>
    <mergeCell ref="K128:L128"/>
    <mergeCell ref="K129:L129"/>
    <mergeCell ref="K130:L130"/>
    <mergeCell ref="K131:L131"/>
    <mergeCell ref="K132:L132"/>
    <mergeCell ref="K133:L133"/>
    <mergeCell ref="K122:L122"/>
    <mergeCell ref="K123:L123"/>
    <mergeCell ref="K124:L124"/>
    <mergeCell ref="K125:L125"/>
    <mergeCell ref="K126:L126"/>
    <mergeCell ref="K127:L127"/>
    <mergeCell ref="K140:L140"/>
    <mergeCell ref="K141:L141"/>
    <mergeCell ref="K142:L142"/>
    <mergeCell ref="K143:L143"/>
    <mergeCell ref="K144:L144"/>
    <mergeCell ref="K145:L145"/>
    <mergeCell ref="K134:L134"/>
    <mergeCell ref="K135:L135"/>
    <mergeCell ref="K136:L136"/>
    <mergeCell ref="K137:L137"/>
    <mergeCell ref="K138:L138"/>
    <mergeCell ref="K139:L139"/>
    <mergeCell ref="K152:L152"/>
    <mergeCell ref="K153:L153"/>
    <mergeCell ref="K154:L154"/>
    <mergeCell ref="K155:L155"/>
    <mergeCell ref="K156:L156"/>
    <mergeCell ref="K157:L157"/>
    <mergeCell ref="K146:L146"/>
    <mergeCell ref="K147:L147"/>
    <mergeCell ref="K148:L148"/>
    <mergeCell ref="K149:L149"/>
    <mergeCell ref="K150:L150"/>
    <mergeCell ref="K151:L151"/>
    <mergeCell ref="K164:L164"/>
    <mergeCell ref="K165:L165"/>
    <mergeCell ref="K166:L166"/>
    <mergeCell ref="K167:L167"/>
    <mergeCell ref="K168:L168"/>
    <mergeCell ref="K169:L169"/>
    <mergeCell ref="K158:L158"/>
    <mergeCell ref="K159:L159"/>
    <mergeCell ref="K160:L160"/>
    <mergeCell ref="K161:L161"/>
    <mergeCell ref="K162:L162"/>
    <mergeCell ref="K163:L163"/>
    <mergeCell ref="K176:L176"/>
    <mergeCell ref="K177:L177"/>
    <mergeCell ref="K178:L178"/>
    <mergeCell ref="K179:L179"/>
    <mergeCell ref="K180:L180"/>
    <mergeCell ref="K181:L181"/>
    <mergeCell ref="K170:L170"/>
    <mergeCell ref="K171:L171"/>
    <mergeCell ref="K172:L172"/>
    <mergeCell ref="K173:L173"/>
    <mergeCell ref="K174:L174"/>
    <mergeCell ref="K175:L175"/>
    <mergeCell ref="K188:L188"/>
    <mergeCell ref="K189:L189"/>
    <mergeCell ref="K190:L190"/>
    <mergeCell ref="K191:L191"/>
    <mergeCell ref="K192:L192"/>
    <mergeCell ref="K193:L193"/>
    <mergeCell ref="K182:L182"/>
    <mergeCell ref="K183:L183"/>
    <mergeCell ref="K184:L184"/>
    <mergeCell ref="K185:L185"/>
    <mergeCell ref="K186:L186"/>
    <mergeCell ref="K187:L187"/>
    <mergeCell ref="K200:L200"/>
    <mergeCell ref="K201:L201"/>
    <mergeCell ref="K202:L202"/>
    <mergeCell ref="K203:L203"/>
    <mergeCell ref="K204:L204"/>
    <mergeCell ref="K205:L205"/>
    <mergeCell ref="K194:L194"/>
    <mergeCell ref="K195:L195"/>
    <mergeCell ref="K196:L196"/>
    <mergeCell ref="K197:L197"/>
    <mergeCell ref="K198:L198"/>
    <mergeCell ref="K199:L199"/>
    <mergeCell ref="K212:L212"/>
    <mergeCell ref="K213:L213"/>
    <mergeCell ref="K214:L214"/>
    <mergeCell ref="K215:L215"/>
    <mergeCell ref="K216:L216"/>
    <mergeCell ref="K217:L217"/>
    <mergeCell ref="K206:L206"/>
    <mergeCell ref="K207:L207"/>
    <mergeCell ref="K208:L208"/>
    <mergeCell ref="K209:L209"/>
    <mergeCell ref="K210:L210"/>
    <mergeCell ref="K211:L211"/>
    <mergeCell ref="K224:L224"/>
    <mergeCell ref="K225:L225"/>
    <mergeCell ref="K226:L226"/>
    <mergeCell ref="K227:L227"/>
    <mergeCell ref="K228:L228"/>
    <mergeCell ref="K229:L229"/>
    <mergeCell ref="K218:L218"/>
    <mergeCell ref="K219:L219"/>
    <mergeCell ref="K220:L220"/>
    <mergeCell ref="K221:L221"/>
    <mergeCell ref="K222:L222"/>
    <mergeCell ref="K223:L223"/>
    <mergeCell ref="K246:L246"/>
    <mergeCell ref="K247:L247"/>
    <mergeCell ref="K236:L236"/>
    <mergeCell ref="K237:L237"/>
    <mergeCell ref="K238:L238"/>
    <mergeCell ref="K239:L239"/>
    <mergeCell ref="K240:L240"/>
    <mergeCell ref="K241:L241"/>
    <mergeCell ref="K230:L230"/>
    <mergeCell ref="K231:L231"/>
    <mergeCell ref="K232:L232"/>
    <mergeCell ref="K233:L233"/>
    <mergeCell ref="K234:L234"/>
    <mergeCell ref="K235:L235"/>
    <mergeCell ref="A3:B3"/>
    <mergeCell ref="A1:M1"/>
    <mergeCell ref="K260:L260"/>
    <mergeCell ref="K261:L261"/>
    <mergeCell ref="K262:L262"/>
    <mergeCell ref="K263:L263"/>
    <mergeCell ref="K264:L264"/>
    <mergeCell ref="K265:L265"/>
    <mergeCell ref="K254:L254"/>
    <mergeCell ref="K255:L255"/>
    <mergeCell ref="K256:L256"/>
    <mergeCell ref="K257:L257"/>
    <mergeCell ref="K258:L258"/>
    <mergeCell ref="K259:L259"/>
    <mergeCell ref="K248:L248"/>
    <mergeCell ref="K249:L249"/>
    <mergeCell ref="K250:L250"/>
    <mergeCell ref="K251:L251"/>
    <mergeCell ref="K252:L252"/>
    <mergeCell ref="K253:L253"/>
    <mergeCell ref="K242:L242"/>
    <mergeCell ref="K243:L243"/>
    <mergeCell ref="K244:L244"/>
    <mergeCell ref="K245:L245"/>
    <mergeCell ref="D321:G321"/>
    <mergeCell ref="D322:G322"/>
    <mergeCell ref="D305:G305"/>
    <mergeCell ref="D306:G306"/>
    <mergeCell ref="D307:G307"/>
    <mergeCell ref="D308:G308"/>
    <mergeCell ref="D309:G309"/>
    <mergeCell ref="D310:G310"/>
    <mergeCell ref="D311:G311"/>
    <mergeCell ref="D312:G312"/>
    <mergeCell ref="D313:G313"/>
    <mergeCell ref="D320:G320"/>
    <mergeCell ref="A296:G296"/>
    <mergeCell ref="D297:G297"/>
    <mergeCell ref="D298:G298"/>
    <mergeCell ref="D299:G299"/>
    <mergeCell ref="D300:G300"/>
    <mergeCell ref="D301:G301"/>
    <mergeCell ref="D302:G302"/>
    <mergeCell ref="D303:G303"/>
    <mergeCell ref="D304:G304"/>
    <mergeCell ref="B282:M282"/>
    <mergeCell ref="B283:M283"/>
    <mergeCell ref="B284:M284"/>
    <mergeCell ref="D314:G314"/>
    <mergeCell ref="D315:G315"/>
    <mergeCell ref="D316:G316"/>
    <mergeCell ref="D317:G317"/>
    <mergeCell ref="D318:G318"/>
    <mergeCell ref="D319:G319"/>
    <mergeCell ref="A290:G290"/>
    <mergeCell ref="A293:B293"/>
    <mergeCell ref="A294:B294"/>
    <mergeCell ref="A295:B295"/>
    <mergeCell ref="C293:G293"/>
    <mergeCell ref="C294:G294"/>
    <mergeCell ref="C295:G295"/>
    <mergeCell ref="B285:M285"/>
    <mergeCell ref="B286:M286"/>
    <mergeCell ref="B287:M287"/>
    <mergeCell ref="I290:O290"/>
    <mergeCell ref="J291:O291"/>
    <mergeCell ref="I292:J292"/>
    <mergeCell ref="K292:O292"/>
    <mergeCell ref="I293:J293"/>
    <mergeCell ref="O18:P18"/>
    <mergeCell ref="B288:M288"/>
    <mergeCell ref="C3:D3"/>
    <mergeCell ref="D323:G323"/>
    <mergeCell ref="D324:G324"/>
    <mergeCell ref="D325:G325"/>
    <mergeCell ref="D326:G326"/>
    <mergeCell ref="D327:G327"/>
    <mergeCell ref="B291:G291"/>
    <mergeCell ref="A292:B292"/>
    <mergeCell ref="C292:G292"/>
    <mergeCell ref="B269:M269"/>
    <mergeCell ref="B270:M270"/>
    <mergeCell ref="B271:M271"/>
    <mergeCell ref="B272:M272"/>
    <mergeCell ref="B273:M273"/>
    <mergeCell ref="B274:M274"/>
    <mergeCell ref="B275:M275"/>
    <mergeCell ref="B276:M276"/>
    <mergeCell ref="B277:M277"/>
    <mergeCell ref="B278:M278"/>
    <mergeCell ref="B279:M279"/>
    <mergeCell ref="B280:M280"/>
    <mergeCell ref="B281:M281"/>
    <mergeCell ref="L304:O304"/>
    <mergeCell ref="L305:O305"/>
    <mergeCell ref="L306:O306"/>
    <mergeCell ref="L307:O307"/>
    <mergeCell ref="L308:O308"/>
    <mergeCell ref="K293:O293"/>
    <mergeCell ref="I294:J294"/>
    <mergeCell ref="K294:O294"/>
    <mergeCell ref="I295:J295"/>
    <mergeCell ref="K295:O295"/>
    <mergeCell ref="I296:O296"/>
    <mergeCell ref="L297:O297"/>
    <mergeCell ref="L298:O298"/>
    <mergeCell ref="L299:O299"/>
    <mergeCell ref="G3:J3"/>
    <mergeCell ref="L327:O327"/>
    <mergeCell ref="L318:O318"/>
    <mergeCell ref="L319:O319"/>
    <mergeCell ref="L320:O320"/>
    <mergeCell ref="L321:O321"/>
    <mergeCell ref="L322:O322"/>
    <mergeCell ref="L323:O323"/>
    <mergeCell ref="L324:O324"/>
    <mergeCell ref="L325:O325"/>
    <mergeCell ref="L326:O326"/>
    <mergeCell ref="L309:O309"/>
    <mergeCell ref="L310:O310"/>
    <mergeCell ref="L311:O311"/>
    <mergeCell ref="L312:O312"/>
    <mergeCell ref="L313:O313"/>
    <mergeCell ref="L314:O314"/>
    <mergeCell ref="L315:O315"/>
    <mergeCell ref="L316:O316"/>
    <mergeCell ref="L317:O317"/>
    <mergeCell ref="L300:O300"/>
    <mergeCell ref="L301:O301"/>
    <mergeCell ref="L302:O302"/>
    <mergeCell ref="L303:O303"/>
  </mergeCells>
  <conditionalFormatting sqref="A19:M265">
    <cfRule type="expression" dxfId="19" priority="16">
      <formula>$M19="X"</formula>
    </cfRule>
  </conditionalFormatting>
  <conditionalFormatting sqref="A19:L68">
    <cfRule type="expression" dxfId="18" priority="14">
      <formula>$K19&gt;=LARGE($K$19:$K$68,2)</formula>
    </cfRule>
  </conditionalFormatting>
  <conditionalFormatting sqref="A7:F16">
    <cfRule type="duplicateValues" dxfId="17" priority="13"/>
  </conditionalFormatting>
  <conditionalFormatting sqref="A19:M68">
    <cfRule type="expression" dxfId="16" priority="12">
      <formula>MOD(ROW(),2)</formula>
    </cfRule>
  </conditionalFormatting>
  <conditionalFormatting sqref="A69:M118">
    <cfRule type="expression" dxfId="15" priority="11">
      <formula>MOD(ROW(),2)</formula>
    </cfRule>
  </conditionalFormatting>
  <conditionalFormatting sqref="A119:M168">
    <cfRule type="expression" dxfId="14" priority="10">
      <formula>MOD(ROW(),2)</formula>
    </cfRule>
  </conditionalFormatting>
  <conditionalFormatting sqref="A169:M183">
    <cfRule type="expression" dxfId="13" priority="9">
      <formula>MOD(ROW(),2)</formula>
    </cfRule>
  </conditionalFormatting>
  <conditionalFormatting sqref="A184:M223">
    <cfRule type="expression" dxfId="12" priority="8">
      <formula>MOD(ROW(),2)</formula>
    </cfRule>
  </conditionalFormatting>
  <conditionalFormatting sqref="A224:M265">
    <cfRule type="expression" dxfId="11" priority="7">
      <formula>MOD(ROW(),2)</formula>
    </cfRule>
  </conditionalFormatting>
  <conditionalFormatting sqref="A298:G327">
    <cfRule type="expression" dxfId="10" priority="6">
      <formula>$A298="x"</formula>
    </cfRule>
  </conditionalFormatting>
  <conditionalFormatting sqref="I298:O327">
    <cfRule type="expression" dxfId="9" priority="5">
      <formula>$I298="x"</formula>
    </cfRule>
  </conditionalFormatting>
  <conditionalFormatting sqref="A337:G366">
    <cfRule type="expression" dxfId="8" priority="4">
      <formula>$A337="x"</formula>
    </cfRule>
  </conditionalFormatting>
  <conditionalFormatting sqref="I337:O366">
    <cfRule type="expression" dxfId="7" priority="3">
      <formula>$I337="x"</formula>
    </cfRule>
  </conditionalFormatting>
  <conditionalFormatting sqref="A376:G405">
    <cfRule type="expression" dxfId="6" priority="2">
      <formula>$A376="x"</formula>
    </cfRule>
  </conditionalFormatting>
  <conditionalFormatting sqref="I376:O405">
    <cfRule type="expression" dxfId="5" priority="1">
      <formula>$I376="x"</formula>
    </cfRule>
  </conditionalFormatting>
  <dataValidations count="2">
    <dataValidation type="list" allowBlank="1" showInputMessage="1" showErrorMessage="1" sqref="M19:M265 A298:A327 I298:I327 A337:A366 I337:I366 A376:A405 I376:I405">
      <formula1>"X"</formula1>
    </dataValidation>
    <dataValidation type="list" allowBlank="1" showInputMessage="1" showErrorMessage="1" sqref="C3">
      <formula1>OFFSET(CDP,MATCH(A5&amp;"*",CDP,0)-1,,COUNTIF(CDP,A5&amp;"*"))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squer_Toutes_les_lignes_avec_MDP">
                <anchor moveWithCells="1" sizeWithCells="1">
                  <from>
                    <xdr:col>13</xdr:col>
                    <xdr:colOff>161925</xdr:colOff>
                    <xdr:row>12</xdr:row>
                    <xdr:rowOff>161925</xdr:rowOff>
                  </from>
                  <to>
                    <xdr:col>14</xdr:col>
                    <xdr:colOff>533400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ffiche_Toutes_les_lignes_avec_MDP">
                <anchor moveWithCells="1" sizeWithCells="1">
                  <from>
                    <xdr:col>13</xdr:col>
                    <xdr:colOff>161925</xdr:colOff>
                    <xdr:row>9</xdr:row>
                    <xdr:rowOff>171450</xdr:rowOff>
                  </from>
                  <to>
                    <xdr:col>14</xdr:col>
                    <xdr:colOff>533400</xdr:colOff>
                    <xdr:row>12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Tdate">
                <anchor moveWithCells="1" sizeWithCells="1">
                  <from>
                    <xdr:col>13</xdr:col>
                    <xdr:colOff>180975</xdr:colOff>
                    <xdr:row>8</xdr:row>
                    <xdr:rowOff>85725</xdr:rowOff>
                  </from>
                  <to>
                    <xdr:col>13</xdr:col>
                    <xdr:colOff>981075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copier2">
                <anchor moveWithCells="1" sizeWithCells="1">
                  <from>
                    <xdr:col>2</xdr:col>
                    <xdr:colOff>180975</xdr:colOff>
                    <xdr:row>3</xdr:row>
                    <xdr:rowOff>152400</xdr:rowOff>
                  </from>
                  <to>
                    <xdr:col>3</xdr:col>
                    <xdr:colOff>962025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print="0" autoFill="0" autoPict="0" macro="[0]!copier_mika_test">
                <anchor moveWithCells="1" sizeWithCells="1">
                  <from>
                    <xdr:col>4</xdr:col>
                    <xdr:colOff>304800</xdr:colOff>
                    <xdr:row>3</xdr:row>
                    <xdr:rowOff>152400</xdr:rowOff>
                  </from>
                  <to>
                    <xdr:col>5</xdr:col>
                    <xdr:colOff>352425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9" name="Button 17">
              <controlPr defaultSize="0" print="0" autoFill="0" autoPict="0" macro="[0]!copier3">
                <anchor moveWithCells="1" sizeWithCells="1">
                  <from>
                    <xdr:col>5</xdr:col>
                    <xdr:colOff>457200</xdr:colOff>
                    <xdr:row>1</xdr:row>
                    <xdr:rowOff>85725</xdr:rowOff>
                  </from>
                  <to>
                    <xdr:col>6</xdr:col>
                    <xdr:colOff>171450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'Listing Agents'!$C$2:$C$111</xm:f>
          </x14:formula1>
          <xm:sqref>A7:F16</xm:sqref>
        </x14:dataValidation>
        <x14:dataValidation type="list" allowBlank="1" showInputMessage="1" showErrorMessage="1">
          <x14:formula1>
            <xm:f>OFFSET( 'Tri alphabétique agents garde'!$H:$H,1, 0, COUNTA( 'Tri alphabétique agents garde'!$H:$H ) -1 -COUNTIF( OFFSET( 'Tri alphabétique agents garde'!$H:$H, 1, 0, COUNTA(  'Tri alphabétique agents garde'!$H:$H ) -1 ), "" ) )</xm:f>
          </x14:formula1>
          <xm:sqref>C293:G295 K293:O295 C332:G334 K332:O334 C371:G373 K371:O373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E248"/>
  <sheetViews>
    <sheetView workbookViewId="0">
      <selection activeCell="C202" sqref="C202:J202"/>
    </sheetView>
  </sheetViews>
  <sheetFormatPr baseColWidth="10" defaultRowHeight="15" x14ac:dyDescent="0.25"/>
  <cols>
    <col min="1" max="1" width="11.5703125" style="2" bestFit="1" customWidth="1"/>
    <col min="2" max="31" width="20.7109375" style="2" customWidth="1"/>
    <col min="32" max="16384" width="11.42578125" style="2"/>
  </cols>
  <sheetData>
    <row r="1" spans="1:31" x14ac:dyDescent="0.25">
      <c r="B1" s="75" t="str">
        <f>'Tri alphabétique agents garde'!$F2</f>
        <v>Agents 1</v>
      </c>
      <c r="C1" s="75" t="str">
        <f>'Tri alphabétique agents garde'!$F3</f>
        <v>Agents 10</v>
      </c>
      <c r="D1" s="75" t="str">
        <f>'Tri alphabétique agents garde'!$F4</f>
        <v>Agents 106</v>
      </c>
      <c r="E1" s="75" t="str">
        <f>'Tri alphabétique agents garde'!$F5</f>
        <v>Agents 110</v>
      </c>
      <c r="F1" s="75" t="str">
        <f>'Tri alphabétique agents garde'!$F6</f>
        <v>Agents 3</v>
      </c>
      <c r="G1" s="75" t="str">
        <f>'Tri alphabétique agents garde'!$F7</f>
        <v>Agents 30</v>
      </c>
      <c r="H1" s="75" t="str">
        <f>'Tri alphabétique agents garde'!$F8</f>
        <v>Agents 4</v>
      </c>
      <c r="I1" s="75" t="str">
        <f>'Tri alphabétique agents garde'!$F9</f>
        <v>Agents 41</v>
      </c>
      <c r="J1" s="75" t="str">
        <f>'Tri alphabétique agents garde'!$F10</f>
        <v>Agents 48</v>
      </c>
      <c r="K1" s="75" t="str">
        <f>'Tri alphabétique agents garde'!$F11</f>
        <v>Agents 6</v>
      </c>
      <c r="L1" s="75" t="str">
        <f>'Tri alphabétique agents garde'!$F12</f>
        <v>Agents 67</v>
      </c>
      <c r="M1" s="75" t="str">
        <f>'Tri alphabétique agents garde'!$F13</f>
        <v>Agents 71</v>
      </c>
      <c r="N1" s="75" t="str">
        <f>'Tri alphabétique agents garde'!$F14</f>
        <v>Agents 79</v>
      </c>
      <c r="O1" s="75" t="str">
        <f>'Tri alphabétique agents garde'!$F15</f>
        <v>Agents 8</v>
      </c>
      <c r="P1" s="75" t="str">
        <f>'Tri alphabétique agents garde'!$F16</f>
        <v>Agents 91</v>
      </c>
      <c r="Q1" s="75" t="str">
        <f>'Tri alphabétique agents garde'!$F17</f>
        <v/>
      </c>
      <c r="R1" s="75" t="str">
        <f>'Tri alphabétique agents garde'!$F18</f>
        <v/>
      </c>
      <c r="S1" s="75" t="str">
        <f>'Tri alphabétique agents garde'!$F19</f>
        <v/>
      </c>
      <c r="T1" s="75" t="str">
        <f>'Tri alphabétique agents garde'!$F20</f>
        <v/>
      </c>
      <c r="U1" s="75" t="str">
        <f>'Tri alphabétique agents garde'!$F21</f>
        <v/>
      </c>
      <c r="V1" s="75" t="str">
        <f>'Tri alphabétique agents garde'!$F22</f>
        <v/>
      </c>
      <c r="W1" s="75" t="str">
        <f>'Tri alphabétique agents garde'!$F23</f>
        <v/>
      </c>
      <c r="X1" s="75" t="str">
        <f>'Tri alphabétique agents garde'!$F24</f>
        <v/>
      </c>
      <c r="Y1" s="75" t="str">
        <f>'Tri alphabétique agents garde'!$F25</f>
        <v/>
      </c>
      <c r="Z1" s="75" t="str">
        <f>'Tri alphabétique agents garde'!$F26</f>
        <v/>
      </c>
      <c r="AA1" s="75" t="str">
        <f>'Tri alphabétique agents garde'!$F27</f>
        <v/>
      </c>
      <c r="AB1" s="75" t="str">
        <f>'Tri alphabétique agents garde'!$F28</f>
        <v/>
      </c>
      <c r="AC1" s="75" t="str">
        <f>'Tri alphabétique agents garde'!$F29</f>
        <v/>
      </c>
      <c r="AD1" s="75" t="str">
        <f>'Tri alphabétique agents garde'!$F30</f>
        <v/>
      </c>
      <c r="AE1" s="75" t="str">
        <f>'Tri alphabétique agents garde'!$F31</f>
        <v/>
      </c>
    </row>
    <row r="2" spans="1:31" x14ac:dyDescent="0.25">
      <c r="A2" s="75" t="str">
        <f>'Thèmes FCJ'!A2</f>
        <v>INC_1</v>
      </c>
    </row>
    <row r="3" spans="1:31" x14ac:dyDescent="0.25">
      <c r="A3" s="75" t="str">
        <f>'Thèmes FCJ'!A3</f>
        <v>INC_2</v>
      </c>
    </row>
    <row r="4" spans="1:31" x14ac:dyDescent="0.25">
      <c r="A4" s="75" t="str">
        <f>'Thèmes FCJ'!A4</f>
        <v>INC_3</v>
      </c>
    </row>
    <row r="5" spans="1:31" x14ac:dyDescent="0.25">
      <c r="A5" s="75" t="str">
        <f>'Thèmes FCJ'!A5</f>
        <v>INC_4</v>
      </c>
    </row>
    <row r="6" spans="1:31" x14ac:dyDescent="0.25">
      <c r="A6" s="75" t="str">
        <f>'Thèmes FCJ'!A6</f>
        <v>INC_5</v>
      </c>
    </row>
    <row r="7" spans="1:31" x14ac:dyDescent="0.25">
      <c r="A7" s="75" t="str">
        <f>'Thèmes FCJ'!A7</f>
        <v>INC_6</v>
      </c>
    </row>
    <row r="8" spans="1:31" x14ac:dyDescent="0.25">
      <c r="A8" s="75" t="str">
        <f>'Thèmes FCJ'!A8</f>
        <v>INC_7</v>
      </c>
    </row>
    <row r="9" spans="1:31" x14ac:dyDescent="0.25">
      <c r="A9" s="75" t="str">
        <f>'Thèmes FCJ'!A9</f>
        <v>INC_8</v>
      </c>
    </row>
    <row r="10" spans="1:31" x14ac:dyDescent="0.25">
      <c r="A10" s="75" t="str">
        <f>'Thèmes FCJ'!A10</f>
        <v>INC_9</v>
      </c>
    </row>
    <row r="11" spans="1:31" x14ac:dyDescent="0.25">
      <c r="A11" s="75" t="str">
        <f>'Thèmes FCJ'!A11</f>
        <v>INC_10</v>
      </c>
    </row>
    <row r="12" spans="1:31" x14ac:dyDescent="0.25">
      <c r="A12" s="75" t="str">
        <f>'Thèmes FCJ'!A12</f>
        <v>INC_11</v>
      </c>
    </row>
    <row r="13" spans="1:31" x14ac:dyDescent="0.25">
      <c r="A13" s="75" t="str">
        <f>'Thèmes FCJ'!A13</f>
        <v>INC_12</v>
      </c>
    </row>
    <row r="14" spans="1:31" x14ac:dyDescent="0.25">
      <c r="A14" s="75" t="str">
        <f>'Thèmes FCJ'!A14</f>
        <v>INC_13</v>
      </c>
    </row>
    <row r="15" spans="1:31" x14ac:dyDescent="0.25">
      <c r="A15" s="75" t="str">
        <f>'Thèmes FCJ'!A15</f>
        <v/>
      </c>
    </row>
    <row r="16" spans="1:31" x14ac:dyDescent="0.25">
      <c r="A16" s="75" t="str">
        <f>'Thèmes FCJ'!A16</f>
        <v/>
      </c>
    </row>
    <row r="17" spans="1:1" x14ac:dyDescent="0.25">
      <c r="A17" s="75" t="str">
        <f>'Thèmes FCJ'!A17</f>
        <v/>
      </c>
    </row>
    <row r="18" spans="1:1" x14ac:dyDescent="0.25">
      <c r="A18" s="75" t="str">
        <f>'Thèmes FCJ'!A18</f>
        <v/>
      </c>
    </row>
    <row r="19" spans="1:1" x14ac:dyDescent="0.25">
      <c r="A19" s="75" t="str">
        <f>'Thèmes FCJ'!A19</f>
        <v/>
      </c>
    </row>
    <row r="20" spans="1:1" x14ac:dyDescent="0.25">
      <c r="A20" s="75" t="str">
        <f>'Thèmes FCJ'!A20</f>
        <v/>
      </c>
    </row>
    <row r="21" spans="1:1" x14ac:dyDescent="0.25">
      <c r="A21" s="75" t="str">
        <f>'Thèmes FCJ'!A21</f>
        <v/>
      </c>
    </row>
    <row r="22" spans="1:1" x14ac:dyDescent="0.25">
      <c r="A22" s="75" t="str">
        <f>'Thèmes FCJ'!A22</f>
        <v/>
      </c>
    </row>
    <row r="23" spans="1:1" x14ac:dyDescent="0.25">
      <c r="A23" s="75" t="str">
        <f>'Thèmes FCJ'!A23</f>
        <v/>
      </c>
    </row>
    <row r="24" spans="1:1" x14ac:dyDescent="0.25">
      <c r="A24" s="75" t="str">
        <f>'Thèmes FCJ'!A24</f>
        <v/>
      </c>
    </row>
    <row r="25" spans="1:1" x14ac:dyDescent="0.25">
      <c r="A25" s="75" t="str">
        <f>'Thèmes FCJ'!A25</f>
        <v/>
      </c>
    </row>
    <row r="26" spans="1:1" x14ac:dyDescent="0.25">
      <c r="A26" s="75" t="str">
        <f>'Thèmes FCJ'!A26</f>
        <v/>
      </c>
    </row>
    <row r="27" spans="1:1" x14ac:dyDescent="0.25">
      <c r="A27" s="75" t="str">
        <f>'Thèmes FCJ'!A27</f>
        <v/>
      </c>
    </row>
    <row r="28" spans="1:1" x14ac:dyDescent="0.25">
      <c r="A28" s="75" t="str">
        <f>'Thèmes FCJ'!A28</f>
        <v/>
      </c>
    </row>
    <row r="29" spans="1:1" x14ac:dyDescent="0.25">
      <c r="A29" s="75" t="str">
        <f>'Thèmes FCJ'!A29</f>
        <v/>
      </c>
    </row>
    <row r="30" spans="1:1" x14ac:dyDescent="0.25">
      <c r="A30" s="75" t="str">
        <f>'Thèmes FCJ'!A30</f>
        <v/>
      </c>
    </row>
    <row r="31" spans="1:1" x14ac:dyDescent="0.25">
      <c r="A31" s="75" t="str">
        <f>'Thèmes FCJ'!A31</f>
        <v/>
      </c>
    </row>
    <row r="32" spans="1:1" x14ac:dyDescent="0.25">
      <c r="A32" s="75" t="str">
        <f>'Thèmes FCJ'!A32</f>
        <v/>
      </c>
    </row>
    <row r="33" spans="1:1" x14ac:dyDescent="0.25">
      <c r="A33" s="75" t="str">
        <f>'Thèmes FCJ'!A33</f>
        <v/>
      </c>
    </row>
    <row r="34" spans="1:1" x14ac:dyDescent="0.25">
      <c r="A34" s="75" t="str">
        <f>'Thèmes FCJ'!A34</f>
        <v/>
      </c>
    </row>
    <row r="35" spans="1:1" x14ac:dyDescent="0.25">
      <c r="A35" s="75" t="str">
        <f>'Thèmes FCJ'!A35</f>
        <v/>
      </c>
    </row>
    <row r="36" spans="1:1" x14ac:dyDescent="0.25">
      <c r="A36" s="75" t="str">
        <f>'Thèmes FCJ'!A36</f>
        <v/>
      </c>
    </row>
    <row r="37" spans="1:1" x14ac:dyDescent="0.25">
      <c r="A37" s="75" t="str">
        <f>'Thèmes FCJ'!A37</f>
        <v/>
      </c>
    </row>
    <row r="38" spans="1:1" x14ac:dyDescent="0.25">
      <c r="A38" s="75" t="str">
        <f>'Thèmes FCJ'!A38</f>
        <v/>
      </c>
    </row>
    <row r="39" spans="1:1" x14ac:dyDescent="0.25">
      <c r="A39" s="75" t="str">
        <f>'Thèmes FCJ'!A39</f>
        <v/>
      </c>
    </row>
    <row r="40" spans="1:1" x14ac:dyDescent="0.25">
      <c r="A40" s="75" t="str">
        <f>'Thèmes FCJ'!A40</f>
        <v/>
      </c>
    </row>
    <row r="41" spans="1:1" x14ac:dyDescent="0.25">
      <c r="A41" s="75" t="str">
        <f>'Thèmes FCJ'!A41</f>
        <v/>
      </c>
    </row>
    <row r="42" spans="1:1" x14ac:dyDescent="0.25">
      <c r="A42" s="75" t="str">
        <f>'Thèmes FCJ'!A42</f>
        <v/>
      </c>
    </row>
    <row r="43" spans="1:1" x14ac:dyDescent="0.25">
      <c r="A43" s="75" t="str">
        <f>'Thèmes FCJ'!A43</f>
        <v/>
      </c>
    </row>
    <row r="44" spans="1:1" x14ac:dyDescent="0.25">
      <c r="A44" s="75" t="str">
        <f>'Thèmes FCJ'!A44</f>
        <v/>
      </c>
    </row>
    <row r="45" spans="1:1" x14ac:dyDescent="0.25">
      <c r="A45" s="75" t="str">
        <f>'Thèmes FCJ'!A45</f>
        <v/>
      </c>
    </row>
    <row r="46" spans="1:1" x14ac:dyDescent="0.25">
      <c r="A46" s="75" t="str">
        <f>'Thèmes FCJ'!A46</f>
        <v/>
      </c>
    </row>
    <row r="47" spans="1:1" x14ac:dyDescent="0.25">
      <c r="A47" s="75" t="str">
        <f>'Thèmes FCJ'!A47</f>
        <v/>
      </c>
    </row>
    <row r="48" spans="1:1" x14ac:dyDescent="0.25">
      <c r="A48" s="75" t="str">
        <f>'Thèmes FCJ'!A48</f>
        <v/>
      </c>
    </row>
    <row r="49" spans="1:1" x14ac:dyDescent="0.25">
      <c r="A49" s="75" t="str">
        <f>'Thèmes FCJ'!A49</f>
        <v/>
      </c>
    </row>
    <row r="50" spans="1:1" x14ac:dyDescent="0.25">
      <c r="A50" s="75" t="str">
        <f>'Thèmes FCJ'!A50</f>
        <v/>
      </c>
    </row>
    <row r="51" spans="1:1" x14ac:dyDescent="0.25">
      <c r="A51" s="75" t="str">
        <f>'Thèmes FCJ'!A51</f>
        <v/>
      </c>
    </row>
    <row r="52" spans="1:1" x14ac:dyDescent="0.25">
      <c r="A52" s="75" t="str">
        <f>'Thèmes FCJ'!A52</f>
        <v>SAP_1</v>
      </c>
    </row>
    <row r="53" spans="1:1" x14ac:dyDescent="0.25">
      <c r="A53" s="75" t="str">
        <f>'Thèmes FCJ'!A53</f>
        <v>SAP_2</v>
      </c>
    </row>
    <row r="54" spans="1:1" x14ac:dyDescent="0.25">
      <c r="A54" s="75" t="str">
        <f>'Thèmes FCJ'!A54</f>
        <v>SAP_3</v>
      </c>
    </row>
    <row r="55" spans="1:1" x14ac:dyDescent="0.25">
      <c r="A55" s="75" t="str">
        <f>'Thèmes FCJ'!A55</f>
        <v>SAP_4</v>
      </c>
    </row>
    <row r="56" spans="1:1" x14ac:dyDescent="0.25">
      <c r="A56" s="75" t="str">
        <f>'Thèmes FCJ'!A56</f>
        <v>SAP_5</v>
      </c>
    </row>
    <row r="57" spans="1:1" x14ac:dyDescent="0.25">
      <c r="A57" s="75" t="str">
        <f>'Thèmes FCJ'!A57</f>
        <v>SAP_6</v>
      </c>
    </row>
    <row r="58" spans="1:1" x14ac:dyDescent="0.25">
      <c r="A58" s="75" t="str">
        <f>'Thèmes FCJ'!A58</f>
        <v>SAP_7</v>
      </c>
    </row>
    <row r="59" spans="1:1" x14ac:dyDescent="0.25">
      <c r="A59" s="75" t="str">
        <f>'Thèmes FCJ'!A59</f>
        <v>SAP_8</v>
      </c>
    </row>
    <row r="60" spans="1:1" x14ac:dyDescent="0.25">
      <c r="A60" s="75" t="str">
        <f>'Thèmes FCJ'!A60</f>
        <v>SAP_9</v>
      </c>
    </row>
    <row r="61" spans="1:1" x14ac:dyDescent="0.25">
      <c r="A61" s="75" t="str">
        <f>'Thèmes FCJ'!A61</f>
        <v>SAP_10</v>
      </c>
    </row>
    <row r="62" spans="1:1" x14ac:dyDescent="0.25">
      <c r="A62" s="75" t="str">
        <f>'Thèmes FCJ'!A62</f>
        <v>SAP_11</v>
      </c>
    </row>
    <row r="63" spans="1:1" x14ac:dyDescent="0.25">
      <c r="A63" s="75" t="str">
        <f>'Thèmes FCJ'!A63</f>
        <v>SAP_12</v>
      </c>
    </row>
    <row r="64" spans="1:1" x14ac:dyDescent="0.25">
      <c r="A64" s="75" t="str">
        <f>'Thèmes FCJ'!A64</f>
        <v>SAP_13</v>
      </c>
    </row>
    <row r="65" spans="1:1" x14ac:dyDescent="0.25">
      <c r="A65" s="75" t="str">
        <f>'Thèmes FCJ'!A65</f>
        <v>SAP_14</v>
      </c>
    </row>
    <row r="66" spans="1:1" x14ac:dyDescent="0.25">
      <c r="A66" s="75" t="str">
        <f>'Thèmes FCJ'!A66</f>
        <v>SAP_15</v>
      </c>
    </row>
    <row r="67" spans="1:1" x14ac:dyDescent="0.25">
      <c r="A67" s="75" t="str">
        <f>'Thèmes FCJ'!A67</f>
        <v>SAP_16</v>
      </c>
    </row>
    <row r="68" spans="1:1" x14ac:dyDescent="0.25">
      <c r="A68" s="75" t="str">
        <f>'Thèmes FCJ'!A68</f>
        <v>SAP_17</v>
      </c>
    </row>
    <row r="69" spans="1:1" x14ac:dyDescent="0.25">
      <c r="A69" s="75" t="str">
        <f>'Thèmes FCJ'!A69</f>
        <v>SAP_18</v>
      </c>
    </row>
    <row r="70" spans="1:1" x14ac:dyDescent="0.25">
      <c r="A70" s="75" t="str">
        <f>'Thèmes FCJ'!A70</f>
        <v>SAP_19</v>
      </c>
    </row>
    <row r="71" spans="1:1" x14ac:dyDescent="0.25">
      <c r="A71" s="75" t="str">
        <f>'Thèmes FCJ'!A71</f>
        <v>SAP_20</v>
      </c>
    </row>
    <row r="72" spans="1:1" x14ac:dyDescent="0.25">
      <c r="A72" s="75" t="str">
        <f>'Thèmes FCJ'!A72</f>
        <v/>
      </c>
    </row>
    <row r="73" spans="1:1" x14ac:dyDescent="0.25">
      <c r="A73" s="75" t="str">
        <f>'Thèmes FCJ'!A73</f>
        <v/>
      </c>
    </row>
    <row r="74" spans="1:1" x14ac:dyDescent="0.25">
      <c r="A74" s="75" t="str">
        <f>'Thèmes FCJ'!A74</f>
        <v/>
      </c>
    </row>
    <row r="75" spans="1:1" x14ac:dyDescent="0.25">
      <c r="A75" s="75" t="str">
        <f>'Thèmes FCJ'!A75</f>
        <v/>
      </c>
    </row>
    <row r="76" spans="1:1" x14ac:dyDescent="0.25">
      <c r="A76" s="75" t="str">
        <f>'Thèmes FCJ'!A76</f>
        <v/>
      </c>
    </row>
    <row r="77" spans="1:1" x14ac:dyDescent="0.25">
      <c r="A77" s="75" t="str">
        <f>'Thèmes FCJ'!A77</f>
        <v/>
      </c>
    </row>
    <row r="78" spans="1:1" x14ac:dyDescent="0.25">
      <c r="A78" s="75" t="str">
        <f>'Thèmes FCJ'!A78</f>
        <v/>
      </c>
    </row>
    <row r="79" spans="1:1" x14ac:dyDescent="0.25">
      <c r="A79" s="75" t="str">
        <f>'Thèmes FCJ'!A79</f>
        <v/>
      </c>
    </row>
    <row r="80" spans="1:1" x14ac:dyDescent="0.25">
      <c r="A80" s="75" t="str">
        <f>'Thèmes FCJ'!A80</f>
        <v/>
      </c>
    </row>
    <row r="81" spans="1:1" x14ac:dyDescent="0.25">
      <c r="A81" s="75" t="str">
        <f>'Thèmes FCJ'!A81</f>
        <v/>
      </c>
    </row>
    <row r="82" spans="1:1" x14ac:dyDescent="0.25">
      <c r="A82" s="75" t="str">
        <f>'Thèmes FCJ'!A82</f>
        <v/>
      </c>
    </row>
    <row r="83" spans="1:1" x14ac:dyDescent="0.25">
      <c r="A83" s="75" t="str">
        <f>'Thèmes FCJ'!A83</f>
        <v/>
      </c>
    </row>
    <row r="84" spans="1:1" x14ac:dyDescent="0.25">
      <c r="A84" s="75" t="str">
        <f>'Thèmes FCJ'!A84</f>
        <v/>
      </c>
    </row>
    <row r="85" spans="1:1" x14ac:dyDescent="0.25">
      <c r="A85" s="75" t="str">
        <f>'Thèmes FCJ'!A85</f>
        <v/>
      </c>
    </row>
    <row r="86" spans="1:1" x14ac:dyDescent="0.25">
      <c r="A86" s="75" t="str">
        <f>'Thèmes FCJ'!A86</f>
        <v/>
      </c>
    </row>
    <row r="87" spans="1:1" x14ac:dyDescent="0.25">
      <c r="A87" s="75" t="str">
        <f>'Thèmes FCJ'!A87</f>
        <v/>
      </c>
    </row>
    <row r="88" spans="1:1" x14ac:dyDescent="0.25">
      <c r="A88" s="75" t="str">
        <f>'Thèmes FCJ'!A88</f>
        <v/>
      </c>
    </row>
    <row r="89" spans="1:1" x14ac:dyDescent="0.25">
      <c r="A89" s="75" t="str">
        <f>'Thèmes FCJ'!A89</f>
        <v/>
      </c>
    </row>
    <row r="90" spans="1:1" x14ac:dyDescent="0.25">
      <c r="A90" s="75" t="str">
        <f>'Thèmes FCJ'!A90</f>
        <v/>
      </c>
    </row>
    <row r="91" spans="1:1" x14ac:dyDescent="0.25">
      <c r="A91" s="75" t="str">
        <f>'Thèmes FCJ'!A91</f>
        <v/>
      </c>
    </row>
    <row r="92" spans="1:1" x14ac:dyDescent="0.25">
      <c r="A92" s="75" t="str">
        <f>'Thèmes FCJ'!A92</f>
        <v/>
      </c>
    </row>
    <row r="93" spans="1:1" x14ac:dyDescent="0.25">
      <c r="A93" s="75" t="str">
        <f>'Thèmes FCJ'!A93</f>
        <v/>
      </c>
    </row>
    <row r="94" spans="1:1" x14ac:dyDescent="0.25">
      <c r="A94" s="75" t="str">
        <f>'Thèmes FCJ'!A94</f>
        <v/>
      </c>
    </row>
    <row r="95" spans="1:1" x14ac:dyDescent="0.25">
      <c r="A95" s="75" t="str">
        <f>'Thèmes FCJ'!A95</f>
        <v/>
      </c>
    </row>
    <row r="96" spans="1:1" x14ac:dyDescent="0.25">
      <c r="A96" s="75" t="str">
        <f>'Thèmes FCJ'!A96</f>
        <v/>
      </c>
    </row>
    <row r="97" spans="1:1" x14ac:dyDescent="0.25">
      <c r="A97" s="75" t="str">
        <f>'Thèmes FCJ'!A97</f>
        <v/>
      </c>
    </row>
    <row r="98" spans="1:1" x14ac:dyDescent="0.25">
      <c r="A98" s="75" t="str">
        <f>'Thèmes FCJ'!A98</f>
        <v/>
      </c>
    </row>
    <row r="99" spans="1:1" x14ac:dyDescent="0.25">
      <c r="A99" s="75" t="str">
        <f>'Thèmes FCJ'!A99</f>
        <v/>
      </c>
    </row>
    <row r="100" spans="1:1" x14ac:dyDescent="0.25">
      <c r="A100" s="75" t="str">
        <f>'Thèmes FCJ'!A100</f>
        <v/>
      </c>
    </row>
    <row r="101" spans="1:1" x14ac:dyDescent="0.25">
      <c r="A101" s="75" t="str">
        <f>'Thèmes FCJ'!A101</f>
        <v/>
      </c>
    </row>
    <row r="102" spans="1:1" x14ac:dyDescent="0.25">
      <c r="A102" s="75" t="str">
        <f>'Thèmes FCJ'!A102</f>
        <v>SR_1</v>
      </c>
    </row>
    <row r="103" spans="1:1" x14ac:dyDescent="0.25">
      <c r="A103" s="75" t="str">
        <f>'Thèmes FCJ'!A103</f>
        <v>SR_2</v>
      </c>
    </row>
    <row r="104" spans="1:1" x14ac:dyDescent="0.25">
      <c r="A104" s="75" t="str">
        <f>'Thèmes FCJ'!A104</f>
        <v>SR_3</v>
      </c>
    </row>
    <row r="105" spans="1:1" x14ac:dyDescent="0.25">
      <c r="A105" s="75" t="str">
        <f>'Thèmes FCJ'!A105</f>
        <v/>
      </c>
    </row>
    <row r="106" spans="1:1" x14ac:dyDescent="0.25">
      <c r="A106" s="75" t="str">
        <f>'Thèmes FCJ'!A106</f>
        <v/>
      </c>
    </row>
    <row r="107" spans="1:1" x14ac:dyDescent="0.25">
      <c r="A107" s="75" t="str">
        <f>'Thèmes FCJ'!A107</f>
        <v/>
      </c>
    </row>
    <row r="108" spans="1:1" x14ac:dyDescent="0.25">
      <c r="A108" s="75" t="str">
        <f>'Thèmes FCJ'!A108</f>
        <v/>
      </c>
    </row>
    <row r="109" spans="1:1" x14ac:dyDescent="0.25">
      <c r="A109" s="75" t="str">
        <f>'Thèmes FCJ'!A109</f>
        <v/>
      </c>
    </row>
    <row r="110" spans="1:1" x14ac:dyDescent="0.25">
      <c r="A110" s="75" t="str">
        <f>'Thèmes FCJ'!A110</f>
        <v/>
      </c>
    </row>
    <row r="111" spans="1:1" x14ac:dyDescent="0.25">
      <c r="A111" s="75" t="str">
        <f>'Thèmes FCJ'!A111</f>
        <v/>
      </c>
    </row>
    <row r="112" spans="1:1" x14ac:dyDescent="0.25">
      <c r="A112" s="75" t="str">
        <f>'Thèmes FCJ'!A112</f>
        <v/>
      </c>
    </row>
    <row r="113" spans="1:1" x14ac:dyDescent="0.25">
      <c r="A113" s="75" t="str">
        <f>'Thèmes FCJ'!A113</f>
        <v/>
      </c>
    </row>
    <row r="114" spans="1:1" x14ac:dyDescent="0.25">
      <c r="A114" s="75" t="str">
        <f>'Thèmes FCJ'!A114</f>
        <v/>
      </c>
    </row>
    <row r="115" spans="1:1" x14ac:dyDescent="0.25">
      <c r="A115" s="75" t="str">
        <f>'Thèmes FCJ'!A115</f>
        <v/>
      </c>
    </row>
    <row r="116" spans="1:1" x14ac:dyDescent="0.25">
      <c r="A116" s="75" t="str">
        <f>'Thèmes FCJ'!A116</f>
        <v/>
      </c>
    </row>
    <row r="117" spans="1:1" x14ac:dyDescent="0.25">
      <c r="A117" s="75" t="str">
        <f>'Thèmes FCJ'!A117</f>
        <v/>
      </c>
    </row>
    <row r="118" spans="1:1" x14ac:dyDescent="0.25">
      <c r="A118" s="75" t="str">
        <f>'Thèmes FCJ'!A118</f>
        <v/>
      </c>
    </row>
    <row r="119" spans="1:1" x14ac:dyDescent="0.25">
      <c r="A119" s="75" t="str">
        <f>'Thèmes FCJ'!A119</f>
        <v/>
      </c>
    </row>
    <row r="120" spans="1:1" x14ac:dyDescent="0.25">
      <c r="A120" s="75" t="str">
        <f>'Thèmes FCJ'!A120</f>
        <v/>
      </c>
    </row>
    <row r="121" spans="1:1" x14ac:dyDescent="0.25">
      <c r="A121" s="75" t="str">
        <f>'Thèmes FCJ'!A121</f>
        <v/>
      </c>
    </row>
    <row r="122" spans="1:1" x14ac:dyDescent="0.25">
      <c r="A122" s="75" t="str">
        <f>'Thèmes FCJ'!A122</f>
        <v/>
      </c>
    </row>
    <row r="123" spans="1:1" x14ac:dyDescent="0.25">
      <c r="A123" s="75" t="str">
        <f>'Thèmes FCJ'!A123</f>
        <v/>
      </c>
    </row>
    <row r="124" spans="1:1" x14ac:dyDescent="0.25">
      <c r="A124" s="75" t="str">
        <f>'Thèmes FCJ'!A124</f>
        <v/>
      </c>
    </row>
    <row r="125" spans="1:1" x14ac:dyDescent="0.25">
      <c r="A125" s="75" t="str">
        <f>'Thèmes FCJ'!A125</f>
        <v/>
      </c>
    </row>
    <row r="126" spans="1:1" x14ac:dyDescent="0.25">
      <c r="A126" s="75" t="str">
        <f>'Thèmes FCJ'!A126</f>
        <v/>
      </c>
    </row>
    <row r="127" spans="1:1" x14ac:dyDescent="0.25">
      <c r="A127" s="75" t="str">
        <f>'Thèmes FCJ'!A127</f>
        <v/>
      </c>
    </row>
    <row r="128" spans="1:1" x14ac:dyDescent="0.25">
      <c r="A128" s="75" t="str">
        <f>'Thèmes FCJ'!A128</f>
        <v/>
      </c>
    </row>
    <row r="129" spans="1:1" x14ac:dyDescent="0.25">
      <c r="A129" s="75" t="str">
        <f>'Thèmes FCJ'!A129</f>
        <v/>
      </c>
    </row>
    <row r="130" spans="1:1" x14ac:dyDescent="0.25">
      <c r="A130" s="75" t="str">
        <f>'Thèmes FCJ'!A130</f>
        <v/>
      </c>
    </row>
    <row r="131" spans="1:1" x14ac:dyDescent="0.25">
      <c r="A131" s="75" t="str">
        <f>'Thèmes FCJ'!A131</f>
        <v/>
      </c>
    </row>
    <row r="132" spans="1:1" x14ac:dyDescent="0.25">
      <c r="A132" s="75" t="str">
        <f>'Thèmes FCJ'!A132</f>
        <v/>
      </c>
    </row>
    <row r="133" spans="1:1" x14ac:dyDescent="0.25">
      <c r="A133" s="75" t="str">
        <f>'Thèmes FCJ'!A133</f>
        <v/>
      </c>
    </row>
    <row r="134" spans="1:1" x14ac:dyDescent="0.25">
      <c r="A134" s="75" t="str">
        <f>'Thèmes FCJ'!A134</f>
        <v/>
      </c>
    </row>
    <row r="135" spans="1:1" x14ac:dyDescent="0.25">
      <c r="A135" s="75" t="str">
        <f>'Thèmes FCJ'!A135</f>
        <v/>
      </c>
    </row>
    <row r="136" spans="1:1" x14ac:dyDescent="0.25">
      <c r="A136" s="75" t="str">
        <f>'Thèmes FCJ'!A136</f>
        <v/>
      </c>
    </row>
    <row r="137" spans="1:1" x14ac:dyDescent="0.25">
      <c r="A137" s="75" t="str">
        <f>'Thèmes FCJ'!A137</f>
        <v/>
      </c>
    </row>
    <row r="138" spans="1:1" x14ac:dyDescent="0.25">
      <c r="A138" s="75" t="str">
        <f>'Thèmes FCJ'!A138</f>
        <v/>
      </c>
    </row>
    <row r="139" spans="1:1" x14ac:dyDescent="0.25">
      <c r="A139" s="75" t="str">
        <f>'Thèmes FCJ'!A139</f>
        <v/>
      </c>
    </row>
    <row r="140" spans="1:1" x14ac:dyDescent="0.25">
      <c r="A140" s="75" t="str">
        <f>'Thèmes FCJ'!A140</f>
        <v/>
      </c>
    </row>
    <row r="141" spans="1:1" x14ac:dyDescent="0.25">
      <c r="A141" s="75" t="str">
        <f>'Thèmes FCJ'!A141</f>
        <v/>
      </c>
    </row>
    <row r="142" spans="1:1" x14ac:dyDescent="0.25">
      <c r="A142" s="75" t="str">
        <f>'Thèmes FCJ'!A142</f>
        <v/>
      </c>
    </row>
    <row r="143" spans="1:1" x14ac:dyDescent="0.25">
      <c r="A143" s="75" t="str">
        <f>'Thèmes FCJ'!A143</f>
        <v/>
      </c>
    </row>
    <row r="144" spans="1:1" x14ac:dyDescent="0.25">
      <c r="A144" s="75" t="str">
        <f>'Thèmes FCJ'!A144</f>
        <v/>
      </c>
    </row>
    <row r="145" spans="1:1" x14ac:dyDescent="0.25">
      <c r="A145" s="75" t="str">
        <f>'Thèmes FCJ'!A145</f>
        <v/>
      </c>
    </row>
    <row r="146" spans="1:1" x14ac:dyDescent="0.25">
      <c r="A146" s="75" t="str">
        <f>'Thèmes FCJ'!A146</f>
        <v/>
      </c>
    </row>
    <row r="147" spans="1:1" x14ac:dyDescent="0.25">
      <c r="A147" s="75" t="str">
        <f>'Thèmes FCJ'!A147</f>
        <v/>
      </c>
    </row>
    <row r="148" spans="1:1" x14ac:dyDescent="0.25">
      <c r="A148" s="75" t="str">
        <f>'Thèmes FCJ'!A148</f>
        <v/>
      </c>
    </row>
    <row r="149" spans="1:1" x14ac:dyDescent="0.25">
      <c r="A149" s="75" t="str">
        <f>'Thèmes FCJ'!A149</f>
        <v/>
      </c>
    </row>
    <row r="150" spans="1:1" x14ac:dyDescent="0.25">
      <c r="A150" s="75" t="str">
        <f>'Thèmes FCJ'!A150</f>
        <v/>
      </c>
    </row>
    <row r="151" spans="1:1" x14ac:dyDescent="0.25">
      <c r="A151" s="75" t="str">
        <f>'Thèmes FCJ'!A151</f>
        <v/>
      </c>
    </row>
    <row r="152" spans="1:1" x14ac:dyDescent="0.25">
      <c r="A152" s="75" t="str">
        <f>'Thèmes FCJ'!A152</f>
        <v>LSPCC_1</v>
      </c>
    </row>
    <row r="153" spans="1:1" x14ac:dyDescent="0.25">
      <c r="A153" s="75" t="str">
        <f>'Thèmes FCJ'!A153</f>
        <v>LSPCC_2</v>
      </c>
    </row>
    <row r="154" spans="1:1" x14ac:dyDescent="0.25">
      <c r="A154" s="75" t="str">
        <f>'Thèmes FCJ'!A154</f>
        <v>LSPCC_3</v>
      </c>
    </row>
    <row r="155" spans="1:1" x14ac:dyDescent="0.25">
      <c r="A155" s="75" t="str">
        <f>'Thèmes FCJ'!A155</f>
        <v/>
      </c>
    </row>
    <row r="156" spans="1:1" x14ac:dyDescent="0.25">
      <c r="A156" s="75" t="str">
        <f>'Thèmes FCJ'!A156</f>
        <v/>
      </c>
    </row>
    <row r="157" spans="1:1" x14ac:dyDescent="0.25">
      <c r="A157" s="75" t="str">
        <f>'Thèmes FCJ'!A157</f>
        <v/>
      </c>
    </row>
    <row r="158" spans="1:1" x14ac:dyDescent="0.25">
      <c r="A158" s="75" t="str">
        <f>'Thèmes FCJ'!A158</f>
        <v/>
      </c>
    </row>
    <row r="159" spans="1:1" x14ac:dyDescent="0.25">
      <c r="A159" s="75" t="str">
        <f>'Thèmes FCJ'!A159</f>
        <v/>
      </c>
    </row>
    <row r="160" spans="1:1" x14ac:dyDescent="0.25">
      <c r="A160" s="75" t="str">
        <f>'Thèmes FCJ'!A160</f>
        <v/>
      </c>
    </row>
    <row r="161" spans="1:1" x14ac:dyDescent="0.25">
      <c r="A161" s="75" t="str">
        <f>'Thèmes FCJ'!A161</f>
        <v/>
      </c>
    </row>
    <row r="162" spans="1:1" x14ac:dyDescent="0.25">
      <c r="A162" s="75" t="str">
        <f>'Thèmes FCJ'!A162</f>
        <v/>
      </c>
    </row>
    <row r="163" spans="1:1" x14ac:dyDescent="0.25">
      <c r="A163" s="75" t="str">
        <f>'Thèmes FCJ'!A163</f>
        <v/>
      </c>
    </row>
    <row r="164" spans="1:1" x14ac:dyDescent="0.25">
      <c r="A164" s="75" t="str">
        <f>'Thèmes FCJ'!A164</f>
        <v/>
      </c>
    </row>
    <row r="165" spans="1:1" x14ac:dyDescent="0.25">
      <c r="A165" s="75" t="str">
        <f>'Thèmes FCJ'!A165</f>
        <v/>
      </c>
    </row>
    <row r="166" spans="1:1" x14ac:dyDescent="0.25">
      <c r="A166" s="75" t="str">
        <f>'Thèmes FCJ'!A166</f>
        <v/>
      </c>
    </row>
    <row r="167" spans="1:1" x14ac:dyDescent="0.25">
      <c r="A167" s="75" t="str">
        <f>'Thèmes FCJ'!A167</f>
        <v>CSP_1</v>
      </c>
    </row>
    <row r="168" spans="1:1" x14ac:dyDescent="0.25">
      <c r="A168" s="75" t="str">
        <f>'Thèmes FCJ'!A168</f>
        <v>CSP_2</v>
      </c>
    </row>
    <row r="169" spans="1:1" x14ac:dyDescent="0.25">
      <c r="A169" s="75" t="str">
        <f>'Thèmes FCJ'!A169</f>
        <v>CSP_3</v>
      </c>
    </row>
    <row r="170" spans="1:1" x14ac:dyDescent="0.25">
      <c r="A170" s="75" t="str">
        <f>'Thèmes FCJ'!A170</f>
        <v>CSP_4</v>
      </c>
    </row>
    <row r="171" spans="1:1" x14ac:dyDescent="0.25">
      <c r="A171" s="75" t="str">
        <f>'Thèmes FCJ'!A171</f>
        <v/>
      </c>
    </row>
    <row r="172" spans="1:1" x14ac:dyDescent="0.25">
      <c r="A172" s="75" t="str">
        <f>'Thèmes FCJ'!A172</f>
        <v/>
      </c>
    </row>
    <row r="173" spans="1:1" x14ac:dyDescent="0.25">
      <c r="A173" s="75" t="str">
        <f>'Thèmes FCJ'!A173</f>
        <v/>
      </c>
    </row>
    <row r="174" spans="1:1" x14ac:dyDescent="0.25">
      <c r="A174" s="75" t="str">
        <f>'Thèmes FCJ'!A174</f>
        <v/>
      </c>
    </row>
    <row r="175" spans="1:1" x14ac:dyDescent="0.25">
      <c r="A175" s="75" t="str">
        <f>'Thèmes FCJ'!A175</f>
        <v/>
      </c>
    </row>
    <row r="176" spans="1:1" x14ac:dyDescent="0.25">
      <c r="A176" s="75" t="str">
        <f>'Thèmes FCJ'!A176</f>
        <v/>
      </c>
    </row>
    <row r="177" spans="1:1" x14ac:dyDescent="0.25">
      <c r="A177" s="75" t="str">
        <f>'Thèmes FCJ'!A177</f>
        <v/>
      </c>
    </row>
    <row r="178" spans="1:1" x14ac:dyDescent="0.25">
      <c r="A178" s="75" t="str">
        <f>'Thèmes FCJ'!A178</f>
        <v/>
      </c>
    </row>
    <row r="179" spans="1:1" x14ac:dyDescent="0.25">
      <c r="A179" s="75" t="str">
        <f>'Thèmes FCJ'!A179</f>
        <v/>
      </c>
    </row>
    <row r="180" spans="1:1" x14ac:dyDescent="0.25">
      <c r="A180" s="75" t="str">
        <f>'Thèmes FCJ'!A180</f>
        <v/>
      </c>
    </row>
    <row r="181" spans="1:1" x14ac:dyDescent="0.25">
      <c r="A181" s="75" t="str">
        <f>'Thèmes FCJ'!A181</f>
        <v/>
      </c>
    </row>
    <row r="182" spans="1:1" x14ac:dyDescent="0.25">
      <c r="A182" s="75" t="str">
        <f>'Thèmes FCJ'!A182</f>
        <v/>
      </c>
    </row>
    <row r="183" spans="1:1" x14ac:dyDescent="0.25">
      <c r="A183" s="75" t="str">
        <f>'Thèmes FCJ'!A183</f>
        <v/>
      </c>
    </row>
    <row r="184" spans="1:1" x14ac:dyDescent="0.25">
      <c r="A184" s="75" t="str">
        <f>'Thèmes FCJ'!A184</f>
        <v/>
      </c>
    </row>
    <row r="185" spans="1:1" x14ac:dyDescent="0.25">
      <c r="A185" s="75" t="str">
        <f>'Thèmes FCJ'!A185</f>
        <v/>
      </c>
    </row>
    <row r="186" spans="1:1" x14ac:dyDescent="0.25">
      <c r="A186" s="75" t="str">
        <f>'Thèmes FCJ'!A186</f>
        <v/>
      </c>
    </row>
    <row r="187" spans="1:1" x14ac:dyDescent="0.25">
      <c r="A187" s="75" t="str">
        <f>'Thèmes FCJ'!A187</f>
        <v/>
      </c>
    </row>
    <row r="188" spans="1:1" x14ac:dyDescent="0.25">
      <c r="A188" s="75" t="str">
        <f>'Thèmes FCJ'!A188</f>
        <v/>
      </c>
    </row>
    <row r="189" spans="1:1" x14ac:dyDescent="0.25">
      <c r="A189" s="75" t="str">
        <f>'Thèmes FCJ'!A189</f>
        <v/>
      </c>
    </row>
    <row r="190" spans="1:1" x14ac:dyDescent="0.25">
      <c r="A190" s="75" t="str">
        <f>'Thèmes FCJ'!A190</f>
        <v/>
      </c>
    </row>
    <row r="191" spans="1:1" x14ac:dyDescent="0.25">
      <c r="A191" s="75" t="str">
        <f>'Thèmes FCJ'!A191</f>
        <v/>
      </c>
    </row>
    <row r="192" spans="1:1" x14ac:dyDescent="0.25">
      <c r="A192" s="75" t="str">
        <f>'Thèmes FCJ'!A192</f>
        <v/>
      </c>
    </row>
    <row r="193" spans="1:1" x14ac:dyDescent="0.25">
      <c r="A193" s="75" t="str">
        <f>'Thèmes FCJ'!A193</f>
        <v/>
      </c>
    </row>
    <row r="194" spans="1:1" x14ac:dyDescent="0.25">
      <c r="A194" s="75" t="str">
        <f>'Thèmes FCJ'!A194</f>
        <v/>
      </c>
    </row>
    <row r="195" spans="1:1" x14ac:dyDescent="0.25">
      <c r="A195" s="75" t="str">
        <f>'Thèmes FCJ'!A195</f>
        <v/>
      </c>
    </row>
    <row r="196" spans="1:1" x14ac:dyDescent="0.25">
      <c r="A196" s="75" t="str">
        <f>'Thèmes FCJ'!A196</f>
        <v/>
      </c>
    </row>
    <row r="197" spans="1:1" x14ac:dyDescent="0.25">
      <c r="A197" s="75" t="str">
        <f>'Thèmes FCJ'!A197</f>
        <v/>
      </c>
    </row>
    <row r="198" spans="1:1" x14ac:dyDescent="0.25">
      <c r="A198" s="75" t="str">
        <f>'Thèmes FCJ'!A198</f>
        <v/>
      </c>
    </row>
    <row r="199" spans="1:1" x14ac:dyDescent="0.25">
      <c r="A199" s="75" t="str">
        <f>'Thèmes FCJ'!A199</f>
        <v/>
      </c>
    </row>
    <row r="200" spans="1:1" x14ac:dyDescent="0.25">
      <c r="A200" s="75" t="str">
        <f>'Thèmes FCJ'!A200</f>
        <v/>
      </c>
    </row>
    <row r="201" spans="1:1" x14ac:dyDescent="0.25">
      <c r="A201" s="75" t="str">
        <f>'Thèmes FCJ'!A201</f>
        <v/>
      </c>
    </row>
    <row r="202" spans="1:1" x14ac:dyDescent="0.25">
      <c r="A202" s="75" t="str">
        <f>'Thèmes FCJ'!A202</f>
        <v/>
      </c>
    </row>
    <row r="203" spans="1:1" x14ac:dyDescent="0.25">
      <c r="A203" s="75" t="str">
        <f>'Thèmes FCJ'!A203</f>
        <v/>
      </c>
    </row>
    <row r="204" spans="1:1" x14ac:dyDescent="0.25">
      <c r="A204" s="75" t="str">
        <f>'Thèmes FCJ'!A204</f>
        <v/>
      </c>
    </row>
    <row r="205" spans="1:1" x14ac:dyDescent="0.25">
      <c r="A205" s="75" t="str">
        <f>'Thèmes FCJ'!A205</f>
        <v/>
      </c>
    </row>
    <row r="206" spans="1:1" x14ac:dyDescent="0.25">
      <c r="A206" s="75" t="str">
        <f>'Thèmes FCJ'!A206</f>
        <v/>
      </c>
    </row>
    <row r="207" spans="1:1" x14ac:dyDescent="0.25">
      <c r="A207" s="75" t="str">
        <f>'Thèmes FCJ'!A207</f>
        <v>RECO_COD6</v>
      </c>
    </row>
    <row r="208" spans="1:1" x14ac:dyDescent="0.25">
      <c r="A208" s="75" t="str">
        <f>'Thèmes FCJ'!A208</f>
        <v>RECO_SECT</v>
      </c>
    </row>
    <row r="209" spans="1:1" x14ac:dyDescent="0.25">
      <c r="A209" s="75" t="str">
        <f>'Thèmes FCJ'!A209</f>
        <v>SPECIF_1</v>
      </c>
    </row>
    <row r="210" spans="1:1" x14ac:dyDescent="0.25">
      <c r="A210" s="75" t="str">
        <f>'Thèmes FCJ'!A210</f>
        <v>SPECIF_2</v>
      </c>
    </row>
    <row r="211" spans="1:1" x14ac:dyDescent="0.25">
      <c r="A211" s="75" t="str">
        <f>'Thèmes FCJ'!A211</f>
        <v/>
      </c>
    </row>
    <row r="212" spans="1:1" x14ac:dyDescent="0.25">
      <c r="A212" s="75" t="str">
        <f>'Thèmes FCJ'!A212</f>
        <v/>
      </c>
    </row>
    <row r="213" spans="1:1" x14ac:dyDescent="0.25">
      <c r="A213" s="75" t="str">
        <f>'Thèmes FCJ'!A213</f>
        <v/>
      </c>
    </row>
    <row r="214" spans="1:1" x14ac:dyDescent="0.25">
      <c r="A214" s="75" t="str">
        <f>'Thèmes FCJ'!A214</f>
        <v/>
      </c>
    </row>
    <row r="215" spans="1:1" x14ac:dyDescent="0.25">
      <c r="A215" s="75" t="str">
        <f>'Thèmes FCJ'!A215</f>
        <v/>
      </c>
    </row>
    <row r="216" spans="1:1" x14ac:dyDescent="0.25">
      <c r="A216" s="75" t="str">
        <f>'Thèmes FCJ'!A216</f>
        <v/>
      </c>
    </row>
    <row r="217" spans="1:1" x14ac:dyDescent="0.25">
      <c r="A217" s="75" t="str">
        <f>'Thèmes FCJ'!A217</f>
        <v/>
      </c>
    </row>
    <row r="218" spans="1:1" x14ac:dyDescent="0.25">
      <c r="A218" s="75" t="str">
        <f>'Thèmes FCJ'!A218</f>
        <v/>
      </c>
    </row>
    <row r="219" spans="1:1" x14ac:dyDescent="0.25">
      <c r="A219" s="75" t="str">
        <f>'Thèmes FCJ'!A219</f>
        <v/>
      </c>
    </row>
    <row r="220" spans="1:1" x14ac:dyDescent="0.25">
      <c r="A220" s="75" t="str">
        <f>'Thèmes FCJ'!A220</f>
        <v/>
      </c>
    </row>
    <row r="221" spans="1:1" x14ac:dyDescent="0.25">
      <c r="A221" s="75" t="str">
        <f>'Thèmes FCJ'!A221</f>
        <v/>
      </c>
    </row>
    <row r="222" spans="1:1" x14ac:dyDescent="0.25">
      <c r="A222" s="75" t="str">
        <f>'Thèmes FCJ'!A222</f>
        <v/>
      </c>
    </row>
    <row r="223" spans="1:1" x14ac:dyDescent="0.25">
      <c r="A223" s="75" t="str">
        <f>'Thèmes FCJ'!A223</f>
        <v/>
      </c>
    </row>
    <row r="224" spans="1:1" x14ac:dyDescent="0.25">
      <c r="A224" s="75" t="str">
        <f>'Thèmes FCJ'!A224</f>
        <v/>
      </c>
    </row>
    <row r="225" spans="1:1" x14ac:dyDescent="0.25">
      <c r="A225" s="75" t="str">
        <f>'Thèmes FCJ'!A225</f>
        <v/>
      </c>
    </row>
    <row r="226" spans="1:1" x14ac:dyDescent="0.25">
      <c r="A226" s="75" t="str">
        <f>'Thèmes FCJ'!A226</f>
        <v/>
      </c>
    </row>
    <row r="227" spans="1:1" x14ac:dyDescent="0.25">
      <c r="A227" s="75" t="str">
        <f>'Thèmes FCJ'!A227</f>
        <v/>
      </c>
    </row>
    <row r="228" spans="1:1" x14ac:dyDescent="0.25">
      <c r="A228" s="75" t="str">
        <f>'Thèmes FCJ'!A228</f>
        <v/>
      </c>
    </row>
    <row r="229" spans="1:1" x14ac:dyDescent="0.25">
      <c r="A229" s="75" t="str">
        <f>'Thèmes FCJ'!A229</f>
        <v/>
      </c>
    </row>
    <row r="230" spans="1:1" x14ac:dyDescent="0.25">
      <c r="A230" s="75" t="str">
        <f>'Thèmes FCJ'!A230</f>
        <v/>
      </c>
    </row>
    <row r="231" spans="1:1" x14ac:dyDescent="0.25">
      <c r="A231" s="75" t="str">
        <f>'Thèmes FCJ'!A231</f>
        <v/>
      </c>
    </row>
    <row r="232" spans="1:1" x14ac:dyDescent="0.25">
      <c r="A232" s="75" t="str">
        <f>'Thèmes FCJ'!A232</f>
        <v/>
      </c>
    </row>
    <row r="233" spans="1:1" x14ac:dyDescent="0.25">
      <c r="A233" s="75" t="str">
        <f>'Thèmes FCJ'!A233</f>
        <v/>
      </c>
    </row>
    <row r="234" spans="1:1" x14ac:dyDescent="0.25">
      <c r="A234" s="75" t="str">
        <f>'Thèmes FCJ'!A234</f>
        <v/>
      </c>
    </row>
    <row r="235" spans="1:1" x14ac:dyDescent="0.25">
      <c r="A235" s="75" t="str">
        <f>'Thèmes FCJ'!A235</f>
        <v/>
      </c>
    </row>
    <row r="236" spans="1:1" x14ac:dyDescent="0.25">
      <c r="A236" s="75" t="str">
        <f>'Thèmes FCJ'!A236</f>
        <v/>
      </c>
    </row>
    <row r="237" spans="1:1" x14ac:dyDescent="0.25">
      <c r="A237" s="75" t="str">
        <f>'Thèmes FCJ'!A237</f>
        <v/>
      </c>
    </row>
    <row r="238" spans="1:1" x14ac:dyDescent="0.25">
      <c r="A238" s="75" t="str">
        <f>'Thèmes FCJ'!A238</f>
        <v/>
      </c>
    </row>
    <row r="239" spans="1:1" x14ac:dyDescent="0.25">
      <c r="A239" s="75" t="str">
        <f>'Thèmes FCJ'!A239</f>
        <v/>
      </c>
    </row>
    <row r="240" spans="1:1" x14ac:dyDescent="0.25">
      <c r="A240" s="75" t="str">
        <f>'Thèmes FCJ'!A240</f>
        <v/>
      </c>
    </row>
    <row r="241" spans="1:1" x14ac:dyDescent="0.25">
      <c r="A241" s="75" t="str">
        <f>'Thèmes FCJ'!A241</f>
        <v/>
      </c>
    </row>
    <row r="242" spans="1:1" x14ac:dyDescent="0.25">
      <c r="A242" s="75" t="str">
        <f>'Thèmes FCJ'!A242</f>
        <v/>
      </c>
    </row>
    <row r="243" spans="1:1" x14ac:dyDescent="0.25">
      <c r="A243" s="75" t="str">
        <f>'Thèmes FCJ'!A243</f>
        <v/>
      </c>
    </row>
    <row r="244" spans="1:1" x14ac:dyDescent="0.25">
      <c r="A244" s="75" t="str">
        <f>'Thèmes FCJ'!A244</f>
        <v/>
      </c>
    </row>
    <row r="245" spans="1:1" x14ac:dyDescent="0.25">
      <c r="A245" s="75" t="str">
        <f>'Thèmes FCJ'!A245</f>
        <v/>
      </c>
    </row>
    <row r="246" spans="1:1" x14ac:dyDescent="0.25">
      <c r="A246" s="75" t="str">
        <f>'Thèmes FCJ'!A246</f>
        <v/>
      </c>
    </row>
    <row r="247" spans="1:1" x14ac:dyDescent="0.25">
      <c r="A247" s="75" t="str">
        <f>'Thèmes FCJ'!A247</f>
        <v/>
      </c>
    </row>
    <row r="248" spans="1:1" x14ac:dyDescent="0.25">
      <c r="A248" s="75" t="str">
        <f>'Thèmes FCJ'!A248</f>
        <v>SPECIF_40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181"/>
  <sheetViews>
    <sheetView workbookViewId="0">
      <pane ySplit="1" topLeftCell="A2" activePane="bottomLeft" state="frozen"/>
      <selection activeCell="C202" sqref="C202:J202"/>
      <selection pane="bottomLeft" activeCell="A2" sqref="A2:M181"/>
    </sheetView>
  </sheetViews>
  <sheetFormatPr baseColWidth="10" defaultRowHeight="15" x14ac:dyDescent="0.25"/>
  <cols>
    <col min="1" max="1" width="27.85546875" style="2" customWidth="1"/>
    <col min="2" max="3" width="11.42578125" style="2"/>
    <col min="4" max="4" width="80.7109375" style="2" customWidth="1"/>
    <col min="5" max="5" width="100.7109375" style="2" customWidth="1"/>
    <col min="6" max="6" width="24.140625" style="2" customWidth="1"/>
    <col min="7" max="7" width="29.5703125" style="2" customWidth="1"/>
    <col min="8" max="8" width="11.42578125" style="2"/>
    <col min="9" max="9" width="30.85546875" style="2" customWidth="1"/>
    <col min="10" max="10" width="31.5703125" style="2" customWidth="1"/>
    <col min="11" max="11" width="25.42578125" style="2" customWidth="1"/>
    <col min="12" max="12" width="21.7109375" style="2" customWidth="1"/>
    <col min="13" max="13" width="30.7109375" style="2" customWidth="1"/>
    <col min="14" max="16384" width="11.42578125" style="2"/>
  </cols>
  <sheetData>
    <row r="1" spans="1:14" x14ac:dyDescent="0.25">
      <c r="A1" s="14" t="s">
        <v>91</v>
      </c>
      <c r="B1" s="14" t="s">
        <v>52</v>
      </c>
      <c r="C1" s="14" t="s">
        <v>51</v>
      </c>
      <c r="D1" s="14" t="s">
        <v>93</v>
      </c>
      <c r="E1" s="14" t="s">
        <v>94</v>
      </c>
      <c r="F1" s="14" t="s">
        <v>95</v>
      </c>
      <c r="G1" s="15" t="s">
        <v>96</v>
      </c>
      <c r="H1" s="14" t="s">
        <v>97</v>
      </c>
      <c r="I1" s="14" t="s">
        <v>98</v>
      </c>
      <c r="J1" s="14" t="s">
        <v>99</v>
      </c>
      <c r="K1" s="14" t="s">
        <v>100</v>
      </c>
      <c r="L1" s="14" t="s">
        <v>101</v>
      </c>
      <c r="M1" s="14" t="s">
        <v>133</v>
      </c>
    </row>
    <row r="2" spans="1:14" x14ac:dyDescent="0.25">
      <c r="A2" s="77" t="str">
        <f>IF(FCJ!A298="X",FCJ!D298,"")</f>
        <v>Agents 1</v>
      </c>
      <c r="B2" s="77" t="str">
        <f>IF(A2="","",FCJ!$A$291)</f>
        <v>INC_1</v>
      </c>
      <c r="C2" s="77" t="str">
        <f>IF(A2="","",VLOOKUP(B2,'Thèmes FCJ'!$A$2:$E$248,4,FALSE))</f>
        <v>INC</v>
      </c>
      <c r="D2" s="77" t="str">
        <f>IF(A2="","",VLOOKUP(B2,'Thèmes FCJ'!$A$2:$E$248,2,FALSE))</f>
        <v>ALIMENTATION PRISE D'EAU (DIVISION PRE-CONNECTEE / ECHEVEAUX)</v>
      </c>
      <c r="E2" s="77" t="str">
        <f>IF(A2="","",VLOOKUP(B2,'Thèmes FCJ'!$A$2:$E$248,3,FALSE))</f>
        <v>ALIMENTATION D'UNE PRISE D'EAU (DIVISION PRÉ-CONNECTÉE / ÉCHEVEAUX)</v>
      </c>
      <c r="F2" s="77"/>
      <c r="G2" s="77" t="str">
        <f>IF(A2="","",IF(FCJ!$C$292="","",FCJ!$C$292))</f>
        <v>essai 2</v>
      </c>
      <c r="H2" s="78">
        <f>IF(A2="","",FCJ!$E$3)</f>
        <v>44146</v>
      </c>
      <c r="I2" s="77" t="str">
        <f>IF(A2="","",FCJ!$C$293)</f>
        <v>Agents 10</v>
      </c>
      <c r="J2" s="77" t="str">
        <f>IF(A2="","",FCJ!$C$3)</f>
        <v>Agents 1</v>
      </c>
      <c r="K2" s="77" t="str">
        <f>IF(A2="","",IF(FCJ!$C$294="","",FCJ!$C$294))</f>
        <v/>
      </c>
      <c r="L2" s="77" t="str">
        <f>IF(A2="","",IF(FCJ!$C$295="","",FCJ!$C$295))</f>
        <v/>
      </c>
      <c r="M2" s="77" t="str">
        <f t="shared" ref="M2:M33" si="0">IF(A2="","",A2&amp;B2)</f>
        <v>Agents 1INC_1</v>
      </c>
    </row>
    <row r="3" spans="1:14" x14ac:dyDescent="0.25">
      <c r="A3" s="77" t="str">
        <f>IF(FCJ!A299="X",FCJ!D299,"")</f>
        <v/>
      </c>
      <c r="B3" s="77" t="str">
        <f>IF(A3="","",FCJ!$A$291)</f>
        <v/>
      </c>
      <c r="C3" s="77" t="str">
        <f>IF(A3="","",VLOOKUP(B3,'Thèmes FCJ'!$A$2:$E$248,4,FALSE))</f>
        <v/>
      </c>
      <c r="D3" s="77" t="str">
        <f>IF(A3="","",VLOOKUP(B3,'Thèmes FCJ'!$A$2:$E$248,2,FALSE))</f>
        <v/>
      </c>
      <c r="E3" s="77" t="str">
        <f>IF(A3="","",VLOOKUP(B3,'Thèmes FCJ'!$A$2:$E$248,3,FALSE))</f>
        <v/>
      </c>
      <c r="F3" s="77"/>
      <c r="G3" s="77" t="str">
        <f>IF(A3="","",IF(FCJ!$C$292="","",FCJ!$C$292))</f>
        <v/>
      </c>
      <c r="H3" s="78" t="str">
        <f>IF(A3="","",FCJ!$E$3)</f>
        <v/>
      </c>
      <c r="I3" s="77" t="str">
        <f>IF(A3="","",FCJ!$C$293)</f>
        <v/>
      </c>
      <c r="J3" s="77" t="str">
        <f>IF(A3="","",FCJ!$C$3)</f>
        <v/>
      </c>
      <c r="K3" s="77" t="str">
        <f>IF(A3="","",IF(FCJ!$C$294="","",FCJ!$C$294))</f>
        <v/>
      </c>
      <c r="L3" s="77" t="str">
        <f>IF(A3="","",IF(FCJ!$C$295="","",FCJ!$C$295))</f>
        <v/>
      </c>
      <c r="M3" s="77" t="str">
        <f t="shared" si="0"/>
        <v/>
      </c>
      <c r="N3" s="132"/>
    </row>
    <row r="4" spans="1:14" x14ac:dyDescent="0.25">
      <c r="A4" s="77" t="str">
        <f>IF(FCJ!A300="X",FCJ!D300,"")</f>
        <v/>
      </c>
      <c r="B4" s="77" t="str">
        <f>IF(A4="","",FCJ!$A$291)</f>
        <v/>
      </c>
      <c r="C4" s="77" t="str">
        <f>IF(A4="","",VLOOKUP(B4,'Thèmes FCJ'!$A$2:$E$248,4,FALSE))</f>
        <v/>
      </c>
      <c r="D4" s="77" t="str">
        <f>IF(A4="","",VLOOKUP(B4,'Thèmes FCJ'!$A$2:$E$248,2,FALSE))</f>
        <v/>
      </c>
      <c r="E4" s="77" t="str">
        <f>IF(A4="","",VLOOKUP(B4,'Thèmes FCJ'!$A$2:$E$248,3,FALSE))</f>
        <v/>
      </c>
      <c r="F4" s="77"/>
      <c r="G4" s="77" t="str">
        <f>IF(A4="","",IF(FCJ!$C$292="","",FCJ!$C$292))</f>
        <v/>
      </c>
      <c r="H4" s="78" t="str">
        <f>IF(A4="","",FCJ!$E$3)</f>
        <v/>
      </c>
      <c r="I4" s="77" t="str">
        <f>IF(A4="","",FCJ!$C$293)</f>
        <v/>
      </c>
      <c r="J4" s="77" t="str">
        <f>IF(A4="","",FCJ!$C$3)</f>
        <v/>
      </c>
      <c r="K4" s="77" t="str">
        <f>IF(A4="","",IF(FCJ!$C$294="","",FCJ!$C$294))</f>
        <v/>
      </c>
      <c r="L4" s="77" t="str">
        <f>IF(A4="","",IF(FCJ!$C$295="","",FCJ!$C$295))</f>
        <v/>
      </c>
      <c r="M4" s="77" t="str">
        <f t="shared" si="0"/>
        <v/>
      </c>
      <c r="N4" s="132"/>
    </row>
    <row r="5" spans="1:14" x14ac:dyDescent="0.25">
      <c r="A5" s="77" t="str">
        <f>IF(FCJ!A301="X",FCJ!D301,"")</f>
        <v>Agents 110</v>
      </c>
      <c r="B5" s="77" t="str">
        <f>IF(A5="","",FCJ!$A$291)</f>
        <v>INC_1</v>
      </c>
      <c r="C5" s="77" t="str">
        <f>IF(A5="","",VLOOKUP(B5,'Thèmes FCJ'!$A$2:$E$248,4,FALSE))</f>
        <v>INC</v>
      </c>
      <c r="D5" s="77" t="str">
        <f>IF(A5="","",VLOOKUP(B5,'Thèmes FCJ'!$A$2:$E$248,2,FALSE))</f>
        <v>ALIMENTATION PRISE D'EAU (DIVISION PRE-CONNECTEE / ECHEVEAUX)</v>
      </c>
      <c r="E5" s="77" t="str">
        <f>IF(A5="","",VLOOKUP(B5,'Thèmes FCJ'!$A$2:$E$248,3,FALSE))</f>
        <v>ALIMENTATION D'UNE PRISE D'EAU (DIVISION PRÉ-CONNECTÉE / ÉCHEVEAUX)</v>
      </c>
      <c r="F5" s="77"/>
      <c r="G5" s="77" t="str">
        <f>IF(A5="","",IF(FCJ!$C$292="","",FCJ!$C$292))</f>
        <v>essai 2</v>
      </c>
      <c r="H5" s="78">
        <f>IF(A5="","",FCJ!$E$3)</f>
        <v>44146</v>
      </c>
      <c r="I5" s="77" t="str">
        <f>IF(A5="","",FCJ!$C$293)</f>
        <v>Agents 10</v>
      </c>
      <c r="J5" s="77" t="str">
        <f>IF(A5="","",FCJ!$C$3)</f>
        <v>Agents 1</v>
      </c>
      <c r="K5" s="77" t="str">
        <f>IF(A5="","",IF(FCJ!$C$294="","",FCJ!$C$294))</f>
        <v/>
      </c>
      <c r="L5" s="77" t="str">
        <f>IF(A5="","",IF(FCJ!$C$295="","",FCJ!$C$295))</f>
        <v/>
      </c>
      <c r="M5" s="77" t="str">
        <f t="shared" si="0"/>
        <v>Agents 110INC_1</v>
      </c>
      <c r="N5" s="132"/>
    </row>
    <row r="6" spans="1:14" x14ac:dyDescent="0.25">
      <c r="A6" s="77" t="str">
        <f>IF(FCJ!A302="X",FCJ!D302,"")</f>
        <v/>
      </c>
      <c r="B6" s="77" t="str">
        <f>IF(A6="","",FCJ!$A$291)</f>
        <v/>
      </c>
      <c r="C6" s="77" t="str">
        <f>IF(A6="","",VLOOKUP(B6,'Thèmes FCJ'!$A$2:$E$248,4,FALSE))</f>
        <v/>
      </c>
      <c r="D6" s="77" t="str">
        <f>IF(A6="","",VLOOKUP(B6,'Thèmes FCJ'!$A$2:$E$248,2,FALSE))</f>
        <v/>
      </c>
      <c r="E6" s="77" t="str">
        <f>IF(A6="","",VLOOKUP(B6,'Thèmes FCJ'!$A$2:$E$248,3,FALSE))</f>
        <v/>
      </c>
      <c r="F6" s="77"/>
      <c r="G6" s="77" t="str">
        <f>IF(A6="","",IF(FCJ!$C$292="","",FCJ!$C$292))</f>
        <v/>
      </c>
      <c r="H6" s="78" t="str">
        <f>IF(A6="","",FCJ!$E$3)</f>
        <v/>
      </c>
      <c r="I6" s="77" t="str">
        <f>IF(A6="","",FCJ!$C$293)</f>
        <v/>
      </c>
      <c r="J6" s="77" t="str">
        <f>IF(A6="","",FCJ!$C$3)</f>
        <v/>
      </c>
      <c r="K6" s="77" t="str">
        <f>IF(A6="","",IF(FCJ!$C$294="","",FCJ!$C$294))</f>
        <v/>
      </c>
      <c r="L6" s="77" t="str">
        <f>IF(A6="","",IF(FCJ!$C$295="","",FCJ!$C$295))</f>
        <v/>
      </c>
      <c r="M6" s="77" t="str">
        <f t="shared" si="0"/>
        <v/>
      </c>
      <c r="N6" s="132"/>
    </row>
    <row r="7" spans="1:14" x14ac:dyDescent="0.25">
      <c r="A7" s="77" t="str">
        <f>IF(FCJ!A303="X",FCJ!D303,"")</f>
        <v/>
      </c>
      <c r="B7" s="77" t="str">
        <f>IF(A7="","",FCJ!$A$291)</f>
        <v/>
      </c>
      <c r="C7" s="77" t="str">
        <f>IF(A7="","",VLOOKUP(B7,'Thèmes FCJ'!$A$2:$E$248,4,FALSE))</f>
        <v/>
      </c>
      <c r="D7" s="77" t="str">
        <f>IF(A7="","",VLOOKUP(B7,'Thèmes FCJ'!$A$2:$E$248,2,FALSE))</f>
        <v/>
      </c>
      <c r="E7" s="77" t="str">
        <f>IF(A7="","",VLOOKUP(B7,'Thèmes FCJ'!$A$2:$E$248,3,FALSE))</f>
        <v/>
      </c>
      <c r="F7" s="77"/>
      <c r="G7" s="77" t="str">
        <f>IF(A7="","",IF(FCJ!$C$292="","",FCJ!$C$292))</f>
        <v/>
      </c>
      <c r="H7" s="78" t="str">
        <f>IF(A7="","",FCJ!$E$3)</f>
        <v/>
      </c>
      <c r="I7" s="77" t="str">
        <f>IF(A7="","",FCJ!$C$293)</f>
        <v/>
      </c>
      <c r="J7" s="77" t="str">
        <f>IF(A7="","",FCJ!$C$3)</f>
        <v/>
      </c>
      <c r="K7" s="77" t="str">
        <f>IF(A7="","",IF(FCJ!$C$294="","",FCJ!$C$294))</f>
        <v/>
      </c>
      <c r="L7" s="77" t="str">
        <f>IF(A7="","",IF(FCJ!$C$295="","",FCJ!$C$295))</f>
        <v/>
      </c>
      <c r="M7" s="77" t="str">
        <f t="shared" si="0"/>
        <v/>
      </c>
      <c r="N7" s="132"/>
    </row>
    <row r="8" spans="1:14" x14ac:dyDescent="0.25">
      <c r="A8" s="77" t="str">
        <f>IF(FCJ!A304="X",FCJ!D304,"")</f>
        <v>Agents 4</v>
      </c>
      <c r="B8" s="77" t="str">
        <f>IF(A8="","",FCJ!$A$291)</f>
        <v>INC_1</v>
      </c>
      <c r="C8" s="77" t="str">
        <f>IF(A8="","",VLOOKUP(B8,'Thèmes FCJ'!$A$2:$E$248,4,FALSE))</f>
        <v>INC</v>
      </c>
      <c r="D8" s="77" t="str">
        <f>IF(A8="","",VLOOKUP(B8,'Thèmes FCJ'!$A$2:$E$248,2,FALSE))</f>
        <v>ALIMENTATION PRISE D'EAU (DIVISION PRE-CONNECTEE / ECHEVEAUX)</v>
      </c>
      <c r="E8" s="77" t="str">
        <f>IF(A8="","",VLOOKUP(B8,'Thèmes FCJ'!$A$2:$E$248,3,FALSE))</f>
        <v>ALIMENTATION D'UNE PRISE D'EAU (DIVISION PRÉ-CONNECTÉE / ÉCHEVEAUX)</v>
      </c>
      <c r="F8" s="77"/>
      <c r="G8" s="77" t="str">
        <f>IF(A8="","",IF(FCJ!$C$292="","",FCJ!$C$292))</f>
        <v>essai 2</v>
      </c>
      <c r="H8" s="78">
        <f>IF(A8="","",FCJ!$E$3)</f>
        <v>44146</v>
      </c>
      <c r="I8" s="77" t="str">
        <f>IF(A8="","",FCJ!$C$293)</f>
        <v>Agents 10</v>
      </c>
      <c r="J8" s="77" t="str">
        <f>IF(A8="","",FCJ!$C$3)</f>
        <v>Agents 1</v>
      </c>
      <c r="K8" s="77" t="str">
        <f>IF(A8="","",IF(FCJ!$C$294="","",FCJ!$C$294))</f>
        <v/>
      </c>
      <c r="L8" s="77" t="str">
        <f>IF(A8="","",IF(FCJ!$C$295="","",FCJ!$C$295))</f>
        <v/>
      </c>
      <c r="M8" s="77" t="str">
        <f t="shared" si="0"/>
        <v>Agents 4INC_1</v>
      </c>
      <c r="N8" s="132"/>
    </row>
    <row r="9" spans="1:14" x14ac:dyDescent="0.25">
      <c r="A9" s="77" t="str">
        <f>IF(FCJ!A305="X",FCJ!D305,"")</f>
        <v/>
      </c>
      <c r="B9" s="77" t="str">
        <f>IF(A9="","",FCJ!$A$291)</f>
        <v/>
      </c>
      <c r="C9" s="77" t="str">
        <f>IF(A9="","",VLOOKUP(B9,'Thèmes FCJ'!$A$2:$E$248,4,FALSE))</f>
        <v/>
      </c>
      <c r="D9" s="77" t="str">
        <f>IF(A9="","",VLOOKUP(B9,'Thèmes FCJ'!$A$2:$E$248,2,FALSE))</f>
        <v/>
      </c>
      <c r="E9" s="77" t="str">
        <f>IF(A9="","",VLOOKUP(B9,'Thèmes FCJ'!$A$2:$E$248,3,FALSE))</f>
        <v/>
      </c>
      <c r="F9" s="77"/>
      <c r="G9" s="77" t="str">
        <f>IF(A9="","",IF(FCJ!$C$292="","",FCJ!$C$292))</f>
        <v/>
      </c>
      <c r="H9" s="78" t="str">
        <f>IF(A9="","",FCJ!$E$3)</f>
        <v/>
      </c>
      <c r="I9" s="77" t="str">
        <f>IF(A9="","",FCJ!$C$293)</f>
        <v/>
      </c>
      <c r="J9" s="77" t="str">
        <f>IF(A9="","",FCJ!$C$3)</f>
        <v/>
      </c>
      <c r="K9" s="77" t="str">
        <f>IF(A9="","",IF(FCJ!$C$294="","",FCJ!$C$294))</f>
        <v/>
      </c>
      <c r="L9" s="77" t="str">
        <f>IF(A9="","",IF(FCJ!$C$295="","",FCJ!$C$295))</f>
        <v/>
      </c>
      <c r="M9" s="77" t="str">
        <f t="shared" si="0"/>
        <v/>
      </c>
      <c r="N9" s="132"/>
    </row>
    <row r="10" spans="1:14" x14ac:dyDescent="0.25">
      <c r="A10" s="77" t="str">
        <f>IF(FCJ!A306="X",FCJ!D306,"")</f>
        <v/>
      </c>
      <c r="B10" s="77" t="str">
        <f>IF(A10="","",FCJ!$A$291)</f>
        <v/>
      </c>
      <c r="C10" s="77" t="str">
        <f>IF(A10="","",VLOOKUP(B10,'Thèmes FCJ'!$A$2:$E$248,4,FALSE))</f>
        <v/>
      </c>
      <c r="D10" s="77" t="str">
        <f>IF(A10="","",VLOOKUP(B10,'Thèmes FCJ'!$A$2:$E$248,2,FALSE))</f>
        <v/>
      </c>
      <c r="E10" s="77" t="str">
        <f>IF(A10="","",VLOOKUP(B10,'Thèmes FCJ'!$A$2:$E$248,3,FALSE))</f>
        <v/>
      </c>
      <c r="F10" s="77"/>
      <c r="G10" s="77" t="str">
        <f>IF(A10="","",IF(FCJ!$C$292="","",FCJ!$C$292))</f>
        <v/>
      </c>
      <c r="H10" s="78" t="str">
        <f>IF(A10="","",FCJ!$E$3)</f>
        <v/>
      </c>
      <c r="I10" s="77" t="str">
        <f>IF(A10="","",FCJ!$C$293)</f>
        <v/>
      </c>
      <c r="J10" s="77" t="str">
        <f>IF(A10="","",FCJ!$C$3)</f>
        <v/>
      </c>
      <c r="K10" s="77" t="str">
        <f>IF(A10="","",IF(FCJ!$C$294="","",FCJ!$C$294))</f>
        <v/>
      </c>
      <c r="L10" s="77" t="str">
        <f>IF(A10="","",IF(FCJ!$C$295="","",FCJ!$C$295))</f>
        <v/>
      </c>
      <c r="M10" s="77" t="str">
        <f t="shared" si="0"/>
        <v/>
      </c>
      <c r="N10" s="132"/>
    </row>
    <row r="11" spans="1:14" x14ac:dyDescent="0.25">
      <c r="A11" s="77" t="str">
        <f>IF(FCJ!A307="X",FCJ!D307,"")</f>
        <v>Agents 6</v>
      </c>
      <c r="B11" s="77" t="str">
        <f>IF(A11="","",FCJ!$A$291)</f>
        <v>INC_1</v>
      </c>
      <c r="C11" s="77" t="str">
        <f>IF(A11="","",VLOOKUP(B11,'Thèmes FCJ'!$A$2:$E$248,4,FALSE))</f>
        <v>INC</v>
      </c>
      <c r="D11" s="77" t="str">
        <f>IF(A11="","",VLOOKUP(B11,'Thèmes FCJ'!$A$2:$E$248,2,FALSE))</f>
        <v>ALIMENTATION PRISE D'EAU (DIVISION PRE-CONNECTEE / ECHEVEAUX)</v>
      </c>
      <c r="E11" s="77" t="str">
        <f>IF(A11="","",VLOOKUP(B11,'Thèmes FCJ'!$A$2:$E$248,3,FALSE))</f>
        <v>ALIMENTATION D'UNE PRISE D'EAU (DIVISION PRÉ-CONNECTÉE / ÉCHEVEAUX)</v>
      </c>
      <c r="F11" s="77"/>
      <c r="G11" s="77" t="str">
        <f>IF(A11="","",IF(FCJ!$C$292="","",FCJ!$C$292))</f>
        <v>essai 2</v>
      </c>
      <c r="H11" s="78">
        <f>IF(A11="","",FCJ!$E$3)</f>
        <v>44146</v>
      </c>
      <c r="I11" s="77" t="str">
        <f>IF(A11="","",FCJ!$C$293)</f>
        <v>Agents 10</v>
      </c>
      <c r="J11" s="77" t="str">
        <f>IF(A11="","",FCJ!$C$3)</f>
        <v>Agents 1</v>
      </c>
      <c r="K11" s="77" t="str">
        <f>IF(A11="","",IF(FCJ!$C$294="","",FCJ!$C$294))</f>
        <v/>
      </c>
      <c r="L11" s="77" t="str">
        <f>IF(A11="","",IF(FCJ!$C$295="","",FCJ!$C$295))</f>
        <v/>
      </c>
      <c r="M11" s="77" t="str">
        <f t="shared" si="0"/>
        <v>Agents 6INC_1</v>
      </c>
      <c r="N11" s="132"/>
    </row>
    <row r="12" spans="1:14" x14ac:dyDescent="0.25">
      <c r="A12" s="77" t="str">
        <f>IF(FCJ!A308="X",FCJ!D308,"")</f>
        <v/>
      </c>
      <c r="B12" s="77" t="str">
        <f>IF(A12="","",FCJ!$A$291)</f>
        <v/>
      </c>
      <c r="C12" s="77" t="str">
        <f>IF(A12="","",VLOOKUP(B12,'Thèmes FCJ'!$A$2:$E$248,4,FALSE))</f>
        <v/>
      </c>
      <c r="D12" s="77" t="str">
        <f>IF(A12="","",VLOOKUP(B12,'Thèmes FCJ'!$A$2:$E$248,2,FALSE))</f>
        <v/>
      </c>
      <c r="E12" s="77" t="str">
        <f>IF(A12="","",VLOOKUP(B12,'Thèmes FCJ'!$A$2:$E$248,3,FALSE))</f>
        <v/>
      </c>
      <c r="F12" s="77"/>
      <c r="G12" s="77" t="str">
        <f>IF(A12="","",IF(FCJ!$C$292="","",FCJ!$C$292))</f>
        <v/>
      </c>
      <c r="H12" s="78" t="str">
        <f>IF(A12="","",FCJ!$E$3)</f>
        <v/>
      </c>
      <c r="I12" s="77" t="str">
        <f>IF(A12="","",FCJ!$C$293)</f>
        <v/>
      </c>
      <c r="J12" s="77" t="str">
        <f>IF(A12="","",FCJ!$C$3)</f>
        <v/>
      </c>
      <c r="K12" s="77" t="str">
        <f>IF(A12="","",IF(FCJ!$C$294="","",FCJ!$C$294))</f>
        <v/>
      </c>
      <c r="L12" s="77" t="str">
        <f>IF(A12="","",IF(FCJ!$C$295="","",FCJ!$C$295))</f>
        <v/>
      </c>
      <c r="M12" s="77" t="str">
        <f t="shared" si="0"/>
        <v/>
      </c>
      <c r="N12" s="132"/>
    </row>
    <row r="13" spans="1:14" x14ac:dyDescent="0.25">
      <c r="A13" s="77" t="str">
        <f>IF(FCJ!A309="X",FCJ!D309,"")</f>
        <v/>
      </c>
      <c r="B13" s="77" t="str">
        <f>IF(A13="","",FCJ!$A$291)</f>
        <v/>
      </c>
      <c r="C13" s="77" t="str">
        <f>IF(A13="","",VLOOKUP(B13,'Thèmes FCJ'!$A$2:$E$248,4,FALSE))</f>
        <v/>
      </c>
      <c r="D13" s="77" t="str">
        <f>IF(A13="","",VLOOKUP(B13,'Thèmes FCJ'!$A$2:$E$248,2,FALSE))</f>
        <v/>
      </c>
      <c r="E13" s="77" t="str">
        <f>IF(A13="","",VLOOKUP(B13,'Thèmes FCJ'!$A$2:$E$248,3,FALSE))</f>
        <v/>
      </c>
      <c r="F13" s="77"/>
      <c r="G13" s="77" t="str">
        <f>IF(A13="","",IF(FCJ!$C$292="","",FCJ!$C$292))</f>
        <v/>
      </c>
      <c r="H13" s="78" t="str">
        <f>IF(A13="","",FCJ!$E$3)</f>
        <v/>
      </c>
      <c r="I13" s="77" t="str">
        <f>IF(A13="","",FCJ!$C$293)</f>
        <v/>
      </c>
      <c r="J13" s="77" t="str">
        <f>IF(A13="","",FCJ!$C$3)</f>
        <v/>
      </c>
      <c r="K13" s="77" t="str">
        <f>IF(A13="","",IF(FCJ!$C$294="","",FCJ!$C$294))</f>
        <v/>
      </c>
      <c r="L13" s="77" t="str">
        <f>IF(A13="","",IF(FCJ!$C$295="","",FCJ!$C$295))</f>
        <v/>
      </c>
      <c r="M13" s="77" t="str">
        <f t="shared" si="0"/>
        <v/>
      </c>
      <c r="N13" s="132"/>
    </row>
    <row r="14" spans="1:14" x14ac:dyDescent="0.25">
      <c r="A14" s="77" t="str">
        <f>IF(FCJ!A310="X",FCJ!D310,"")</f>
        <v/>
      </c>
      <c r="B14" s="77" t="str">
        <f>IF(A14="","",FCJ!$A$291)</f>
        <v/>
      </c>
      <c r="C14" s="77" t="str">
        <f>IF(A14="","",VLOOKUP(B14,'Thèmes FCJ'!$A$2:$E$248,4,FALSE))</f>
        <v/>
      </c>
      <c r="D14" s="77" t="str">
        <f>IF(A14="","",VLOOKUP(B14,'Thèmes FCJ'!$A$2:$E$248,2,FALSE))</f>
        <v/>
      </c>
      <c r="E14" s="77" t="str">
        <f>IF(A14="","",VLOOKUP(B14,'Thèmes FCJ'!$A$2:$E$248,3,FALSE))</f>
        <v/>
      </c>
      <c r="F14" s="77"/>
      <c r="G14" s="77" t="str">
        <f>IF(A14="","",IF(FCJ!$C$292="","",FCJ!$C$292))</f>
        <v/>
      </c>
      <c r="H14" s="78" t="str">
        <f>IF(A14="","",FCJ!$E$3)</f>
        <v/>
      </c>
      <c r="I14" s="77" t="str">
        <f>IF(A14="","",FCJ!$C$293)</f>
        <v/>
      </c>
      <c r="J14" s="77" t="str">
        <f>IF(A14="","",FCJ!$C$3)</f>
        <v/>
      </c>
      <c r="K14" s="77" t="str">
        <f>IF(A14="","",IF(FCJ!$C$294="","",FCJ!$C$294))</f>
        <v/>
      </c>
      <c r="L14" s="77" t="str">
        <f>IF(A14="","",IF(FCJ!$C$295="","",FCJ!$C$295))</f>
        <v/>
      </c>
      <c r="M14" s="77" t="str">
        <f t="shared" si="0"/>
        <v/>
      </c>
      <c r="N14" s="132"/>
    </row>
    <row r="15" spans="1:14" x14ac:dyDescent="0.25">
      <c r="A15" s="77" t="str">
        <f>IF(FCJ!A311="X",FCJ!D311,"")</f>
        <v/>
      </c>
      <c r="B15" s="77" t="str">
        <f>IF(A15="","",FCJ!$A$291)</f>
        <v/>
      </c>
      <c r="C15" s="77" t="str">
        <f>IF(A15="","",VLOOKUP(B15,'Thèmes FCJ'!$A$2:$E$248,4,FALSE))</f>
        <v/>
      </c>
      <c r="D15" s="77" t="str">
        <f>IF(A15="","",VLOOKUP(B15,'Thèmes FCJ'!$A$2:$E$248,2,FALSE))</f>
        <v/>
      </c>
      <c r="E15" s="77" t="str">
        <f>IF(A15="","",VLOOKUP(B15,'Thèmes FCJ'!$A$2:$E$248,3,FALSE))</f>
        <v/>
      </c>
      <c r="F15" s="77"/>
      <c r="G15" s="77" t="str">
        <f>IF(A15="","",IF(FCJ!$C$292="","",FCJ!$C$292))</f>
        <v/>
      </c>
      <c r="H15" s="78" t="str">
        <f>IF(A15="","",FCJ!$E$3)</f>
        <v/>
      </c>
      <c r="I15" s="77" t="str">
        <f>IF(A15="","",FCJ!$C$293)</f>
        <v/>
      </c>
      <c r="J15" s="77" t="str">
        <f>IF(A15="","",FCJ!$C$3)</f>
        <v/>
      </c>
      <c r="K15" s="77" t="str">
        <f>IF(A15="","",IF(FCJ!$C$294="","",FCJ!$C$294))</f>
        <v/>
      </c>
      <c r="L15" s="77" t="str">
        <f>IF(A15="","",IF(FCJ!$C$295="","",FCJ!$C$295))</f>
        <v/>
      </c>
      <c r="M15" s="77" t="str">
        <f t="shared" si="0"/>
        <v/>
      </c>
      <c r="N15" s="132"/>
    </row>
    <row r="16" spans="1:14" x14ac:dyDescent="0.25">
      <c r="A16" s="77" t="str">
        <f>IF(FCJ!A312="X",FCJ!D312,"")</f>
        <v>Agents 91</v>
      </c>
      <c r="B16" s="77" t="str">
        <f>IF(A16="","",FCJ!$A$291)</f>
        <v>INC_1</v>
      </c>
      <c r="C16" s="77" t="str">
        <f>IF(A16="","",VLOOKUP(B16,'Thèmes FCJ'!$A$2:$E$248,4,FALSE))</f>
        <v>INC</v>
      </c>
      <c r="D16" s="77" t="str">
        <f>IF(A16="","",VLOOKUP(B16,'Thèmes FCJ'!$A$2:$E$248,2,FALSE))</f>
        <v>ALIMENTATION PRISE D'EAU (DIVISION PRE-CONNECTEE / ECHEVEAUX)</v>
      </c>
      <c r="E16" s="77" t="str">
        <f>IF(A16="","",VLOOKUP(B16,'Thèmes FCJ'!$A$2:$E$248,3,FALSE))</f>
        <v>ALIMENTATION D'UNE PRISE D'EAU (DIVISION PRÉ-CONNECTÉE / ÉCHEVEAUX)</v>
      </c>
      <c r="F16" s="77"/>
      <c r="G16" s="77" t="str">
        <f>IF(A16="","",IF(FCJ!$C$292="","",FCJ!$C$292))</f>
        <v>essai 2</v>
      </c>
      <c r="H16" s="78">
        <f>IF(A16="","",FCJ!$E$3)</f>
        <v>44146</v>
      </c>
      <c r="I16" s="77" t="str">
        <f>IF(A16="","",FCJ!$C$293)</f>
        <v>Agents 10</v>
      </c>
      <c r="J16" s="77" t="str">
        <f>IF(A16="","",FCJ!$C$3)</f>
        <v>Agents 1</v>
      </c>
      <c r="K16" s="77" t="str">
        <f>IF(A16="","",IF(FCJ!$C$294="","",FCJ!$C$294))</f>
        <v/>
      </c>
      <c r="L16" s="77" t="str">
        <f>IF(A16="","",IF(FCJ!$C$295="","",FCJ!$C$295))</f>
        <v/>
      </c>
      <c r="M16" s="77" t="str">
        <f t="shared" si="0"/>
        <v>Agents 91INC_1</v>
      </c>
      <c r="N16" s="132"/>
    </row>
    <row r="17" spans="1:14" x14ac:dyDescent="0.25">
      <c r="A17" s="77" t="str">
        <f>IF(FCJ!A313="X",FCJ!D313,"")</f>
        <v/>
      </c>
      <c r="B17" s="77" t="str">
        <f>IF(A17="","",FCJ!$A$291)</f>
        <v/>
      </c>
      <c r="C17" s="77" t="str">
        <f>IF(A17="","",VLOOKUP(B17,'Thèmes FCJ'!$A$2:$E$248,4,FALSE))</f>
        <v/>
      </c>
      <c r="D17" s="77" t="str">
        <f>IF(A17="","",VLOOKUP(B17,'Thèmes FCJ'!$A$2:$E$248,2,FALSE))</f>
        <v/>
      </c>
      <c r="E17" s="77" t="str">
        <f>IF(A17="","",VLOOKUP(B17,'Thèmes FCJ'!$A$2:$E$248,3,FALSE))</f>
        <v/>
      </c>
      <c r="F17" s="77"/>
      <c r="G17" s="77" t="str">
        <f>IF(A17="","",IF(FCJ!$C$292="","",FCJ!$C$292))</f>
        <v/>
      </c>
      <c r="H17" s="78" t="str">
        <f>IF(A17="","",FCJ!$E$3)</f>
        <v/>
      </c>
      <c r="I17" s="77" t="str">
        <f>IF(A17="","",FCJ!$C$293)</f>
        <v/>
      </c>
      <c r="J17" s="77" t="str">
        <f>IF(A17="","",FCJ!$C$3)</f>
        <v/>
      </c>
      <c r="K17" s="77" t="str">
        <f>IF(A17="","",IF(FCJ!$C$294="","",FCJ!$C$294))</f>
        <v/>
      </c>
      <c r="L17" s="77" t="str">
        <f>IF(A17="","",IF(FCJ!$C$295="","",FCJ!$C$295))</f>
        <v/>
      </c>
      <c r="M17" s="77" t="str">
        <f t="shared" si="0"/>
        <v/>
      </c>
      <c r="N17" s="132"/>
    </row>
    <row r="18" spans="1:14" x14ac:dyDescent="0.25">
      <c r="A18" s="77" t="str">
        <f>IF(FCJ!A314="X",FCJ!D314,"")</f>
        <v/>
      </c>
      <c r="B18" s="77" t="str">
        <f>IF(A18="","",FCJ!$A$291)</f>
        <v/>
      </c>
      <c r="C18" s="77" t="str">
        <f>IF(A18="","",VLOOKUP(B18,'Thèmes FCJ'!$A$2:$E$248,4,FALSE))</f>
        <v/>
      </c>
      <c r="D18" s="77" t="str">
        <f>IF(A18="","",VLOOKUP(B18,'Thèmes FCJ'!$A$2:$E$248,2,FALSE))</f>
        <v/>
      </c>
      <c r="E18" s="77" t="str">
        <f>IF(A18="","",VLOOKUP(B18,'Thèmes FCJ'!$A$2:$E$248,3,FALSE))</f>
        <v/>
      </c>
      <c r="F18" s="77"/>
      <c r="G18" s="77" t="str">
        <f>IF(A18="","",IF(FCJ!$C$292="","",FCJ!$C$292))</f>
        <v/>
      </c>
      <c r="H18" s="78" t="str">
        <f>IF(A18="","",FCJ!$E$3)</f>
        <v/>
      </c>
      <c r="I18" s="77" t="str">
        <f>IF(A18="","",FCJ!$C$293)</f>
        <v/>
      </c>
      <c r="J18" s="77" t="str">
        <f>IF(A18="","",FCJ!$C$3)</f>
        <v/>
      </c>
      <c r="K18" s="77" t="str">
        <f>IF(A18="","",IF(FCJ!$C$294="","",FCJ!$C$294))</f>
        <v/>
      </c>
      <c r="L18" s="77" t="str">
        <f>IF(A18="","",IF(FCJ!$C$295="","",FCJ!$C$295))</f>
        <v/>
      </c>
      <c r="M18" s="77" t="str">
        <f t="shared" si="0"/>
        <v/>
      </c>
      <c r="N18" s="132"/>
    </row>
    <row r="19" spans="1:14" x14ac:dyDescent="0.25">
      <c r="A19" s="77" t="str">
        <f>IF(FCJ!A315="X",FCJ!D315,"")</f>
        <v/>
      </c>
      <c r="B19" s="77" t="str">
        <f>IF(A19="","",FCJ!$A$291)</f>
        <v/>
      </c>
      <c r="C19" s="77" t="str">
        <f>IF(A19="","",VLOOKUP(B19,'Thèmes FCJ'!$A$2:$E$248,4,FALSE))</f>
        <v/>
      </c>
      <c r="D19" s="77" t="str">
        <f>IF(A19="","",VLOOKUP(B19,'Thèmes FCJ'!$A$2:$E$248,2,FALSE))</f>
        <v/>
      </c>
      <c r="E19" s="77" t="str">
        <f>IF(A19="","",VLOOKUP(B19,'Thèmes FCJ'!$A$2:$E$248,3,FALSE))</f>
        <v/>
      </c>
      <c r="F19" s="77"/>
      <c r="G19" s="77" t="str">
        <f>IF(A19="","",IF(FCJ!$C$292="","",FCJ!$C$292))</f>
        <v/>
      </c>
      <c r="H19" s="78" t="str">
        <f>IF(A19="","",FCJ!$E$3)</f>
        <v/>
      </c>
      <c r="I19" s="77" t="str">
        <f>IF(A19="","",FCJ!$C$293)</f>
        <v/>
      </c>
      <c r="J19" s="77" t="str">
        <f>IF(A19="","",FCJ!$C$3)</f>
        <v/>
      </c>
      <c r="K19" s="77" t="str">
        <f>IF(A19="","",IF(FCJ!$C$294="","",FCJ!$C$294))</f>
        <v/>
      </c>
      <c r="L19" s="77" t="str">
        <f>IF(A19="","",IF(FCJ!$C$295="","",FCJ!$C$295))</f>
        <v/>
      </c>
      <c r="M19" s="77" t="str">
        <f t="shared" si="0"/>
        <v/>
      </c>
      <c r="N19" s="132"/>
    </row>
    <row r="20" spans="1:14" x14ac:dyDescent="0.25">
      <c r="A20" s="77" t="str">
        <f>IF(FCJ!A316="X",FCJ!D316,"")</f>
        <v/>
      </c>
      <c r="B20" s="77" t="str">
        <f>IF(A20="","",FCJ!$A$291)</f>
        <v/>
      </c>
      <c r="C20" s="77" t="str">
        <f>IF(A20="","",VLOOKUP(B20,'Thèmes FCJ'!$A$2:$E$248,4,FALSE))</f>
        <v/>
      </c>
      <c r="D20" s="77" t="str">
        <f>IF(A20="","",VLOOKUP(B20,'Thèmes FCJ'!$A$2:$E$248,2,FALSE))</f>
        <v/>
      </c>
      <c r="E20" s="77" t="str">
        <f>IF(A20="","",VLOOKUP(B20,'Thèmes FCJ'!$A$2:$E$248,3,FALSE))</f>
        <v/>
      </c>
      <c r="F20" s="77"/>
      <c r="G20" s="77" t="str">
        <f>IF(A20="","",IF(FCJ!$C$292="","",FCJ!$C$292))</f>
        <v/>
      </c>
      <c r="H20" s="78" t="str">
        <f>IF(A20="","",FCJ!$E$3)</f>
        <v/>
      </c>
      <c r="I20" s="77" t="str">
        <f>IF(A20="","",FCJ!$C$293)</f>
        <v/>
      </c>
      <c r="J20" s="77" t="str">
        <f>IF(A20="","",FCJ!$C$3)</f>
        <v/>
      </c>
      <c r="K20" s="77" t="str">
        <f>IF(A20="","",IF(FCJ!$C$294="","",FCJ!$C$294))</f>
        <v/>
      </c>
      <c r="L20" s="77" t="str">
        <f>IF(A20="","",IF(FCJ!$C$295="","",FCJ!$C$295))</f>
        <v/>
      </c>
      <c r="M20" s="77" t="str">
        <f t="shared" si="0"/>
        <v/>
      </c>
      <c r="N20" s="132"/>
    </row>
    <row r="21" spans="1:14" x14ac:dyDescent="0.25">
      <c r="A21" s="77" t="str">
        <f>IF(FCJ!A317="X",FCJ!D317,"")</f>
        <v/>
      </c>
      <c r="B21" s="77" t="str">
        <f>IF(A21="","",FCJ!$A$291)</f>
        <v/>
      </c>
      <c r="C21" s="77" t="str">
        <f>IF(A21="","",VLOOKUP(B21,'Thèmes FCJ'!$A$2:$E$248,4,FALSE))</f>
        <v/>
      </c>
      <c r="D21" s="77" t="str">
        <f>IF(A21="","",VLOOKUP(B21,'Thèmes FCJ'!$A$2:$E$248,2,FALSE))</f>
        <v/>
      </c>
      <c r="E21" s="77" t="str">
        <f>IF(A21="","",VLOOKUP(B21,'Thèmes FCJ'!$A$2:$E$248,3,FALSE))</f>
        <v/>
      </c>
      <c r="F21" s="77"/>
      <c r="G21" s="77" t="str">
        <f>IF(A21="","",IF(FCJ!$C$292="","",FCJ!$C$292))</f>
        <v/>
      </c>
      <c r="H21" s="78" t="str">
        <f>IF(A21="","",FCJ!$E$3)</f>
        <v/>
      </c>
      <c r="I21" s="77" t="str">
        <f>IF(A21="","",FCJ!$C$293)</f>
        <v/>
      </c>
      <c r="J21" s="77" t="str">
        <f>IF(A21="","",FCJ!$C$3)</f>
        <v/>
      </c>
      <c r="K21" s="77" t="str">
        <f>IF(A21="","",IF(FCJ!$C$294="","",FCJ!$C$294))</f>
        <v/>
      </c>
      <c r="L21" s="77" t="str">
        <f>IF(A21="","",IF(FCJ!$C$295="","",FCJ!$C$295))</f>
        <v/>
      </c>
      <c r="M21" s="77" t="str">
        <f t="shared" si="0"/>
        <v/>
      </c>
      <c r="N21" s="132"/>
    </row>
    <row r="22" spans="1:14" x14ac:dyDescent="0.25">
      <c r="A22" s="77" t="str">
        <f>IF(FCJ!A318="X",FCJ!D318,"")</f>
        <v/>
      </c>
      <c r="B22" s="77" t="str">
        <f>IF(A22="","",FCJ!$A$291)</f>
        <v/>
      </c>
      <c r="C22" s="77" t="str">
        <f>IF(A22="","",VLOOKUP(B22,'Thèmes FCJ'!$A$2:$E$248,4,FALSE))</f>
        <v/>
      </c>
      <c r="D22" s="77" t="str">
        <f>IF(A22="","",VLOOKUP(B22,'Thèmes FCJ'!$A$2:$E$248,2,FALSE))</f>
        <v/>
      </c>
      <c r="E22" s="77" t="str">
        <f>IF(A22="","",VLOOKUP(B22,'Thèmes FCJ'!$A$2:$E$248,3,FALSE))</f>
        <v/>
      </c>
      <c r="F22" s="77"/>
      <c r="G22" s="77" t="str">
        <f>IF(A22="","",IF(FCJ!$C$292="","",FCJ!$C$292))</f>
        <v/>
      </c>
      <c r="H22" s="78" t="str">
        <f>IF(A22="","",FCJ!$E$3)</f>
        <v/>
      </c>
      <c r="I22" s="77" t="str">
        <f>IF(A22="","",FCJ!$C$293)</f>
        <v/>
      </c>
      <c r="J22" s="77" t="str">
        <f>IF(A22="","",FCJ!$C$3)</f>
        <v/>
      </c>
      <c r="K22" s="77" t="str">
        <f>IF(A22="","",IF(FCJ!$C$294="","",FCJ!$C$294))</f>
        <v/>
      </c>
      <c r="L22" s="77" t="str">
        <f>IF(A22="","",IF(FCJ!$C$295="","",FCJ!$C$295))</f>
        <v/>
      </c>
      <c r="M22" s="77" t="str">
        <f t="shared" si="0"/>
        <v/>
      </c>
      <c r="N22" s="132"/>
    </row>
    <row r="23" spans="1:14" x14ac:dyDescent="0.25">
      <c r="A23" s="77" t="str">
        <f>IF(FCJ!A319="X",FCJ!D319,"")</f>
        <v/>
      </c>
      <c r="B23" s="77" t="str">
        <f>IF(A23="","",FCJ!$A$291)</f>
        <v/>
      </c>
      <c r="C23" s="77" t="str">
        <f>IF(A23="","",VLOOKUP(B23,'Thèmes FCJ'!$A$2:$E$248,4,FALSE))</f>
        <v/>
      </c>
      <c r="D23" s="77" t="str">
        <f>IF(A23="","",VLOOKUP(B23,'Thèmes FCJ'!$A$2:$E$248,2,FALSE))</f>
        <v/>
      </c>
      <c r="E23" s="77" t="str">
        <f>IF(A23="","",VLOOKUP(B23,'Thèmes FCJ'!$A$2:$E$248,3,FALSE))</f>
        <v/>
      </c>
      <c r="F23" s="77"/>
      <c r="G23" s="77" t="str">
        <f>IF(A23="","",IF(FCJ!$C$292="","",FCJ!$C$292))</f>
        <v/>
      </c>
      <c r="H23" s="78" t="str">
        <f>IF(A23="","",FCJ!$E$3)</f>
        <v/>
      </c>
      <c r="I23" s="77" t="str">
        <f>IF(A23="","",FCJ!$C$293)</f>
        <v/>
      </c>
      <c r="J23" s="77" t="str">
        <f>IF(A23="","",FCJ!$C$3)</f>
        <v/>
      </c>
      <c r="K23" s="77" t="str">
        <f>IF(A23="","",IF(FCJ!$C$294="","",FCJ!$C$294))</f>
        <v/>
      </c>
      <c r="L23" s="77" t="str">
        <f>IF(A23="","",IF(FCJ!$C$295="","",FCJ!$C$295))</f>
        <v/>
      </c>
      <c r="M23" s="77" t="str">
        <f t="shared" si="0"/>
        <v/>
      </c>
      <c r="N23" s="132"/>
    </row>
    <row r="24" spans="1:14" x14ac:dyDescent="0.25">
      <c r="A24" s="77" t="str">
        <f>IF(FCJ!A320="X",FCJ!D320,"")</f>
        <v/>
      </c>
      <c r="B24" s="77" t="str">
        <f>IF(A24="","",FCJ!$A$291)</f>
        <v/>
      </c>
      <c r="C24" s="77" t="str">
        <f>IF(A24="","",VLOOKUP(B24,'Thèmes FCJ'!$A$2:$E$248,4,FALSE))</f>
        <v/>
      </c>
      <c r="D24" s="77" t="str">
        <f>IF(A24="","",VLOOKUP(B24,'Thèmes FCJ'!$A$2:$E$248,2,FALSE))</f>
        <v/>
      </c>
      <c r="E24" s="77" t="str">
        <f>IF(A24="","",VLOOKUP(B24,'Thèmes FCJ'!$A$2:$E$248,3,FALSE))</f>
        <v/>
      </c>
      <c r="F24" s="77"/>
      <c r="G24" s="77" t="str">
        <f>IF(A24="","",IF(FCJ!$C$292="","",FCJ!$C$292))</f>
        <v/>
      </c>
      <c r="H24" s="78" t="str">
        <f>IF(A24="","",FCJ!$E$3)</f>
        <v/>
      </c>
      <c r="I24" s="77" t="str">
        <f>IF(A24="","",FCJ!$C$293)</f>
        <v/>
      </c>
      <c r="J24" s="77" t="str">
        <f>IF(A24="","",FCJ!$C$3)</f>
        <v/>
      </c>
      <c r="K24" s="77" t="str">
        <f>IF(A24="","",IF(FCJ!$C$294="","",FCJ!$C$294))</f>
        <v/>
      </c>
      <c r="L24" s="77" t="str">
        <f>IF(A24="","",IF(FCJ!$C$295="","",FCJ!$C$295))</f>
        <v/>
      </c>
      <c r="M24" s="77" t="str">
        <f t="shared" si="0"/>
        <v/>
      </c>
      <c r="N24" s="132"/>
    </row>
    <row r="25" spans="1:14" x14ac:dyDescent="0.25">
      <c r="A25" s="77" t="str">
        <f>IF(FCJ!A321="X",FCJ!D321,"")</f>
        <v/>
      </c>
      <c r="B25" s="77" t="str">
        <f>IF(A25="","",FCJ!$A$291)</f>
        <v/>
      </c>
      <c r="C25" s="77" t="str">
        <f>IF(A25="","",VLOOKUP(B25,'Thèmes FCJ'!$A$2:$E$248,4,FALSE))</f>
        <v/>
      </c>
      <c r="D25" s="77" t="str">
        <f>IF(A25="","",VLOOKUP(B25,'Thèmes FCJ'!$A$2:$E$248,2,FALSE))</f>
        <v/>
      </c>
      <c r="E25" s="77" t="str">
        <f>IF(A25="","",VLOOKUP(B25,'Thèmes FCJ'!$A$2:$E$248,3,FALSE))</f>
        <v/>
      </c>
      <c r="F25" s="77"/>
      <c r="G25" s="77" t="str">
        <f>IF(A25="","",IF(FCJ!$C$292="","",FCJ!$C$292))</f>
        <v/>
      </c>
      <c r="H25" s="78" t="str">
        <f>IF(A25="","",FCJ!$E$3)</f>
        <v/>
      </c>
      <c r="I25" s="77" t="str">
        <f>IF(A25="","",FCJ!$C$293)</f>
        <v/>
      </c>
      <c r="J25" s="77" t="str">
        <f>IF(A25="","",FCJ!$C$3)</f>
        <v/>
      </c>
      <c r="K25" s="77" t="str">
        <f>IF(A25="","",IF(FCJ!$C$294="","",FCJ!$C$294))</f>
        <v/>
      </c>
      <c r="L25" s="77" t="str">
        <f>IF(A25="","",IF(FCJ!$C$295="","",FCJ!$C$295))</f>
        <v/>
      </c>
      <c r="M25" s="77" t="str">
        <f t="shared" si="0"/>
        <v/>
      </c>
      <c r="N25" s="132"/>
    </row>
    <row r="26" spans="1:14" x14ac:dyDescent="0.25">
      <c r="A26" s="77" t="str">
        <f>IF(FCJ!A322="X",FCJ!D322,"")</f>
        <v/>
      </c>
      <c r="B26" s="77" t="str">
        <f>IF(A26="","",FCJ!$A$291)</f>
        <v/>
      </c>
      <c r="C26" s="77" t="str">
        <f>IF(A26="","",VLOOKUP(B26,'Thèmes FCJ'!$A$2:$E$248,4,FALSE))</f>
        <v/>
      </c>
      <c r="D26" s="77" t="str">
        <f>IF(A26="","",VLOOKUP(B26,'Thèmes FCJ'!$A$2:$E$248,2,FALSE))</f>
        <v/>
      </c>
      <c r="E26" s="77" t="str">
        <f>IF(A26="","",VLOOKUP(B26,'Thèmes FCJ'!$A$2:$E$248,3,FALSE))</f>
        <v/>
      </c>
      <c r="F26" s="77"/>
      <c r="G26" s="77" t="str">
        <f>IF(A26="","",IF(FCJ!$C$292="","",FCJ!$C$292))</f>
        <v/>
      </c>
      <c r="H26" s="78" t="str">
        <f>IF(A26="","",FCJ!$E$3)</f>
        <v/>
      </c>
      <c r="I26" s="77" t="str">
        <f>IF(A26="","",FCJ!$C$293)</f>
        <v/>
      </c>
      <c r="J26" s="77" t="str">
        <f>IF(A26="","",FCJ!$C$3)</f>
        <v/>
      </c>
      <c r="K26" s="77" t="str">
        <f>IF(A26="","",IF(FCJ!$C$294="","",FCJ!$C$294))</f>
        <v/>
      </c>
      <c r="L26" s="77" t="str">
        <f>IF(A26="","",IF(FCJ!$C$295="","",FCJ!$C$295))</f>
        <v/>
      </c>
      <c r="M26" s="77" t="str">
        <f t="shared" si="0"/>
        <v/>
      </c>
      <c r="N26" s="132"/>
    </row>
    <row r="27" spans="1:14" x14ac:dyDescent="0.25">
      <c r="A27" s="77" t="str">
        <f>IF(FCJ!A323="X",FCJ!D323,"")</f>
        <v/>
      </c>
      <c r="B27" s="77" t="str">
        <f>IF(A27="","",FCJ!$A$291)</f>
        <v/>
      </c>
      <c r="C27" s="77" t="str">
        <f>IF(A27="","",VLOOKUP(B27,'Thèmes FCJ'!$A$2:$E$248,4,FALSE))</f>
        <v/>
      </c>
      <c r="D27" s="77" t="str">
        <f>IF(A27="","",VLOOKUP(B27,'Thèmes FCJ'!$A$2:$E$248,2,FALSE))</f>
        <v/>
      </c>
      <c r="E27" s="77" t="str">
        <f>IF(A27="","",VLOOKUP(B27,'Thèmes FCJ'!$A$2:$E$248,3,FALSE))</f>
        <v/>
      </c>
      <c r="F27" s="77"/>
      <c r="G27" s="77" t="str">
        <f>IF(A27="","",IF(FCJ!$C$292="","",FCJ!$C$292))</f>
        <v/>
      </c>
      <c r="H27" s="78" t="str">
        <f>IF(A27="","",FCJ!$E$3)</f>
        <v/>
      </c>
      <c r="I27" s="77" t="str">
        <f>IF(A27="","",FCJ!$C$293)</f>
        <v/>
      </c>
      <c r="J27" s="77" t="str">
        <f>IF(A27="","",FCJ!$C$3)</f>
        <v/>
      </c>
      <c r="K27" s="77" t="str">
        <f>IF(A27="","",IF(FCJ!$C$294="","",FCJ!$C$294))</f>
        <v/>
      </c>
      <c r="L27" s="77" t="str">
        <f>IF(A27="","",IF(FCJ!$C$295="","",FCJ!$C$295))</f>
        <v/>
      </c>
      <c r="M27" s="77" t="str">
        <f t="shared" si="0"/>
        <v/>
      </c>
      <c r="N27" s="132"/>
    </row>
    <row r="28" spans="1:14" x14ac:dyDescent="0.25">
      <c r="A28" s="77" t="str">
        <f>IF(FCJ!A324="X",FCJ!D324,"")</f>
        <v/>
      </c>
      <c r="B28" s="77" t="str">
        <f>IF(A28="","",FCJ!$A$291)</f>
        <v/>
      </c>
      <c r="C28" s="77" t="str">
        <f>IF(A28="","",VLOOKUP(B28,'Thèmes FCJ'!$A$2:$E$248,4,FALSE))</f>
        <v/>
      </c>
      <c r="D28" s="77" t="str">
        <f>IF(A28="","",VLOOKUP(B28,'Thèmes FCJ'!$A$2:$E$248,2,FALSE))</f>
        <v/>
      </c>
      <c r="E28" s="77" t="str">
        <f>IF(A28="","",VLOOKUP(B28,'Thèmes FCJ'!$A$2:$E$248,3,FALSE))</f>
        <v/>
      </c>
      <c r="F28" s="77"/>
      <c r="G28" s="77" t="str">
        <f>IF(A28="","",IF(FCJ!$C$292="","",FCJ!$C$292))</f>
        <v/>
      </c>
      <c r="H28" s="78" t="str">
        <f>IF(A28="","",FCJ!$E$3)</f>
        <v/>
      </c>
      <c r="I28" s="77" t="str">
        <f>IF(A28="","",FCJ!$C$293)</f>
        <v/>
      </c>
      <c r="J28" s="77" t="str">
        <f>IF(A28="","",FCJ!$C$3)</f>
        <v/>
      </c>
      <c r="K28" s="77" t="str">
        <f>IF(A28="","",IF(FCJ!$C$294="","",FCJ!$C$294))</f>
        <v/>
      </c>
      <c r="L28" s="77" t="str">
        <f>IF(A28="","",IF(FCJ!$C$295="","",FCJ!$C$295))</f>
        <v/>
      </c>
      <c r="M28" s="77" t="str">
        <f t="shared" si="0"/>
        <v/>
      </c>
      <c r="N28" s="132"/>
    </row>
    <row r="29" spans="1:14" x14ac:dyDescent="0.25">
      <c r="A29" s="77" t="str">
        <f>IF(FCJ!A325="X",FCJ!D325,"")</f>
        <v/>
      </c>
      <c r="B29" s="77" t="str">
        <f>IF(A29="","",FCJ!$A$291)</f>
        <v/>
      </c>
      <c r="C29" s="77" t="str">
        <f>IF(A29="","",VLOOKUP(B29,'Thèmes FCJ'!$A$2:$E$248,4,FALSE))</f>
        <v/>
      </c>
      <c r="D29" s="77" t="str">
        <f>IF(A29="","",VLOOKUP(B29,'Thèmes FCJ'!$A$2:$E$248,2,FALSE))</f>
        <v/>
      </c>
      <c r="E29" s="77" t="str">
        <f>IF(A29="","",VLOOKUP(B29,'Thèmes FCJ'!$A$2:$E$248,3,FALSE))</f>
        <v/>
      </c>
      <c r="F29" s="77"/>
      <c r="G29" s="77" t="str">
        <f>IF(A29="","",IF(FCJ!$C$292="","",FCJ!$C$292))</f>
        <v/>
      </c>
      <c r="H29" s="78" t="str">
        <f>IF(A29="","",FCJ!$E$3)</f>
        <v/>
      </c>
      <c r="I29" s="77" t="str">
        <f>IF(A29="","",FCJ!$C$293)</f>
        <v/>
      </c>
      <c r="J29" s="77" t="str">
        <f>IF(A29="","",FCJ!$C$3)</f>
        <v/>
      </c>
      <c r="K29" s="77" t="str">
        <f>IF(A29="","",IF(FCJ!$C$294="","",FCJ!$C$294))</f>
        <v/>
      </c>
      <c r="L29" s="77" t="str">
        <f>IF(A29="","",IF(FCJ!$C$295="","",FCJ!$C$295))</f>
        <v/>
      </c>
      <c r="M29" s="77" t="str">
        <f t="shared" si="0"/>
        <v/>
      </c>
      <c r="N29" s="132"/>
    </row>
    <row r="30" spans="1:14" x14ac:dyDescent="0.25">
      <c r="A30" s="77" t="str">
        <f>IF(FCJ!A326="X",FCJ!D326,"")</f>
        <v/>
      </c>
      <c r="B30" s="77" t="str">
        <f>IF(A30="","",FCJ!$A$291)</f>
        <v/>
      </c>
      <c r="C30" s="77" t="str">
        <f>IF(A30="","",VLOOKUP(B30,'Thèmes FCJ'!$A$2:$E$248,4,FALSE))</f>
        <v/>
      </c>
      <c r="D30" s="77" t="str">
        <f>IF(A30="","",VLOOKUP(B30,'Thèmes FCJ'!$A$2:$E$248,2,FALSE))</f>
        <v/>
      </c>
      <c r="E30" s="77" t="str">
        <f>IF(A30="","",VLOOKUP(B30,'Thèmes FCJ'!$A$2:$E$248,3,FALSE))</f>
        <v/>
      </c>
      <c r="F30" s="77"/>
      <c r="G30" s="77" t="str">
        <f>IF(A30="","",IF(FCJ!$C$292="","",FCJ!$C$292))</f>
        <v/>
      </c>
      <c r="H30" s="78" t="str">
        <f>IF(A30="","",FCJ!$E$3)</f>
        <v/>
      </c>
      <c r="I30" s="77" t="str">
        <f>IF(A30="","",FCJ!$C$293)</f>
        <v/>
      </c>
      <c r="J30" s="77" t="str">
        <f>IF(A30="","",FCJ!$C$3)</f>
        <v/>
      </c>
      <c r="K30" s="77" t="str">
        <f>IF(A30="","",IF(FCJ!$C$294="","",FCJ!$C$294))</f>
        <v/>
      </c>
      <c r="L30" s="77" t="str">
        <f>IF(A30="","",IF(FCJ!$C$295="","",FCJ!$C$295))</f>
        <v/>
      </c>
      <c r="M30" s="77" t="str">
        <f t="shared" si="0"/>
        <v/>
      </c>
      <c r="N30" s="132"/>
    </row>
    <row r="31" spans="1:14" x14ac:dyDescent="0.25">
      <c r="A31" s="77" t="str">
        <f>IF(FCJ!A327="X",FCJ!D327,"")</f>
        <v/>
      </c>
      <c r="B31" s="77" t="str">
        <f>IF(A31="","",FCJ!$A$291)</f>
        <v/>
      </c>
      <c r="C31" s="77" t="str">
        <f>IF(A31="","",VLOOKUP(B31,'Thèmes FCJ'!$A$2:$E$248,4,FALSE))</f>
        <v/>
      </c>
      <c r="D31" s="77" t="str">
        <f>IF(A31="","",VLOOKUP(B31,'Thèmes FCJ'!$A$2:$E$248,2,FALSE))</f>
        <v/>
      </c>
      <c r="E31" s="77" t="str">
        <f>IF(A31="","",VLOOKUP(B31,'Thèmes FCJ'!$A$2:$E$248,3,FALSE))</f>
        <v/>
      </c>
      <c r="F31" s="77"/>
      <c r="G31" s="77" t="str">
        <f>IF(A31="","",IF(FCJ!$C$292="","",FCJ!$C$292))</f>
        <v/>
      </c>
      <c r="H31" s="78" t="str">
        <f>IF(A31="","",FCJ!$E$3)</f>
        <v/>
      </c>
      <c r="I31" s="77" t="str">
        <f>IF(A31="","",FCJ!$C$293)</f>
        <v/>
      </c>
      <c r="J31" s="77" t="str">
        <f>IF(A31="","",FCJ!$C$3)</f>
        <v/>
      </c>
      <c r="K31" s="77" t="str">
        <f>IF(A31="","",IF(FCJ!$C$294="","",FCJ!$C$294))</f>
        <v/>
      </c>
      <c r="L31" s="77" t="str">
        <f>IF(A31="","",IF(FCJ!$C$295="","",FCJ!$C$295))</f>
        <v/>
      </c>
      <c r="M31" s="77" t="str">
        <f t="shared" si="0"/>
        <v/>
      </c>
      <c r="N31" s="132"/>
    </row>
    <row r="32" spans="1:14" x14ac:dyDescent="0.25">
      <c r="A32" s="79" t="str">
        <f>IF(FCJ!I298="X",FCJ!L298,"")</f>
        <v/>
      </c>
      <c r="B32" s="79" t="str">
        <f>IF(A32="","",FCJ!$I$291)</f>
        <v/>
      </c>
      <c r="C32" s="79" t="str">
        <f>IF(A32="","",VLOOKUP(B32,'Thèmes FCJ'!$A$2:$E$248,4,FALSE))</f>
        <v/>
      </c>
      <c r="D32" s="79" t="str">
        <f>IF(A32="","",VLOOKUP(B32,'Thèmes FCJ'!$A$2:$E$248,2,FALSE))</f>
        <v/>
      </c>
      <c r="E32" s="79" t="str">
        <f>IF(A32="","",VLOOKUP(B32,'Thèmes FCJ'!$A$2:$E$248,3,FALSE))</f>
        <v/>
      </c>
      <c r="F32" s="79"/>
      <c r="G32" s="79" t="str">
        <f>IF(A32="","",IF(FCJ!$K$292="","",FCJ!$K$292))</f>
        <v/>
      </c>
      <c r="H32" s="80" t="str">
        <f>IF(A32="","",FCJ!$E$3)</f>
        <v/>
      </c>
      <c r="I32" s="79" t="str">
        <f>IF(A32="","",FCJ!$K$293)</f>
        <v/>
      </c>
      <c r="J32" s="79" t="str">
        <f>IF(A32="","",FCJ!$C$3)</f>
        <v/>
      </c>
      <c r="K32" s="79" t="str">
        <f>IF(A32="","",IF(FCJ!$K$294="","",FCJ!$K$294))</f>
        <v/>
      </c>
      <c r="L32" s="79" t="str">
        <f>IF(A32="","",IF(FCJ!$K$295="","",FCJ!$K$295))</f>
        <v/>
      </c>
      <c r="M32" s="79" t="str">
        <f t="shared" si="0"/>
        <v/>
      </c>
      <c r="N32" s="132"/>
    </row>
    <row r="33" spans="1:14" x14ac:dyDescent="0.25">
      <c r="A33" s="79" t="str">
        <f>IF(FCJ!I299="X",FCJ!L299,"")</f>
        <v>Agents 10</v>
      </c>
      <c r="B33" s="79" t="str">
        <f>IF(A33="","",FCJ!$I$291)</f>
        <v>INC_11</v>
      </c>
      <c r="C33" s="79" t="str">
        <f>IF(A33="","",VLOOKUP(B33,'Thèmes FCJ'!$A$2:$E$248,4,FALSE))</f>
        <v>INC</v>
      </c>
      <c r="D33" s="79" t="str">
        <f>IF(A33="","",VLOOKUP(B33,'Thèmes FCJ'!$A$2:$E$248,2,FALSE))</f>
        <v>AISANCE ARI + AUTOSAUVETAGE</v>
      </c>
      <c r="E33" s="79" t="str">
        <f>IF(A33="","",VLOOKUP(B33,'Thèmes FCJ'!$A$2:$E$248,3,FALSE))</f>
        <v>AISANCE ARI (MODULES ARI) + TECHNIQUES AUTOSAUVETAGE</v>
      </c>
      <c r="F33" s="79"/>
      <c r="G33" s="79" t="str">
        <f>IF(A33="","",IF(FCJ!$K$292="","",FCJ!$K$292))</f>
        <v>Test ne pas en tenir compte2</v>
      </c>
      <c r="H33" s="80">
        <f>IF(A33="","",FCJ!$E$3)</f>
        <v>44146</v>
      </c>
      <c r="I33" s="79" t="str">
        <f>IF(A33="","",FCJ!$K$293)</f>
        <v>Agents 110</v>
      </c>
      <c r="J33" s="79" t="str">
        <f>IF(A33="","",FCJ!$C$3)</f>
        <v>Agents 1</v>
      </c>
      <c r="K33" s="79" t="str">
        <f>IF(A33="","",IF(FCJ!$K$294="","",FCJ!$K$294))</f>
        <v>Agents 10</v>
      </c>
      <c r="L33" s="79" t="str">
        <f>IF(A33="","",IF(FCJ!$K$295="","",FCJ!$K$295))</f>
        <v/>
      </c>
      <c r="M33" s="79" t="str">
        <f t="shared" si="0"/>
        <v>Agents 10INC_11</v>
      </c>
      <c r="N33" s="132"/>
    </row>
    <row r="34" spans="1:14" x14ac:dyDescent="0.25">
      <c r="A34" s="79" t="str">
        <f>IF(FCJ!I300="X",FCJ!L300,"")</f>
        <v/>
      </c>
      <c r="B34" s="79" t="str">
        <f>IF(A34="","",FCJ!$I$291)</f>
        <v/>
      </c>
      <c r="C34" s="79" t="str">
        <f>IF(A34="","",VLOOKUP(B34,'Thèmes FCJ'!$A$2:$E$248,4,FALSE))</f>
        <v/>
      </c>
      <c r="D34" s="79" t="str">
        <f>IF(A34="","",VLOOKUP(B34,'Thèmes FCJ'!$A$2:$E$248,2,FALSE))</f>
        <v/>
      </c>
      <c r="E34" s="79" t="str">
        <f>IF(A34="","",VLOOKUP(B34,'Thèmes FCJ'!$A$2:$E$248,3,FALSE))</f>
        <v/>
      </c>
      <c r="F34" s="79"/>
      <c r="G34" s="79" t="str">
        <f>IF(A34="","",IF(FCJ!$K$292="","",FCJ!$K$292))</f>
        <v/>
      </c>
      <c r="H34" s="80" t="str">
        <f>IF(A34="","",FCJ!$E$3)</f>
        <v/>
      </c>
      <c r="I34" s="79" t="str">
        <f>IF(A34="","",FCJ!$K$293)</f>
        <v/>
      </c>
      <c r="J34" s="79" t="str">
        <f>IF(A34="","",FCJ!$C$3)</f>
        <v/>
      </c>
      <c r="K34" s="79" t="str">
        <f>IF(A34="","",IF(FCJ!$K$294="","",FCJ!$K$294))</f>
        <v/>
      </c>
      <c r="L34" s="79" t="str">
        <f>IF(A34="","",IF(FCJ!$K$295="","",FCJ!$K$295))</f>
        <v/>
      </c>
      <c r="M34" s="79" t="str">
        <f t="shared" ref="M34:M65" si="1">IF(A34="","",A34&amp;B34)</f>
        <v/>
      </c>
      <c r="N34" s="132"/>
    </row>
    <row r="35" spans="1:14" x14ac:dyDescent="0.25">
      <c r="A35" s="79" t="str">
        <f>IF(FCJ!I301="X",FCJ!L301,"")</f>
        <v/>
      </c>
      <c r="B35" s="79" t="str">
        <f>IF(A35="","",FCJ!$I$291)</f>
        <v/>
      </c>
      <c r="C35" s="79" t="str">
        <f>IF(A35="","",VLOOKUP(B35,'Thèmes FCJ'!$A$2:$E$248,4,FALSE))</f>
        <v/>
      </c>
      <c r="D35" s="79" t="str">
        <f>IF(A35="","",VLOOKUP(B35,'Thèmes FCJ'!$A$2:$E$248,2,FALSE))</f>
        <v/>
      </c>
      <c r="E35" s="79" t="str">
        <f>IF(A35="","",VLOOKUP(B35,'Thèmes FCJ'!$A$2:$E$248,3,FALSE))</f>
        <v/>
      </c>
      <c r="F35" s="79"/>
      <c r="G35" s="79" t="str">
        <f>IF(A35="","",IF(FCJ!$K$292="","",FCJ!$K$292))</f>
        <v/>
      </c>
      <c r="H35" s="80" t="str">
        <f>IF(A35="","",FCJ!$E$3)</f>
        <v/>
      </c>
      <c r="I35" s="79" t="str">
        <f>IF(A35="","",FCJ!$K$293)</f>
        <v/>
      </c>
      <c r="J35" s="79" t="str">
        <f>IF(A35="","",FCJ!$C$3)</f>
        <v/>
      </c>
      <c r="K35" s="79" t="str">
        <f>IF(A35="","",IF(FCJ!$K$294="","",FCJ!$K$294))</f>
        <v/>
      </c>
      <c r="L35" s="79" t="str">
        <f>IF(A35="","",IF(FCJ!$K$295="","",FCJ!$K$295))</f>
        <v/>
      </c>
      <c r="M35" s="79" t="str">
        <f t="shared" si="1"/>
        <v/>
      </c>
      <c r="N35" s="132"/>
    </row>
    <row r="36" spans="1:14" x14ac:dyDescent="0.25">
      <c r="A36" s="79" t="str">
        <f>IF(FCJ!I302="X",FCJ!L302,"")</f>
        <v>Agents 3</v>
      </c>
      <c r="B36" s="79" t="str">
        <f>IF(A36="","",FCJ!$I$291)</f>
        <v>INC_11</v>
      </c>
      <c r="C36" s="79" t="str">
        <f>IF(A36="","",VLOOKUP(B36,'Thèmes FCJ'!$A$2:$E$248,4,FALSE))</f>
        <v>INC</v>
      </c>
      <c r="D36" s="79" t="str">
        <f>IF(A36="","",VLOOKUP(B36,'Thèmes FCJ'!$A$2:$E$248,2,FALSE))</f>
        <v>AISANCE ARI + AUTOSAUVETAGE</v>
      </c>
      <c r="E36" s="79" t="str">
        <f>IF(A36="","",VLOOKUP(B36,'Thèmes FCJ'!$A$2:$E$248,3,FALSE))</f>
        <v>AISANCE ARI (MODULES ARI) + TECHNIQUES AUTOSAUVETAGE</v>
      </c>
      <c r="F36" s="79"/>
      <c r="G36" s="79" t="str">
        <f>IF(A36="","",IF(FCJ!$K$292="","",FCJ!$K$292))</f>
        <v>Test ne pas en tenir compte2</v>
      </c>
      <c r="H36" s="80">
        <f>IF(A36="","",FCJ!$E$3)</f>
        <v>44146</v>
      </c>
      <c r="I36" s="79" t="str">
        <f>IF(A36="","",FCJ!$K$293)</f>
        <v>Agents 110</v>
      </c>
      <c r="J36" s="79" t="str">
        <f>IF(A36="","",FCJ!$C$3)</f>
        <v>Agents 1</v>
      </c>
      <c r="K36" s="79" t="str">
        <f>IF(A36="","",IF(FCJ!$K$294="","",FCJ!$K$294))</f>
        <v>Agents 10</v>
      </c>
      <c r="L36" s="79" t="str">
        <f>IF(A36="","",IF(FCJ!$K$295="","",FCJ!$K$295))</f>
        <v/>
      </c>
      <c r="M36" s="79" t="str">
        <f t="shared" si="1"/>
        <v>Agents 3INC_11</v>
      </c>
      <c r="N36" s="132"/>
    </row>
    <row r="37" spans="1:14" x14ac:dyDescent="0.25">
      <c r="A37" s="79" t="str">
        <f>IF(FCJ!I303="X",FCJ!L303,"")</f>
        <v/>
      </c>
      <c r="B37" s="79" t="str">
        <f>IF(A37="","",FCJ!$I$291)</f>
        <v/>
      </c>
      <c r="C37" s="79" t="str">
        <f>IF(A37="","",VLOOKUP(B37,'Thèmes FCJ'!$A$2:$E$248,4,FALSE))</f>
        <v/>
      </c>
      <c r="D37" s="79" t="str">
        <f>IF(A37="","",VLOOKUP(B37,'Thèmes FCJ'!$A$2:$E$248,2,FALSE))</f>
        <v/>
      </c>
      <c r="E37" s="79" t="str">
        <f>IF(A37="","",VLOOKUP(B37,'Thèmes FCJ'!$A$2:$E$248,3,FALSE))</f>
        <v/>
      </c>
      <c r="F37" s="79"/>
      <c r="G37" s="79" t="str">
        <f>IF(A37="","",IF(FCJ!$K$292="","",FCJ!$K$292))</f>
        <v/>
      </c>
      <c r="H37" s="80" t="str">
        <f>IF(A37="","",FCJ!$E$3)</f>
        <v/>
      </c>
      <c r="I37" s="79" t="str">
        <f>IF(A37="","",FCJ!$K$293)</f>
        <v/>
      </c>
      <c r="J37" s="79" t="str">
        <f>IF(A37="","",FCJ!$C$3)</f>
        <v/>
      </c>
      <c r="K37" s="79" t="str">
        <f>IF(A37="","",IF(FCJ!$K$294="","",FCJ!$K$294))</f>
        <v/>
      </c>
      <c r="L37" s="79" t="str">
        <f>IF(A37="","",IF(FCJ!$K$295="","",FCJ!$K$295))</f>
        <v/>
      </c>
      <c r="M37" s="79" t="str">
        <f t="shared" si="1"/>
        <v/>
      </c>
      <c r="N37" s="132"/>
    </row>
    <row r="38" spans="1:14" x14ac:dyDescent="0.25">
      <c r="A38" s="79" t="str">
        <f>IF(FCJ!I304="X",FCJ!L304,"")</f>
        <v/>
      </c>
      <c r="B38" s="79" t="str">
        <f>IF(A38="","",FCJ!$I$291)</f>
        <v/>
      </c>
      <c r="C38" s="79" t="str">
        <f>IF(A38="","",VLOOKUP(B38,'Thèmes FCJ'!$A$2:$E$248,4,FALSE))</f>
        <v/>
      </c>
      <c r="D38" s="79" t="str">
        <f>IF(A38="","",VLOOKUP(B38,'Thèmes FCJ'!$A$2:$E$248,2,FALSE))</f>
        <v/>
      </c>
      <c r="E38" s="79" t="str">
        <f>IF(A38="","",VLOOKUP(B38,'Thèmes FCJ'!$A$2:$E$248,3,FALSE))</f>
        <v/>
      </c>
      <c r="F38" s="79"/>
      <c r="G38" s="79" t="str">
        <f>IF(A38="","",IF(FCJ!$K$292="","",FCJ!$K$292))</f>
        <v/>
      </c>
      <c r="H38" s="80" t="str">
        <f>IF(A38="","",FCJ!$E$3)</f>
        <v/>
      </c>
      <c r="I38" s="79" t="str">
        <f>IF(A38="","",FCJ!$K$293)</f>
        <v/>
      </c>
      <c r="J38" s="79" t="str">
        <f>IF(A38="","",FCJ!$C$3)</f>
        <v/>
      </c>
      <c r="K38" s="79" t="str">
        <f>IF(A38="","",IF(FCJ!$K$294="","",FCJ!$K$294))</f>
        <v/>
      </c>
      <c r="L38" s="79" t="str">
        <f>IF(A38="","",IF(FCJ!$K$295="","",FCJ!$K$295))</f>
        <v/>
      </c>
      <c r="M38" s="79" t="str">
        <f t="shared" si="1"/>
        <v/>
      </c>
      <c r="N38" s="132"/>
    </row>
    <row r="39" spans="1:14" x14ac:dyDescent="0.25">
      <c r="A39" s="79" t="str">
        <f>IF(FCJ!I305="X",FCJ!L305,"")</f>
        <v/>
      </c>
      <c r="B39" s="79" t="str">
        <f>IF(A39="","",FCJ!$I$291)</f>
        <v/>
      </c>
      <c r="C39" s="79" t="str">
        <f>IF(A39="","",VLOOKUP(B39,'Thèmes FCJ'!$A$2:$E$248,4,FALSE))</f>
        <v/>
      </c>
      <c r="D39" s="79" t="str">
        <f>IF(A39="","",VLOOKUP(B39,'Thèmes FCJ'!$A$2:$E$248,2,FALSE))</f>
        <v/>
      </c>
      <c r="E39" s="79" t="str">
        <f>IF(A39="","",VLOOKUP(B39,'Thèmes FCJ'!$A$2:$E$248,3,FALSE))</f>
        <v/>
      </c>
      <c r="F39" s="79"/>
      <c r="G39" s="79" t="str">
        <f>IF(A39="","",IF(FCJ!$K$292="","",FCJ!$K$292))</f>
        <v/>
      </c>
      <c r="H39" s="80" t="str">
        <f>IF(A39="","",FCJ!$E$3)</f>
        <v/>
      </c>
      <c r="I39" s="79" t="str">
        <f>IF(A39="","",FCJ!$K$293)</f>
        <v/>
      </c>
      <c r="J39" s="79" t="str">
        <f>IF(A39="","",FCJ!$C$3)</f>
        <v/>
      </c>
      <c r="K39" s="79" t="str">
        <f>IF(A39="","",IF(FCJ!$K$294="","",FCJ!$K$294))</f>
        <v/>
      </c>
      <c r="L39" s="79" t="str">
        <f>IF(A39="","",IF(FCJ!$K$295="","",FCJ!$K$295))</f>
        <v/>
      </c>
      <c r="M39" s="79" t="str">
        <f t="shared" si="1"/>
        <v/>
      </c>
      <c r="N39" s="132"/>
    </row>
    <row r="40" spans="1:14" x14ac:dyDescent="0.25">
      <c r="A40" s="79" t="str">
        <f>IF(FCJ!I306="X",FCJ!L306,"")</f>
        <v/>
      </c>
      <c r="B40" s="79" t="str">
        <f>IF(A40="","",FCJ!$I$291)</f>
        <v/>
      </c>
      <c r="C40" s="79" t="str">
        <f>IF(A40="","",VLOOKUP(B40,'Thèmes FCJ'!$A$2:$E$248,4,FALSE))</f>
        <v/>
      </c>
      <c r="D40" s="79" t="str">
        <f>IF(A40="","",VLOOKUP(B40,'Thèmes FCJ'!$A$2:$E$248,2,FALSE))</f>
        <v/>
      </c>
      <c r="E40" s="79" t="str">
        <f>IF(A40="","",VLOOKUP(B40,'Thèmes FCJ'!$A$2:$E$248,3,FALSE))</f>
        <v/>
      </c>
      <c r="F40" s="79"/>
      <c r="G40" s="79" t="str">
        <f>IF(A40="","",IF(FCJ!$K$292="","",FCJ!$K$292))</f>
        <v/>
      </c>
      <c r="H40" s="80" t="str">
        <f>IF(A40="","",FCJ!$E$3)</f>
        <v/>
      </c>
      <c r="I40" s="79" t="str">
        <f>IF(A40="","",FCJ!$K$293)</f>
        <v/>
      </c>
      <c r="J40" s="79" t="str">
        <f>IF(A40="","",FCJ!$C$3)</f>
        <v/>
      </c>
      <c r="K40" s="79" t="str">
        <f>IF(A40="","",IF(FCJ!$K$294="","",FCJ!$K$294))</f>
        <v/>
      </c>
      <c r="L40" s="79" t="str">
        <f>IF(A40="","",IF(FCJ!$K$295="","",FCJ!$K$295))</f>
        <v/>
      </c>
      <c r="M40" s="79" t="str">
        <f t="shared" si="1"/>
        <v/>
      </c>
      <c r="N40" s="132"/>
    </row>
    <row r="41" spans="1:14" x14ac:dyDescent="0.25">
      <c r="A41" s="79" t="str">
        <f>IF(FCJ!I307="X",FCJ!L307,"")</f>
        <v>Agents 6</v>
      </c>
      <c r="B41" s="79" t="str">
        <f>IF(A41="","",FCJ!$I$291)</f>
        <v>INC_11</v>
      </c>
      <c r="C41" s="79" t="str">
        <f>IF(A41="","",VLOOKUP(B41,'Thèmes FCJ'!$A$2:$E$248,4,FALSE))</f>
        <v>INC</v>
      </c>
      <c r="D41" s="79" t="str">
        <f>IF(A41="","",VLOOKUP(B41,'Thèmes FCJ'!$A$2:$E$248,2,FALSE))</f>
        <v>AISANCE ARI + AUTOSAUVETAGE</v>
      </c>
      <c r="E41" s="79" t="str">
        <f>IF(A41="","",VLOOKUP(B41,'Thèmes FCJ'!$A$2:$E$248,3,FALSE))</f>
        <v>AISANCE ARI (MODULES ARI) + TECHNIQUES AUTOSAUVETAGE</v>
      </c>
      <c r="F41" s="79"/>
      <c r="G41" s="79" t="str">
        <f>IF(A41="","",IF(FCJ!$K$292="","",FCJ!$K$292))</f>
        <v>Test ne pas en tenir compte2</v>
      </c>
      <c r="H41" s="80">
        <f>IF(A41="","",FCJ!$E$3)</f>
        <v>44146</v>
      </c>
      <c r="I41" s="79" t="str">
        <f>IF(A41="","",FCJ!$K$293)</f>
        <v>Agents 110</v>
      </c>
      <c r="J41" s="79" t="str">
        <f>IF(A41="","",FCJ!$C$3)</f>
        <v>Agents 1</v>
      </c>
      <c r="K41" s="79" t="str">
        <f>IF(A41="","",IF(FCJ!$K$294="","",FCJ!$K$294))</f>
        <v>Agents 10</v>
      </c>
      <c r="L41" s="79" t="str">
        <f>IF(A41="","",IF(FCJ!$K$295="","",FCJ!$K$295))</f>
        <v/>
      </c>
      <c r="M41" s="79" t="str">
        <f t="shared" si="1"/>
        <v>Agents 6INC_11</v>
      </c>
      <c r="N41" s="132"/>
    </row>
    <row r="42" spans="1:14" x14ac:dyDescent="0.25">
      <c r="A42" s="79" t="str">
        <f>IF(FCJ!I308="X",FCJ!L308,"")</f>
        <v/>
      </c>
      <c r="B42" s="79" t="str">
        <f>IF(A42="","",FCJ!$I$291)</f>
        <v/>
      </c>
      <c r="C42" s="79" t="str">
        <f>IF(A42="","",VLOOKUP(B42,'Thèmes FCJ'!$A$2:$E$248,4,FALSE))</f>
        <v/>
      </c>
      <c r="D42" s="79" t="str">
        <f>IF(A42="","",VLOOKUP(B42,'Thèmes FCJ'!$A$2:$E$248,2,FALSE))</f>
        <v/>
      </c>
      <c r="E42" s="79" t="str">
        <f>IF(A42="","",VLOOKUP(B42,'Thèmes FCJ'!$A$2:$E$248,3,FALSE))</f>
        <v/>
      </c>
      <c r="F42" s="79"/>
      <c r="G42" s="79" t="str">
        <f>IF(A42="","",IF(FCJ!$K$292="","",FCJ!$K$292))</f>
        <v/>
      </c>
      <c r="H42" s="80" t="str">
        <f>IF(A42="","",FCJ!$E$3)</f>
        <v/>
      </c>
      <c r="I42" s="79" t="str">
        <f>IF(A42="","",FCJ!$K$293)</f>
        <v/>
      </c>
      <c r="J42" s="79" t="str">
        <f>IF(A42="","",FCJ!$C$3)</f>
        <v/>
      </c>
      <c r="K42" s="79" t="str">
        <f>IF(A42="","",IF(FCJ!$K$294="","",FCJ!$K$294))</f>
        <v/>
      </c>
      <c r="L42" s="79" t="str">
        <f>IF(A42="","",IF(FCJ!$K$295="","",FCJ!$K$295))</f>
        <v/>
      </c>
      <c r="M42" s="79" t="str">
        <f t="shared" si="1"/>
        <v/>
      </c>
      <c r="N42" s="132"/>
    </row>
    <row r="43" spans="1:14" x14ac:dyDescent="0.25">
      <c r="A43" s="79" t="str">
        <f>IF(FCJ!I309="X",FCJ!L309,"")</f>
        <v/>
      </c>
      <c r="B43" s="79" t="str">
        <f>IF(A43="","",FCJ!$I$291)</f>
        <v/>
      </c>
      <c r="C43" s="79" t="str">
        <f>IF(A43="","",VLOOKUP(B43,'Thèmes FCJ'!$A$2:$E$248,4,FALSE))</f>
        <v/>
      </c>
      <c r="D43" s="79" t="str">
        <f>IF(A43="","",VLOOKUP(B43,'Thèmes FCJ'!$A$2:$E$248,2,FALSE))</f>
        <v/>
      </c>
      <c r="E43" s="79" t="str">
        <f>IF(A43="","",VLOOKUP(B43,'Thèmes FCJ'!$A$2:$E$248,3,FALSE))</f>
        <v/>
      </c>
      <c r="F43" s="79"/>
      <c r="G43" s="79" t="str">
        <f>IF(A43="","",IF(FCJ!$K$292="","",FCJ!$K$292))</f>
        <v/>
      </c>
      <c r="H43" s="80" t="str">
        <f>IF(A43="","",FCJ!$E$3)</f>
        <v/>
      </c>
      <c r="I43" s="79" t="str">
        <f>IF(A43="","",FCJ!$K$293)</f>
        <v/>
      </c>
      <c r="J43" s="79" t="str">
        <f>IF(A43="","",FCJ!$C$3)</f>
        <v/>
      </c>
      <c r="K43" s="79" t="str">
        <f>IF(A43="","",IF(FCJ!$K$294="","",FCJ!$K$294))</f>
        <v/>
      </c>
      <c r="L43" s="79" t="str">
        <f>IF(A43="","",IF(FCJ!$K$295="","",FCJ!$K$295))</f>
        <v/>
      </c>
      <c r="M43" s="79" t="str">
        <f t="shared" si="1"/>
        <v/>
      </c>
      <c r="N43" s="132"/>
    </row>
    <row r="44" spans="1:14" x14ac:dyDescent="0.25">
      <c r="A44" s="79" t="str">
        <f>IF(FCJ!I310="X",FCJ!L310,"")</f>
        <v/>
      </c>
      <c r="B44" s="79" t="str">
        <f>IF(A44="","",FCJ!$I$291)</f>
        <v/>
      </c>
      <c r="C44" s="79" t="str">
        <f>IF(A44="","",VLOOKUP(B44,'Thèmes FCJ'!$A$2:$E$248,4,FALSE))</f>
        <v/>
      </c>
      <c r="D44" s="79" t="str">
        <f>IF(A44="","",VLOOKUP(B44,'Thèmes FCJ'!$A$2:$E$248,2,FALSE))</f>
        <v/>
      </c>
      <c r="E44" s="79" t="str">
        <f>IF(A44="","",VLOOKUP(B44,'Thèmes FCJ'!$A$2:$E$248,3,FALSE))</f>
        <v/>
      </c>
      <c r="F44" s="79"/>
      <c r="G44" s="79" t="str">
        <f>IF(A44="","",IF(FCJ!$K$292="","",FCJ!$K$292))</f>
        <v/>
      </c>
      <c r="H44" s="80" t="str">
        <f>IF(A44="","",FCJ!$E$3)</f>
        <v/>
      </c>
      <c r="I44" s="79" t="str">
        <f>IF(A44="","",FCJ!$K$293)</f>
        <v/>
      </c>
      <c r="J44" s="79" t="str">
        <f>IF(A44="","",FCJ!$C$3)</f>
        <v/>
      </c>
      <c r="K44" s="79" t="str">
        <f>IF(A44="","",IF(FCJ!$K$294="","",FCJ!$K$294))</f>
        <v/>
      </c>
      <c r="L44" s="79" t="str">
        <f>IF(A44="","",IF(FCJ!$K$295="","",FCJ!$K$295))</f>
        <v/>
      </c>
      <c r="M44" s="79" t="str">
        <f t="shared" si="1"/>
        <v/>
      </c>
      <c r="N44" s="132"/>
    </row>
    <row r="45" spans="1:14" x14ac:dyDescent="0.25">
      <c r="A45" s="79" t="str">
        <f>IF(FCJ!I311="X",FCJ!L311,"")</f>
        <v/>
      </c>
      <c r="B45" s="79" t="str">
        <f>IF(A45="","",FCJ!$I$291)</f>
        <v/>
      </c>
      <c r="C45" s="79" t="str">
        <f>IF(A45="","",VLOOKUP(B45,'Thèmes FCJ'!$A$2:$E$248,4,FALSE))</f>
        <v/>
      </c>
      <c r="D45" s="79" t="str">
        <f>IF(A45="","",VLOOKUP(B45,'Thèmes FCJ'!$A$2:$E$248,2,FALSE))</f>
        <v/>
      </c>
      <c r="E45" s="79" t="str">
        <f>IF(A45="","",VLOOKUP(B45,'Thèmes FCJ'!$A$2:$E$248,3,FALSE))</f>
        <v/>
      </c>
      <c r="F45" s="79"/>
      <c r="G45" s="79" t="str">
        <f>IF(A45="","",IF(FCJ!$K$292="","",FCJ!$K$292))</f>
        <v/>
      </c>
      <c r="H45" s="80" t="str">
        <f>IF(A45="","",FCJ!$E$3)</f>
        <v/>
      </c>
      <c r="I45" s="79" t="str">
        <f>IF(A45="","",FCJ!$K$293)</f>
        <v/>
      </c>
      <c r="J45" s="79" t="str">
        <f>IF(A45="","",FCJ!$C$3)</f>
        <v/>
      </c>
      <c r="K45" s="79" t="str">
        <f>IF(A45="","",IF(FCJ!$K$294="","",FCJ!$K$294))</f>
        <v/>
      </c>
      <c r="L45" s="79" t="str">
        <f>IF(A45="","",IF(FCJ!$K$295="","",FCJ!$K$295))</f>
        <v/>
      </c>
      <c r="M45" s="79" t="str">
        <f t="shared" si="1"/>
        <v/>
      </c>
      <c r="N45" s="132"/>
    </row>
    <row r="46" spans="1:14" x14ac:dyDescent="0.25">
      <c r="A46" s="79" t="str">
        <f>IF(FCJ!I312="X",FCJ!L312,"")</f>
        <v/>
      </c>
      <c r="B46" s="79" t="str">
        <f>IF(A46="","",FCJ!$I$291)</f>
        <v/>
      </c>
      <c r="C46" s="79" t="str">
        <f>IF(A46="","",VLOOKUP(B46,'Thèmes FCJ'!$A$2:$E$248,4,FALSE))</f>
        <v/>
      </c>
      <c r="D46" s="79" t="str">
        <f>IF(A46="","",VLOOKUP(B46,'Thèmes FCJ'!$A$2:$E$248,2,FALSE))</f>
        <v/>
      </c>
      <c r="E46" s="79" t="str">
        <f>IF(A46="","",VLOOKUP(B46,'Thèmes FCJ'!$A$2:$E$248,3,FALSE))</f>
        <v/>
      </c>
      <c r="F46" s="79"/>
      <c r="G46" s="79" t="str">
        <f>IF(A46="","",IF(FCJ!$K$292="","",FCJ!$K$292))</f>
        <v/>
      </c>
      <c r="H46" s="80" t="str">
        <f>IF(A46="","",FCJ!$E$3)</f>
        <v/>
      </c>
      <c r="I46" s="79" t="str">
        <f>IF(A46="","",FCJ!$K$293)</f>
        <v/>
      </c>
      <c r="J46" s="79" t="str">
        <f>IF(A46="","",FCJ!$C$3)</f>
        <v/>
      </c>
      <c r="K46" s="79" t="str">
        <f>IF(A46="","",IF(FCJ!$K$294="","",FCJ!$K$294))</f>
        <v/>
      </c>
      <c r="L46" s="79" t="str">
        <f>IF(A46="","",IF(FCJ!$K$295="","",FCJ!$K$295))</f>
        <v/>
      </c>
      <c r="M46" s="79" t="str">
        <f t="shared" si="1"/>
        <v/>
      </c>
      <c r="N46" s="132"/>
    </row>
    <row r="47" spans="1:14" x14ac:dyDescent="0.25">
      <c r="A47" s="79" t="str">
        <f>IF(FCJ!I313="X",FCJ!L313,"")</f>
        <v/>
      </c>
      <c r="B47" s="79" t="str">
        <f>IF(A47="","",FCJ!$I$291)</f>
        <v/>
      </c>
      <c r="C47" s="79" t="str">
        <f>IF(A47="","",VLOOKUP(B47,'Thèmes FCJ'!$A$2:$E$248,4,FALSE))</f>
        <v/>
      </c>
      <c r="D47" s="79" t="str">
        <f>IF(A47="","",VLOOKUP(B47,'Thèmes FCJ'!$A$2:$E$248,2,FALSE))</f>
        <v/>
      </c>
      <c r="E47" s="79" t="str">
        <f>IF(A47="","",VLOOKUP(B47,'Thèmes FCJ'!$A$2:$E$248,3,FALSE))</f>
        <v/>
      </c>
      <c r="F47" s="79"/>
      <c r="G47" s="79" t="str">
        <f>IF(A47="","",IF(FCJ!$K$292="","",FCJ!$K$292))</f>
        <v/>
      </c>
      <c r="H47" s="80" t="str">
        <f>IF(A47="","",FCJ!$E$3)</f>
        <v/>
      </c>
      <c r="I47" s="79" t="str">
        <f>IF(A47="","",FCJ!$K$293)</f>
        <v/>
      </c>
      <c r="J47" s="79" t="str">
        <f>IF(A47="","",FCJ!$C$3)</f>
        <v/>
      </c>
      <c r="K47" s="79" t="str">
        <f>IF(A47="","",IF(FCJ!$K$294="","",FCJ!$K$294))</f>
        <v/>
      </c>
      <c r="L47" s="79" t="str">
        <f>IF(A47="","",IF(FCJ!$K$295="","",FCJ!$K$295))</f>
        <v/>
      </c>
      <c r="M47" s="79" t="str">
        <f t="shared" si="1"/>
        <v/>
      </c>
      <c r="N47" s="132"/>
    </row>
    <row r="48" spans="1:14" x14ac:dyDescent="0.25">
      <c r="A48" s="79" t="str">
        <f>IF(FCJ!I314="X",FCJ!L314,"")</f>
        <v/>
      </c>
      <c r="B48" s="79" t="str">
        <f>IF(A48="","",FCJ!$I$291)</f>
        <v/>
      </c>
      <c r="C48" s="79" t="str">
        <f>IF(A48="","",VLOOKUP(B48,'Thèmes FCJ'!$A$2:$E$248,4,FALSE))</f>
        <v/>
      </c>
      <c r="D48" s="79" t="str">
        <f>IF(A48="","",VLOOKUP(B48,'Thèmes FCJ'!$A$2:$E$248,2,FALSE))</f>
        <v/>
      </c>
      <c r="E48" s="79" t="str">
        <f>IF(A48="","",VLOOKUP(B48,'Thèmes FCJ'!$A$2:$E$248,3,FALSE))</f>
        <v/>
      </c>
      <c r="F48" s="79"/>
      <c r="G48" s="79" t="str">
        <f>IF(A48="","",IF(FCJ!$K$292="","",FCJ!$K$292))</f>
        <v/>
      </c>
      <c r="H48" s="80" t="str">
        <f>IF(A48="","",FCJ!$E$3)</f>
        <v/>
      </c>
      <c r="I48" s="79" t="str">
        <f>IF(A48="","",FCJ!$K$293)</f>
        <v/>
      </c>
      <c r="J48" s="79" t="str">
        <f>IF(A48="","",FCJ!$C$3)</f>
        <v/>
      </c>
      <c r="K48" s="79" t="str">
        <f>IF(A48="","",IF(FCJ!$K$294="","",FCJ!$K$294))</f>
        <v/>
      </c>
      <c r="L48" s="79" t="str">
        <f>IF(A48="","",IF(FCJ!$K$295="","",FCJ!$K$295))</f>
        <v/>
      </c>
      <c r="M48" s="79" t="str">
        <f t="shared" si="1"/>
        <v/>
      </c>
      <c r="N48" s="132"/>
    </row>
    <row r="49" spans="1:14" x14ac:dyDescent="0.25">
      <c r="A49" s="79" t="str">
        <f>IF(FCJ!I315="X",FCJ!L315,"")</f>
        <v/>
      </c>
      <c r="B49" s="79" t="str">
        <f>IF(A49="","",FCJ!$I$291)</f>
        <v/>
      </c>
      <c r="C49" s="79" t="str">
        <f>IF(A49="","",VLOOKUP(B49,'Thèmes FCJ'!$A$2:$E$248,4,FALSE))</f>
        <v/>
      </c>
      <c r="D49" s="79" t="str">
        <f>IF(A49="","",VLOOKUP(B49,'Thèmes FCJ'!$A$2:$E$248,2,FALSE))</f>
        <v/>
      </c>
      <c r="E49" s="79" t="str">
        <f>IF(A49="","",VLOOKUP(B49,'Thèmes FCJ'!$A$2:$E$248,3,FALSE))</f>
        <v/>
      </c>
      <c r="F49" s="79"/>
      <c r="G49" s="79" t="str">
        <f>IF(A49="","",IF(FCJ!$K$292="","",FCJ!$K$292))</f>
        <v/>
      </c>
      <c r="H49" s="80" t="str">
        <f>IF(A49="","",FCJ!$E$3)</f>
        <v/>
      </c>
      <c r="I49" s="79" t="str">
        <f>IF(A49="","",FCJ!$K$293)</f>
        <v/>
      </c>
      <c r="J49" s="79" t="str">
        <f>IF(A49="","",FCJ!$C$3)</f>
        <v/>
      </c>
      <c r="K49" s="79" t="str">
        <f>IF(A49="","",IF(FCJ!$K$294="","",FCJ!$K$294))</f>
        <v/>
      </c>
      <c r="L49" s="79" t="str">
        <f>IF(A49="","",IF(FCJ!$K$295="","",FCJ!$K$295))</f>
        <v/>
      </c>
      <c r="M49" s="79" t="str">
        <f t="shared" si="1"/>
        <v/>
      </c>
      <c r="N49" s="132"/>
    </row>
    <row r="50" spans="1:14" x14ac:dyDescent="0.25">
      <c r="A50" s="79" t="str">
        <f>IF(FCJ!I316="X",FCJ!L316,"")</f>
        <v/>
      </c>
      <c r="B50" s="79" t="str">
        <f>IF(A50="","",FCJ!$I$291)</f>
        <v/>
      </c>
      <c r="C50" s="79" t="str">
        <f>IF(A50="","",VLOOKUP(B50,'Thèmes FCJ'!$A$2:$E$248,4,FALSE))</f>
        <v/>
      </c>
      <c r="D50" s="79" t="str">
        <f>IF(A50="","",VLOOKUP(B50,'Thèmes FCJ'!$A$2:$E$248,2,FALSE))</f>
        <v/>
      </c>
      <c r="E50" s="79" t="str">
        <f>IF(A50="","",VLOOKUP(B50,'Thèmes FCJ'!$A$2:$E$248,3,FALSE))</f>
        <v/>
      </c>
      <c r="F50" s="79"/>
      <c r="G50" s="79" t="str">
        <f>IF(A50="","",IF(FCJ!$K$292="","",FCJ!$K$292))</f>
        <v/>
      </c>
      <c r="H50" s="80" t="str">
        <f>IF(A50="","",FCJ!$E$3)</f>
        <v/>
      </c>
      <c r="I50" s="79" t="str">
        <f>IF(A50="","",FCJ!$K$293)</f>
        <v/>
      </c>
      <c r="J50" s="79" t="str">
        <f>IF(A50="","",FCJ!$C$3)</f>
        <v/>
      </c>
      <c r="K50" s="79" t="str">
        <f>IF(A50="","",IF(FCJ!$K$294="","",FCJ!$K$294))</f>
        <v/>
      </c>
      <c r="L50" s="79" t="str">
        <f>IF(A50="","",IF(FCJ!$K$295="","",FCJ!$K$295))</f>
        <v/>
      </c>
      <c r="M50" s="79" t="str">
        <f t="shared" si="1"/>
        <v/>
      </c>
      <c r="N50" s="132"/>
    </row>
    <row r="51" spans="1:14" x14ac:dyDescent="0.25">
      <c r="A51" s="79" t="str">
        <f>IF(FCJ!I317="X",FCJ!L317,"")</f>
        <v/>
      </c>
      <c r="B51" s="79" t="str">
        <f>IF(A51="","",FCJ!$I$291)</f>
        <v/>
      </c>
      <c r="C51" s="79" t="str">
        <f>IF(A51="","",VLOOKUP(B51,'Thèmes FCJ'!$A$2:$E$248,4,FALSE))</f>
        <v/>
      </c>
      <c r="D51" s="79" t="str">
        <f>IF(A51="","",VLOOKUP(B51,'Thèmes FCJ'!$A$2:$E$248,2,FALSE))</f>
        <v/>
      </c>
      <c r="E51" s="79" t="str">
        <f>IF(A51="","",VLOOKUP(B51,'Thèmes FCJ'!$A$2:$E$248,3,FALSE))</f>
        <v/>
      </c>
      <c r="F51" s="79"/>
      <c r="G51" s="79" t="str">
        <f>IF(A51="","",IF(FCJ!$K$292="","",FCJ!$K$292))</f>
        <v/>
      </c>
      <c r="H51" s="80" t="str">
        <f>IF(A51="","",FCJ!$E$3)</f>
        <v/>
      </c>
      <c r="I51" s="79" t="str">
        <f>IF(A51="","",FCJ!$K$293)</f>
        <v/>
      </c>
      <c r="J51" s="79" t="str">
        <f>IF(A51="","",FCJ!$C$3)</f>
        <v/>
      </c>
      <c r="K51" s="79" t="str">
        <f>IF(A51="","",IF(FCJ!$K$294="","",FCJ!$K$294))</f>
        <v/>
      </c>
      <c r="L51" s="79" t="str">
        <f>IF(A51="","",IF(FCJ!$K$295="","",FCJ!$K$295))</f>
        <v/>
      </c>
      <c r="M51" s="79" t="str">
        <f t="shared" si="1"/>
        <v/>
      </c>
      <c r="N51" s="132"/>
    </row>
    <row r="52" spans="1:14" x14ac:dyDescent="0.25">
      <c r="A52" s="79" t="str">
        <f>IF(FCJ!I318="X",FCJ!L318,"")</f>
        <v/>
      </c>
      <c r="B52" s="79" t="str">
        <f>IF(A52="","",FCJ!$I$291)</f>
        <v/>
      </c>
      <c r="C52" s="79" t="str">
        <f>IF(A52="","",VLOOKUP(B52,'Thèmes FCJ'!$A$2:$E$248,4,FALSE))</f>
        <v/>
      </c>
      <c r="D52" s="79" t="str">
        <f>IF(A52="","",VLOOKUP(B52,'Thèmes FCJ'!$A$2:$E$248,2,FALSE))</f>
        <v/>
      </c>
      <c r="E52" s="79" t="str">
        <f>IF(A52="","",VLOOKUP(B52,'Thèmes FCJ'!$A$2:$E$248,3,FALSE))</f>
        <v/>
      </c>
      <c r="F52" s="79"/>
      <c r="G52" s="79" t="str">
        <f>IF(A52="","",IF(FCJ!$K$292="","",FCJ!$K$292))</f>
        <v/>
      </c>
      <c r="H52" s="80" t="str">
        <f>IF(A52="","",FCJ!$E$3)</f>
        <v/>
      </c>
      <c r="I52" s="79" t="str">
        <f>IF(A52="","",FCJ!$K$293)</f>
        <v/>
      </c>
      <c r="J52" s="79" t="str">
        <f>IF(A52="","",FCJ!$C$3)</f>
        <v/>
      </c>
      <c r="K52" s="79" t="str">
        <f>IF(A52="","",IF(FCJ!$K$294="","",FCJ!$K$294))</f>
        <v/>
      </c>
      <c r="L52" s="79" t="str">
        <f>IF(A52="","",IF(FCJ!$K$295="","",FCJ!$K$295))</f>
        <v/>
      </c>
      <c r="M52" s="79" t="str">
        <f t="shared" si="1"/>
        <v/>
      </c>
      <c r="N52" s="132"/>
    </row>
    <row r="53" spans="1:14" x14ac:dyDescent="0.25">
      <c r="A53" s="79" t="str">
        <f>IF(FCJ!I319="X",FCJ!L319,"")</f>
        <v/>
      </c>
      <c r="B53" s="79" t="str">
        <f>IF(A53="","",FCJ!$I$291)</f>
        <v/>
      </c>
      <c r="C53" s="79" t="str">
        <f>IF(A53="","",VLOOKUP(B53,'Thèmes FCJ'!$A$2:$E$248,4,FALSE))</f>
        <v/>
      </c>
      <c r="D53" s="79" t="str">
        <f>IF(A53="","",VLOOKUP(B53,'Thèmes FCJ'!$A$2:$E$248,2,FALSE))</f>
        <v/>
      </c>
      <c r="E53" s="79" t="str">
        <f>IF(A53="","",VLOOKUP(B53,'Thèmes FCJ'!$A$2:$E$248,3,FALSE))</f>
        <v/>
      </c>
      <c r="F53" s="79"/>
      <c r="G53" s="79" t="str">
        <f>IF(A53="","",IF(FCJ!$K$292="","",FCJ!$K$292))</f>
        <v/>
      </c>
      <c r="H53" s="80" t="str">
        <f>IF(A53="","",FCJ!$E$3)</f>
        <v/>
      </c>
      <c r="I53" s="79" t="str">
        <f>IF(A53="","",FCJ!$K$293)</f>
        <v/>
      </c>
      <c r="J53" s="79" t="str">
        <f>IF(A53="","",FCJ!$C$3)</f>
        <v/>
      </c>
      <c r="K53" s="79" t="str">
        <f>IF(A53="","",IF(FCJ!$K$294="","",FCJ!$K$294))</f>
        <v/>
      </c>
      <c r="L53" s="79" t="str">
        <f>IF(A53="","",IF(FCJ!$K$295="","",FCJ!$K$295))</f>
        <v/>
      </c>
      <c r="M53" s="79" t="str">
        <f t="shared" si="1"/>
        <v/>
      </c>
      <c r="N53" s="132"/>
    </row>
    <row r="54" spans="1:14" x14ac:dyDescent="0.25">
      <c r="A54" s="79" t="str">
        <f>IF(FCJ!I320="X",FCJ!L320,"")</f>
        <v/>
      </c>
      <c r="B54" s="79" t="str">
        <f>IF(A54="","",FCJ!$I$291)</f>
        <v/>
      </c>
      <c r="C54" s="79" t="str">
        <f>IF(A54="","",VLOOKUP(B54,'Thèmes FCJ'!$A$2:$E$248,4,FALSE))</f>
        <v/>
      </c>
      <c r="D54" s="79" t="str">
        <f>IF(A54="","",VLOOKUP(B54,'Thèmes FCJ'!$A$2:$E$248,2,FALSE))</f>
        <v/>
      </c>
      <c r="E54" s="79" t="str">
        <f>IF(A54="","",VLOOKUP(B54,'Thèmes FCJ'!$A$2:$E$248,3,FALSE))</f>
        <v/>
      </c>
      <c r="F54" s="79"/>
      <c r="G54" s="79" t="str">
        <f>IF(A54="","",IF(FCJ!$K$292="","",FCJ!$K$292))</f>
        <v/>
      </c>
      <c r="H54" s="80" t="str">
        <f>IF(A54="","",FCJ!$E$3)</f>
        <v/>
      </c>
      <c r="I54" s="79" t="str">
        <f>IF(A54="","",FCJ!$K$293)</f>
        <v/>
      </c>
      <c r="J54" s="79" t="str">
        <f>IF(A54="","",FCJ!$C$3)</f>
        <v/>
      </c>
      <c r="K54" s="79" t="str">
        <f>IF(A54="","",IF(FCJ!$K$294="","",FCJ!$K$294))</f>
        <v/>
      </c>
      <c r="L54" s="79" t="str">
        <f>IF(A54="","",IF(FCJ!$K$295="","",FCJ!$K$295))</f>
        <v/>
      </c>
      <c r="M54" s="79" t="str">
        <f t="shared" si="1"/>
        <v/>
      </c>
      <c r="N54" s="132"/>
    </row>
    <row r="55" spans="1:14" x14ac:dyDescent="0.25">
      <c r="A55" s="79" t="str">
        <f>IF(FCJ!I321="X",FCJ!L321,"")</f>
        <v/>
      </c>
      <c r="B55" s="79" t="str">
        <f>IF(A55="","",FCJ!$I$291)</f>
        <v/>
      </c>
      <c r="C55" s="79" t="str">
        <f>IF(A55="","",VLOOKUP(B55,'Thèmes FCJ'!$A$2:$E$248,4,FALSE))</f>
        <v/>
      </c>
      <c r="D55" s="79" t="str">
        <f>IF(A55="","",VLOOKUP(B55,'Thèmes FCJ'!$A$2:$E$248,2,FALSE))</f>
        <v/>
      </c>
      <c r="E55" s="79" t="str">
        <f>IF(A55="","",VLOOKUP(B55,'Thèmes FCJ'!$A$2:$E$248,3,FALSE))</f>
        <v/>
      </c>
      <c r="F55" s="79"/>
      <c r="G55" s="79" t="str">
        <f>IF(A55="","",IF(FCJ!$K$292="","",FCJ!$K$292))</f>
        <v/>
      </c>
      <c r="H55" s="80" t="str">
        <f>IF(A55="","",FCJ!$E$3)</f>
        <v/>
      </c>
      <c r="I55" s="79" t="str">
        <f>IF(A55="","",FCJ!$K$293)</f>
        <v/>
      </c>
      <c r="J55" s="79" t="str">
        <f>IF(A55="","",FCJ!$C$3)</f>
        <v/>
      </c>
      <c r="K55" s="79" t="str">
        <f>IF(A55="","",IF(FCJ!$K$294="","",FCJ!$K$294))</f>
        <v/>
      </c>
      <c r="L55" s="79" t="str">
        <f>IF(A55="","",IF(FCJ!$K$295="","",FCJ!$K$295))</f>
        <v/>
      </c>
      <c r="M55" s="79" t="str">
        <f t="shared" si="1"/>
        <v/>
      </c>
      <c r="N55" s="132"/>
    </row>
    <row r="56" spans="1:14" x14ac:dyDescent="0.25">
      <c r="A56" s="79" t="str">
        <f>IF(FCJ!I322="X",FCJ!L322,"")</f>
        <v/>
      </c>
      <c r="B56" s="79" t="str">
        <f>IF(A56="","",FCJ!$I$291)</f>
        <v/>
      </c>
      <c r="C56" s="79" t="str">
        <f>IF(A56="","",VLOOKUP(B56,'Thèmes FCJ'!$A$2:$E$248,4,FALSE))</f>
        <v/>
      </c>
      <c r="D56" s="79" t="str">
        <f>IF(A56="","",VLOOKUP(B56,'Thèmes FCJ'!$A$2:$E$248,2,FALSE))</f>
        <v/>
      </c>
      <c r="E56" s="79" t="str">
        <f>IF(A56="","",VLOOKUP(B56,'Thèmes FCJ'!$A$2:$E$248,3,FALSE))</f>
        <v/>
      </c>
      <c r="F56" s="79"/>
      <c r="G56" s="79" t="str">
        <f>IF(A56="","",IF(FCJ!$K$292="","",FCJ!$K$292))</f>
        <v/>
      </c>
      <c r="H56" s="80" t="str">
        <f>IF(A56="","",FCJ!$E$3)</f>
        <v/>
      </c>
      <c r="I56" s="79" t="str">
        <f>IF(A56="","",FCJ!$K$293)</f>
        <v/>
      </c>
      <c r="J56" s="79" t="str">
        <f>IF(A56="","",FCJ!$C$3)</f>
        <v/>
      </c>
      <c r="K56" s="79" t="str">
        <f>IF(A56="","",IF(FCJ!$K$294="","",FCJ!$K$294))</f>
        <v/>
      </c>
      <c r="L56" s="79" t="str">
        <f>IF(A56="","",IF(FCJ!$K$295="","",FCJ!$K$295))</f>
        <v/>
      </c>
      <c r="M56" s="79" t="str">
        <f t="shared" si="1"/>
        <v/>
      </c>
      <c r="N56" s="132"/>
    </row>
    <row r="57" spans="1:14" x14ac:dyDescent="0.25">
      <c r="A57" s="79" t="str">
        <f>IF(FCJ!I323="X",FCJ!L323,"")</f>
        <v/>
      </c>
      <c r="B57" s="79" t="str">
        <f>IF(A57="","",FCJ!$I$291)</f>
        <v/>
      </c>
      <c r="C57" s="79" t="str">
        <f>IF(A57="","",VLOOKUP(B57,'Thèmes FCJ'!$A$2:$E$248,4,FALSE))</f>
        <v/>
      </c>
      <c r="D57" s="79" t="str">
        <f>IF(A57="","",VLOOKUP(B57,'Thèmes FCJ'!$A$2:$E$248,2,FALSE))</f>
        <v/>
      </c>
      <c r="E57" s="79" t="str">
        <f>IF(A57="","",VLOOKUP(B57,'Thèmes FCJ'!$A$2:$E$248,3,FALSE))</f>
        <v/>
      </c>
      <c r="F57" s="79"/>
      <c r="G57" s="79" t="str">
        <f>IF(A57="","",IF(FCJ!$K$292="","",FCJ!$K$292))</f>
        <v/>
      </c>
      <c r="H57" s="80" t="str">
        <f>IF(A57="","",FCJ!$E$3)</f>
        <v/>
      </c>
      <c r="I57" s="79" t="str">
        <f>IF(A57="","",FCJ!$K$293)</f>
        <v/>
      </c>
      <c r="J57" s="79" t="str">
        <f>IF(A57="","",FCJ!$C$3)</f>
        <v/>
      </c>
      <c r="K57" s="79" t="str">
        <f>IF(A57="","",IF(FCJ!$K$294="","",FCJ!$K$294))</f>
        <v/>
      </c>
      <c r="L57" s="79" t="str">
        <f>IF(A57="","",IF(FCJ!$K$295="","",FCJ!$K$295))</f>
        <v/>
      </c>
      <c r="M57" s="79" t="str">
        <f t="shared" si="1"/>
        <v/>
      </c>
      <c r="N57" s="132"/>
    </row>
    <row r="58" spans="1:14" x14ac:dyDescent="0.25">
      <c r="A58" s="79" t="str">
        <f>IF(FCJ!I324="X",FCJ!L324,"")</f>
        <v/>
      </c>
      <c r="B58" s="79" t="str">
        <f>IF(A58="","",FCJ!$I$291)</f>
        <v/>
      </c>
      <c r="C58" s="79" t="str">
        <f>IF(A58="","",VLOOKUP(B58,'Thèmes FCJ'!$A$2:$E$248,4,FALSE))</f>
        <v/>
      </c>
      <c r="D58" s="79" t="str">
        <f>IF(A58="","",VLOOKUP(B58,'Thèmes FCJ'!$A$2:$E$248,2,FALSE))</f>
        <v/>
      </c>
      <c r="E58" s="79" t="str">
        <f>IF(A58="","",VLOOKUP(B58,'Thèmes FCJ'!$A$2:$E$248,3,FALSE))</f>
        <v/>
      </c>
      <c r="F58" s="79"/>
      <c r="G58" s="79" t="str">
        <f>IF(A58="","",IF(FCJ!$K$292="","",FCJ!$K$292))</f>
        <v/>
      </c>
      <c r="H58" s="80" t="str">
        <f>IF(A58="","",FCJ!$E$3)</f>
        <v/>
      </c>
      <c r="I58" s="79" t="str">
        <f>IF(A58="","",FCJ!$K$293)</f>
        <v/>
      </c>
      <c r="J58" s="79" t="str">
        <f>IF(A58="","",FCJ!$C$3)</f>
        <v/>
      </c>
      <c r="K58" s="79" t="str">
        <f>IF(A58="","",IF(FCJ!$K$294="","",FCJ!$K$294))</f>
        <v/>
      </c>
      <c r="L58" s="79" t="str">
        <f>IF(A58="","",IF(FCJ!$K$295="","",FCJ!$K$295))</f>
        <v/>
      </c>
      <c r="M58" s="79" t="str">
        <f t="shared" si="1"/>
        <v/>
      </c>
      <c r="N58" s="132"/>
    </row>
    <row r="59" spans="1:14" x14ac:dyDescent="0.25">
      <c r="A59" s="79" t="str">
        <f>IF(FCJ!I325="X",FCJ!L325,"")</f>
        <v/>
      </c>
      <c r="B59" s="79" t="str">
        <f>IF(A59="","",FCJ!$I$291)</f>
        <v/>
      </c>
      <c r="C59" s="79" t="str">
        <f>IF(A59="","",VLOOKUP(B59,'Thèmes FCJ'!$A$2:$E$248,4,FALSE))</f>
        <v/>
      </c>
      <c r="D59" s="79" t="str">
        <f>IF(A59="","",VLOOKUP(B59,'Thèmes FCJ'!$A$2:$E$248,2,FALSE))</f>
        <v/>
      </c>
      <c r="E59" s="79" t="str">
        <f>IF(A59="","",VLOOKUP(B59,'Thèmes FCJ'!$A$2:$E$248,3,FALSE))</f>
        <v/>
      </c>
      <c r="F59" s="79"/>
      <c r="G59" s="79" t="str">
        <f>IF(A59="","",IF(FCJ!$K$292="","",FCJ!$K$292))</f>
        <v/>
      </c>
      <c r="H59" s="80" t="str">
        <f>IF(A59="","",FCJ!$E$3)</f>
        <v/>
      </c>
      <c r="I59" s="79" t="str">
        <f>IF(A59="","",FCJ!$K$293)</f>
        <v/>
      </c>
      <c r="J59" s="79" t="str">
        <f>IF(A59="","",FCJ!$C$3)</f>
        <v/>
      </c>
      <c r="K59" s="79" t="str">
        <f>IF(A59="","",IF(FCJ!$K$294="","",FCJ!$K$294))</f>
        <v/>
      </c>
      <c r="L59" s="79" t="str">
        <f>IF(A59="","",IF(FCJ!$K$295="","",FCJ!$K$295))</f>
        <v/>
      </c>
      <c r="M59" s="79" t="str">
        <f t="shared" si="1"/>
        <v/>
      </c>
      <c r="N59" s="132"/>
    </row>
    <row r="60" spans="1:14" x14ac:dyDescent="0.25">
      <c r="A60" s="79" t="str">
        <f>IF(FCJ!I326="X",FCJ!L326,"")</f>
        <v/>
      </c>
      <c r="B60" s="79" t="str">
        <f>IF(A60="","",FCJ!$I$291)</f>
        <v/>
      </c>
      <c r="C60" s="79" t="str">
        <f>IF(A60="","",VLOOKUP(B60,'Thèmes FCJ'!$A$2:$E$248,4,FALSE))</f>
        <v/>
      </c>
      <c r="D60" s="79" t="str">
        <f>IF(A60="","",VLOOKUP(B60,'Thèmes FCJ'!$A$2:$E$248,2,FALSE))</f>
        <v/>
      </c>
      <c r="E60" s="79" t="str">
        <f>IF(A60="","",VLOOKUP(B60,'Thèmes FCJ'!$A$2:$E$248,3,FALSE))</f>
        <v/>
      </c>
      <c r="F60" s="79"/>
      <c r="G60" s="79" t="str">
        <f>IF(A60="","",IF(FCJ!$K$292="","",FCJ!$K$292))</f>
        <v/>
      </c>
      <c r="H60" s="80" t="str">
        <f>IF(A60="","",FCJ!$E$3)</f>
        <v/>
      </c>
      <c r="I60" s="79" t="str">
        <f>IF(A60="","",FCJ!$K$293)</f>
        <v/>
      </c>
      <c r="J60" s="79" t="str">
        <f>IF(A60="","",FCJ!$C$3)</f>
        <v/>
      </c>
      <c r="K60" s="79" t="str">
        <f>IF(A60="","",IF(FCJ!$K$294="","",FCJ!$K$294))</f>
        <v/>
      </c>
      <c r="L60" s="79" t="str">
        <f>IF(A60="","",IF(FCJ!$K$295="","",FCJ!$K$295))</f>
        <v/>
      </c>
      <c r="M60" s="79" t="str">
        <f t="shared" si="1"/>
        <v/>
      </c>
      <c r="N60" s="132"/>
    </row>
    <row r="61" spans="1:14" x14ac:dyDescent="0.25">
      <c r="A61" s="79" t="str">
        <f>IF(FCJ!I327="X",FCJ!L327,"")</f>
        <v/>
      </c>
      <c r="B61" s="79" t="str">
        <f>IF(A61="","",FCJ!$I$291)</f>
        <v/>
      </c>
      <c r="C61" s="79" t="str">
        <f>IF(A61="","",VLOOKUP(B61,'Thèmes FCJ'!$A$2:$E$248,4,FALSE))</f>
        <v/>
      </c>
      <c r="D61" s="79" t="str">
        <f>IF(A61="","",VLOOKUP(B61,'Thèmes FCJ'!$A$2:$E$248,2,FALSE))</f>
        <v/>
      </c>
      <c r="E61" s="79" t="str">
        <f>IF(A61="","",VLOOKUP(B61,'Thèmes FCJ'!$A$2:$E$248,3,FALSE))</f>
        <v/>
      </c>
      <c r="F61" s="79"/>
      <c r="G61" s="79" t="str">
        <f>IF(A61="","",IF(FCJ!$K$292="","",FCJ!$K$292))</f>
        <v/>
      </c>
      <c r="H61" s="80" t="str">
        <f>IF(A61="","",FCJ!$E$3)</f>
        <v/>
      </c>
      <c r="I61" s="79" t="str">
        <f>IF(A61="","",FCJ!$K$293)</f>
        <v/>
      </c>
      <c r="J61" s="79" t="str">
        <f>IF(A61="","",FCJ!$C$3)</f>
        <v/>
      </c>
      <c r="K61" s="79" t="str">
        <f>IF(A61="","",IF(FCJ!$K$294="","",FCJ!$K$294))</f>
        <v/>
      </c>
      <c r="L61" s="79" t="str">
        <f>IF(A61="","",IF(FCJ!$K$295="","",FCJ!$K$295))</f>
        <v/>
      </c>
      <c r="M61" s="79" t="str">
        <f t="shared" si="1"/>
        <v/>
      </c>
      <c r="N61" s="132"/>
    </row>
    <row r="62" spans="1:14" x14ac:dyDescent="0.25">
      <c r="A62" s="124" t="str">
        <f>IF(FCJ!A337="X",FCJ!D337,"")</f>
        <v/>
      </c>
      <c r="B62" s="124" t="str">
        <f>IF(A62="","",FCJ!$A$330)</f>
        <v/>
      </c>
      <c r="C62" s="124" t="str">
        <f>IF(A62="","",VLOOKUP(B62,'Thèmes FCJ'!$A$2:$E$248,4,FALSE))</f>
        <v/>
      </c>
      <c r="D62" s="124" t="str">
        <f>IF(A62="","",VLOOKUP(B62,'Thèmes FCJ'!$A$2:$E$248,2,FALSE))</f>
        <v/>
      </c>
      <c r="E62" s="124" t="str">
        <f>IF(A62="","",VLOOKUP(B62,'Thèmes FCJ'!$A$2:$E$248,3,FALSE))</f>
        <v/>
      </c>
      <c r="F62" s="124"/>
      <c r="G62" s="124" t="str">
        <f>IF(A62="","",IF(FCJ!$C$331="","",FCJ!$C$331))</f>
        <v/>
      </c>
      <c r="H62" s="125" t="str">
        <f>IF(A62="","",FCJ!$E$3)</f>
        <v/>
      </c>
      <c r="I62" s="124" t="str">
        <f>IF(A62="","",FCJ!$C$332)</f>
        <v/>
      </c>
      <c r="J62" s="124" t="str">
        <f>IF(A62="","",FCJ!$C$3)</f>
        <v/>
      </c>
      <c r="K62" s="124" t="str">
        <f>IF(A62="","",IF(FCJ!$C$333="","",FCJ!$C$333))</f>
        <v/>
      </c>
      <c r="L62" s="124" t="str">
        <f>IF(A62="","",IF(FCJ!$C$334="","",FCJ!$C$334))</f>
        <v/>
      </c>
      <c r="M62" s="124" t="str">
        <f t="shared" si="1"/>
        <v/>
      </c>
      <c r="N62" s="132"/>
    </row>
    <row r="63" spans="1:14" x14ac:dyDescent="0.25">
      <c r="A63" s="124" t="str">
        <f>IF(FCJ!A338="X",FCJ!D338,"")</f>
        <v/>
      </c>
      <c r="B63" s="124" t="str">
        <f>IF(A63="","",FCJ!$A$330)</f>
        <v/>
      </c>
      <c r="C63" s="124" t="str">
        <f>IF(A63="","",VLOOKUP(B63,'Thèmes FCJ'!$A$2:$E$248,4,FALSE))</f>
        <v/>
      </c>
      <c r="D63" s="124" t="str">
        <f>IF(A63="","",VLOOKUP(B63,'Thèmes FCJ'!$A$2:$E$248,2,FALSE))</f>
        <v/>
      </c>
      <c r="E63" s="124" t="str">
        <f>IF(A63="","",VLOOKUP(B63,'Thèmes FCJ'!$A$2:$E$248,3,FALSE))</f>
        <v/>
      </c>
      <c r="F63" s="124"/>
      <c r="G63" s="124" t="str">
        <f>IF(A63="","",IF(FCJ!$C$331="","",FCJ!$C$331))</f>
        <v/>
      </c>
      <c r="H63" s="125" t="str">
        <f>IF(A63="","",FCJ!$E$3)</f>
        <v/>
      </c>
      <c r="I63" s="124" t="str">
        <f>IF(A63="","",FCJ!$C$332)</f>
        <v/>
      </c>
      <c r="J63" s="124" t="str">
        <f>IF(A63="","",FCJ!$C$3)</f>
        <v/>
      </c>
      <c r="K63" s="124" t="str">
        <f>IF(A63="","",IF(FCJ!$C$333="","",FCJ!$C$333))</f>
        <v/>
      </c>
      <c r="L63" s="124" t="str">
        <f>IF(A63="","",IF(FCJ!$C$334="","",FCJ!$C$334))</f>
        <v/>
      </c>
      <c r="M63" s="124" t="str">
        <f t="shared" si="1"/>
        <v/>
      </c>
      <c r="N63" s="132"/>
    </row>
    <row r="64" spans="1:14" x14ac:dyDescent="0.25">
      <c r="A64" s="124" t="str">
        <f>IF(FCJ!A339="X",FCJ!D339,"")</f>
        <v/>
      </c>
      <c r="B64" s="124" t="str">
        <f>IF(A64="","",FCJ!$A$330)</f>
        <v/>
      </c>
      <c r="C64" s="124" t="str">
        <f>IF(A64="","",VLOOKUP(B64,'Thèmes FCJ'!$A$2:$E$248,4,FALSE))</f>
        <v/>
      </c>
      <c r="D64" s="124" t="str">
        <f>IF(A64="","",VLOOKUP(B64,'Thèmes FCJ'!$A$2:$E$248,2,FALSE))</f>
        <v/>
      </c>
      <c r="E64" s="124" t="str">
        <f>IF(A64="","",VLOOKUP(B64,'Thèmes FCJ'!$A$2:$E$248,3,FALSE))</f>
        <v/>
      </c>
      <c r="F64" s="124"/>
      <c r="G64" s="124" t="str">
        <f>IF(A64="","",IF(FCJ!$C$331="","",FCJ!$C$331))</f>
        <v/>
      </c>
      <c r="H64" s="125" t="str">
        <f>IF(A64="","",FCJ!$E$3)</f>
        <v/>
      </c>
      <c r="I64" s="124" t="str">
        <f>IF(A64="","",FCJ!$C$332)</f>
        <v/>
      </c>
      <c r="J64" s="124" t="str">
        <f>IF(A64="","",FCJ!$C$3)</f>
        <v/>
      </c>
      <c r="K64" s="124" t="str">
        <f>IF(A64="","",IF(FCJ!$C$333="","",FCJ!$C$333))</f>
        <v/>
      </c>
      <c r="L64" s="124" t="str">
        <f>IF(A64="","",IF(FCJ!$C$334="","",FCJ!$C$334))</f>
        <v/>
      </c>
      <c r="M64" s="124" t="str">
        <f t="shared" si="1"/>
        <v/>
      </c>
      <c r="N64" s="132"/>
    </row>
    <row r="65" spans="1:14" x14ac:dyDescent="0.25">
      <c r="A65" s="124" t="str">
        <f>IF(FCJ!A340="X",FCJ!D340,"")</f>
        <v/>
      </c>
      <c r="B65" s="124" t="str">
        <f>IF(A65="","",FCJ!$A$330)</f>
        <v/>
      </c>
      <c r="C65" s="124" t="str">
        <f>IF(A65="","",VLOOKUP(B65,'Thèmes FCJ'!$A$2:$E$248,4,FALSE))</f>
        <v/>
      </c>
      <c r="D65" s="124" t="str">
        <f>IF(A65="","",VLOOKUP(B65,'Thèmes FCJ'!$A$2:$E$248,2,FALSE))</f>
        <v/>
      </c>
      <c r="E65" s="124" t="str">
        <f>IF(A65="","",VLOOKUP(B65,'Thèmes FCJ'!$A$2:$E$248,3,FALSE))</f>
        <v/>
      </c>
      <c r="F65" s="124"/>
      <c r="G65" s="124" t="str">
        <f>IF(A65="","",IF(FCJ!$C$331="","",FCJ!$C$331))</f>
        <v/>
      </c>
      <c r="H65" s="125" t="str">
        <f>IF(A65="","",FCJ!$E$3)</f>
        <v/>
      </c>
      <c r="I65" s="124" t="str">
        <f>IF(A65="","",FCJ!$C$332)</f>
        <v/>
      </c>
      <c r="J65" s="124" t="str">
        <f>IF(A65="","",FCJ!$C$3)</f>
        <v/>
      </c>
      <c r="K65" s="124" t="str">
        <f>IF(A65="","",IF(FCJ!$C$333="","",FCJ!$C$333))</f>
        <v/>
      </c>
      <c r="L65" s="124" t="str">
        <f>IF(A65="","",IF(FCJ!$C$334="","",FCJ!$C$334))</f>
        <v/>
      </c>
      <c r="M65" s="124" t="str">
        <f t="shared" si="1"/>
        <v/>
      </c>
      <c r="N65" s="132"/>
    </row>
    <row r="66" spans="1:14" x14ac:dyDescent="0.25">
      <c r="A66" s="124" t="str">
        <f>IF(FCJ!A341="X",FCJ!D341,"")</f>
        <v>Agents 3</v>
      </c>
      <c r="B66" s="124" t="str">
        <f>IF(A66="","",FCJ!$A$330)</f>
        <v>INC_13</v>
      </c>
      <c r="C66" s="124" t="str">
        <f>IF(A66="","",VLOOKUP(B66,'Thèmes FCJ'!$A$2:$E$248,4,FALSE))</f>
        <v>INC</v>
      </c>
      <c r="D66" s="124" t="str">
        <f>IF(A66="","",VLOOKUP(B66,'Thèmes FCJ'!$A$2:$E$248,2,FALSE))</f>
        <v>LANCE MOUSSE / CANON / QUEUE DE PAON</v>
      </c>
      <c r="E66" s="124" t="str">
        <f>IF(A66="","",VLOOKUP(B66,'Thèmes FCJ'!$A$2:$E$248,3,FALSE))</f>
        <v>ETABLISSEMENT LANCE À MOUSSE / LANCE CANON / LANCE QUEUE DE PAON</v>
      </c>
      <c r="F66" s="124"/>
      <c r="G66" s="124" t="str">
        <f>IF(A66="","",IF(FCJ!$C$331="","",FCJ!$C$331))</f>
        <v>essai 3</v>
      </c>
      <c r="H66" s="125">
        <f>IF(A66="","",FCJ!$E$3)</f>
        <v>44146</v>
      </c>
      <c r="I66" s="124" t="str">
        <f>IF(A66="","",FCJ!$C$332)</f>
        <v>Agents 3</v>
      </c>
      <c r="J66" s="124" t="str">
        <f>IF(A66="","",FCJ!$C$3)</f>
        <v>Agents 1</v>
      </c>
      <c r="K66" s="124" t="str">
        <f>IF(A66="","",IF(FCJ!$C$333="","",FCJ!$C$333))</f>
        <v/>
      </c>
      <c r="L66" s="124" t="str">
        <f>IF(A66="","",IF(FCJ!$C$334="","",FCJ!$C$334))</f>
        <v/>
      </c>
      <c r="M66" s="124" t="str">
        <f t="shared" ref="M66:M97" si="2">IF(A66="","",A66&amp;B66)</f>
        <v>Agents 3INC_13</v>
      </c>
      <c r="N66" s="132"/>
    </row>
    <row r="67" spans="1:14" x14ac:dyDescent="0.25">
      <c r="A67" s="124" t="str">
        <f>IF(FCJ!A342="X",FCJ!D342,"")</f>
        <v/>
      </c>
      <c r="B67" s="124" t="str">
        <f>IF(A67="","",FCJ!$A$330)</f>
        <v/>
      </c>
      <c r="C67" s="124" t="str">
        <f>IF(A67="","",VLOOKUP(B67,'Thèmes FCJ'!$A$2:$E$248,4,FALSE))</f>
        <v/>
      </c>
      <c r="D67" s="124" t="str">
        <f>IF(A67="","",VLOOKUP(B67,'Thèmes FCJ'!$A$2:$E$248,2,FALSE))</f>
        <v/>
      </c>
      <c r="E67" s="124" t="str">
        <f>IF(A67="","",VLOOKUP(B67,'Thèmes FCJ'!$A$2:$E$248,3,FALSE))</f>
        <v/>
      </c>
      <c r="F67" s="124"/>
      <c r="G67" s="124" t="str">
        <f>IF(A67="","",IF(FCJ!$C$331="","",FCJ!$C$331))</f>
        <v/>
      </c>
      <c r="H67" s="125" t="str">
        <f>IF(A67="","",FCJ!$E$3)</f>
        <v/>
      </c>
      <c r="I67" s="124" t="str">
        <f>IF(A67="","",FCJ!$C$332)</f>
        <v/>
      </c>
      <c r="J67" s="124" t="str">
        <f>IF(A67="","",FCJ!$C$3)</f>
        <v/>
      </c>
      <c r="K67" s="124" t="str">
        <f>IF(A67="","",IF(FCJ!$C$333="","",FCJ!$C$333))</f>
        <v/>
      </c>
      <c r="L67" s="124" t="str">
        <f>IF(A67="","",IF(FCJ!$C$334="","",FCJ!$C$334))</f>
        <v/>
      </c>
      <c r="M67" s="124" t="str">
        <f t="shared" si="2"/>
        <v/>
      </c>
      <c r="N67" s="132"/>
    </row>
    <row r="68" spans="1:14" x14ac:dyDescent="0.25">
      <c r="A68" s="124" t="str">
        <f>IF(FCJ!A343="X",FCJ!D343,"")</f>
        <v/>
      </c>
      <c r="B68" s="124" t="str">
        <f>IF(A68="","",FCJ!$A$330)</f>
        <v/>
      </c>
      <c r="C68" s="124" t="str">
        <f>IF(A68="","",VLOOKUP(B68,'Thèmes FCJ'!$A$2:$E$248,4,FALSE))</f>
        <v/>
      </c>
      <c r="D68" s="124" t="str">
        <f>IF(A68="","",VLOOKUP(B68,'Thèmes FCJ'!$A$2:$E$248,2,FALSE))</f>
        <v/>
      </c>
      <c r="E68" s="124" t="str">
        <f>IF(A68="","",VLOOKUP(B68,'Thèmes FCJ'!$A$2:$E$248,3,FALSE))</f>
        <v/>
      </c>
      <c r="F68" s="124"/>
      <c r="G68" s="124" t="str">
        <f>IF(A68="","",IF(FCJ!$C$331="","",FCJ!$C$331))</f>
        <v/>
      </c>
      <c r="H68" s="125" t="str">
        <f>IF(A68="","",FCJ!$E$3)</f>
        <v/>
      </c>
      <c r="I68" s="124" t="str">
        <f>IF(A68="","",FCJ!$C$332)</f>
        <v/>
      </c>
      <c r="J68" s="124" t="str">
        <f>IF(A68="","",FCJ!$C$3)</f>
        <v/>
      </c>
      <c r="K68" s="124" t="str">
        <f>IF(A68="","",IF(FCJ!$C$333="","",FCJ!$C$333))</f>
        <v/>
      </c>
      <c r="L68" s="124" t="str">
        <f>IF(A68="","",IF(FCJ!$C$334="","",FCJ!$C$334))</f>
        <v/>
      </c>
      <c r="M68" s="124" t="str">
        <f t="shared" si="2"/>
        <v/>
      </c>
      <c r="N68" s="132"/>
    </row>
    <row r="69" spans="1:14" x14ac:dyDescent="0.25">
      <c r="A69" s="124" t="str">
        <f>IF(FCJ!A344="X",FCJ!D344,"")</f>
        <v/>
      </c>
      <c r="B69" s="124" t="str">
        <f>IF(A69="","",FCJ!$A$330)</f>
        <v/>
      </c>
      <c r="C69" s="124" t="str">
        <f>IF(A69="","",VLOOKUP(B69,'Thèmes FCJ'!$A$2:$E$248,4,FALSE))</f>
        <v/>
      </c>
      <c r="D69" s="124" t="str">
        <f>IF(A69="","",VLOOKUP(B69,'Thèmes FCJ'!$A$2:$E$248,2,FALSE))</f>
        <v/>
      </c>
      <c r="E69" s="124" t="str">
        <f>IF(A69="","",VLOOKUP(B69,'Thèmes FCJ'!$A$2:$E$248,3,FALSE))</f>
        <v/>
      </c>
      <c r="F69" s="124"/>
      <c r="G69" s="124" t="str">
        <f>IF(A69="","",IF(FCJ!$C$331="","",FCJ!$C$331))</f>
        <v/>
      </c>
      <c r="H69" s="125" t="str">
        <f>IF(A69="","",FCJ!$E$3)</f>
        <v/>
      </c>
      <c r="I69" s="124" t="str">
        <f>IF(A69="","",FCJ!$C$332)</f>
        <v/>
      </c>
      <c r="J69" s="124" t="str">
        <f>IF(A69="","",FCJ!$C$3)</f>
        <v/>
      </c>
      <c r="K69" s="124" t="str">
        <f>IF(A69="","",IF(FCJ!$C$333="","",FCJ!$C$333))</f>
        <v/>
      </c>
      <c r="L69" s="124" t="str">
        <f>IF(A69="","",IF(FCJ!$C$334="","",FCJ!$C$334))</f>
        <v/>
      </c>
      <c r="M69" s="124" t="str">
        <f t="shared" si="2"/>
        <v/>
      </c>
      <c r="N69" s="132"/>
    </row>
    <row r="70" spans="1:14" x14ac:dyDescent="0.25">
      <c r="A70" s="124" t="str">
        <f>IF(FCJ!A345="X",FCJ!D345,"")</f>
        <v/>
      </c>
      <c r="B70" s="124" t="str">
        <f>IF(A70="","",FCJ!$A$330)</f>
        <v/>
      </c>
      <c r="C70" s="124" t="str">
        <f>IF(A70="","",VLOOKUP(B70,'Thèmes FCJ'!$A$2:$E$248,4,FALSE))</f>
        <v/>
      </c>
      <c r="D70" s="124" t="str">
        <f>IF(A70="","",VLOOKUP(B70,'Thèmes FCJ'!$A$2:$E$248,2,FALSE))</f>
        <v/>
      </c>
      <c r="E70" s="124" t="str">
        <f>IF(A70="","",VLOOKUP(B70,'Thèmes FCJ'!$A$2:$E$248,3,FALSE))</f>
        <v/>
      </c>
      <c r="F70" s="124"/>
      <c r="G70" s="124" t="str">
        <f>IF(A70="","",IF(FCJ!$C$331="","",FCJ!$C$331))</f>
        <v/>
      </c>
      <c r="H70" s="125" t="str">
        <f>IF(A70="","",FCJ!$E$3)</f>
        <v/>
      </c>
      <c r="I70" s="124" t="str">
        <f>IF(A70="","",FCJ!$C$332)</f>
        <v/>
      </c>
      <c r="J70" s="124" t="str">
        <f>IF(A70="","",FCJ!$C$3)</f>
        <v/>
      </c>
      <c r="K70" s="124" t="str">
        <f>IF(A70="","",IF(FCJ!$C$333="","",FCJ!$C$333))</f>
        <v/>
      </c>
      <c r="L70" s="124" t="str">
        <f>IF(A70="","",IF(FCJ!$C$334="","",FCJ!$C$334))</f>
        <v/>
      </c>
      <c r="M70" s="124" t="str">
        <f t="shared" si="2"/>
        <v/>
      </c>
      <c r="N70" s="132"/>
    </row>
    <row r="71" spans="1:14" x14ac:dyDescent="0.25">
      <c r="A71" s="124" t="str">
        <f>IF(FCJ!A346="X",FCJ!D346,"")</f>
        <v>Agents 6</v>
      </c>
      <c r="B71" s="124" t="str">
        <f>IF(A71="","",FCJ!$A$330)</f>
        <v>INC_13</v>
      </c>
      <c r="C71" s="124" t="str">
        <f>IF(A71="","",VLOOKUP(B71,'Thèmes FCJ'!$A$2:$E$248,4,FALSE))</f>
        <v>INC</v>
      </c>
      <c r="D71" s="124" t="str">
        <f>IF(A71="","",VLOOKUP(B71,'Thèmes FCJ'!$A$2:$E$248,2,FALSE))</f>
        <v>LANCE MOUSSE / CANON / QUEUE DE PAON</v>
      </c>
      <c r="E71" s="124" t="str">
        <f>IF(A71="","",VLOOKUP(B71,'Thèmes FCJ'!$A$2:$E$248,3,FALSE))</f>
        <v>ETABLISSEMENT LANCE À MOUSSE / LANCE CANON / LANCE QUEUE DE PAON</v>
      </c>
      <c r="F71" s="124"/>
      <c r="G71" s="124" t="str">
        <f>IF(A71="","",IF(FCJ!$C$331="","",FCJ!$C$331))</f>
        <v>essai 3</v>
      </c>
      <c r="H71" s="125">
        <f>IF(A71="","",FCJ!$E$3)</f>
        <v>44146</v>
      </c>
      <c r="I71" s="124" t="str">
        <f>IF(A71="","",FCJ!$C$332)</f>
        <v>Agents 3</v>
      </c>
      <c r="J71" s="124" t="str">
        <f>IF(A71="","",FCJ!$C$3)</f>
        <v>Agents 1</v>
      </c>
      <c r="K71" s="124" t="str">
        <f>IF(A71="","",IF(FCJ!$C$333="","",FCJ!$C$333))</f>
        <v/>
      </c>
      <c r="L71" s="124" t="str">
        <f>IF(A71="","",IF(FCJ!$C$334="","",FCJ!$C$334))</f>
        <v/>
      </c>
      <c r="M71" s="124" t="str">
        <f t="shared" si="2"/>
        <v>Agents 6INC_13</v>
      </c>
      <c r="N71" s="132"/>
    </row>
    <row r="72" spans="1:14" x14ac:dyDescent="0.25">
      <c r="A72" s="124" t="str">
        <f>IF(FCJ!A347="X",FCJ!D347,"")</f>
        <v/>
      </c>
      <c r="B72" s="124" t="str">
        <f>IF(A72="","",FCJ!$A$330)</f>
        <v/>
      </c>
      <c r="C72" s="124" t="str">
        <f>IF(A72="","",VLOOKUP(B72,'Thèmes FCJ'!$A$2:$E$248,4,FALSE))</f>
        <v/>
      </c>
      <c r="D72" s="124" t="str">
        <f>IF(A72="","",VLOOKUP(B72,'Thèmes FCJ'!$A$2:$E$248,2,FALSE))</f>
        <v/>
      </c>
      <c r="E72" s="124" t="str">
        <f>IF(A72="","",VLOOKUP(B72,'Thèmes FCJ'!$A$2:$E$248,3,FALSE))</f>
        <v/>
      </c>
      <c r="F72" s="124"/>
      <c r="G72" s="124" t="str">
        <f>IF(A72="","",IF(FCJ!$C$331="","",FCJ!$C$331))</f>
        <v/>
      </c>
      <c r="H72" s="125" t="str">
        <f>IF(A72="","",FCJ!$E$3)</f>
        <v/>
      </c>
      <c r="I72" s="124" t="str">
        <f>IF(A72="","",FCJ!$C$332)</f>
        <v/>
      </c>
      <c r="J72" s="124" t="str">
        <f>IF(A72="","",FCJ!$C$3)</f>
        <v/>
      </c>
      <c r="K72" s="124" t="str">
        <f>IF(A72="","",IF(FCJ!$C$333="","",FCJ!$C$333))</f>
        <v/>
      </c>
      <c r="L72" s="124" t="str">
        <f>IF(A72="","",IF(FCJ!$C$334="","",FCJ!$C$334))</f>
        <v/>
      </c>
      <c r="M72" s="124" t="str">
        <f t="shared" si="2"/>
        <v/>
      </c>
      <c r="N72" s="132"/>
    </row>
    <row r="73" spans="1:14" x14ac:dyDescent="0.25">
      <c r="A73" s="124" t="str">
        <f>IF(FCJ!A348="X",FCJ!D348,"")</f>
        <v/>
      </c>
      <c r="B73" s="124" t="str">
        <f>IF(A73="","",FCJ!$A$330)</f>
        <v/>
      </c>
      <c r="C73" s="124" t="str">
        <f>IF(A73="","",VLOOKUP(B73,'Thèmes FCJ'!$A$2:$E$248,4,FALSE))</f>
        <v/>
      </c>
      <c r="D73" s="124" t="str">
        <f>IF(A73="","",VLOOKUP(B73,'Thèmes FCJ'!$A$2:$E$248,2,FALSE))</f>
        <v/>
      </c>
      <c r="E73" s="124" t="str">
        <f>IF(A73="","",VLOOKUP(B73,'Thèmes FCJ'!$A$2:$E$248,3,FALSE))</f>
        <v/>
      </c>
      <c r="F73" s="124"/>
      <c r="G73" s="124" t="str">
        <f>IF(A73="","",IF(FCJ!$C$331="","",FCJ!$C$331))</f>
        <v/>
      </c>
      <c r="H73" s="125" t="str">
        <f>IF(A73="","",FCJ!$E$3)</f>
        <v/>
      </c>
      <c r="I73" s="124" t="str">
        <f>IF(A73="","",FCJ!$C$332)</f>
        <v/>
      </c>
      <c r="J73" s="124" t="str">
        <f>IF(A73="","",FCJ!$C$3)</f>
        <v/>
      </c>
      <c r="K73" s="124" t="str">
        <f>IF(A73="","",IF(FCJ!$C$333="","",FCJ!$C$333))</f>
        <v/>
      </c>
      <c r="L73" s="124" t="str">
        <f>IF(A73="","",IF(FCJ!$C$334="","",FCJ!$C$334))</f>
        <v/>
      </c>
      <c r="M73" s="124" t="str">
        <f t="shared" si="2"/>
        <v/>
      </c>
      <c r="N73" s="132"/>
    </row>
    <row r="74" spans="1:14" x14ac:dyDescent="0.25">
      <c r="A74" s="124" t="str">
        <f>IF(FCJ!A349="X",FCJ!D349,"")</f>
        <v/>
      </c>
      <c r="B74" s="124" t="str">
        <f>IF(A74="","",FCJ!$A$330)</f>
        <v/>
      </c>
      <c r="C74" s="124" t="str">
        <f>IF(A74="","",VLOOKUP(B74,'Thèmes FCJ'!$A$2:$E$248,4,FALSE))</f>
        <v/>
      </c>
      <c r="D74" s="124" t="str">
        <f>IF(A74="","",VLOOKUP(B74,'Thèmes FCJ'!$A$2:$E$248,2,FALSE))</f>
        <v/>
      </c>
      <c r="E74" s="124" t="str">
        <f>IF(A74="","",VLOOKUP(B74,'Thèmes FCJ'!$A$2:$E$248,3,FALSE))</f>
        <v/>
      </c>
      <c r="F74" s="124"/>
      <c r="G74" s="124" t="str">
        <f>IF(A74="","",IF(FCJ!$C$331="","",FCJ!$C$331))</f>
        <v/>
      </c>
      <c r="H74" s="125" t="str">
        <f>IF(A74="","",FCJ!$E$3)</f>
        <v/>
      </c>
      <c r="I74" s="124" t="str">
        <f>IF(A74="","",FCJ!$C$332)</f>
        <v/>
      </c>
      <c r="J74" s="124" t="str">
        <f>IF(A74="","",FCJ!$C$3)</f>
        <v/>
      </c>
      <c r="K74" s="124" t="str">
        <f>IF(A74="","",IF(FCJ!$C$333="","",FCJ!$C$333))</f>
        <v/>
      </c>
      <c r="L74" s="124" t="str">
        <f>IF(A74="","",IF(FCJ!$C$334="","",FCJ!$C$334))</f>
        <v/>
      </c>
      <c r="M74" s="124" t="str">
        <f t="shared" si="2"/>
        <v/>
      </c>
      <c r="N74" s="132"/>
    </row>
    <row r="75" spans="1:14" x14ac:dyDescent="0.25">
      <c r="A75" s="124" t="str">
        <f>IF(FCJ!A350="X",FCJ!D350,"")</f>
        <v/>
      </c>
      <c r="B75" s="124" t="str">
        <f>IF(A75="","",FCJ!$A$330)</f>
        <v/>
      </c>
      <c r="C75" s="124" t="str">
        <f>IF(A75="","",VLOOKUP(B75,'Thèmes FCJ'!$A$2:$E$248,4,FALSE))</f>
        <v/>
      </c>
      <c r="D75" s="124" t="str">
        <f>IF(A75="","",VLOOKUP(B75,'Thèmes FCJ'!$A$2:$E$248,2,FALSE))</f>
        <v/>
      </c>
      <c r="E75" s="124" t="str">
        <f>IF(A75="","",VLOOKUP(B75,'Thèmes FCJ'!$A$2:$E$248,3,FALSE))</f>
        <v/>
      </c>
      <c r="F75" s="124"/>
      <c r="G75" s="124" t="str">
        <f>IF(A75="","",IF(FCJ!$C$331="","",FCJ!$C$331))</f>
        <v/>
      </c>
      <c r="H75" s="125" t="str">
        <f>IF(A75="","",FCJ!$E$3)</f>
        <v/>
      </c>
      <c r="I75" s="124" t="str">
        <f>IF(A75="","",FCJ!$C$332)</f>
        <v/>
      </c>
      <c r="J75" s="124" t="str">
        <f>IF(A75="","",FCJ!$C$3)</f>
        <v/>
      </c>
      <c r="K75" s="124" t="str">
        <f>IF(A75="","",IF(FCJ!$C$333="","",FCJ!$C$333))</f>
        <v/>
      </c>
      <c r="L75" s="124" t="str">
        <f>IF(A75="","",IF(FCJ!$C$334="","",FCJ!$C$334))</f>
        <v/>
      </c>
      <c r="M75" s="124" t="str">
        <f t="shared" si="2"/>
        <v/>
      </c>
      <c r="N75" s="132"/>
    </row>
    <row r="76" spans="1:14" x14ac:dyDescent="0.25">
      <c r="A76" s="124" t="str">
        <f>IF(FCJ!A351="X",FCJ!D351,"")</f>
        <v/>
      </c>
      <c r="B76" s="124" t="str">
        <f>IF(A76="","",FCJ!$A$330)</f>
        <v/>
      </c>
      <c r="C76" s="124" t="str">
        <f>IF(A76="","",VLOOKUP(B76,'Thèmes FCJ'!$A$2:$E$248,4,FALSE))</f>
        <v/>
      </c>
      <c r="D76" s="124" t="str">
        <f>IF(A76="","",VLOOKUP(B76,'Thèmes FCJ'!$A$2:$E$248,2,FALSE))</f>
        <v/>
      </c>
      <c r="E76" s="124" t="str">
        <f>IF(A76="","",VLOOKUP(B76,'Thèmes FCJ'!$A$2:$E$248,3,FALSE))</f>
        <v/>
      </c>
      <c r="F76" s="124"/>
      <c r="G76" s="124" t="str">
        <f>IF(A76="","",IF(FCJ!$C$331="","",FCJ!$C$331))</f>
        <v/>
      </c>
      <c r="H76" s="125" t="str">
        <f>IF(A76="","",FCJ!$E$3)</f>
        <v/>
      </c>
      <c r="I76" s="124" t="str">
        <f>IF(A76="","",FCJ!$C$332)</f>
        <v/>
      </c>
      <c r="J76" s="124" t="str">
        <f>IF(A76="","",FCJ!$C$3)</f>
        <v/>
      </c>
      <c r="K76" s="124" t="str">
        <f>IF(A76="","",IF(FCJ!$C$333="","",FCJ!$C$333))</f>
        <v/>
      </c>
      <c r="L76" s="124" t="str">
        <f>IF(A76="","",IF(FCJ!$C$334="","",FCJ!$C$334))</f>
        <v/>
      </c>
      <c r="M76" s="124" t="str">
        <f t="shared" si="2"/>
        <v/>
      </c>
      <c r="N76" s="132"/>
    </row>
    <row r="77" spans="1:14" x14ac:dyDescent="0.25">
      <c r="A77" s="124" t="str">
        <f>IF(FCJ!A352="X",FCJ!D352,"")</f>
        <v/>
      </c>
      <c r="B77" s="124" t="str">
        <f>IF(A77="","",FCJ!$A$330)</f>
        <v/>
      </c>
      <c r="C77" s="124" t="str">
        <f>IF(A77="","",VLOOKUP(B77,'Thèmes FCJ'!$A$2:$E$248,4,FALSE))</f>
        <v/>
      </c>
      <c r="D77" s="124" t="str">
        <f>IF(A77="","",VLOOKUP(B77,'Thèmes FCJ'!$A$2:$E$248,2,FALSE))</f>
        <v/>
      </c>
      <c r="E77" s="124" t="str">
        <f>IF(A77="","",VLOOKUP(B77,'Thèmes FCJ'!$A$2:$E$248,3,FALSE))</f>
        <v/>
      </c>
      <c r="F77" s="124"/>
      <c r="G77" s="124" t="str">
        <f>IF(A77="","",IF(FCJ!$C$331="","",FCJ!$C$331))</f>
        <v/>
      </c>
      <c r="H77" s="125" t="str">
        <f>IF(A77="","",FCJ!$E$3)</f>
        <v/>
      </c>
      <c r="I77" s="124" t="str">
        <f>IF(A77="","",FCJ!$C$332)</f>
        <v/>
      </c>
      <c r="J77" s="124" t="str">
        <f>IF(A77="","",FCJ!$C$3)</f>
        <v/>
      </c>
      <c r="K77" s="124" t="str">
        <f>IF(A77="","",IF(FCJ!$C$333="","",FCJ!$C$333))</f>
        <v/>
      </c>
      <c r="L77" s="124" t="str">
        <f>IF(A77="","",IF(FCJ!$C$334="","",FCJ!$C$334))</f>
        <v/>
      </c>
      <c r="M77" s="124" t="str">
        <f t="shared" si="2"/>
        <v/>
      </c>
      <c r="N77" s="132"/>
    </row>
    <row r="78" spans="1:14" x14ac:dyDescent="0.25">
      <c r="A78" s="124" t="str">
        <f>IF(FCJ!A353="X",FCJ!D353,"")</f>
        <v/>
      </c>
      <c r="B78" s="124" t="str">
        <f>IF(A78="","",FCJ!$A$330)</f>
        <v/>
      </c>
      <c r="C78" s="124" t="str">
        <f>IF(A78="","",VLOOKUP(B78,'Thèmes FCJ'!$A$2:$E$248,4,FALSE))</f>
        <v/>
      </c>
      <c r="D78" s="124" t="str">
        <f>IF(A78="","",VLOOKUP(B78,'Thèmes FCJ'!$A$2:$E$248,2,FALSE))</f>
        <v/>
      </c>
      <c r="E78" s="124" t="str">
        <f>IF(A78="","",VLOOKUP(B78,'Thèmes FCJ'!$A$2:$E$248,3,FALSE))</f>
        <v/>
      </c>
      <c r="F78" s="124"/>
      <c r="G78" s="124" t="str">
        <f>IF(A78="","",IF(FCJ!$C$331="","",FCJ!$C$331))</f>
        <v/>
      </c>
      <c r="H78" s="125" t="str">
        <f>IF(A78="","",FCJ!$E$3)</f>
        <v/>
      </c>
      <c r="I78" s="124" t="str">
        <f>IF(A78="","",FCJ!$C$332)</f>
        <v/>
      </c>
      <c r="J78" s="124" t="str">
        <f>IF(A78="","",FCJ!$C$3)</f>
        <v/>
      </c>
      <c r="K78" s="124" t="str">
        <f>IF(A78="","",IF(FCJ!$C$333="","",FCJ!$C$333))</f>
        <v/>
      </c>
      <c r="L78" s="124" t="str">
        <f>IF(A78="","",IF(FCJ!$C$334="","",FCJ!$C$334))</f>
        <v/>
      </c>
      <c r="M78" s="124" t="str">
        <f t="shared" si="2"/>
        <v/>
      </c>
      <c r="N78" s="132"/>
    </row>
    <row r="79" spans="1:14" x14ac:dyDescent="0.25">
      <c r="A79" s="124" t="str">
        <f>IF(FCJ!A354="X",FCJ!D354,"")</f>
        <v/>
      </c>
      <c r="B79" s="124" t="str">
        <f>IF(A79="","",FCJ!$A$330)</f>
        <v/>
      </c>
      <c r="C79" s="124" t="str">
        <f>IF(A79="","",VLOOKUP(B79,'Thèmes FCJ'!$A$2:$E$248,4,FALSE))</f>
        <v/>
      </c>
      <c r="D79" s="124" t="str">
        <f>IF(A79="","",VLOOKUP(B79,'Thèmes FCJ'!$A$2:$E$248,2,FALSE))</f>
        <v/>
      </c>
      <c r="E79" s="124" t="str">
        <f>IF(A79="","",VLOOKUP(B79,'Thèmes FCJ'!$A$2:$E$248,3,FALSE))</f>
        <v/>
      </c>
      <c r="F79" s="124"/>
      <c r="G79" s="124" t="str">
        <f>IF(A79="","",IF(FCJ!$C$331="","",FCJ!$C$331))</f>
        <v/>
      </c>
      <c r="H79" s="125" t="str">
        <f>IF(A79="","",FCJ!$E$3)</f>
        <v/>
      </c>
      <c r="I79" s="124" t="str">
        <f>IF(A79="","",FCJ!$C$332)</f>
        <v/>
      </c>
      <c r="J79" s="124" t="str">
        <f>IF(A79="","",FCJ!$C$3)</f>
        <v/>
      </c>
      <c r="K79" s="124" t="str">
        <f>IF(A79="","",IF(FCJ!$C$333="","",FCJ!$C$333))</f>
        <v/>
      </c>
      <c r="L79" s="124" t="str">
        <f>IF(A79="","",IF(FCJ!$C$334="","",FCJ!$C$334))</f>
        <v/>
      </c>
      <c r="M79" s="124" t="str">
        <f t="shared" si="2"/>
        <v/>
      </c>
      <c r="N79" s="132"/>
    </row>
    <row r="80" spans="1:14" x14ac:dyDescent="0.25">
      <c r="A80" s="124" t="str">
        <f>IF(FCJ!A355="X",FCJ!D355,"")</f>
        <v/>
      </c>
      <c r="B80" s="124" t="str">
        <f>IF(A80="","",FCJ!$A$330)</f>
        <v/>
      </c>
      <c r="C80" s="124" t="str">
        <f>IF(A80="","",VLOOKUP(B80,'Thèmes FCJ'!$A$2:$E$248,4,FALSE))</f>
        <v/>
      </c>
      <c r="D80" s="124" t="str">
        <f>IF(A80="","",VLOOKUP(B80,'Thèmes FCJ'!$A$2:$E$248,2,FALSE))</f>
        <v/>
      </c>
      <c r="E80" s="124" t="str">
        <f>IF(A80="","",VLOOKUP(B80,'Thèmes FCJ'!$A$2:$E$248,3,FALSE))</f>
        <v/>
      </c>
      <c r="F80" s="124"/>
      <c r="G80" s="124" t="str">
        <f>IF(A80="","",IF(FCJ!$C$331="","",FCJ!$C$331))</f>
        <v/>
      </c>
      <c r="H80" s="125" t="str">
        <f>IF(A80="","",FCJ!$E$3)</f>
        <v/>
      </c>
      <c r="I80" s="124" t="str">
        <f>IF(A80="","",FCJ!$C$332)</f>
        <v/>
      </c>
      <c r="J80" s="124" t="str">
        <f>IF(A80="","",FCJ!$C$3)</f>
        <v/>
      </c>
      <c r="K80" s="124" t="str">
        <f>IF(A80="","",IF(FCJ!$C$333="","",FCJ!$C$333))</f>
        <v/>
      </c>
      <c r="L80" s="124" t="str">
        <f>IF(A80="","",IF(FCJ!$C$334="","",FCJ!$C$334))</f>
        <v/>
      </c>
      <c r="M80" s="124" t="str">
        <f t="shared" si="2"/>
        <v/>
      </c>
      <c r="N80" s="132"/>
    </row>
    <row r="81" spans="1:14" x14ac:dyDescent="0.25">
      <c r="A81" s="124" t="str">
        <f>IF(FCJ!A356="X",FCJ!D356,"")</f>
        <v/>
      </c>
      <c r="B81" s="124" t="str">
        <f>IF(A81="","",FCJ!$A$330)</f>
        <v/>
      </c>
      <c r="C81" s="124" t="str">
        <f>IF(A81="","",VLOOKUP(B81,'Thèmes FCJ'!$A$2:$E$248,4,FALSE))</f>
        <v/>
      </c>
      <c r="D81" s="124" t="str">
        <f>IF(A81="","",VLOOKUP(B81,'Thèmes FCJ'!$A$2:$E$248,2,FALSE))</f>
        <v/>
      </c>
      <c r="E81" s="124" t="str">
        <f>IF(A81="","",VLOOKUP(B81,'Thèmes FCJ'!$A$2:$E$248,3,FALSE))</f>
        <v/>
      </c>
      <c r="F81" s="124"/>
      <c r="G81" s="124" t="str">
        <f>IF(A81="","",IF(FCJ!$C$331="","",FCJ!$C$331))</f>
        <v/>
      </c>
      <c r="H81" s="125" t="str">
        <f>IF(A81="","",FCJ!$E$3)</f>
        <v/>
      </c>
      <c r="I81" s="124" t="str">
        <f>IF(A81="","",FCJ!$C$332)</f>
        <v/>
      </c>
      <c r="J81" s="124" t="str">
        <f>IF(A81="","",FCJ!$C$3)</f>
        <v/>
      </c>
      <c r="K81" s="124" t="str">
        <f>IF(A81="","",IF(FCJ!$C$333="","",FCJ!$C$333))</f>
        <v/>
      </c>
      <c r="L81" s="124" t="str">
        <f>IF(A81="","",IF(FCJ!$C$334="","",FCJ!$C$334))</f>
        <v/>
      </c>
      <c r="M81" s="124" t="str">
        <f t="shared" si="2"/>
        <v/>
      </c>
      <c r="N81" s="132"/>
    </row>
    <row r="82" spans="1:14" x14ac:dyDescent="0.25">
      <c r="A82" s="124" t="str">
        <f>IF(FCJ!A357="X",FCJ!D357,"")</f>
        <v/>
      </c>
      <c r="B82" s="124" t="str">
        <f>IF(A82="","",FCJ!$A$330)</f>
        <v/>
      </c>
      <c r="C82" s="124" t="str">
        <f>IF(A82="","",VLOOKUP(B82,'Thèmes FCJ'!$A$2:$E$248,4,FALSE))</f>
        <v/>
      </c>
      <c r="D82" s="124" t="str">
        <f>IF(A82="","",VLOOKUP(B82,'Thèmes FCJ'!$A$2:$E$248,2,FALSE))</f>
        <v/>
      </c>
      <c r="E82" s="124" t="str">
        <f>IF(A82="","",VLOOKUP(B82,'Thèmes FCJ'!$A$2:$E$248,3,FALSE))</f>
        <v/>
      </c>
      <c r="F82" s="124"/>
      <c r="G82" s="124" t="str">
        <f>IF(A82="","",IF(FCJ!$C$331="","",FCJ!$C$331))</f>
        <v/>
      </c>
      <c r="H82" s="125" t="str">
        <f>IF(A82="","",FCJ!$E$3)</f>
        <v/>
      </c>
      <c r="I82" s="124" t="str">
        <f>IF(A82="","",FCJ!$C$332)</f>
        <v/>
      </c>
      <c r="J82" s="124" t="str">
        <f>IF(A82="","",FCJ!$C$3)</f>
        <v/>
      </c>
      <c r="K82" s="124" t="str">
        <f>IF(A82="","",IF(FCJ!$C$333="","",FCJ!$C$333))</f>
        <v/>
      </c>
      <c r="L82" s="124" t="str">
        <f>IF(A82="","",IF(FCJ!$C$334="","",FCJ!$C$334))</f>
        <v/>
      </c>
      <c r="M82" s="124" t="str">
        <f t="shared" si="2"/>
        <v/>
      </c>
      <c r="N82" s="132"/>
    </row>
    <row r="83" spans="1:14" x14ac:dyDescent="0.25">
      <c r="A83" s="124" t="str">
        <f>IF(FCJ!A358="X",FCJ!D358,"")</f>
        <v/>
      </c>
      <c r="B83" s="124" t="str">
        <f>IF(A83="","",FCJ!$A$330)</f>
        <v/>
      </c>
      <c r="C83" s="124" t="str">
        <f>IF(A83="","",VLOOKUP(B83,'Thèmes FCJ'!$A$2:$E$248,4,FALSE))</f>
        <v/>
      </c>
      <c r="D83" s="124" t="str">
        <f>IF(A83="","",VLOOKUP(B83,'Thèmes FCJ'!$A$2:$E$248,2,FALSE))</f>
        <v/>
      </c>
      <c r="E83" s="124" t="str">
        <f>IF(A83="","",VLOOKUP(B83,'Thèmes FCJ'!$A$2:$E$248,3,FALSE))</f>
        <v/>
      </c>
      <c r="F83" s="124"/>
      <c r="G83" s="124" t="str">
        <f>IF(A83="","",IF(FCJ!$C$331="","",FCJ!$C$331))</f>
        <v/>
      </c>
      <c r="H83" s="125" t="str">
        <f>IF(A83="","",FCJ!$E$3)</f>
        <v/>
      </c>
      <c r="I83" s="124" t="str">
        <f>IF(A83="","",FCJ!$C$332)</f>
        <v/>
      </c>
      <c r="J83" s="124" t="str">
        <f>IF(A83="","",FCJ!$C$3)</f>
        <v/>
      </c>
      <c r="K83" s="124" t="str">
        <f>IF(A83="","",IF(FCJ!$C$333="","",FCJ!$C$333))</f>
        <v/>
      </c>
      <c r="L83" s="124" t="str">
        <f>IF(A83="","",IF(FCJ!$C$334="","",FCJ!$C$334))</f>
        <v/>
      </c>
      <c r="M83" s="124" t="str">
        <f t="shared" si="2"/>
        <v/>
      </c>
      <c r="N83" s="132"/>
    </row>
    <row r="84" spans="1:14" x14ac:dyDescent="0.25">
      <c r="A84" s="124" t="str">
        <f>IF(FCJ!A359="X",FCJ!D359,"")</f>
        <v/>
      </c>
      <c r="B84" s="124" t="str">
        <f>IF(A84="","",FCJ!$A$330)</f>
        <v/>
      </c>
      <c r="C84" s="124" t="str">
        <f>IF(A84="","",VLOOKUP(B84,'Thèmes FCJ'!$A$2:$E$248,4,FALSE))</f>
        <v/>
      </c>
      <c r="D84" s="124" t="str">
        <f>IF(A84="","",VLOOKUP(B84,'Thèmes FCJ'!$A$2:$E$248,2,FALSE))</f>
        <v/>
      </c>
      <c r="E84" s="124" t="str">
        <f>IF(A84="","",VLOOKUP(B84,'Thèmes FCJ'!$A$2:$E$248,3,FALSE))</f>
        <v/>
      </c>
      <c r="F84" s="124"/>
      <c r="G84" s="124" t="str">
        <f>IF(A84="","",IF(FCJ!$C$331="","",FCJ!$C$331))</f>
        <v/>
      </c>
      <c r="H84" s="125" t="str">
        <f>IF(A84="","",FCJ!$E$3)</f>
        <v/>
      </c>
      <c r="I84" s="124" t="str">
        <f>IF(A84="","",FCJ!$C$332)</f>
        <v/>
      </c>
      <c r="J84" s="124" t="str">
        <f>IF(A84="","",FCJ!$C$3)</f>
        <v/>
      </c>
      <c r="K84" s="124" t="str">
        <f>IF(A84="","",IF(FCJ!$C$333="","",FCJ!$C$333))</f>
        <v/>
      </c>
      <c r="L84" s="124" t="str">
        <f>IF(A84="","",IF(FCJ!$C$334="","",FCJ!$C$334))</f>
        <v/>
      </c>
      <c r="M84" s="124" t="str">
        <f t="shared" si="2"/>
        <v/>
      </c>
      <c r="N84" s="132"/>
    </row>
    <row r="85" spans="1:14" x14ac:dyDescent="0.25">
      <c r="A85" s="124" t="str">
        <f>IF(FCJ!A360="X",FCJ!D360,"")</f>
        <v/>
      </c>
      <c r="B85" s="124" t="str">
        <f>IF(A85="","",FCJ!$A$330)</f>
        <v/>
      </c>
      <c r="C85" s="124" t="str">
        <f>IF(A85="","",VLOOKUP(B85,'Thèmes FCJ'!$A$2:$E$248,4,FALSE))</f>
        <v/>
      </c>
      <c r="D85" s="124" t="str">
        <f>IF(A85="","",VLOOKUP(B85,'Thèmes FCJ'!$A$2:$E$248,2,FALSE))</f>
        <v/>
      </c>
      <c r="E85" s="124" t="str">
        <f>IF(A85="","",VLOOKUP(B85,'Thèmes FCJ'!$A$2:$E$248,3,FALSE))</f>
        <v/>
      </c>
      <c r="F85" s="124"/>
      <c r="G85" s="124" t="str">
        <f>IF(A85="","",IF(FCJ!$C$331="","",FCJ!$C$331))</f>
        <v/>
      </c>
      <c r="H85" s="125" t="str">
        <f>IF(A85="","",FCJ!$E$3)</f>
        <v/>
      </c>
      <c r="I85" s="124" t="str">
        <f>IF(A85="","",FCJ!$C$332)</f>
        <v/>
      </c>
      <c r="J85" s="124" t="str">
        <f>IF(A85="","",FCJ!$C$3)</f>
        <v/>
      </c>
      <c r="K85" s="124" t="str">
        <f>IF(A85="","",IF(FCJ!$C$333="","",FCJ!$C$333))</f>
        <v/>
      </c>
      <c r="L85" s="124" t="str">
        <f>IF(A85="","",IF(FCJ!$C$334="","",FCJ!$C$334))</f>
        <v/>
      </c>
      <c r="M85" s="124" t="str">
        <f t="shared" si="2"/>
        <v/>
      </c>
      <c r="N85" s="132"/>
    </row>
    <row r="86" spans="1:14" x14ac:dyDescent="0.25">
      <c r="A86" s="124" t="str">
        <f>IF(FCJ!A361="X",FCJ!D361,"")</f>
        <v/>
      </c>
      <c r="B86" s="124" t="str">
        <f>IF(A86="","",FCJ!$A$330)</f>
        <v/>
      </c>
      <c r="C86" s="124" t="str">
        <f>IF(A86="","",VLOOKUP(B86,'Thèmes FCJ'!$A$2:$E$248,4,FALSE))</f>
        <v/>
      </c>
      <c r="D86" s="124" t="str">
        <f>IF(A86="","",VLOOKUP(B86,'Thèmes FCJ'!$A$2:$E$248,2,FALSE))</f>
        <v/>
      </c>
      <c r="E86" s="124" t="str">
        <f>IF(A86="","",VLOOKUP(B86,'Thèmes FCJ'!$A$2:$E$248,3,FALSE))</f>
        <v/>
      </c>
      <c r="F86" s="124"/>
      <c r="G86" s="124" t="str">
        <f>IF(A86="","",IF(FCJ!$C$331="","",FCJ!$C$331))</f>
        <v/>
      </c>
      <c r="H86" s="125" t="str">
        <f>IF(A86="","",FCJ!$E$3)</f>
        <v/>
      </c>
      <c r="I86" s="124" t="str">
        <f>IF(A86="","",FCJ!$C$332)</f>
        <v/>
      </c>
      <c r="J86" s="124" t="str">
        <f>IF(A86="","",FCJ!$C$3)</f>
        <v/>
      </c>
      <c r="K86" s="124" t="str">
        <f>IF(A86="","",IF(FCJ!$C$333="","",FCJ!$C$333))</f>
        <v/>
      </c>
      <c r="L86" s="124" t="str">
        <f>IF(A86="","",IF(FCJ!$C$334="","",FCJ!$C$334))</f>
        <v/>
      </c>
      <c r="M86" s="124" t="str">
        <f t="shared" si="2"/>
        <v/>
      </c>
      <c r="N86" s="132"/>
    </row>
    <row r="87" spans="1:14" x14ac:dyDescent="0.25">
      <c r="A87" s="124" t="str">
        <f>IF(FCJ!A362="X",FCJ!D362,"")</f>
        <v/>
      </c>
      <c r="B87" s="124" t="str">
        <f>IF(A87="","",FCJ!$A$330)</f>
        <v/>
      </c>
      <c r="C87" s="124" t="str">
        <f>IF(A87="","",VLOOKUP(B87,'Thèmes FCJ'!$A$2:$E$248,4,FALSE))</f>
        <v/>
      </c>
      <c r="D87" s="124" t="str">
        <f>IF(A87="","",VLOOKUP(B87,'Thèmes FCJ'!$A$2:$E$248,2,FALSE))</f>
        <v/>
      </c>
      <c r="E87" s="124" t="str">
        <f>IF(A87="","",VLOOKUP(B87,'Thèmes FCJ'!$A$2:$E$248,3,FALSE))</f>
        <v/>
      </c>
      <c r="F87" s="124"/>
      <c r="G87" s="124" t="str">
        <f>IF(A87="","",IF(FCJ!$C$331="","",FCJ!$C$331))</f>
        <v/>
      </c>
      <c r="H87" s="125" t="str">
        <f>IF(A87="","",FCJ!$E$3)</f>
        <v/>
      </c>
      <c r="I87" s="124" t="str">
        <f>IF(A87="","",FCJ!$C$332)</f>
        <v/>
      </c>
      <c r="J87" s="124" t="str">
        <f>IF(A87="","",FCJ!$C$3)</f>
        <v/>
      </c>
      <c r="K87" s="124" t="str">
        <f>IF(A87="","",IF(FCJ!$C$333="","",FCJ!$C$333))</f>
        <v/>
      </c>
      <c r="L87" s="124" t="str">
        <f>IF(A87="","",IF(FCJ!$C$334="","",FCJ!$C$334))</f>
        <v/>
      </c>
      <c r="M87" s="124" t="str">
        <f t="shared" si="2"/>
        <v/>
      </c>
      <c r="N87" s="132"/>
    </row>
    <row r="88" spans="1:14" x14ac:dyDescent="0.25">
      <c r="A88" s="124" t="str">
        <f>IF(FCJ!A363="X",FCJ!D363,"")</f>
        <v/>
      </c>
      <c r="B88" s="124" t="str">
        <f>IF(A88="","",FCJ!$A$330)</f>
        <v/>
      </c>
      <c r="C88" s="124" t="str">
        <f>IF(A88="","",VLOOKUP(B88,'Thèmes FCJ'!$A$2:$E$248,4,FALSE))</f>
        <v/>
      </c>
      <c r="D88" s="124" t="str">
        <f>IF(A88="","",VLOOKUP(B88,'Thèmes FCJ'!$A$2:$E$248,2,FALSE))</f>
        <v/>
      </c>
      <c r="E88" s="124" t="str">
        <f>IF(A88="","",VLOOKUP(B88,'Thèmes FCJ'!$A$2:$E$248,3,FALSE))</f>
        <v/>
      </c>
      <c r="F88" s="124"/>
      <c r="G88" s="124" t="str">
        <f>IF(A88="","",IF(FCJ!$C$331="","",FCJ!$C$331))</f>
        <v/>
      </c>
      <c r="H88" s="125" t="str">
        <f>IF(A88="","",FCJ!$E$3)</f>
        <v/>
      </c>
      <c r="I88" s="124" t="str">
        <f>IF(A88="","",FCJ!$C$332)</f>
        <v/>
      </c>
      <c r="J88" s="124" t="str">
        <f>IF(A88="","",FCJ!$C$3)</f>
        <v/>
      </c>
      <c r="K88" s="124" t="str">
        <f>IF(A88="","",IF(FCJ!$C$333="","",FCJ!$C$333))</f>
        <v/>
      </c>
      <c r="L88" s="124" t="str">
        <f>IF(A88="","",IF(FCJ!$C$334="","",FCJ!$C$334))</f>
        <v/>
      </c>
      <c r="M88" s="124" t="str">
        <f t="shared" si="2"/>
        <v/>
      </c>
      <c r="N88" s="132"/>
    </row>
    <row r="89" spans="1:14" x14ac:dyDescent="0.25">
      <c r="A89" s="124" t="str">
        <f>IF(FCJ!A364="X",FCJ!D364,"")</f>
        <v/>
      </c>
      <c r="B89" s="124" t="str">
        <f>IF(A89="","",FCJ!$A$330)</f>
        <v/>
      </c>
      <c r="C89" s="124" t="str">
        <f>IF(A89="","",VLOOKUP(B89,'Thèmes FCJ'!$A$2:$E$248,4,FALSE))</f>
        <v/>
      </c>
      <c r="D89" s="124" t="str">
        <f>IF(A89="","",VLOOKUP(B89,'Thèmes FCJ'!$A$2:$E$248,2,FALSE))</f>
        <v/>
      </c>
      <c r="E89" s="124" t="str">
        <f>IF(A89="","",VLOOKUP(B89,'Thèmes FCJ'!$A$2:$E$248,3,FALSE))</f>
        <v/>
      </c>
      <c r="F89" s="124"/>
      <c r="G89" s="124" t="str">
        <f>IF(A89="","",IF(FCJ!$C$331="","",FCJ!$C$331))</f>
        <v/>
      </c>
      <c r="H89" s="125" t="str">
        <f>IF(A89="","",FCJ!$E$3)</f>
        <v/>
      </c>
      <c r="I89" s="124" t="str">
        <f>IF(A89="","",FCJ!$C$332)</f>
        <v/>
      </c>
      <c r="J89" s="124" t="str">
        <f>IF(A89="","",FCJ!$C$3)</f>
        <v/>
      </c>
      <c r="K89" s="124" t="str">
        <f>IF(A89="","",IF(FCJ!$C$333="","",FCJ!$C$333))</f>
        <v/>
      </c>
      <c r="L89" s="124" t="str">
        <f>IF(A89="","",IF(FCJ!$C$334="","",FCJ!$C$334))</f>
        <v/>
      </c>
      <c r="M89" s="124" t="str">
        <f t="shared" si="2"/>
        <v/>
      </c>
      <c r="N89" s="132"/>
    </row>
    <row r="90" spans="1:14" x14ac:dyDescent="0.25">
      <c r="A90" s="124" t="str">
        <f>IF(FCJ!A365="X",FCJ!D365,"")</f>
        <v/>
      </c>
      <c r="B90" s="124" t="str">
        <f>IF(A90="","",FCJ!$A$330)</f>
        <v/>
      </c>
      <c r="C90" s="124" t="str">
        <f>IF(A90="","",VLOOKUP(B90,'Thèmes FCJ'!$A$2:$E$248,4,FALSE))</f>
        <v/>
      </c>
      <c r="D90" s="124" t="str">
        <f>IF(A90="","",VLOOKUP(B90,'Thèmes FCJ'!$A$2:$E$248,2,FALSE))</f>
        <v/>
      </c>
      <c r="E90" s="124" t="str">
        <f>IF(A90="","",VLOOKUP(B90,'Thèmes FCJ'!$A$2:$E$248,3,FALSE))</f>
        <v/>
      </c>
      <c r="F90" s="124"/>
      <c r="G90" s="124" t="str">
        <f>IF(A90="","",IF(FCJ!$C$331="","",FCJ!$C$331))</f>
        <v/>
      </c>
      <c r="H90" s="125" t="str">
        <f>IF(A90="","",FCJ!$E$3)</f>
        <v/>
      </c>
      <c r="I90" s="124" t="str">
        <f>IF(A90="","",FCJ!$C$332)</f>
        <v/>
      </c>
      <c r="J90" s="124" t="str">
        <f>IF(A90="","",FCJ!$C$3)</f>
        <v/>
      </c>
      <c r="K90" s="124" t="str">
        <f>IF(A90="","",IF(FCJ!$C$333="","",FCJ!$C$333))</f>
        <v/>
      </c>
      <c r="L90" s="124" t="str">
        <f>IF(A90="","",IF(FCJ!$C$334="","",FCJ!$C$334))</f>
        <v/>
      </c>
      <c r="M90" s="124" t="str">
        <f t="shared" si="2"/>
        <v/>
      </c>
      <c r="N90" s="132"/>
    </row>
    <row r="91" spans="1:14" x14ac:dyDescent="0.25">
      <c r="A91" s="124" t="str">
        <f>IF(FCJ!A366="X",FCJ!D366,"")</f>
        <v/>
      </c>
      <c r="B91" s="124" t="str">
        <f>IF(A91="","",FCJ!$A$330)</f>
        <v/>
      </c>
      <c r="C91" s="124" t="str">
        <f>IF(A91="","",VLOOKUP(B91,'Thèmes FCJ'!$A$2:$E$248,4,FALSE))</f>
        <v/>
      </c>
      <c r="D91" s="124" t="str">
        <f>IF(A91="","",VLOOKUP(B91,'Thèmes FCJ'!$A$2:$E$248,2,FALSE))</f>
        <v/>
      </c>
      <c r="E91" s="124" t="str">
        <f>IF(A91="","",VLOOKUP(B91,'Thèmes FCJ'!$A$2:$E$248,3,FALSE))</f>
        <v/>
      </c>
      <c r="F91" s="124"/>
      <c r="G91" s="124" t="str">
        <f>IF(A91="","",IF(FCJ!$C$331="","",FCJ!$C$331))</f>
        <v/>
      </c>
      <c r="H91" s="125" t="str">
        <f>IF(A91="","",FCJ!$E$3)</f>
        <v/>
      </c>
      <c r="I91" s="124" t="str">
        <f>IF(A91="","",FCJ!$C$332)</f>
        <v/>
      </c>
      <c r="J91" s="124" t="str">
        <f>IF(A91="","",FCJ!$C$3)</f>
        <v/>
      </c>
      <c r="K91" s="124" t="str">
        <f>IF(A91="","",IF(FCJ!$C$333="","",FCJ!$C$333))</f>
        <v/>
      </c>
      <c r="L91" s="124" t="str">
        <f>IF(A91="","",IF(FCJ!$C$334="","",FCJ!$C$334))</f>
        <v/>
      </c>
      <c r="M91" s="124" t="str">
        <f t="shared" si="2"/>
        <v/>
      </c>
      <c r="N91" s="132"/>
    </row>
    <row r="92" spans="1:14" x14ac:dyDescent="0.25">
      <c r="A92" s="123" t="str">
        <f>IF(FCJ!I337="X",FCJ!L337,"")</f>
        <v/>
      </c>
      <c r="B92" s="123" t="str">
        <f>IF(A92="","",FCJ!$I$330)</f>
        <v/>
      </c>
      <c r="C92" s="123" t="str">
        <f>IF(A92="","",VLOOKUP(B92,'Thèmes FCJ'!$A$2:$E$248,4,FALSE))</f>
        <v/>
      </c>
      <c r="D92" s="123" t="str">
        <f>IF(A92="","",VLOOKUP(B92,'Thèmes FCJ'!$A$2:$E$248,2,FALSE))</f>
        <v/>
      </c>
      <c r="E92" s="123" t="str">
        <f>IF(A92="","",VLOOKUP(B92,'Thèmes FCJ'!$A$2:$E$248,3,FALSE))</f>
        <v/>
      </c>
      <c r="F92" s="123"/>
      <c r="G92" s="123" t="str">
        <f>IF(A92="","",IF(FCJ!$K$331="","",FCJ!$K$331))</f>
        <v/>
      </c>
      <c r="H92" s="126" t="str">
        <f>IF(A92="","",FCJ!$E$3)</f>
        <v/>
      </c>
      <c r="I92" s="123" t="str">
        <f>IF(A92="","",FCJ!$K$332)</f>
        <v/>
      </c>
      <c r="J92" s="123" t="str">
        <f>IF(A92="","",FCJ!$C$3)</f>
        <v/>
      </c>
      <c r="K92" s="123" t="str">
        <f>IF(A92="","",IF(FCJ!$K$333="","",FCJ!$K$333))</f>
        <v/>
      </c>
      <c r="L92" s="123" t="str">
        <f>IF(A92="","",IF(FCJ!$K$334="","",FCJ!$K$334))</f>
        <v/>
      </c>
      <c r="M92" s="123" t="str">
        <f t="shared" si="2"/>
        <v/>
      </c>
      <c r="N92" s="132"/>
    </row>
    <row r="93" spans="1:14" x14ac:dyDescent="0.25">
      <c r="A93" s="123" t="str">
        <f>IF(FCJ!I338="X",FCJ!L338,"")</f>
        <v>Agents 10</v>
      </c>
      <c r="B93" s="123" t="str">
        <f>IF(A93="","",FCJ!$I$330)</f>
        <v>INC_4</v>
      </c>
      <c r="C93" s="123" t="str">
        <f>IF(A93="","",VLOOKUP(B93,'Thèmes FCJ'!$A$2:$E$248,4,FALSE))</f>
        <v>INC</v>
      </c>
      <c r="D93" s="123" t="str">
        <f>IF(A93="","",VLOOKUP(B93,'Thèmes FCJ'!$A$2:$E$248,2,FALSE))</f>
        <v>LDV PAR L'EXTERIEUR VIA ECHELLE COULISSE</v>
      </c>
      <c r="E93" s="123" t="str">
        <f>IF(A93="","",VLOOKUP(B93,'Thèmes FCJ'!$A$2:$E$248,3,FALSE))</f>
        <v>ETABLISSEMENT LDV PAR L'EXTÉRIEUR AU MOYEN DE L'ÉCHELLE À COULISSE</v>
      </c>
      <c r="F93" s="123"/>
      <c r="G93" s="123" t="str">
        <f>IF(A93="","",IF(FCJ!$K$331="","",FCJ!$K$331))</f>
        <v>Test ne pas en tenir compte3</v>
      </c>
      <c r="H93" s="126">
        <f>IF(A93="","",FCJ!$E$3)</f>
        <v>44146</v>
      </c>
      <c r="I93" s="123" t="str">
        <f>IF(A93="","",FCJ!$K$332)</f>
        <v>Agents 4</v>
      </c>
      <c r="J93" s="123" t="str">
        <f>IF(A93="","",FCJ!$C$3)</f>
        <v>Agents 1</v>
      </c>
      <c r="K93" s="123" t="str">
        <f>IF(A93="","",IF(FCJ!$K$333="","",FCJ!$K$333))</f>
        <v/>
      </c>
      <c r="L93" s="123" t="str">
        <f>IF(A93="","",IF(FCJ!$K$334="","",FCJ!$K$334))</f>
        <v/>
      </c>
      <c r="M93" s="123" t="str">
        <f t="shared" si="2"/>
        <v>Agents 10INC_4</v>
      </c>
      <c r="N93" s="132"/>
    </row>
    <row r="94" spans="1:14" x14ac:dyDescent="0.25">
      <c r="A94" s="123" t="str">
        <f>IF(FCJ!I339="X",FCJ!L339,"")</f>
        <v>Agents 106</v>
      </c>
      <c r="B94" s="123" t="str">
        <f>IF(A94="","",FCJ!$I$330)</f>
        <v>INC_4</v>
      </c>
      <c r="C94" s="123" t="str">
        <f>IF(A94="","",VLOOKUP(B94,'Thèmes FCJ'!$A$2:$E$248,4,FALSE))</f>
        <v>INC</v>
      </c>
      <c r="D94" s="123" t="str">
        <f>IF(A94="","",VLOOKUP(B94,'Thèmes FCJ'!$A$2:$E$248,2,FALSE))</f>
        <v>LDV PAR L'EXTERIEUR VIA ECHELLE COULISSE</v>
      </c>
      <c r="E94" s="123" t="str">
        <f>IF(A94="","",VLOOKUP(B94,'Thèmes FCJ'!$A$2:$E$248,3,FALSE))</f>
        <v>ETABLISSEMENT LDV PAR L'EXTÉRIEUR AU MOYEN DE L'ÉCHELLE À COULISSE</v>
      </c>
      <c r="F94" s="123"/>
      <c r="G94" s="123" t="str">
        <f>IF(A94="","",IF(FCJ!$K$331="","",FCJ!$K$331))</f>
        <v>Test ne pas en tenir compte3</v>
      </c>
      <c r="H94" s="126">
        <f>IF(A94="","",FCJ!$E$3)</f>
        <v>44146</v>
      </c>
      <c r="I94" s="123" t="str">
        <f>IF(A94="","",FCJ!$K$332)</f>
        <v>Agents 4</v>
      </c>
      <c r="J94" s="123" t="str">
        <f>IF(A94="","",FCJ!$C$3)</f>
        <v>Agents 1</v>
      </c>
      <c r="K94" s="123" t="str">
        <f>IF(A94="","",IF(FCJ!$K$333="","",FCJ!$K$333))</f>
        <v/>
      </c>
      <c r="L94" s="123" t="str">
        <f>IF(A94="","",IF(FCJ!$K$334="","",FCJ!$K$334))</f>
        <v/>
      </c>
      <c r="M94" s="123" t="str">
        <f t="shared" si="2"/>
        <v>Agents 106INC_4</v>
      </c>
      <c r="N94" s="132"/>
    </row>
    <row r="95" spans="1:14" x14ac:dyDescent="0.25">
      <c r="A95" s="123" t="str">
        <f>IF(FCJ!I340="X",FCJ!L340,"")</f>
        <v/>
      </c>
      <c r="B95" s="123" t="str">
        <f>IF(A95="","",FCJ!$I$330)</f>
        <v/>
      </c>
      <c r="C95" s="123" t="str">
        <f>IF(A95="","",VLOOKUP(B95,'Thèmes FCJ'!$A$2:$E$248,4,FALSE))</f>
        <v/>
      </c>
      <c r="D95" s="123" t="str">
        <f>IF(A95="","",VLOOKUP(B95,'Thèmes FCJ'!$A$2:$E$248,2,FALSE))</f>
        <v/>
      </c>
      <c r="E95" s="123" t="str">
        <f>IF(A95="","",VLOOKUP(B95,'Thèmes FCJ'!$A$2:$E$248,3,FALSE))</f>
        <v/>
      </c>
      <c r="F95" s="123"/>
      <c r="G95" s="123" t="str">
        <f>IF(A95="","",IF(FCJ!$K$331="","",FCJ!$K$331))</f>
        <v/>
      </c>
      <c r="H95" s="126" t="str">
        <f>IF(A95="","",FCJ!$E$3)</f>
        <v/>
      </c>
      <c r="I95" s="123" t="str">
        <f>IF(A95="","",FCJ!$K$332)</f>
        <v/>
      </c>
      <c r="J95" s="123" t="str">
        <f>IF(A95="","",FCJ!$C$3)</f>
        <v/>
      </c>
      <c r="K95" s="123" t="str">
        <f>IF(A95="","",IF(FCJ!$K$333="","",FCJ!$K$333))</f>
        <v/>
      </c>
      <c r="L95" s="123" t="str">
        <f>IF(A95="","",IF(FCJ!$K$334="","",FCJ!$K$334))</f>
        <v/>
      </c>
      <c r="M95" s="123" t="str">
        <f t="shared" si="2"/>
        <v/>
      </c>
      <c r="N95" s="132"/>
    </row>
    <row r="96" spans="1:14" x14ac:dyDescent="0.25">
      <c r="A96" s="123" t="str">
        <f>IF(FCJ!I341="X",FCJ!L341,"")</f>
        <v>Agents 3</v>
      </c>
      <c r="B96" s="123" t="str">
        <f>IF(A96="","",FCJ!$I$330)</f>
        <v>INC_4</v>
      </c>
      <c r="C96" s="123" t="str">
        <f>IF(A96="","",VLOOKUP(B96,'Thèmes FCJ'!$A$2:$E$248,4,FALSE))</f>
        <v>INC</v>
      </c>
      <c r="D96" s="123" t="str">
        <f>IF(A96="","",VLOOKUP(B96,'Thèmes FCJ'!$A$2:$E$248,2,FALSE))</f>
        <v>LDV PAR L'EXTERIEUR VIA ECHELLE COULISSE</v>
      </c>
      <c r="E96" s="123" t="str">
        <f>IF(A96="","",VLOOKUP(B96,'Thèmes FCJ'!$A$2:$E$248,3,FALSE))</f>
        <v>ETABLISSEMENT LDV PAR L'EXTÉRIEUR AU MOYEN DE L'ÉCHELLE À COULISSE</v>
      </c>
      <c r="F96" s="123"/>
      <c r="G96" s="123" t="str">
        <f>IF(A96="","",IF(FCJ!$K$331="","",FCJ!$K$331))</f>
        <v>Test ne pas en tenir compte3</v>
      </c>
      <c r="H96" s="126">
        <f>IF(A96="","",FCJ!$E$3)</f>
        <v>44146</v>
      </c>
      <c r="I96" s="123" t="str">
        <f>IF(A96="","",FCJ!$K$332)</f>
        <v>Agents 4</v>
      </c>
      <c r="J96" s="123" t="str">
        <f>IF(A96="","",FCJ!$C$3)</f>
        <v>Agents 1</v>
      </c>
      <c r="K96" s="123" t="str">
        <f>IF(A96="","",IF(FCJ!$K$333="","",FCJ!$K$333))</f>
        <v/>
      </c>
      <c r="L96" s="123" t="str">
        <f>IF(A96="","",IF(FCJ!$K$334="","",FCJ!$K$334))</f>
        <v/>
      </c>
      <c r="M96" s="123" t="str">
        <f t="shared" si="2"/>
        <v>Agents 3INC_4</v>
      </c>
      <c r="N96" s="132"/>
    </row>
    <row r="97" spans="1:14" x14ac:dyDescent="0.25">
      <c r="A97" s="123" t="str">
        <f>IF(FCJ!I342="X",FCJ!L342,"")</f>
        <v/>
      </c>
      <c r="B97" s="123" t="str">
        <f>IF(A97="","",FCJ!$I$330)</f>
        <v/>
      </c>
      <c r="C97" s="123" t="str">
        <f>IF(A97="","",VLOOKUP(B97,'Thèmes FCJ'!$A$2:$E$248,4,FALSE))</f>
        <v/>
      </c>
      <c r="D97" s="123" t="str">
        <f>IF(A97="","",VLOOKUP(B97,'Thèmes FCJ'!$A$2:$E$248,2,FALSE))</f>
        <v/>
      </c>
      <c r="E97" s="123" t="str">
        <f>IF(A97="","",VLOOKUP(B97,'Thèmes FCJ'!$A$2:$E$248,3,FALSE))</f>
        <v/>
      </c>
      <c r="F97" s="123"/>
      <c r="G97" s="123" t="str">
        <f>IF(A97="","",IF(FCJ!$K$331="","",FCJ!$K$331))</f>
        <v/>
      </c>
      <c r="H97" s="126" t="str">
        <f>IF(A97="","",FCJ!$E$3)</f>
        <v/>
      </c>
      <c r="I97" s="123" t="str">
        <f>IF(A97="","",FCJ!$K$332)</f>
        <v/>
      </c>
      <c r="J97" s="123" t="str">
        <f>IF(A97="","",FCJ!$C$3)</f>
        <v/>
      </c>
      <c r="K97" s="123" t="str">
        <f>IF(A97="","",IF(FCJ!$K$333="","",FCJ!$K$333))</f>
        <v/>
      </c>
      <c r="L97" s="123" t="str">
        <f>IF(A97="","",IF(FCJ!$K$334="","",FCJ!$K$334))</f>
        <v/>
      </c>
      <c r="M97" s="123" t="str">
        <f t="shared" si="2"/>
        <v/>
      </c>
      <c r="N97" s="132"/>
    </row>
    <row r="98" spans="1:14" x14ac:dyDescent="0.25">
      <c r="A98" s="123" t="str">
        <f>IF(FCJ!I343="X",FCJ!L343,"")</f>
        <v/>
      </c>
      <c r="B98" s="123" t="str">
        <f>IF(A98="","",FCJ!$I$330)</f>
        <v/>
      </c>
      <c r="C98" s="123" t="str">
        <f>IF(A98="","",VLOOKUP(B98,'Thèmes FCJ'!$A$2:$E$248,4,FALSE))</f>
        <v/>
      </c>
      <c r="D98" s="123" t="str">
        <f>IF(A98="","",VLOOKUP(B98,'Thèmes FCJ'!$A$2:$E$248,2,FALSE))</f>
        <v/>
      </c>
      <c r="E98" s="123" t="str">
        <f>IF(A98="","",VLOOKUP(B98,'Thèmes FCJ'!$A$2:$E$248,3,FALSE))</f>
        <v/>
      </c>
      <c r="F98" s="123"/>
      <c r="G98" s="123" t="str">
        <f>IF(A98="","",IF(FCJ!$K$331="","",FCJ!$K$331))</f>
        <v/>
      </c>
      <c r="H98" s="126" t="str">
        <f>IF(A98="","",FCJ!$E$3)</f>
        <v/>
      </c>
      <c r="I98" s="123" t="str">
        <f>IF(A98="","",FCJ!$K$332)</f>
        <v/>
      </c>
      <c r="J98" s="123" t="str">
        <f>IF(A98="","",FCJ!$C$3)</f>
        <v/>
      </c>
      <c r="K98" s="123" t="str">
        <f>IF(A98="","",IF(FCJ!$K$333="","",FCJ!$K$333))</f>
        <v/>
      </c>
      <c r="L98" s="123" t="str">
        <f>IF(A98="","",IF(FCJ!$K$334="","",FCJ!$K$334))</f>
        <v/>
      </c>
      <c r="M98" s="123" t="str">
        <f t="shared" ref="M98:M129" si="3">IF(A98="","",A98&amp;B98)</f>
        <v/>
      </c>
      <c r="N98" s="132"/>
    </row>
    <row r="99" spans="1:14" x14ac:dyDescent="0.25">
      <c r="A99" s="123" t="str">
        <f>IF(FCJ!I344="X",FCJ!L344,"")</f>
        <v/>
      </c>
      <c r="B99" s="123" t="str">
        <f>IF(A99="","",FCJ!$I$330)</f>
        <v/>
      </c>
      <c r="C99" s="123" t="str">
        <f>IF(A99="","",VLOOKUP(B99,'Thèmes FCJ'!$A$2:$E$248,4,FALSE))</f>
        <v/>
      </c>
      <c r="D99" s="123" t="str">
        <f>IF(A99="","",VLOOKUP(B99,'Thèmes FCJ'!$A$2:$E$248,2,FALSE))</f>
        <v/>
      </c>
      <c r="E99" s="123" t="str">
        <f>IF(A99="","",VLOOKUP(B99,'Thèmes FCJ'!$A$2:$E$248,3,FALSE))</f>
        <v/>
      </c>
      <c r="F99" s="123"/>
      <c r="G99" s="123" t="str">
        <f>IF(A99="","",IF(FCJ!$K$331="","",FCJ!$K$331))</f>
        <v/>
      </c>
      <c r="H99" s="126" t="str">
        <f>IF(A99="","",FCJ!$E$3)</f>
        <v/>
      </c>
      <c r="I99" s="123" t="str">
        <f>IF(A99="","",FCJ!$K$332)</f>
        <v/>
      </c>
      <c r="J99" s="123" t="str">
        <f>IF(A99="","",FCJ!$C$3)</f>
        <v/>
      </c>
      <c r="K99" s="123" t="str">
        <f>IF(A99="","",IF(FCJ!$K$333="","",FCJ!$K$333))</f>
        <v/>
      </c>
      <c r="L99" s="123" t="str">
        <f>IF(A99="","",IF(FCJ!$K$334="","",FCJ!$K$334))</f>
        <v/>
      </c>
      <c r="M99" s="123" t="str">
        <f t="shared" si="3"/>
        <v/>
      </c>
      <c r="N99" s="132"/>
    </row>
    <row r="100" spans="1:14" x14ac:dyDescent="0.25">
      <c r="A100" s="123" t="str">
        <f>IF(FCJ!I345="X",FCJ!L345,"")</f>
        <v/>
      </c>
      <c r="B100" s="123" t="str">
        <f>IF(A100="","",FCJ!$I$330)</f>
        <v/>
      </c>
      <c r="C100" s="123" t="str">
        <f>IF(A100="","",VLOOKUP(B100,'Thèmes FCJ'!$A$2:$E$248,4,FALSE))</f>
        <v/>
      </c>
      <c r="D100" s="123" t="str">
        <f>IF(A100="","",VLOOKUP(B100,'Thèmes FCJ'!$A$2:$E$248,2,FALSE))</f>
        <v/>
      </c>
      <c r="E100" s="123" t="str">
        <f>IF(A100="","",VLOOKUP(B100,'Thèmes FCJ'!$A$2:$E$248,3,FALSE))</f>
        <v/>
      </c>
      <c r="F100" s="123"/>
      <c r="G100" s="123" t="str">
        <f>IF(A100="","",IF(FCJ!$K$331="","",FCJ!$K$331))</f>
        <v/>
      </c>
      <c r="H100" s="126" t="str">
        <f>IF(A100="","",FCJ!$E$3)</f>
        <v/>
      </c>
      <c r="I100" s="123" t="str">
        <f>IF(A100="","",FCJ!$K$332)</f>
        <v/>
      </c>
      <c r="J100" s="123" t="str">
        <f>IF(A100="","",FCJ!$C$3)</f>
        <v/>
      </c>
      <c r="K100" s="123" t="str">
        <f>IF(A100="","",IF(FCJ!$K$333="","",FCJ!$K$333))</f>
        <v/>
      </c>
      <c r="L100" s="123" t="str">
        <f>IF(A100="","",IF(FCJ!$K$334="","",FCJ!$K$334))</f>
        <v/>
      </c>
      <c r="M100" s="123" t="str">
        <f t="shared" si="3"/>
        <v/>
      </c>
      <c r="N100" s="132"/>
    </row>
    <row r="101" spans="1:14" x14ac:dyDescent="0.25">
      <c r="A101" s="123" t="str">
        <f>IF(FCJ!I346="X",FCJ!L346,"")</f>
        <v>Agents 6</v>
      </c>
      <c r="B101" s="123" t="str">
        <f>IF(A101="","",FCJ!$I$330)</f>
        <v>INC_4</v>
      </c>
      <c r="C101" s="123" t="str">
        <f>IF(A101="","",VLOOKUP(B101,'Thèmes FCJ'!$A$2:$E$248,4,FALSE))</f>
        <v>INC</v>
      </c>
      <c r="D101" s="123" t="str">
        <f>IF(A101="","",VLOOKUP(B101,'Thèmes FCJ'!$A$2:$E$248,2,FALSE))</f>
        <v>LDV PAR L'EXTERIEUR VIA ECHELLE COULISSE</v>
      </c>
      <c r="E101" s="123" t="str">
        <f>IF(A101="","",VLOOKUP(B101,'Thèmes FCJ'!$A$2:$E$248,3,FALSE))</f>
        <v>ETABLISSEMENT LDV PAR L'EXTÉRIEUR AU MOYEN DE L'ÉCHELLE À COULISSE</v>
      </c>
      <c r="F101" s="123"/>
      <c r="G101" s="123" t="str">
        <f>IF(A101="","",IF(FCJ!$K$331="","",FCJ!$K$331))</f>
        <v>Test ne pas en tenir compte3</v>
      </c>
      <c r="H101" s="126">
        <f>IF(A101="","",FCJ!$E$3)</f>
        <v>44146</v>
      </c>
      <c r="I101" s="123" t="str">
        <f>IF(A101="","",FCJ!$K$332)</f>
        <v>Agents 4</v>
      </c>
      <c r="J101" s="123" t="str">
        <f>IF(A101="","",FCJ!$C$3)</f>
        <v>Agents 1</v>
      </c>
      <c r="K101" s="123" t="str">
        <f>IF(A101="","",IF(FCJ!$K$333="","",FCJ!$K$333))</f>
        <v/>
      </c>
      <c r="L101" s="123" t="str">
        <f>IF(A101="","",IF(FCJ!$K$334="","",FCJ!$K$334))</f>
        <v/>
      </c>
      <c r="M101" s="123" t="str">
        <f t="shared" si="3"/>
        <v>Agents 6INC_4</v>
      </c>
      <c r="N101" s="132"/>
    </row>
    <row r="102" spans="1:14" x14ac:dyDescent="0.25">
      <c r="A102" s="123" t="str">
        <f>IF(FCJ!I347="X",FCJ!L347,"")</f>
        <v/>
      </c>
      <c r="B102" s="123" t="str">
        <f>IF(A102="","",FCJ!$I$330)</f>
        <v/>
      </c>
      <c r="C102" s="123" t="str">
        <f>IF(A102="","",VLOOKUP(B102,'Thèmes FCJ'!$A$2:$E$248,4,FALSE))</f>
        <v/>
      </c>
      <c r="D102" s="123" t="str">
        <f>IF(A102="","",VLOOKUP(B102,'Thèmes FCJ'!$A$2:$E$248,2,FALSE))</f>
        <v/>
      </c>
      <c r="E102" s="123" t="str">
        <f>IF(A102="","",VLOOKUP(B102,'Thèmes FCJ'!$A$2:$E$248,3,FALSE))</f>
        <v/>
      </c>
      <c r="F102" s="123"/>
      <c r="G102" s="123" t="str">
        <f>IF(A102="","",IF(FCJ!$K$331="","",FCJ!$K$331))</f>
        <v/>
      </c>
      <c r="H102" s="126" t="str">
        <f>IF(A102="","",FCJ!$E$3)</f>
        <v/>
      </c>
      <c r="I102" s="123" t="str">
        <f>IF(A102="","",FCJ!$K$332)</f>
        <v/>
      </c>
      <c r="J102" s="123" t="str">
        <f>IF(A102="","",FCJ!$C$3)</f>
        <v/>
      </c>
      <c r="K102" s="123" t="str">
        <f>IF(A102="","",IF(FCJ!$K$333="","",FCJ!$K$333))</f>
        <v/>
      </c>
      <c r="L102" s="123" t="str">
        <f>IF(A102="","",IF(FCJ!$K$334="","",FCJ!$K$334))</f>
        <v/>
      </c>
      <c r="M102" s="123" t="str">
        <f t="shared" si="3"/>
        <v/>
      </c>
      <c r="N102" s="132"/>
    </row>
    <row r="103" spans="1:14" x14ac:dyDescent="0.25">
      <c r="A103" s="123" t="str">
        <f>IF(FCJ!I348="X",FCJ!L348,"")</f>
        <v/>
      </c>
      <c r="B103" s="123" t="str">
        <f>IF(A103="","",FCJ!$I$330)</f>
        <v/>
      </c>
      <c r="C103" s="123" t="str">
        <f>IF(A103="","",VLOOKUP(B103,'Thèmes FCJ'!$A$2:$E$248,4,FALSE))</f>
        <v/>
      </c>
      <c r="D103" s="123" t="str">
        <f>IF(A103="","",VLOOKUP(B103,'Thèmes FCJ'!$A$2:$E$248,2,FALSE))</f>
        <v/>
      </c>
      <c r="E103" s="123" t="str">
        <f>IF(A103="","",VLOOKUP(B103,'Thèmes FCJ'!$A$2:$E$248,3,FALSE))</f>
        <v/>
      </c>
      <c r="F103" s="123"/>
      <c r="G103" s="123" t="str">
        <f>IF(A103="","",IF(FCJ!$K$331="","",FCJ!$K$331))</f>
        <v/>
      </c>
      <c r="H103" s="126" t="str">
        <f>IF(A103="","",FCJ!$E$3)</f>
        <v/>
      </c>
      <c r="I103" s="123" t="str">
        <f>IF(A103="","",FCJ!$K$332)</f>
        <v/>
      </c>
      <c r="J103" s="123" t="str">
        <f>IF(A103="","",FCJ!$C$3)</f>
        <v/>
      </c>
      <c r="K103" s="123" t="str">
        <f>IF(A103="","",IF(FCJ!$K$333="","",FCJ!$K$333))</f>
        <v/>
      </c>
      <c r="L103" s="123" t="str">
        <f>IF(A103="","",IF(FCJ!$K$334="","",FCJ!$K$334))</f>
        <v/>
      </c>
      <c r="M103" s="123" t="str">
        <f t="shared" si="3"/>
        <v/>
      </c>
      <c r="N103" s="132"/>
    </row>
    <row r="104" spans="1:14" x14ac:dyDescent="0.25">
      <c r="A104" s="123" t="str">
        <f>IF(FCJ!I349="X",FCJ!L349,"")</f>
        <v/>
      </c>
      <c r="B104" s="123" t="str">
        <f>IF(A104="","",FCJ!$I$330)</f>
        <v/>
      </c>
      <c r="C104" s="123" t="str">
        <f>IF(A104="","",VLOOKUP(B104,'Thèmes FCJ'!$A$2:$E$248,4,FALSE))</f>
        <v/>
      </c>
      <c r="D104" s="123" t="str">
        <f>IF(A104="","",VLOOKUP(B104,'Thèmes FCJ'!$A$2:$E$248,2,FALSE))</f>
        <v/>
      </c>
      <c r="E104" s="123" t="str">
        <f>IF(A104="","",VLOOKUP(B104,'Thèmes FCJ'!$A$2:$E$248,3,FALSE))</f>
        <v/>
      </c>
      <c r="F104" s="123"/>
      <c r="G104" s="123" t="str">
        <f>IF(A104="","",IF(FCJ!$K$331="","",FCJ!$K$331))</f>
        <v/>
      </c>
      <c r="H104" s="126" t="str">
        <f>IF(A104="","",FCJ!$E$3)</f>
        <v/>
      </c>
      <c r="I104" s="123" t="str">
        <f>IF(A104="","",FCJ!$K$332)</f>
        <v/>
      </c>
      <c r="J104" s="123" t="str">
        <f>IF(A104="","",FCJ!$C$3)</f>
        <v/>
      </c>
      <c r="K104" s="123" t="str">
        <f>IF(A104="","",IF(FCJ!$K$333="","",FCJ!$K$333))</f>
        <v/>
      </c>
      <c r="L104" s="123" t="str">
        <f>IF(A104="","",IF(FCJ!$K$334="","",FCJ!$K$334))</f>
        <v/>
      </c>
      <c r="M104" s="123" t="str">
        <f t="shared" si="3"/>
        <v/>
      </c>
      <c r="N104" s="132"/>
    </row>
    <row r="105" spans="1:14" x14ac:dyDescent="0.25">
      <c r="A105" s="123" t="str">
        <f>IF(FCJ!I350="X",FCJ!L350,"")</f>
        <v/>
      </c>
      <c r="B105" s="123" t="str">
        <f>IF(A105="","",FCJ!$I$330)</f>
        <v/>
      </c>
      <c r="C105" s="123" t="str">
        <f>IF(A105="","",VLOOKUP(B105,'Thèmes FCJ'!$A$2:$E$248,4,FALSE))</f>
        <v/>
      </c>
      <c r="D105" s="123" t="str">
        <f>IF(A105="","",VLOOKUP(B105,'Thèmes FCJ'!$A$2:$E$248,2,FALSE))</f>
        <v/>
      </c>
      <c r="E105" s="123" t="str">
        <f>IF(A105="","",VLOOKUP(B105,'Thèmes FCJ'!$A$2:$E$248,3,FALSE))</f>
        <v/>
      </c>
      <c r="F105" s="123"/>
      <c r="G105" s="123" t="str">
        <f>IF(A105="","",IF(FCJ!$K$331="","",FCJ!$K$331))</f>
        <v/>
      </c>
      <c r="H105" s="126" t="str">
        <f>IF(A105="","",FCJ!$E$3)</f>
        <v/>
      </c>
      <c r="I105" s="123" t="str">
        <f>IF(A105="","",FCJ!$K$332)</f>
        <v/>
      </c>
      <c r="J105" s="123" t="str">
        <f>IF(A105="","",FCJ!$C$3)</f>
        <v/>
      </c>
      <c r="K105" s="123" t="str">
        <f>IF(A105="","",IF(FCJ!$K$333="","",FCJ!$K$333))</f>
        <v/>
      </c>
      <c r="L105" s="123" t="str">
        <f>IF(A105="","",IF(FCJ!$K$334="","",FCJ!$K$334))</f>
        <v/>
      </c>
      <c r="M105" s="123" t="str">
        <f t="shared" si="3"/>
        <v/>
      </c>
      <c r="N105" s="132"/>
    </row>
    <row r="106" spans="1:14" x14ac:dyDescent="0.25">
      <c r="A106" s="123" t="str">
        <f>IF(FCJ!I351="X",FCJ!L351,"")</f>
        <v/>
      </c>
      <c r="B106" s="123" t="str">
        <f>IF(A106="","",FCJ!$I$330)</f>
        <v/>
      </c>
      <c r="C106" s="123" t="str">
        <f>IF(A106="","",VLOOKUP(B106,'Thèmes FCJ'!$A$2:$E$248,4,FALSE))</f>
        <v/>
      </c>
      <c r="D106" s="123" t="str">
        <f>IF(A106="","",VLOOKUP(B106,'Thèmes FCJ'!$A$2:$E$248,2,FALSE))</f>
        <v/>
      </c>
      <c r="E106" s="123" t="str">
        <f>IF(A106="","",VLOOKUP(B106,'Thèmes FCJ'!$A$2:$E$248,3,FALSE))</f>
        <v/>
      </c>
      <c r="F106" s="123"/>
      <c r="G106" s="123" t="str">
        <f>IF(A106="","",IF(FCJ!$K$331="","",FCJ!$K$331))</f>
        <v/>
      </c>
      <c r="H106" s="126" t="str">
        <f>IF(A106="","",FCJ!$E$3)</f>
        <v/>
      </c>
      <c r="I106" s="123" t="str">
        <f>IF(A106="","",FCJ!$K$332)</f>
        <v/>
      </c>
      <c r="J106" s="123" t="str">
        <f>IF(A106="","",FCJ!$C$3)</f>
        <v/>
      </c>
      <c r="K106" s="123" t="str">
        <f>IF(A106="","",IF(FCJ!$K$333="","",FCJ!$K$333))</f>
        <v/>
      </c>
      <c r="L106" s="123" t="str">
        <f>IF(A106="","",IF(FCJ!$K$334="","",FCJ!$K$334))</f>
        <v/>
      </c>
      <c r="M106" s="123" t="str">
        <f t="shared" si="3"/>
        <v/>
      </c>
      <c r="N106" s="132"/>
    </row>
    <row r="107" spans="1:14" x14ac:dyDescent="0.25">
      <c r="A107" s="123" t="str">
        <f>IF(FCJ!I352="X",FCJ!L352,"")</f>
        <v/>
      </c>
      <c r="B107" s="123" t="str">
        <f>IF(A107="","",FCJ!$I$330)</f>
        <v/>
      </c>
      <c r="C107" s="123" t="str">
        <f>IF(A107="","",VLOOKUP(B107,'Thèmes FCJ'!$A$2:$E$248,4,FALSE))</f>
        <v/>
      </c>
      <c r="D107" s="123" t="str">
        <f>IF(A107="","",VLOOKUP(B107,'Thèmes FCJ'!$A$2:$E$248,2,FALSE))</f>
        <v/>
      </c>
      <c r="E107" s="123" t="str">
        <f>IF(A107="","",VLOOKUP(B107,'Thèmes FCJ'!$A$2:$E$248,3,FALSE))</f>
        <v/>
      </c>
      <c r="F107" s="123"/>
      <c r="G107" s="123" t="str">
        <f>IF(A107="","",IF(FCJ!$K$331="","",FCJ!$K$331))</f>
        <v/>
      </c>
      <c r="H107" s="126" t="str">
        <f>IF(A107="","",FCJ!$E$3)</f>
        <v/>
      </c>
      <c r="I107" s="123" t="str">
        <f>IF(A107="","",FCJ!$K$332)</f>
        <v/>
      </c>
      <c r="J107" s="123" t="str">
        <f>IF(A107="","",FCJ!$C$3)</f>
        <v/>
      </c>
      <c r="K107" s="123" t="str">
        <f>IF(A107="","",IF(FCJ!$K$333="","",FCJ!$K$333))</f>
        <v/>
      </c>
      <c r="L107" s="123" t="str">
        <f>IF(A107="","",IF(FCJ!$K$334="","",FCJ!$K$334))</f>
        <v/>
      </c>
      <c r="M107" s="123" t="str">
        <f t="shared" si="3"/>
        <v/>
      </c>
      <c r="N107" s="132"/>
    </row>
    <row r="108" spans="1:14" x14ac:dyDescent="0.25">
      <c r="A108" s="123" t="str">
        <f>IF(FCJ!I353="X",FCJ!L353,"")</f>
        <v/>
      </c>
      <c r="B108" s="123" t="str">
        <f>IF(A108="","",FCJ!$I$330)</f>
        <v/>
      </c>
      <c r="C108" s="123" t="str">
        <f>IF(A108="","",VLOOKUP(B108,'Thèmes FCJ'!$A$2:$E$248,4,FALSE))</f>
        <v/>
      </c>
      <c r="D108" s="123" t="str">
        <f>IF(A108="","",VLOOKUP(B108,'Thèmes FCJ'!$A$2:$E$248,2,FALSE))</f>
        <v/>
      </c>
      <c r="E108" s="123" t="str">
        <f>IF(A108="","",VLOOKUP(B108,'Thèmes FCJ'!$A$2:$E$248,3,FALSE))</f>
        <v/>
      </c>
      <c r="F108" s="123"/>
      <c r="G108" s="123" t="str">
        <f>IF(A108="","",IF(FCJ!$K$331="","",FCJ!$K$331))</f>
        <v/>
      </c>
      <c r="H108" s="126" t="str">
        <f>IF(A108="","",FCJ!$E$3)</f>
        <v/>
      </c>
      <c r="I108" s="123" t="str">
        <f>IF(A108="","",FCJ!$K$332)</f>
        <v/>
      </c>
      <c r="J108" s="123" t="str">
        <f>IF(A108="","",FCJ!$C$3)</f>
        <v/>
      </c>
      <c r="K108" s="123" t="str">
        <f>IF(A108="","",IF(FCJ!$K$333="","",FCJ!$K$333))</f>
        <v/>
      </c>
      <c r="L108" s="123" t="str">
        <f>IF(A108="","",IF(FCJ!$K$334="","",FCJ!$K$334))</f>
        <v/>
      </c>
      <c r="M108" s="123" t="str">
        <f t="shared" si="3"/>
        <v/>
      </c>
      <c r="N108" s="132"/>
    </row>
    <row r="109" spans="1:14" x14ac:dyDescent="0.25">
      <c r="A109" s="123" t="str">
        <f>IF(FCJ!I354="X",FCJ!L354,"")</f>
        <v/>
      </c>
      <c r="B109" s="123" t="str">
        <f>IF(A109="","",FCJ!$I$330)</f>
        <v/>
      </c>
      <c r="C109" s="123" t="str">
        <f>IF(A109="","",VLOOKUP(B109,'Thèmes FCJ'!$A$2:$E$248,4,FALSE))</f>
        <v/>
      </c>
      <c r="D109" s="123" t="str">
        <f>IF(A109="","",VLOOKUP(B109,'Thèmes FCJ'!$A$2:$E$248,2,FALSE))</f>
        <v/>
      </c>
      <c r="E109" s="123" t="str">
        <f>IF(A109="","",VLOOKUP(B109,'Thèmes FCJ'!$A$2:$E$248,3,FALSE))</f>
        <v/>
      </c>
      <c r="F109" s="123"/>
      <c r="G109" s="123" t="str">
        <f>IF(A109="","",IF(FCJ!$K$331="","",FCJ!$K$331))</f>
        <v/>
      </c>
      <c r="H109" s="126" t="str">
        <f>IF(A109="","",FCJ!$E$3)</f>
        <v/>
      </c>
      <c r="I109" s="123" t="str">
        <f>IF(A109="","",FCJ!$K$332)</f>
        <v/>
      </c>
      <c r="J109" s="123" t="str">
        <f>IF(A109="","",FCJ!$C$3)</f>
        <v/>
      </c>
      <c r="K109" s="123" t="str">
        <f>IF(A109="","",IF(FCJ!$K$333="","",FCJ!$K$333))</f>
        <v/>
      </c>
      <c r="L109" s="123" t="str">
        <f>IF(A109="","",IF(FCJ!$K$334="","",FCJ!$K$334))</f>
        <v/>
      </c>
      <c r="M109" s="123" t="str">
        <f t="shared" si="3"/>
        <v/>
      </c>
      <c r="N109" s="132"/>
    </row>
    <row r="110" spans="1:14" x14ac:dyDescent="0.25">
      <c r="A110" s="123" t="str">
        <f>IF(FCJ!I355="X",FCJ!L355,"")</f>
        <v/>
      </c>
      <c r="B110" s="123" t="str">
        <f>IF(A110="","",FCJ!$I$330)</f>
        <v/>
      </c>
      <c r="C110" s="123" t="str">
        <f>IF(A110="","",VLOOKUP(B110,'Thèmes FCJ'!$A$2:$E$248,4,FALSE))</f>
        <v/>
      </c>
      <c r="D110" s="123" t="str">
        <f>IF(A110="","",VLOOKUP(B110,'Thèmes FCJ'!$A$2:$E$248,2,FALSE))</f>
        <v/>
      </c>
      <c r="E110" s="123" t="str">
        <f>IF(A110="","",VLOOKUP(B110,'Thèmes FCJ'!$A$2:$E$248,3,FALSE))</f>
        <v/>
      </c>
      <c r="F110" s="123"/>
      <c r="G110" s="123" t="str">
        <f>IF(A110="","",IF(FCJ!$K$331="","",FCJ!$K$331))</f>
        <v/>
      </c>
      <c r="H110" s="126" t="str">
        <f>IF(A110="","",FCJ!$E$3)</f>
        <v/>
      </c>
      <c r="I110" s="123" t="str">
        <f>IF(A110="","",FCJ!$K$332)</f>
        <v/>
      </c>
      <c r="J110" s="123" t="str">
        <f>IF(A110="","",FCJ!$C$3)</f>
        <v/>
      </c>
      <c r="K110" s="123" t="str">
        <f>IF(A110="","",IF(FCJ!$K$333="","",FCJ!$K$333))</f>
        <v/>
      </c>
      <c r="L110" s="123" t="str">
        <f>IF(A110="","",IF(FCJ!$K$334="","",FCJ!$K$334))</f>
        <v/>
      </c>
      <c r="M110" s="123" t="str">
        <f t="shared" si="3"/>
        <v/>
      </c>
      <c r="N110" s="132"/>
    </row>
    <row r="111" spans="1:14" x14ac:dyDescent="0.25">
      <c r="A111" s="123" t="str">
        <f>IF(FCJ!I356="X",FCJ!L356,"")</f>
        <v/>
      </c>
      <c r="B111" s="123" t="str">
        <f>IF(A111="","",FCJ!$I$330)</f>
        <v/>
      </c>
      <c r="C111" s="123" t="str">
        <f>IF(A111="","",VLOOKUP(B111,'Thèmes FCJ'!$A$2:$E$248,4,FALSE))</f>
        <v/>
      </c>
      <c r="D111" s="123" t="str">
        <f>IF(A111="","",VLOOKUP(B111,'Thèmes FCJ'!$A$2:$E$248,2,FALSE))</f>
        <v/>
      </c>
      <c r="E111" s="123" t="str">
        <f>IF(A111="","",VLOOKUP(B111,'Thèmes FCJ'!$A$2:$E$248,3,FALSE))</f>
        <v/>
      </c>
      <c r="F111" s="123"/>
      <c r="G111" s="123" t="str">
        <f>IF(A111="","",IF(FCJ!$K$331="","",FCJ!$K$331))</f>
        <v/>
      </c>
      <c r="H111" s="126" t="str">
        <f>IF(A111="","",FCJ!$E$3)</f>
        <v/>
      </c>
      <c r="I111" s="123" t="str">
        <f>IF(A111="","",FCJ!$K$332)</f>
        <v/>
      </c>
      <c r="J111" s="123" t="str">
        <f>IF(A111="","",FCJ!$C$3)</f>
        <v/>
      </c>
      <c r="K111" s="123" t="str">
        <f>IF(A111="","",IF(FCJ!$K$333="","",FCJ!$K$333))</f>
        <v/>
      </c>
      <c r="L111" s="123" t="str">
        <f>IF(A111="","",IF(FCJ!$K$334="","",FCJ!$K$334))</f>
        <v/>
      </c>
      <c r="M111" s="123" t="str">
        <f t="shared" si="3"/>
        <v/>
      </c>
      <c r="N111" s="132"/>
    </row>
    <row r="112" spans="1:14" x14ac:dyDescent="0.25">
      <c r="A112" s="123" t="str">
        <f>IF(FCJ!I357="X",FCJ!L357,"")</f>
        <v/>
      </c>
      <c r="B112" s="123" t="str">
        <f>IF(A112="","",FCJ!$I$330)</f>
        <v/>
      </c>
      <c r="C112" s="123" t="str">
        <f>IF(A112="","",VLOOKUP(B112,'Thèmes FCJ'!$A$2:$E$248,4,FALSE))</f>
        <v/>
      </c>
      <c r="D112" s="123" t="str">
        <f>IF(A112="","",VLOOKUP(B112,'Thèmes FCJ'!$A$2:$E$248,2,FALSE))</f>
        <v/>
      </c>
      <c r="E112" s="123" t="str">
        <f>IF(A112="","",VLOOKUP(B112,'Thèmes FCJ'!$A$2:$E$248,3,FALSE))</f>
        <v/>
      </c>
      <c r="F112" s="123"/>
      <c r="G112" s="123" t="str">
        <f>IF(A112="","",IF(FCJ!$K$331="","",FCJ!$K$331))</f>
        <v/>
      </c>
      <c r="H112" s="126" t="str">
        <f>IF(A112="","",FCJ!$E$3)</f>
        <v/>
      </c>
      <c r="I112" s="123" t="str">
        <f>IF(A112="","",FCJ!$K$332)</f>
        <v/>
      </c>
      <c r="J112" s="123" t="str">
        <f>IF(A112="","",FCJ!$C$3)</f>
        <v/>
      </c>
      <c r="K112" s="123" t="str">
        <f>IF(A112="","",IF(FCJ!$K$333="","",FCJ!$K$333))</f>
        <v/>
      </c>
      <c r="L112" s="123" t="str">
        <f>IF(A112="","",IF(FCJ!$K$334="","",FCJ!$K$334))</f>
        <v/>
      </c>
      <c r="M112" s="123" t="str">
        <f t="shared" si="3"/>
        <v/>
      </c>
      <c r="N112" s="132"/>
    </row>
    <row r="113" spans="1:14" x14ac:dyDescent="0.25">
      <c r="A113" s="123" t="str">
        <f>IF(FCJ!I358="X",FCJ!L358,"")</f>
        <v/>
      </c>
      <c r="B113" s="123" t="str">
        <f>IF(A113="","",FCJ!$I$330)</f>
        <v/>
      </c>
      <c r="C113" s="123" t="str">
        <f>IF(A113="","",VLOOKUP(B113,'Thèmes FCJ'!$A$2:$E$248,4,FALSE))</f>
        <v/>
      </c>
      <c r="D113" s="123" t="str">
        <f>IF(A113="","",VLOOKUP(B113,'Thèmes FCJ'!$A$2:$E$248,2,FALSE))</f>
        <v/>
      </c>
      <c r="E113" s="123" t="str">
        <f>IF(A113="","",VLOOKUP(B113,'Thèmes FCJ'!$A$2:$E$248,3,FALSE))</f>
        <v/>
      </c>
      <c r="F113" s="123"/>
      <c r="G113" s="123" t="str">
        <f>IF(A113="","",IF(FCJ!$K$331="","",FCJ!$K$331))</f>
        <v/>
      </c>
      <c r="H113" s="126" t="str">
        <f>IF(A113="","",FCJ!$E$3)</f>
        <v/>
      </c>
      <c r="I113" s="123" t="str">
        <f>IF(A113="","",FCJ!$K$332)</f>
        <v/>
      </c>
      <c r="J113" s="123" t="str">
        <f>IF(A113="","",FCJ!$C$3)</f>
        <v/>
      </c>
      <c r="K113" s="123" t="str">
        <f>IF(A113="","",IF(FCJ!$K$333="","",FCJ!$K$333))</f>
        <v/>
      </c>
      <c r="L113" s="123" t="str">
        <f>IF(A113="","",IF(FCJ!$K$334="","",FCJ!$K$334))</f>
        <v/>
      </c>
      <c r="M113" s="123" t="str">
        <f t="shared" si="3"/>
        <v/>
      </c>
      <c r="N113" s="132"/>
    </row>
    <row r="114" spans="1:14" x14ac:dyDescent="0.25">
      <c r="A114" s="123" t="str">
        <f>IF(FCJ!I359="X",FCJ!L359,"")</f>
        <v/>
      </c>
      <c r="B114" s="123" t="str">
        <f>IF(A114="","",FCJ!$I$330)</f>
        <v/>
      </c>
      <c r="C114" s="123" t="str">
        <f>IF(A114="","",VLOOKUP(B114,'Thèmes FCJ'!$A$2:$E$248,4,FALSE))</f>
        <v/>
      </c>
      <c r="D114" s="123" t="str">
        <f>IF(A114="","",VLOOKUP(B114,'Thèmes FCJ'!$A$2:$E$248,2,FALSE))</f>
        <v/>
      </c>
      <c r="E114" s="123" t="str">
        <f>IF(A114="","",VLOOKUP(B114,'Thèmes FCJ'!$A$2:$E$248,3,FALSE))</f>
        <v/>
      </c>
      <c r="F114" s="123"/>
      <c r="G114" s="123" t="str">
        <f>IF(A114="","",IF(FCJ!$K$331="","",FCJ!$K$331))</f>
        <v/>
      </c>
      <c r="H114" s="126" t="str">
        <f>IF(A114="","",FCJ!$E$3)</f>
        <v/>
      </c>
      <c r="I114" s="123" t="str">
        <f>IF(A114="","",FCJ!$K$332)</f>
        <v/>
      </c>
      <c r="J114" s="123" t="str">
        <f>IF(A114="","",FCJ!$C$3)</f>
        <v/>
      </c>
      <c r="K114" s="123" t="str">
        <f>IF(A114="","",IF(FCJ!$K$333="","",FCJ!$K$333))</f>
        <v/>
      </c>
      <c r="L114" s="123" t="str">
        <f>IF(A114="","",IF(FCJ!$K$334="","",FCJ!$K$334))</f>
        <v/>
      </c>
      <c r="M114" s="123" t="str">
        <f t="shared" si="3"/>
        <v/>
      </c>
      <c r="N114" s="132"/>
    </row>
    <row r="115" spans="1:14" x14ac:dyDescent="0.25">
      <c r="A115" s="123" t="str">
        <f>IF(FCJ!I360="X",FCJ!L360,"")</f>
        <v/>
      </c>
      <c r="B115" s="123" t="str">
        <f>IF(A115="","",FCJ!$I$330)</f>
        <v/>
      </c>
      <c r="C115" s="123" t="str">
        <f>IF(A115="","",VLOOKUP(B115,'Thèmes FCJ'!$A$2:$E$248,4,FALSE))</f>
        <v/>
      </c>
      <c r="D115" s="123" t="str">
        <f>IF(A115="","",VLOOKUP(B115,'Thèmes FCJ'!$A$2:$E$248,2,FALSE))</f>
        <v/>
      </c>
      <c r="E115" s="123" t="str">
        <f>IF(A115="","",VLOOKUP(B115,'Thèmes FCJ'!$A$2:$E$248,3,FALSE))</f>
        <v/>
      </c>
      <c r="F115" s="123"/>
      <c r="G115" s="123" t="str">
        <f>IF(A115="","",IF(FCJ!$K$331="","",FCJ!$K$331))</f>
        <v/>
      </c>
      <c r="H115" s="126" t="str">
        <f>IF(A115="","",FCJ!$E$3)</f>
        <v/>
      </c>
      <c r="I115" s="123" t="str">
        <f>IF(A115="","",FCJ!$K$332)</f>
        <v/>
      </c>
      <c r="J115" s="123" t="str">
        <f>IF(A115="","",FCJ!$C$3)</f>
        <v/>
      </c>
      <c r="K115" s="123" t="str">
        <f>IF(A115="","",IF(FCJ!$K$333="","",FCJ!$K$333))</f>
        <v/>
      </c>
      <c r="L115" s="123" t="str">
        <f>IF(A115="","",IF(FCJ!$K$334="","",FCJ!$K$334))</f>
        <v/>
      </c>
      <c r="M115" s="123" t="str">
        <f t="shared" si="3"/>
        <v/>
      </c>
      <c r="N115" s="132"/>
    </row>
    <row r="116" spans="1:14" x14ac:dyDescent="0.25">
      <c r="A116" s="123" t="str">
        <f>IF(FCJ!I361="X",FCJ!L361,"")</f>
        <v/>
      </c>
      <c r="B116" s="123" t="str">
        <f>IF(A116="","",FCJ!$I$330)</f>
        <v/>
      </c>
      <c r="C116" s="123" t="str">
        <f>IF(A116="","",VLOOKUP(B116,'Thèmes FCJ'!$A$2:$E$248,4,FALSE))</f>
        <v/>
      </c>
      <c r="D116" s="123" t="str">
        <f>IF(A116="","",VLOOKUP(B116,'Thèmes FCJ'!$A$2:$E$248,2,FALSE))</f>
        <v/>
      </c>
      <c r="E116" s="123" t="str">
        <f>IF(A116="","",VLOOKUP(B116,'Thèmes FCJ'!$A$2:$E$248,3,FALSE))</f>
        <v/>
      </c>
      <c r="F116" s="123"/>
      <c r="G116" s="123" t="str">
        <f>IF(A116="","",IF(FCJ!$K$331="","",FCJ!$K$331))</f>
        <v/>
      </c>
      <c r="H116" s="126" t="str">
        <f>IF(A116="","",FCJ!$E$3)</f>
        <v/>
      </c>
      <c r="I116" s="123" t="str">
        <f>IF(A116="","",FCJ!$K$332)</f>
        <v/>
      </c>
      <c r="J116" s="123" t="str">
        <f>IF(A116="","",FCJ!$C$3)</f>
        <v/>
      </c>
      <c r="K116" s="123" t="str">
        <f>IF(A116="","",IF(FCJ!$K$333="","",FCJ!$K$333))</f>
        <v/>
      </c>
      <c r="L116" s="123" t="str">
        <f>IF(A116="","",IF(FCJ!$K$334="","",FCJ!$K$334))</f>
        <v/>
      </c>
      <c r="M116" s="123" t="str">
        <f t="shared" si="3"/>
        <v/>
      </c>
      <c r="N116" s="132"/>
    </row>
    <row r="117" spans="1:14" x14ac:dyDescent="0.25">
      <c r="A117" s="123" t="str">
        <f>IF(FCJ!I362="X",FCJ!L362,"")</f>
        <v/>
      </c>
      <c r="B117" s="123" t="str">
        <f>IF(A117="","",FCJ!$I$330)</f>
        <v/>
      </c>
      <c r="C117" s="123" t="str">
        <f>IF(A117="","",VLOOKUP(B117,'Thèmes FCJ'!$A$2:$E$248,4,FALSE))</f>
        <v/>
      </c>
      <c r="D117" s="123" t="str">
        <f>IF(A117="","",VLOOKUP(B117,'Thèmes FCJ'!$A$2:$E$248,2,FALSE))</f>
        <v/>
      </c>
      <c r="E117" s="123" t="str">
        <f>IF(A117="","",VLOOKUP(B117,'Thèmes FCJ'!$A$2:$E$248,3,FALSE))</f>
        <v/>
      </c>
      <c r="F117" s="123"/>
      <c r="G117" s="123" t="str">
        <f>IF(A117="","",IF(FCJ!$K$331="","",FCJ!$K$331))</f>
        <v/>
      </c>
      <c r="H117" s="126" t="str">
        <f>IF(A117="","",FCJ!$E$3)</f>
        <v/>
      </c>
      <c r="I117" s="123" t="str">
        <f>IF(A117="","",FCJ!$K$332)</f>
        <v/>
      </c>
      <c r="J117" s="123" t="str">
        <f>IF(A117="","",FCJ!$C$3)</f>
        <v/>
      </c>
      <c r="K117" s="123" t="str">
        <f>IF(A117="","",IF(FCJ!$K$333="","",FCJ!$K$333))</f>
        <v/>
      </c>
      <c r="L117" s="123" t="str">
        <f>IF(A117="","",IF(FCJ!$K$334="","",FCJ!$K$334))</f>
        <v/>
      </c>
      <c r="M117" s="123" t="str">
        <f t="shared" si="3"/>
        <v/>
      </c>
      <c r="N117" s="132"/>
    </row>
    <row r="118" spans="1:14" x14ac:dyDescent="0.25">
      <c r="A118" s="123" t="str">
        <f>IF(FCJ!I363="X",FCJ!L363,"")</f>
        <v/>
      </c>
      <c r="B118" s="123" t="str">
        <f>IF(A118="","",FCJ!$I$330)</f>
        <v/>
      </c>
      <c r="C118" s="123" t="str">
        <f>IF(A118="","",VLOOKUP(B118,'Thèmes FCJ'!$A$2:$E$248,4,FALSE))</f>
        <v/>
      </c>
      <c r="D118" s="123" t="str">
        <f>IF(A118="","",VLOOKUP(B118,'Thèmes FCJ'!$A$2:$E$248,2,FALSE))</f>
        <v/>
      </c>
      <c r="E118" s="123" t="str">
        <f>IF(A118="","",VLOOKUP(B118,'Thèmes FCJ'!$A$2:$E$248,3,FALSE))</f>
        <v/>
      </c>
      <c r="F118" s="123"/>
      <c r="G118" s="123" t="str">
        <f>IF(A118="","",IF(FCJ!$K$331="","",FCJ!$K$331))</f>
        <v/>
      </c>
      <c r="H118" s="126" t="str">
        <f>IF(A118="","",FCJ!$E$3)</f>
        <v/>
      </c>
      <c r="I118" s="123" t="str">
        <f>IF(A118="","",FCJ!$K$332)</f>
        <v/>
      </c>
      <c r="J118" s="123" t="str">
        <f>IF(A118="","",FCJ!$C$3)</f>
        <v/>
      </c>
      <c r="K118" s="123" t="str">
        <f>IF(A118="","",IF(FCJ!$K$333="","",FCJ!$K$333))</f>
        <v/>
      </c>
      <c r="L118" s="123" t="str">
        <f>IF(A118="","",IF(FCJ!$K$334="","",FCJ!$K$334))</f>
        <v/>
      </c>
      <c r="M118" s="123" t="str">
        <f t="shared" si="3"/>
        <v/>
      </c>
      <c r="N118" s="132"/>
    </row>
    <row r="119" spans="1:14" x14ac:dyDescent="0.25">
      <c r="A119" s="123" t="str">
        <f>IF(FCJ!I364="X",FCJ!L364,"")</f>
        <v/>
      </c>
      <c r="B119" s="123" t="str">
        <f>IF(A119="","",FCJ!$I$330)</f>
        <v/>
      </c>
      <c r="C119" s="123" t="str">
        <f>IF(A119="","",VLOOKUP(B119,'Thèmes FCJ'!$A$2:$E$248,4,FALSE))</f>
        <v/>
      </c>
      <c r="D119" s="123" t="str">
        <f>IF(A119="","",VLOOKUP(B119,'Thèmes FCJ'!$A$2:$E$248,2,FALSE))</f>
        <v/>
      </c>
      <c r="E119" s="123" t="str">
        <f>IF(A119="","",VLOOKUP(B119,'Thèmes FCJ'!$A$2:$E$248,3,FALSE))</f>
        <v/>
      </c>
      <c r="F119" s="123"/>
      <c r="G119" s="123" t="str">
        <f>IF(A119="","",IF(FCJ!$K$331="","",FCJ!$K$331))</f>
        <v/>
      </c>
      <c r="H119" s="126" t="str">
        <f>IF(A119="","",FCJ!$E$3)</f>
        <v/>
      </c>
      <c r="I119" s="123" t="str">
        <f>IF(A119="","",FCJ!$K$332)</f>
        <v/>
      </c>
      <c r="J119" s="123" t="str">
        <f>IF(A119="","",FCJ!$C$3)</f>
        <v/>
      </c>
      <c r="K119" s="123" t="str">
        <f>IF(A119="","",IF(FCJ!$K$333="","",FCJ!$K$333))</f>
        <v/>
      </c>
      <c r="L119" s="123" t="str">
        <f>IF(A119="","",IF(FCJ!$K$334="","",FCJ!$K$334))</f>
        <v/>
      </c>
      <c r="M119" s="123" t="str">
        <f t="shared" si="3"/>
        <v/>
      </c>
      <c r="N119" s="132"/>
    </row>
    <row r="120" spans="1:14" x14ac:dyDescent="0.25">
      <c r="A120" s="123" t="str">
        <f>IF(FCJ!I365="X",FCJ!L365,"")</f>
        <v/>
      </c>
      <c r="B120" s="123" t="str">
        <f>IF(A120="","",FCJ!$I$330)</f>
        <v/>
      </c>
      <c r="C120" s="123" t="str">
        <f>IF(A120="","",VLOOKUP(B120,'Thèmes FCJ'!$A$2:$E$248,4,FALSE))</f>
        <v/>
      </c>
      <c r="D120" s="123" t="str">
        <f>IF(A120="","",VLOOKUP(B120,'Thèmes FCJ'!$A$2:$E$248,2,FALSE))</f>
        <v/>
      </c>
      <c r="E120" s="123" t="str">
        <f>IF(A120="","",VLOOKUP(B120,'Thèmes FCJ'!$A$2:$E$248,3,FALSE))</f>
        <v/>
      </c>
      <c r="F120" s="123"/>
      <c r="G120" s="123" t="str">
        <f>IF(A120="","",IF(FCJ!$K$331="","",FCJ!$K$331))</f>
        <v/>
      </c>
      <c r="H120" s="126" t="str">
        <f>IF(A120="","",FCJ!$E$3)</f>
        <v/>
      </c>
      <c r="I120" s="123" t="str">
        <f>IF(A120="","",FCJ!$K$332)</f>
        <v/>
      </c>
      <c r="J120" s="123" t="str">
        <f>IF(A120="","",FCJ!$C$3)</f>
        <v/>
      </c>
      <c r="K120" s="123" t="str">
        <f>IF(A120="","",IF(FCJ!$K$333="","",FCJ!$K$333))</f>
        <v/>
      </c>
      <c r="L120" s="123" t="str">
        <f>IF(A120="","",IF(FCJ!$K$334="","",FCJ!$K$334))</f>
        <v/>
      </c>
      <c r="M120" s="123" t="str">
        <f t="shared" si="3"/>
        <v/>
      </c>
      <c r="N120" s="132"/>
    </row>
    <row r="121" spans="1:14" x14ac:dyDescent="0.25">
      <c r="A121" s="123" t="str">
        <f>IF(FCJ!I366="X",FCJ!L366,"")</f>
        <v/>
      </c>
      <c r="B121" s="123" t="str">
        <f>IF(A121="","",FCJ!$I$330)</f>
        <v/>
      </c>
      <c r="C121" s="123" t="str">
        <f>IF(A121="","",VLOOKUP(B121,'Thèmes FCJ'!$A$2:$E$248,4,FALSE))</f>
        <v/>
      </c>
      <c r="D121" s="123" t="str">
        <f>IF(A121="","",VLOOKUP(B121,'Thèmes FCJ'!$A$2:$E$248,2,FALSE))</f>
        <v/>
      </c>
      <c r="E121" s="123" t="str">
        <f>IF(A121="","",VLOOKUP(B121,'Thèmes FCJ'!$A$2:$E$248,3,FALSE))</f>
        <v/>
      </c>
      <c r="F121" s="123"/>
      <c r="G121" s="123" t="str">
        <f>IF(A121="","",IF(FCJ!$K$331="","",FCJ!$K$331))</f>
        <v/>
      </c>
      <c r="H121" s="126" t="str">
        <f>IF(A121="","",FCJ!$E$3)</f>
        <v/>
      </c>
      <c r="I121" s="123" t="str">
        <f>IF(A121="","",FCJ!$K$332)</f>
        <v/>
      </c>
      <c r="J121" s="123" t="str">
        <f>IF(A121="","",FCJ!$C$3)</f>
        <v/>
      </c>
      <c r="K121" s="123" t="str">
        <f>IF(A121="","",IF(FCJ!$K$333="","",FCJ!$K$333))</f>
        <v/>
      </c>
      <c r="L121" s="123" t="str">
        <f>IF(A121="","",IF(FCJ!$K$334="","",FCJ!$K$334))</f>
        <v/>
      </c>
      <c r="M121" s="123" t="str">
        <f t="shared" si="3"/>
        <v/>
      </c>
      <c r="N121" s="132"/>
    </row>
    <row r="122" spans="1:14" x14ac:dyDescent="0.25">
      <c r="A122" s="127" t="str">
        <f>IF(FCJ!A376="X",FCJ!D376,"")</f>
        <v/>
      </c>
      <c r="B122" s="127" t="str">
        <f>IF(A122="","",FCJ!$A$369)</f>
        <v/>
      </c>
      <c r="C122" s="127" t="str">
        <f>IF(A122="","",VLOOKUP(B122,'Thèmes FCJ'!$A$2:$E$248,4,FALSE))</f>
        <v/>
      </c>
      <c r="D122" s="127" t="str">
        <f>IF(A122="","",VLOOKUP(B122,'Thèmes FCJ'!$A$2:$E$248,2,FALSE))</f>
        <v/>
      </c>
      <c r="E122" s="127" t="str">
        <f>IF(A122="","",VLOOKUP(B122,'Thèmes FCJ'!$A$2:$E$248,3,FALSE))</f>
        <v/>
      </c>
      <c r="F122" s="127"/>
      <c r="G122" s="127" t="str">
        <f>IF(A122="","",IF(FCJ!$C$370="","",FCJ!$C$370))</f>
        <v/>
      </c>
      <c r="H122" s="128" t="str">
        <f>IF(A122="","",FCJ!$E$3)</f>
        <v/>
      </c>
      <c r="I122" s="127" t="str">
        <f>IF(A122="","",FCJ!$C$371)</f>
        <v/>
      </c>
      <c r="J122" s="127" t="str">
        <f>IF(A122="","",FCJ!$C$3)</f>
        <v/>
      </c>
      <c r="K122" s="127" t="str">
        <f>IF(A122="","",IF(FCJ!$C$372="","",FCJ!$C$372))</f>
        <v/>
      </c>
      <c r="L122" s="127" t="str">
        <f>IF(A122="","",IF(FCJ!$C$372="","",FCJ!$C$372))</f>
        <v/>
      </c>
      <c r="M122" s="127" t="str">
        <f t="shared" si="3"/>
        <v/>
      </c>
      <c r="N122" s="132"/>
    </row>
    <row r="123" spans="1:14" x14ac:dyDescent="0.25">
      <c r="A123" s="127" t="str">
        <f>IF(FCJ!A377="X",FCJ!D377,"")</f>
        <v/>
      </c>
      <c r="B123" s="127" t="str">
        <f>IF(A123="","",FCJ!$A$369)</f>
        <v/>
      </c>
      <c r="C123" s="127" t="str">
        <f>IF(A123="","",VLOOKUP(B123,'Thèmes FCJ'!$A$2:$E$248,4,FALSE))</f>
        <v/>
      </c>
      <c r="D123" s="127" t="str">
        <f>IF(A123="","",VLOOKUP(B123,'Thèmes FCJ'!$A$2:$E$248,2,FALSE))</f>
        <v/>
      </c>
      <c r="E123" s="127" t="str">
        <f>IF(A123="","",VLOOKUP(B123,'Thèmes FCJ'!$A$2:$E$248,3,FALSE))</f>
        <v/>
      </c>
      <c r="F123" s="127"/>
      <c r="G123" s="127" t="str">
        <f>IF(A123="","",IF(FCJ!$C$370="","",FCJ!$C$370))</f>
        <v/>
      </c>
      <c r="H123" s="128" t="str">
        <f>IF(A123="","",FCJ!$E$3)</f>
        <v/>
      </c>
      <c r="I123" s="127" t="str">
        <f>IF(A123="","",FCJ!$C$371)</f>
        <v/>
      </c>
      <c r="J123" s="127" t="str">
        <f>IF(A123="","",FCJ!$C$3)</f>
        <v/>
      </c>
      <c r="K123" s="127" t="str">
        <f>IF(A123="","",IF(FCJ!$C$372="","",FCJ!$C$372))</f>
        <v/>
      </c>
      <c r="L123" s="127" t="str">
        <f>IF(A123="","",IF(FCJ!$C$372="","",FCJ!$C$372))</f>
        <v/>
      </c>
      <c r="M123" s="127" t="str">
        <f t="shared" si="3"/>
        <v/>
      </c>
      <c r="N123" s="132"/>
    </row>
    <row r="124" spans="1:14" x14ac:dyDescent="0.25">
      <c r="A124" s="127" t="str">
        <f>IF(FCJ!A378="X",FCJ!D378,"")</f>
        <v/>
      </c>
      <c r="B124" s="127" t="str">
        <f>IF(A124="","",FCJ!$A$369)</f>
        <v/>
      </c>
      <c r="C124" s="127" t="str">
        <f>IF(A124="","",VLOOKUP(B124,'Thèmes FCJ'!$A$2:$E$248,4,FALSE))</f>
        <v/>
      </c>
      <c r="D124" s="127" t="str">
        <f>IF(A124="","",VLOOKUP(B124,'Thèmes FCJ'!$A$2:$E$248,2,FALSE))</f>
        <v/>
      </c>
      <c r="E124" s="127" t="str">
        <f>IF(A124="","",VLOOKUP(B124,'Thèmes FCJ'!$A$2:$E$248,3,FALSE))</f>
        <v/>
      </c>
      <c r="F124" s="127"/>
      <c r="G124" s="127" t="str">
        <f>IF(A124="","",IF(FCJ!$C$370="","",FCJ!$C$370))</f>
        <v/>
      </c>
      <c r="H124" s="128" t="str">
        <f>IF(A124="","",FCJ!$E$3)</f>
        <v/>
      </c>
      <c r="I124" s="127" t="str">
        <f>IF(A124="","",FCJ!$C$371)</f>
        <v/>
      </c>
      <c r="J124" s="127" t="str">
        <f>IF(A124="","",FCJ!$C$3)</f>
        <v/>
      </c>
      <c r="K124" s="127" t="str">
        <f>IF(A124="","",IF(FCJ!$C$372="","",FCJ!$C$372))</f>
        <v/>
      </c>
      <c r="L124" s="127" t="str">
        <f>IF(A124="","",IF(FCJ!$C$372="","",FCJ!$C$372))</f>
        <v/>
      </c>
      <c r="M124" s="127" t="str">
        <f t="shared" si="3"/>
        <v/>
      </c>
      <c r="N124" s="132"/>
    </row>
    <row r="125" spans="1:14" x14ac:dyDescent="0.25">
      <c r="A125" s="127" t="str">
        <f>IF(FCJ!A379="X",FCJ!D379,"")</f>
        <v/>
      </c>
      <c r="B125" s="127" t="str">
        <f>IF(A125="","",FCJ!$A$369)</f>
        <v/>
      </c>
      <c r="C125" s="127" t="str">
        <f>IF(A125="","",VLOOKUP(B125,'Thèmes FCJ'!$A$2:$E$248,4,FALSE))</f>
        <v/>
      </c>
      <c r="D125" s="127" t="str">
        <f>IF(A125="","",VLOOKUP(B125,'Thèmes FCJ'!$A$2:$E$248,2,FALSE))</f>
        <v/>
      </c>
      <c r="E125" s="127" t="str">
        <f>IF(A125="","",VLOOKUP(B125,'Thèmes FCJ'!$A$2:$E$248,3,FALSE))</f>
        <v/>
      </c>
      <c r="F125" s="127"/>
      <c r="G125" s="127" t="str">
        <f>IF(A125="","",IF(FCJ!$C$370="","",FCJ!$C$370))</f>
        <v/>
      </c>
      <c r="H125" s="128" t="str">
        <f>IF(A125="","",FCJ!$E$3)</f>
        <v/>
      </c>
      <c r="I125" s="127" t="str">
        <f>IF(A125="","",FCJ!$C$371)</f>
        <v/>
      </c>
      <c r="J125" s="127" t="str">
        <f>IF(A125="","",FCJ!$C$3)</f>
        <v/>
      </c>
      <c r="K125" s="127" t="str">
        <f>IF(A125="","",IF(FCJ!$C$372="","",FCJ!$C$372))</f>
        <v/>
      </c>
      <c r="L125" s="127" t="str">
        <f>IF(A125="","",IF(FCJ!$C$372="","",FCJ!$C$372))</f>
        <v/>
      </c>
      <c r="M125" s="127" t="str">
        <f t="shared" si="3"/>
        <v/>
      </c>
      <c r="N125" s="132"/>
    </row>
    <row r="126" spans="1:14" x14ac:dyDescent="0.25">
      <c r="A126" s="127" t="str">
        <f>IF(FCJ!A380="X",FCJ!D380,"")</f>
        <v>Agents 3</v>
      </c>
      <c r="B126" s="127" t="str">
        <f>IF(A126="","",FCJ!$A$369)</f>
        <v>INC_7</v>
      </c>
      <c r="C126" s="127" t="str">
        <f>IF(A126="","",VLOOKUP(B126,'Thèmes FCJ'!$A$2:$E$248,4,FALSE))</f>
        <v>INC</v>
      </c>
      <c r="D126" s="127" t="str">
        <f>IF(A126="","",VLOOKUP(B126,'Thèmes FCJ'!$A$2:$E$248,2,FALSE))</f>
        <v>ECHELLES A MAIN</v>
      </c>
      <c r="E126" s="127" t="str">
        <f>IF(A126="","",VLOOKUP(B126,'Thèmes FCJ'!$A$2:$E$248,3,FALSE))</f>
        <v>ECHELLES A MAIN</v>
      </c>
      <c r="F126" s="127"/>
      <c r="G126" s="127" t="str">
        <f>IF(A126="","",IF(FCJ!$C$370="","",FCJ!$C$370))</f>
        <v>essai 5</v>
      </c>
      <c r="H126" s="128">
        <f>IF(A126="","",FCJ!$E$3)</f>
        <v>44146</v>
      </c>
      <c r="I126" s="127" t="str">
        <f>IF(A126="","",FCJ!$C$371)</f>
        <v>Agents 110</v>
      </c>
      <c r="J126" s="127" t="str">
        <f>IF(A126="","",FCJ!$C$3)</f>
        <v>Agents 1</v>
      </c>
      <c r="K126" s="127" t="str">
        <f>IF(A126="","",IF(FCJ!$C$372="","",FCJ!$C$372))</f>
        <v/>
      </c>
      <c r="L126" s="127" t="str">
        <f>IF(A126="","",IF(FCJ!$C$372="","",FCJ!$C$372))</f>
        <v/>
      </c>
      <c r="M126" s="127" t="str">
        <f t="shared" si="3"/>
        <v>Agents 3INC_7</v>
      </c>
      <c r="N126" s="132"/>
    </row>
    <row r="127" spans="1:14" x14ac:dyDescent="0.25">
      <c r="A127" s="127" t="str">
        <f>IF(FCJ!A381="X",FCJ!D381,"")</f>
        <v/>
      </c>
      <c r="B127" s="127" t="str">
        <f>IF(A127="","",FCJ!$A$369)</f>
        <v/>
      </c>
      <c r="C127" s="127" t="str">
        <f>IF(A127="","",VLOOKUP(B127,'Thèmes FCJ'!$A$2:$E$248,4,FALSE))</f>
        <v/>
      </c>
      <c r="D127" s="127" t="str">
        <f>IF(A127="","",VLOOKUP(B127,'Thèmes FCJ'!$A$2:$E$248,2,FALSE))</f>
        <v/>
      </c>
      <c r="E127" s="127" t="str">
        <f>IF(A127="","",VLOOKUP(B127,'Thèmes FCJ'!$A$2:$E$248,3,FALSE))</f>
        <v/>
      </c>
      <c r="F127" s="127"/>
      <c r="G127" s="127" t="str">
        <f>IF(A127="","",IF(FCJ!$C$370="","",FCJ!$C$370))</f>
        <v/>
      </c>
      <c r="H127" s="128" t="str">
        <f>IF(A127="","",FCJ!$E$3)</f>
        <v/>
      </c>
      <c r="I127" s="127" t="str">
        <f>IF(A127="","",FCJ!$C$371)</f>
        <v/>
      </c>
      <c r="J127" s="127" t="str">
        <f>IF(A127="","",FCJ!$C$3)</f>
        <v/>
      </c>
      <c r="K127" s="127" t="str">
        <f>IF(A127="","",IF(FCJ!$C$372="","",FCJ!$C$372))</f>
        <v/>
      </c>
      <c r="L127" s="127" t="str">
        <f>IF(A127="","",IF(FCJ!$C$372="","",FCJ!$C$372))</f>
        <v/>
      </c>
      <c r="M127" s="127" t="str">
        <f t="shared" si="3"/>
        <v/>
      </c>
      <c r="N127" s="132"/>
    </row>
    <row r="128" spans="1:14" x14ac:dyDescent="0.25">
      <c r="A128" s="127" t="str">
        <f>IF(FCJ!A382="X",FCJ!D382,"")</f>
        <v/>
      </c>
      <c r="B128" s="127" t="str">
        <f>IF(A128="","",FCJ!$A$369)</f>
        <v/>
      </c>
      <c r="C128" s="127" t="str">
        <f>IF(A128="","",VLOOKUP(B128,'Thèmes FCJ'!$A$2:$E$248,4,FALSE))</f>
        <v/>
      </c>
      <c r="D128" s="127" t="str">
        <f>IF(A128="","",VLOOKUP(B128,'Thèmes FCJ'!$A$2:$E$248,2,FALSE))</f>
        <v/>
      </c>
      <c r="E128" s="127" t="str">
        <f>IF(A128="","",VLOOKUP(B128,'Thèmes FCJ'!$A$2:$E$248,3,FALSE))</f>
        <v/>
      </c>
      <c r="F128" s="127"/>
      <c r="G128" s="127" t="str">
        <f>IF(A128="","",IF(FCJ!$C$370="","",FCJ!$C$370))</f>
        <v/>
      </c>
      <c r="H128" s="128" t="str">
        <f>IF(A128="","",FCJ!$E$3)</f>
        <v/>
      </c>
      <c r="I128" s="127" t="str">
        <f>IF(A128="","",FCJ!$C$371)</f>
        <v/>
      </c>
      <c r="J128" s="127" t="str">
        <f>IF(A128="","",FCJ!$C$3)</f>
        <v/>
      </c>
      <c r="K128" s="127" t="str">
        <f>IF(A128="","",IF(FCJ!$C$372="","",FCJ!$C$372))</f>
        <v/>
      </c>
      <c r="L128" s="127" t="str">
        <f>IF(A128="","",IF(FCJ!$C$372="","",FCJ!$C$372))</f>
        <v/>
      </c>
      <c r="M128" s="127" t="str">
        <f t="shared" si="3"/>
        <v/>
      </c>
      <c r="N128" s="132"/>
    </row>
    <row r="129" spans="1:14" x14ac:dyDescent="0.25">
      <c r="A129" s="127" t="str">
        <f>IF(FCJ!A383="X",FCJ!D383,"")</f>
        <v/>
      </c>
      <c r="B129" s="127" t="str">
        <f>IF(A129="","",FCJ!$A$369)</f>
        <v/>
      </c>
      <c r="C129" s="127" t="str">
        <f>IF(A129="","",VLOOKUP(B129,'Thèmes FCJ'!$A$2:$E$248,4,FALSE))</f>
        <v/>
      </c>
      <c r="D129" s="127" t="str">
        <f>IF(A129="","",VLOOKUP(B129,'Thèmes FCJ'!$A$2:$E$248,2,FALSE))</f>
        <v/>
      </c>
      <c r="E129" s="127" t="str">
        <f>IF(A129="","",VLOOKUP(B129,'Thèmes FCJ'!$A$2:$E$248,3,FALSE))</f>
        <v/>
      </c>
      <c r="F129" s="127"/>
      <c r="G129" s="127" t="str">
        <f>IF(A129="","",IF(FCJ!$C$370="","",FCJ!$C$370))</f>
        <v/>
      </c>
      <c r="H129" s="128" t="str">
        <f>IF(A129="","",FCJ!$E$3)</f>
        <v/>
      </c>
      <c r="I129" s="127" t="str">
        <f>IF(A129="","",FCJ!$C$371)</f>
        <v/>
      </c>
      <c r="J129" s="127" t="str">
        <f>IF(A129="","",FCJ!$C$3)</f>
        <v/>
      </c>
      <c r="K129" s="127" t="str">
        <f>IF(A129="","",IF(FCJ!$C$372="","",FCJ!$C$372))</f>
        <v/>
      </c>
      <c r="L129" s="127" t="str">
        <f>IF(A129="","",IF(FCJ!$C$372="","",FCJ!$C$372))</f>
        <v/>
      </c>
      <c r="M129" s="127" t="str">
        <f t="shared" si="3"/>
        <v/>
      </c>
      <c r="N129" s="132"/>
    </row>
    <row r="130" spans="1:14" x14ac:dyDescent="0.25">
      <c r="A130" s="127" t="str">
        <f>IF(FCJ!A384="X",FCJ!D384,"")</f>
        <v/>
      </c>
      <c r="B130" s="127" t="str">
        <f>IF(A130="","",FCJ!$A$369)</f>
        <v/>
      </c>
      <c r="C130" s="127" t="str">
        <f>IF(A130="","",VLOOKUP(B130,'Thèmes FCJ'!$A$2:$E$248,4,FALSE))</f>
        <v/>
      </c>
      <c r="D130" s="127" t="str">
        <f>IF(A130="","",VLOOKUP(B130,'Thèmes FCJ'!$A$2:$E$248,2,FALSE))</f>
        <v/>
      </c>
      <c r="E130" s="127" t="str">
        <f>IF(A130="","",VLOOKUP(B130,'Thèmes FCJ'!$A$2:$E$248,3,FALSE))</f>
        <v/>
      </c>
      <c r="F130" s="127"/>
      <c r="G130" s="127" t="str">
        <f>IF(A130="","",IF(FCJ!$C$370="","",FCJ!$C$370))</f>
        <v/>
      </c>
      <c r="H130" s="128" t="str">
        <f>IF(A130="","",FCJ!$E$3)</f>
        <v/>
      </c>
      <c r="I130" s="127" t="str">
        <f>IF(A130="","",FCJ!$C$371)</f>
        <v/>
      </c>
      <c r="J130" s="127" t="str">
        <f>IF(A130="","",FCJ!$C$3)</f>
        <v/>
      </c>
      <c r="K130" s="127" t="str">
        <f>IF(A130="","",IF(FCJ!$C$372="","",FCJ!$C$372))</f>
        <v/>
      </c>
      <c r="L130" s="127" t="str">
        <f>IF(A130="","",IF(FCJ!$C$372="","",FCJ!$C$372))</f>
        <v/>
      </c>
      <c r="M130" s="127" t="str">
        <f t="shared" ref="M130:M161" si="4">IF(A130="","",A130&amp;B130)</f>
        <v/>
      </c>
      <c r="N130" s="132"/>
    </row>
    <row r="131" spans="1:14" x14ac:dyDescent="0.25">
      <c r="A131" s="127" t="str">
        <f>IF(FCJ!A385="X",FCJ!D385,"")</f>
        <v>Agents 6</v>
      </c>
      <c r="B131" s="127" t="str">
        <f>IF(A131="","",FCJ!$A$369)</f>
        <v>INC_7</v>
      </c>
      <c r="C131" s="127" t="str">
        <f>IF(A131="","",VLOOKUP(B131,'Thèmes FCJ'!$A$2:$E$248,4,FALSE))</f>
        <v>INC</v>
      </c>
      <c r="D131" s="127" t="str">
        <f>IF(A131="","",VLOOKUP(B131,'Thèmes FCJ'!$A$2:$E$248,2,FALSE))</f>
        <v>ECHELLES A MAIN</v>
      </c>
      <c r="E131" s="127" t="str">
        <f>IF(A131="","",VLOOKUP(B131,'Thèmes FCJ'!$A$2:$E$248,3,FALSE))</f>
        <v>ECHELLES A MAIN</v>
      </c>
      <c r="F131" s="127"/>
      <c r="G131" s="127" t="str">
        <f>IF(A131="","",IF(FCJ!$C$370="","",FCJ!$C$370))</f>
        <v>essai 5</v>
      </c>
      <c r="H131" s="128">
        <f>IF(A131="","",FCJ!$E$3)</f>
        <v>44146</v>
      </c>
      <c r="I131" s="127" t="str">
        <f>IF(A131="","",FCJ!$C$371)</f>
        <v>Agents 110</v>
      </c>
      <c r="J131" s="127" t="str">
        <f>IF(A131="","",FCJ!$C$3)</f>
        <v>Agents 1</v>
      </c>
      <c r="K131" s="127" t="str">
        <f>IF(A131="","",IF(FCJ!$C$372="","",FCJ!$C$372))</f>
        <v/>
      </c>
      <c r="L131" s="127" t="str">
        <f>IF(A131="","",IF(FCJ!$C$372="","",FCJ!$C$372))</f>
        <v/>
      </c>
      <c r="M131" s="127" t="str">
        <f t="shared" si="4"/>
        <v>Agents 6INC_7</v>
      </c>
      <c r="N131" s="132"/>
    </row>
    <row r="132" spans="1:14" x14ac:dyDescent="0.25">
      <c r="A132" s="127" t="str">
        <f>IF(FCJ!A386="X",FCJ!D386,"")</f>
        <v/>
      </c>
      <c r="B132" s="127" t="str">
        <f>IF(A132="","",FCJ!$A$369)</f>
        <v/>
      </c>
      <c r="C132" s="127" t="str">
        <f>IF(A132="","",VLOOKUP(B132,'Thèmes FCJ'!$A$2:$E$248,4,FALSE))</f>
        <v/>
      </c>
      <c r="D132" s="127" t="str">
        <f>IF(A132="","",VLOOKUP(B132,'Thèmes FCJ'!$A$2:$E$248,2,FALSE))</f>
        <v/>
      </c>
      <c r="E132" s="127" t="str">
        <f>IF(A132="","",VLOOKUP(B132,'Thèmes FCJ'!$A$2:$E$248,3,FALSE))</f>
        <v/>
      </c>
      <c r="F132" s="127"/>
      <c r="G132" s="127" t="str">
        <f>IF(A132="","",IF(FCJ!$C$370="","",FCJ!$C$370))</f>
        <v/>
      </c>
      <c r="H132" s="128" t="str">
        <f>IF(A132="","",FCJ!$E$3)</f>
        <v/>
      </c>
      <c r="I132" s="127" t="str">
        <f>IF(A132="","",FCJ!$C$371)</f>
        <v/>
      </c>
      <c r="J132" s="127" t="str">
        <f>IF(A132="","",FCJ!$C$3)</f>
        <v/>
      </c>
      <c r="K132" s="127" t="str">
        <f>IF(A132="","",IF(FCJ!$C$372="","",FCJ!$C$372))</f>
        <v/>
      </c>
      <c r="L132" s="127" t="str">
        <f>IF(A132="","",IF(FCJ!$C$372="","",FCJ!$C$372))</f>
        <v/>
      </c>
      <c r="M132" s="127" t="str">
        <f t="shared" si="4"/>
        <v/>
      </c>
      <c r="N132" s="132"/>
    </row>
    <row r="133" spans="1:14" x14ac:dyDescent="0.25">
      <c r="A133" s="127" t="str">
        <f>IF(FCJ!A387="X",FCJ!D387,"")</f>
        <v/>
      </c>
      <c r="B133" s="127" t="str">
        <f>IF(A133="","",FCJ!$A$369)</f>
        <v/>
      </c>
      <c r="C133" s="127" t="str">
        <f>IF(A133="","",VLOOKUP(B133,'Thèmes FCJ'!$A$2:$E$248,4,FALSE))</f>
        <v/>
      </c>
      <c r="D133" s="127" t="str">
        <f>IF(A133="","",VLOOKUP(B133,'Thèmes FCJ'!$A$2:$E$248,2,FALSE))</f>
        <v/>
      </c>
      <c r="E133" s="127" t="str">
        <f>IF(A133="","",VLOOKUP(B133,'Thèmes FCJ'!$A$2:$E$248,3,FALSE))</f>
        <v/>
      </c>
      <c r="F133" s="127"/>
      <c r="G133" s="127" t="str">
        <f>IF(A133="","",IF(FCJ!$C$370="","",FCJ!$C$370))</f>
        <v/>
      </c>
      <c r="H133" s="128" t="str">
        <f>IF(A133="","",FCJ!$E$3)</f>
        <v/>
      </c>
      <c r="I133" s="127" t="str">
        <f>IF(A133="","",FCJ!$C$371)</f>
        <v/>
      </c>
      <c r="J133" s="127" t="str">
        <f>IF(A133="","",FCJ!$C$3)</f>
        <v/>
      </c>
      <c r="K133" s="127" t="str">
        <f>IF(A133="","",IF(FCJ!$C$372="","",FCJ!$C$372))</f>
        <v/>
      </c>
      <c r="L133" s="127" t="str">
        <f>IF(A133="","",IF(FCJ!$C$372="","",FCJ!$C$372))</f>
        <v/>
      </c>
      <c r="M133" s="127" t="str">
        <f t="shared" si="4"/>
        <v/>
      </c>
      <c r="N133" s="132"/>
    </row>
    <row r="134" spans="1:14" x14ac:dyDescent="0.25">
      <c r="A134" s="127" t="str">
        <f>IF(FCJ!A388="X",FCJ!D388,"")</f>
        <v/>
      </c>
      <c r="B134" s="127" t="str">
        <f>IF(A134="","",FCJ!$A$369)</f>
        <v/>
      </c>
      <c r="C134" s="127" t="str">
        <f>IF(A134="","",VLOOKUP(B134,'Thèmes FCJ'!$A$2:$E$248,4,FALSE))</f>
        <v/>
      </c>
      <c r="D134" s="127" t="str">
        <f>IF(A134="","",VLOOKUP(B134,'Thèmes FCJ'!$A$2:$E$248,2,FALSE))</f>
        <v/>
      </c>
      <c r="E134" s="127" t="str">
        <f>IF(A134="","",VLOOKUP(B134,'Thèmes FCJ'!$A$2:$E$248,3,FALSE))</f>
        <v/>
      </c>
      <c r="F134" s="127"/>
      <c r="G134" s="127" t="str">
        <f>IF(A134="","",IF(FCJ!$C$370="","",FCJ!$C$370))</f>
        <v/>
      </c>
      <c r="H134" s="128" t="str">
        <f>IF(A134="","",FCJ!$E$3)</f>
        <v/>
      </c>
      <c r="I134" s="127" t="str">
        <f>IF(A134="","",FCJ!$C$371)</f>
        <v/>
      </c>
      <c r="J134" s="127" t="str">
        <f>IF(A134="","",FCJ!$C$3)</f>
        <v/>
      </c>
      <c r="K134" s="127" t="str">
        <f>IF(A134="","",IF(FCJ!$C$372="","",FCJ!$C$372))</f>
        <v/>
      </c>
      <c r="L134" s="127" t="str">
        <f>IF(A134="","",IF(FCJ!$C$372="","",FCJ!$C$372))</f>
        <v/>
      </c>
      <c r="M134" s="127" t="str">
        <f t="shared" si="4"/>
        <v/>
      </c>
      <c r="N134" s="132"/>
    </row>
    <row r="135" spans="1:14" x14ac:dyDescent="0.25">
      <c r="A135" s="127" t="str">
        <f>IF(FCJ!A389="X",FCJ!D389,"")</f>
        <v/>
      </c>
      <c r="B135" s="127" t="str">
        <f>IF(A135="","",FCJ!$A$369)</f>
        <v/>
      </c>
      <c r="C135" s="127" t="str">
        <f>IF(A135="","",VLOOKUP(B135,'Thèmes FCJ'!$A$2:$E$248,4,FALSE))</f>
        <v/>
      </c>
      <c r="D135" s="127" t="str">
        <f>IF(A135="","",VLOOKUP(B135,'Thèmes FCJ'!$A$2:$E$248,2,FALSE))</f>
        <v/>
      </c>
      <c r="E135" s="127" t="str">
        <f>IF(A135="","",VLOOKUP(B135,'Thèmes FCJ'!$A$2:$E$248,3,FALSE))</f>
        <v/>
      </c>
      <c r="F135" s="127"/>
      <c r="G135" s="127" t="str">
        <f>IF(A135="","",IF(FCJ!$C$370="","",FCJ!$C$370))</f>
        <v/>
      </c>
      <c r="H135" s="128" t="str">
        <f>IF(A135="","",FCJ!$E$3)</f>
        <v/>
      </c>
      <c r="I135" s="127" t="str">
        <f>IF(A135="","",FCJ!$C$371)</f>
        <v/>
      </c>
      <c r="J135" s="127" t="str">
        <f>IF(A135="","",FCJ!$C$3)</f>
        <v/>
      </c>
      <c r="K135" s="127" t="str">
        <f>IF(A135="","",IF(FCJ!$C$372="","",FCJ!$C$372))</f>
        <v/>
      </c>
      <c r="L135" s="127" t="str">
        <f>IF(A135="","",IF(FCJ!$C$372="","",FCJ!$C$372))</f>
        <v/>
      </c>
      <c r="M135" s="127" t="str">
        <f t="shared" si="4"/>
        <v/>
      </c>
      <c r="N135" s="132"/>
    </row>
    <row r="136" spans="1:14" x14ac:dyDescent="0.25">
      <c r="A136" s="127" t="str">
        <f>IF(FCJ!A390="X",FCJ!D390,"")</f>
        <v/>
      </c>
      <c r="B136" s="127" t="str">
        <f>IF(A136="","",FCJ!$A$369)</f>
        <v/>
      </c>
      <c r="C136" s="127" t="str">
        <f>IF(A136="","",VLOOKUP(B136,'Thèmes FCJ'!$A$2:$E$248,4,FALSE))</f>
        <v/>
      </c>
      <c r="D136" s="127" t="str">
        <f>IF(A136="","",VLOOKUP(B136,'Thèmes FCJ'!$A$2:$E$248,2,FALSE))</f>
        <v/>
      </c>
      <c r="E136" s="127" t="str">
        <f>IF(A136="","",VLOOKUP(B136,'Thèmes FCJ'!$A$2:$E$248,3,FALSE))</f>
        <v/>
      </c>
      <c r="F136" s="127"/>
      <c r="G136" s="127" t="str">
        <f>IF(A136="","",IF(FCJ!$C$370="","",FCJ!$C$370))</f>
        <v/>
      </c>
      <c r="H136" s="128" t="str">
        <f>IF(A136="","",FCJ!$E$3)</f>
        <v/>
      </c>
      <c r="I136" s="127" t="str">
        <f>IF(A136="","",FCJ!$C$371)</f>
        <v/>
      </c>
      <c r="J136" s="127" t="str">
        <f>IF(A136="","",FCJ!$C$3)</f>
        <v/>
      </c>
      <c r="K136" s="127" t="str">
        <f>IF(A136="","",IF(FCJ!$C$372="","",FCJ!$C$372))</f>
        <v/>
      </c>
      <c r="L136" s="127" t="str">
        <f>IF(A136="","",IF(FCJ!$C$372="","",FCJ!$C$372))</f>
        <v/>
      </c>
      <c r="M136" s="127" t="str">
        <f t="shared" si="4"/>
        <v/>
      </c>
      <c r="N136" s="132"/>
    </row>
    <row r="137" spans="1:14" x14ac:dyDescent="0.25">
      <c r="A137" s="127" t="str">
        <f>IF(FCJ!A391="X",FCJ!D391,"")</f>
        <v/>
      </c>
      <c r="B137" s="127" t="str">
        <f>IF(A137="","",FCJ!$A$369)</f>
        <v/>
      </c>
      <c r="C137" s="127" t="str">
        <f>IF(A137="","",VLOOKUP(B137,'Thèmes FCJ'!$A$2:$E$248,4,FALSE))</f>
        <v/>
      </c>
      <c r="D137" s="127" t="str">
        <f>IF(A137="","",VLOOKUP(B137,'Thèmes FCJ'!$A$2:$E$248,2,FALSE))</f>
        <v/>
      </c>
      <c r="E137" s="127" t="str">
        <f>IF(A137="","",VLOOKUP(B137,'Thèmes FCJ'!$A$2:$E$248,3,FALSE))</f>
        <v/>
      </c>
      <c r="F137" s="127"/>
      <c r="G137" s="127" t="str">
        <f>IF(A137="","",IF(FCJ!$C$370="","",FCJ!$C$370))</f>
        <v/>
      </c>
      <c r="H137" s="128" t="str">
        <f>IF(A137="","",FCJ!$E$3)</f>
        <v/>
      </c>
      <c r="I137" s="127" t="str">
        <f>IF(A137="","",FCJ!$C$371)</f>
        <v/>
      </c>
      <c r="J137" s="127" t="str">
        <f>IF(A137="","",FCJ!$C$3)</f>
        <v/>
      </c>
      <c r="K137" s="127" t="str">
        <f>IF(A137="","",IF(FCJ!$C$372="","",FCJ!$C$372))</f>
        <v/>
      </c>
      <c r="L137" s="127" t="str">
        <f>IF(A137="","",IF(FCJ!$C$372="","",FCJ!$C$372))</f>
        <v/>
      </c>
      <c r="M137" s="127" t="str">
        <f t="shared" si="4"/>
        <v/>
      </c>
      <c r="N137" s="132"/>
    </row>
    <row r="138" spans="1:14" x14ac:dyDescent="0.25">
      <c r="A138" s="127" t="str">
        <f>IF(FCJ!A392="X",FCJ!D392,"")</f>
        <v/>
      </c>
      <c r="B138" s="127" t="str">
        <f>IF(A138="","",FCJ!$A$369)</f>
        <v/>
      </c>
      <c r="C138" s="127" t="str">
        <f>IF(A138="","",VLOOKUP(B138,'Thèmes FCJ'!$A$2:$E$248,4,FALSE))</f>
        <v/>
      </c>
      <c r="D138" s="127" t="str">
        <f>IF(A138="","",VLOOKUP(B138,'Thèmes FCJ'!$A$2:$E$248,2,FALSE))</f>
        <v/>
      </c>
      <c r="E138" s="127" t="str">
        <f>IF(A138="","",VLOOKUP(B138,'Thèmes FCJ'!$A$2:$E$248,3,FALSE))</f>
        <v/>
      </c>
      <c r="F138" s="127"/>
      <c r="G138" s="127" t="str">
        <f>IF(A138="","",IF(FCJ!$C$370="","",FCJ!$C$370))</f>
        <v/>
      </c>
      <c r="H138" s="128" t="str">
        <f>IF(A138="","",FCJ!$E$3)</f>
        <v/>
      </c>
      <c r="I138" s="127" t="str">
        <f>IF(A138="","",FCJ!$C$371)</f>
        <v/>
      </c>
      <c r="J138" s="127" t="str">
        <f>IF(A138="","",FCJ!$C$3)</f>
        <v/>
      </c>
      <c r="K138" s="127" t="str">
        <f>IF(A138="","",IF(FCJ!$C$372="","",FCJ!$C$372))</f>
        <v/>
      </c>
      <c r="L138" s="127" t="str">
        <f>IF(A138="","",IF(FCJ!$C$372="","",FCJ!$C$372))</f>
        <v/>
      </c>
      <c r="M138" s="127" t="str">
        <f t="shared" si="4"/>
        <v/>
      </c>
      <c r="N138" s="132"/>
    </row>
    <row r="139" spans="1:14" x14ac:dyDescent="0.25">
      <c r="A139" s="127" t="str">
        <f>IF(FCJ!A393="X",FCJ!D393,"")</f>
        <v/>
      </c>
      <c r="B139" s="127" t="str">
        <f>IF(A139="","",FCJ!$A$369)</f>
        <v/>
      </c>
      <c r="C139" s="127" t="str">
        <f>IF(A139="","",VLOOKUP(B139,'Thèmes FCJ'!$A$2:$E$248,4,FALSE))</f>
        <v/>
      </c>
      <c r="D139" s="127" t="str">
        <f>IF(A139="","",VLOOKUP(B139,'Thèmes FCJ'!$A$2:$E$248,2,FALSE))</f>
        <v/>
      </c>
      <c r="E139" s="127" t="str">
        <f>IF(A139="","",VLOOKUP(B139,'Thèmes FCJ'!$A$2:$E$248,3,FALSE))</f>
        <v/>
      </c>
      <c r="F139" s="127"/>
      <c r="G139" s="127" t="str">
        <f>IF(A139="","",IF(FCJ!$C$370="","",FCJ!$C$370))</f>
        <v/>
      </c>
      <c r="H139" s="128" t="str">
        <f>IF(A139="","",FCJ!$E$3)</f>
        <v/>
      </c>
      <c r="I139" s="127" t="str">
        <f>IF(A139="","",FCJ!$C$371)</f>
        <v/>
      </c>
      <c r="J139" s="127" t="str">
        <f>IF(A139="","",FCJ!$C$3)</f>
        <v/>
      </c>
      <c r="K139" s="127" t="str">
        <f>IF(A139="","",IF(FCJ!$C$372="","",FCJ!$C$372))</f>
        <v/>
      </c>
      <c r="L139" s="127" t="str">
        <f>IF(A139="","",IF(FCJ!$C$372="","",FCJ!$C$372))</f>
        <v/>
      </c>
      <c r="M139" s="127" t="str">
        <f t="shared" si="4"/>
        <v/>
      </c>
      <c r="N139" s="132"/>
    </row>
    <row r="140" spans="1:14" x14ac:dyDescent="0.25">
      <c r="A140" s="127" t="str">
        <f>IF(FCJ!A394="X",FCJ!D394,"")</f>
        <v/>
      </c>
      <c r="B140" s="127" t="str">
        <f>IF(A140="","",FCJ!$A$369)</f>
        <v/>
      </c>
      <c r="C140" s="127" t="str">
        <f>IF(A140="","",VLOOKUP(B140,'Thèmes FCJ'!$A$2:$E$248,4,FALSE))</f>
        <v/>
      </c>
      <c r="D140" s="127" t="str">
        <f>IF(A140="","",VLOOKUP(B140,'Thèmes FCJ'!$A$2:$E$248,2,FALSE))</f>
        <v/>
      </c>
      <c r="E140" s="127" t="str">
        <f>IF(A140="","",VLOOKUP(B140,'Thèmes FCJ'!$A$2:$E$248,3,FALSE))</f>
        <v/>
      </c>
      <c r="F140" s="127"/>
      <c r="G140" s="127" t="str">
        <f>IF(A140="","",IF(FCJ!$C$370="","",FCJ!$C$370))</f>
        <v/>
      </c>
      <c r="H140" s="128" t="str">
        <f>IF(A140="","",FCJ!$E$3)</f>
        <v/>
      </c>
      <c r="I140" s="127" t="str">
        <f>IF(A140="","",FCJ!$C$371)</f>
        <v/>
      </c>
      <c r="J140" s="127" t="str">
        <f>IF(A140="","",FCJ!$C$3)</f>
        <v/>
      </c>
      <c r="K140" s="127" t="str">
        <f>IF(A140="","",IF(FCJ!$C$372="","",FCJ!$C$372))</f>
        <v/>
      </c>
      <c r="L140" s="127" t="str">
        <f>IF(A140="","",IF(FCJ!$C$372="","",FCJ!$C$372))</f>
        <v/>
      </c>
      <c r="M140" s="127" t="str">
        <f t="shared" si="4"/>
        <v/>
      </c>
      <c r="N140" s="132"/>
    </row>
    <row r="141" spans="1:14" x14ac:dyDescent="0.25">
      <c r="A141" s="127" t="str">
        <f>IF(FCJ!A395="X",FCJ!D395,"")</f>
        <v/>
      </c>
      <c r="B141" s="127" t="str">
        <f>IF(A141="","",FCJ!$A$369)</f>
        <v/>
      </c>
      <c r="C141" s="127" t="str">
        <f>IF(A141="","",VLOOKUP(B141,'Thèmes FCJ'!$A$2:$E$248,4,FALSE))</f>
        <v/>
      </c>
      <c r="D141" s="127" t="str">
        <f>IF(A141="","",VLOOKUP(B141,'Thèmes FCJ'!$A$2:$E$248,2,FALSE))</f>
        <v/>
      </c>
      <c r="E141" s="127" t="str">
        <f>IF(A141="","",VLOOKUP(B141,'Thèmes FCJ'!$A$2:$E$248,3,FALSE))</f>
        <v/>
      </c>
      <c r="F141" s="127"/>
      <c r="G141" s="127" t="str">
        <f>IF(A141="","",IF(FCJ!$C$370="","",FCJ!$C$370))</f>
        <v/>
      </c>
      <c r="H141" s="128" t="str">
        <f>IF(A141="","",FCJ!$E$3)</f>
        <v/>
      </c>
      <c r="I141" s="127" t="str">
        <f>IF(A141="","",FCJ!$C$371)</f>
        <v/>
      </c>
      <c r="J141" s="127" t="str">
        <f>IF(A141="","",FCJ!$C$3)</f>
        <v/>
      </c>
      <c r="K141" s="127" t="str">
        <f>IF(A141="","",IF(FCJ!$C$372="","",FCJ!$C$372))</f>
        <v/>
      </c>
      <c r="L141" s="127" t="str">
        <f>IF(A141="","",IF(FCJ!$C$372="","",FCJ!$C$372))</f>
        <v/>
      </c>
      <c r="M141" s="127" t="str">
        <f t="shared" si="4"/>
        <v/>
      </c>
      <c r="N141" s="132"/>
    </row>
    <row r="142" spans="1:14" x14ac:dyDescent="0.25">
      <c r="A142" s="127" t="str">
        <f>IF(FCJ!A396="X",FCJ!D396,"")</f>
        <v/>
      </c>
      <c r="B142" s="127" t="str">
        <f>IF(A142="","",FCJ!$A$369)</f>
        <v/>
      </c>
      <c r="C142" s="127" t="str">
        <f>IF(A142="","",VLOOKUP(B142,'Thèmes FCJ'!$A$2:$E$248,4,FALSE))</f>
        <v/>
      </c>
      <c r="D142" s="127" t="str">
        <f>IF(A142="","",VLOOKUP(B142,'Thèmes FCJ'!$A$2:$E$248,2,FALSE))</f>
        <v/>
      </c>
      <c r="E142" s="127" t="str">
        <f>IF(A142="","",VLOOKUP(B142,'Thèmes FCJ'!$A$2:$E$248,3,FALSE))</f>
        <v/>
      </c>
      <c r="F142" s="127"/>
      <c r="G142" s="127" t="str">
        <f>IF(A142="","",IF(FCJ!$C$370="","",FCJ!$C$370))</f>
        <v/>
      </c>
      <c r="H142" s="128" t="str">
        <f>IF(A142="","",FCJ!$E$3)</f>
        <v/>
      </c>
      <c r="I142" s="127" t="str">
        <f>IF(A142="","",FCJ!$C$371)</f>
        <v/>
      </c>
      <c r="J142" s="127" t="str">
        <f>IF(A142="","",FCJ!$C$3)</f>
        <v/>
      </c>
      <c r="K142" s="127" t="str">
        <f>IF(A142="","",IF(FCJ!$C$372="","",FCJ!$C$372))</f>
        <v/>
      </c>
      <c r="L142" s="127" t="str">
        <f>IF(A142="","",IF(FCJ!$C$372="","",FCJ!$C$372))</f>
        <v/>
      </c>
      <c r="M142" s="127" t="str">
        <f t="shared" si="4"/>
        <v/>
      </c>
      <c r="N142" s="132"/>
    </row>
    <row r="143" spans="1:14" x14ac:dyDescent="0.25">
      <c r="A143" s="127" t="str">
        <f>IF(FCJ!A397="X",FCJ!D397,"")</f>
        <v/>
      </c>
      <c r="B143" s="127" t="str">
        <f>IF(A143="","",FCJ!$A$369)</f>
        <v/>
      </c>
      <c r="C143" s="127" t="str">
        <f>IF(A143="","",VLOOKUP(B143,'Thèmes FCJ'!$A$2:$E$248,4,FALSE))</f>
        <v/>
      </c>
      <c r="D143" s="127" t="str">
        <f>IF(A143="","",VLOOKUP(B143,'Thèmes FCJ'!$A$2:$E$248,2,FALSE))</f>
        <v/>
      </c>
      <c r="E143" s="127" t="str">
        <f>IF(A143="","",VLOOKUP(B143,'Thèmes FCJ'!$A$2:$E$248,3,FALSE))</f>
        <v/>
      </c>
      <c r="F143" s="127"/>
      <c r="G143" s="127" t="str">
        <f>IF(A143="","",IF(FCJ!$C$370="","",FCJ!$C$370))</f>
        <v/>
      </c>
      <c r="H143" s="128" t="str">
        <f>IF(A143="","",FCJ!$E$3)</f>
        <v/>
      </c>
      <c r="I143" s="127" t="str">
        <f>IF(A143="","",FCJ!$C$371)</f>
        <v/>
      </c>
      <c r="J143" s="127" t="str">
        <f>IF(A143="","",FCJ!$C$3)</f>
        <v/>
      </c>
      <c r="K143" s="127" t="str">
        <f>IF(A143="","",IF(FCJ!$C$372="","",FCJ!$C$372))</f>
        <v/>
      </c>
      <c r="L143" s="127" t="str">
        <f>IF(A143="","",IF(FCJ!$C$372="","",FCJ!$C$372))</f>
        <v/>
      </c>
      <c r="M143" s="127" t="str">
        <f t="shared" si="4"/>
        <v/>
      </c>
      <c r="N143" s="132"/>
    </row>
    <row r="144" spans="1:14" x14ac:dyDescent="0.25">
      <c r="A144" s="127" t="str">
        <f>IF(FCJ!A398="X",FCJ!D398,"")</f>
        <v/>
      </c>
      <c r="B144" s="127" t="str">
        <f>IF(A144="","",FCJ!$A$369)</f>
        <v/>
      </c>
      <c r="C144" s="127" t="str">
        <f>IF(A144="","",VLOOKUP(B144,'Thèmes FCJ'!$A$2:$E$248,4,FALSE))</f>
        <v/>
      </c>
      <c r="D144" s="127" t="str">
        <f>IF(A144="","",VLOOKUP(B144,'Thèmes FCJ'!$A$2:$E$248,2,FALSE))</f>
        <v/>
      </c>
      <c r="E144" s="127" t="str">
        <f>IF(A144="","",VLOOKUP(B144,'Thèmes FCJ'!$A$2:$E$248,3,FALSE))</f>
        <v/>
      </c>
      <c r="F144" s="127"/>
      <c r="G144" s="127" t="str">
        <f>IF(A144="","",IF(FCJ!$C$370="","",FCJ!$C$370))</f>
        <v/>
      </c>
      <c r="H144" s="128" t="str">
        <f>IF(A144="","",FCJ!$E$3)</f>
        <v/>
      </c>
      <c r="I144" s="127" t="str">
        <f>IF(A144="","",FCJ!$C$371)</f>
        <v/>
      </c>
      <c r="J144" s="127" t="str">
        <f>IF(A144="","",FCJ!$C$3)</f>
        <v/>
      </c>
      <c r="K144" s="127" t="str">
        <f>IF(A144="","",IF(FCJ!$C$372="","",FCJ!$C$372))</f>
        <v/>
      </c>
      <c r="L144" s="127" t="str">
        <f>IF(A144="","",IF(FCJ!$C$372="","",FCJ!$C$372))</f>
        <v/>
      </c>
      <c r="M144" s="127" t="str">
        <f t="shared" si="4"/>
        <v/>
      </c>
      <c r="N144" s="132"/>
    </row>
    <row r="145" spans="1:14" x14ac:dyDescent="0.25">
      <c r="A145" s="127" t="str">
        <f>IF(FCJ!A399="X",FCJ!D399,"")</f>
        <v/>
      </c>
      <c r="B145" s="127" t="str">
        <f>IF(A145="","",FCJ!$A$369)</f>
        <v/>
      </c>
      <c r="C145" s="127" t="str">
        <f>IF(A145="","",VLOOKUP(B145,'Thèmes FCJ'!$A$2:$E$248,4,FALSE))</f>
        <v/>
      </c>
      <c r="D145" s="127" t="str">
        <f>IF(A145="","",VLOOKUP(B145,'Thèmes FCJ'!$A$2:$E$248,2,FALSE))</f>
        <v/>
      </c>
      <c r="E145" s="127" t="str">
        <f>IF(A145="","",VLOOKUP(B145,'Thèmes FCJ'!$A$2:$E$248,3,FALSE))</f>
        <v/>
      </c>
      <c r="F145" s="127"/>
      <c r="G145" s="127" t="str">
        <f>IF(A145="","",IF(FCJ!$C$370="","",FCJ!$C$370))</f>
        <v/>
      </c>
      <c r="H145" s="128" t="str">
        <f>IF(A145="","",FCJ!$E$3)</f>
        <v/>
      </c>
      <c r="I145" s="127" t="str">
        <f>IF(A145="","",FCJ!$C$371)</f>
        <v/>
      </c>
      <c r="J145" s="127" t="str">
        <f>IF(A145="","",FCJ!$C$3)</f>
        <v/>
      </c>
      <c r="K145" s="127" t="str">
        <f>IF(A145="","",IF(FCJ!$C$372="","",FCJ!$C$372))</f>
        <v/>
      </c>
      <c r="L145" s="127" t="str">
        <f>IF(A145="","",IF(FCJ!$C$372="","",FCJ!$C$372))</f>
        <v/>
      </c>
      <c r="M145" s="127" t="str">
        <f t="shared" si="4"/>
        <v/>
      </c>
      <c r="N145" s="132"/>
    </row>
    <row r="146" spans="1:14" x14ac:dyDescent="0.25">
      <c r="A146" s="127" t="str">
        <f>IF(FCJ!A400="X",FCJ!D400,"")</f>
        <v/>
      </c>
      <c r="B146" s="127" t="str">
        <f>IF(A146="","",FCJ!$A$369)</f>
        <v/>
      </c>
      <c r="C146" s="127" t="str">
        <f>IF(A146="","",VLOOKUP(B146,'Thèmes FCJ'!$A$2:$E$248,4,FALSE))</f>
        <v/>
      </c>
      <c r="D146" s="127" t="str">
        <f>IF(A146="","",VLOOKUP(B146,'Thèmes FCJ'!$A$2:$E$248,2,FALSE))</f>
        <v/>
      </c>
      <c r="E146" s="127" t="str">
        <f>IF(A146="","",VLOOKUP(B146,'Thèmes FCJ'!$A$2:$E$248,3,FALSE))</f>
        <v/>
      </c>
      <c r="F146" s="127"/>
      <c r="G146" s="127" t="str">
        <f>IF(A146="","",IF(FCJ!$C$370="","",FCJ!$C$370))</f>
        <v/>
      </c>
      <c r="H146" s="128" t="str">
        <f>IF(A146="","",FCJ!$E$3)</f>
        <v/>
      </c>
      <c r="I146" s="127" t="str">
        <f>IF(A146="","",FCJ!$C$371)</f>
        <v/>
      </c>
      <c r="J146" s="127" t="str">
        <f>IF(A146="","",FCJ!$C$3)</f>
        <v/>
      </c>
      <c r="K146" s="127" t="str">
        <f>IF(A146="","",IF(FCJ!$C$372="","",FCJ!$C$372))</f>
        <v/>
      </c>
      <c r="L146" s="127" t="str">
        <f>IF(A146="","",IF(FCJ!$C$372="","",FCJ!$C$372))</f>
        <v/>
      </c>
      <c r="M146" s="127" t="str">
        <f t="shared" si="4"/>
        <v/>
      </c>
      <c r="N146" s="132"/>
    </row>
    <row r="147" spans="1:14" x14ac:dyDescent="0.25">
      <c r="A147" s="127" t="str">
        <f>IF(FCJ!A401="X",FCJ!D401,"")</f>
        <v/>
      </c>
      <c r="B147" s="127" t="str">
        <f>IF(A147="","",FCJ!$A$369)</f>
        <v/>
      </c>
      <c r="C147" s="127" t="str">
        <f>IF(A147="","",VLOOKUP(B147,'Thèmes FCJ'!$A$2:$E$248,4,FALSE))</f>
        <v/>
      </c>
      <c r="D147" s="127" t="str">
        <f>IF(A147="","",VLOOKUP(B147,'Thèmes FCJ'!$A$2:$E$248,2,FALSE))</f>
        <v/>
      </c>
      <c r="E147" s="127" t="str">
        <f>IF(A147="","",VLOOKUP(B147,'Thèmes FCJ'!$A$2:$E$248,3,FALSE))</f>
        <v/>
      </c>
      <c r="F147" s="127"/>
      <c r="G147" s="127" t="str">
        <f>IF(A147="","",IF(FCJ!$C$370="","",FCJ!$C$370))</f>
        <v/>
      </c>
      <c r="H147" s="128" t="str">
        <f>IF(A147="","",FCJ!$E$3)</f>
        <v/>
      </c>
      <c r="I147" s="127" t="str">
        <f>IF(A147="","",FCJ!$C$371)</f>
        <v/>
      </c>
      <c r="J147" s="127" t="str">
        <f>IF(A147="","",FCJ!$C$3)</f>
        <v/>
      </c>
      <c r="K147" s="127" t="str">
        <f>IF(A147="","",IF(FCJ!$C$372="","",FCJ!$C$372))</f>
        <v/>
      </c>
      <c r="L147" s="127" t="str">
        <f>IF(A147="","",IF(FCJ!$C$372="","",FCJ!$C$372))</f>
        <v/>
      </c>
      <c r="M147" s="127" t="str">
        <f t="shared" si="4"/>
        <v/>
      </c>
      <c r="N147" s="132"/>
    </row>
    <row r="148" spans="1:14" x14ac:dyDescent="0.25">
      <c r="A148" s="127" t="str">
        <f>IF(FCJ!A402="X",FCJ!D402,"")</f>
        <v/>
      </c>
      <c r="B148" s="127" t="str">
        <f>IF(A148="","",FCJ!$A$369)</f>
        <v/>
      </c>
      <c r="C148" s="127" t="str">
        <f>IF(A148="","",VLOOKUP(B148,'Thèmes FCJ'!$A$2:$E$248,4,FALSE))</f>
        <v/>
      </c>
      <c r="D148" s="127" t="str">
        <f>IF(A148="","",VLOOKUP(B148,'Thèmes FCJ'!$A$2:$E$248,2,FALSE))</f>
        <v/>
      </c>
      <c r="E148" s="127" t="str">
        <f>IF(A148="","",VLOOKUP(B148,'Thèmes FCJ'!$A$2:$E$248,3,FALSE))</f>
        <v/>
      </c>
      <c r="F148" s="127"/>
      <c r="G148" s="127" t="str">
        <f>IF(A148="","",IF(FCJ!$C$370="","",FCJ!$C$370))</f>
        <v/>
      </c>
      <c r="H148" s="128" t="str">
        <f>IF(A148="","",FCJ!$E$3)</f>
        <v/>
      </c>
      <c r="I148" s="127" t="str">
        <f>IF(A148="","",FCJ!$C$371)</f>
        <v/>
      </c>
      <c r="J148" s="127" t="str">
        <f>IF(A148="","",FCJ!$C$3)</f>
        <v/>
      </c>
      <c r="K148" s="127" t="str">
        <f>IF(A148="","",IF(FCJ!$C$372="","",FCJ!$C$372))</f>
        <v/>
      </c>
      <c r="L148" s="127" t="str">
        <f>IF(A148="","",IF(FCJ!$C$372="","",FCJ!$C$372))</f>
        <v/>
      </c>
      <c r="M148" s="127" t="str">
        <f t="shared" si="4"/>
        <v/>
      </c>
      <c r="N148" s="132"/>
    </row>
    <row r="149" spans="1:14" x14ac:dyDescent="0.25">
      <c r="A149" s="127" t="str">
        <f>IF(FCJ!A403="X",FCJ!D403,"")</f>
        <v/>
      </c>
      <c r="B149" s="127" t="str">
        <f>IF(A149="","",FCJ!$A$369)</f>
        <v/>
      </c>
      <c r="C149" s="127" t="str">
        <f>IF(A149="","",VLOOKUP(B149,'Thèmes FCJ'!$A$2:$E$248,4,FALSE))</f>
        <v/>
      </c>
      <c r="D149" s="127" t="str">
        <f>IF(A149="","",VLOOKUP(B149,'Thèmes FCJ'!$A$2:$E$248,2,FALSE))</f>
        <v/>
      </c>
      <c r="E149" s="127" t="str">
        <f>IF(A149="","",VLOOKUP(B149,'Thèmes FCJ'!$A$2:$E$248,3,FALSE))</f>
        <v/>
      </c>
      <c r="F149" s="127"/>
      <c r="G149" s="127" t="str">
        <f>IF(A149="","",IF(FCJ!$C$370="","",FCJ!$C$370))</f>
        <v/>
      </c>
      <c r="H149" s="128" t="str">
        <f>IF(A149="","",FCJ!$E$3)</f>
        <v/>
      </c>
      <c r="I149" s="127" t="str">
        <f>IF(A149="","",FCJ!$C$371)</f>
        <v/>
      </c>
      <c r="J149" s="127" t="str">
        <f>IF(A149="","",FCJ!$C$3)</f>
        <v/>
      </c>
      <c r="K149" s="127" t="str">
        <f>IF(A149="","",IF(FCJ!$C$372="","",FCJ!$C$372))</f>
        <v/>
      </c>
      <c r="L149" s="127" t="str">
        <f>IF(A149="","",IF(FCJ!$C$372="","",FCJ!$C$372))</f>
        <v/>
      </c>
      <c r="M149" s="127" t="str">
        <f t="shared" si="4"/>
        <v/>
      </c>
      <c r="N149" s="132"/>
    </row>
    <row r="150" spans="1:14" x14ac:dyDescent="0.25">
      <c r="A150" s="127" t="str">
        <f>IF(FCJ!A404="X",FCJ!D404,"")</f>
        <v/>
      </c>
      <c r="B150" s="127" t="str">
        <f>IF(A150="","",FCJ!$A$369)</f>
        <v/>
      </c>
      <c r="C150" s="127" t="str">
        <f>IF(A150="","",VLOOKUP(B150,'Thèmes FCJ'!$A$2:$E$248,4,FALSE))</f>
        <v/>
      </c>
      <c r="D150" s="127" t="str">
        <f>IF(A150="","",VLOOKUP(B150,'Thèmes FCJ'!$A$2:$E$248,2,FALSE))</f>
        <v/>
      </c>
      <c r="E150" s="127" t="str">
        <f>IF(A150="","",VLOOKUP(B150,'Thèmes FCJ'!$A$2:$E$248,3,FALSE))</f>
        <v/>
      </c>
      <c r="F150" s="127"/>
      <c r="G150" s="127" t="str">
        <f>IF(A150="","",IF(FCJ!$C$370="","",FCJ!$C$370))</f>
        <v/>
      </c>
      <c r="H150" s="128" t="str">
        <f>IF(A150="","",FCJ!$E$3)</f>
        <v/>
      </c>
      <c r="I150" s="127" t="str">
        <f>IF(A150="","",FCJ!$C$371)</f>
        <v/>
      </c>
      <c r="J150" s="127" t="str">
        <f>IF(A150="","",FCJ!$C$3)</f>
        <v/>
      </c>
      <c r="K150" s="127" t="str">
        <f>IF(A150="","",IF(FCJ!$C$372="","",FCJ!$C$372))</f>
        <v/>
      </c>
      <c r="L150" s="127" t="str">
        <f>IF(A150="","",IF(FCJ!$C$372="","",FCJ!$C$372))</f>
        <v/>
      </c>
      <c r="M150" s="127" t="str">
        <f t="shared" si="4"/>
        <v/>
      </c>
      <c r="N150" s="132"/>
    </row>
    <row r="151" spans="1:14" x14ac:dyDescent="0.25">
      <c r="A151" s="127" t="str">
        <f>IF(FCJ!A405="X",FCJ!D405,"")</f>
        <v/>
      </c>
      <c r="B151" s="127" t="str">
        <f>IF(A151="","",FCJ!$A$369)</f>
        <v/>
      </c>
      <c r="C151" s="127" t="str">
        <f>IF(A151="","",VLOOKUP(B151,'Thèmes FCJ'!$A$2:$E$248,4,FALSE))</f>
        <v/>
      </c>
      <c r="D151" s="127" t="str">
        <f>IF(A151="","",VLOOKUP(B151,'Thèmes FCJ'!$A$2:$E$248,2,FALSE))</f>
        <v/>
      </c>
      <c r="E151" s="127" t="str">
        <f>IF(A151="","",VLOOKUP(B151,'Thèmes FCJ'!$A$2:$E$248,3,FALSE))</f>
        <v/>
      </c>
      <c r="F151" s="127"/>
      <c r="G151" s="127" t="str">
        <f>IF(A151="","",IF(FCJ!$C$370="","",FCJ!$C$370))</f>
        <v/>
      </c>
      <c r="H151" s="128" t="str">
        <f>IF(A151="","",FCJ!$E$3)</f>
        <v/>
      </c>
      <c r="I151" s="127" t="str">
        <f>IF(A151="","",FCJ!$C$371)</f>
        <v/>
      </c>
      <c r="J151" s="127" t="str">
        <f>IF(A151="","",FCJ!$C$3)</f>
        <v/>
      </c>
      <c r="K151" s="127" t="str">
        <f>IF(A151="","",IF(FCJ!$C$372="","",FCJ!$C$372))</f>
        <v/>
      </c>
      <c r="L151" s="127" t="str">
        <f>IF(A151="","",IF(FCJ!$C$372="","",FCJ!$C$372))</f>
        <v/>
      </c>
      <c r="M151" s="127" t="str">
        <f t="shared" si="4"/>
        <v/>
      </c>
      <c r="N151" s="132"/>
    </row>
    <row r="152" spans="1:14" x14ac:dyDescent="0.25">
      <c r="A152" s="129" t="str">
        <f>IF(FCJ!I376="X",FCJ!L376,"")</f>
        <v/>
      </c>
      <c r="B152" s="129" t="str">
        <f>IF(A152="","",FCJ!$I$369)</f>
        <v/>
      </c>
      <c r="C152" s="129" t="str">
        <f>IF(A152="","",VLOOKUP(B152,'Thèmes FCJ'!$A$2:$E$248,4,FALSE))</f>
        <v/>
      </c>
      <c r="D152" s="129" t="str">
        <f>IF(A152="","",VLOOKUP(B152,'Thèmes FCJ'!$A$2:$E$248,2,FALSE))</f>
        <v/>
      </c>
      <c r="E152" s="129" t="str">
        <f>IF(A152="","",VLOOKUP(B152,'Thèmes FCJ'!$A$2:$E$248,3,FALSE))</f>
        <v/>
      </c>
      <c r="F152" s="129"/>
      <c r="G152" s="129" t="str">
        <f>IF(A152="","",IF(FCJ!$K$370="","",FCJ!$K$370))</f>
        <v/>
      </c>
      <c r="H152" s="130" t="str">
        <f>IF(A152="","",FCJ!$E$3)</f>
        <v/>
      </c>
      <c r="I152" s="129" t="str">
        <f>IF(A152="","",FCJ!$K$371)</f>
        <v/>
      </c>
      <c r="J152" s="129" t="str">
        <f>IF(A152="","",FCJ!$C$3)</f>
        <v/>
      </c>
      <c r="K152" s="129" t="str">
        <f>IF(A152="","",IF(FCJ!$K$372="","",FCJ!$K$372))</f>
        <v/>
      </c>
      <c r="L152" s="129" t="str">
        <f>IF(A152="","",IF(FCJ!$K$373="","",FCJ!$K$373))</f>
        <v/>
      </c>
      <c r="M152" s="129" t="str">
        <f t="shared" si="4"/>
        <v/>
      </c>
      <c r="N152" s="132"/>
    </row>
    <row r="153" spans="1:14" x14ac:dyDescent="0.25">
      <c r="A153" s="129" t="str">
        <f>IF(FCJ!I377="X",FCJ!L377,"")</f>
        <v>Agents 10</v>
      </c>
      <c r="B153" s="129" t="str">
        <f>IF(A153="","",FCJ!$I$369)</f>
        <v>INC_9</v>
      </c>
      <c r="C153" s="129" t="str">
        <f>IF(A153="","",VLOOKUP(B153,'Thèmes FCJ'!$A$2:$E$248,4,FALSE))</f>
        <v>INC</v>
      </c>
      <c r="D153" s="129" t="str">
        <f>IF(A153="","",VLOOKUP(B153,'Thèmes FCJ'!$A$2:$E$248,2,FALSE))</f>
        <v>MEA - LANCE CANON SUR NACELLE + CROISEMENT / MISE EN SECU</v>
      </c>
      <c r="E153" s="129" t="str">
        <f>IF(A153="","",VLOOKUP(B153,'Thèmes FCJ'!$A$2:$E$248,3,FALSE))</f>
        <v>MEA - ÉTABLISSEMENT LANCE CANON SUR NACELLE EPA / CROISEMENT / POSITIONNEMENT / MISE EN SÉCURITÉ SUR EPA</v>
      </c>
      <c r="F153" s="129"/>
      <c r="G153" s="129" t="str">
        <f>IF(A153="","",IF(FCJ!$K$370="","",FCJ!$K$370))</f>
        <v>Test ne pas en tenir compte6</v>
      </c>
      <c r="H153" s="130">
        <f>IF(A153="","",FCJ!$E$3)</f>
        <v>44146</v>
      </c>
      <c r="I153" s="129" t="str">
        <f>IF(A153="","",FCJ!$K$371)</f>
        <v>Agents 41</v>
      </c>
      <c r="J153" s="129" t="str">
        <f>IF(A153="","",FCJ!$C$3)</f>
        <v>Agents 1</v>
      </c>
      <c r="K153" s="129" t="str">
        <f>IF(A153="","",IF(FCJ!$K$372="","",FCJ!$K$372))</f>
        <v/>
      </c>
      <c r="L153" s="129" t="str">
        <f>IF(A153="","",IF(FCJ!$K$373="","",FCJ!$K$373))</f>
        <v/>
      </c>
      <c r="M153" s="129" t="str">
        <f t="shared" si="4"/>
        <v>Agents 10INC_9</v>
      </c>
      <c r="N153" s="132"/>
    </row>
    <row r="154" spans="1:14" x14ac:dyDescent="0.25">
      <c r="A154" s="129" t="str">
        <f>IF(FCJ!I378="X",FCJ!L378,"")</f>
        <v>Agents 106</v>
      </c>
      <c r="B154" s="129" t="str">
        <f>IF(A154="","",FCJ!$I$369)</f>
        <v>INC_9</v>
      </c>
      <c r="C154" s="129" t="str">
        <f>IF(A154="","",VLOOKUP(B154,'Thèmes FCJ'!$A$2:$E$248,4,FALSE))</f>
        <v>INC</v>
      </c>
      <c r="D154" s="129" t="str">
        <f>IF(A154="","",VLOOKUP(B154,'Thèmes FCJ'!$A$2:$E$248,2,FALSE))</f>
        <v>MEA - LANCE CANON SUR NACELLE + CROISEMENT / MISE EN SECU</v>
      </c>
      <c r="E154" s="129" t="str">
        <f>IF(A154="","",VLOOKUP(B154,'Thèmes FCJ'!$A$2:$E$248,3,FALSE))</f>
        <v>MEA - ÉTABLISSEMENT LANCE CANON SUR NACELLE EPA / CROISEMENT / POSITIONNEMENT / MISE EN SÉCURITÉ SUR EPA</v>
      </c>
      <c r="F154" s="129"/>
      <c r="G154" s="129" t="str">
        <f>IF(A154="","",IF(FCJ!$K$370="","",FCJ!$K$370))</f>
        <v>Test ne pas en tenir compte6</v>
      </c>
      <c r="H154" s="130">
        <f>IF(A154="","",FCJ!$E$3)</f>
        <v>44146</v>
      </c>
      <c r="I154" s="129" t="str">
        <f>IF(A154="","",FCJ!$K$371)</f>
        <v>Agents 41</v>
      </c>
      <c r="J154" s="129" t="str">
        <f>IF(A154="","",FCJ!$C$3)</f>
        <v>Agents 1</v>
      </c>
      <c r="K154" s="129" t="str">
        <f>IF(A154="","",IF(FCJ!$K$372="","",FCJ!$K$372))</f>
        <v/>
      </c>
      <c r="L154" s="129" t="str">
        <f>IF(A154="","",IF(FCJ!$K$373="","",FCJ!$K$373))</f>
        <v/>
      </c>
      <c r="M154" s="129" t="str">
        <f t="shared" si="4"/>
        <v>Agents 106INC_9</v>
      </c>
      <c r="N154" s="132"/>
    </row>
    <row r="155" spans="1:14" x14ac:dyDescent="0.25">
      <c r="A155" s="129" t="str">
        <f>IF(FCJ!I379="X",FCJ!L379,"")</f>
        <v/>
      </c>
      <c r="B155" s="129" t="str">
        <f>IF(A155="","",FCJ!$I$369)</f>
        <v/>
      </c>
      <c r="C155" s="129" t="str">
        <f>IF(A155="","",VLOOKUP(B155,'Thèmes FCJ'!$A$2:$E$248,4,FALSE))</f>
        <v/>
      </c>
      <c r="D155" s="129" t="str">
        <f>IF(A155="","",VLOOKUP(B155,'Thèmes FCJ'!$A$2:$E$248,2,FALSE))</f>
        <v/>
      </c>
      <c r="E155" s="129" t="str">
        <f>IF(A155="","",VLOOKUP(B155,'Thèmes FCJ'!$A$2:$E$248,3,FALSE))</f>
        <v/>
      </c>
      <c r="F155" s="129"/>
      <c r="G155" s="129" t="str">
        <f>IF(A155="","",IF(FCJ!$K$370="","",FCJ!$K$370))</f>
        <v/>
      </c>
      <c r="H155" s="130" t="str">
        <f>IF(A155="","",FCJ!$E$3)</f>
        <v/>
      </c>
      <c r="I155" s="129" t="str">
        <f>IF(A155="","",FCJ!$K$371)</f>
        <v/>
      </c>
      <c r="J155" s="129" t="str">
        <f>IF(A155="","",FCJ!$C$3)</f>
        <v/>
      </c>
      <c r="K155" s="129" t="str">
        <f>IF(A155="","",IF(FCJ!$K$372="","",FCJ!$K$372))</f>
        <v/>
      </c>
      <c r="L155" s="129" t="str">
        <f>IF(A155="","",IF(FCJ!$K$373="","",FCJ!$K$373))</f>
        <v/>
      </c>
      <c r="M155" s="129" t="str">
        <f t="shared" si="4"/>
        <v/>
      </c>
      <c r="N155" s="132"/>
    </row>
    <row r="156" spans="1:14" x14ac:dyDescent="0.25">
      <c r="A156" s="129" t="str">
        <f>IF(FCJ!I380="X",FCJ!L380,"")</f>
        <v>Agents 3</v>
      </c>
      <c r="B156" s="129" t="str">
        <f>IF(A156="","",FCJ!$I$369)</f>
        <v>INC_9</v>
      </c>
      <c r="C156" s="129" t="str">
        <f>IF(A156="","",VLOOKUP(B156,'Thèmes FCJ'!$A$2:$E$248,4,FALSE))</f>
        <v>INC</v>
      </c>
      <c r="D156" s="129" t="str">
        <f>IF(A156="","",VLOOKUP(B156,'Thèmes FCJ'!$A$2:$E$248,2,FALSE))</f>
        <v>MEA - LANCE CANON SUR NACELLE + CROISEMENT / MISE EN SECU</v>
      </c>
      <c r="E156" s="129" t="str">
        <f>IF(A156="","",VLOOKUP(B156,'Thèmes FCJ'!$A$2:$E$248,3,FALSE))</f>
        <v>MEA - ÉTABLISSEMENT LANCE CANON SUR NACELLE EPA / CROISEMENT / POSITIONNEMENT / MISE EN SÉCURITÉ SUR EPA</v>
      </c>
      <c r="F156" s="129"/>
      <c r="G156" s="129" t="str">
        <f>IF(A156="","",IF(FCJ!$K$370="","",FCJ!$K$370))</f>
        <v>Test ne pas en tenir compte6</v>
      </c>
      <c r="H156" s="130">
        <f>IF(A156="","",FCJ!$E$3)</f>
        <v>44146</v>
      </c>
      <c r="I156" s="129" t="str">
        <f>IF(A156="","",FCJ!$K$371)</f>
        <v>Agents 41</v>
      </c>
      <c r="J156" s="129" t="str">
        <f>IF(A156="","",FCJ!$C$3)</f>
        <v>Agents 1</v>
      </c>
      <c r="K156" s="129" t="str">
        <f>IF(A156="","",IF(FCJ!$K$372="","",FCJ!$K$372))</f>
        <v/>
      </c>
      <c r="L156" s="129" t="str">
        <f>IF(A156="","",IF(FCJ!$K$373="","",FCJ!$K$373))</f>
        <v/>
      </c>
      <c r="M156" s="129" t="str">
        <f t="shared" si="4"/>
        <v>Agents 3INC_9</v>
      </c>
      <c r="N156" s="132"/>
    </row>
    <row r="157" spans="1:14" x14ac:dyDescent="0.25">
      <c r="A157" s="129" t="str">
        <f>IF(FCJ!I381="X",FCJ!L381,"")</f>
        <v/>
      </c>
      <c r="B157" s="129" t="str">
        <f>IF(A157="","",FCJ!$I$369)</f>
        <v/>
      </c>
      <c r="C157" s="129" t="str">
        <f>IF(A157="","",VLOOKUP(B157,'Thèmes FCJ'!$A$2:$E$248,4,FALSE))</f>
        <v/>
      </c>
      <c r="D157" s="129" t="str">
        <f>IF(A157="","",VLOOKUP(B157,'Thèmes FCJ'!$A$2:$E$248,2,FALSE))</f>
        <v/>
      </c>
      <c r="E157" s="129" t="str">
        <f>IF(A157="","",VLOOKUP(B157,'Thèmes FCJ'!$A$2:$E$248,3,FALSE))</f>
        <v/>
      </c>
      <c r="F157" s="129"/>
      <c r="G157" s="129" t="str">
        <f>IF(A157="","",IF(FCJ!$K$370="","",FCJ!$K$370))</f>
        <v/>
      </c>
      <c r="H157" s="130" t="str">
        <f>IF(A157="","",FCJ!$E$3)</f>
        <v/>
      </c>
      <c r="I157" s="129" t="str">
        <f>IF(A157="","",FCJ!$K$371)</f>
        <v/>
      </c>
      <c r="J157" s="129" t="str">
        <f>IF(A157="","",FCJ!$C$3)</f>
        <v/>
      </c>
      <c r="K157" s="129" t="str">
        <f>IF(A157="","",IF(FCJ!$K$372="","",FCJ!$K$372))</f>
        <v/>
      </c>
      <c r="L157" s="129" t="str">
        <f>IF(A157="","",IF(FCJ!$K$373="","",FCJ!$K$373))</f>
        <v/>
      </c>
      <c r="M157" s="129" t="str">
        <f t="shared" si="4"/>
        <v/>
      </c>
      <c r="N157" s="132"/>
    </row>
    <row r="158" spans="1:14" x14ac:dyDescent="0.25">
      <c r="A158" s="129" t="str">
        <f>IF(FCJ!I382="X",FCJ!L382,"")</f>
        <v/>
      </c>
      <c r="B158" s="129" t="str">
        <f>IF(A158="","",FCJ!$I$369)</f>
        <v/>
      </c>
      <c r="C158" s="129" t="str">
        <f>IF(A158="","",VLOOKUP(B158,'Thèmes FCJ'!$A$2:$E$248,4,FALSE))</f>
        <v/>
      </c>
      <c r="D158" s="129" t="str">
        <f>IF(A158="","",VLOOKUP(B158,'Thèmes FCJ'!$A$2:$E$248,2,FALSE))</f>
        <v/>
      </c>
      <c r="E158" s="129" t="str">
        <f>IF(A158="","",VLOOKUP(B158,'Thèmes FCJ'!$A$2:$E$248,3,FALSE))</f>
        <v/>
      </c>
      <c r="F158" s="129"/>
      <c r="G158" s="129" t="str">
        <f>IF(A158="","",IF(FCJ!$K$370="","",FCJ!$K$370))</f>
        <v/>
      </c>
      <c r="H158" s="130" t="str">
        <f>IF(A158="","",FCJ!$E$3)</f>
        <v/>
      </c>
      <c r="I158" s="129" t="str">
        <f>IF(A158="","",FCJ!$K$371)</f>
        <v/>
      </c>
      <c r="J158" s="129" t="str">
        <f>IF(A158="","",FCJ!$C$3)</f>
        <v/>
      </c>
      <c r="K158" s="129" t="str">
        <f>IF(A158="","",IF(FCJ!$K$372="","",FCJ!$K$372))</f>
        <v/>
      </c>
      <c r="L158" s="129" t="str">
        <f>IF(A158="","",IF(FCJ!$K$373="","",FCJ!$K$373))</f>
        <v/>
      </c>
      <c r="M158" s="129" t="str">
        <f t="shared" si="4"/>
        <v/>
      </c>
      <c r="N158" s="132"/>
    </row>
    <row r="159" spans="1:14" x14ac:dyDescent="0.25">
      <c r="A159" s="129" t="str">
        <f>IF(FCJ!I383="X",FCJ!L383,"")</f>
        <v/>
      </c>
      <c r="B159" s="129" t="str">
        <f>IF(A159="","",FCJ!$I$369)</f>
        <v/>
      </c>
      <c r="C159" s="129" t="str">
        <f>IF(A159="","",VLOOKUP(B159,'Thèmes FCJ'!$A$2:$E$248,4,FALSE))</f>
        <v/>
      </c>
      <c r="D159" s="129" t="str">
        <f>IF(A159="","",VLOOKUP(B159,'Thèmes FCJ'!$A$2:$E$248,2,FALSE))</f>
        <v/>
      </c>
      <c r="E159" s="129" t="str">
        <f>IF(A159="","",VLOOKUP(B159,'Thèmes FCJ'!$A$2:$E$248,3,FALSE))</f>
        <v/>
      </c>
      <c r="F159" s="129"/>
      <c r="G159" s="129" t="str">
        <f>IF(A159="","",IF(FCJ!$K$370="","",FCJ!$K$370))</f>
        <v/>
      </c>
      <c r="H159" s="130" t="str">
        <f>IF(A159="","",FCJ!$E$3)</f>
        <v/>
      </c>
      <c r="I159" s="129" t="str">
        <f>IF(A159="","",FCJ!$K$371)</f>
        <v/>
      </c>
      <c r="J159" s="129" t="str">
        <f>IF(A159="","",FCJ!$C$3)</f>
        <v/>
      </c>
      <c r="K159" s="129" t="str">
        <f>IF(A159="","",IF(FCJ!$K$372="","",FCJ!$K$372))</f>
        <v/>
      </c>
      <c r="L159" s="129" t="str">
        <f>IF(A159="","",IF(FCJ!$K$373="","",FCJ!$K$373))</f>
        <v/>
      </c>
      <c r="M159" s="129" t="str">
        <f t="shared" si="4"/>
        <v/>
      </c>
      <c r="N159" s="132"/>
    </row>
    <row r="160" spans="1:14" x14ac:dyDescent="0.25">
      <c r="A160" s="129" t="str">
        <f>IF(FCJ!I384="X",FCJ!L384,"")</f>
        <v/>
      </c>
      <c r="B160" s="129" t="str">
        <f>IF(A160="","",FCJ!$I$369)</f>
        <v/>
      </c>
      <c r="C160" s="129" t="str">
        <f>IF(A160="","",VLOOKUP(B160,'Thèmes FCJ'!$A$2:$E$248,4,FALSE))</f>
        <v/>
      </c>
      <c r="D160" s="129" t="str">
        <f>IF(A160="","",VLOOKUP(B160,'Thèmes FCJ'!$A$2:$E$248,2,FALSE))</f>
        <v/>
      </c>
      <c r="E160" s="129" t="str">
        <f>IF(A160="","",VLOOKUP(B160,'Thèmes FCJ'!$A$2:$E$248,3,FALSE))</f>
        <v/>
      </c>
      <c r="F160" s="129"/>
      <c r="G160" s="129" t="str">
        <f>IF(A160="","",IF(FCJ!$K$370="","",FCJ!$K$370))</f>
        <v/>
      </c>
      <c r="H160" s="130" t="str">
        <f>IF(A160="","",FCJ!$E$3)</f>
        <v/>
      </c>
      <c r="I160" s="129" t="str">
        <f>IF(A160="","",FCJ!$K$371)</f>
        <v/>
      </c>
      <c r="J160" s="129" t="str">
        <f>IF(A160="","",FCJ!$C$3)</f>
        <v/>
      </c>
      <c r="K160" s="129" t="str">
        <f>IF(A160="","",IF(FCJ!$K$372="","",FCJ!$K$372))</f>
        <v/>
      </c>
      <c r="L160" s="129" t="str">
        <f>IF(A160="","",IF(FCJ!$K$373="","",FCJ!$K$373))</f>
        <v/>
      </c>
      <c r="M160" s="129" t="str">
        <f t="shared" si="4"/>
        <v/>
      </c>
      <c r="N160" s="132"/>
    </row>
    <row r="161" spans="1:14" x14ac:dyDescent="0.25">
      <c r="A161" s="129" t="str">
        <f>IF(FCJ!I385="X",FCJ!L385,"")</f>
        <v>Agents 6</v>
      </c>
      <c r="B161" s="129" t="str">
        <f>IF(A161="","",FCJ!$I$369)</f>
        <v>INC_9</v>
      </c>
      <c r="C161" s="129" t="str">
        <f>IF(A161="","",VLOOKUP(B161,'Thèmes FCJ'!$A$2:$E$248,4,FALSE))</f>
        <v>INC</v>
      </c>
      <c r="D161" s="129" t="str">
        <f>IF(A161="","",VLOOKUP(B161,'Thèmes FCJ'!$A$2:$E$248,2,FALSE))</f>
        <v>MEA - LANCE CANON SUR NACELLE + CROISEMENT / MISE EN SECU</v>
      </c>
      <c r="E161" s="129" t="str">
        <f>IF(A161="","",VLOOKUP(B161,'Thèmes FCJ'!$A$2:$E$248,3,FALSE))</f>
        <v>MEA - ÉTABLISSEMENT LANCE CANON SUR NACELLE EPA / CROISEMENT / POSITIONNEMENT / MISE EN SÉCURITÉ SUR EPA</v>
      </c>
      <c r="F161" s="129"/>
      <c r="G161" s="129" t="str">
        <f>IF(A161="","",IF(FCJ!$K$370="","",FCJ!$K$370))</f>
        <v>Test ne pas en tenir compte6</v>
      </c>
      <c r="H161" s="130">
        <f>IF(A161="","",FCJ!$E$3)</f>
        <v>44146</v>
      </c>
      <c r="I161" s="129" t="str">
        <f>IF(A161="","",FCJ!$K$371)</f>
        <v>Agents 41</v>
      </c>
      <c r="J161" s="129" t="str">
        <f>IF(A161="","",FCJ!$C$3)</f>
        <v>Agents 1</v>
      </c>
      <c r="K161" s="129" t="str">
        <f>IF(A161="","",IF(FCJ!$K$372="","",FCJ!$K$372))</f>
        <v/>
      </c>
      <c r="L161" s="129" t="str">
        <f>IF(A161="","",IF(FCJ!$K$373="","",FCJ!$K$373))</f>
        <v/>
      </c>
      <c r="M161" s="129" t="str">
        <f t="shared" si="4"/>
        <v>Agents 6INC_9</v>
      </c>
      <c r="N161" s="132"/>
    </row>
    <row r="162" spans="1:14" x14ac:dyDescent="0.25">
      <c r="A162" s="129" t="str">
        <f>IF(FCJ!I386="X",FCJ!L386,"")</f>
        <v/>
      </c>
      <c r="B162" s="129" t="str">
        <f>IF(A162="","",FCJ!$I$369)</f>
        <v/>
      </c>
      <c r="C162" s="129" t="str">
        <f>IF(A162="","",VLOOKUP(B162,'Thèmes FCJ'!$A$2:$E$248,4,FALSE))</f>
        <v/>
      </c>
      <c r="D162" s="129" t="str">
        <f>IF(A162="","",VLOOKUP(B162,'Thèmes FCJ'!$A$2:$E$248,2,FALSE))</f>
        <v/>
      </c>
      <c r="E162" s="129" t="str">
        <f>IF(A162="","",VLOOKUP(B162,'Thèmes FCJ'!$A$2:$E$248,3,FALSE))</f>
        <v/>
      </c>
      <c r="F162" s="129"/>
      <c r="G162" s="129" t="str">
        <f>IF(A162="","",IF(FCJ!$K$370="","",FCJ!$K$370))</f>
        <v/>
      </c>
      <c r="H162" s="130" t="str">
        <f>IF(A162="","",FCJ!$E$3)</f>
        <v/>
      </c>
      <c r="I162" s="129" t="str">
        <f>IF(A162="","",FCJ!$K$371)</f>
        <v/>
      </c>
      <c r="J162" s="129" t="str">
        <f>IF(A162="","",FCJ!$C$3)</f>
        <v/>
      </c>
      <c r="K162" s="129" t="str">
        <f>IF(A162="","",IF(FCJ!$K$372="","",FCJ!$K$372))</f>
        <v/>
      </c>
      <c r="L162" s="129" t="str">
        <f>IF(A162="","",IF(FCJ!$K$373="","",FCJ!$K$373))</f>
        <v/>
      </c>
      <c r="M162" s="129" t="str">
        <f t="shared" ref="M162:M181" si="5">IF(A162="","",A162&amp;B162)</f>
        <v/>
      </c>
      <c r="N162" s="132"/>
    </row>
    <row r="163" spans="1:14" x14ac:dyDescent="0.25">
      <c r="A163" s="129" t="str">
        <f>IF(FCJ!I387="X",FCJ!L387,"")</f>
        <v/>
      </c>
      <c r="B163" s="129" t="str">
        <f>IF(A163="","",FCJ!$I$369)</f>
        <v/>
      </c>
      <c r="C163" s="129" t="str">
        <f>IF(A163="","",VLOOKUP(B163,'Thèmes FCJ'!$A$2:$E$248,4,FALSE))</f>
        <v/>
      </c>
      <c r="D163" s="129" t="str">
        <f>IF(A163="","",VLOOKUP(B163,'Thèmes FCJ'!$A$2:$E$248,2,FALSE))</f>
        <v/>
      </c>
      <c r="E163" s="129" t="str">
        <f>IF(A163="","",VLOOKUP(B163,'Thèmes FCJ'!$A$2:$E$248,3,FALSE))</f>
        <v/>
      </c>
      <c r="F163" s="129"/>
      <c r="G163" s="129" t="str">
        <f>IF(A163="","",IF(FCJ!$K$370="","",FCJ!$K$370))</f>
        <v/>
      </c>
      <c r="H163" s="130" t="str">
        <f>IF(A163="","",FCJ!$E$3)</f>
        <v/>
      </c>
      <c r="I163" s="129" t="str">
        <f>IF(A163="","",FCJ!$K$371)</f>
        <v/>
      </c>
      <c r="J163" s="129" t="str">
        <f>IF(A163="","",FCJ!$C$3)</f>
        <v/>
      </c>
      <c r="K163" s="129" t="str">
        <f>IF(A163="","",IF(FCJ!$K$372="","",FCJ!$K$372))</f>
        <v/>
      </c>
      <c r="L163" s="129" t="str">
        <f>IF(A163="","",IF(FCJ!$K$373="","",FCJ!$K$373))</f>
        <v/>
      </c>
      <c r="M163" s="129" t="str">
        <f t="shared" si="5"/>
        <v/>
      </c>
      <c r="N163" s="132"/>
    </row>
    <row r="164" spans="1:14" x14ac:dyDescent="0.25">
      <c r="A164" s="129" t="str">
        <f>IF(FCJ!I388="X",FCJ!L388,"")</f>
        <v/>
      </c>
      <c r="B164" s="129" t="str">
        <f>IF(A164="","",FCJ!$I$369)</f>
        <v/>
      </c>
      <c r="C164" s="129" t="str">
        <f>IF(A164="","",VLOOKUP(B164,'Thèmes FCJ'!$A$2:$E$248,4,FALSE))</f>
        <v/>
      </c>
      <c r="D164" s="129" t="str">
        <f>IF(A164="","",VLOOKUP(B164,'Thèmes FCJ'!$A$2:$E$248,2,FALSE))</f>
        <v/>
      </c>
      <c r="E164" s="129" t="str">
        <f>IF(A164="","",VLOOKUP(B164,'Thèmes FCJ'!$A$2:$E$248,3,FALSE))</f>
        <v/>
      </c>
      <c r="F164" s="129"/>
      <c r="G164" s="129" t="str">
        <f>IF(A164="","",IF(FCJ!$K$370="","",FCJ!$K$370))</f>
        <v/>
      </c>
      <c r="H164" s="130" t="str">
        <f>IF(A164="","",FCJ!$E$3)</f>
        <v/>
      </c>
      <c r="I164" s="129" t="str">
        <f>IF(A164="","",FCJ!$K$371)</f>
        <v/>
      </c>
      <c r="J164" s="129" t="str">
        <f>IF(A164="","",FCJ!$C$3)</f>
        <v/>
      </c>
      <c r="K164" s="129" t="str">
        <f>IF(A164="","",IF(FCJ!$K$372="","",FCJ!$K$372))</f>
        <v/>
      </c>
      <c r="L164" s="129" t="str">
        <f>IF(A164="","",IF(FCJ!$K$373="","",FCJ!$K$373))</f>
        <v/>
      </c>
      <c r="M164" s="129" t="str">
        <f t="shared" si="5"/>
        <v/>
      </c>
      <c r="N164" s="132"/>
    </row>
    <row r="165" spans="1:14" x14ac:dyDescent="0.25">
      <c r="A165" s="129" t="str">
        <f>IF(FCJ!I389="X",FCJ!L389,"")</f>
        <v/>
      </c>
      <c r="B165" s="129" t="str">
        <f>IF(A165="","",FCJ!$I$369)</f>
        <v/>
      </c>
      <c r="C165" s="129" t="str">
        <f>IF(A165="","",VLOOKUP(B165,'Thèmes FCJ'!$A$2:$E$248,4,FALSE))</f>
        <v/>
      </c>
      <c r="D165" s="129" t="str">
        <f>IF(A165="","",VLOOKUP(B165,'Thèmes FCJ'!$A$2:$E$248,2,FALSE))</f>
        <v/>
      </c>
      <c r="E165" s="129" t="str">
        <f>IF(A165="","",VLOOKUP(B165,'Thèmes FCJ'!$A$2:$E$248,3,FALSE))</f>
        <v/>
      </c>
      <c r="F165" s="129"/>
      <c r="G165" s="129" t="str">
        <f>IF(A165="","",IF(FCJ!$K$370="","",FCJ!$K$370))</f>
        <v/>
      </c>
      <c r="H165" s="130" t="str">
        <f>IF(A165="","",FCJ!$E$3)</f>
        <v/>
      </c>
      <c r="I165" s="129" t="str">
        <f>IF(A165="","",FCJ!$K$371)</f>
        <v/>
      </c>
      <c r="J165" s="129" t="str">
        <f>IF(A165="","",FCJ!$C$3)</f>
        <v/>
      </c>
      <c r="K165" s="129" t="str">
        <f>IF(A165="","",IF(FCJ!$K$372="","",FCJ!$K$372))</f>
        <v/>
      </c>
      <c r="L165" s="129" t="str">
        <f>IF(A165="","",IF(FCJ!$K$373="","",FCJ!$K$373))</f>
        <v/>
      </c>
      <c r="M165" s="129" t="str">
        <f t="shared" si="5"/>
        <v/>
      </c>
      <c r="N165" s="132"/>
    </row>
    <row r="166" spans="1:14" x14ac:dyDescent="0.25">
      <c r="A166" s="129" t="str">
        <f>IF(FCJ!I390="X",FCJ!L390,"")</f>
        <v/>
      </c>
      <c r="B166" s="129" t="str">
        <f>IF(A166="","",FCJ!$I$369)</f>
        <v/>
      </c>
      <c r="C166" s="129" t="str">
        <f>IF(A166="","",VLOOKUP(B166,'Thèmes FCJ'!$A$2:$E$248,4,FALSE))</f>
        <v/>
      </c>
      <c r="D166" s="129" t="str">
        <f>IF(A166="","",VLOOKUP(B166,'Thèmes FCJ'!$A$2:$E$248,2,FALSE))</f>
        <v/>
      </c>
      <c r="E166" s="129" t="str">
        <f>IF(A166="","",VLOOKUP(B166,'Thèmes FCJ'!$A$2:$E$248,3,FALSE))</f>
        <v/>
      </c>
      <c r="F166" s="129"/>
      <c r="G166" s="129" t="str">
        <f>IF(A166="","",IF(FCJ!$K$370="","",FCJ!$K$370))</f>
        <v/>
      </c>
      <c r="H166" s="130" t="str">
        <f>IF(A166="","",FCJ!$E$3)</f>
        <v/>
      </c>
      <c r="I166" s="129" t="str">
        <f>IF(A166="","",FCJ!$K$371)</f>
        <v/>
      </c>
      <c r="J166" s="129" t="str">
        <f>IF(A166="","",FCJ!$C$3)</f>
        <v/>
      </c>
      <c r="K166" s="129" t="str">
        <f>IF(A166="","",IF(FCJ!$K$372="","",FCJ!$K$372))</f>
        <v/>
      </c>
      <c r="L166" s="129" t="str">
        <f>IF(A166="","",IF(FCJ!$K$373="","",FCJ!$K$373))</f>
        <v/>
      </c>
      <c r="M166" s="129" t="str">
        <f t="shared" si="5"/>
        <v/>
      </c>
      <c r="N166" s="132"/>
    </row>
    <row r="167" spans="1:14" x14ac:dyDescent="0.25">
      <c r="A167" s="129" t="str">
        <f>IF(FCJ!I391="X",FCJ!L391,"")</f>
        <v/>
      </c>
      <c r="B167" s="129" t="str">
        <f>IF(A167="","",FCJ!$I$369)</f>
        <v/>
      </c>
      <c r="C167" s="129" t="str">
        <f>IF(A167="","",VLOOKUP(B167,'Thèmes FCJ'!$A$2:$E$248,4,FALSE))</f>
        <v/>
      </c>
      <c r="D167" s="129" t="str">
        <f>IF(A167="","",VLOOKUP(B167,'Thèmes FCJ'!$A$2:$E$248,2,FALSE))</f>
        <v/>
      </c>
      <c r="E167" s="129" t="str">
        <f>IF(A167="","",VLOOKUP(B167,'Thèmes FCJ'!$A$2:$E$248,3,FALSE))</f>
        <v/>
      </c>
      <c r="F167" s="129"/>
      <c r="G167" s="129" t="str">
        <f>IF(A167="","",IF(FCJ!$K$370="","",FCJ!$K$370))</f>
        <v/>
      </c>
      <c r="H167" s="130" t="str">
        <f>IF(A167="","",FCJ!$E$3)</f>
        <v/>
      </c>
      <c r="I167" s="129" t="str">
        <f>IF(A167="","",FCJ!$K$371)</f>
        <v/>
      </c>
      <c r="J167" s="129" t="str">
        <f>IF(A167="","",FCJ!$C$3)</f>
        <v/>
      </c>
      <c r="K167" s="129" t="str">
        <f>IF(A167="","",IF(FCJ!$K$372="","",FCJ!$K$372))</f>
        <v/>
      </c>
      <c r="L167" s="129" t="str">
        <f>IF(A167="","",IF(FCJ!$K$373="","",FCJ!$K$373))</f>
        <v/>
      </c>
      <c r="M167" s="129" t="str">
        <f t="shared" si="5"/>
        <v/>
      </c>
      <c r="N167" s="132"/>
    </row>
    <row r="168" spans="1:14" x14ac:dyDescent="0.25">
      <c r="A168" s="129" t="str">
        <f>IF(FCJ!I392="X",FCJ!L392,"")</f>
        <v/>
      </c>
      <c r="B168" s="129" t="str">
        <f>IF(A168="","",FCJ!$I$369)</f>
        <v/>
      </c>
      <c r="C168" s="129" t="str">
        <f>IF(A168="","",VLOOKUP(B168,'Thèmes FCJ'!$A$2:$E$248,4,FALSE))</f>
        <v/>
      </c>
      <c r="D168" s="129" t="str">
        <f>IF(A168="","",VLOOKUP(B168,'Thèmes FCJ'!$A$2:$E$248,2,FALSE))</f>
        <v/>
      </c>
      <c r="E168" s="129" t="str">
        <f>IF(A168="","",VLOOKUP(B168,'Thèmes FCJ'!$A$2:$E$248,3,FALSE))</f>
        <v/>
      </c>
      <c r="F168" s="129"/>
      <c r="G168" s="129" t="str">
        <f>IF(A168="","",IF(FCJ!$K$370="","",FCJ!$K$370))</f>
        <v/>
      </c>
      <c r="H168" s="130" t="str">
        <f>IF(A168="","",FCJ!$E$3)</f>
        <v/>
      </c>
      <c r="I168" s="129" t="str">
        <f>IF(A168="","",FCJ!$K$371)</f>
        <v/>
      </c>
      <c r="J168" s="129" t="str">
        <f>IF(A168="","",FCJ!$C$3)</f>
        <v/>
      </c>
      <c r="K168" s="129" t="str">
        <f>IF(A168="","",IF(FCJ!$K$372="","",FCJ!$K$372))</f>
        <v/>
      </c>
      <c r="L168" s="129" t="str">
        <f>IF(A168="","",IF(FCJ!$K$373="","",FCJ!$K$373))</f>
        <v/>
      </c>
      <c r="M168" s="129" t="str">
        <f t="shared" si="5"/>
        <v/>
      </c>
      <c r="N168" s="132"/>
    </row>
    <row r="169" spans="1:14" x14ac:dyDescent="0.25">
      <c r="A169" s="129" t="str">
        <f>IF(FCJ!I393="X",FCJ!L393,"")</f>
        <v/>
      </c>
      <c r="B169" s="129" t="str">
        <f>IF(A169="","",FCJ!$I$369)</f>
        <v/>
      </c>
      <c r="C169" s="129" t="str">
        <f>IF(A169="","",VLOOKUP(B169,'Thèmes FCJ'!$A$2:$E$248,4,FALSE))</f>
        <v/>
      </c>
      <c r="D169" s="129" t="str">
        <f>IF(A169="","",VLOOKUP(B169,'Thèmes FCJ'!$A$2:$E$248,2,FALSE))</f>
        <v/>
      </c>
      <c r="E169" s="129" t="str">
        <f>IF(A169="","",VLOOKUP(B169,'Thèmes FCJ'!$A$2:$E$248,3,FALSE))</f>
        <v/>
      </c>
      <c r="F169" s="129"/>
      <c r="G169" s="129" t="str">
        <f>IF(A169="","",IF(FCJ!$K$370="","",FCJ!$K$370))</f>
        <v/>
      </c>
      <c r="H169" s="130" t="str">
        <f>IF(A169="","",FCJ!$E$3)</f>
        <v/>
      </c>
      <c r="I169" s="129" t="str">
        <f>IF(A169="","",FCJ!$K$371)</f>
        <v/>
      </c>
      <c r="J169" s="129" t="str">
        <f>IF(A169="","",FCJ!$C$3)</f>
        <v/>
      </c>
      <c r="K169" s="129" t="str">
        <f>IF(A169="","",IF(FCJ!$K$372="","",FCJ!$K$372))</f>
        <v/>
      </c>
      <c r="L169" s="129" t="str">
        <f>IF(A169="","",IF(FCJ!$K$373="","",FCJ!$K$373))</f>
        <v/>
      </c>
      <c r="M169" s="129" t="str">
        <f t="shared" si="5"/>
        <v/>
      </c>
      <c r="N169" s="132"/>
    </row>
    <row r="170" spans="1:14" x14ac:dyDescent="0.25">
      <c r="A170" s="129" t="str">
        <f>IF(FCJ!I394="X",FCJ!L394,"")</f>
        <v/>
      </c>
      <c r="B170" s="129" t="str">
        <f>IF(A170="","",FCJ!$I$369)</f>
        <v/>
      </c>
      <c r="C170" s="129" t="str">
        <f>IF(A170="","",VLOOKUP(B170,'Thèmes FCJ'!$A$2:$E$248,4,FALSE))</f>
        <v/>
      </c>
      <c r="D170" s="129" t="str">
        <f>IF(A170="","",VLOOKUP(B170,'Thèmes FCJ'!$A$2:$E$248,2,FALSE))</f>
        <v/>
      </c>
      <c r="E170" s="129" t="str">
        <f>IF(A170="","",VLOOKUP(B170,'Thèmes FCJ'!$A$2:$E$248,3,FALSE))</f>
        <v/>
      </c>
      <c r="F170" s="129"/>
      <c r="G170" s="129" t="str">
        <f>IF(A170="","",IF(FCJ!$K$370="","",FCJ!$K$370))</f>
        <v/>
      </c>
      <c r="H170" s="130" t="str">
        <f>IF(A170="","",FCJ!$E$3)</f>
        <v/>
      </c>
      <c r="I170" s="129" t="str">
        <f>IF(A170="","",FCJ!$K$371)</f>
        <v/>
      </c>
      <c r="J170" s="129" t="str">
        <f>IF(A170="","",FCJ!$C$3)</f>
        <v/>
      </c>
      <c r="K170" s="129" t="str">
        <f>IF(A170="","",IF(FCJ!$K$372="","",FCJ!$K$372))</f>
        <v/>
      </c>
      <c r="L170" s="129" t="str">
        <f>IF(A170="","",IF(FCJ!$K$373="","",FCJ!$K$373))</f>
        <v/>
      </c>
      <c r="M170" s="129" t="str">
        <f t="shared" si="5"/>
        <v/>
      </c>
      <c r="N170" s="132"/>
    </row>
    <row r="171" spans="1:14" x14ac:dyDescent="0.25">
      <c r="A171" s="129" t="str">
        <f>IF(FCJ!I395="X",FCJ!L395,"")</f>
        <v/>
      </c>
      <c r="B171" s="129" t="str">
        <f>IF(A171="","",FCJ!$I$369)</f>
        <v/>
      </c>
      <c r="C171" s="129" t="str">
        <f>IF(A171="","",VLOOKUP(B171,'Thèmes FCJ'!$A$2:$E$248,4,FALSE))</f>
        <v/>
      </c>
      <c r="D171" s="129" t="str">
        <f>IF(A171="","",VLOOKUP(B171,'Thèmes FCJ'!$A$2:$E$248,2,FALSE))</f>
        <v/>
      </c>
      <c r="E171" s="129" t="str">
        <f>IF(A171="","",VLOOKUP(B171,'Thèmes FCJ'!$A$2:$E$248,3,FALSE))</f>
        <v/>
      </c>
      <c r="F171" s="129"/>
      <c r="G171" s="129" t="str">
        <f>IF(A171="","",IF(FCJ!$K$370="","",FCJ!$K$370))</f>
        <v/>
      </c>
      <c r="H171" s="130" t="str">
        <f>IF(A171="","",FCJ!$E$3)</f>
        <v/>
      </c>
      <c r="I171" s="129" t="str">
        <f>IF(A171="","",FCJ!$K$371)</f>
        <v/>
      </c>
      <c r="J171" s="129" t="str">
        <f>IF(A171="","",FCJ!$C$3)</f>
        <v/>
      </c>
      <c r="K171" s="129" t="str">
        <f>IF(A171="","",IF(FCJ!$K$372="","",FCJ!$K$372))</f>
        <v/>
      </c>
      <c r="L171" s="129" t="str">
        <f>IF(A171="","",IF(FCJ!$K$373="","",FCJ!$K$373))</f>
        <v/>
      </c>
      <c r="M171" s="129" t="str">
        <f t="shared" si="5"/>
        <v/>
      </c>
      <c r="N171" s="132"/>
    </row>
    <row r="172" spans="1:14" x14ac:dyDescent="0.25">
      <c r="A172" s="129" t="str">
        <f>IF(FCJ!I396="X",FCJ!L396,"")</f>
        <v/>
      </c>
      <c r="B172" s="129" t="str">
        <f>IF(A172="","",FCJ!$I$369)</f>
        <v/>
      </c>
      <c r="C172" s="129" t="str">
        <f>IF(A172="","",VLOOKUP(B172,'Thèmes FCJ'!$A$2:$E$248,4,FALSE))</f>
        <v/>
      </c>
      <c r="D172" s="129" t="str">
        <f>IF(A172="","",VLOOKUP(B172,'Thèmes FCJ'!$A$2:$E$248,2,FALSE))</f>
        <v/>
      </c>
      <c r="E172" s="129" t="str">
        <f>IF(A172="","",VLOOKUP(B172,'Thèmes FCJ'!$A$2:$E$248,3,FALSE))</f>
        <v/>
      </c>
      <c r="F172" s="129"/>
      <c r="G172" s="129" t="str">
        <f>IF(A172="","",IF(FCJ!$K$370="","",FCJ!$K$370))</f>
        <v/>
      </c>
      <c r="H172" s="130" t="str">
        <f>IF(A172="","",FCJ!$E$3)</f>
        <v/>
      </c>
      <c r="I172" s="129" t="str">
        <f>IF(A172="","",FCJ!$K$371)</f>
        <v/>
      </c>
      <c r="J172" s="129" t="str">
        <f>IF(A172="","",FCJ!$C$3)</f>
        <v/>
      </c>
      <c r="K172" s="129" t="str">
        <f>IF(A172="","",IF(FCJ!$K$372="","",FCJ!$K$372))</f>
        <v/>
      </c>
      <c r="L172" s="129" t="str">
        <f>IF(A172="","",IF(FCJ!$K$373="","",FCJ!$K$373))</f>
        <v/>
      </c>
      <c r="M172" s="129" t="str">
        <f t="shared" si="5"/>
        <v/>
      </c>
      <c r="N172" s="132"/>
    </row>
    <row r="173" spans="1:14" x14ac:dyDescent="0.25">
      <c r="A173" s="129" t="str">
        <f>IF(FCJ!I397="X",FCJ!L397,"")</f>
        <v/>
      </c>
      <c r="B173" s="129" t="str">
        <f>IF(A173="","",FCJ!$I$369)</f>
        <v/>
      </c>
      <c r="C173" s="129" t="str">
        <f>IF(A173="","",VLOOKUP(B173,'Thèmes FCJ'!$A$2:$E$248,4,FALSE))</f>
        <v/>
      </c>
      <c r="D173" s="129" t="str">
        <f>IF(A173="","",VLOOKUP(B173,'Thèmes FCJ'!$A$2:$E$248,2,FALSE))</f>
        <v/>
      </c>
      <c r="E173" s="129" t="str">
        <f>IF(A173="","",VLOOKUP(B173,'Thèmes FCJ'!$A$2:$E$248,3,FALSE))</f>
        <v/>
      </c>
      <c r="F173" s="129"/>
      <c r="G173" s="129" t="str">
        <f>IF(A173="","",IF(FCJ!$K$370="","",FCJ!$K$370))</f>
        <v/>
      </c>
      <c r="H173" s="130" t="str">
        <f>IF(A173="","",FCJ!$E$3)</f>
        <v/>
      </c>
      <c r="I173" s="129" t="str">
        <f>IF(A173="","",FCJ!$K$371)</f>
        <v/>
      </c>
      <c r="J173" s="129" t="str">
        <f>IF(A173="","",FCJ!$C$3)</f>
        <v/>
      </c>
      <c r="K173" s="129" t="str">
        <f>IF(A173="","",IF(FCJ!$K$372="","",FCJ!$K$372))</f>
        <v/>
      </c>
      <c r="L173" s="129" t="str">
        <f>IF(A173="","",IF(FCJ!$K$373="","",FCJ!$K$373))</f>
        <v/>
      </c>
      <c r="M173" s="129" t="str">
        <f t="shared" si="5"/>
        <v/>
      </c>
      <c r="N173" s="132"/>
    </row>
    <row r="174" spans="1:14" x14ac:dyDescent="0.25">
      <c r="A174" s="129" t="str">
        <f>IF(FCJ!I398="X",FCJ!L398,"")</f>
        <v/>
      </c>
      <c r="B174" s="129" t="str">
        <f>IF(A174="","",FCJ!$I$369)</f>
        <v/>
      </c>
      <c r="C174" s="129" t="str">
        <f>IF(A174="","",VLOOKUP(B174,'Thèmes FCJ'!$A$2:$E$248,4,FALSE))</f>
        <v/>
      </c>
      <c r="D174" s="129" t="str">
        <f>IF(A174="","",VLOOKUP(B174,'Thèmes FCJ'!$A$2:$E$248,2,FALSE))</f>
        <v/>
      </c>
      <c r="E174" s="129" t="str">
        <f>IF(A174="","",VLOOKUP(B174,'Thèmes FCJ'!$A$2:$E$248,3,FALSE))</f>
        <v/>
      </c>
      <c r="F174" s="129"/>
      <c r="G174" s="129" t="str">
        <f>IF(A174="","",IF(FCJ!$K$370="","",FCJ!$K$370))</f>
        <v/>
      </c>
      <c r="H174" s="130" t="str">
        <f>IF(A174="","",FCJ!$E$3)</f>
        <v/>
      </c>
      <c r="I174" s="129" t="str">
        <f>IF(A174="","",FCJ!$K$371)</f>
        <v/>
      </c>
      <c r="J174" s="129" t="str">
        <f>IF(A174="","",FCJ!$C$3)</f>
        <v/>
      </c>
      <c r="K174" s="129" t="str">
        <f>IF(A174="","",IF(FCJ!$K$372="","",FCJ!$K$372))</f>
        <v/>
      </c>
      <c r="L174" s="129" t="str">
        <f>IF(A174="","",IF(FCJ!$K$373="","",FCJ!$K$373))</f>
        <v/>
      </c>
      <c r="M174" s="129" t="str">
        <f t="shared" si="5"/>
        <v/>
      </c>
      <c r="N174" s="132"/>
    </row>
    <row r="175" spans="1:14" x14ac:dyDescent="0.25">
      <c r="A175" s="129" t="str">
        <f>IF(FCJ!I399="X",FCJ!L399,"")</f>
        <v/>
      </c>
      <c r="B175" s="129" t="str">
        <f>IF(A175="","",FCJ!$I$369)</f>
        <v/>
      </c>
      <c r="C175" s="129" t="str">
        <f>IF(A175="","",VLOOKUP(B175,'Thèmes FCJ'!$A$2:$E$248,4,FALSE))</f>
        <v/>
      </c>
      <c r="D175" s="129" t="str">
        <f>IF(A175="","",VLOOKUP(B175,'Thèmes FCJ'!$A$2:$E$248,2,FALSE))</f>
        <v/>
      </c>
      <c r="E175" s="129" t="str">
        <f>IF(A175="","",VLOOKUP(B175,'Thèmes FCJ'!$A$2:$E$248,3,FALSE))</f>
        <v/>
      </c>
      <c r="F175" s="129"/>
      <c r="G175" s="129" t="str">
        <f>IF(A175="","",IF(FCJ!$K$370="","",FCJ!$K$370))</f>
        <v/>
      </c>
      <c r="H175" s="130" t="str">
        <f>IF(A175="","",FCJ!$E$3)</f>
        <v/>
      </c>
      <c r="I175" s="129" t="str">
        <f>IF(A175="","",FCJ!$K$371)</f>
        <v/>
      </c>
      <c r="J175" s="129" t="str">
        <f>IF(A175="","",FCJ!$C$3)</f>
        <v/>
      </c>
      <c r="K175" s="129" t="str">
        <f>IF(A175="","",IF(FCJ!$K$372="","",FCJ!$K$372))</f>
        <v/>
      </c>
      <c r="L175" s="129" t="str">
        <f>IF(A175="","",IF(FCJ!$K$373="","",FCJ!$K$373))</f>
        <v/>
      </c>
      <c r="M175" s="129" t="str">
        <f t="shared" si="5"/>
        <v/>
      </c>
      <c r="N175" s="132"/>
    </row>
    <row r="176" spans="1:14" x14ac:dyDescent="0.25">
      <c r="A176" s="129" t="str">
        <f>IF(FCJ!I400="X",FCJ!L400,"")</f>
        <v/>
      </c>
      <c r="B176" s="129" t="str">
        <f>IF(A176="","",FCJ!$I$369)</f>
        <v/>
      </c>
      <c r="C176" s="129" t="str">
        <f>IF(A176="","",VLOOKUP(B176,'Thèmes FCJ'!$A$2:$E$248,4,FALSE))</f>
        <v/>
      </c>
      <c r="D176" s="129" t="str">
        <f>IF(A176="","",VLOOKUP(B176,'Thèmes FCJ'!$A$2:$E$248,2,FALSE))</f>
        <v/>
      </c>
      <c r="E176" s="129" t="str">
        <f>IF(A176="","",VLOOKUP(B176,'Thèmes FCJ'!$A$2:$E$248,3,FALSE))</f>
        <v/>
      </c>
      <c r="F176" s="129"/>
      <c r="G176" s="129" t="str">
        <f>IF(A176="","",IF(FCJ!$K$370="","",FCJ!$K$370))</f>
        <v/>
      </c>
      <c r="H176" s="130" t="str">
        <f>IF(A176="","",FCJ!$E$3)</f>
        <v/>
      </c>
      <c r="I176" s="129" t="str">
        <f>IF(A176="","",FCJ!$K$371)</f>
        <v/>
      </c>
      <c r="J176" s="129" t="str">
        <f>IF(A176="","",FCJ!$C$3)</f>
        <v/>
      </c>
      <c r="K176" s="129" t="str">
        <f>IF(A176="","",IF(FCJ!$K$372="","",FCJ!$K$372))</f>
        <v/>
      </c>
      <c r="L176" s="129" t="str">
        <f>IF(A176="","",IF(FCJ!$K$373="","",FCJ!$K$373))</f>
        <v/>
      </c>
      <c r="M176" s="129" t="str">
        <f t="shared" si="5"/>
        <v/>
      </c>
      <c r="N176" s="132"/>
    </row>
    <row r="177" spans="1:14" x14ac:dyDescent="0.25">
      <c r="A177" s="129" t="str">
        <f>IF(FCJ!I401="X",FCJ!L401,"")</f>
        <v/>
      </c>
      <c r="B177" s="129" t="str">
        <f>IF(A177="","",FCJ!$I$369)</f>
        <v/>
      </c>
      <c r="C177" s="129" t="str">
        <f>IF(A177="","",VLOOKUP(B177,'Thèmes FCJ'!$A$2:$E$248,4,FALSE))</f>
        <v/>
      </c>
      <c r="D177" s="129" t="str">
        <f>IF(A177="","",VLOOKUP(B177,'Thèmes FCJ'!$A$2:$E$248,2,FALSE))</f>
        <v/>
      </c>
      <c r="E177" s="129" t="str">
        <f>IF(A177="","",VLOOKUP(B177,'Thèmes FCJ'!$A$2:$E$248,3,FALSE))</f>
        <v/>
      </c>
      <c r="F177" s="129"/>
      <c r="G177" s="129" t="str">
        <f>IF(A177="","",IF(FCJ!$K$370="","",FCJ!$K$370))</f>
        <v/>
      </c>
      <c r="H177" s="130" t="str">
        <f>IF(A177="","",FCJ!$E$3)</f>
        <v/>
      </c>
      <c r="I177" s="129" t="str">
        <f>IF(A177="","",FCJ!$K$371)</f>
        <v/>
      </c>
      <c r="J177" s="129" t="str">
        <f>IF(A177="","",FCJ!$C$3)</f>
        <v/>
      </c>
      <c r="K177" s="129" t="str">
        <f>IF(A177="","",IF(FCJ!$K$372="","",FCJ!$K$372))</f>
        <v/>
      </c>
      <c r="L177" s="129" t="str">
        <f>IF(A177="","",IF(FCJ!$K$373="","",FCJ!$K$373))</f>
        <v/>
      </c>
      <c r="M177" s="129" t="str">
        <f t="shared" si="5"/>
        <v/>
      </c>
      <c r="N177" s="132"/>
    </row>
    <row r="178" spans="1:14" x14ac:dyDescent="0.25">
      <c r="A178" s="129" t="str">
        <f>IF(FCJ!I402="X",FCJ!L402,"")</f>
        <v/>
      </c>
      <c r="B178" s="129" t="str">
        <f>IF(A178="","",FCJ!$I$369)</f>
        <v/>
      </c>
      <c r="C178" s="129" t="str">
        <f>IF(A178="","",VLOOKUP(B178,'Thèmes FCJ'!$A$2:$E$248,4,FALSE))</f>
        <v/>
      </c>
      <c r="D178" s="129" t="str">
        <f>IF(A178="","",VLOOKUP(B178,'Thèmes FCJ'!$A$2:$E$248,2,FALSE))</f>
        <v/>
      </c>
      <c r="E178" s="129" t="str">
        <f>IF(A178="","",VLOOKUP(B178,'Thèmes FCJ'!$A$2:$E$248,3,FALSE))</f>
        <v/>
      </c>
      <c r="F178" s="129"/>
      <c r="G178" s="129" t="str">
        <f>IF(A178="","",IF(FCJ!$K$370="","",FCJ!$K$370))</f>
        <v/>
      </c>
      <c r="H178" s="130" t="str">
        <f>IF(A178="","",FCJ!$E$3)</f>
        <v/>
      </c>
      <c r="I178" s="129" t="str">
        <f>IF(A178="","",FCJ!$K$371)</f>
        <v/>
      </c>
      <c r="J178" s="129" t="str">
        <f>IF(A178="","",FCJ!$C$3)</f>
        <v/>
      </c>
      <c r="K178" s="129" t="str">
        <f>IF(A178="","",IF(FCJ!$K$372="","",FCJ!$K$372))</f>
        <v/>
      </c>
      <c r="L178" s="129" t="str">
        <f>IF(A178="","",IF(FCJ!$K$373="","",FCJ!$K$373))</f>
        <v/>
      </c>
      <c r="M178" s="129" t="str">
        <f t="shared" si="5"/>
        <v/>
      </c>
      <c r="N178" s="132"/>
    </row>
    <row r="179" spans="1:14" x14ac:dyDescent="0.25">
      <c r="A179" s="129" t="str">
        <f>IF(FCJ!I403="X",FCJ!L403,"")</f>
        <v/>
      </c>
      <c r="B179" s="129" t="str">
        <f>IF(A179="","",FCJ!$I$369)</f>
        <v/>
      </c>
      <c r="C179" s="129" t="str">
        <f>IF(A179="","",VLOOKUP(B179,'Thèmes FCJ'!$A$2:$E$248,4,FALSE))</f>
        <v/>
      </c>
      <c r="D179" s="129" t="str">
        <f>IF(A179="","",VLOOKUP(B179,'Thèmes FCJ'!$A$2:$E$248,2,FALSE))</f>
        <v/>
      </c>
      <c r="E179" s="129" t="str">
        <f>IF(A179="","",VLOOKUP(B179,'Thèmes FCJ'!$A$2:$E$248,3,FALSE))</f>
        <v/>
      </c>
      <c r="F179" s="129"/>
      <c r="G179" s="129" t="str">
        <f>IF(A179="","",IF(FCJ!$K$370="","",FCJ!$K$370))</f>
        <v/>
      </c>
      <c r="H179" s="130" t="str">
        <f>IF(A179="","",FCJ!$E$3)</f>
        <v/>
      </c>
      <c r="I179" s="129" t="str">
        <f>IF(A179="","",FCJ!$K$371)</f>
        <v/>
      </c>
      <c r="J179" s="129" t="str">
        <f>IF(A179="","",FCJ!$C$3)</f>
        <v/>
      </c>
      <c r="K179" s="129" t="str">
        <f>IF(A179="","",IF(FCJ!$K$372="","",FCJ!$K$372))</f>
        <v/>
      </c>
      <c r="L179" s="129" t="str">
        <f>IF(A179="","",IF(FCJ!$K$373="","",FCJ!$K$373))</f>
        <v/>
      </c>
      <c r="M179" s="129" t="str">
        <f t="shared" si="5"/>
        <v/>
      </c>
      <c r="N179" s="132"/>
    </row>
    <row r="180" spans="1:14" x14ac:dyDescent="0.25">
      <c r="A180" s="129" t="str">
        <f>IF(FCJ!I404="X",FCJ!L404,"")</f>
        <v/>
      </c>
      <c r="B180" s="129" t="str">
        <f>IF(A180="","",FCJ!$I$369)</f>
        <v/>
      </c>
      <c r="C180" s="129" t="str">
        <f>IF(A180="","",VLOOKUP(B180,'Thèmes FCJ'!$A$2:$E$248,4,FALSE))</f>
        <v/>
      </c>
      <c r="D180" s="129" t="str">
        <f>IF(A180="","",VLOOKUP(B180,'Thèmes FCJ'!$A$2:$E$248,2,FALSE))</f>
        <v/>
      </c>
      <c r="E180" s="129" t="str">
        <f>IF(A180="","",VLOOKUP(B180,'Thèmes FCJ'!$A$2:$E$248,3,FALSE))</f>
        <v/>
      </c>
      <c r="F180" s="129"/>
      <c r="G180" s="129" t="str">
        <f>IF(A180="","",IF(FCJ!$K$370="","",FCJ!$K$370))</f>
        <v/>
      </c>
      <c r="H180" s="130" t="str">
        <f>IF(A180="","",FCJ!$E$3)</f>
        <v/>
      </c>
      <c r="I180" s="129" t="str">
        <f>IF(A180="","",FCJ!$K$371)</f>
        <v/>
      </c>
      <c r="J180" s="129" t="str">
        <f>IF(A180="","",FCJ!$C$3)</f>
        <v/>
      </c>
      <c r="K180" s="129" t="str">
        <f>IF(A180="","",IF(FCJ!$K$372="","",FCJ!$K$372))</f>
        <v/>
      </c>
      <c r="L180" s="129" t="str">
        <f>IF(A180="","",IF(FCJ!$K$373="","",FCJ!$K$373))</f>
        <v/>
      </c>
      <c r="M180" s="129" t="str">
        <f t="shared" si="5"/>
        <v/>
      </c>
      <c r="N180" s="132"/>
    </row>
    <row r="181" spans="1:14" x14ac:dyDescent="0.25">
      <c r="A181" s="129" t="str">
        <f>IF(FCJ!I405="X",FCJ!L405,"")</f>
        <v/>
      </c>
      <c r="B181" s="129" t="str">
        <f>IF(A181="","",FCJ!$I$369)</f>
        <v/>
      </c>
      <c r="C181" s="129" t="str">
        <f>IF(A181="","",VLOOKUP(B181,'Thèmes FCJ'!$A$2:$E$248,4,FALSE))</f>
        <v/>
      </c>
      <c r="D181" s="129" t="str">
        <f>IF(A181="","",VLOOKUP(B181,'Thèmes FCJ'!$A$2:$E$248,2,FALSE))</f>
        <v/>
      </c>
      <c r="E181" s="129" t="str">
        <f>IF(A181="","",VLOOKUP(B181,'Thèmes FCJ'!$A$2:$E$248,3,FALSE))</f>
        <v/>
      </c>
      <c r="F181" s="129"/>
      <c r="G181" s="129" t="str">
        <f>IF(A181="","",IF(FCJ!$K$370="","",FCJ!$K$370))</f>
        <v/>
      </c>
      <c r="H181" s="130" t="str">
        <f>IF(A181="","",FCJ!$E$3)</f>
        <v/>
      </c>
      <c r="I181" s="129" t="str">
        <f>IF(A181="","",FCJ!$K$371)</f>
        <v/>
      </c>
      <c r="J181" s="129" t="str">
        <f>IF(A181="","",FCJ!$C$3)</f>
        <v/>
      </c>
      <c r="K181" s="129" t="str">
        <f>IF(A181="","",IF(FCJ!$K$372="","",FCJ!$K$372))</f>
        <v/>
      </c>
      <c r="L181" s="129" t="str">
        <f>IF(A181="","",IF(FCJ!$K$373="","",FCJ!$K$373))</f>
        <v/>
      </c>
      <c r="M181" s="129" t="str">
        <f t="shared" si="5"/>
        <v/>
      </c>
      <c r="N181" s="132"/>
    </row>
  </sheetData>
  <dataValidations count="1">
    <dataValidation type="list" allowBlank="1" showInputMessage="1" showErrorMessage="1" sqref="B1">
      <formula1>#REF!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1"/>
  <sheetViews>
    <sheetView workbookViewId="0">
      <selection activeCell="A2" sqref="A2"/>
    </sheetView>
  </sheetViews>
  <sheetFormatPr baseColWidth="10" defaultRowHeight="15" x14ac:dyDescent="0.25"/>
  <cols>
    <col min="1" max="1" width="25.140625" customWidth="1"/>
    <col min="4" max="4" width="47.85546875" customWidth="1"/>
    <col min="5" max="5" width="50.28515625" customWidth="1"/>
    <col min="8" max="8" width="11.42578125" style="66"/>
  </cols>
  <sheetData>
    <row r="1" spans="1:13" x14ac:dyDescent="0.25">
      <c r="A1" t="s">
        <v>149</v>
      </c>
      <c r="B1" t="s">
        <v>148</v>
      </c>
      <c r="C1" t="s">
        <v>79</v>
      </c>
      <c r="D1" t="s">
        <v>53</v>
      </c>
      <c r="E1" t="s">
        <v>2</v>
      </c>
      <c r="G1" t="s">
        <v>136</v>
      </c>
      <c r="H1" s="66">
        <v>44146</v>
      </c>
      <c r="I1" t="s">
        <v>158</v>
      </c>
      <c r="J1" t="s">
        <v>149</v>
      </c>
      <c r="K1" t="s">
        <v>145</v>
      </c>
      <c r="L1" t="s">
        <v>145</v>
      </c>
      <c r="M1" t="s">
        <v>259</v>
      </c>
    </row>
  </sheetData>
  <sortState ref="A2:M181">
    <sortCondition ref="A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M417"/>
  <sheetViews>
    <sheetView topLeftCell="A10" workbookViewId="0">
      <selection activeCell="A21" sqref="A21:M236"/>
    </sheetView>
  </sheetViews>
  <sheetFormatPr baseColWidth="10" defaultRowHeight="15" x14ac:dyDescent="0.25"/>
  <cols>
    <col min="1" max="1" width="33.28515625" customWidth="1"/>
    <col min="3" max="3" width="11.42578125" style="73"/>
    <col min="4" max="4" width="22.7109375" customWidth="1"/>
    <col min="5" max="5" width="28.140625" customWidth="1"/>
    <col min="6" max="6" width="19.7109375" customWidth="1"/>
    <col min="7" max="7" width="25.42578125" customWidth="1"/>
    <col min="9" max="9" width="22" customWidth="1"/>
    <col min="10" max="10" width="27.28515625" customWidth="1"/>
    <col min="11" max="11" width="20.140625" customWidth="1"/>
    <col min="12" max="12" width="22.28515625" customWidth="1"/>
    <col min="13" max="13" width="28" customWidth="1"/>
  </cols>
  <sheetData>
    <row r="1" spans="1:13" x14ac:dyDescent="0.25">
      <c r="A1" s="14" t="s">
        <v>91</v>
      </c>
      <c r="B1" s="14" t="s">
        <v>52</v>
      </c>
      <c r="C1" s="14" t="s">
        <v>51</v>
      </c>
      <c r="D1" s="14" t="s">
        <v>93</v>
      </c>
      <c r="E1" s="14" t="s">
        <v>94</v>
      </c>
      <c r="F1" s="14" t="s">
        <v>95</v>
      </c>
      <c r="G1" s="15" t="s">
        <v>96</v>
      </c>
      <c r="H1" s="14" t="s">
        <v>97</v>
      </c>
      <c r="I1" s="14" t="s">
        <v>146</v>
      </c>
      <c r="J1" s="14" t="s">
        <v>147</v>
      </c>
      <c r="K1" s="14" t="s">
        <v>100</v>
      </c>
      <c r="L1" s="14" t="s">
        <v>101</v>
      </c>
      <c r="M1" t="s">
        <v>133</v>
      </c>
    </row>
    <row r="214" spans="3:8" x14ac:dyDescent="0.25">
      <c r="C214"/>
      <c r="H214" s="66"/>
    </row>
    <row r="215" spans="3:8" x14ac:dyDescent="0.25">
      <c r="C215"/>
      <c r="H215" s="66"/>
    </row>
    <row r="216" spans="3:8" x14ac:dyDescent="0.25">
      <c r="C216"/>
      <c r="H216" s="66"/>
    </row>
    <row r="217" spans="3:8" x14ac:dyDescent="0.25">
      <c r="C217"/>
      <c r="H217" s="66"/>
    </row>
    <row r="218" spans="3:8" x14ac:dyDescent="0.25">
      <c r="C218"/>
      <c r="H218" s="66"/>
    </row>
    <row r="219" spans="3:8" x14ac:dyDescent="0.25">
      <c r="C219"/>
      <c r="H219" s="66"/>
    </row>
    <row r="220" spans="3:8" x14ac:dyDescent="0.25">
      <c r="C220"/>
      <c r="H220" s="66"/>
    </row>
    <row r="221" spans="3:8" x14ac:dyDescent="0.25">
      <c r="C221"/>
      <c r="H221" s="66"/>
    </row>
    <row r="222" spans="3:8" x14ac:dyDescent="0.25">
      <c r="C222"/>
      <c r="H222" s="66"/>
    </row>
    <row r="223" spans="3:8" x14ac:dyDescent="0.25">
      <c r="C223"/>
      <c r="H223" s="66"/>
    </row>
    <row r="224" spans="3:8" x14ac:dyDescent="0.25">
      <c r="C224"/>
      <c r="H224" s="66"/>
    </row>
    <row r="225" spans="3:8" x14ac:dyDescent="0.25">
      <c r="C225"/>
      <c r="H225" s="66"/>
    </row>
    <row r="226" spans="3:8" x14ac:dyDescent="0.25">
      <c r="C226"/>
      <c r="H226" s="66"/>
    </row>
    <row r="227" spans="3:8" x14ac:dyDescent="0.25">
      <c r="C227"/>
      <c r="H227" s="66"/>
    </row>
    <row r="228" spans="3:8" x14ac:dyDescent="0.25">
      <c r="C228"/>
      <c r="H228" s="66"/>
    </row>
    <row r="229" spans="3:8" x14ac:dyDescent="0.25">
      <c r="C229"/>
      <c r="H229" s="66"/>
    </row>
    <row r="230" spans="3:8" x14ac:dyDescent="0.25">
      <c r="C230"/>
      <c r="H230" s="66"/>
    </row>
    <row r="231" spans="3:8" x14ac:dyDescent="0.25">
      <c r="C231"/>
      <c r="H231" s="66"/>
    </row>
    <row r="232" spans="3:8" x14ac:dyDescent="0.25">
      <c r="C232"/>
      <c r="H232" s="66"/>
    </row>
    <row r="233" spans="3:8" x14ac:dyDescent="0.25">
      <c r="C233"/>
      <c r="H233" s="66"/>
    </row>
    <row r="234" spans="3:8" x14ac:dyDescent="0.25">
      <c r="C234"/>
      <c r="H234" s="66"/>
    </row>
    <row r="235" spans="3:8" x14ac:dyDescent="0.25">
      <c r="C235"/>
      <c r="H235" s="66"/>
    </row>
    <row r="236" spans="3:8" x14ac:dyDescent="0.25">
      <c r="C236"/>
      <c r="H236" s="66"/>
    </row>
    <row r="237" spans="3:8" x14ac:dyDescent="0.25">
      <c r="C237"/>
      <c r="H237" s="66"/>
    </row>
    <row r="238" spans="3:8" x14ac:dyDescent="0.25">
      <c r="C238"/>
      <c r="H238" s="66"/>
    </row>
    <row r="239" spans="3:8" x14ac:dyDescent="0.25">
      <c r="C239"/>
      <c r="H239" s="66"/>
    </row>
    <row r="240" spans="3:8" x14ac:dyDescent="0.25">
      <c r="C240"/>
      <c r="H240" s="66"/>
    </row>
    <row r="241" spans="3:8" x14ac:dyDescent="0.25">
      <c r="C241"/>
      <c r="H241" s="66"/>
    </row>
    <row r="242" spans="3:8" x14ac:dyDescent="0.25">
      <c r="C242"/>
      <c r="H242" s="66"/>
    </row>
    <row r="243" spans="3:8" x14ac:dyDescent="0.25">
      <c r="C243"/>
      <c r="H243" s="66"/>
    </row>
    <row r="244" spans="3:8" x14ac:dyDescent="0.25">
      <c r="C244"/>
      <c r="H244" s="66"/>
    </row>
    <row r="245" spans="3:8" x14ac:dyDescent="0.25">
      <c r="C245"/>
      <c r="H245" s="66"/>
    </row>
    <row r="246" spans="3:8" x14ac:dyDescent="0.25">
      <c r="C246"/>
      <c r="H246" s="66"/>
    </row>
    <row r="247" spans="3:8" x14ac:dyDescent="0.25">
      <c r="C247"/>
      <c r="H247" s="66"/>
    </row>
    <row r="248" spans="3:8" x14ac:dyDescent="0.25">
      <c r="C248"/>
      <c r="H248" s="66"/>
    </row>
    <row r="249" spans="3:8" x14ac:dyDescent="0.25">
      <c r="C249"/>
      <c r="H249" s="66"/>
    </row>
    <row r="250" spans="3:8" x14ac:dyDescent="0.25">
      <c r="C250"/>
      <c r="H250" s="66"/>
    </row>
    <row r="251" spans="3:8" x14ac:dyDescent="0.25">
      <c r="C251"/>
      <c r="H251" s="66"/>
    </row>
    <row r="252" spans="3:8" x14ac:dyDescent="0.25">
      <c r="C252"/>
      <c r="H252" s="66"/>
    </row>
    <row r="253" spans="3:8" x14ac:dyDescent="0.25">
      <c r="C253"/>
      <c r="H253" s="66"/>
    </row>
    <row r="254" spans="3:8" x14ac:dyDescent="0.25">
      <c r="C254"/>
      <c r="H254" s="66"/>
    </row>
    <row r="255" spans="3:8" x14ac:dyDescent="0.25">
      <c r="C255"/>
      <c r="H255" s="66"/>
    </row>
    <row r="256" spans="3:8" x14ac:dyDescent="0.25">
      <c r="C256"/>
      <c r="H256" s="66"/>
    </row>
    <row r="257" spans="3:8" x14ac:dyDescent="0.25">
      <c r="C257"/>
      <c r="H257" s="66"/>
    </row>
    <row r="258" spans="3:8" x14ac:dyDescent="0.25">
      <c r="C258"/>
      <c r="H258" s="66"/>
    </row>
    <row r="259" spans="3:8" x14ac:dyDescent="0.25">
      <c r="C259"/>
      <c r="H259" s="66"/>
    </row>
    <row r="260" spans="3:8" x14ac:dyDescent="0.25">
      <c r="C260"/>
      <c r="H260" s="66"/>
    </row>
    <row r="261" spans="3:8" x14ac:dyDescent="0.25">
      <c r="C261"/>
      <c r="H261" s="66"/>
    </row>
    <row r="262" spans="3:8" x14ac:dyDescent="0.25">
      <c r="C262"/>
      <c r="H262" s="66"/>
    </row>
    <row r="263" spans="3:8" x14ac:dyDescent="0.25">
      <c r="C263"/>
      <c r="H263" s="66"/>
    </row>
    <row r="264" spans="3:8" x14ac:dyDescent="0.25">
      <c r="C264"/>
      <c r="H264" s="66"/>
    </row>
    <row r="265" spans="3:8" x14ac:dyDescent="0.25">
      <c r="C265"/>
      <c r="H265" s="66"/>
    </row>
    <row r="266" spans="3:8" x14ac:dyDescent="0.25">
      <c r="C266"/>
      <c r="H266" s="66"/>
    </row>
    <row r="267" spans="3:8" x14ac:dyDescent="0.25">
      <c r="C267"/>
      <c r="H267" s="66"/>
    </row>
    <row r="268" spans="3:8" x14ac:dyDescent="0.25">
      <c r="C268"/>
      <c r="H268" s="66"/>
    </row>
    <row r="269" spans="3:8" x14ac:dyDescent="0.25">
      <c r="C269"/>
      <c r="H269" s="66"/>
    </row>
    <row r="270" spans="3:8" x14ac:dyDescent="0.25">
      <c r="C270"/>
      <c r="H270" s="66"/>
    </row>
    <row r="271" spans="3:8" x14ac:dyDescent="0.25">
      <c r="C271"/>
      <c r="H271" s="66"/>
    </row>
    <row r="272" spans="3:8" x14ac:dyDescent="0.25">
      <c r="C272"/>
      <c r="H272" s="66"/>
    </row>
    <row r="273" spans="3:8" x14ac:dyDescent="0.25">
      <c r="C273"/>
      <c r="H273" s="66"/>
    </row>
    <row r="274" spans="3:8" x14ac:dyDescent="0.25">
      <c r="C274"/>
      <c r="H274" s="66"/>
    </row>
    <row r="275" spans="3:8" x14ac:dyDescent="0.25">
      <c r="C275"/>
      <c r="H275" s="66"/>
    </row>
    <row r="276" spans="3:8" x14ac:dyDescent="0.25">
      <c r="C276"/>
      <c r="H276" s="66"/>
    </row>
    <row r="277" spans="3:8" x14ac:dyDescent="0.25">
      <c r="C277"/>
      <c r="H277" s="66"/>
    </row>
    <row r="278" spans="3:8" x14ac:dyDescent="0.25">
      <c r="C278"/>
      <c r="H278" s="66"/>
    </row>
    <row r="279" spans="3:8" x14ac:dyDescent="0.25">
      <c r="C279"/>
      <c r="H279" s="66"/>
    </row>
    <row r="280" spans="3:8" x14ac:dyDescent="0.25">
      <c r="C280"/>
      <c r="H280" s="66"/>
    </row>
    <row r="281" spans="3:8" x14ac:dyDescent="0.25">
      <c r="C281"/>
      <c r="H281" s="66"/>
    </row>
    <row r="282" spans="3:8" x14ac:dyDescent="0.25">
      <c r="C282"/>
      <c r="H282" s="66"/>
    </row>
    <row r="283" spans="3:8" x14ac:dyDescent="0.25">
      <c r="C283"/>
      <c r="H283" s="66"/>
    </row>
    <row r="284" spans="3:8" x14ac:dyDescent="0.25">
      <c r="C284"/>
      <c r="H284" s="66"/>
    </row>
    <row r="285" spans="3:8" x14ac:dyDescent="0.25">
      <c r="C285"/>
      <c r="H285" s="66"/>
    </row>
    <row r="286" spans="3:8" x14ac:dyDescent="0.25">
      <c r="C286"/>
      <c r="H286" s="66"/>
    </row>
    <row r="287" spans="3:8" x14ac:dyDescent="0.25">
      <c r="C287"/>
      <c r="H287" s="66"/>
    </row>
    <row r="288" spans="3:8" x14ac:dyDescent="0.25">
      <c r="C288"/>
      <c r="H288" s="66"/>
    </row>
    <row r="289" spans="3:8" x14ac:dyDescent="0.25">
      <c r="C289"/>
      <c r="H289" s="66"/>
    </row>
    <row r="290" spans="3:8" x14ac:dyDescent="0.25">
      <c r="C290"/>
      <c r="H290" s="66"/>
    </row>
    <row r="291" spans="3:8" x14ac:dyDescent="0.25">
      <c r="C291"/>
      <c r="H291" s="66"/>
    </row>
    <row r="292" spans="3:8" x14ac:dyDescent="0.25">
      <c r="C292"/>
      <c r="H292" s="66"/>
    </row>
    <row r="293" spans="3:8" x14ac:dyDescent="0.25">
      <c r="C293"/>
      <c r="H293" s="66"/>
    </row>
    <row r="294" spans="3:8" x14ac:dyDescent="0.25">
      <c r="C294"/>
      <c r="H294" s="66"/>
    </row>
    <row r="295" spans="3:8" x14ac:dyDescent="0.25">
      <c r="C295"/>
      <c r="H295" s="66"/>
    </row>
    <row r="296" spans="3:8" x14ac:dyDescent="0.25">
      <c r="C296"/>
      <c r="H296" s="66"/>
    </row>
    <row r="297" spans="3:8" x14ac:dyDescent="0.25">
      <c r="C297"/>
      <c r="H297" s="66"/>
    </row>
    <row r="298" spans="3:8" x14ac:dyDescent="0.25">
      <c r="C298"/>
      <c r="H298" s="66"/>
    </row>
    <row r="299" spans="3:8" x14ac:dyDescent="0.25">
      <c r="C299"/>
      <c r="H299" s="66"/>
    </row>
    <row r="300" spans="3:8" x14ac:dyDescent="0.25">
      <c r="C300"/>
      <c r="H300" s="66"/>
    </row>
    <row r="301" spans="3:8" x14ac:dyDescent="0.25">
      <c r="C301"/>
      <c r="H301" s="66"/>
    </row>
    <row r="302" spans="3:8" x14ac:dyDescent="0.25">
      <c r="C302"/>
      <c r="H302" s="66"/>
    </row>
    <row r="303" spans="3:8" x14ac:dyDescent="0.25">
      <c r="C303"/>
      <c r="H303" s="66"/>
    </row>
    <row r="304" spans="3:8" x14ac:dyDescent="0.25">
      <c r="C304"/>
      <c r="H304" s="66"/>
    </row>
    <row r="305" spans="3:8" x14ac:dyDescent="0.25">
      <c r="C305"/>
      <c r="H305" s="66"/>
    </row>
    <row r="306" spans="3:8" x14ac:dyDescent="0.25">
      <c r="C306"/>
      <c r="H306" s="66"/>
    </row>
    <row r="307" spans="3:8" x14ac:dyDescent="0.25">
      <c r="C307"/>
      <c r="H307" s="66"/>
    </row>
    <row r="308" spans="3:8" x14ac:dyDescent="0.25">
      <c r="C308"/>
      <c r="H308" s="66"/>
    </row>
    <row r="309" spans="3:8" x14ac:dyDescent="0.25">
      <c r="C309"/>
      <c r="H309" s="66"/>
    </row>
    <row r="310" spans="3:8" x14ac:dyDescent="0.25">
      <c r="C310"/>
      <c r="H310" s="66"/>
    </row>
    <row r="311" spans="3:8" x14ac:dyDescent="0.25">
      <c r="C311"/>
      <c r="H311" s="66"/>
    </row>
    <row r="312" spans="3:8" x14ac:dyDescent="0.25">
      <c r="C312"/>
      <c r="H312" s="66"/>
    </row>
    <row r="313" spans="3:8" x14ac:dyDescent="0.25">
      <c r="C313"/>
      <c r="H313" s="66"/>
    </row>
    <row r="314" spans="3:8" x14ac:dyDescent="0.25">
      <c r="C314"/>
      <c r="H314" s="66"/>
    </row>
    <row r="315" spans="3:8" x14ac:dyDescent="0.25">
      <c r="C315"/>
      <c r="H315" s="66"/>
    </row>
    <row r="316" spans="3:8" x14ac:dyDescent="0.25">
      <c r="C316"/>
      <c r="H316" s="66"/>
    </row>
    <row r="317" spans="3:8" x14ac:dyDescent="0.25">
      <c r="C317"/>
      <c r="H317" s="66"/>
    </row>
    <row r="318" spans="3:8" x14ac:dyDescent="0.25">
      <c r="C318"/>
      <c r="H318" s="66"/>
    </row>
    <row r="319" spans="3:8" x14ac:dyDescent="0.25">
      <c r="C319"/>
      <c r="H319" s="66"/>
    </row>
    <row r="320" spans="3:8" x14ac:dyDescent="0.25">
      <c r="C320"/>
      <c r="H320" s="66"/>
    </row>
    <row r="321" spans="3:8" x14ac:dyDescent="0.25">
      <c r="C321"/>
      <c r="H321" s="66"/>
    </row>
    <row r="322" spans="3:8" x14ac:dyDescent="0.25">
      <c r="C322"/>
      <c r="H322" s="66"/>
    </row>
    <row r="323" spans="3:8" x14ac:dyDescent="0.25">
      <c r="C323"/>
      <c r="H323" s="66"/>
    </row>
    <row r="324" spans="3:8" x14ac:dyDescent="0.25">
      <c r="C324"/>
      <c r="H324" s="66"/>
    </row>
    <row r="325" spans="3:8" x14ac:dyDescent="0.25">
      <c r="C325"/>
      <c r="H325" s="66"/>
    </row>
    <row r="326" spans="3:8" x14ac:dyDescent="0.25">
      <c r="C326"/>
      <c r="H326" s="66"/>
    </row>
    <row r="327" spans="3:8" x14ac:dyDescent="0.25">
      <c r="C327"/>
      <c r="H327" s="66"/>
    </row>
    <row r="328" spans="3:8" x14ac:dyDescent="0.25">
      <c r="C328"/>
      <c r="H328" s="66"/>
    </row>
    <row r="329" spans="3:8" x14ac:dyDescent="0.25">
      <c r="C329"/>
      <c r="H329" s="66"/>
    </row>
    <row r="330" spans="3:8" x14ac:dyDescent="0.25">
      <c r="C330"/>
      <c r="H330" s="66"/>
    </row>
    <row r="331" spans="3:8" x14ac:dyDescent="0.25">
      <c r="C331"/>
      <c r="H331" s="66"/>
    </row>
    <row r="332" spans="3:8" x14ac:dyDescent="0.25">
      <c r="C332"/>
      <c r="H332" s="66"/>
    </row>
    <row r="333" spans="3:8" x14ac:dyDescent="0.25">
      <c r="C333"/>
      <c r="H333" s="66"/>
    </row>
    <row r="334" spans="3:8" x14ac:dyDescent="0.25">
      <c r="C334"/>
      <c r="H334" s="66"/>
    </row>
    <row r="335" spans="3:8" x14ac:dyDescent="0.25">
      <c r="C335"/>
      <c r="H335" s="66"/>
    </row>
    <row r="336" spans="3:8" x14ac:dyDescent="0.25">
      <c r="C336"/>
      <c r="H336" s="66"/>
    </row>
    <row r="337" spans="3:8" x14ac:dyDescent="0.25">
      <c r="C337"/>
      <c r="H337" s="66"/>
    </row>
    <row r="338" spans="3:8" x14ac:dyDescent="0.25">
      <c r="C338"/>
      <c r="H338" s="66"/>
    </row>
    <row r="339" spans="3:8" x14ac:dyDescent="0.25">
      <c r="C339"/>
      <c r="H339" s="66"/>
    </row>
    <row r="340" spans="3:8" x14ac:dyDescent="0.25">
      <c r="C340"/>
      <c r="H340" s="66"/>
    </row>
    <row r="341" spans="3:8" x14ac:dyDescent="0.25">
      <c r="C341"/>
      <c r="H341" s="66"/>
    </row>
    <row r="342" spans="3:8" x14ac:dyDescent="0.25">
      <c r="C342"/>
      <c r="H342" s="66"/>
    </row>
    <row r="343" spans="3:8" x14ac:dyDescent="0.25">
      <c r="C343"/>
      <c r="H343" s="66"/>
    </row>
    <row r="344" spans="3:8" x14ac:dyDescent="0.25">
      <c r="C344"/>
      <c r="H344" s="66"/>
    </row>
    <row r="345" spans="3:8" x14ac:dyDescent="0.25">
      <c r="C345"/>
      <c r="H345" s="66"/>
    </row>
    <row r="346" spans="3:8" x14ac:dyDescent="0.25">
      <c r="C346"/>
      <c r="H346" s="66"/>
    </row>
    <row r="347" spans="3:8" x14ac:dyDescent="0.25">
      <c r="C347"/>
      <c r="H347" s="66"/>
    </row>
    <row r="348" spans="3:8" x14ac:dyDescent="0.25">
      <c r="C348"/>
      <c r="H348" s="66"/>
    </row>
    <row r="349" spans="3:8" x14ac:dyDescent="0.25">
      <c r="C349"/>
      <c r="H349" s="66"/>
    </row>
    <row r="350" spans="3:8" x14ac:dyDescent="0.25">
      <c r="C350"/>
      <c r="H350" s="66"/>
    </row>
    <row r="351" spans="3:8" x14ac:dyDescent="0.25">
      <c r="C351"/>
      <c r="H351" s="66"/>
    </row>
    <row r="352" spans="3:8" x14ac:dyDescent="0.25">
      <c r="C352"/>
      <c r="H352" s="66"/>
    </row>
    <row r="353" spans="3:8" x14ac:dyDescent="0.25">
      <c r="C353"/>
      <c r="H353" s="66"/>
    </row>
    <row r="354" spans="3:8" x14ac:dyDescent="0.25">
      <c r="C354"/>
      <c r="H354" s="66"/>
    </row>
    <row r="355" spans="3:8" x14ac:dyDescent="0.25">
      <c r="C355"/>
      <c r="H355" s="66"/>
    </row>
    <row r="356" spans="3:8" x14ac:dyDescent="0.25">
      <c r="C356"/>
      <c r="H356" s="66"/>
    </row>
    <row r="357" spans="3:8" x14ac:dyDescent="0.25">
      <c r="C357"/>
      <c r="H357" s="66"/>
    </row>
    <row r="358" spans="3:8" x14ac:dyDescent="0.25">
      <c r="C358"/>
      <c r="H358" s="66"/>
    </row>
    <row r="359" spans="3:8" x14ac:dyDescent="0.25">
      <c r="C359"/>
      <c r="H359" s="66"/>
    </row>
    <row r="360" spans="3:8" x14ac:dyDescent="0.25">
      <c r="C360"/>
      <c r="H360" s="66"/>
    </row>
    <row r="361" spans="3:8" x14ac:dyDescent="0.25">
      <c r="C361"/>
      <c r="H361" s="66"/>
    </row>
    <row r="362" spans="3:8" x14ac:dyDescent="0.25">
      <c r="C362"/>
      <c r="H362" s="66"/>
    </row>
    <row r="363" spans="3:8" x14ac:dyDescent="0.25">
      <c r="C363"/>
      <c r="H363" s="66"/>
    </row>
    <row r="364" spans="3:8" x14ac:dyDescent="0.25">
      <c r="C364"/>
      <c r="H364" s="66"/>
    </row>
    <row r="365" spans="3:8" x14ac:dyDescent="0.25">
      <c r="C365"/>
      <c r="H365" s="66"/>
    </row>
    <row r="366" spans="3:8" x14ac:dyDescent="0.25">
      <c r="C366"/>
      <c r="H366" s="66"/>
    </row>
    <row r="367" spans="3:8" x14ac:dyDescent="0.25">
      <c r="C367"/>
      <c r="H367" s="66"/>
    </row>
    <row r="368" spans="3:8" x14ac:dyDescent="0.25">
      <c r="C368"/>
      <c r="H368" s="66"/>
    </row>
    <row r="369" spans="3:8" x14ac:dyDescent="0.25">
      <c r="C369"/>
      <c r="H369" s="66"/>
    </row>
    <row r="370" spans="3:8" x14ac:dyDescent="0.25">
      <c r="C370"/>
      <c r="H370" s="66"/>
    </row>
    <row r="371" spans="3:8" x14ac:dyDescent="0.25">
      <c r="C371"/>
      <c r="H371" s="66"/>
    </row>
    <row r="372" spans="3:8" x14ac:dyDescent="0.25">
      <c r="C372"/>
      <c r="H372" s="66"/>
    </row>
    <row r="373" spans="3:8" x14ac:dyDescent="0.25">
      <c r="C373"/>
      <c r="H373" s="66"/>
    </row>
    <row r="374" spans="3:8" x14ac:dyDescent="0.25">
      <c r="C374"/>
      <c r="H374" s="66"/>
    </row>
    <row r="375" spans="3:8" x14ac:dyDescent="0.25">
      <c r="C375"/>
      <c r="H375" s="66"/>
    </row>
    <row r="376" spans="3:8" x14ac:dyDescent="0.25">
      <c r="C376"/>
      <c r="H376" s="66"/>
    </row>
    <row r="377" spans="3:8" x14ac:dyDescent="0.25">
      <c r="C377"/>
      <c r="H377" s="66"/>
    </row>
    <row r="378" spans="3:8" x14ac:dyDescent="0.25">
      <c r="C378"/>
      <c r="H378" s="66"/>
    </row>
    <row r="379" spans="3:8" x14ac:dyDescent="0.25">
      <c r="C379"/>
      <c r="H379" s="66"/>
    </row>
    <row r="380" spans="3:8" x14ac:dyDescent="0.25">
      <c r="C380"/>
      <c r="H380" s="66"/>
    </row>
    <row r="381" spans="3:8" x14ac:dyDescent="0.25">
      <c r="C381"/>
      <c r="H381" s="66"/>
    </row>
    <row r="382" spans="3:8" x14ac:dyDescent="0.25">
      <c r="C382"/>
      <c r="H382" s="66"/>
    </row>
    <row r="383" spans="3:8" x14ac:dyDescent="0.25">
      <c r="C383"/>
      <c r="H383" s="66"/>
    </row>
    <row r="384" spans="3:8" x14ac:dyDescent="0.25">
      <c r="C384"/>
      <c r="H384" s="66"/>
    </row>
    <row r="385" spans="3:8" x14ac:dyDescent="0.25">
      <c r="C385"/>
      <c r="H385" s="66"/>
    </row>
    <row r="386" spans="3:8" x14ac:dyDescent="0.25">
      <c r="C386"/>
      <c r="H386" s="66"/>
    </row>
    <row r="387" spans="3:8" x14ac:dyDescent="0.25">
      <c r="C387"/>
      <c r="H387" s="66"/>
    </row>
    <row r="388" spans="3:8" x14ac:dyDescent="0.25">
      <c r="C388"/>
      <c r="H388" s="66"/>
    </row>
    <row r="389" spans="3:8" x14ac:dyDescent="0.25">
      <c r="C389"/>
      <c r="H389" s="66"/>
    </row>
    <row r="390" spans="3:8" x14ac:dyDescent="0.25">
      <c r="C390"/>
      <c r="H390" s="66"/>
    </row>
    <row r="391" spans="3:8" x14ac:dyDescent="0.25">
      <c r="C391"/>
      <c r="H391" s="66"/>
    </row>
    <row r="392" spans="3:8" x14ac:dyDescent="0.25">
      <c r="C392"/>
      <c r="H392" s="66"/>
    </row>
    <row r="393" spans="3:8" x14ac:dyDescent="0.25">
      <c r="C393"/>
      <c r="H393" s="66"/>
    </row>
    <row r="394" spans="3:8" x14ac:dyDescent="0.25">
      <c r="C394"/>
      <c r="H394" s="66"/>
    </row>
    <row r="395" spans="3:8" x14ac:dyDescent="0.25">
      <c r="C395"/>
      <c r="H395" s="66"/>
    </row>
    <row r="396" spans="3:8" x14ac:dyDescent="0.25">
      <c r="C396"/>
      <c r="H396" s="66"/>
    </row>
    <row r="397" spans="3:8" x14ac:dyDescent="0.25">
      <c r="C397"/>
      <c r="H397" s="66"/>
    </row>
    <row r="398" spans="3:8" x14ac:dyDescent="0.25">
      <c r="C398"/>
      <c r="H398" s="66"/>
    </row>
    <row r="399" spans="3:8" x14ac:dyDescent="0.25">
      <c r="C399"/>
      <c r="H399" s="66"/>
    </row>
    <row r="400" spans="3:8" x14ac:dyDescent="0.25">
      <c r="C400"/>
      <c r="H400" s="66"/>
    </row>
    <row r="401" spans="3:8" x14ac:dyDescent="0.25">
      <c r="C401"/>
      <c r="H401" s="66"/>
    </row>
    <row r="402" spans="3:8" x14ac:dyDescent="0.25">
      <c r="C402"/>
      <c r="H402" s="66"/>
    </row>
    <row r="403" spans="3:8" x14ac:dyDescent="0.25">
      <c r="C403"/>
      <c r="H403" s="66"/>
    </row>
    <row r="404" spans="3:8" x14ac:dyDescent="0.25">
      <c r="C404"/>
      <c r="H404" s="66"/>
    </row>
    <row r="405" spans="3:8" x14ac:dyDescent="0.25">
      <c r="C405"/>
      <c r="H405" s="66"/>
    </row>
    <row r="406" spans="3:8" x14ac:dyDescent="0.25">
      <c r="C406"/>
      <c r="H406" s="66"/>
    </row>
    <row r="407" spans="3:8" x14ac:dyDescent="0.25">
      <c r="C407"/>
      <c r="H407" s="66"/>
    </row>
    <row r="408" spans="3:8" x14ac:dyDescent="0.25">
      <c r="C408"/>
      <c r="H408" s="66"/>
    </row>
    <row r="409" spans="3:8" x14ac:dyDescent="0.25">
      <c r="C409"/>
      <c r="H409" s="66"/>
    </row>
    <row r="410" spans="3:8" x14ac:dyDescent="0.25">
      <c r="C410"/>
      <c r="H410" s="66"/>
    </row>
    <row r="411" spans="3:8" x14ac:dyDescent="0.25">
      <c r="C411"/>
      <c r="H411" s="66"/>
    </row>
    <row r="412" spans="3:8" x14ac:dyDescent="0.25">
      <c r="C412"/>
      <c r="H412" s="66"/>
    </row>
    <row r="413" spans="3:8" x14ac:dyDescent="0.25">
      <c r="C413"/>
      <c r="H413" s="66"/>
    </row>
    <row r="414" spans="3:8" x14ac:dyDescent="0.25">
      <c r="C414"/>
      <c r="H414" s="66"/>
    </row>
    <row r="415" spans="3:8" x14ac:dyDescent="0.25">
      <c r="C415"/>
      <c r="H415" s="66"/>
    </row>
    <row r="416" spans="3:8" x14ac:dyDescent="0.25">
      <c r="C416"/>
      <c r="H416" s="66"/>
    </row>
    <row r="417" spans="3:8" x14ac:dyDescent="0.25">
      <c r="C417"/>
      <c r="H417" s="6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J252"/>
  <sheetViews>
    <sheetView workbookViewId="0">
      <selection activeCell="C202" sqref="C202:J202"/>
    </sheetView>
  </sheetViews>
  <sheetFormatPr baseColWidth="10" defaultColWidth="11.42578125" defaultRowHeight="15" x14ac:dyDescent="0.25"/>
  <cols>
    <col min="1" max="1" width="11.42578125" style="23"/>
    <col min="2" max="2" width="23.140625" style="23" bestFit="1" customWidth="1"/>
    <col min="3" max="5" width="11.42578125" style="23"/>
    <col min="6" max="6" width="34" style="23" customWidth="1"/>
    <col min="7" max="7" width="29.5703125" style="23" bestFit="1" customWidth="1"/>
    <col min="8" max="8" width="35" style="23" customWidth="1"/>
    <col min="9" max="16384" width="11.42578125" style="23"/>
  </cols>
  <sheetData>
    <row r="1" spans="1:10" x14ac:dyDescent="0.25">
      <c r="C1" s="32" t="s">
        <v>110</v>
      </c>
      <c r="G1" s="33" t="s">
        <v>111</v>
      </c>
      <c r="J1" s="32"/>
    </row>
    <row r="2" spans="1:10" x14ac:dyDescent="0.25">
      <c r="A2" s="37">
        <f>C2</f>
        <v>242</v>
      </c>
      <c r="B2" s="63" t="str">
        <f>IF(FCJ!M19="X",FCJ!B19,"")</f>
        <v>INC_1</v>
      </c>
      <c r="C2" s="38">
        <f>IF(B2="","",COUNTIF($B$2:$B$248,"&lt;="&amp;B2))</f>
        <v>242</v>
      </c>
      <c r="E2" s="24">
        <f>C251</f>
        <v>242</v>
      </c>
      <c r="F2" s="39" t="str">
        <f>IF(E2=0,"",VLOOKUP(E2,$A$2:$C$248,2,FALSE))</f>
        <v>INC_1</v>
      </c>
      <c r="G2" s="24" t="str">
        <f>IFERROR(F2,"AGENT EN DOUBLE")</f>
        <v>INC_1</v>
      </c>
    </row>
    <row r="3" spans="1:10" x14ac:dyDescent="0.25">
      <c r="A3" s="37" t="str">
        <f t="shared" ref="A3:A66" si="0">C3</f>
        <v/>
      </c>
      <c r="B3" s="63" t="str">
        <f>IF(FCJ!M20="X",FCJ!B20,"")</f>
        <v/>
      </c>
      <c r="C3" s="38" t="str">
        <f t="shared" ref="C3:C66" si="1">IF(B3="","",COUNTIF($B$2:$B$248,"&lt;="&amp;B3))</f>
        <v/>
      </c>
      <c r="E3" s="24">
        <f>IF(E2="","",IF(E2+1&gt;$C$252,"",E2+1))</f>
        <v>243</v>
      </c>
      <c r="F3" s="39" t="str">
        <f>IF(E3="","",VLOOKUP(E3,$A$2:$C$248,2,FALSE))</f>
        <v>INC_11</v>
      </c>
      <c r="G3" s="24" t="str">
        <f t="shared" ref="G3:G31" si="2">IFERROR(F3,"AGENT EN DOUBLE")</f>
        <v>INC_11</v>
      </c>
    </row>
    <row r="4" spans="1:10" x14ac:dyDescent="0.25">
      <c r="A4" s="37" t="str">
        <f t="shared" si="0"/>
        <v/>
      </c>
      <c r="B4" s="63" t="str">
        <f>IF(FCJ!M21="X",FCJ!B21,"")</f>
        <v/>
      </c>
      <c r="C4" s="38" t="str">
        <f t="shared" si="1"/>
        <v/>
      </c>
      <c r="E4" s="24">
        <f t="shared" ref="E4:E31" si="3">IF(E3="","",IF(E3+1&gt;$C$252,"",E3+1))</f>
        <v>244</v>
      </c>
      <c r="F4" s="39" t="str">
        <f t="shared" ref="F4:F31" si="4">IF(E4="","",VLOOKUP(E4,$A$2:$C$248,2,FALSE))</f>
        <v>INC_13</v>
      </c>
      <c r="G4" s="24" t="str">
        <f t="shared" si="2"/>
        <v>INC_13</v>
      </c>
    </row>
    <row r="5" spans="1:10" x14ac:dyDescent="0.25">
      <c r="A5" s="37">
        <f t="shared" si="0"/>
        <v>245</v>
      </c>
      <c r="B5" s="63" t="str">
        <f>IF(FCJ!M22="X",FCJ!B22,"")</f>
        <v>INC_4</v>
      </c>
      <c r="C5" s="38">
        <f t="shared" si="1"/>
        <v>245</v>
      </c>
      <c r="E5" s="24">
        <f t="shared" si="3"/>
        <v>245</v>
      </c>
      <c r="F5" s="39" t="str">
        <f t="shared" si="4"/>
        <v>INC_4</v>
      </c>
      <c r="G5" s="24" t="str">
        <f t="shared" si="2"/>
        <v>INC_4</v>
      </c>
    </row>
    <row r="6" spans="1:10" x14ac:dyDescent="0.25">
      <c r="A6" s="37" t="str">
        <f t="shared" si="0"/>
        <v/>
      </c>
      <c r="B6" s="63" t="str">
        <f>IF(FCJ!M23="X",FCJ!B23,"")</f>
        <v/>
      </c>
      <c r="C6" s="38" t="str">
        <f t="shared" si="1"/>
        <v/>
      </c>
      <c r="E6" s="24">
        <f t="shared" si="3"/>
        <v>246</v>
      </c>
      <c r="F6" s="39" t="str">
        <f t="shared" si="4"/>
        <v>INC_7</v>
      </c>
      <c r="G6" s="24" t="str">
        <f t="shared" si="2"/>
        <v>INC_7</v>
      </c>
    </row>
    <row r="7" spans="1:10" x14ac:dyDescent="0.25">
      <c r="A7" s="37" t="str">
        <f t="shared" si="0"/>
        <v/>
      </c>
      <c r="B7" s="63" t="str">
        <f>IF(FCJ!M24="X",FCJ!B24,"")</f>
        <v/>
      </c>
      <c r="C7" s="38" t="str">
        <f t="shared" si="1"/>
        <v/>
      </c>
      <c r="E7" s="24">
        <f t="shared" si="3"/>
        <v>247</v>
      </c>
      <c r="F7" s="39" t="str">
        <f t="shared" si="4"/>
        <v>INC_9</v>
      </c>
      <c r="G7" s="24" t="str">
        <f t="shared" si="2"/>
        <v>INC_9</v>
      </c>
    </row>
    <row r="8" spans="1:10" x14ac:dyDescent="0.25">
      <c r="A8" s="37">
        <f t="shared" si="0"/>
        <v>246</v>
      </c>
      <c r="B8" s="63" t="str">
        <f>IF(FCJ!M25="X",FCJ!B25,"")</f>
        <v>INC_7</v>
      </c>
      <c r="C8" s="38">
        <f t="shared" si="1"/>
        <v>246</v>
      </c>
      <c r="E8" s="24" t="str">
        <f t="shared" si="3"/>
        <v/>
      </c>
      <c r="F8" s="24" t="str">
        <f t="shared" si="4"/>
        <v/>
      </c>
      <c r="G8" s="24" t="str">
        <f t="shared" si="2"/>
        <v/>
      </c>
    </row>
    <row r="9" spans="1:10" x14ac:dyDescent="0.25">
      <c r="A9" s="37" t="str">
        <f t="shared" si="0"/>
        <v/>
      </c>
      <c r="B9" s="63" t="str">
        <f>IF(FCJ!M26="X",FCJ!B26,"")</f>
        <v/>
      </c>
      <c r="C9" s="38" t="str">
        <f t="shared" si="1"/>
        <v/>
      </c>
      <c r="E9" s="24" t="str">
        <f t="shared" si="3"/>
        <v/>
      </c>
      <c r="F9" s="24" t="str">
        <f t="shared" si="4"/>
        <v/>
      </c>
      <c r="G9" s="24" t="str">
        <f t="shared" si="2"/>
        <v/>
      </c>
    </row>
    <row r="10" spans="1:10" x14ac:dyDescent="0.25">
      <c r="A10" s="37">
        <f t="shared" si="0"/>
        <v>247</v>
      </c>
      <c r="B10" s="63" t="str">
        <f>IF(FCJ!M27="X",FCJ!B27,"")</f>
        <v>INC_9</v>
      </c>
      <c r="C10" s="38">
        <f t="shared" si="1"/>
        <v>247</v>
      </c>
      <c r="E10" s="24" t="str">
        <f t="shared" si="3"/>
        <v/>
      </c>
      <c r="F10" s="24" t="str">
        <f t="shared" si="4"/>
        <v/>
      </c>
      <c r="G10" s="24" t="str">
        <f t="shared" si="2"/>
        <v/>
      </c>
    </row>
    <row r="11" spans="1:10" x14ac:dyDescent="0.25">
      <c r="A11" s="37" t="str">
        <f t="shared" si="0"/>
        <v/>
      </c>
      <c r="B11" s="63" t="str">
        <f>IF(FCJ!M28="X",FCJ!B28,"")</f>
        <v/>
      </c>
      <c r="C11" s="38" t="str">
        <f t="shared" si="1"/>
        <v/>
      </c>
      <c r="E11" s="24" t="str">
        <f t="shared" si="3"/>
        <v/>
      </c>
      <c r="F11" s="24" t="str">
        <f t="shared" si="4"/>
        <v/>
      </c>
      <c r="G11" s="24" t="str">
        <f t="shared" si="2"/>
        <v/>
      </c>
    </row>
    <row r="12" spans="1:10" x14ac:dyDescent="0.25">
      <c r="A12" s="37">
        <f t="shared" si="0"/>
        <v>243</v>
      </c>
      <c r="B12" s="63" t="str">
        <f>IF(FCJ!M29="X",FCJ!B29,"")</f>
        <v>INC_11</v>
      </c>
      <c r="C12" s="38">
        <f t="shared" si="1"/>
        <v>243</v>
      </c>
      <c r="E12" s="24" t="str">
        <f t="shared" si="3"/>
        <v/>
      </c>
      <c r="F12" s="24" t="str">
        <f t="shared" si="4"/>
        <v/>
      </c>
      <c r="G12" s="24" t="str">
        <f t="shared" si="2"/>
        <v/>
      </c>
    </row>
    <row r="13" spans="1:10" x14ac:dyDescent="0.25">
      <c r="A13" s="37" t="str">
        <f t="shared" si="0"/>
        <v/>
      </c>
      <c r="B13" s="63" t="str">
        <f>IF(FCJ!M30="X",FCJ!B30,"")</f>
        <v/>
      </c>
      <c r="C13" s="38" t="str">
        <f t="shared" si="1"/>
        <v/>
      </c>
      <c r="E13" s="24" t="str">
        <f t="shared" si="3"/>
        <v/>
      </c>
      <c r="F13" s="24" t="str">
        <f t="shared" si="4"/>
        <v/>
      </c>
      <c r="G13" s="24" t="str">
        <f t="shared" si="2"/>
        <v/>
      </c>
    </row>
    <row r="14" spans="1:10" x14ac:dyDescent="0.25">
      <c r="A14" s="37">
        <f t="shared" si="0"/>
        <v>244</v>
      </c>
      <c r="B14" s="63" t="str">
        <f>IF(FCJ!M31="X",FCJ!B31,"")</f>
        <v>INC_13</v>
      </c>
      <c r="C14" s="38">
        <f t="shared" si="1"/>
        <v>244</v>
      </c>
      <c r="E14" s="24" t="str">
        <f t="shared" si="3"/>
        <v/>
      </c>
      <c r="F14" s="24" t="str">
        <f t="shared" si="4"/>
        <v/>
      </c>
      <c r="G14" s="24" t="str">
        <f t="shared" si="2"/>
        <v/>
      </c>
    </row>
    <row r="15" spans="1:10" x14ac:dyDescent="0.25">
      <c r="A15" s="37" t="str">
        <f t="shared" si="0"/>
        <v/>
      </c>
      <c r="B15" s="63" t="str">
        <f>IF(FCJ!M32="X",FCJ!B32,"")</f>
        <v/>
      </c>
      <c r="C15" s="38" t="str">
        <f t="shared" si="1"/>
        <v/>
      </c>
      <c r="E15" s="24" t="str">
        <f t="shared" si="3"/>
        <v/>
      </c>
      <c r="F15" s="24" t="str">
        <f t="shared" si="4"/>
        <v/>
      </c>
      <c r="G15" s="24" t="str">
        <f t="shared" si="2"/>
        <v/>
      </c>
    </row>
    <row r="16" spans="1:10" x14ac:dyDescent="0.25">
      <c r="A16" s="37" t="str">
        <f t="shared" si="0"/>
        <v/>
      </c>
      <c r="B16" s="63" t="str">
        <f>IF(FCJ!M33="X",FCJ!B33,"")</f>
        <v/>
      </c>
      <c r="C16" s="38" t="str">
        <f t="shared" si="1"/>
        <v/>
      </c>
      <c r="E16" s="24" t="str">
        <f t="shared" si="3"/>
        <v/>
      </c>
      <c r="F16" s="24" t="str">
        <f t="shared" si="4"/>
        <v/>
      </c>
      <c r="G16" s="24" t="str">
        <f t="shared" si="2"/>
        <v/>
      </c>
    </row>
    <row r="17" spans="1:7" x14ac:dyDescent="0.25">
      <c r="A17" s="37" t="str">
        <f t="shared" si="0"/>
        <v/>
      </c>
      <c r="B17" s="63" t="str">
        <f>IF(FCJ!M34="X",FCJ!B34,"")</f>
        <v/>
      </c>
      <c r="C17" s="38" t="str">
        <f t="shared" si="1"/>
        <v/>
      </c>
      <c r="E17" s="24" t="str">
        <f t="shared" si="3"/>
        <v/>
      </c>
      <c r="F17" s="24" t="str">
        <f t="shared" si="4"/>
        <v/>
      </c>
      <c r="G17" s="24" t="str">
        <f t="shared" si="2"/>
        <v/>
      </c>
    </row>
    <row r="18" spans="1:7" x14ac:dyDescent="0.25">
      <c r="A18" s="37" t="str">
        <f t="shared" si="0"/>
        <v/>
      </c>
      <c r="B18" s="63" t="str">
        <f>IF(FCJ!M35="X",FCJ!B35,"")</f>
        <v/>
      </c>
      <c r="C18" s="38" t="str">
        <f t="shared" si="1"/>
        <v/>
      </c>
      <c r="E18" s="24" t="str">
        <f t="shared" si="3"/>
        <v/>
      </c>
      <c r="F18" s="24" t="str">
        <f t="shared" si="4"/>
        <v/>
      </c>
      <c r="G18" s="24" t="str">
        <f t="shared" si="2"/>
        <v/>
      </c>
    </row>
    <row r="19" spans="1:7" x14ac:dyDescent="0.25">
      <c r="A19" s="37" t="str">
        <f t="shared" si="0"/>
        <v/>
      </c>
      <c r="B19" s="63" t="str">
        <f>IF(FCJ!M36="X",FCJ!B36,"")</f>
        <v/>
      </c>
      <c r="C19" s="38" t="str">
        <f t="shared" si="1"/>
        <v/>
      </c>
      <c r="E19" s="24" t="str">
        <f t="shared" si="3"/>
        <v/>
      </c>
      <c r="F19" s="24" t="str">
        <f t="shared" si="4"/>
        <v/>
      </c>
      <c r="G19" s="24" t="str">
        <f t="shared" si="2"/>
        <v/>
      </c>
    </row>
    <row r="20" spans="1:7" x14ac:dyDescent="0.25">
      <c r="A20" s="37" t="str">
        <f t="shared" si="0"/>
        <v/>
      </c>
      <c r="B20" s="63" t="str">
        <f>IF(FCJ!M37="X",FCJ!B37,"")</f>
        <v/>
      </c>
      <c r="C20" s="38" t="str">
        <f t="shared" si="1"/>
        <v/>
      </c>
      <c r="E20" s="24" t="str">
        <f t="shared" si="3"/>
        <v/>
      </c>
      <c r="F20" s="24" t="str">
        <f t="shared" si="4"/>
        <v/>
      </c>
      <c r="G20" s="24" t="str">
        <f t="shared" si="2"/>
        <v/>
      </c>
    </row>
    <row r="21" spans="1:7" x14ac:dyDescent="0.25">
      <c r="A21" s="37" t="str">
        <f t="shared" si="0"/>
        <v/>
      </c>
      <c r="B21" s="63" t="str">
        <f>IF(FCJ!M38="X",FCJ!B38,"")</f>
        <v/>
      </c>
      <c r="C21" s="38" t="str">
        <f t="shared" si="1"/>
        <v/>
      </c>
      <c r="E21" s="24" t="str">
        <f t="shared" si="3"/>
        <v/>
      </c>
      <c r="F21" s="24" t="str">
        <f t="shared" si="4"/>
        <v/>
      </c>
      <c r="G21" s="24" t="str">
        <f t="shared" si="2"/>
        <v/>
      </c>
    </row>
    <row r="22" spans="1:7" x14ac:dyDescent="0.25">
      <c r="A22" s="37" t="str">
        <f t="shared" si="0"/>
        <v/>
      </c>
      <c r="B22" s="63" t="str">
        <f>IF(FCJ!M39="X",FCJ!B39,"")</f>
        <v/>
      </c>
      <c r="C22" s="38" t="str">
        <f t="shared" si="1"/>
        <v/>
      </c>
      <c r="E22" s="24" t="str">
        <f t="shared" si="3"/>
        <v/>
      </c>
      <c r="F22" s="24" t="str">
        <f t="shared" si="4"/>
        <v/>
      </c>
      <c r="G22" s="24" t="str">
        <f t="shared" si="2"/>
        <v/>
      </c>
    </row>
    <row r="23" spans="1:7" x14ac:dyDescent="0.25">
      <c r="A23" s="37" t="str">
        <f t="shared" si="0"/>
        <v/>
      </c>
      <c r="B23" s="63" t="str">
        <f>IF(FCJ!M40="X",FCJ!B40,"")</f>
        <v/>
      </c>
      <c r="C23" s="38" t="str">
        <f t="shared" si="1"/>
        <v/>
      </c>
      <c r="E23" s="24" t="str">
        <f t="shared" si="3"/>
        <v/>
      </c>
      <c r="F23" s="24" t="str">
        <f t="shared" si="4"/>
        <v/>
      </c>
      <c r="G23" s="24" t="str">
        <f t="shared" si="2"/>
        <v/>
      </c>
    </row>
    <row r="24" spans="1:7" x14ac:dyDescent="0.25">
      <c r="A24" s="37" t="str">
        <f t="shared" si="0"/>
        <v/>
      </c>
      <c r="B24" s="63" t="str">
        <f>IF(FCJ!M41="X",FCJ!B41,"")</f>
        <v/>
      </c>
      <c r="C24" s="38" t="str">
        <f t="shared" si="1"/>
        <v/>
      </c>
      <c r="E24" s="24" t="str">
        <f t="shared" si="3"/>
        <v/>
      </c>
      <c r="F24" s="24" t="str">
        <f t="shared" si="4"/>
        <v/>
      </c>
      <c r="G24" s="24" t="str">
        <f t="shared" si="2"/>
        <v/>
      </c>
    </row>
    <row r="25" spans="1:7" x14ac:dyDescent="0.25">
      <c r="A25" s="37" t="str">
        <f t="shared" si="0"/>
        <v/>
      </c>
      <c r="B25" s="63" t="str">
        <f>IF(FCJ!M42="X",FCJ!B42,"")</f>
        <v/>
      </c>
      <c r="C25" s="38" t="str">
        <f t="shared" si="1"/>
        <v/>
      </c>
      <c r="E25" s="24" t="str">
        <f t="shared" si="3"/>
        <v/>
      </c>
      <c r="F25" s="24" t="str">
        <f t="shared" si="4"/>
        <v/>
      </c>
      <c r="G25" s="24" t="str">
        <f t="shared" si="2"/>
        <v/>
      </c>
    </row>
    <row r="26" spans="1:7" x14ac:dyDescent="0.25">
      <c r="A26" s="37" t="str">
        <f t="shared" si="0"/>
        <v/>
      </c>
      <c r="B26" s="63" t="str">
        <f>IF(FCJ!M43="X",FCJ!B43,"")</f>
        <v/>
      </c>
      <c r="C26" s="38" t="str">
        <f t="shared" si="1"/>
        <v/>
      </c>
      <c r="E26" s="24" t="str">
        <f t="shared" si="3"/>
        <v/>
      </c>
      <c r="F26" s="24" t="str">
        <f t="shared" si="4"/>
        <v/>
      </c>
      <c r="G26" s="24" t="str">
        <f t="shared" si="2"/>
        <v/>
      </c>
    </row>
    <row r="27" spans="1:7" x14ac:dyDescent="0.25">
      <c r="A27" s="37" t="str">
        <f t="shared" si="0"/>
        <v/>
      </c>
      <c r="B27" s="63" t="str">
        <f>IF(FCJ!M44="X",FCJ!B44,"")</f>
        <v/>
      </c>
      <c r="C27" s="38" t="str">
        <f t="shared" si="1"/>
        <v/>
      </c>
      <c r="E27" s="24" t="str">
        <f t="shared" si="3"/>
        <v/>
      </c>
      <c r="F27" s="24" t="str">
        <f t="shared" si="4"/>
        <v/>
      </c>
      <c r="G27" s="24" t="str">
        <f t="shared" si="2"/>
        <v/>
      </c>
    </row>
    <row r="28" spans="1:7" x14ac:dyDescent="0.25">
      <c r="A28" s="37" t="str">
        <f t="shared" si="0"/>
        <v/>
      </c>
      <c r="B28" s="63" t="str">
        <f>IF(FCJ!M45="X",FCJ!B45,"")</f>
        <v/>
      </c>
      <c r="C28" s="38" t="str">
        <f t="shared" si="1"/>
        <v/>
      </c>
      <c r="E28" s="24" t="str">
        <f t="shared" si="3"/>
        <v/>
      </c>
      <c r="F28" s="24" t="str">
        <f t="shared" si="4"/>
        <v/>
      </c>
      <c r="G28" s="24" t="str">
        <f t="shared" si="2"/>
        <v/>
      </c>
    </row>
    <row r="29" spans="1:7" x14ac:dyDescent="0.25">
      <c r="A29" s="37" t="str">
        <f t="shared" si="0"/>
        <v/>
      </c>
      <c r="B29" s="63" t="str">
        <f>IF(FCJ!M46="X",FCJ!B46,"")</f>
        <v/>
      </c>
      <c r="C29" s="38" t="str">
        <f t="shared" si="1"/>
        <v/>
      </c>
      <c r="E29" s="24" t="str">
        <f t="shared" si="3"/>
        <v/>
      </c>
      <c r="F29" s="24" t="str">
        <f t="shared" si="4"/>
        <v/>
      </c>
      <c r="G29" s="24" t="str">
        <f t="shared" si="2"/>
        <v/>
      </c>
    </row>
    <row r="30" spans="1:7" x14ac:dyDescent="0.25">
      <c r="A30" s="37" t="str">
        <f t="shared" si="0"/>
        <v/>
      </c>
      <c r="B30" s="63" t="str">
        <f>IF(FCJ!M47="X",FCJ!B47,"")</f>
        <v/>
      </c>
      <c r="C30" s="38" t="str">
        <f t="shared" si="1"/>
        <v/>
      </c>
      <c r="E30" s="24" t="str">
        <f t="shared" si="3"/>
        <v/>
      </c>
      <c r="F30" s="24" t="str">
        <f t="shared" si="4"/>
        <v/>
      </c>
      <c r="G30" s="24" t="str">
        <f t="shared" si="2"/>
        <v/>
      </c>
    </row>
    <row r="31" spans="1:7" x14ac:dyDescent="0.25">
      <c r="A31" s="37" t="str">
        <f t="shared" si="0"/>
        <v/>
      </c>
      <c r="B31" s="63" t="str">
        <f>IF(FCJ!M48="X",FCJ!B48,"")</f>
        <v/>
      </c>
      <c r="C31" s="38" t="str">
        <f t="shared" si="1"/>
        <v/>
      </c>
      <c r="E31" s="24" t="str">
        <f t="shared" si="3"/>
        <v/>
      </c>
      <c r="F31" s="24" t="str">
        <f t="shared" si="4"/>
        <v/>
      </c>
      <c r="G31" s="24" t="str">
        <f t="shared" si="2"/>
        <v/>
      </c>
    </row>
    <row r="32" spans="1:7" x14ac:dyDescent="0.25">
      <c r="A32" s="37" t="str">
        <f t="shared" si="0"/>
        <v/>
      </c>
      <c r="B32" s="63" t="str">
        <f>IF(FCJ!M49="X",FCJ!B49,"")</f>
        <v/>
      </c>
      <c r="C32" s="38" t="str">
        <f t="shared" si="1"/>
        <v/>
      </c>
      <c r="E32" s="61"/>
      <c r="F32" s="61"/>
      <c r="G32" s="61"/>
    </row>
    <row r="33" spans="1:7" x14ac:dyDescent="0.25">
      <c r="A33" s="37" t="str">
        <f t="shared" si="0"/>
        <v/>
      </c>
      <c r="B33" s="63" t="str">
        <f>IF(FCJ!M50="X",FCJ!B50,"")</f>
        <v/>
      </c>
      <c r="C33" s="38" t="str">
        <f t="shared" si="1"/>
        <v/>
      </c>
      <c r="E33" s="61"/>
      <c r="F33" s="61"/>
      <c r="G33" s="61"/>
    </row>
    <row r="34" spans="1:7" x14ac:dyDescent="0.25">
      <c r="A34" s="37" t="str">
        <f t="shared" si="0"/>
        <v/>
      </c>
      <c r="B34" s="63" t="str">
        <f>IF(FCJ!M51="X",FCJ!B51,"")</f>
        <v/>
      </c>
      <c r="C34" s="38" t="str">
        <f t="shared" si="1"/>
        <v/>
      </c>
      <c r="E34" s="61"/>
      <c r="F34" s="61"/>
      <c r="G34" s="61"/>
    </row>
    <row r="35" spans="1:7" x14ac:dyDescent="0.25">
      <c r="A35" s="37" t="str">
        <f t="shared" si="0"/>
        <v/>
      </c>
      <c r="B35" s="63" t="str">
        <f>IF(FCJ!M52="X",FCJ!B52,"")</f>
        <v/>
      </c>
      <c r="C35" s="38" t="str">
        <f t="shared" si="1"/>
        <v/>
      </c>
      <c r="E35" s="61"/>
      <c r="F35" s="61"/>
      <c r="G35" s="61"/>
    </row>
    <row r="36" spans="1:7" x14ac:dyDescent="0.25">
      <c r="A36" s="37" t="str">
        <f t="shared" si="0"/>
        <v/>
      </c>
      <c r="B36" s="63" t="str">
        <f>IF(FCJ!M53="X",FCJ!B53,"")</f>
        <v/>
      </c>
      <c r="C36" s="38" t="str">
        <f t="shared" si="1"/>
        <v/>
      </c>
      <c r="E36" s="61"/>
      <c r="F36" s="61"/>
      <c r="G36" s="61"/>
    </row>
    <row r="37" spans="1:7" x14ac:dyDescent="0.25">
      <c r="A37" s="37" t="str">
        <f t="shared" si="0"/>
        <v/>
      </c>
      <c r="B37" s="63" t="str">
        <f>IF(FCJ!M54="X",FCJ!B54,"")</f>
        <v/>
      </c>
      <c r="C37" s="38" t="str">
        <f t="shared" si="1"/>
        <v/>
      </c>
      <c r="E37" s="61"/>
      <c r="F37" s="61"/>
      <c r="G37" s="61"/>
    </row>
    <row r="38" spans="1:7" x14ac:dyDescent="0.25">
      <c r="A38" s="37" t="str">
        <f t="shared" si="0"/>
        <v/>
      </c>
      <c r="B38" s="63" t="str">
        <f>IF(FCJ!M55="X",FCJ!B55,"")</f>
        <v/>
      </c>
      <c r="C38" s="38" t="str">
        <f t="shared" si="1"/>
        <v/>
      </c>
      <c r="E38" s="61"/>
      <c r="F38" s="61"/>
      <c r="G38" s="61"/>
    </row>
    <row r="39" spans="1:7" x14ac:dyDescent="0.25">
      <c r="A39" s="37" t="str">
        <f t="shared" si="0"/>
        <v/>
      </c>
      <c r="B39" s="63" t="str">
        <f>IF(FCJ!M56="X",FCJ!B56,"")</f>
        <v/>
      </c>
      <c r="C39" s="38" t="str">
        <f t="shared" si="1"/>
        <v/>
      </c>
      <c r="E39" s="61"/>
      <c r="F39" s="61"/>
      <c r="G39" s="61"/>
    </row>
    <row r="40" spans="1:7" x14ac:dyDescent="0.25">
      <c r="A40" s="37" t="str">
        <f t="shared" si="0"/>
        <v/>
      </c>
      <c r="B40" s="63" t="str">
        <f>IF(FCJ!M57="X",FCJ!B57,"")</f>
        <v/>
      </c>
      <c r="C40" s="38" t="str">
        <f t="shared" si="1"/>
        <v/>
      </c>
      <c r="E40" s="61"/>
      <c r="F40" s="61"/>
      <c r="G40" s="61"/>
    </row>
    <row r="41" spans="1:7" x14ac:dyDescent="0.25">
      <c r="A41" s="37" t="str">
        <f t="shared" si="0"/>
        <v/>
      </c>
      <c r="B41" s="63" t="str">
        <f>IF(FCJ!M58="X",FCJ!B58,"")</f>
        <v/>
      </c>
      <c r="C41" s="38" t="str">
        <f t="shared" si="1"/>
        <v/>
      </c>
      <c r="E41" s="61"/>
      <c r="F41" s="61"/>
      <c r="G41" s="61"/>
    </row>
    <row r="42" spans="1:7" x14ac:dyDescent="0.25">
      <c r="A42" s="37" t="str">
        <f t="shared" si="0"/>
        <v/>
      </c>
      <c r="B42" s="63" t="str">
        <f>IF(FCJ!M59="X",FCJ!B59,"")</f>
        <v/>
      </c>
      <c r="C42" s="38" t="str">
        <f t="shared" si="1"/>
        <v/>
      </c>
      <c r="E42" s="61"/>
      <c r="F42" s="61"/>
      <c r="G42" s="61"/>
    </row>
    <row r="43" spans="1:7" x14ac:dyDescent="0.25">
      <c r="A43" s="37" t="str">
        <f t="shared" si="0"/>
        <v/>
      </c>
      <c r="B43" s="63" t="str">
        <f>IF(FCJ!M60="X",FCJ!B60,"")</f>
        <v/>
      </c>
      <c r="C43" s="38" t="str">
        <f t="shared" si="1"/>
        <v/>
      </c>
      <c r="E43" s="61"/>
      <c r="F43" s="61"/>
      <c r="G43" s="61"/>
    </row>
    <row r="44" spans="1:7" x14ac:dyDescent="0.25">
      <c r="A44" s="37" t="str">
        <f t="shared" si="0"/>
        <v/>
      </c>
      <c r="B44" s="63" t="str">
        <f>IF(FCJ!M61="X",FCJ!B61,"")</f>
        <v/>
      </c>
      <c r="C44" s="38" t="str">
        <f t="shared" si="1"/>
        <v/>
      </c>
      <c r="E44" s="61"/>
      <c r="F44" s="61"/>
      <c r="G44" s="61"/>
    </row>
    <row r="45" spans="1:7" x14ac:dyDescent="0.25">
      <c r="A45" s="37" t="str">
        <f t="shared" si="0"/>
        <v/>
      </c>
      <c r="B45" s="63" t="str">
        <f>IF(FCJ!M62="X",FCJ!B62,"")</f>
        <v/>
      </c>
      <c r="C45" s="38" t="str">
        <f t="shared" si="1"/>
        <v/>
      </c>
      <c r="E45" s="61"/>
      <c r="F45" s="61"/>
      <c r="G45" s="61"/>
    </row>
    <row r="46" spans="1:7" x14ac:dyDescent="0.25">
      <c r="A46" s="37" t="str">
        <f t="shared" si="0"/>
        <v/>
      </c>
      <c r="B46" s="63" t="str">
        <f>IF(FCJ!M63="X",FCJ!B63,"")</f>
        <v/>
      </c>
      <c r="C46" s="38" t="str">
        <f t="shared" si="1"/>
        <v/>
      </c>
      <c r="E46" s="61"/>
      <c r="F46" s="61"/>
      <c r="G46" s="61"/>
    </row>
    <row r="47" spans="1:7" x14ac:dyDescent="0.25">
      <c r="A47" s="37" t="str">
        <f t="shared" si="0"/>
        <v/>
      </c>
      <c r="B47" s="63" t="str">
        <f>IF(FCJ!M64="X",FCJ!B64,"")</f>
        <v/>
      </c>
      <c r="C47" s="38" t="str">
        <f t="shared" si="1"/>
        <v/>
      </c>
      <c r="E47" s="61"/>
      <c r="F47" s="61"/>
      <c r="G47" s="61"/>
    </row>
    <row r="48" spans="1:7" x14ac:dyDescent="0.25">
      <c r="A48" s="37" t="str">
        <f t="shared" si="0"/>
        <v/>
      </c>
      <c r="B48" s="63" t="str">
        <f>IF(FCJ!M65="X",FCJ!B65,"")</f>
        <v/>
      </c>
      <c r="C48" s="38" t="str">
        <f t="shared" si="1"/>
        <v/>
      </c>
      <c r="E48" s="61"/>
      <c r="F48" s="61"/>
      <c r="G48" s="61"/>
    </row>
    <row r="49" spans="1:7" x14ac:dyDescent="0.25">
      <c r="A49" s="37" t="str">
        <f t="shared" si="0"/>
        <v/>
      </c>
      <c r="B49" s="63" t="str">
        <f>IF(FCJ!M66="X",FCJ!B66,"")</f>
        <v/>
      </c>
      <c r="C49" s="38" t="str">
        <f t="shared" si="1"/>
        <v/>
      </c>
      <c r="E49" s="61"/>
      <c r="F49" s="61"/>
      <c r="G49" s="61"/>
    </row>
    <row r="50" spans="1:7" x14ac:dyDescent="0.25">
      <c r="A50" s="37" t="str">
        <f t="shared" si="0"/>
        <v/>
      </c>
      <c r="B50" s="63" t="str">
        <f>IF(FCJ!M67="X",FCJ!B67,"")</f>
        <v/>
      </c>
      <c r="C50" s="38" t="str">
        <f t="shared" si="1"/>
        <v/>
      </c>
      <c r="E50" s="61"/>
      <c r="F50" s="61"/>
      <c r="G50" s="61"/>
    </row>
    <row r="51" spans="1:7" x14ac:dyDescent="0.25">
      <c r="A51" s="37" t="str">
        <f t="shared" si="0"/>
        <v/>
      </c>
      <c r="B51" s="63" t="str">
        <f>IF(FCJ!M68="X",FCJ!B68,"")</f>
        <v/>
      </c>
      <c r="C51" s="38" t="str">
        <f t="shared" si="1"/>
        <v/>
      </c>
      <c r="E51" s="61"/>
      <c r="F51" s="61"/>
      <c r="G51" s="61"/>
    </row>
    <row r="52" spans="1:7" x14ac:dyDescent="0.25">
      <c r="A52" s="37" t="str">
        <f t="shared" si="0"/>
        <v/>
      </c>
      <c r="B52" s="63" t="str">
        <f>IF(FCJ!M69="X",FCJ!B69,"")</f>
        <v/>
      </c>
      <c r="C52" s="38" t="str">
        <f t="shared" si="1"/>
        <v/>
      </c>
      <c r="E52" s="61"/>
      <c r="F52" s="61"/>
      <c r="G52" s="61"/>
    </row>
    <row r="53" spans="1:7" x14ac:dyDescent="0.25">
      <c r="A53" s="37" t="str">
        <f t="shared" si="0"/>
        <v/>
      </c>
      <c r="B53" s="63" t="str">
        <f>IF(FCJ!M70="X",FCJ!B70,"")</f>
        <v/>
      </c>
      <c r="C53" s="38" t="str">
        <f t="shared" si="1"/>
        <v/>
      </c>
      <c r="E53" s="61"/>
      <c r="F53" s="61"/>
      <c r="G53" s="61"/>
    </row>
    <row r="54" spans="1:7" x14ac:dyDescent="0.25">
      <c r="A54" s="37" t="str">
        <f t="shared" si="0"/>
        <v/>
      </c>
      <c r="B54" s="63" t="str">
        <f>IF(FCJ!M71="X",FCJ!B71,"")</f>
        <v/>
      </c>
      <c r="C54" s="38" t="str">
        <f t="shared" si="1"/>
        <v/>
      </c>
      <c r="E54" s="61"/>
      <c r="F54" s="61"/>
      <c r="G54" s="61"/>
    </row>
    <row r="55" spans="1:7" x14ac:dyDescent="0.25">
      <c r="A55" s="37" t="str">
        <f t="shared" si="0"/>
        <v/>
      </c>
      <c r="B55" s="63" t="str">
        <f>IF(FCJ!M72="X",FCJ!B72,"")</f>
        <v/>
      </c>
      <c r="C55" s="38" t="str">
        <f t="shared" si="1"/>
        <v/>
      </c>
      <c r="E55" s="61"/>
      <c r="F55" s="61"/>
      <c r="G55" s="61"/>
    </row>
    <row r="56" spans="1:7" x14ac:dyDescent="0.25">
      <c r="A56" s="37" t="str">
        <f t="shared" si="0"/>
        <v/>
      </c>
      <c r="B56" s="63" t="str">
        <f>IF(FCJ!M73="X",FCJ!B73,"")</f>
        <v/>
      </c>
      <c r="C56" s="38" t="str">
        <f t="shared" si="1"/>
        <v/>
      </c>
      <c r="E56" s="61"/>
      <c r="F56" s="61"/>
      <c r="G56" s="61"/>
    </row>
    <row r="57" spans="1:7" x14ac:dyDescent="0.25">
      <c r="A57" s="37" t="str">
        <f t="shared" si="0"/>
        <v/>
      </c>
      <c r="B57" s="63" t="str">
        <f>IF(FCJ!M74="X",FCJ!B74,"")</f>
        <v/>
      </c>
      <c r="C57" s="38" t="str">
        <f t="shared" si="1"/>
        <v/>
      </c>
      <c r="E57" s="61"/>
      <c r="F57" s="61"/>
      <c r="G57" s="61"/>
    </row>
    <row r="58" spans="1:7" x14ac:dyDescent="0.25">
      <c r="A58" s="37" t="str">
        <f t="shared" si="0"/>
        <v/>
      </c>
      <c r="B58" s="63" t="str">
        <f>IF(FCJ!M75="X",FCJ!B75,"")</f>
        <v/>
      </c>
      <c r="C58" s="38" t="str">
        <f t="shared" si="1"/>
        <v/>
      </c>
      <c r="E58" s="61"/>
      <c r="F58" s="61"/>
      <c r="G58" s="61"/>
    </row>
    <row r="59" spans="1:7" x14ac:dyDescent="0.25">
      <c r="A59" s="37" t="str">
        <f t="shared" si="0"/>
        <v/>
      </c>
      <c r="B59" s="63" t="str">
        <f>IF(FCJ!M76="X",FCJ!B76,"")</f>
        <v/>
      </c>
      <c r="C59" s="38" t="str">
        <f t="shared" si="1"/>
        <v/>
      </c>
      <c r="E59" s="61"/>
      <c r="F59" s="61"/>
      <c r="G59" s="61"/>
    </row>
    <row r="60" spans="1:7" x14ac:dyDescent="0.25">
      <c r="A60" s="37" t="str">
        <f t="shared" si="0"/>
        <v/>
      </c>
      <c r="B60" s="63" t="str">
        <f>IF(FCJ!M77="X",FCJ!B77,"")</f>
        <v/>
      </c>
      <c r="C60" s="38" t="str">
        <f t="shared" si="1"/>
        <v/>
      </c>
      <c r="E60" s="61"/>
      <c r="F60" s="61"/>
      <c r="G60" s="61"/>
    </row>
    <row r="61" spans="1:7" x14ac:dyDescent="0.25">
      <c r="A61" s="37" t="str">
        <f t="shared" si="0"/>
        <v/>
      </c>
      <c r="B61" s="63" t="str">
        <f>IF(FCJ!M78="X",FCJ!B78,"")</f>
        <v/>
      </c>
      <c r="C61" s="38" t="str">
        <f t="shared" si="1"/>
        <v/>
      </c>
      <c r="E61" s="61"/>
      <c r="F61" s="61"/>
      <c r="G61" s="61"/>
    </row>
    <row r="62" spans="1:7" x14ac:dyDescent="0.25">
      <c r="A62" s="37" t="str">
        <f t="shared" si="0"/>
        <v/>
      </c>
      <c r="B62" s="63" t="str">
        <f>IF(FCJ!M79="X",FCJ!B79,"")</f>
        <v/>
      </c>
      <c r="C62" s="38" t="str">
        <f t="shared" si="1"/>
        <v/>
      </c>
      <c r="E62" s="61"/>
      <c r="F62" s="61"/>
      <c r="G62" s="61"/>
    </row>
    <row r="63" spans="1:7" x14ac:dyDescent="0.25">
      <c r="A63" s="37" t="str">
        <f t="shared" si="0"/>
        <v/>
      </c>
      <c r="B63" s="63" t="str">
        <f>IF(FCJ!M80="X",FCJ!B80,"")</f>
        <v/>
      </c>
      <c r="C63" s="38" t="str">
        <f t="shared" si="1"/>
        <v/>
      </c>
      <c r="E63" s="61"/>
      <c r="F63" s="61"/>
      <c r="G63" s="61"/>
    </row>
    <row r="64" spans="1:7" x14ac:dyDescent="0.25">
      <c r="A64" s="37" t="str">
        <f t="shared" si="0"/>
        <v/>
      </c>
      <c r="B64" s="63" t="str">
        <f>IF(FCJ!M81="X",FCJ!B81,"")</f>
        <v/>
      </c>
      <c r="C64" s="38" t="str">
        <f t="shared" si="1"/>
        <v/>
      </c>
      <c r="E64" s="61"/>
      <c r="F64" s="61"/>
      <c r="G64" s="61"/>
    </row>
    <row r="65" spans="1:7" x14ac:dyDescent="0.25">
      <c r="A65" s="37" t="str">
        <f t="shared" si="0"/>
        <v/>
      </c>
      <c r="B65" s="63" t="str">
        <f>IF(FCJ!M82="X",FCJ!B82,"")</f>
        <v/>
      </c>
      <c r="C65" s="38" t="str">
        <f t="shared" si="1"/>
        <v/>
      </c>
      <c r="E65" s="61"/>
      <c r="F65" s="61"/>
      <c r="G65" s="61"/>
    </row>
    <row r="66" spans="1:7" x14ac:dyDescent="0.25">
      <c r="A66" s="37" t="str">
        <f t="shared" si="0"/>
        <v/>
      </c>
      <c r="B66" s="63" t="str">
        <f>IF(FCJ!M83="X",FCJ!B83,"")</f>
        <v/>
      </c>
      <c r="C66" s="38" t="str">
        <f t="shared" si="1"/>
        <v/>
      </c>
      <c r="E66" s="61"/>
      <c r="F66" s="61"/>
      <c r="G66" s="61"/>
    </row>
    <row r="67" spans="1:7" x14ac:dyDescent="0.25">
      <c r="A67" s="37" t="str">
        <f t="shared" ref="A67:A130" si="5">C67</f>
        <v/>
      </c>
      <c r="B67" s="63" t="str">
        <f>IF(FCJ!M84="X",FCJ!B84,"")</f>
        <v/>
      </c>
      <c r="C67" s="38" t="str">
        <f t="shared" ref="C67:C130" si="6">IF(B67="","",COUNTIF($B$2:$B$248,"&lt;="&amp;B67))</f>
        <v/>
      </c>
      <c r="E67" s="61"/>
      <c r="F67" s="61"/>
      <c r="G67" s="61"/>
    </row>
    <row r="68" spans="1:7" x14ac:dyDescent="0.25">
      <c r="A68" s="37" t="str">
        <f t="shared" si="5"/>
        <v/>
      </c>
      <c r="B68" s="63" t="str">
        <f>IF(FCJ!M85="X",FCJ!B85,"")</f>
        <v/>
      </c>
      <c r="C68" s="38" t="str">
        <f t="shared" si="6"/>
        <v/>
      </c>
      <c r="E68" s="61"/>
      <c r="F68" s="61"/>
      <c r="G68" s="61"/>
    </row>
    <row r="69" spans="1:7" x14ac:dyDescent="0.25">
      <c r="A69" s="37" t="str">
        <f t="shared" si="5"/>
        <v/>
      </c>
      <c r="B69" s="63" t="str">
        <f>IF(FCJ!M86="X",FCJ!B86,"")</f>
        <v/>
      </c>
      <c r="C69" s="38" t="str">
        <f t="shared" si="6"/>
        <v/>
      </c>
      <c r="E69" s="61"/>
      <c r="F69" s="61"/>
      <c r="G69" s="61"/>
    </row>
    <row r="70" spans="1:7" x14ac:dyDescent="0.25">
      <c r="A70" s="37" t="str">
        <f t="shared" si="5"/>
        <v/>
      </c>
      <c r="B70" s="63" t="str">
        <f>IF(FCJ!M87="X",FCJ!B87,"")</f>
        <v/>
      </c>
      <c r="C70" s="38" t="str">
        <f t="shared" si="6"/>
        <v/>
      </c>
      <c r="E70" s="61"/>
      <c r="F70" s="61"/>
      <c r="G70" s="61"/>
    </row>
    <row r="71" spans="1:7" x14ac:dyDescent="0.25">
      <c r="A71" s="37" t="str">
        <f t="shared" si="5"/>
        <v/>
      </c>
      <c r="B71" s="63" t="str">
        <f>IF(FCJ!M88="X",FCJ!B88,"")</f>
        <v/>
      </c>
      <c r="C71" s="38" t="str">
        <f t="shared" si="6"/>
        <v/>
      </c>
      <c r="E71" s="61"/>
      <c r="F71" s="61"/>
      <c r="G71" s="61"/>
    </row>
    <row r="72" spans="1:7" x14ac:dyDescent="0.25">
      <c r="A72" s="37" t="str">
        <f t="shared" si="5"/>
        <v/>
      </c>
      <c r="B72" s="63" t="str">
        <f>IF(FCJ!M89="X",FCJ!B89,"")</f>
        <v/>
      </c>
      <c r="C72" s="38" t="str">
        <f t="shared" si="6"/>
        <v/>
      </c>
      <c r="E72" s="61"/>
      <c r="F72" s="61"/>
      <c r="G72" s="61"/>
    </row>
    <row r="73" spans="1:7" x14ac:dyDescent="0.25">
      <c r="A73" s="37" t="str">
        <f t="shared" si="5"/>
        <v/>
      </c>
      <c r="B73" s="63" t="str">
        <f>IF(FCJ!M90="X",FCJ!B90,"")</f>
        <v/>
      </c>
      <c r="C73" s="38" t="str">
        <f t="shared" si="6"/>
        <v/>
      </c>
      <c r="E73" s="61"/>
      <c r="F73" s="61"/>
      <c r="G73" s="61"/>
    </row>
    <row r="74" spans="1:7" x14ac:dyDescent="0.25">
      <c r="A74" s="37" t="str">
        <f t="shared" si="5"/>
        <v/>
      </c>
      <c r="B74" s="63" t="str">
        <f>IF(FCJ!M91="X",FCJ!B91,"")</f>
        <v/>
      </c>
      <c r="C74" s="38" t="str">
        <f t="shared" si="6"/>
        <v/>
      </c>
      <c r="E74" s="61"/>
      <c r="F74" s="61"/>
      <c r="G74" s="61"/>
    </row>
    <row r="75" spans="1:7" x14ac:dyDescent="0.25">
      <c r="A75" s="37" t="str">
        <f t="shared" si="5"/>
        <v/>
      </c>
      <c r="B75" s="63" t="str">
        <f>IF(FCJ!M92="X",FCJ!B92,"")</f>
        <v/>
      </c>
      <c r="C75" s="38" t="str">
        <f t="shared" si="6"/>
        <v/>
      </c>
      <c r="E75" s="61"/>
      <c r="F75" s="61"/>
      <c r="G75" s="61"/>
    </row>
    <row r="76" spans="1:7" x14ac:dyDescent="0.25">
      <c r="A76" s="37" t="str">
        <f t="shared" si="5"/>
        <v/>
      </c>
      <c r="B76" s="63" t="str">
        <f>IF(FCJ!M93="X",FCJ!B93,"")</f>
        <v/>
      </c>
      <c r="C76" s="38" t="str">
        <f t="shared" si="6"/>
        <v/>
      </c>
      <c r="E76" s="61"/>
      <c r="F76" s="61"/>
      <c r="G76" s="61"/>
    </row>
    <row r="77" spans="1:7" x14ac:dyDescent="0.25">
      <c r="A77" s="37" t="str">
        <f t="shared" si="5"/>
        <v/>
      </c>
      <c r="B77" s="63" t="str">
        <f>IF(FCJ!M94="X",FCJ!B94,"")</f>
        <v/>
      </c>
      <c r="C77" s="38" t="str">
        <f t="shared" si="6"/>
        <v/>
      </c>
      <c r="E77" s="61"/>
      <c r="F77" s="61"/>
      <c r="G77" s="61"/>
    </row>
    <row r="78" spans="1:7" x14ac:dyDescent="0.25">
      <c r="A78" s="37" t="str">
        <f t="shared" si="5"/>
        <v/>
      </c>
      <c r="B78" s="63" t="str">
        <f>IF(FCJ!M95="X",FCJ!B95,"")</f>
        <v/>
      </c>
      <c r="C78" s="38" t="str">
        <f t="shared" si="6"/>
        <v/>
      </c>
      <c r="E78" s="61"/>
      <c r="F78" s="61"/>
      <c r="G78" s="61"/>
    </row>
    <row r="79" spans="1:7" x14ac:dyDescent="0.25">
      <c r="A79" s="37" t="str">
        <f t="shared" si="5"/>
        <v/>
      </c>
      <c r="B79" s="63" t="str">
        <f>IF(FCJ!M96="X",FCJ!B96,"")</f>
        <v/>
      </c>
      <c r="C79" s="38" t="str">
        <f t="shared" si="6"/>
        <v/>
      </c>
      <c r="E79" s="61"/>
      <c r="F79" s="61"/>
      <c r="G79" s="61"/>
    </row>
    <row r="80" spans="1:7" x14ac:dyDescent="0.25">
      <c r="A80" s="37" t="str">
        <f t="shared" si="5"/>
        <v/>
      </c>
      <c r="B80" s="63" t="str">
        <f>IF(FCJ!M97="X",FCJ!B97,"")</f>
        <v/>
      </c>
      <c r="C80" s="38" t="str">
        <f t="shared" si="6"/>
        <v/>
      </c>
      <c r="E80" s="61"/>
      <c r="F80" s="61"/>
      <c r="G80" s="61"/>
    </row>
    <row r="81" spans="1:7" x14ac:dyDescent="0.25">
      <c r="A81" s="37" t="str">
        <f t="shared" si="5"/>
        <v/>
      </c>
      <c r="B81" s="63" t="str">
        <f>IF(FCJ!M98="X",FCJ!B98,"")</f>
        <v/>
      </c>
      <c r="C81" s="38" t="str">
        <f t="shared" si="6"/>
        <v/>
      </c>
      <c r="E81" s="61"/>
      <c r="F81" s="61"/>
      <c r="G81" s="61"/>
    </row>
    <row r="82" spans="1:7" x14ac:dyDescent="0.25">
      <c r="A82" s="37" t="str">
        <f t="shared" si="5"/>
        <v/>
      </c>
      <c r="B82" s="63" t="str">
        <f>IF(FCJ!M99="X",FCJ!B99,"")</f>
        <v/>
      </c>
      <c r="C82" s="38" t="str">
        <f t="shared" si="6"/>
        <v/>
      </c>
      <c r="E82" s="61"/>
      <c r="F82" s="61"/>
      <c r="G82" s="61"/>
    </row>
    <row r="83" spans="1:7" x14ac:dyDescent="0.25">
      <c r="A83" s="37" t="str">
        <f t="shared" si="5"/>
        <v/>
      </c>
      <c r="B83" s="63" t="str">
        <f>IF(FCJ!M100="X",FCJ!B100,"")</f>
        <v/>
      </c>
      <c r="C83" s="38" t="str">
        <f t="shared" si="6"/>
        <v/>
      </c>
      <c r="E83" s="61"/>
      <c r="F83" s="61"/>
      <c r="G83" s="61"/>
    </row>
    <row r="84" spans="1:7" x14ac:dyDescent="0.25">
      <c r="A84" s="37" t="str">
        <f t="shared" si="5"/>
        <v/>
      </c>
      <c r="B84" s="63" t="str">
        <f>IF(FCJ!M101="X",FCJ!B101,"")</f>
        <v/>
      </c>
      <c r="C84" s="38" t="str">
        <f t="shared" si="6"/>
        <v/>
      </c>
      <c r="E84" s="61"/>
      <c r="F84" s="61"/>
      <c r="G84" s="61"/>
    </row>
    <row r="85" spans="1:7" x14ac:dyDescent="0.25">
      <c r="A85" s="37" t="str">
        <f t="shared" si="5"/>
        <v/>
      </c>
      <c r="B85" s="63" t="str">
        <f>IF(FCJ!M102="X",FCJ!B102,"")</f>
        <v/>
      </c>
      <c r="C85" s="38" t="str">
        <f t="shared" si="6"/>
        <v/>
      </c>
      <c r="E85" s="61"/>
      <c r="F85" s="61"/>
      <c r="G85" s="61"/>
    </row>
    <row r="86" spans="1:7" x14ac:dyDescent="0.25">
      <c r="A86" s="37" t="str">
        <f t="shared" si="5"/>
        <v/>
      </c>
      <c r="B86" s="63" t="str">
        <f>IF(FCJ!M103="X",FCJ!B103,"")</f>
        <v/>
      </c>
      <c r="C86" s="38" t="str">
        <f t="shared" si="6"/>
        <v/>
      </c>
      <c r="E86" s="61"/>
      <c r="F86" s="61"/>
      <c r="G86" s="61"/>
    </row>
    <row r="87" spans="1:7" x14ac:dyDescent="0.25">
      <c r="A87" s="37" t="str">
        <f t="shared" si="5"/>
        <v/>
      </c>
      <c r="B87" s="63" t="str">
        <f>IF(FCJ!M104="X",FCJ!B104,"")</f>
        <v/>
      </c>
      <c r="C87" s="38" t="str">
        <f t="shared" si="6"/>
        <v/>
      </c>
      <c r="E87" s="61"/>
      <c r="F87" s="61"/>
      <c r="G87" s="61"/>
    </row>
    <row r="88" spans="1:7" x14ac:dyDescent="0.25">
      <c r="A88" s="37" t="str">
        <f t="shared" si="5"/>
        <v/>
      </c>
      <c r="B88" s="63" t="str">
        <f>IF(FCJ!M105="X",FCJ!B105,"")</f>
        <v/>
      </c>
      <c r="C88" s="38" t="str">
        <f t="shared" si="6"/>
        <v/>
      </c>
      <c r="E88" s="61"/>
      <c r="F88" s="61"/>
      <c r="G88" s="61"/>
    </row>
    <row r="89" spans="1:7" x14ac:dyDescent="0.25">
      <c r="A89" s="37" t="str">
        <f t="shared" si="5"/>
        <v/>
      </c>
      <c r="B89" s="63" t="str">
        <f>IF(FCJ!M106="X",FCJ!B106,"")</f>
        <v/>
      </c>
      <c r="C89" s="38" t="str">
        <f t="shared" si="6"/>
        <v/>
      </c>
      <c r="E89" s="61"/>
      <c r="F89" s="61"/>
      <c r="G89" s="61"/>
    </row>
    <row r="90" spans="1:7" x14ac:dyDescent="0.25">
      <c r="A90" s="37" t="str">
        <f t="shared" si="5"/>
        <v/>
      </c>
      <c r="B90" s="63" t="str">
        <f>IF(FCJ!M107="X",FCJ!B107,"")</f>
        <v/>
      </c>
      <c r="C90" s="38" t="str">
        <f t="shared" si="6"/>
        <v/>
      </c>
      <c r="E90" s="61"/>
      <c r="F90" s="61"/>
      <c r="G90" s="61"/>
    </row>
    <row r="91" spans="1:7" x14ac:dyDescent="0.25">
      <c r="A91" s="37" t="str">
        <f t="shared" si="5"/>
        <v/>
      </c>
      <c r="B91" s="63" t="str">
        <f>IF(FCJ!M108="X",FCJ!B108,"")</f>
        <v/>
      </c>
      <c r="C91" s="38" t="str">
        <f t="shared" si="6"/>
        <v/>
      </c>
      <c r="E91" s="61"/>
      <c r="F91" s="61"/>
      <c r="G91" s="61"/>
    </row>
    <row r="92" spans="1:7" x14ac:dyDescent="0.25">
      <c r="A92" s="37" t="str">
        <f t="shared" si="5"/>
        <v/>
      </c>
      <c r="B92" s="63" t="str">
        <f>IF(FCJ!M109="X",FCJ!B109,"")</f>
        <v/>
      </c>
      <c r="C92" s="38" t="str">
        <f t="shared" si="6"/>
        <v/>
      </c>
      <c r="E92" s="61"/>
      <c r="F92" s="61"/>
      <c r="G92" s="61"/>
    </row>
    <row r="93" spans="1:7" x14ac:dyDescent="0.25">
      <c r="A93" s="37" t="str">
        <f t="shared" si="5"/>
        <v/>
      </c>
      <c r="B93" s="63" t="str">
        <f>IF(FCJ!M110="X",FCJ!B110,"")</f>
        <v/>
      </c>
      <c r="C93" s="38" t="str">
        <f t="shared" si="6"/>
        <v/>
      </c>
      <c r="E93" s="61"/>
      <c r="F93" s="61"/>
      <c r="G93" s="61"/>
    </row>
    <row r="94" spans="1:7" x14ac:dyDescent="0.25">
      <c r="A94" s="37" t="str">
        <f t="shared" si="5"/>
        <v/>
      </c>
      <c r="B94" s="63" t="str">
        <f>IF(FCJ!M111="X",FCJ!B111,"")</f>
        <v/>
      </c>
      <c r="C94" s="38" t="str">
        <f t="shared" si="6"/>
        <v/>
      </c>
      <c r="E94" s="61"/>
      <c r="F94" s="61"/>
      <c r="G94" s="61"/>
    </row>
    <row r="95" spans="1:7" x14ac:dyDescent="0.25">
      <c r="A95" s="37" t="str">
        <f t="shared" si="5"/>
        <v/>
      </c>
      <c r="B95" s="63" t="str">
        <f>IF(FCJ!M112="X",FCJ!B112,"")</f>
        <v/>
      </c>
      <c r="C95" s="38" t="str">
        <f t="shared" si="6"/>
        <v/>
      </c>
      <c r="E95" s="61"/>
      <c r="F95" s="61"/>
      <c r="G95" s="61"/>
    </row>
    <row r="96" spans="1:7" x14ac:dyDescent="0.25">
      <c r="A96" s="37" t="str">
        <f t="shared" si="5"/>
        <v/>
      </c>
      <c r="B96" s="63" t="str">
        <f>IF(FCJ!M113="X",FCJ!B113,"")</f>
        <v/>
      </c>
      <c r="C96" s="38" t="str">
        <f t="shared" si="6"/>
        <v/>
      </c>
      <c r="E96" s="61"/>
      <c r="F96" s="61"/>
      <c r="G96" s="61"/>
    </row>
    <row r="97" spans="1:7" x14ac:dyDescent="0.25">
      <c r="A97" s="37" t="str">
        <f t="shared" si="5"/>
        <v/>
      </c>
      <c r="B97" s="63" t="str">
        <f>IF(FCJ!M114="X",FCJ!B114,"")</f>
        <v/>
      </c>
      <c r="C97" s="38" t="str">
        <f t="shared" si="6"/>
        <v/>
      </c>
      <c r="E97" s="61"/>
      <c r="F97" s="61"/>
      <c r="G97" s="61"/>
    </row>
    <row r="98" spans="1:7" x14ac:dyDescent="0.25">
      <c r="A98" s="37" t="str">
        <f t="shared" si="5"/>
        <v/>
      </c>
      <c r="B98" s="63" t="str">
        <f>IF(FCJ!M115="X",FCJ!B115,"")</f>
        <v/>
      </c>
      <c r="C98" s="38" t="str">
        <f t="shared" si="6"/>
        <v/>
      </c>
      <c r="E98" s="61"/>
      <c r="F98" s="61"/>
      <c r="G98" s="61"/>
    </row>
    <row r="99" spans="1:7" x14ac:dyDescent="0.25">
      <c r="A99" s="37" t="str">
        <f t="shared" si="5"/>
        <v/>
      </c>
      <c r="B99" s="63" t="str">
        <f>IF(FCJ!M116="X",FCJ!B116,"")</f>
        <v/>
      </c>
      <c r="C99" s="38" t="str">
        <f t="shared" si="6"/>
        <v/>
      </c>
      <c r="E99" s="61"/>
      <c r="F99" s="61"/>
      <c r="G99" s="61"/>
    </row>
    <row r="100" spans="1:7" x14ac:dyDescent="0.25">
      <c r="A100" s="37" t="str">
        <f t="shared" si="5"/>
        <v/>
      </c>
      <c r="B100" s="63" t="str">
        <f>IF(FCJ!M117="X",FCJ!B117,"")</f>
        <v/>
      </c>
      <c r="C100" s="38" t="str">
        <f t="shared" si="6"/>
        <v/>
      </c>
      <c r="E100" s="61"/>
      <c r="F100" s="61"/>
      <c r="G100" s="61"/>
    </row>
    <row r="101" spans="1:7" x14ac:dyDescent="0.25">
      <c r="A101" s="37" t="str">
        <f t="shared" si="5"/>
        <v/>
      </c>
      <c r="B101" s="63" t="str">
        <f>IF(FCJ!M118="X",FCJ!B118,"")</f>
        <v/>
      </c>
      <c r="C101" s="38" t="str">
        <f t="shared" si="6"/>
        <v/>
      </c>
      <c r="E101" s="61"/>
      <c r="F101" s="61"/>
      <c r="G101" s="61"/>
    </row>
    <row r="102" spans="1:7" x14ac:dyDescent="0.25">
      <c r="A102" s="37" t="str">
        <f t="shared" si="5"/>
        <v/>
      </c>
      <c r="B102" s="63" t="str">
        <f>IF(FCJ!M119="X",FCJ!B119,"")</f>
        <v/>
      </c>
      <c r="C102" s="38" t="str">
        <f t="shared" si="6"/>
        <v/>
      </c>
      <c r="E102" s="61"/>
      <c r="F102" s="61"/>
      <c r="G102" s="61"/>
    </row>
    <row r="103" spans="1:7" x14ac:dyDescent="0.25">
      <c r="A103" s="37" t="str">
        <f t="shared" si="5"/>
        <v/>
      </c>
      <c r="B103" s="63" t="str">
        <f>IF(FCJ!M120="X",FCJ!B120,"")</f>
        <v/>
      </c>
      <c r="C103" s="38" t="str">
        <f t="shared" si="6"/>
        <v/>
      </c>
      <c r="E103" s="61"/>
      <c r="F103" s="61"/>
      <c r="G103" s="61"/>
    </row>
    <row r="104" spans="1:7" x14ac:dyDescent="0.25">
      <c r="A104" s="37" t="str">
        <f t="shared" si="5"/>
        <v/>
      </c>
      <c r="B104" s="63" t="str">
        <f>IF(FCJ!M121="X",FCJ!B121,"")</f>
        <v/>
      </c>
      <c r="C104" s="38" t="str">
        <f t="shared" si="6"/>
        <v/>
      </c>
      <c r="E104" s="61"/>
      <c r="F104" s="61"/>
      <c r="G104" s="61"/>
    </row>
    <row r="105" spans="1:7" x14ac:dyDescent="0.25">
      <c r="A105" s="37" t="str">
        <f t="shared" si="5"/>
        <v/>
      </c>
      <c r="B105" s="63" t="str">
        <f>IF(FCJ!M122="X",FCJ!B122,"")</f>
        <v/>
      </c>
      <c r="C105" s="38" t="str">
        <f t="shared" si="6"/>
        <v/>
      </c>
      <c r="E105" s="61"/>
      <c r="F105" s="61"/>
      <c r="G105" s="61"/>
    </row>
    <row r="106" spans="1:7" x14ac:dyDescent="0.25">
      <c r="A106" s="37" t="str">
        <f t="shared" si="5"/>
        <v/>
      </c>
      <c r="B106" s="63" t="str">
        <f>IF(FCJ!M123="X",FCJ!B123,"")</f>
        <v/>
      </c>
      <c r="C106" s="38" t="str">
        <f t="shared" si="6"/>
        <v/>
      </c>
      <c r="E106" s="61"/>
      <c r="F106" s="61"/>
      <c r="G106" s="61"/>
    </row>
    <row r="107" spans="1:7" x14ac:dyDescent="0.25">
      <c r="A107" s="37" t="str">
        <f t="shared" si="5"/>
        <v/>
      </c>
      <c r="B107" s="63" t="str">
        <f>IF(FCJ!M124="X",FCJ!B124,"")</f>
        <v/>
      </c>
      <c r="C107" s="38" t="str">
        <f t="shared" si="6"/>
        <v/>
      </c>
      <c r="E107" s="61"/>
      <c r="F107" s="61"/>
      <c r="G107" s="61"/>
    </row>
    <row r="108" spans="1:7" x14ac:dyDescent="0.25">
      <c r="A108" s="37" t="str">
        <f t="shared" si="5"/>
        <v/>
      </c>
      <c r="B108" s="63" t="str">
        <f>IF(FCJ!M125="X",FCJ!B125,"")</f>
        <v/>
      </c>
      <c r="C108" s="38" t="str">
        <f t="shared" si="6"/>
        <v/>
      </c>
      <c r="E108" s="61"/>
      <c r="F108" s="61"/>
      <c r="G108" s="61"/>
    </row>
    <row r="109" spans="1:7" x14ac:dyDescent="0.25">
      <c r="A109" s="37" t="str">
        <f t="shared" si="5"/>
        <v/>
      </c>
      <c r="B109" s="63" t="str">
        <f>IF(FCJ!M126="X",FCJ!B126,"")</f>
        <v/>
      </c>
      <c r="C109" s="38" t="str">
        <f t="shared" si="6"/>
        <v/>
      </c>
      <c r="E109" s="61"/>
      <c r="F109" s="61"/>
      <c r="G109" s="61"/>
    </row>
    <row r="110" spans="1:7" x14ac:dyDescent="0.25">
      <c r="A110" s="37" t="str">
        <f t="shared" si="5"/>
        <v/>
      </c>
      <c r="B110" s="63" t="str">
        <f>IF(FCJ!M127="X",FCJ!B127,"")</f>
        <v/>
      </c>
      <c r="C110" s="38" t="str">
        <f t="shared" si="6"/>
        <v/>
      </c>
      <c r="E110" s="61"/>
      <c r="F110" s="61"/>
      <c r="G110" s="61"/>
    </row>
    <row r="111" spans="1:7" x14ac:dyDescent="0.25">
      <c r="A111" s="37" t="str">
        <f t="shared" si="5"/>
        <v/>
      </c>
      <c r="B111" s="63" t="str">
        <f>IF(FCJ!M128="X",FCJ!B128,"")</f>
        <v/>
      </c>
      <c r="C111" s="38" t="str">
        <f t="shared" si="6"/>
        <v/>
      </c>
      <c r="E111" s="61"/>
      <c r="F111" s="61"/>
      <c r="G111" s="61"/>
    </row>
    <row r="112" spans="1:7" x14ac:dyDescent="0.25">
      <c r="A112" s="37" t="str">
        <f t="shared" si="5"/>
        <v/>
      </c>
      <c r="B112" s="63" t="str">
        <f>IF(FCJ!M129="X",FCJ!B129,"")</f>
        <v/>
      </c>
      <c r="C112" s="38" t="str">
        <f t="shared" si="6"/>
        <v/>
      </c>
      <c r="E112" s="61"/>
      <c r="F112" s="61"/>
      <c r="G112" s="61"/>
    </row>
    <row r="113" spans="1:7" x14ac:dyDescent="0.25">
      <c r="A113" s="37" t="str">
        <f t="shared" si="5"/>
        <v/>
      </c>
      <c r="B113" s="63" t="str">
        <f>IF(FCJ!M130="X",FCJ!B130,"")</f>
        <v/>
      </c>
      <c r="C113" s="38" t="str">
        <f t="shared" si="6"/>
        <v/>
      </c>
      <c r="E113" s="61"/>
      <c r="F113" s="61"/>
      <c r="G113" s="61"/>
    </row>
    <row r="114" spans="1:7" x14ac:dyDescent="0.25">
      <c r="A114" s="37" t="str">
        <f t="shared" si="5"/>
        <v/>
      </c>
      <c r="B114" s="63" t="str">
        <f>IF(FCJ!M131="X",FCJ!B131,"")</f>
        <v/>
      </c>
      <c r="C114" s="38" t="str">
        <f t="shared" si="6"/>
        <v/>
      </c>
      <c r="E114" s="61"/>
      <c r="F114" s="61"/>
      <c r="G114" s="61"/>
    </row>
    <row r="115" spans="1:7" x14ac:dyDescent="0.25">
      <c r="A115" s="37" t="str">
        <f t="shared" si="5"/>
        <v/>
      </c>
      <c r="B115" s="63" t="str">
        <f>IF(FCJ!M132="X",FCJ!B132,"")</f>
        <v/>
      </c>
      <c r="C115" s="38" t="str">
        <f t="shared" si="6"/>
        <v/>
      </c>
      <c r="E115" s="61"/>
      <c r="F115" s="61"/>
      <c r="G115" s="61"/>
    </row>
    <row r="116" spans="1:7" x14ac:dyDescent="0.25">
      <c r="A116" s="37" t="str">
        <f t="shared" si="5"/>
        <v/>
      </c>
      <c r="B116" s="63" t="str">
        <f>IF(FCJ!M133="X",FCJ!B133,"")</f>
        <v/>
      </c>
      <c r="C116" s="38" t="str">
        <f t="shared" si="6"/>
        <v/>
      </c>
      <c r="E116" s="61"/>
      <c r="F116" s="61"/>
      <c r="G116" s="61"/>
    </row>
    <row r="117" spans="1:7" x14ac:dyDescent="0.25">
      <c r="A117" s="37" t="str">
        <f t="shared" si="5"/>
        <v/>
      </c>
      <c r="B117" s="63" t="str">
        <f>IF(FCJ!M134="X",FCJ!B134,"")</f>
        <v/>
      </c>
      <c r="C117" s="38" t="str">
        <f t="shared" si="6"/>
        <v/>
      </c>
      <c r="E117" s="61"/>
      <c r="F117" s="61"/>
      <c r="G117" s="61"/>
    </row>
    <row r="118" spans="1:7" x14ac:dyDescent="0.25">
      <c r="A118" s="37" t="str">
        <f t="shared" si="5"/>
        <v/>
      </c>
      <c r="B118" s="63" t="str">
        <f>IF(FCJ!M135="X",FCJ!B135,"")</f>
        <v/>
      </c>
      <c r="C118" s="38" t="str">
        <f t="shared" si="6"/>
        <v/>
      </c>
      <c r="E118" s="61"/>
      <c r="F118" s="61"/>
      <c r="G118" s="61"/>
    </row>
    <row r="119" spans="1:7" x14ac:dyDescent="0.25">
      <c r="A119" s="37" t="str">
        <f t="shared" si="5"/>
        <v/>
      </c>
      <c r="B119" s="63" t="str">
        <f>IF(FCJ!M136="X",FCJ!B136,"")</f>
        <v/>
      </c>
      <c r="C119" s="38" t="str">
        <f t="shared" si="6"/>
        <v/>
      </c>
      <c r="E119" s="61"/>
      <c r="F119" s="61"/>
      <c r="G119" s="61"/>
    </row>
    <row r="120" spans="1:7" x14ac:dyDescent="0.25">
      <c r="A120" s="37" t="str">
        <f t="shared" si="5"/>
        <v/>
      </c>
      <c r="B120" s="63" t="str">
        <f>IF(FCJ!M137="X",FCJ!B137,"")</f>
        <v/>
      </c>
      <c r="C120" s="38" t="str">
        <f t="shared" si="6"/>
        <v/>
      </c>
      <c r="E120" s="61"/>
      <c r="F120" s="61"/>
      <c r="G120" s="61"/>
    </row>
    <row r="121" spans="1:7" x14ac:dyDescent="0.25">
      <c r="A121" s="37" t="str">
        <f t="shared" si="5"/>
        <v/>
      </c>
      <c r="B121" s="63" t="str">
        <f>IF(FCJ!M138="X",FCJ!B138,"")</f>
        <v/>
      </c>
      <c r="C121" s="38" t="str">
        <f t="shared" si="6"/>
        <v/>
      </c>
      <c r="E121" s="61"/>
      <c r="F121" s="61"/>
      <c r="G121" s="61"/>
    </row>
    <row r="122" spans="1:7" x14ac:dyDescent="0.25">
      <c r="A122" s="37" t="str">
        <f t="shared" si="5"/>
        <v/>
      </c>
      <c r="B122" s="63" t="str">
        <f>IF(FCJ!M139="X",FCJ!B139,"")</f>
        <v/>
      </c>
      <c r="C122" s="38" t="str">
        <f t="shared" si="6"/>
        <v/>
      </c>
      <c r="E122" s="61"/>
      <c r="F122" s="61"/>
      <c r="G122" s="61"/>
    </row>
    <row r="123" spans="1:7" x14ac:dyDescent="0.25">
      <c r="A123" s="37" t="str">
        <f t="shared" si="5"/>
        <v/>
      </c>
      <c r="B123" s="63" t="str">
        <f>IF(FCJ!M140="X",FCJ!B140,"")</f>
        <v/>
      </c>
      <c r="C123" s="38" t="str">
        <f t="shared" si="6"/>
        <v/>
      </c>
      <c r="E123" s="61"/>
      <c r="F123" s="61"/>
      <c r="G123" s="61"/>
    </row>
    <row r="124" spans="1:7" x14ac:dyDescent="0.25">
      <c r="A124" s="37" t="str">
        <f t="shared" si="5"/>
        <v/>
      </c>
      <c r="B124" s="63" t="str">
        <f>IF(FCJ!M141="X",FCJ!B141,"")</f>
        <v/>
      </c>
      <c r="C124" s="38" t="str">
        <f t="shared" si="6"/>
        <v/>
      </c>
      <c r="E124" s="61"/>
      <c r="F124" s="61"/>
      <c r="G124" s="61"/>
    </row>
    <row r="125" spans="1:7" x14ac:dyDescent="0.25">
      <c r="A125" s="37" t="str">
        <f t="shared" si="5"/>
        <v/>
      </c>
      <c r="B125" s="63" t="str">
        <f>IF(FCJ!M142="X",FCJ!B142,"")</f>
        <v/>
      </c>
      <c r="C125" s="38" t="str">
        <f t="shared" si="6"/>
        <v/>
      </c>
      <c r="E125" s="61"/>
      <c r="F125" s="61"/>
      <c r="G125" s="61"/>
    </row>
    <row r="126" spans="1:7" x14ac:dyDescent="0.25">
      <c r="A126" s="37" t="str">
        <f t="shared" si="5"/>
        <v/>
      </c>
      <c r="B126" s="63" t="str">
        <f>IF(FCJ!M143="X",FCJ!B143,"")</f>
        <v/>
      </c>
      <c r="C126" s="38" t="str">
        <f t="shared" si="6"/>
        <v/>
      </c>
      <c r="E126" s="61"/>
      <c r="F126" s="61"/>
      <c r="G126" s="61"/>
    </row>
    <row r="127" spans="1:7" x14ac:dyDescent="0.25">
      <c r="A127" s="37" t="str">
        <f t="shared" si="5"/>
        <v/>
      </c>
      <c r="B127" s="63" t="str">
        <f>IF(FCJ!M144="X",FCJ!B144,"")</f>
        <v/>
      </c>
      <c r="C127" s="38" t="str">
        <f t="shared" si="6"/>
        <v/>
      </c>
      <c r="E127" s="61"/>
      <c r="F127" s="61"/>
      <c r="G127" s="61"/>
    </row>
    <row r="128" spans="1:7" x14ac:dyDescent="0.25">
      <c r="A128" s="37" t="str">
        <f t="shared" si="5"/>
        <v/>
      </c>
      <c r="B128" s="63" t="str">
        <f>IF(FCJ!M145="X",FCJ!B145,"")</f>
        <v/>
      </c>
      <c r="C128" s="38" t="str">
        <f t="shared" si="6"/>
        <v/>
      </c>
      <c r="E128" s="61"/>
      <c r="F128" s="61"/>
      <c r="G128" s="61"/>
    </row>
    <row r="129" spans="1:7" x14ac:dyDescent="0.25">
      <c r="A129" s="37" t="str">
        <f t="shared" si="5"/>
        <v/>
      </c>
      <c r="B129" s="63" t="str">
        <f>IF(FCJ!M146="X",FCJ!B146,"")</f>
        <v/>
      </c>
      <c r="C129" s="38" t="str">
        <f t="shared" si="6"/>
        <v/>
      </c>
      <c r="E129" s="61"/>
      <c r="F129" s="61"/>
      <c r="G129" s="61"/>
    </row>
    <row r="130" spans="1:7" x14ac:dyDescent="0.25">
      <c r="A130" s="37" t="str">
        <f t="shared" si="5"/>
        <v/>
      </c>
      <c r="B130" s="63" t="str">
        <f>IF(FCJ!M147="X",FCJ!B147,"")</f>
        <v/>
      </c>
      <c r="C130" s="38" t="str">
        <f t="shared" si="6"/>
        <v/>
      </c>
      <c r="E130" s="61"/>
      <c r="F130" s="61"/>
      <c r="G130" s="61"/>
    </row>
    <row r="131" spans="1:7" x14ac:dyDescent="0.25">
      <c r="A131" s="37" t="str">
        <f t="shared" ref="A131:A194" si="7">C131</f>
        <v/>
      </c>
      <c r="B131" s="63" t="str">
        <f>IF(FCJ!M148="X",FCJ!B148,"")</f>
        <v/>
      </c>
      <c r="C131" s="38" t="str">
        <f t="shared" ref="C131:C194" si="8">IF(B131="","",COUNTIF($B$2:$B$248,"&lt;="&amp;B131))</f>
        <v/>
      </c>
      <c r="E131" s="61"/>
      <c r="F131" s="61"/>
      <c r="G131" s="61"/>
    </row>
    <row r="132" spans="1:7" x14ac:dyDescent="0.25">
      <c r="A132" s="37" t="str">
        <f t="shared" si="7"/>
        <v/>
      </c>
      <c r="B132" s="63" t="str">
        <f>IF(FCJ!M149="X",FCJ!B149,"")</f>
        <v/>
      </c>
      <c r="C132" s="38" t="str">
        <f t="shared" si="8"/>
        <v/>
      </c>
      <c r="E132" s="61"/>
      <c r="F132" s="61"/>
      <c r="G132" s="61"/>
    </row>
    <row r="133" spans="1:7" x14ac:dyDescent="0.25">
      <c r="A133" s="37" t="str">
        <f t="shared" si="7"/>
        <v/>
      </c>
      <c r="B133" s="63" t="str">
        <f>IF(FCJ!M150="X",FCJ!B150,"")</f>
        <v/>
      </c>
      <c r="C133" s="38" t="str">
        <f t="shared" si="8"/>
        <v/>
      </c>
      <c r="E133" s="61"/>
      <c r="F133" s="61"/>
      <c r="G133" s="61"/>
    </row>
    <row r="134" spans="1:7" x14ac:dyDescent="0.25">
      <c r="A134" s="37" t="str">
        <f t="shared" si="7"/>
        <v/>
      </c>
      <c r="B134" s="63" t="str">
        <f>IF(FCJ!M151="X",FCJ!B151,"")</f>
        <v/>
      </c>
      <c r="C134" s="38" t="str">
        <f t="shared" si="8"/>
        <v/>
      </c>
      <c r="E134" s="61"/>
      <c r="F134" s="61"/>
      <c r="G134" s="61"/>
    </row>
    <row r="135" spans="1:7" x14ac:dyDescent="0.25">
      <c r="A135" s="37" t="str">
        <f t="shared" si="7"/>
        <v/>
      </c>
      <c r="B135" s="63" t="str">
        <f>IF(FCJ!M152="X",FCJ!B152,"")</f>
        <v/>
      </c>
      <c r="C135" s="38" t="str">
        <f t="shared" si="8"/>
        <v/>
      </c>
      <c r="E135" s="61"/>
      <c r="F135" s="61"/>
      <c r="G135" s="61"/>
    </row>
    <row r="136" spans="1:7" x14ac:dyDescent="0.25">
      <c r="A136" s="37" t="str">
        <f t="shared" si="7"/>
        <v/>
      </c>
      <c r="B136" s="63" t="str">
        <f>IF(FCJ!M153="X",FCJ!B153,"")</f>
        <v/>
      </c>
      <c r="C136" s="38" t="str">
        <f t="shared" si="8"/>
        <v/>
      </c>
      <c r="E136" s="61"/>
      <c r="F136" s="61"/>
      <c r="G136" s="61"/>
    </row>
    <row r="137" spans="1:7" x14ac:dyDescent="0.25">
      <c r="A137" s="37" t="str">
        <f t="shared" si="7"/>
        <v/>
      </c>
      <c r="B137" s="63" t="str">
        <f>IF(FCJ!M154="X",FCJ!B154,"")</f>
        <v/>
      </c>
      <c r="C137" s="38" t="str">
        <f t="shared" si="8"/>
        <v/>
      </c>
      <c r="E137" s="61"/>
      <c r="F137" s="61"/>
      <c r="G137" s="61"/>
    </row>
    <row r="138" spans="1:7" x14ac:dyDescent="0.25">
      <c r="A138" s="37" t="str">
        <f t="shared" si="7"/>
        <v/>
      </c>
      <c r="B138" s="63" t="str">
        <f>IF(FCJ!M155="X",FCJ!B155,"")</f>
        <v/>
      </c>
      <c r="C138" s="38" t="str">
        <f t="shared" si="8"/>
        <v/>
      </c>
      <c r="E138" s="61"/>
      <c r="F138" s="61"/>
      <c r="G138" s="61"/>
    </row>
    <row r="139" spans="1:7" x14ac:dyDescent="0.25">
      <c r="A139" s="37" t="str">
        <f t="shared" si="7"/>
        <v/>
      </c>
      <c r="B139" s="63" t="str">
        <f>IF(FCJ!M156="X",FCJ!B156,"")</f>
        <v/>
      </c>
      <c r="C139" s="38" t="str">
        <f t="shared" si="8"/>
        <v/>
      </c>
      <c r="E139" s="61"/>
      <c r="F139" s="61"/>
      <c r="G139" s="61"/>
    </row>
    <row r="140" spans="1:7" x14ac:dyDescent="0.25">
      <c r="A140" s="37" t="str">
        <f t="shared" si="7"/>
        <v/>
      </c>
      <c r="B140" s="63" t="str">
        <f>IF(FCJ!M157="X",FCJ!B157,"")</f>
        <v/>
      </c>
      <c r="C140" s="38" t="str">
        <f t="shared" si="8"/>
        <v/>
      </c>
      <c r="E140" s="61"/>
      <c r="F140" s="61"/>
      <c r="G140" s="61"/>
    </row>
    <row r="141" spans="1:7" x14ac:dyDescent="0.25">
      <c r="A141" s="37" t="str">
        <f t="shared" si="7"/>
        <v/>
      </c>
      <c r="B141" s="63" t="str">
        <f>IF(FCJ!M158="X",FCJ!B158,"")</f>
        <v/>
      </c>
      <c r="C141" s="38" t="str">
        <f t="shared" si="8"/>
        <v/>
      </c>
      <c r="E141" s="61"/>
      <c r="F141" s="61"/>
      <c r="G141" s="61"/>
    </row>
    <row r="142" spans="1:7" x14ac:dyDescent="0.25">
      <c r="A142" s="37" t="str">
        <f t="shared" si="7"/>
        <v/>
      </c>
      <c r="B142" s="63" t="str">
        <f>IF(FCJ!M159="X",FCJ!B159,"")</f>
        <v/>
      </c>
      <c r="C142" s="38" t="str">
        <f t="shared" si="8"/>
        <v/>
      </c>
      <c r="E142" s="61"/>
      <c r="F142" s="61"/>
      <c r="G142" s="61"/>
    </row>
    <row r="143" spans="1:7" x14ac:dyDescent="0.25">
      <c r="A143" s="37" t="str">
        <f t="shared" si="7"/>
        <v/>
      </c>
      <c r="B143" s="63" t="str">
        <f>IF(FCJ!M160="X",FCJ!B160,"")</f>
        <v/>
      </c>
      <c r="C143" s="38" t="str">
        <f t="shared" si="8"/>
        <v/>
      </c>
      <c r="E143" s="61"/>
      <c r="F143" s="61"/>
      <c r="G143" s="61"/>
    </row>
    <row r="144" spans="1:7" x14ac:dyDescent="0.25">
      <c r="A144" s="37" t="str">
        <f t="shared" si="7"/>
        <v/>
      </c>
      <c r="B144" s="63" t="str">
        <f>IF(FCJ!M161="X",FCJ!B161,"")</f>
        <v/>
      </c>
      <c r="C144" s="38" t="str">
        <f t="shared" si="8"/>
        <v/>
      </c>
      <c r="E144" s="61"/>
      <c r="F144" s="61"/>
      <c r="G144" s="61"/>
    </row>
    <row r="145" spans="1:7" x14ac:dyDescent="0.25">
      <c r="A145" s="37" t="str">
        <f t="shared" si="7"/>
        <v/>
      </c>
      <c r="B145" s="63" t="str">
        <f>IF(FCJ!M162="X",FCJ!B162,"")</f>
        <v/>
      </c>
      <c r="C145" s="38" t="str">
        <f t="shared" si="8"/>
        <v/>
      </c>
      <c r="E145" s="61"/>
      <c r="F145" s="61"/>
      <c r="G145" s="61"/>
    </row>
    <row r="146" spans="1:7" x14ac:dyDescent="0.25">
      <c r="A146" s="37" t="str">
        <f t="shared" si="7"/>
        <v/>
      </c>
      <c r="B146" s="63" t="str">
        <f>IF(FCJ!M163="X",FCJ!B163,"")</f>
        <v/>
      </c>
      <c r="C146" s="38" t="str">
        <f t="shared" si="8"/>
        <v/>
      </c>
      <c r="E146" s="61"/>
      <c r="F146" s="61"/>
      <c r="G146" s="61"/>
    </row>
    <row r="147" spans="1:7" x14ac:dyDescent="0.25">
      <c r="A147" s="37" t="str">
        <f t="shared" si="7"/>
        <v/>
      </c>
      <c r="B147" s="63" t="str">
        <f>IF(FCJ!M164="X",FCJ!B164,"")</f>
        <v/>
      </c>
      <c r="C147" s="38" t="str">
        <f t="shared" si="8"/>
        <v/>
      </c>
      <c r="E147" s="61"/>
      <c r="F147" s="61"/>
      <c r="G147" s="61"/>
    </row>
    <row r="148" spans="1:7" x14ac:dyDescent="0.25">
      <c r="A148" s="37" t="str">
        <f t="shared" si="7"/>
        <v/>
      </c>
      <c r="B148" s="63" t="str">
        <f>IF(FCJ!M165="X",FCJ!B165,"")</f>
        <v/>
      </c>
      <c r="C148" s="38" t="str">
        <f t="shared" si="8"/>
        <v/>
      </c>
      <c r="E148" s="61"/>
      <c r="F148" s="61"/>
      <c r="G148" s="61"/>
    </row>
    <row r="149" spans="1:7" x14ac:dyDescent="0.25">
      <c r="A149" s="37" t="str">
        <f t="shared" si="7"/>
        <v/>
      </c>
      <c r="B149" s="63" t="str">
        <f>IF(FCJ!M166="X",FCJ!B166,"")</f>
        <v/>
      </c>
      <c r="C149" s="38" t="str">
        <f t="shared" si="8"/>
        <v/>
      </c>
      <c r="E149" s="61"/>
      <c r="F149" s="61"/>
      <c r="G149" s="61"/>
    </row>
    <row r="150" spans="1:7" x14ac:dyDescent="0.25">
      <c r="A150" s="37" t="str">
        <f t="shared" si="7"/>
        <v/>
      </c>
      <c r="B150" s="63" t="str">
        <f>IF(FCJ!M167="X",FCJ!B167,"")</f>
        <v/>
      </c>
      <c r="C150" s="38" t="str">
        <f t="shared" si="8"/>
        <v/>
      </c>
      <c r="E150" s="61"/>
      <c r="F150" s="61"/>
      <c r="G150" s="61"/>
    </row>
    <row r="151" spans="1:7" x14ac:dyDescent="0.25">
      <c r="A151" s="37" t="str">
        <f t="shared" si="7"/>
        <v/>
      </c>
      <c r="B151" s="63" t="str">
        <f>IF(FCJ!M168="X",FCJ!B168,"")</f>
        <v/>
      </c>
      <c r="C151" s="38" t="str">
        <f t="shared" si="8"/>
        <v/>
      </c>
      <c r="E151" s="61"/>
      <c r="F151" s="61"/>
      <c r="G151" s="61"/>
    </row>
    <row r="152" spans="1:7" x14ac:dyDescent="0.25">
      <c r="A152" s="37" t="str">
        <f t="shared" si="7"/>
        <v/>
      </c>
      <c r="B152" s="63" t="str">
        <f>IF(FCJ!M169="X",FCJ!B169,"")</f>
        <v/>
      </c>
      <c r="C152" s="38" t="str">
        <f t="shared" si="8"/>
        <v/>
      </c>
      <c r="E152" s="61"/>
      <c r="F152" s="61"/>
      <c r="G152" s="61"/>
    </row>
    <row r="153" spans="1:7" x14ac:dyDescent="0.25">
      <c r="A153" s="37" t="str">
        <f t="shared" si="7"/>
        <v/>
      </c>
      <c r="B153" s="63" t="str">
        <f>IF(FCJ!M170="X",FCJ!B170,"")</f>
        <v/>
      </c>
      <c r="C153" s="38" t="str">
        <f t="shared" si="8"/>
        <v/>
      </c>
      <c r="E153" s="61"/>
      <c r="F153" s="61"/>
      <c r="G153" s="61"/>
    </row>
    <row r="154" spans="1:7" x14ac:dyDescent="0.25">
      <c r="A154" s="37" t="str">
        <f t="shared" si="7"/>
        <v/>
      </c>
      <c r="B154" s="63" t="str">
        <f>IF(FCJ!M171="X",FCJ!B171,"")</f>
        <v/>
      </c>
      <c r="C154" s="38" t="str">
        <f t="shared" si="8"/>
        <v/>
      </c>
      <c r="E154" s="61"/>
      <c r="F154" s="61"/>
      <c r="G154" s="61"/>
    </row>
    <row r="155" spans="1:7" x14ac:dyDescent="0.25">
      <c r="A155" s="37" t="str">
        <f t="shared" si="7"/>
        <v/>
      </c>
      <c r="B155" s="63" t="str">
        <f>IF(FCJ!M172="X",FCJ!B172,"")</f>
        <v/>
      </c>
      <c r="C155" s="38" t="str">
        <f t="shared" si="8"/>
        <v/>
      </c>
      <c r="E155" s="61"/>
      <c r="F155" s="61"/>
      <c r="G155" s="61"/>
    </row>
    <row r="156" spans="1:7" x14ac:dyDescent="0.25">
      <c r="A156" s="37" t="str">
        <f t="shared" si="7"/>
        <v/>
      </c>
      <c r="B156" s="63" t="str">
        <f>IF(FCJ!M173="X",FCJ!B173,"")</f>
        <v/>
      </c>
      <c r="C156" s="38" t="str">
        <f t="shared" si="8"/>
        <v/>
      </c>
      <c r="E156" s="61"/>
      <c r="F156" s="61"/>
      <c r="G156" s="61"/>
    </row>
    <row r="157" spans="1:7" x14ac:dyDescent="0.25">
      <c r="A157" s="37" t="str">
        <f t="shared" si="7"/>
        <v/>
      </c>
      <c r="B157" s="63" t="str">
        <f>IF(FCJ!M174="X",FCJ!B174,"")</f>
        <v/>
      </c>
      <c r="C157" s="38" t="str">
        <f t="shared" si="8"/>
        <v/>
      </c>
      <c r="E157" s="61"/>
      <c r="F157" s="61"/>
      <c r="G157" s="61"/>
    </row>
    <row r="158" spans="1:7" x14ac:dyDescent="0.25">
      <c r="A158" s="37" t="str">
        <f t="shared" si="7"/>
        <v/>
      </c>
      <c r="B158" s="63" t="str">
        <f>IF(FCJ!M175="X",FCJ!B175,"")</f>
        <v/>
      </c>
      <c r="C158" s="38" t="str">
        <f t="shared" si="8"/>
        <v/>
      </c>
      <c r="E158" s="61"/>
      <c r="F158" s="61"/>
      <c r="G158" s="61"/>
    </row>
    <row r="159" spans="1:7" x14ac:dyDescent="0.25">
      <c r="A159" s="37" t="str">
        <f t="shared" si="7"/>
        <v/>
      </c>
      <c r="B159" s="63" t="str">
        <f>IF(FCJ!M176="X",FCJ!B176,"")</f>
        <v/>
      </c>
      <c r="C159" s="38" t="str">
        <f t="shared" si="8"/>
        <v/>
      </c>
      <c r="E159" s="61"/>
      <c r="F159" s="61"/>
      <c r="G159" s="61"/>
    </row>
    <row r="160" spans="1:7" x14ac:dyDescent="0.25">
      <c r="A160" s="37" t="str">
        <f t="shared" si="7"/>
        <v/>
      </c>
      <c r="B160" s="63" t="str">
        <f>IF(FCJ!M177="X",FCJ!B177,"")</f>
        <v/>
      </c>
      <c r="C160" s="38" t="str">
        <f t="shared" si="8"/>
        <v/>
      </c>
      <c r="E160" s="61"/>
      <c r="F160" s="61"/>
      <c r="G160" s="61"/>
    </row>
    <row r="161" spans="1:7" x14ac:dyDescent="0.25">
      <c r="A161" s="37" t="str">
        <f t="shared" si="7"/>
        <v/>
      </c>
      <c r="B161" s="63" t="str">
        <f>IF(FCJ!M178="X",FCJ!B178,"")</f>
        <v/>
      </c>
      <c r="C161" s="38" t="str">
        <f t="shared" si="8"/>
        <v/>
      </c>
      <c r="E161" s="61"/>
      <c r="F161" s="61"/>
      <c r="G161" s="61"/>
    </row>
    <row r="162" spans="1:7" x14ac:dyDescent="0.25">
      <c r="A162" s="37" t="str">
        <f t="shared" si="7"/>
        <v/>
      </c>
      <c r="B162" s="63" t="str">
        <f>IF(FCJ!M179="X",FCJ!B179,"")</f>
        <v/>
      </c>
      <c r="C162" s="38" t="str">
        <f t="shared" si="8"/>
        <v/>
      </c>
      <c r="E162" s="61"/>
      <c r="F162" s="61"/>
      <c r="G162" s="61"/>
    </row>
    <row r="163" spans="1:7" x14ac:dyDescent="0.25">
      <c r="A163" s="37" t="str">
        <f t="shared" si="7"/>
        <v/>
      </c>
      <c r="B163" s="63" t="str">
        <f>IF(FCJ!M180="X",FCJ!B180,"")</f>
        <v/>
      </c>
      <c r="C163" s="38" t="str">
        <f t="shared" si="8"/>
        <v/>
      </c>
      <c r="E163" s="61"/>
      <c r="F163" s="61"/>
      <c r="G163" s="61"/>
    </row>
    <row r="164" spans="1:7" x14ac:dyDescent="0.25">
      <c r="A164" s="37" t="str">
        <f t="shared" si="7"/>
        <v/>
      </c>
      <c r="B164" s="63" t="str">
        <f>IF(FCJ!M181="X",FCJ!B181,"")</f>
        <v/>
      </c>
      <c r="C164" s="38" t="str">
        <f t="shared" si="8"/>
        <v/>
      </c>
      <c r="E164" s="61"/>
      <c r="F164" s="61"/>
      <c r="G164" s="61"/>
    </row>
    <row r="165" spans="1:7" x14ac:dyDescent="0.25">
      <c r="A165" s="37" t="str">
        <f t="shared" si="7"/>
        <v/>
      </c>
      <c r="B165" s="63" t="str">
        <f>IF(FCJ!M182="X",FCJ!B182,"")</f>
        <v/>
      </c>
      <c r="C165" s="38" t="str">
        <f t="shared" si="8"/>
        <v/>
      </c>
      <c r="E165" s="61"/>
      <c r="F165" s="61"/>
      <c r="G165" s="61"/>
    </row>
    <row r="166" spans="1:7" x14ac:dyDescent="0.25">
      <c r="A166" s="37" t="str">
        <f t="shared" si="7"/>
        <v/>
      </c>
      <c r="B166" s="63" t="str">
        <f>IF(FCJ!M183="X",FCJ!B183,"")</f>
        <v/>
      </c>
      <c r="C166" s="38" t="str">
        <f t="shared" si="8"/>
        <v/>
      </c>
      <c r="E166" s="61"/>
      <c r="F166" s="61"/>
      <c r="G166" s="61"/>
    </row>
    <row r="167" spans="1:7" x14ac:dyDescent="0.25">
      <c r="A167" s="37" t="str">
        <f t="shared" si="7"/>
        <v/>
      </c>
      <c r="B167" s="63" t="str">
        <f>IF(FCJ!M184="X",FCJ!B184,"")</f>
        <v/>
      </c>
      <c r="C167" s="38" t="str">
        <f t="shared" si="8"/>
        <v/>
      </c>
      <c r="E167" s="61"/>
      <c r="F167" s="61"/>
      <c r="G167" s="61"/>
    </row>
    <row r="168" spans="1:7" x14ac:dyDescent="0.25">
      <c r="A168" s="37" t="str">
        <f t="shared" si="7"/>
        <v/>
      </c>
      <c r="B168" s="63" t="str">
        <f>IF(FCJ!M185="X",FCJ!B185,"")</f>
        <v/>
      </c>
      <c r="C168" s="38" t="str">
        <f t="shared" si="8"/>
        <v/>
      </c>
      <c r="E168" s="61"/>
      <c r="F168" s="61"/>
      <c r="G168" s="61"/>
    </row>
    <row r="169" spans="1:7" x14ac:dyDescent="0.25">
      <c r="A169" s="37" t="str">
        <f t="shared" si="7"/>
        <v/>
      </c>
      <c r="B169" s="63" t="str">
        <f>IF(FCJ!M186="X",FCJ!B186,"")</f>
        <v/>
      </c>
      <c r="C169" s="38" t="str">
        <f t="shared" si="8"/>
        <v/>
      </c>
      <c r="E169" s="61"/>
      <c r="F169" s="61"/>
      <c r="G169" s="61"/>
    </row>
    <row r="170" spans="1:7" x14ac:dyDescent="0.25">
      <c r="A170" s="37" t="str">
        <f t="shared" si="7"/>
        <v/>
      </c>
      <c r="B170" s="63" t="str">
        <f>IF(FCJ!M187="X",FCJ!B187,"")</f>
        <v/>
      </c>
      <c r="C170" s="38" t="str">
        <f t="shared" si="8"/>
        <v/>
      </c>
      <c r="E170" s="61"/>
      <c r="F170" s="61"/>
      <c r="G170" s="61"/>
    </row>
    <row r="171" spans="1:7" x14ac:dyDescent="0.25">
      <c r="A171" s="37" t="str">
        <f t="shared" si="7"/>
        <v/>
      </c>
      <c r="B171" s="63" t="str">
        <f>IF(FCJ!M188="X",FCJ!B188,"")</f>
        <v/>
      </c>
      <c r="C171" s="38" t="str">
        <f t="shared" si="8"/>
        <v/>
      </c>
      <c r="E171" s="61"/>
      <c r="F171" s="61"/>
      <c r="G171" s="61"/>
    </row>
    <row r="172" spans="1:7" x14ac:dyDescent="0.25">
      <c r="A172" s="37" t="str">
        <f t="shared" si="7"/>
        <v/>
      </c>
      <c r="B172" s="63" t="str">
        <f>IF(FCJ!M189="X",FCJ!B189,"")</f>
        <v/>
      </c>
      <c r="C172" s="38" t="str">
        <f t="shared" si="8"/>
        <v/>
      </c>
      <c r="E172" s="61"/>
      <c r="F172" s="61"/>
      <c r="G172" s="61"/>
    </row>
    <row r="173" spans="1:7" x14ac:dyDescent="0.25">
      <c r="A173" s="37" t="str">
        <f t="shared" si="7"/>
        <v/>
      </c>
      <c r="B173" s="63" t="str">
        <f>IF(FCJ!M190="X",FCJ!B190,"")</f>
        <v/>
      </c>
      <c r="C173" s="38" t="str">
        <f t="shared" si="8"/>
        <v/>
      </c>
      <c r="E173" s="61"/>
      <c r="F173" s="61"/>
      <c r="G173" s="61"/>
    </row>
    <row r="174" spans="1:7" x14ac:dyDescent="0.25">
      <c r="A174" s="37" t="str">
        <f t="shared" si="7"/>
        <v/>
      </c>
      <c r="B174" s="63" t="str">
        <f>IF(FCJ!M191="X",FCJ!B191,"")</f>
        <v/>
      </c>
      <c r="C174" s="38" t="str">
        <f t="shared" si="8"/>
        <v/>
      </c>
      <c r="E174" s="61"/>
      <c r="F174" s="61"/>
      <c r="G174" s="61"/>
    </row>
    <row r="175" spans="1:7" x14ac:dyDescent="0.25">
      <c r="A175" s="37" t="str">
        <f t="shared" si="7"/>
        <v/>
      </c>
      <c r="B175" s="63" t="str">
        <f>IF(FCJ!M192="X",FCJ!B192,"")</f>
        <v/>
      </c>
      <c r="C175" s="38" t="str">
        <f t="shared" si="8"/>
        <v/>
      </c>
      <c r="E175" s="61"/>
      <c r="F175" s="61"/>
      <c r="G175" s="61"/>
    </row>
    <row r="176" spans="1:7" x14ac:dyDescent="0.25">
      <c r="A176" s="37" t="str">
        <f t="shared" si="7"/>
        <v/>
      </c>
      <c r="B176" s="63" t="str">
        <f>IF(FCJ!M193="X",FCJ!B193,"")</f>
        <v/>
      </c>
      <c r="C176" s="38" t="str">
        <f t="shared" si="8"/>
        <v/>
      </c>
      <c r="E176" s="61"/>
      <c r="F176" s="61"/>
      <c r="G176" s="61"/>
    </row>
    <row r="177" spans="1:7" x14ac:dyDescent="0.25">
      <c r="A177" s="37" t="str">
        <f t="shared" si="7"/>
        <v/>
      </c>
      <c r="B177" s="63" t="str">
        <f>IF(FCJ!M194="X",FCJ!B194,"")</f>
        <v/>
      </c>
      <c r="C177" s="38" t="str">
        <f t="shared" si="8"/>
        <v/>
      </c>
      <c r="E177" s="61"/>
      <c r="F177" s="61"/>
      <c r="G177" s="61"/>
    </row>
    <row r="178" spans="1:7" x14ac:dyDescent="0.25">
      <c r="A178" s="37" t="str">
        <f t="shared" si="7"/>
        <v/>
      </c>
      <c r="B178" s="63" t="str">
        <f>IF(FCJ!M195="X",FCJ!B195,"")</f>
        <v/>
      </c>
      <c r="C178" s="38" t="str">
        <f t="shared" si="8"/>
        <v/>
      </c>
      <c r="E178" s="61"/>
      <c r="F178" s="61"/>
      <c r="G178" s="61"/>
    </row>
    <row r="179" spans="1:7" x14ac:dyDescent="0.25">
      <c r="A179" s="37" t="str">
        <f t="shared" si="7"/>
        <v/>
      </c>
      <c r="B179" s="63" t="str">
        <f>IF(FCJ!M196="X",FCJ!B196,"")</f>
        <v/>
      </c>
      <c r="C179" s="38" t="str">
        <f t="shared" si="8"/>
        <v/>
      </c>
      <c r="E179" s="61"/>
      <c r="F179" s="61"/>
      <c r="G179" s="61"/>
    </row>
    <row r="180" spans="1:7" x14ac:dyDescent="0.25">
      <c r="A180" s="37" t="str">
        <f t="shared" si="7"/>
        <v/>
      </c>
      <c r="B180" s="63" t="str">
        <f>IF(FCJ!M197="X",FCJ!B197,"")</f>
        <v/>
      </c>
      <c r="C180" s="38" t="str">
        <f t="shared" si="8"/>
        <v/>
      </c>
      <c r="E180" s="61"/>
      <c r="F180" s="61"/>
      <c r="G180" s="61"/>
    </row>
    <row r="181" spans="1:7" x14ac:dyDescent="0.25">
      <c r="A181" s="37" t="str">
        <f t="shared" si="7"/>
        <v/>
      </c>
      <c r="B181" s="63" t="str">
        <f>IF(FCJ!M198="X",FCJ!B198,"")</f>
        <v/>
      </c>
      <c r="C181" s="38" t="str">
        <f t="shared" si="8"/>
        <v/>
      </c>
      <c r="E181" s="61"/>
      <c r="F181" s="61"/>
      <c r="G181" s="61"/>
    </row>
    <row r="182" spans="1:7" x14ac:dyDescent="0.25">
      <c r="A182" s="37" t="str">
        <f t="shared" si="7"/>
        <v/>
      </c>
      <c r="B182" s="63" t="str">
        <f>IF(FCJ!M199="X",FCJ!B199,"")</f>
        <v/>
      </c>
      <c r="C182" s="38" t="str">
        <f t="shared" si="8"/>
        <v/>
      </c>
      <c r="E182" s="61"/>
      <c r="F182" s="61"/>
      <c r="G182" s="61"/>
    </row>
    <row r="183" spans="1:7" x14ac:dyDescent="0.25">
      <c r="A183" s="37" t="str">
        <f t="shared" si="7"/>
        <v/>
      </c>
      <c r="B183" s="63" t="str">
        <f>IF(FCJ!M200="X",FCJ!B200,"")</f>
        <v/>
      </c>
      <c r="C183" s="38" t="str">
        <f t="shared" si="8"/>
        <v/>
      </c>
      <c r="E183" s="61"/>
      <c r="F183" s="61"/>
      <c r="G183" s="61"/>
    </row>
    <row r="184" spans="1:7" x14ac:dyDescent="0.25">
      <c r="A184" s="37" t="str">
        <f t="shared" si="7"/>
        <v/>
      </c>
      <c r="B184" s="63" t="str">
        <f>IF(FCJ!M201="X",FCJ!B201,"")</f>
        <v/>
      </c>
      <c r="C184" s="38" t="str">
        <f t="shared" si="8"/>
        <v/>
      </c>
      <c r="E184" s="61"/>
      <c r="F184" s="61"/>
      <c r="G184" s="61"/>
    </row>
    <row r="185" spans="1:7" x14ac:dyDescent="0.25">
      <c r="A185" s="37" t="str">
        <f t="shared" si="7"/>
        <v/>
      </c>
      <c r="B185" s="63" t="str">
        <f>IF(FCJ!M202="X",FCJ!B202,"")</f>
        <v/>
      </c>
      <c r="C185" s="38" t="str">
        <f t="shared" si="8"/>
        <v/>
      </c>
      <c r="E185" s="61"/>
      <c r="F185" s="61"/>
      <c r="G185" s="61"/>
    </row>
    <row r="186" spans="1:7" x14ac:dyDescent="0.25">
      <c r="A186" s="37" t="str">
        <f t="shared" si="7"/>
        <v/>
      </c>
      <c r="B186" s="63" t="str">
        <f>IF(FCJ!M203="X",FCJ!B203,"")</f>
        <v/>
      </c>
      <c r="C186" s="38" t="str">
        <f t="shared" si="8"/>
        <v/>
      </c>
      <c r="E186" s="61"/>
      <c r="F186" s="61"/>
      <c r="G186" s="61"/>
    </row>
    <row r="187" spans="1:7" x14ac:dyDescent="0.25">
      <c r="A187" s="37" t="str">
        <f t="shared" si="7"/>
        <v/>
      </c>
      <c r="B187" s="63" t="str">
        <f>IF(FCJ!M204="X",FCJ!B204,"")</f>
        <v/>
      </c>
      <c r="C187" s="38" t="str">
        <f t="shared" si="8"/>
        <v/>
      </c>
      <c r="E187" s="61"/>
      <c r="F187" s="61"/>
      <c r="G187" s="61"/>
    </row>
    <row r="188" spans="1:7" x14ac:dyDescent="0.25">
      <c r="A188" s="37" t="str">
        <f t="shared" si="7"/>
        <v/>
      </c>
      <c r="B188" s="63" t="str">
        <f>IF(FCJ!M205="X",FCJ!B205,"")</f>
        <v/>
      </c>
      <c r="C188" s="38" t="str">
        <f t="shared" si="8"/>
        <v/>
      </c>
      <c r="E188" s="61"/>
      <c r="F188" s="61"/>
      <c r="G188" s="61"/>
    </row>
    <row r="189" spans="1:7" x14ac:dyDescent="0.25">
      <c r="A189" s="37" t="str">
        <f t="shared" si="7"/>
        <v/>
      </c>
      <c r="B189" s="63" t="str">
        <f>IF(FCJ!M206="X",FCJ!B206,"")</f>
        <v/>
      </c>
      <c r="C189" s="38" t="str">
        <f t="shared" si="8"/>
        <v/>
      </c>
      <c r="E189" s="61"/>
      <c r="F189" s="61"/>
      <c r="G189" s="61"/>
    </row>
    <row r="190" spans="1:7" x14ac:dyDescent="0.25">
      <c r="A190" s="37" t="str">
        <f t="shared" si="7"/>
        <v/>
      </c>
      <c r="B190" s="63" t="str">
        <f>IF(FCJ!M207="X",FCJ!B207,"")</f>
        <v/>
      </c>
      <c r="C190" s="38" t="str">
        <f t="shared" si="8"/>
        <v/>
      </c>
      <c r="E190" s="61"/>
      <c r="F190" s="61"/>
      <c r="G190" s="61"/>
    </row>
    <row r="191" spans="1:7" x14ac:dyDescent="0.25">
      <c r="A191" s="37" t="str">
        <f t="shared" si="7"/>
        <v/>
      </c>
      <c r="B191" s="63" t="str">
        <f>IF(FCJ!M208="X",FCJ!B208,"")</f>
        <v/>
      </c>
      <c r="C191" s="38" t="str">
        <f t="shared" si="8"/>
        <v/>
      </c>
      <c r="E191" s="61"/>
      <c r="F191" s="61"/>
      <c r="G191" s="61"/>
    </row>
    <row r="192" spans="1:7" x14ac:dyDescent="0.25">
      <c r="A192" s="37" t="str">
        <f t="shared" si="7"/>
        <v/>
      </c>
      <c r="B192" s="63" t="str">
        <f>IF(FCJ!M209="X",FCJ!B209,"")</f>
        <v/>
      </c>
      <c r="C192" s="38" t="str">
        <f t="shared" si="8"/>
        <v/>
      </c>
      <c r="E192" s="61"/>
      <c r="F192" s="61"/>
      <c r="G192" s="61"/>
    </row>
    <row r="193" spans="1:7" x14ac:dyDescent="0.25">
      <c r="A193" s="37" t="str">
        <f t="shared" si="7"/>
        <v/>
      </c>
      <c r="B193" s="63" t="str">
        <f>IF(FCJ!M210="X",FCJ!B210,"")</f>
        <v/>
      </c>
      <c r="C193" s="38" t="str">
        <f t="shared" si="8"/>
        <v/>
      </c>
      <c r="E193" s="61"/>
      <c r="F193" s="61"/>
      <c r="G193" s="61"/>
    </row>
    <row r="194" spans="1:7" x14ac:dyDescent="0.25">
      <c r="A194" s="37" t="str">
        <f t="shared" si="7"/>
        <v/>
      </c>
      <c r="B194" s="63" t="str">
        <f>IF(FCJ!M211="X",FCJ!B211,"")</f>
        <v/>
      </c>
      <c r="C194" s="38" t="str">
        <f t="shared" si="8"/>
        <v/>
      </c>
      <c r="E194" s="61"/>
      <c r="F194" s="61"/>
      <c r="G194" s="61"/>
    </row>
    <row r="195" spans="1:7" x14ac:dyDescent="0.25">
      <c r="A195" s="37" t="str">
        <f t="shared" ref="A195:A248" si="9">C195</f>
        <v/>
      </c>
      <c r="B195" s="63" t="str">
        <f>IF(FCJ!M212="X",FCJ!B212,"")</f>
        <v/>
      </c>
      <c r="C195" s="38" t="str">
        <f t="shared" ref="C195:C248" si="10">IF(B195="","",COUNTIF($B$2:$B$248,"&lt;="&amp;B195))</f>
        <v/>
      </c>
      <c r="E195" s="61"/>
      <c r="F195" s="61"/>
      <c r="G195" s="61"/>
    </row>
    <row r="196" spans="1:7" x14ac:dyDescent="0.25">
      <c r="A196" s="37" t="str">
        <f t="shared" si="9"/>
        <v/>
      </c>
      <c r="B196" s="63" t="str">
        <f>IF(FCJ!M213="X",FCJ!B213,"")</f>
        <v/>
      </c>
      <c r="C196" s="38" t="str">
        <f t="shared" si="10"/>
        <v/>
      </c>
      <c r="E196" s="61"/>
      <c r="F196" s="61"/>
      <c r="G196" s="61"/>
    </row>
    <row r="197" spans="1:7" x14ac:dyDescent="0.25">
      <c r="A197" s="37" t="str">
        <f t="shared" si="9"/>
        <v/>
      </c>
      <c r="B197" s="63" t="str">
        <f>IF(FCJ!M214="X",FCJ!B214,"")</f>
        <v/>
      </c>
      <c r="C197" s="38" t="str">
        <f t="shared" si="10"/>
        <v/>
      </c>
      <c r="E197" s="61"/>
      <c r="F197" s="61"/>
      <c r="G197" s="61"/>
    </row>
    <row r="198" spans="1:7" x14ac:dyDescent="0.25">
      <c r="A198" s="37" t="str">
        <f t="shared" si="9"/>
        <v/>
      </c>
      <c r="B198" s="63" t="str">
        <f>IF(FCJ!M215="X",FCJ!B215,"")</f>
        <v/>
      </c>
      <c r="C198" s="38" t="str">
        <f t="shared" si="10"/>
        <v/>
      </c>
      <c r="E198" s="61"/>
      <c r="F198" s="61"/>
      <c r="G198" s="61"/>
    </row>
    <row r="199" spans="1:7" x14ac:dyDescent="0.25">
      <c r="A199" s="37" t="str">
        <f t="shared" si="9"/>
        <v/>
      </c>
      <c r="B199" s="63" t="str">
        <f>IF(FCJ!M216="X",FCJ!B216,"")</f>
        <v/>
      </c>
      <c r="C199" s="38" t="str">
        <f t="shared" si="10"/>
        <v/>
      </c>
      <c r="E199" s="61"/>
      <c r="F199" s="61"/>
      <c r="G199" s="61"/>
    </row>
    <row r="200" spans="1:7" x14ac:dyDescent="0.25">
      <c r="A200" s="37" t="str">
        <f t="shared" si="9"/>
        <v/>
      </c>
      <c r="B200" s="63" t="str">
        <f>IF(FCJ!M217="X",FCJ!B217,"")</f>
        <v/>
      </c>
      <c r="C200" s="38" t="str">
        <f t="shared" si="10"/>
        <v/>
      </c>
      <c r="E200" s="61"/>
      <c r="F200" s="61"/>
      <c r="G200" s="61"/>
    </row>
    <row r="201" spans="1:7" x14ac:dyDescent="0.25">
      <c r="A201" s="37" t="str">
        <f t="shared" si="9"/>
        <v/>
      </c>
      <c r="B201" s="63" t="str">
        <f>IF(FCJ!M218="X",FCJ!B218,"")</f>
        <v/>
      </c>
      <c r="C201" s="38" t="str">
        <f t="shared" si="10"/>
        <v/>
      </c>
      <c r="E201" s="61"/>
      <c r="F201" s="61"/>
      <c r="G201" s="61"/>
    </row>
    <row r="202" spans="1:7" x14ac:dyDescent="0.25">
      <c r="A202" s="37" t="str">
        <f t="shared" si="9"/>
        <v/>
      </c>
      <c r="B202" s="63" t="str">
        <f>IF(FCJ!M219="X",FCJ!B219,"")</f>
        <v/>
      </c>
      <c r="C202" s="38" t="str">
        <f t="shared" si="10"/>
        <v/>
      </c>
      <c r="E202" s="61"/>
      <c r="F202" s="61"/>
      <c r="G202" s="61"/>
    </row>
    <row r="203" spans="1:7" x14ac:dyDescent="0.25">
      <c r="A203" s="37" t="str">
        <f t="shared" si="9"/>
        <v/>
      </c>
      <c r="B203" s="63" t="str">
        <f>IF(FCJ!M220="X",FCJ!B220,"")</f>
        <v/>
      </c>
      <c r="C203" s="38" t="str">
        <f t="shared" si="10"/>
        <v/>
      </c>
      <c r="E203" s="61"/>
      <c r="F203" s="61"/>
      <c r="G203" s="61"/>
    </row>
    <row r="204" spans="1:7" x14ac:dyDescent="0.25">
      <c r="A204" s="37" t="str">
        <f t="shared" si="9"/>
        <v/>
      </c>
      <c r="B204" s="63" t="str">
        <f>IF(FCJ!M221="X",FCJ!B221,"")</f>
        <v/>
      </c>
      <c r="C204" s="38" t="str">
        <f t="shared" si="10"/>
        <v/>
      </c>
      <c r="E204" s="61"/>
      <c r="F204" s="61"/>
      <c r="G204" s="61"/>
    </row>
    <row r="205" spans="1:7" x14ac:dyDescent="0.25">
      <c r="A205" s="37" t="str">
        <f t="shared" si="9"/>
        <v/>
      </c>
      <c r="B205" s="63" t="str">
        <f>IF(FCJ!M222="X",FCJ!B222,"")</f>
        <v/>
      </c>
      <c r="C205" s="38" t="str">
        <f t="shared" si="10"/>
        <v/>
      </c>
      <c r="E205" s="61"/>
      <c r="F205" s="61"/>
      <c r="G205" s="61"/>
    </row>
    <row r="206" spans="1:7" x14ac:dyDescent="0.25">
      <c r="A206" s="37" t="str">
        <f t="shared" si="9"/>
        <v/>
      </c>
      <c r="B206" s="63" t="str">
        <f>IF(FCJ!M223="X",FCJ!B223,"")</f>
        <v/>
      </c>
      <c r="C206" s="38" t="str">
        <f t="shared" si="10"/>
        <v/>
      </c>
      <c r="E206" s="61"/>
      <c r="F206" s="61"/>
      <c r="G206" s="61"/>
    </row>
    <row r="207" spans="1:7" x14ac:dyDescent="0.25">
      <c r="A207" s="37" t="str">
        <f t="shared" si="9"/>
        <v/>
      </c>
      <c r="B207" s="63" t="str">
        <f>IF(FCJ!M224="X",FCJ!B224,"")</f>
        <v/>
      </c>
      <c r="C207" s="38" t="str">
        <f t="shared" si="10"/>
        <v/>
      </c>
      <c r="E207" s="61"/>
      <c r="F207" s="61"/>
      <c r="G207" s="61"/>
    </row>
    <row r="208" spans="1:7" x14ac:dyDescent="0.25">
      <c r="A208" s="37" t="str">
        <f t="shared" si="9"/>
        <v/>
      </c>
      <c r="B208" s="63" t="str">
        <f>IF(FCJ!M225="X",FCJ!B225,"")</f>
        <v/>
      </c>
      <c r="C208" s="38" t="str">
        <f t="shared" si="10"/>
        <v/>
      </c>
      <c r="E208" s="61"/>
      <c r="F208" s="61"/>
      <c r="G208" s="61"/>
    </row>
    <row r="209" spans="1:7" x14ac:dyDescent="0.25">
      <c r="A209" s="37" t="str">
        <f t="shared" si="9"/>
        <v/>
      </c>
      <c r="B209" s="63" t="str">
        <f>IF(FCJ!M226="X",FCJ!B226,"")</f>
        <v/>
      </c>
      <c r="C209" s="38" t="str">
        <f t="shared" si="10"/>
        <v/>
      </c>
      <c r="E209" s="61"/>
      <c r="F209" s="61"/>
      <c r="G209" s="61"/>
    </row>
    <row r="210" spans="1:7" x14ac:dyDescent="0.25">
      <c r="A210" s="37" t="str">
        <f t="shared" si="9"/>
        <v/>
      </c>
      <c r="B210" s="63" t="str">
        <f>IF(FCJ!M227="X",FCJ!B227,"")</f>
        <v/>
      </c>
      <c r="C210" s="38" t="str">
        <f t="shared" si="10"/>
        <v/>
      </c>
      <c r="E210" s="61"/>
      <c r="F210" s="61"/>
      <c r="G210" s="61"/>
    </row>
    <row r="211" spans="1:7" x14ac:dyDescent="0.25">
      <c r="A211" s="37" t="str">
        <f t="shared" si="9"/>
        <v/>
      </c>
      <c r="B211" s="63" t="str">
        <f>IF(FCJ!M228="X",FCJ!B228,"")</f>
        <v/>
      </c>
      <c r="C211" s="38" t="str">
        <f t="shared" si="10"/>
        <v/>
      </c>
      <c r="E211" s="61"/>
      <c r="F211" s="61"/>
      <c r="G211" s="61"/>
    </row>
    <row r="212" spans="1:7" x14ac:dyDescent="0.25">
      <c r="A212" s="37" t="str">
        <f t="shared" si="9"/>
        <v/>
      </c>
      <c r="B212" s="63" t="str">
        <f>IF(FCJ!M229="X",FCJ!B229,"")</f>
        <v/>
      </c>
      <c r="C212" s="38" t="str">
        <f t="shared" si="10"/>
        <v/>
      </c>
      <c r="E212" s="61"/>
      <c r="F212" s="61"/>
      <c r="G212" s="61"/>
    </row>
    <row r="213" spans="1:7" x14ac:dyDescent="0.25">
      <c r="A213" s="37" t="str">
        <f t="shared" si="9"/>
        <v/>
      </c>
      <c r="B213" s="63" t="str">
        <f>IF(FCJ!M230="X",FCJ!B230,"")</f>
        <v/>
      </c>
      <c r="C213" s="38" t="str">
        <f t="shared" si="10"/>
        <v/>
      </c>
      <c r="E213" s="61"/>
      <c r="F213" s="61"/>
      <c r="G213" s="61"/>
    </row>
    <row r="214" spans="1:7" x14ac:dyDescent="0.25">
      <c r="A214" s="37" t="str">
        <f t="shared" si="9"/>
        <v/>
      </c>
      <c r="B214" s="63" t="str">
        <f>IF(FCJ!M231="X",FCJ!B231,"")</f>
        <v/>
      </c>
      <c r="C214" s="38" t="str">
        <f t="shared" si="10"/>
        <v/>
      </c>
      <c r="E214" s="61"/>
      <c r="F214" s="61"/>
      <c r="G214" s="61"/>
    </row>
    <row r="215" spans="1:7" x14ac:dyDescent="0.25">
      <c r="A215" s="37" t="str">
        <f t="shared" si="9"/>
        <v/>
      </c>
      <c r="B215" s="63" t="str">
        <f>IF(FCJ!M232="X",FCJ!B232,"")</f>
        <v/>
      </c>
      <c r="C215" s="38" t="str">
        <f t="shared" si="10"/>
        <v/>
      </c>
      <c r="E215" s="61"/>
      <c r="F215" s="61"/>
      <c r="G215" s="61"/>
    </row>
    <row r="216" spans="1:7" x14ac:dyDescent="0.25">
      <c r="A216" s="37" t="str">
        <f t="shared" si="9"/>
        <v/>
      </c>
      <c r="B216" s="63" t="str">
        <f>IF(FCJ!M233="X",FCJ!B233,"")</f>
        <v/>
      </c>
      <c r="C216" s="38" t="str">
        <f t="shared" si="10"/>
        <v/>
      </c>
      <c r="E216" s="61"/>
      <c r="F216" s="61"/>
      <c r="G216" s="61"/>
    </row>
    <row r="217" spans="1:7" x14ac:dyDescent="0.25">
      <c r="A217" s="37" t="str">
        <f t="shared" si="9"/>
        <v/>
      </c>
      <c r="B217" s="63" t="str">
        <f>IF(FCJ!M234="X",FCJ!B234,"")</f>
        <v/>
      </c>
      <c r="C217" s="38" t="str">
        <f t="shared" si="10"/>
        <v/>
      </c>
      <c r="E217" s="61"/>
      <c r="F217" s="61"/>
      <c r="G217" s="61"/>
    </row>
    <row r="218" spans="1:7" x14ac:dyDescent="0.25">
      <c r="A218" s="37" t="str">
        <f t="shared" si="9"/>
        <v/>
      </c>
      <c r="B218" s="63" t="str">
        <f>IF(FCJ!M235="X",FCJ!B235,"")</f>
        <v/>
      </c>
      <c r="C218" s="38" t="str">
        <f t="shared" si="10"/>
        <v/>
      </c>
      <c r="E218" s="61"/>
      <c r="F218" s="61"/>
      <c r="G218" s="61"/>
    </row>
    <row r="219" spans="1:7" x14ac:dyDescent="0.25">
      <c r="A219" s="37" t="str">
        <f t="shared" si="9"/>
        <v/>
      </c>
      <c r="B219" s="63" t="str">
        <f>IF(FCJ!M236="X",FCJ!B236,"")</f>
        <v/>
      </c>
      <c r="C219" s="38" t="str">
        <f t="shared" si="10"/>
        <v/>
      </c>
      <c r="E219" s="61"/>
      <c r="F219" s="61"/>
      <c r="G219" s="61"/>
    </row>
    <row r="220" spans="1:7" x14ac:dyDescent="0.25">
      <c r="A220" s="37" t="str">
        <f t="shared" si="9"/>
        <v/>
      </c>
      <c r="B220" s="63" t="str">
        <f>IF(FCJ!M237="X",FCJ!B237,"")</f>
        <v/>
      </c>
      <c r="C220" s="38" t="str">
        <f t="shared" si="10"/>
        <v/>
      </c>
      <c r="E220" s="61"/>
      <c r="F220" s="61"/>
      <c r="G220" s="61"/>
    </row>
    <row r="221" spans="1:7" x14ac:dyDescent="0.25">
      <c r="A221" s="37" t="str">
        <f t="shared" si="9"/>
        <v/>
      </c>
      <c r="B221" s="63" t="str">
        <f>IF(FCJ!M238="X",FCJ!B238,"")</f>
        <v/>
      </c>
      <c r="C221" s="38" t="str">
        <f t="shared" si="10"/>
        <v/>
      </c>
      <c r="E221" s="61"/>
      <c r="F221" s="61"/>
      <c r="G221" s="61"/>
    </row>
    <row r="222" spans="1:7" x14ac:dyDescent="0.25">
      <c r="A222" s="37" t="str">
        <f t="shared" si="9"/>
        <v/>
      </c>
      <c r="B222" s="63" t="str">
        <f>IF(FCJ!M239="X",FCJ!B239,"")</f>
        <v/>
      </c>
      <c r="C222" s="38" t="str">
        <f t="shared" si="10"/>
        <v/>
      </c>
      <c r="E222" s="61"/>
      <c r="F222" s="61"/>
      <c r="G222" s="61"/>
    </row>
    <row r="223" spans="1:7" x14ac:dyDescent="0.25">
      <c r="A223" s="37" t="str">
        <f t="shared" si="9"/>
        <v/>
      </c>
      <c r="B223" s="63" t="str">
        <f>IF(FCJ!M240="X",FCJ!B240,"")</f>
        <v/>
      </c>
      <c r="C223" s="38" t="str">
        <f t="shared" si="10"/>
        <v/>
      </c>
      <c r="E223" s="61"/>
      <c r="F223" s="61"/>
      <c r="G223" s="61"/>
    </row>
    <row r="224" spans="1:7" x14ac:dyDescent="0.25">
      <c r="A224" s="37" t="str">
        <f t="shared" si="9"/>
        <v/>
      </c>
      <c r="B224" s="63" t="str">
        <f>IF(FCJ!M241="X",FCJ!B241,"")</f>
        <v/>
      </c>
      <c r="C224" s="38" t="str">
        <f t="shared" si="10"/>
        <v/>
      </c>
      <c r="E224" s="61"/>
      <c r="F224" s="61"/>
      <c r="G224" s="61"/>
    </row>
    <row r="225" spans="1:7" x14ac:dyDescent="0.25">
      <c r="A225" s="37" t="str">
        <f t="shared" si="9"/>
        <v/>
      </c>
      <c r="B225" s="63" t="str">
        <f>IF(FCJ!M242="X",FCJ!B242,"")</f>
        <v/>
      </c>
      <c r="C225" s="38" t="str">
        <f t="shared" si="10"/>
        <v/>
      </c>
      <c r="E225" s="61"/>
      <c r="F225" s="61"/>
      <c r="G225" s="61"/>
    </row>
    <row r="226" spans="1:7" x14ac:dyDescent="0.25">
      <c r="A226" s="37" t="str">
        <f t="shared" si="9"/>
        <v/>
      </c>
      <c r="B226" s="63" t="str">
        <f>IF(FCJ!M243="X",FCJ!B243,"")</f>
        <v/>
      </c>
      <c r="C226" s="38" t="str">
        <f t="shared" si="10"/>
        <v/>
      </c>
      <c r="E226" s="61"/>
      <c r="F226" s="61"/>
      <c r="G226" s="61"/>
    </row>
    <row r="227" spans="1:7" x14ac:dyDescent="0.25">
      <c r="A227" s="37" t="str">
        <f t="shared" si="9"/>
        <v/>
      </c>
      <c r="B227" s="63" t="str">
        <f>IF(FCJ!M244="X",FCJ!B244,"")</f>
        <v/>
      </c>
      <c r="C227" s="38" t="str">
        <f t="shared" si="10"/>
        <v/>
      </c>
      <c r="E227" s="61"/>
      <c r="F227" s="61"/>
      <c r="G227" s="61"/>
    </row>
    <row r="228" spans="1:7" x14ac:dyDescent="0.25">
      <c r="A228" s="37" t="str">
        <f t="shared" si="9"/>
        <v/>
      </c>
      <c r="B228" s="63" t="str">
        <f>IF(FCJ!M245="X",FCJ!B245,"")</f>
        <v/>
      </c>
      <c r="C228" s="38" t="str">
        <f t="shared" si="10"/>
        <v/>
      </c>
      <c r="E228" s="61"/>
      <c r="F228" s="61"/>
      <c r="G228" s="61"/>
    </row>
    <row r="229" spans="1:7" x14ac:dyDescent="0.25">
      <c r="A229" s="37" t="str">
        <f t="shared" si="9"/>
        <v/>
      </c>
      <c r="B229" s="63" t="str">
        <f>IF(FCJ!M246="X",FCJ!B246,"")</f>
        <v/>
      </c>
      <c r="C229" s="38" t="str">
        <f t="shared" si="10"/>
        <v/>
      </c>
      <c r="E229" s="61"/>
      <c r="F229" s="61"/>
      <c r="G229" s="61"/>
    </row>
    <row r="230" spans="1:7" x14ac:dyDescent="0.25">
      <c r="A230" s="37" t="str">
        <f t="shared" si="9"/>
        <v/>
      </c>
      <c r="B230" s="63" t="str">
        <f>IF(FCJ!M247="X",FCJ!B247,"")</f>
        <v/>
      </c>
      <c r="C230" s="38" t="str">
        <f t="shared" si="10"/>
        <v/>
      </c>
      <c r="E230" s="61"/>
      <c r="F230" s="61"/>
      <c r="G230" s="61"/>
    </row>
    <row r="231" spans="1:7" x14ac:dyDescent="0.25">
      <c r="A231" s="37" t="str">
        <f t="shared" si="9"/>
        <v/>
      </c>
      <c r="B231" s="63" t="str">
        <f>IF(FCJ!M248="X",FCJ!B248,"")</f>
        <v/>
      </c>
      <c r="C231" s="38" t="str">
        <f t="shared" si="10"/>
        <v/>
      </c>
      <c r="E231" s="61"/>
      <c r="F231" s="61"/>
      <c r="G231" s="61"/>
    </row>
    <row r="232" spans="1:7" x14ac:dyDescent="0.25">
      <c r="A232" s="37" t="str">
        <f t="shared" si="9"/>
        <v/>
      </c>
      <c r="B232" s="63" t="str">
        <f>IF(FCJ!M249="X",FCJ!B249,"")</f>
        <v/>
      </c>
      <c r="C232" s="38" t="str">
        <f t="shared" si="10"/>
        <v/>
      </c>
      <c r="E232" s="61"/>
      <c r="F232" s="61"/>
      <c r="G232" s="61"/>
    </row>
    <row r="233" spans="1:7" x14ac:dyDescent="0.25">
      <c r="A233" s="37" t="str">
        <f t="shared" si="9"/>
        <v/>
      </c>
      <c r="B233" s="63" t="str">
        <f>IF(FCJ!M250="X",FCJ!B250,"")</f>
        <v/>
      </c>
      <c r="C233" s="38" t="str">
        <f t="shared" si="10"/>
        <v/>
      </c>
      <c r="E233" s="61"/>
      <c r="F233" s="61"/>
      <c r="G233" s="61"/>
    </row>
    <row r="234" spans="1:7" x14ac:dyDescent="0.25">
      <c r="A234" s="37" t="str">
        <f t="shared" si="9"/>
        <v/>
      </c>
      <c r="B234" s="63" t="str">
        <f>IF(FCJ!M251="X",FCJ!B251,"")</f>
        <v/>
      </c>
      <c r="C234" s="38" t="str">
        <f t="shared" si="10"/>
        <v/>
      </c>
      <c r="E234" s="61"/>
      <c r="F234" s="61"/>
      <c r="G234" s="61"/>
    </row>
    <row r="235" spans="1:7" x14ac:dyDescent="0.25">
      <c r="A235" s="37" t="str">
        <f t="shared" si="9"/>
        <v/>
      </c>
      <c r="B235" s="63" t="str">
        <f>IF(FCJ!M252="X",FCJ!B252,"")</f>
        <v/>
      </c>
      <c r="C235" s="38" t="str">
        <f t="shared" si="10"/>
        <v/>
      </c>
      <c r="E235" s="61"/>
      <c r="F235" s="61"/>
      <c r="G235" s="61"/>
    </row>
    <row r="236" spans="1:7" x14ac:dyDescent="0.25">
      <c r="A236" s="37" t="str">
        <f t="shared" si="9"/>
        <v/>
      </c>
      <c r="B236" s="63" t="str">
        <f>IF(FCJ!M253="X",FCJ!B253,"")</f>
        <v/>
      </c>
      <c r="C236" s="38" t="str">
        <f t="shared" si="10"/>
        <v/>
      </c>
      <c r="E236" s="61"/>
      <c r="F236" s="61"/>
      <c r="G236" s="61"/>
    </row>
    <row r="237" spans="1:7" x14ac:dyDescent="0.25">
      <c r="A237" s="37" t="str">
        <f t="shared" si="9"/>
        <v/>
      </c>
      <c r="B237" s="63" t="str">
        <f>IF(FCJ!M254="X",FCJ!B254,"")</f>
        <v/>
      </c>
      <c r="C237" s="38" t="str">
        <f t="shared" si="10"/>
        <v/>
      </c>
      <c r="E237" s="61"/>
      <c r="F237" s="61"/>
      <c r="G237" s="61"/>
    </row>
    <row r="238" spans="1:7" x14ac:dyDescent="0.25">
      <c r="A238" s="37" t="str">
        <f t="shared" si="9"/>
        <v/>
      </c>
      <c r="B238" s="63" t="str">
        <f>IF(FCJ!M255="X",FCJ!B255,"")</f>
        <v/>
      </c>
      <c r="C238" s="38" t="str">
        <f t="shared" si="10"/>
        <v/>
      </c>
      <c r="E238" s="61"/>
      <c r="F238" s="61"/>
      <c r="G238" s="61"/>
    </row>
    <row r="239" spans="1:7" x14ac:dyDescent="0.25">
      <c r="A239" s="37" t="str">
        <f t="shared" si="9"/>
        <v/>
      </c>
      <c r="B239" s="63" t="str">
        <f>IF(FCJ!M256="X",FCJ!B256,"")</f>
        <v/>
      </c>
      <c r="C239" s="38" t="str">
        <f t="shared" si="10"/>
        <v/>
      </c>
      <c r="E239" s="61"/>
      <c r="F239" s="61"/>
      <c r="G239" s="61"/>
    </row>
    <row r="240" spans="1:7" x14ac:dyDescent="0.25">
      <c r="A240" s="37" t="str">
        <f t="shared" si="9"/>
        <v/>
      </c>
      <c r="B240" s="63" t="str">
        <f>IF(FCJ!M257="X",FCJ!B257,"")</f>
        <v/>
      </c>
      <c r="C240" s="38" t="str">
        <f t="shared" si="10"/>
        <v/>
      </c>
      <c r="E240" s="61"/>
      <c r="F240" s="61"/>
      <c r="G240" s="61"/>
    </row>
    <row r="241" spans="1:7" x14ac:dyDescent="0.25">
      <c r="A241" s="37" t="str">
        <f t="shared" si="9"/>
        <v/>
      </c>
      <c r="B241" s="63" t="str">
        <f>IF(FCJ!M258="X",FCJ!B258,"")</f>
        <v/>
      </c>
      <c r="C241" s="38" t="str">
        <f t="shared" si="10"/>
        <v/>
      </c>
      <c r="E241" s="61"/>
      <c r="F241" s="61"/>
      <c r="G241" s="61"/>
    </row>
    <row r="242" spans="1:7" x14ac:dyDescent="0.25">
      <c r="A242" s="37" t="str">
        <f t="shared" si="9"/>
        <v/>
      </c>
      <c r="B242" s="63" t="str">
        <f>IF(FCJ!M259="X",FCJ!B259,"")</f>
        <v/>
      </c>
      <c r="C242" s="38" t="str">
        <f t="shared" si="10"/>
        <v/>
      </c>
      <c r="E242" s="61"/>
      <c r="F242" s="61"/>
      <c r="G242" s="61"/>
    </row>
    <row r="243" spans="1:7" x14ac:dyDescent="0.25">
      <c r="A243" s="37" t="str">
        <f t="shared" si="9"/>
        <v/>
      </c>
      <c r="B243" s="63" t="str">
        <f>IF(FCJ!M260="X",FCJ!B260,"")</f>
        <v/>
      </c>
      <c r="C243" s="38" t="str">
        <f t="shared" si="10"/>
        <v/>
      </c>
      <c r="E243" s="61"/>
      <c r="F243" s="61"/>
      <c r="G243" s="61"/>
    </row>
    <row r="244" spans="1:7" x14ac:dyDescent="0.25">
      <c r="A244" s="37" t="str">
        <f t="shared" si="9"/>
        <v/>
      </c>
      <c r="B244" s="63" t="str">
        <f>IF(FCJ!M261="X",FCJ!B261,"")</f>
        <v/>
      </c>
      <c r="C244" s="38" t="str">
        <f t="shared" si="10"/>
        <v/>
      </c>
      <c r="E244" s="61"/>
      <c r="F244" s="61"/>
      <c r="G244" s="61"/>
    </row>
    <row r="245" spans="1:7" x14ac:dyDescent="0.25">
      <c r="A245" s="37" t="str">
        <f t="shared" si="9"/>
        <v/>
      </c>
      <c r="B245" s="63" t="str">
        <f>IF(FCJ!M262="X",FCJ!B262,"")</f>
        <v/>
      </c>
      <c r="C245" s="38" t="str">
        <f t="shared" si="10"/>
        <v/>
      </c>
      <c r="E245" s="61"/>
      <c r="F245" s="61"/>
      <c r="G245" s="61"/>
    </row>
    <row r="246" spans="1:7" x14ac:dyDescent="0.25">
      <c r="A246" s="37" t="str">
        <f t="shared" si="9"/>
        <v/>
      </c>
      <c r="B246" s="63" t="str">
        <f>IF(FCJ!M263="X",FCJ!B263,"")</f>
        <v/>
      </c>
      <c r="C246" s="38" t="str">
        <f t="shared" si="10"/>
        <v/>
      </c>
      <c r="E246" s="61"/>
      <c r="F246" s="61"/>
      <c r="G246" s="61"/>
    </row>
    <row r="247" spans="1:7" x14ac:dyDescent="0.25">
      <c r="A247" s="37" t="str">
        <f t="shared" si="9"/>
        <v/>
      </c>
      <c r="B247" s="63" t="str">
        <f>IF(FCJ!M264="X",FCJ!B264,"")</f>
        <v/>
      </c>
      <c r="C247" s="38" t="str">
        <f t="shared" si="10"/>
        <v/>
      </c>
      <c r="E247" s="61"/>
      <c r="F247" s="61"/>
      <c r="G247" s="61"/>
    </row>
    <row r="248" spans="1:7" x14ac:dyDescent="0.25">
      <c r="A248" s="37" t="str">
        <f t="shared" si="9"/>
        <v/>
      </c>
      <c r="B248" s="63" t="str">
        <f>IF(FCJ!M265="X",FCJ!B265,"")</f>
        <v/>
      </c>
      <c r="C248" s="38" t="str">
        <f t="shared" si="10"/>
        <v/>
      </c>
      <c r="E248" s="61"/>
      <c r="F248" s="61"/>
      <c r="G248" s="61"/>
    </row>
    <row r="249" spans="1:7" x14ac:dyDescent="0.25">
      <c r="A249" s="61"/>
      <c r="B249" s="62"/>
      <c r="C249" s="61"/>
      <c r="E249" s="61"/>
      <c r="F249" s="61"/>
      <c r="G249" s="61"/>
    </row>
    <row r="250" spans="1:7" x14ac:dyDescent="0.25">
      <c r="F250" s="34"/>
    </row>
    <row r="251" spans="1:7" x14ac:dyDescent="0.25">
      <c r="B251" s="24" t="s">
        <v>113</v>
      </c>
      <c r="C251" s="24">
        <f>MIN(C2:C248)</f>
        <v>242</v>
      </c>
      <c r="F251" s="35" t="s">
        <v>112</v>
      </c>
      <c r="G251" s="36" t="str">
        <f>IFERROR(VLOOKUP("AGENT EN DOUBLE",G2:G18,1,FALSE),"")</f>
        <v/>
      </c>
    </row>
    <row r="252" spans="1:7" x14ac:dyDescent="0.25">
      <c r="B252" s="24" t="s">
        <v>114</v>
      </c>
      <c r="C252" s="24">
        <f>MAX(C2:C248)</f>
        <v>247</v>
      </c>
    </row>
  </sheetData>
  <sheetProtection selectLockedCells="1" selectUnlockedCells="1"/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E249"/>
  <sheetViews>
    <sheetView workbookViewId="0">
      <pane xSplit="1" ySplit="1" topLeftCell="B18" activePane="bottomRight" state="frozen"/>
      <selection activeCell="C202" sqref="C202:J202"/>
      <selection pane="topRight" activeCell="C202" sqref="C202:J202"/>
      <selection pane="bottomLeft" activeCell="C202" sqref="C202:J202"/>
      <selection pane="bottomRight" activeCell="C202" sqref="C202:J202"/>
    </sheetView>
  </sheetViews>
  <sheetFormatPr baseColWidth="10" defaultRowHeight="15" x14ac:dyDescent="0.25"/>
  <cols>
    <col min="1" max="1" width="11.42578125" style="2"/>
    <col min="2" max="2" width="54" style="2" bestFit="1" customWidth="1"/>
    <col min="3" max="3" width="89.42578125" style="2" customWidth="1"/>
    <col min="4" max="4" width="6.28515625" style="2" bestFit="1" customWidth="1"/>
    <col min="5" max="5" width="13.5703125" style="2" bestFit="1" customWidth="1"/>
    <col min="6" max="16384" width="11.42578125" style="2"/>
  </cols>
  <sheetData>
    <row r="1" spans="1:5" ht="25.5" customHeight="1" thickBot="1" x14ac:dyDescent="0.3">
      <c r="A1" s="82" t="s">
        <v>52</v>
      </c>
      <c r="B1" s="83" t="s">
        <v>77</v>
      </c>
      <c r="C1" s="84" t="s">
        <v>78</v>
      </c>
      <c r="D1" s="85"/>
      <c r="E1" s="86"/>
    </row>
    <row r="2" spans="1:5" ht="15" customHeight="1" thickTop="1" x14ac:dyDescent="0.25">
      <c r="A2" s="87" t="str">
        <f t="shared" ref="A2:A65" si="0">IF(B2="","",D2&amp;"_"&amp;E2)</f>
        <v>INC_1</v>
      </c>
      <c r="B2" s="88" t="s">
        <v>53</v>
      </c>
      <c r="C2" s="89" t="s">
        <v>2</v>
      </c>
      <c r="D2" s="90" t="s">
        <v>79</v>
      </c>
      <c r="E2" s="91">
        <v>1</v>
      </c>
    </row>
    <row r="3" spans="1:5" ht="15" customHeight="1" x14ac:dyDescent="0.25">
      <c r="A3" s="92" t="str">
        <f t="shared" si="0"/>
        <v>INC_2</v>
      </c>
      <c r="B3" s="3" t="s">
        <v>54</v>
      </c>
      <c r="C3" s="4" t="s">
        <v>4</v>
      </c>
      <c r="D3" s="6" t="s">
        <v>79</v>
      </c>
      <c r="E3" s="93">
        <v>2</v>
      </c>
    </row>
    <row r="4" spans="1:5" ht="15" customHeight="1" x14ac:dyDescent="0.25">
      <c r="A4" s="92" t="str">
        <f t="shared" si="0"/>
        <v>INC_3</v>
      </c>
      <c r="B4" s="3" t="s">
        <v>55</v>
      </c>
      <c r="C4" s="4" t="s">
        <v>6</v>
      </c>
      <c r="D4" s="6" t="s">
        <v>79</v>
      </c>
      <c r="E4" s="93">
        <v>3</v>
      </c>
    </row>
    <row r="5" spans="1:5" ht="15" customHeight="1" x14ac:dyDescent="0.25">
      <c r="A5" s="92" t="str">
        <f t="shared" si="0"/>
        <v>INC_4</v>
      </c>
      <c r="B5" s="3" t="s">
        <v>56</v>
      </c>
      <c r="C5" s="4" t="s">
        <v>8</v>
      </c>
      <c r="D5" s="6" t="s">
        <v>79</v>
      </c>
      <c r="E5" s="93">
        <v>4</v>
      </c>
    </row>
    <row r="6" spans="1:5" ht="15" customHeight="1" x14ac:dyDescent="0.25">
      <c r="A6" s="92" t="str">
        <f t="shared" si="0"/>
        <v>INC_5</v>
      </c>
      <c r="B6" s="3" t="s">
        <v>57</v>
      </c>
      <c r="C6" s="4" t="s">
        <v>10</v>
      </c>
      <c r="D6" s="6" t="s">
        <v>79</v>
      </c>
      <c r="E6" s="93">
        <v>5</v>
      </c>
    </row>
    <row r="7" spans="1:5" ht="15" customHeight="1" x14ac:dyDescent="0.25">
      <c r="A7" s="92" t="str">
        <f t="shared" si="0"/>
        <v>INC_6</v>
      </c>
      <c r="B7" s="3" t="s">
        <v>58</v>
      </c>
      <c r="C7" s="3" t="s">
        <v>58</v>
      </c>
      <c r="D7" s="6" t="s">
        <v>79</v>
      </c>
      <c r="E7" s="93">
        <v>6</v>
      </c>
    </row>
    <row r="8" spans="1:5" ht="15" customHeight="1" x14ac:dyDescent="0.25">
      <c r="A8" s="92" t="str">
        <f t="shared" si="0"/>
        <v>INC_7</v>
      </c>
      <c r="B8" s="3" t="s">
        <v>13</v>
      </c>
      <c r="C8" s="4" t="s">
        <v>13</v>
      </c>
      <c r="D8" s="6" t="s">
        <v>79</v>
      </c>
      <c r="E8" s="93">
        <v>7</v>
      </c>
    </row>
    <row r="9" spans="1:5" ht="15" customHeight="1" x14ac:dyDescent="0.25">
      <c r="A9" s="92" t="str">
        <f t="shared" si="0"/>
        <v>INC_8</v>
      </c>
      <c r="B9" s="5" t="s">
        <v>59</v>
      </c>
      <c r="C9" s="4" t="s">
        <v>65</v>
      </c>
      <c r="D9" s="6" t="s">
        <v>79</v>
      </c>
      <c r="E9" s="93">
        <v>8</v>
      </c>
    </row>
    <row r="10" spans="1:5" ht="15" customHeight="1" x14ac:dyDescent="0.25">
      <c r="A10" s="92" t="str">
        <f t="shared" si="0"/>
        <v>INC_9</v>
      </c>
      <c r="B10" s="5" t="s">
        <v>60</v>
      </c>
      <c r="C10" s="4" t="s">
        <v>64</v>
      </c>
      <c r="D10" s="6" t="s">
        <v>79</v>
      </c>
      <c r="E10" s="93">
        <v>9</v>
      </c>
    </row>
    <row r="11" spans="1:5" ht="15" customHeight="1" x14ac:dyDescent="0.25">
      <c r="A11" s="92" t="str">
        <f t="shared" si="0"/>
        <v>INC_10</v>
      </c>
      <c r="B11" s="3" t="s">
        <v>61</v>
      </c>
      <c r="C11" s="4" t="s">
        <v>19</v>
      </c>
      <c r="D11" s="6" t="s">
        <v>79</v>
      </c>
      <c r="E11" s="93">
        <v>10</v>
      </c>
    </row>
    <row r="12" spans="1:5" ht="15" customHeight="1" x14ac:dyDescent="0.25">
      <c r="A12" s="92" t="str">
        <f t="shared" si="0"/>
        <v>INC_11</v>
      </c>
      <c r="B12" s="3" t="s">
        <v>62</v>
      </c>
      <c r="C12" s="4" t="s">
        <v>21</v>
      </c>
      <c r="D12" s="6" t="s">
        <v>79</v>
      </c>
      <c r="E12" s="93">
        <v>11</v>
      </c>
    </row>
    <row r="13" spans="1:5" ht="15" customHeight="1" x14ac:dyDescent="0.25">
      <c r="A13" s="92" t="str">
        <f t="shared" si="0"/>
        <v>INC_12</v>
      </c>
      <c r="B13" s="3" t="s">
        <v>23</v>
      </c>
      <c r="C13" s="4" t="s">
        <v>23</v>
      </c>
      <c r="D13" s="6" t="s">
        <v>79</v>
      </c>
      <c r="E13" s="93">
        <v>12</v>
      </c>
    </row>
    <row r="14" spans="1:5" ht="15" customHeight="1" x14ac:dyDescent="0.25">
      <c r="A14" s="92" t="str">
        <f t="shared" si="0"/>
        <v>INC_13</v>
      </c>
      <c r="B14" s="3" t="s">
        <v>63</v>
      </c>
      <c r="C14" s="4" t="s">
        <v>25</v>
      </c>
      <c r="D14" s="6" t="s">
        <v>79</v>
      </c>
      <c r="E14" s="93">
        <v>13</v>
      </c>
    </row>
    <row r="15" spans="1:5" ht="15" customHeight="1" x14ac:dyDescent="0.25">
      <c r="A15" s="92" t="str">
        <f t="shared" si="0"/>
        <v/>
      </c>
      <c r="B15" s="72"/>
      <c r="C15" s="72"/>
      <c r="D15" s="6" t="s">
        <v>79</v>
      </c>
      <c r="E15" s="93">
        <v>14</v>
      </c>
    </row>
    <row r="16" spans="1:5" ht="15" customHeight="1" x14ac:dyDescent="0.25">
      <c r="A16" s="92" t="str">
        <f t="shared" si="0"/>
        <v/>
      </c>
      <c r="B16" s="72"/>
      <c r="C16" s="72"/>
      <c r="D16" s="6" t="s">
        <v>79</v>
      </c>
      <c r="E16" s="93">
        <v>15</v>
      </c>
    </row>
    <row r="17" spans="1:5" ht="15" customHeight="1" x14ac:dyDescent="0.25">
      <c r="A17" s="92" t="str">
        <f t="shared" si="0"/>
        <v/>
      </c>
      <c r="B17" s="72"/>
      <c r="C17" s="72"/>
      <c r="D17" s="6" t="s">
        <v>79</v>
      </c>
      <c r="E17" s="93">
        <v>16</v>
      </c>
    </row>
    <row r="18" spans="1:5" ht="15" customHeight="1" x14ac:dyDescent="0.25">
      <c r="A18" s="92" t="str">
        <f t="shared" si="0"/>
        <v/>
      </c>
      <c r="B18" s="72"/>
      <c r="C18" s="72"/>
      <c r="D18" s="6" t="s">
        <v>79</v>
      </c>
      <c r="E18" s="93">
        <v>17</v>
      </c>
    </row>
    <row r="19" spans="1:5" ht="15" customHeight="1" x14ac:dyDescent="0.25">
      <c r="A19" s="92" t="str">
        <f t="shared" si="0"/>
        <v/>
      </c>
      <c r="B19" s="72"/>
      <c r="C19" s="72"/>
      <c r="D19" s="6" t="s">
        <v>79</v>
      </c>
      <c r="E19" s="93">
        <v>18</v>
      </c>
    </row>
    <row r="20" spans="1:5" ht="15" customHeight="1" x14ac:dyDescent="0.25">
      <c r="A20" s="92" t="str">
        <f t="shared" si="0"/>
        <v/>
      </c>
      <c r="B20" s="72"/>
      <c r="C20" s="72"/>
      <c r="D20" s="6" t="s">
        <v>79</v>
      </c>
      <c r="E20" s="93">
        <v>19</v>
      </c>
    </row>
    <row r="21" spans="1:5" x14ac:dyDescent="0.25">
      <c r="A21" s="92" t="str">
        <f t="shared" si="0"/>
        <v/>
      </c>
      <c r="B21" s="72"/>
      <c r="C21" s="72"/>
      <c r="D21" s="6" t="s">
        <v>79</v>
      </c>
      <c r="E21" s="93">
        <v>20</v>
      </c>
    </row>
    <row r="22" spans="1:5" x14ac:dyDescent="0.25">
      <c r="A22" s="92" t="str">
        <f t="shared" si="0"/>
        <v/>
      </c>
      <c r="B22" s="72"/>
      <c r="C22" s="72"/>
      <c r="D22" s="6" t="s">
        <v>79</v>
      </c>
      <c r="E22" s="93">
        <v>21</v>
      </c>
    </row>
    <row r="23" spans="1:5" x14ac:dyDescent="0.25">
      <c r="A23" s="92" t="str">
        <f t="shared" si="0"/>
        <v/>
      </c>
      <c r="B23" s="72"/>
      <c r="C23" s="72"/>
      <c r="D23" s="6" t="s">
        <v>79</v>
      </c>
      <c r="E23" s="93">
        <v>22</v>
      </c>
    </row>
    <row r="24" spans="1:5" x14ac:dyDescent="0.25">
      <c r="A24" s="92" t="str">
        <f t="shared" si="0"/>
        <v/>
      </c>
      <c r="B24" s="72"/>
      <c r="C24" s="72"/>
      <c r="D24" s="6" t="s">
        <v>79</v>
      </c>
      <c r="E24" s="93">
        <v>23</v>
      </c>
    </row>
    <row r="25" spans="1:5" x14ac:dyDescent="0.25">
      <c r="A25" s="92" t="str">
        <f t="shared" si="0"/>
        <v/>
      </c>
      <c r="B25" s="72"/>
      <c r="C25" s="72"/>
      <c r="D25" s="6" t="s">
        <v>79</v>
      </c>
      <c r="E25" s="93">
        <v>24</v>
      </c>
    </row>
    <row r="26" spans="1:5" x14ac:dyDescent="0.25">
      <c r="A26" s="92" t="str">
        <f t="shared" si="0"/>
        <v/>
      </c>
      <c r="B26" s="72"/>
      <c r="C26" s="72"/>
      <c r="D26" s="6" t="s">
        <v>79</v>
      </c>
      <c r="E26" s="93">
        <v>25</v>
      </c>
    </row>
    <row r="27" spans="1:5" x14ac:dyDescent="0.25">
      <c r="A27" s="92" t="str">
        <f t="shared" si="0"/>
        <v/>
      </c>
      <c r="B27" s="72"/>
      <c r="C27" s="72"/>
      <c r="D27" s="6" t="s">
        <v>79</v>
      </c>
      <c r="E27" s="93">
        <v>26</v>
      </c>
    </row>
    <row r="28" spans="1:5" x14ac:dyDescent="0.25">
      <c r="A28" s="92" t="str">
        <f t="shared" si="0"/>
        <v/>
      </c>
      <c r="B28" s="72"/>
      <c r="C28" s="72"/>
      <c r="D28" s="6" t="s">
        <v>79</v>
      </c>
      <c r="E28" s="93">
        <v>27</v>
      </c>
    </row>
    <row r="29" spans="1:5" x14ac:dyDescent="0.25">
      <c r="A29" s="92" t="str">
        <f t="shared" si="0"/>
        <v/>
      </c>
      <c r="B29" s="72"/>
      <c r="C29" s="72"/>
      <c r="D29" s="6" t="s">
        <v>79</v>
      </c>
      <c r="E29" s="93">
        <v>28</v>
      </c>
    </row>
    <row r="30" spans="1:5" x14ac:dyDescent="0.25">
      <c r="A30" s="92" t="str">
        <f t="shared" si="0"/>
        <v/>
      </c>
      <c r="B30" s="72"/>
      <c r="C30" s="72"/>
      <c r="D30" s="6" t="s">
        <v>79</v>
      </c>
      <c r="E30" s="93">
        <v>29</v>
      </c>
    </row>
    <row r="31" spans="1:5" x14ac:dyDescent="0.25">
      <c r="A31" s="92" t="str">
        <f t="shared" si="0"/>
        <v/>
      </c>
      <c r="B31" s="72"/>
      <c r="C31" s="72"/>
      <c r="D31" s="6" t="s">
        <v>79</v>
      </c>
      <c r="E31" s="93">
        <v>30</v>
      </c>
    </row>
    <row r="32" spans="1:5" x14ac:dyDescent="0.25">
      <c r="A32" s="92" t="str">
        <f t="shared" si="0"/>
        <v/>
      </c>
      <c r="B32" s="72"/>
      <c r="C32" s="72"/>
      <c r="D32" s="6" t="s">
        <v>79</v>
      </c>
      <c r="E32" s="93">
        <v>31</v>
      </c>
    </row>
    <row r="33" spans="1:5" x14ac:dyDescent="0.25">
      <c r="A33" s="92" t="str">
        <f t="shared" si="0"/>
        <v/>
      </c>
      <c r="B33" s="72"/>
      <c r="C33" s="72"/>
      <c r="D33" s="6" t="s">
        <v>79</v>
      </c>
      <c r="E33" s="93">
        <v>32</v>
      </c>
    </row>
    <row r="34" spans="1:5" x14ac:dyDescent="0.25">
      <c r="A34" s="92" t="str">
        <f t="shared" si="0"/>
        <v/>
      </c>
      <c r="B34" s="72"/>
      <c r="C34" s="72"/>
      <c r="D34" s="6" t="s">
        <v>79</v>
      </c>
      <c r="E34" s="93">
        <v>33</v>
      </c>
    </row>
    <row r="35" spans="1:5" x14ac:dyDescent="0.25">
      <c r="A35" s="92" t="str">
        <f t="shared" si="0"/>
        <v/>
      </c>
      <c r="B35" s="72"/>
      <c r="C35" s="72"/>
      <c r="D35" s="6" t="s">
        <v>79</v>
      </c>
      <c r="E35" s="93">
        <v>34</v>
      </c>
    </row>
    <row r="36" spans="1:5" x14ac:dyDescent="0.25">
      <c r="A36" s="92" t="str">
        <f t="shared" si="0"/>
        <v/>
      </c>
      <c r="B36" s="72"/>
      <c r="C36" s="72"/>
      <c r="D36" s="6" t="s">
        <v>79</v>
      </c>
      <c r="E36" s="93">
        <v>35</v>
      </c>
    </row>
    <row r="37" spans="1:5" x14ac:dyDescent="0.25">
      <c r="A37" s="92" t="str">
        <f t="shared" si="0"/>
        <v/>
      </c>
      <c r="B37" s="72"/>
      <c r="C37" s="72"/>
      <c r="D37" s="6" t="s">
        <v>79</v>
      </c>
      <c r="E37" s="93">
        <v>36</v>
      </c>
    </row>
    <row r="38" spans="1:5" x14ac:dyDescent="0.25">
      <c r="A38" s="92" t="str">
        <f t="shared" si="0"/>
        <v/>
      </c>
      <c r="B38" s="72"/>
      <c r="C38" s="72"/>
      <c r="D38" s="6" t="s">
        <v>79</v>
      </c>
      <c r="E38" s="93">
        <v>37</v>
      </c>
    </row>
    <row r="39" spans="1:5" x14ac:dyDescent="0.25">
      <c r="A39" s="92" t="str">
        <f t="shared" si="0"/>
        <v/>
      </c>
      <c r="B39" s="72"/>
      <c r="C39" s="72"/>
      <c r="D39" s="6" t="s">
        <v>79</v>
      </c>
      <c r="E39" s="93">
        <v>38</v>
      </c>
    </row>
    <row r="40" spans="1:5" x14ac:dyDescent="0.25">
      <c r="A40" s="92" t="str">
        <f t="shared" si="0"/>
        <v/>
      </c>
      <c r="B40" s="72"/>
      <c r="C40" s="72"/>
      <c r="D40" s="6" t="s">
        <v>79</v>
      </c>
      <c r="E40" s="93">
        <v>39</v>
      </c>
    </row>
    <row r="41" spans="1:5" x14ac:dyDescent="0.25">
      <c r="A41" s="92" t="str">
        <f t="shared" si="0"/>
        <v/>
      </c>
      <c r="B41" s="72"/>
      <c r="C41" s="72"/>
      <c r="D41" s="6" t="s">
        <v>79</v>
      </c>
      <c r="E41" s="93">
        <v>40</v>
      </c>
    </row>
    <row r="42" spans="1:5" x14ac:dyDescent="0.25">
      <c r="A42" s="92" t="str">
        <f t="shared" si="0"/>
        <v/>
      </c>
      <c r="B42" s="72"/>
      <c r="C42" s="72"/>
      <c r="D42" s="6" t="s">
        <v>79</v>
      </c>
      <c r="E42" s="93">
        <v>41</v>
      </c>
    </row>
    <row r="43" spans="1:5" x14ac:dyDescent="0.25">
      <c r="A43" s="92" t="str">
        <f t="shared" si="0"/>
        <v/>
      </c>
      <c r="B43" s="72"/>
      <c r="C43" s="72"/>
      <c r="D43" s="6" t="s">
        <v>79</v>
      </c>
      <c r="E43" s="93">
        <v>42</v>
      </c>
    </row>
    <row r="44" spans="1:5" x14ac:dyDescent="0.25">
      <c r="A44" s="92" t="str">
        <f t="shared" si="0"/>
        <v/>
      </c>
      <c r="B44" s="72"/>
      <c r="C44" s="72"/>
      <c r="D44" s="6" t="s">
        <v>79</v>
      </c>
      <c r="E44" s="93">
        <v>43</v>
      </c>
    </row>
    <row r="45" spans="1:5" x14ac:dyDescent="0.25">
      <c r="A45" s="92" t="str">
        <f t="shared" si="0"/>
        <v/>
      </c>
      <c r="B45" s="72"/>
      <c r="C45" s="72"/>
      <c r="D45" s="6" t="s">
        <v>79</v>
      </c>
      <c r="E45" s="93">
        <v>44</v>
      </c>
    </row>
    <row r="46" spans="1:5" x14ac:dyDescent="0.25">
      <c r="A46" s="92" t="str">
        <f t="shared" si="0"/>
        <v/>
      </c>
      <c r="B46" s="72"/>
      <c r="C46" s="72"/>
      <c r="D46" s="6" t="s">
        <v>79</v>
      </c>
      <c r="E46" s="93">
        <v>45</v>
      </c>
    </row>
    <row r="47" spans="1:5" x14ac:dyDescent="0.25">
      <c r="A47" s="92" t="str">
        <f t="shared" si="0"/>
        <v/>
      </c>
      <c r="B47" s="72"/>
      <c r="C47" s="72"/>
      <c r="D47" s="6" t="s">
        <v>79</v>
      </c>
      <c r="E47" s="93">
        <v>46</v>
      </c>
    </row>
    <row r="48" spans="1:5" x14ac:dyDescent="0.25">
      <c r="A48" s="92" t="str">
        <f t="shared" si="0"/>
        <v/>
      </c>
      <c r="B48" s="72"/>
      <c r="C48" s="72"/>
      <c r="D48" s="6" t="s">
        <v>79</v>
      </c>
      <c r="E48" s="93">
        <v>47</v>
      </c>
    </row>
    <row r="49" spans="1:5" x14ac:dyDescent="0.25">
      <c r="A49" s="92" t="str">
        <f t="shared" si="0"/>
        <v/>
      </c>
      <c r="B49" s="72"/>
      <c r="C49" s="72"/>
      <c r="D49" s="6" t="s">
        <v>79</v>
      </c>
      <c r="E49" s="93">
        <v>48</v>
      </c>
    </row>
    <row r="50" spans="1:5" x14ac:dyDescent="0.25">
      <c r="A50" s="92" t="str">
        <f t="shared" si="0"/>
        <v/>
      </c>
      <c r="B50" s="72"/>
      <c r="C50" s="72"/>
      <c r="D50" s="6" t="s">
        <v>79</v>
      </c>
      <c r="E50" s="93">
        <v>49</v>
      </c>
    </row>
    <row r="51" spans="1:5" ht="15.75" thickBot="1" x14ac:dyDescent="0.3">
      <c r="A51" s="94" t="str">
        <f t="shared" si="0"/>
        <v/>
      </c>
      <c r="B51" s="95"/>
      <c r="C51" s="95"/>
      <c r="D51" s="96" t="s">
        <v>79</v>
      </c>
      <c r="E51" s="97">
        <v>50</v>
      </c>
    </row>
    <row r="52" spans="1:5" ht="15" customHeight="1" thickTop="1" x14ac:dyDescent="0.25">
      <c r="A52" s="87" t="str">
        <f t="shared" si="0"/>
        <v>SAP_1</v>
      </c>
      <c r="B52" s="88" t="s">
        <v>5</v>
      </c>
      <c r="C52" s="88" t="s">
        <v>5</v>
      </c>
      <c r="D52" s="98" t="s">
        <v>80</v>
      </c>
      <c r="E52" s="99">
        <v>1</v>
      </c>
    </row>
    <row r="53" spans="1:5" x14ac:dyDescent="0.25">
      <c r="A53" s="92" t="str">
        <f t="shared" si="0"/>
        <v>SAP_2</v>
      </c>
      <c r="B53" s="3" t="s">
        <v>7</v>
      </c>
      <c r="C53" s="3" t="s">
        <v>7</v>
      </c>
      <c r="D53" s="8" t="s">
        <v>80</v>
      </c>
      <c r="E53" s="100">
        <v>2</v>
      </c>
    </row>
    <row r="54" spans="1:5" x14ac:dyDescent="0.25">
      <c r="A54" s="92" t="str">
        <f t="shared" si="0"/>
        <v>SAP_3</v>
      </c>
      <c r="B54" s="3" t="s">
        <v>66</v>
      </c>
      <c r="C54" s="3" t="s">
        <v>9</v>
      </c>
      <c r="D54" s="8" t="s">
        <v>80</v>
      </c>
      <c r="E54" s="100">
        <v>3</v>
      </c>
    </row>
    <row r="55" spans="1:5" x14ac:dyDescent="0.25">
      <c r="A55" s="92" t="str">
        <f t="shared" si="0"/>
        <v>SAP_4</v>
      </c>
      <c r="B55" s="3" t="s">
        <v>67</v>
      </c>
      <c r="C55" s="3" t="s">
        <v>11</v>
      </c>
      <c r="D55" s="8" t="s">
        <v>80</v>
      </c>
      <c r="E55" s="100">
        <v>4</v>
      </c>
    </row>
    <row r="56" spans="1:5" x14ac:dyDescent="0.25">
      <c r="A56" s="92" t="str">
        <f t="shared" si="0"/>
        <v>SAP_5</v>
      </c>
      <c r="B56" s="3" t="s">
        <v>68</v>
      </c>
      <c r="C56" s="3" t="s">
        <v>12</v>
      </c>
      <c r="D56" s="8" t="s">
        <v>80</v>
      </c>
      <c r="E56" s="100">
        <v>5</v>
      </c>
    </row>
    <row r="57" spans="1:5" x14ac:dyDescent="0.25">
      <c r="A57" s="92" t="str">
        <f t="shared" si="0"/>
        <v>SAP_6</v>
      </c>
      <c r="B57" s="3" t="s">
        <v>14</v>
      </c>
      <c r="C57" s="3" t="s">
        <v>14</v>
      </c>
      <c r="D57" s="8" t="s">
        <v>80</v>
      </c>
      <c r="E57" s="100">
        <v>6</v>
      </c>
    </row>
    <row r="58" spans="1:5" x14ac:dyDescent="0.25">
      <c r="A58" s="92" t="str">
        <f t="shared" si="0"/>
        <v>SAP_7</v>
      </c>
      <c r="B58" s="3" t="s">
        <v>15</v>
      </c>
      <c r="C58" s="3" t="s">
        <v>15</v>
      </c>
      <c r="D58" s="8" t="s">
        <v>80</v>
      </c>
      <c r="E58" s="100">
        <v>7</v>
      </c>
    </row>
    <row r="59" spans="1:5" x14ac:dyDescent="0.25">
      <c r="A59" s="92" t="str">
        <f t="shared" si="0"/>
        <v>SAP_8</v>
      </c>
      <c r="B59" s="3" t="s">
        <v>69</v>
      </c>
      <c r="C59" s="3" t="s">
        <v>16</v>
      </c>
      <c r="D59" s="8" t="s">
        <v>80</v>
      </c>
      <c r="E59" s="100">
        <v>8</v>
      </c>
    </row>
    <row r="60" spans="1:5" x14ac:dyDescent="0.25">
      <c r="A60" s="92" t="str">
        <f t="shared" si="0"/>
        <v>SAP_9</v>
      </c>
      <c r="B60" s="3" t="s">
        <v>17</v>
      </c>
      <c r="C60" s="3" t="s">
        <v>17</v>
      </c>
      <c r="D60" s="8" t="s">
        <v>80</v>
      </c>
      <c r="E60" s="100">
        <v>9</v>
      </c>
    </row>
    <row r="61" spans="1:5" x14ac:dyDescent="0.25">
      <c r="A61" s="92" t="str">
        <f t="shared" si="0"/>
        <v>SAP_10</v>
      </c>
      <c r="B61" s="3" t="s">
        <v>70</v>
      </c>
      <c r="C61" s="3" t="s">
        <v>18</v>
      </c>
      <c r="D61" s="8" t="s">
        <v>80</v>
      </c>
      <c r="E61" s="100">
        <v>10</v>
      </c>
    </row>
    <row r="62" spans="1:5" x14ac:dyDescent="0.25">
      <c r="A62" s="92" t="str">
        <f t="shared" si="0"/>
        <v>SAP_11</v>
      </c>
      <c r="B62" s="3" t="s">
        <v>71</v>
      </c>
      <c r="C62" s="3" t="s">
        <v>20</v>
      </c>
      <c r="D62" s="8" t="s">
        <v>80</v>
      </c>
      <c r="E62" s="100">
        <v>11</v>
      </c>
    </row>
    <row r="63" spans="1:5" x14ac:dyDescent="0.25">
      <c r="A63" s="92" t="str">
        <f t="shared" si="0"/>
        <v>SAP_12</v>
      </c>
      <c r="B63" s="3" t="s">
        <v>22</v>
      </c>
      <c r="C63" s="3" t="s">
        <v>22</v>
      </c>
      <c r="D63" s="8" t="s">
        <v>80</v>
      </c>
      <c r="E63" s="100">
        <v>12</v>
      </c>
    </row>
    <row r="64" spans="1:5" x14ac:dyDescent="0.25">
      <c r="A64" s="92" t="str">
        <f t="shared" si="0"/>
        <v>SAP_13</v>
      </c>
      <c r="B64" s="3" t="s">
        <v>24</v>
      </c>
      <c r="C64" s="3" t="s">
        <v>24</v>
      </c>
      <c r="D64" s="8" t="s">
        <v>80</v>
      </c>
      <c r="E64" s="100">
        <v>13</v>
      </c>
    </row>
    <row r="65" spans="1:5" x14ac:dyDescent="0.25">
      <c r="A65" s="92" t="str">
        <f t="shared" si="0"/>
        <v>SAP_14</v>
      </c>
      <c r="B65" s="3" t="s">
        <v>26</v>
      </c>
      <c r="C65" s="3" t="s">
        <v>26</v>
      </c>
      <c r="D65" s="8" t="s">
        <v>80</v>
      </c>
      <c r="E65" s="100">
        <v>14</v>
      </c>
    </row>
    <row r="66" spans="1:5" x14ac:dyDescent="0.25">
      <c r="A66" s="92" t="str">
        <f t="shared" ref="A66:A129" si="1">IF(B66="","",D66&amp;"_"&amp;E66)</f>
        <v>SAP_15</v>
      </c>
      <c r="B66" s="3" t="s">
        <v>27</v>
      </c>
      <c r="C66" s="3" t="s">
        <v>27</v>
      </c>
      <c r="D66" s="8" t="s">
        <v>80</v>
      </c>
      <c r="E66" s="100">
        <v>15</v>
      </c>
    </row>
    <row r="67" spans="1:5" x14ac:dyDescent="0.25">
      <c r="A67" s="92" t="str">
        <f t="shared" si="1"/>
        <v>SAP_16</v>
      </c>
      <c r="B67" s="3" t="s">
        <v>28</v>
      </c>
      <c r="C67" s="3" t="s">
        <v>28</v>
      </c>
      <c r="D67" s="8" t="s">
        <v>80</v>
      </c>
      <c r="E67" s="100">
        <v>16</v>
      </c>
    </row>
    <row r="68" spans="1:5" x14ac:dyDescent="0.25">
      <c r="A68" s="92" t="str">
        <f t="shared" si="1"/>
        <v>SAP_17</v>
      </c>
      <c r="B68" s="3" t="s">
        <v>30</v>
      </c>
      <c r="C68" s="3" t="s">
        <v>30</v>
      </c>
      <c r="D68" s="8" t="s">
        <v>80</v>
      </c>
      <c r="E68" s="100">
        <v>17</v>
      </c>
    </row>
    <row r="69" spans="1:5" x14ac:dyDescent="0.25">
      <c r="A69" s="92" t="str">
        <f t="shared" si="1"/>
        <v>SAP_18</v>
      </c>
      <c r="B69" s="3" t="s">
        <v>32</v>
      </c>
      <c r="C69" s="3" t="s">
        <v>32</v>
      </c>
      <c r="D69" s="8" t="s">
        <v>80</v>
      </c>
      <c r="E69" s="100">
        <v>18</v>
      </c>
    </row>
    <row r="70" spans="1:5" x14ac:dyDescent="0.25">
      <c r="A70" s="92" t="str">
        <f t="shared" si="1"/>
        <v>SAP_19</v>
      </c>
      <c r="B70" s="3" t="s">
        <v>72</v>
      </c>
      <c r="C70" s="3" t="s">
        <v>34</v>
      </c>
      <c r="D70" s="8" t="s">
        <v>80</v>
      </c>
      <c r="E70" s="100">
        <v>19</v>
      </c>
    </row>
    <row r="71" spans="1:5" x14ac:dyDescent="0.25">
      <c r="A71" s="92" t="str">
        <f t="shared" si="1"/>
        <v>SAP_20</v>
      </c>
      <c r="B71" s="3" t="s">
        <v>36</v>
      </c>
      <c r="C71" s="3" t="s">
        <v>36</v>
      </c>
      <c r="D71" s="8" t="s">
        <v>80</v>
      </c>
      <c r="E71" s="100">
        <v>20</v>
      </c>
    </row>
    <row r="72" spans="1:5" x14ac:dyDescent="0.25">
      <c r="A72" s="92" t="str">
        <f t="shared" si="1"/>
        <v/>
      </c>
      <c r="B72" s="72"/>
      <c r="C72" s="72"/>
      <c r="D72" s="8" t="s">
        <v>80</v>
      </c>
      <c r="E72" s="100">
        <v>21</v>
      </c>
    </row>
    <row r="73" spans="1:5" x14ac:dyDescent="0.25">
      <c r="A73" s="92" t="str">
        <f t="shared" si="1"/>
        <v/>
      </c>
      <c r="B73" s="72"/>
      <c r="C73" s="72"/>
      <c r="D73" s="8" t="s">
        <v>80</v>
      </c>
      <c r="E73" s="100">
        <v>22</v>
      </c>
    </row>
    <row r="74" spans="1:5" x14ac:dyDescent="0.25">
      <c r="A74" s="92" t="str">
        <f t="shared" si="1"/>
        <v/>
      </c>
      <c r="B74" s="72"/>
      <c r="C74" s="72"/>
      <c r="D74" s="8" t="s">
        <v>80</v>
      </c>
      <c r="E74" s="100">
        <v>23</v>
      </c>
    </row>
    <row r="75" spans="1:5" x14ac:dyDescent="0.25">
      <c r="A75" s="92" t="str">
        <f t="shared" si="1"/>
        <v/>
      </c>
      <c r="B75" s="72"/>
      <c r="C75" s="72"/>
      <c r="D75" s="8" t="s">
        <v>80</v>
      </c>
      <c r="E75" s="100">
        <v>24</v>
      </c>
    </row>
    <row r="76" spans="1:5" x14ac:dyDescent="0.25">
      <c r="A76" s="92" t="str">
        <f t="shared" si="1"/>
        <v/>
      </c>
      <c r="B76" s="72"/>
      <c r="C76" s="72"/>
      <c r="D76" s="8" t="s">
        <v>80</v>
      </c>
      <c r="E76" s="100">
        <v>25</v>
      </c>
    </row>
    <row r="77" spans="1:5" x14ac:dyDescent="0.25">
      <c r="A77" s="92" t="str">
        <f t="shared" si="1"/>
        <v/>
      </c>
      <c r="B77" s="72"/>
      <c r="C77" s="72"/>
      <c r="D77" s="8" t="s">
        <v>80</v>
      </c>
      <c r="E77" s="100">
        <v>26</v>
      </c>
    </row>
    <row r="78" spans="1:5" x14ac:dyDescent="0.25">
      <c r="A78" s="92" t="str">
        <f t="shared" si="1"/>
        <v/>
      </c>
      <c r="B78" s="72"/>
      <c r="C78" s="72"/>
      <c r="D78" s="8" t="s">
        <v>80</v>
      </c>
      <c r="E78" s="100">
        <v>27</v>
      </c>
    </row>
    <row r="79" spans="1:5" x14ac:dyDescent="0.25">
      <c r="A79" s="92" t="str">
        <f t="shared" si="1"/>
        <v/>
      </c>
      <c r="B79" s="72"/>
      <c r="C79" s="72"/>
      <c r="D79" s="8" t="s">
        <v>80</v>
      </c>
      <c r="E79" s="100">
        <v>28</v>
      </c>
    </row>
    <row r="80" spans="1:5" x14ac:dyDescent="0.25">
      <c r="A80" s="92" t="str">
        <f t="shared" si="1"/>
        <v/>
      </c>
      <c r="B80" s="72"/>
      <c r="C80" s="72"/>
      <c r="D80" s="8" t="s">
        <v>80</v>
      </c>
      <c r="E80" s="100">
        <v>29</v>
      </c>
    </row>
    <row r="81" spans="1:5" x14ac:dyDescent="0.25">
      <c r="A81" s="92" t="str">
        <f t="shared" si="1"/>
        <v/>
      </c>
      <c r="B81" s="72"/>
      <c r="C81" s="72"/>
      <c r="D81" s="8" t="s">
        <v>80</v>
      </c>
      <c r="E81" s="100">
        <v>30</v>
      </c>
    </row>
    <row r="82" spans="1:5" x14ac:dyDescent="0.25">
      <c r="A82" s="92" t="str">
        <f t="shared" si="1"/>
        <v/>
      </c>
      <c r="B82" s="72"/>
      <c r="C82" s="72"/>
      <c r="D82" s="8" t="s">
        <v>80</v>
      </c>
      <c r="E82" s="100">
        <v>31</v>
      </c>
    </row>
    <row r="83" spans="1:5" x14ac:dyDescent="0.25">
      <c r="A83" s="92" t="str">
        <f t="shared" si="1"/>
        <v/>
      </c>
      <c r="B83" s="72"/>
      <c r="C83" s="72"/>
      <c r="D83" s="8" t="s">
        <v>80</v>
      </c>
      <c r="E83" s="100">
        <v>32</v>
      </c>
    </row>
    <row r="84" spans="1:5" x14ac:dyDescent="0.25">
      <c r="A84" s="92" t="str">
        <f t="shared" si="1"/>
        <v/>
      </c>
      <c r="B84" s="72"/>
      <c r="C84" s="72"/>
      <c r="D84" s="8" t="s">
        <v>80</v>
      </c>
      <c r="E84" s="100">
        <v>33</v>
      </c>
    </row>
    <row r="85" spans="1:5" x14ac:dyDescent="0.25">
      <c r="A85" s="92" t="str">
        <f t="shared" si="1"/>
        <v/>
      </c>
      <c r="B85" s="72"/>
      <c r="C85" s="72"/>
      <c r="D85" s="8" t="s">
        <v>80</v>
      </c>
      <c r="E85" s="100">
        <v>34</v>
      </c>
    </row>
    <row r="86" spans="1:5" x14ac:dyDescent="0.25">
      <c r="A86" s="92" t="str">
        <f t="shared" si="1"/>
        <v/>
      </c>
      <c r="B86" s="72"/>
      <c r="C86" s="72"/>
      <c r="D86" s="8" t="s">
        <v>80</v>
      </c>
      <c r="E86" s="100">
        <v>35</v>
      </c>
    </row>
    <row r="87" spans="1:5" x14ac:dyDescent="0.25">
      <c r="A87" s="92" t="str">
        <f t="shared" si="1"/>
        <v/>
      </c>
      <c r="B87" s="72"/>
      <c r="C87" s="72"/>
      <c r="D87" s="8" t="s">
        <v>80</v>
      </c>
      <c r="E87" s="100">
        <v>36</v>
      </c>
    </row>
    <row r="88" spans="1:5" x14ac:dyDescent="0.25">
      <c r="A88" s="92" t="str">
        <f t="shared" si="1"/>
        <v/>
      </c>
      <c r="B88" s="72"/>
      <c r="C88" s="72"/>
      <c r="D88" s="8" t="s">
        <v>80</v>
      </c>
      <c r="E88" s="100">
        <v>37</v>
      </c>
    </row>
    <row r="89" spans="1:5" x14ac:dyDescent="0.25">
      <c r="A89" s="92" t="str">
        <f t="shared" si="1"/>
        <v/>
      </c>
      <c r="B89" s="72"/>
      <c r="C89" s="72"/>
      <c r="D89" s="8" t="s">
        <v>80</v>
      </c>
      <c r="E89" s="100">
        <v>38</v>
      </c>
    </row>
    <row r="90" spans="1:5" x14ac:dyDescent="0.25">
      <c r="A90" s="92" t="str">
        <f t="shared" si="1"/>
        <v/>
      </c>
      <c r="B90" s="72"/>
      <c r="C90" s="72"/>
      <c r="D90" s="8" t="s">
        <v>80</v>
      </c>
      <c r="E90" s="100">
        <v>39</v>
      </c>
    </row>
    <row r="91" spans="1:5" x14ac:dyDescent="0.25">
      <c r="A91" s="92" t="str">
        <f t="shared" si="1"/>
        <v/>
      </c>
      <c r="B91" s="72"/>
      <c r="C91" s="72"/>
      <c r="D91" s="8" t="s">
        <v>80</v>
      </c>
      <c r="E91" s="100">
        <v>40</v>
      </c>
    </row>
    <row r="92" spans="1:5" x14ac:dyDescent="0.25">
      <c r="A92" s="92" t="str">
        <f t="shared" si="1"/>
        <v/>
      </c>
      <c r="B92" s="72"/>
      <c r="C92" s="72"/>
      <c r="D92" s="8" t="s">
        <v>80</v>
      </c>
      <c r="E92" s="100">
        <v>41</v>
      </c>
    </row>
    <row r="93" spans="1:5" x14ac:dyDescent="0.25">
      <c r="A93" s="92" t="str">
        <f t="shared" si="1"/>
        <v/>
      </c>
      <c r="B93" s="72"/>
      <c r="C93" s="72"/>
      <c r="D93" s="8" t="s">
        <v>80</v>
      </c>
      <c r="E93" s="100">
        <v>42</v>
      </c>
    </row>
    <row r="94" spans="1:5" x14ac:dyDescent="0.25">
      <c r="A94" s="92" t="str">
        <f t="shared" si="1"/>
        <v/>
      </c>
      <c r="B94" s="72"/>
      <c r="C94" s="72"/>
      <c r="D94" s="8" t="s">
        <v>80</v>
      </c>
      <c r="E94" s="100">
        <v>43</v>
      </c>
    </row>
    <row r="95" spans="1:5" x14ac:dyDescent="0.25">
      <c r="A95" s="92" t="str">
        <f t="shared" si="1"/>
        <v/>
      </c>
      <c r="B95" s="72"/>
      <c r="C95" s="72"/>
      <c r="D95" s="8" t="s">
        <v>80</v>
      </c>
      <c r="E95" s="100">
        <v>44</v>
      </c>
    </row>
    <row r="96" spans="1:5" x14ac:dyDescent="0.25">
      <c r="A96" s="92" t="str">
        <f t="shared" si="1"/>
        <v/>
      </c>
      <c r="B96" s="72"/>
      <c r="C96" s="72"/>
      <c r="D96" s="8" t="s">
        <v>80</v>
      </c>
      <c r="E96" s="100">
        <v>45</v>
      </c>
    </row>
    <row r="97" spans="1:5" x14ac:dyDescent="0.25">
      <c r="A97" s="92" t="str">
        <f t="shared" si="1"/>
        <v/>
      </c>
      <c r="B97" s="72"/>
      <c r="C97" s="72"/>
      <c r="D97" s="8" t="s">
        <v>80</v>
      </c>
      <c r="E97" s="100">
        <v>46</v>
      </c>
    </row>
    <row r="98" spans="1:5" x14ac:dyDescent="0.25">
      <c r="A98" s="92" t="str">
        <f t="shared" si="1"/>
        <v/>
      </c>
      <c r="B98" s="72"/>
      <c r="C98" s="72"/>
      <c r="D98" s="8" t="s">
        <v>80</v>
      </c>
      <c r="E98" s="100">
        <v>47</v>
      </c>
    </row>
    <row r="99" spans="1:5" x14ac:dyDescent="0.25">
      <c r="A99" s="92" t="str">
        <f t="shared" si="1"/>
        <v/>
      </c>
      <c r="B99" s="72"/>
      <c r="C99" s="72"/>
      <c r="D99" s="8" t="s">
        <v>80</v>
      </c>
      <c r="E99" s="100">
        <v>48</v>
      </c>
    </row>
    <row r="100" spans="1:5" x14ac:dyDescent="0.25">
      <c r="A100" s="92" t="str">
        <f t="shared" si="1"/>
        <v/>
      </c>
      <c r="B100" s="72"/>
      <c r="C100" s="72"/>
      <c r="D100" s="8" t="s">
        <v>80</v>
      </c>
      <c r="E100" s="100">
        <v>49</v>
      </c>
    </row>
    <row r="101" spans="1:5" ht="15.75" thickBot="1" x14ac:dyDescent="0.3">
      <c r="A101" s="94" t="str">
        <f t="shared" si="1"/>
        <v/>
      </c>
      <c r="B101" s="95"/>
      <c r="C101" s="95"/>
      <c r="D101" s="101" t="s">
        <v>80</v>
      </c>
      <c r="E101" s="102">
        <v>50</v>
      </c>
    </row>
    <row r="102" spans="1:5" ht="15" customHeight="1" thickTop="1" x14ac:dyDescent="0.25">
      <c r="A102" s="87" t="str">
        <f t="shared" si="1"/>
        <v>SR_1</v>
      </c>
      <c r="B102" s="88" t="s">
        <v>31</v>
      </c>
      <c r="C102" s="88" t="s">
        <v>31</v>
      </c>
      <c r="D102" s="103" t="s">
        <v>81</v>
      </c>
      <c r="E102" s="104">
        <v>1</v>
      </c>
    </row>
    <row r="103" spans="1:5" x14ac:dyDescent="0.25">
      <c r="A103" s="92" t="str">
        <f t="shared" si="1"/>
        <v>SR_2</v>
      </c>
      <c r="B103" s="3" t="s">
        <v>33</v>
      </c>
      <c r="C103" s="3" t="s">
        <v>33</v>
      </c>
      <c r="D103" s="22" t="s">
        <v>81</v>
      </c>
      <c r="E103" s="105">
        <v>2</v>
      </c>
    </row>
    <row r="104" spans="1:5" x14ac:dyDescent="0.25">
      <c r="A104" s="92" t="str">
        <f t="shared" si="1"/>
        <v>SR_3</v>
      </c>
      <c r="B104" s="3" t="s">
        <v>35</v>
      </c>
      <c r="C104" s="3" t="s">
        <v>35</v>
      </c>
      <c r="D104" s="22" t="s">
        <v>81</v>
      </c>
      <c r="E104" s="105">
        <v>3</v>
      </c>
    </row>
    <row r="105" spans="1:5" x14ac:dyDescent="0.25">
      <c r="A105" s="92" t="str">
        <f t="shared" si="1"/>
        <v/>
      </c>
      <c r="B105" s="72"/>
      <c r="C105" s="72"/>
      <c r="D105" s="22" t="s">
        <v>81</v>
      </c>
      <c r="E105" s="105">
        <v>4</v>
      </c>
    </row>
    <row r="106" spans="1:5" x14ac:dyDescent="0.25">
      <c r="A106" s="92" t="str">
        <f t="shared" si="1"/>
        <v/>
      </c>
      <c r="B106" s="72"/>
      <c r="C106" s="72"/>
      <c r="D106" s="22" t="s">
        <v>81</v>
      </c>
      <c r="E106" s="105">
        <v>5</v>
      </c>
    </row>
    <row r="107" spans="1:5" x14ac:dyDescent="0.25">
      <c r="A107" s="92" t="str">
        <f t="shared" si="1"/>
        <v/>
      </c>
      <c r="B107" s="72"/>
      <c r="C107" s="72"/>
      <c r="D107" s="22" t="s">
        <v>81</v>
      </c>
      <c r="E107" s="105">
        <v>6</v>
      </c>
    </row>
    <row r="108" spans="1:5" x14ac:dyDescent="0.25">
      <c r="A108" s="92" t="str">
        <f t="shared" si="1"/>
        <v/>
      </c>
      <c r="B108" s="72"/>
      <c r="C108" s="72"/>
      <c r="D108" s="22" t="s">
        <v>81</v>
      </c>
      <c r="E108" s="105">
        <v>7</v>
      </c>
    </row>
    <row r="109" spans="1:5" x14ac:dyDescent="0.25">
      <c r="A109" s="92" t="str">
        <f t="shared" si="1"/>
        <v/>
      </c>
      <c r="B109" s="72"/>
      <c r="C109" s="72"/>
      <c r="D109" s="22" t="s">
        <v>81</v>
      </c>
      <c r="E109" s="105">
        <v>8</v>
      </c>
    </row>
    <row r="110" spans="1:5" x14ac:dyDescent="0.25">
      <c r="A110" s="92" t="str">
        <f t="shared" si="1"/>
        <v/>
      </c>
      <c r="B110" s="72"/>
      <c r="C110" s="72"/>
      <c r="D110" s="22" t="s">
        <v>81</v>
      </c>
      <c r="E110" s="105">
        <v>9</v>
      </c>
    </row>
    <row r="111" spans="1:5" x14ac:dyDescent="0.25">
      <c r="A111" s="92" t="str">
        <f t="shared" si="1"/>
        <v/>
      </c>
      <c r="B111" s="72"/>
      <c r="C111" s="72"/>
      <c r="D111" s="22" t="s">
        <v>81</v>
      </c>
      <c r="E111" s="105">
        <v>10</v>
      </c>
    </row>
    <row r="112" spans="1:5" x14ac:dyDescent="0.25">
      <c r="A112" s="92" t="str">
        <f t="shared" si="1"/>
        <v/>
      </c>
      <c r="B112" s="72"/>
      <c r="C112" s="72"/>
      <c r="D112" s="22" t="s">
        <v>81</v>
      </c>
      <c r="E112" s="105">
        <v>11</v>
      </c>
    </row>
    <row r="113" spans="1:5" x14ac:dyDescent="0.25">
      <c r="A113" s="92" t="str">
        <f t="shared" si="1"/>
        <v/>
      </c>
      <c r="B113" s="72"/>
      <c r="C113" s="72"/>
      <c r="D113" s="22" t="s">
        <v>81</v>
      </c>
      <c r="E113" s="105">
        <v>12</v>
      </c>
    </row>
    <row r="114" spans="1:5" x14ac:dyDescent="0.25">
      <c r="A114" s="92" t="str">
        <f t="shared" si="1"/>
        <v/>
      </c>
      <c r="B114" s="72"/>
      <c r="C114" s="72"/>
      <c r="D114" s="22" t="s">
        <v>81</v>
      </c>
      <c r="E114" s="105">
        <v>13</v>
      </c>
    </row>
    <row r="115" spans="1:5" x14ac:dyDescent="0.25">
      <c r="A115" s="92" t="str">
        <f t="shared" si="1"/>
        <v/>
      </c>
      <c r="B115" s="72"/>
      <c r="C115" s="72"/>
      <c r="D115" s="22" t="s">
        <v>81</v>
      </c>
      <c r="E115" s="105">
        <v>14</v>
      </c>
    </row>
    <row r="116" spans="1:5" x14ac:dyDescent="0.25">
      <c r="A116" s="92" t="str">
        <f t="shared" si="1"/>
        <v/>
      </c>
      <c r="B116" s="72"/>
      <c r="C116" s="72"/>
      <c r="D116" s="22" t="s">
        <v>81</v>
      </c>
      <c r="E116" s="105">
        <v>15</v>
      </c>
    </row>
    <row r="117" spans="1:5" x14ac:dyDescent="0.25">
      <c r="A117" s="92" t="str">
        <f t="shared" si="1"/>
        <v/>
      </c>
      <c r="B117" s="72"/>
      <c r="C117" s="72"/>
      <c r="D117" s="22" t="s">
        <v>81</v>
      </c>
      <c r="E117" s="105">
        <v>16</v>
      </c>
    </row>
    <row r="118" spans="1:5" x14ac:dyDescent="0.25">
      <c r="A118" s="92" t="str">
        <f t="shared" si="1"/>
        <v/>
      </c>
      <c r="B118" s="72"/>
      <c r="C118" s="72"/>
      <c r="D118" s="22" t="s">
        <v>81</v>
      </c>
      <c r="E118" s="105">
        <v>17</v>
      </c>
    </row>
    <row r="119" spans="1:5" x14ac:dyDescent="0.25">
      <c r="A119" s="92" t="str">
        <f t="shared" si="1"/>
        <v/>
      </c>
      <c r="B119" s="72"/>
      <c r="C119" s="72"/>
      <c r="D119" s="22" t="s">
        <v>81</v>
      </c>
      <c r="E119" s="105">
        <v>18</v>
      </c>
    </row>
    <row r="120" spans="1:5" x14ac:dyDescent="0.25">
      <c r="A120" s="92" t="str">
        <f t="shared" si="1"/>
        <v/>
      </c>
      <c r="B120" s="72"/>
      <c r="C120" s="72"/>
      <c r="D120" s="22" t="s">
        <v>81</v>
      </c>
      <c r="E120" s="105">
        <v>19</v>
      </c>
    </row>
    <row r="121" spans="1:5" x14ac:dyDescent="0.25">
      <c r="A121" s="92" t="str">
        <f t="shared" si="1"/>
        <v/>
      </c>
      <c r="B121" s="72"/>
      <c r="C121" s="72"/>
      <c r="D121" s="22" t="s">
        <v>81</v>
      </c>
      <c r="E121" s="105">
        <v>20</v>
      </c>
    </row>
    <row r="122" spans="1:5" x14ac:dyDescent="0.25">
      <c r="A122" s="92" t="str">
        <f t="shared" si="1"/>
        <v/>
      </c>
      <c r="B122" s="72"/>
      <c r="C122" s="72"/>
      <c r="D122" s="22" t="s">
        <v>81</v>
      </c>
      <c r="E122" s="105">
        <v>21</v>
      </c>
    </row>
    <row r="123" spans="1:5" x14ac:dyDescent="0.25">
      <c r="A123" s="92" t="str">
        <f t="shared" si="1"/>
        <v/>
      </c>
      <c r="B123" s="72"/>
      <c r="C123" s="72"/>
      <c r="D123" s="22" t="s">
        <v>81</v>
      </c>
      <c r="E123" s="105">
        <v>22</v>
      </c>
    </row>
    <row r="124" spans="1:5" x14ac:dyDescent="0.25">
      <c r="A124" s="92" t="str">
        <f t="shared" si="1"/>
        <v/>
      </c>
      <c r="B124" s="72"/>
      <c r="C124" s="72"/>
      <c r="D124" s="22" t="s">
        <v>81</v>
      </c>
      <c r="E124" s="105">
        <v>23</v>
      </c>
    </row>
    <row r="125" spans="1:5" x14ac:dyDescent="0.25">
      <c r="A125" s="92" t="str">
        <f t="shared" si="1"/>
        <v/>
      </c>
      <c r="B125" s="72"/>
      <c r="C125" s="72"/>
      <c r="D125" s="22" t="s">
        <v>81</v>
      </c>
      <c r="E125" s="105">
        <v>24</v>
      </c>
    </row>
    <row r="126" spans="1:5" x14ac:dyDescent="0.25">
      <c r="A126" s="92" t="str">
        <f t="shared" si="1"/>
        <v/>
      </c>
      <c r="B126" s="72"/>
      <c r="C126" s="72"/>
      <c r="D126" s="22" t="s">
        <v>81</v>
      </c>
      <c r="E126" s="105">
        <v>25</v>
      </c>
    </row>
    <row r="127" spans="1:5" x14ac:dyDescent="0.25">
      <c r="A127" s="92" t="str">
        <f t="shared" si="1"/>
        <v/>
      </c>
      <c r="B127" s="72"/>
      <c r="C127" s="72"/>
      <c r="D127" s="22" t="s">
        <v>81</v>
      </c>
      <c r="E127" s="105">
        <v>26</v>
      </c>
    </row>
    <row r="128" spans="1:5" x14ac:dyDescent="0.25">
      <c r="A128" s="92" t="str">
        <f t="shared" si="1"/>
        <v/>
      </c>
      <c r="B128" s="72"/>
      <c r="C128" s="72"/>
      <c r="D128" s="22" t="s">
        <v>81</v>
      </c>
      <c r="E128" s="105">
        <v>27</v>
      </c>
    </row>
    <row r="129" spans="1:5" x14ac:dyDescent="0.25">
      <c r="A129" s="92" t="str">
        <f t="shared" si="1"/>
        <v/>
      </c>
      <c r="B129" s="72"/>
      <c r="C129" s="72"/>
      <c r="D129" s="22" t="s">
        <v>81</v>
      </c>
      <c r="E129" s="105">
        <v>28</v>
      </c>
    </row>
    <row r="130" spans="1:5" x14ac:dyDescent="0.25">
      <c r="A130" s="92" t="str">
        <f t="shared" ref="A130:A193" si="2">IF(B130="","",D130&amp;"_"&amp;E130)</f>
        <v/>
      </c>
      <c r="B130" s="72"/>
      <c r="C130" s="72"/>
      <c r="D130" s="22" t="s">
        <v>81</v>
      </c>
      <c r="E130" s="105">
        <v>29</v>
      </c>
    </row>
    <row r="131" spans="1:5" x14ac:dyDescent="0.25">
      <c r="A131" s="92" t="str">
        <f t="shared" si="2"/>
        <v/>
      </c>
      <c r="B131" s="72"/>
      <c r="C131" s="72"/>
      <c r="D131" s="22" t="s">
        <v>81</v>
      </c>
      <c r="E131" s="105">
        <v>30</v>
      </c>
    </row>
    <row r="132" spans="1:5" x14ac:dyDescent="0.25">
      <c r="A132" s="92" t="str">
        <f t="shared" si="2"/>
        <v/>
      </c>
      <c r="B132" s="72"/>
      <c r="C132" s="72"/>
      <c r="D132" s="22" t="s">
        <v>81</v>
      </c>
      <c r="E132" s="105">
        <v>31</v>
      </c>
    </row>
    <row r="133" spans="1:5" x14ac:dyDescent="0.25">
      <c r="A133" s="92" t="str">
        <f t="shared" si="2"/>
        <v/>
      </c>
      <c r="B133" s="72"/>
      <c r="C133" s="72"/>
      <c r="D133" s="22" t="s">
        <v>81</v>
      </c>
      <c r="E133" s="105">
        <v>32</v>
      </c>
    </row>
    <row r="134" spans="1:5" x14ac:dyDescent="0.25">
      <c r="A134" s="92" t="str">
        <f t="shared" si="2"/>
        <v/>
      </c>
      <c r="B134" s="72"/>
      <c r="C134" s="72"/>
      <c r="D134" s="22" t="s">
        <v>81</v>
      </c>
      <c r="E134" s="105">
        <v>33</v>
      </c>
    </row>
    <row r="135" spans="1:5" x14ac:dyDescent="0.25">
      <c r="A135" s="92" t="str">
        <f t="shared" si="2"/>
        <v/>
      </c>
      <c r="B135" s="72"/>
      <c r="C135" s="72"/>
      <c r="D135" s="22" t="s">
        <v>81</v>
      </c>
      <c r="E135" s="105">
        <v>34</v>
      </c>
    </row>
    <row r="136" spans="1:5" x14ac:dyDescent="0.25">
      <c r="A136" s="92" t="str">
        <f t="shared" si="2"/>
        <v/>
      </c>
      <c r="B136" s="72"/>
      <c r="C136" s="72"/>
      <c r="D136" s="22" t="s">
        <v>81</v>
      </c>
      <c r="E136" s="105">
        <v>35</v>
      </c>
    </row>
    <row r="137" spans="1:5" x14ac:dyDescent="0.25">
      <c r="A137" s="92" t="str">
        <f t="shared" si="2"/>
        <v/>
      </c>
      <c r="B137" s="72"/>
      <c r="C137" s="72"/>
      <c r="D137" s="22" t="s">
        <v>81</v>
      </c>
      <c r="E137" s="105">
        <v>36</v>
      </c>
    </row>
    <row r="138" spans="1:5" x14ac:dyDescent="0.25">
      <c r="A138" s="92" t="str">
        <f t="shared" si="2"/>
        <v/>
      </c>
      <c r="B138" s="72"/>
      <c r="C138" s="72"/>
      <c r="D138" s="22" t="s">
        <v>81</v>
      </c>
      <c r="E138" s="105">
        <v>37</v>
      </c>
    </row>
    <row r="139" spans="1:5" x14ac:dyDescent="0.25">
      <c r="A139" s="92" t="str">
        <f t="shared" si="2"/>
        <v/>
      </c>
      <c r="B139" s="72"/>
      <c r="C139" s="72"/>
      <c r="D139" s="22" t="s">
        <v>81</v>
      </c>
      <c r="E139" s="105">
        <v>38</v>
      </c>
    </row>
    <row r="140" spans="1:5" x14ac:dyDescent="0.25">
      <c r="A140" s="92" t="str">
        <f t="shared" si="2"/>
        <v/>
      </c>
      <c r="B140" s="72"/>
      <c r="C140" s="72"/>
      <c r="D140" s="22" t="s">
        <v>81</v>
      </c>
      <c r="E140" s="105">
        <v>39</v>
      </c>
    </row>
    <row r="141" spans="1:5" x14ac:dyDescent="0.25">
      <c r="A141" s="92" t="str">
        <f t="shared" si="2"/>
        <v/>
      </c>
      <c r="B141" s="72"/>
      <c r="C141" s="72"/>
      <c r="D141" s="22" t="s">
        <v>81</v>
      </c>
      <c r="E141" s="105">
        <v>40</v>
      </c>
    </row>
    <row r="142" spans="1:5" x14ac:dyDescent="0.25">
      <c r="A142" s="92" t="str">
        <f t="shared" si="2"/>
        <v/>
      </c>
      <c r="B142" s="72"/>
      <c r="C142" s="72"/>
      <c r="D142" s="22" t="s">
        <v>81</v>
      </c>
      <c r="E142" s="105">
        <v>41</v>
      </c>
    </row>
    <row r="143" spans="1:5" x14ac:dyDescent="0.25">
      <c r="A143" s="92" t="str">
        <f t="shared" si="2"/>
        <v/>
      </c>
      <c r="B143" s="72"/>
      <c r="C143" s="72"/>
      <c r="D143" s="22" t="s">
        <v>81</v>
      </c>
      <c r="E143" s="105">
        <v>42</v>
      </c>
    </row>
    <row r="144" spans="1:5" x14ac:dyDescent="0.25">
      <c r="A144" s="92" t="str">
        <f t="shared" si="2"/>
        <v/>
      </c>
      <c r="B144" s="72"/>
      <c r="C144" s="72"/>
      <c r="D144" s="22" t="s">
        <v>81</v>
      </c>
      <c r="E144" s="105">
        <v>43</v>
      </c>
    </row>
    <row r="145" spans="1:5" x14ac:dyDescent="0.25">
      <c r="A145" s="92" t="str">
        <f t="shared" si="2"/>
        <v/>
      </c>
      <c r="B145" s="72"/>
      <c r="C145" s="72"/>
      <c r="D145" s="22" t="s">
        <v>81</v>
      </c>
      <c r="E145" s="105">
        <v>44</v>
      </c>
    </row>
    <row r="146" spans="1:5" x14ac:dyDescent="0.25">
      <c r="A146" s="92" t="str">
        <f t="shared" si="2"/>
        <v/>
      </c>
      <c r="B146" s="72"/>
      <c r="C146" s="72"/>
      <c r="D146" s="22" t="s">
        <v>81</v>
      </c>
      <c r="E146" s="105">
        <v>45</v>
      </c>
    </row>
    <row r="147" spans="1:5" x14ac:dyDescent="0.25">
      <c r="A147" s="92" t="str">
        <f t="shared" si="2"/>
        <v/>
      </c>
      <c r="B147" s="72"/>
      <c r="C147" s="72"/>
      <c r="D147" s="22" t="s">
        <v>81</v>
      </c>
      <c r="E147" s="105">
        <v>46</v>
      </c>
    </row>
    <row r="148" spans="1:5" x14ac:dyDescent="0.25">
      <c r="A148" s="92" t="str">
        <f t="shared" si="2"/>
        <v/>
      </c>
      <c r="B148" s="72"/>
      <c r="C148" s="72"/>
      <c r="D148" s="22" t="s">
        <v>81</v>
      </c>
      <c r="E148" s="105">
        <v>47</v>
      </c>
    </row>
    <row r="149" spans="1:5" x14ac:dyDescent="0.25">
      <c r="A149" s="92" t="str">
        <f t="shared" si="2"/>
        <v/>
      </c>
      <c r="B149" s="72"/>
      <c r="C149" s="72"/>
      <c r="D149" s="22" t="s">
        <v>81</v>
      </c>
      <c r="E149" s="105">
        <v>48</v>
      </c>
    </row>
    <row r="150" spans="1:5" x14ac:dyDescent="0.25">
      <c r="A150" s="92" t="str">
        <f t="shared" si="2"/>
        <v/>
      </c>
      <c r="B150" s="72"/>
      <c r="C150" s="72"/>
      <c r="D150" s="22" t="s">
        <v>81</v>
      </c>
      <c r="E150" s="105">
        <v>49</v>
      </c>
    </row>
    <row r="151" spans="1:5" ht="15.75" thickBot="1" x14ac:dyDescent="0.3">
      <c r="A151" s="94" t="str">
        <f t="shared" si="2"/>
        <v/>
      </c>
      <c r="B151" s="95"/>
      <c r="C151" s="95"/>
      <c r="D151" s="106" t="s">
        <v>81</v>
      </c>
      <c r="E151" s="107">
        <v>50</v>
      </c>
    </row>
    <row r="152" spans="1:5" ht="15" customHeight="1" thickTop="1" x14ac:dyDescent="0.25">
      <c r="A152" s="87" t="str">
        <f t="shared" si="2"/>
        <v>LSPCC_1</v>
      </c>
      <c r="B152" s="88" t="s">
        <v>38</v>
      </c>
      <c r="C152" s="88" t="s">
        <v>38</v>
      </c>
      <c r="D152" s="108" t="s">
        <v>37</v>
      </c>
      <c r="E152" s="109">
        <v>1</v>
      </c>
    </row>
    <row r="153" spans="1:5" x14ac:dyDescent="0.25">
      <c r="A153" s="92" t="str">
        <f t="shared" si="2"/>
        <v>LSPCC_2</v>
      </c>
      <c r="B153" s="3" t="s">
        <v>40</v>
      </c>
      <c r="C153" s="3" t="s">
        <v>40</v>
      </c>
      <c r="D153" s="7" t="s">
        <v>37</v>
      </c>
      <c r="E153" s="110">
        <v>2</v>
      </c>
    </row>
    <row r="154" spans="1:5" x14ac:dyDescent="0.25">
      <c r="A154" s="92" t="str">
        <f t="shared" si="2"/>
        <v>LSPCC_3</v>
      </c>
      <c r="B154" s="3" t="s">
        <v>41</v>
      </c>
      <c r="C154" s="3" t="s">
        <v>41</v>
      </c>
      <c r="D154" s="7" t="s">
        <v>37</v>
      </c>
      <c r="E154" s="110">
        <v>3</v>
      </c>
    </row>
    <row r="155" spans="1:5" x14ac:dyDescent="0.25">
      <c r="A155" s="92" t="str">
        <f t="shared" si="2"/>
        <v/>
      </c>
      <c r="B155" s="72"/>
      <c r="C155" s="72"/>
      <c r="D155" s="7" t="s">
        <v>37</v>
      </c>
      <c r="E155" s="110">
        <v>4</v>
      </c>
    </row>
    <row r="156" spans="1:5" x14ac:dyDescent="0.25">
      <c r="A156" s="92" t="str">
        <f t="shared" si="2"/>
        <v/>
      </c>
      <c r="B156" s="72"/>
      <c r="C156" s="72"/>
      <c r="D156" s="7" t="s">
        <v>37</v>
      </c>
      <c r="E156" s="110">
        <v>5</v>
      </c>
    </row>
    <row r="157" spans="1:5" x14ac:dyDescent="0.25">
      <c r="A157" s="92" t="str">
        <f t="shared" si="2"/>
        <v/>
      </c>
      <c r="B157" s="72"/>
      <c r="C157" s="72"/>
      <c r="D157" s="7" t="s">
        <v>37</v>
      </c>
      <c r="E157" s="110">
        <v>6</v>
      </c>
    </row>
    <row r="158" spans="1:5" x14ac:dyDescent="0.25">
      <c r="A158" s="92" t="str">
        <f t="shared" si="2"/>
        <v/>
      </c>
      <c r="B158" s="72"/>
      <c r="C158" s="72"/>
      <c r="D158" s="7" t="s">
        <v>37</v>
      </c>
      <c r="E158" s="110">
        <v>7</v>
      </c>
    </row>
    <row r="159" spans="1:5" x14ac:dyDescent="0.25">
      <c r="A159" s="92" t="str">
        <f t="shared" si="2"/>
        <v/>
      </c>
      <c r="B159" s="72"/>
      <c r="C159" s="72"/>
      <c r="D159" s="7" t="s">
        <v>37</v>
      </c>
      <c r="E159" s="110">
        <v>8</v>
      </c>
    </row>
    <row r="160" spans="1:5" x14ac:dyDescent="0.25">
      <c r="A160" s="92" t="str">
        <f t="shared" si="2"/>
        <v/>
      </c>
      <c r="B160" s="72"/>
      <c r="C160" s="72"/>
      <c r="D160" s="7" t="s">
        <v>37</v>
      </c>
      <c r="E160" s="110">
        <v>9</v>
      </c>
    </row>
    <row r="161" spans="1:5" x14ac:dyDescent="0.25">
      <c r="A161" s="92" t="str">
        <f t="shared" si="2"/>
        <v/>
      </c>
      <c r="B161" s="72"/>
      <c r="C161" s="72"/>
      <c r="D161" s="7" t="s">
        <v>37</v>
      </c>
      <c r="E161" s="110">
        <v>10</v>
      </c>
    </row>
    <row r="162" spans="1:5" x14ac:dyDescent="0.25">
      <c r="A162" s="92" t="str">
        <f t="shared" si="2"/>
        <v/>
      </c>
      <c r="B162" s="72"/>
      <c r="C162" s="72"/>
      <c r="D162" s="7" t="s">
        <v>37</v>
      </c>
      <c r="E162" s="110">
        <v>11</v>
      </c>
    </row>
    <row r="163" spans="1:5" x14ac:dyDescent="0.25">
      <c r="A163" s="92" t="str">
        <f t="shared" si="2"/>
        <v/>
      </c>
      <c r="B163" s="72"/>
      <c r="C163" s="72"/>
      <c r="D163" s="7" t="s">
        <v>37</v>
      </c>
      <c r="E163" s="110">
        <v>12</v>
      </c>
    </row>
    <row r="164" spans="1:5" x14ac:dyDescent="0.25">
      <c r="A164" s="92" t="str">
        <f t="shared" si="2"/>
        <v/>
      </c>
      <c r="B164" s="72"/>
      <c r="C164" s="72"/>
      <c r="D164" s="7" t="s">
        <v>37</v>
      </c>
      <c r="E164" s="110">
        <v>13</v>
      </c>
    </row>
    <row r="165" spans="1:5" x14ac:dyDescent="0.25">
      <c r="A165" s="92" t="str">
        <f t="shared" si="2"/>
        <v/>
      </c>
      <c r="B165" s="72"/>
      <c r="C165" s="72"/>
      <c r="D165" s="7" t="s">
        <v>37</v>
      </c>
      <c r="E165" s="110">
        <v>14</v>
      </c>
    </row>
    <row r="166" spans="1:5" ht="15.75" thickBot="1" x14ac:dyDescent="0.3">
      <c r="A166" s="94" t="str">
        <f t="shared" si="2"/>
        <v/>
      </c>
      <c r="B166" s="95"/>
      <c r="C166" s="95"/>
      <c r="D166" s="111" t="s">
        <v>37</v>
      </c>
      <c r="E166" s="112">
        <v>15</v>
      </c>
    </row>
    <row r="167" spans="1:5" ht="15" customHeight="1" thickTop="1" x14ac:dyDescent="0.25">
      <c r="A167" s="87" t="str">
        <f t="shared" si="2"/>
        <v>CSP_1</v>
      </c>
      <c r="B167" s="88" t="s">
        <v>74</v>
      </c>
      <c r="C167" s="88" t="s">
        <v>39</v>
      </c>
      <c r="D167" s="113" t="s">
        <v>82</v>
      </c>
      <c r="E167" s="114">
        <v>1</v>
      </c>
    </row>
    <row r="168" spans="1:5" x14ac:dyDescent="0.25">
      <c r="A168" s="92" t="str">
        <f t="shared" si="2"/>
        <v>CSP_2</v>
      </c>
      <c r="B168" s="3" t="s">
        <v>75</v>
      </c>
      <c r="C168" s="3" t="s">
        <v>75</v>
      </c>
      <c r="D168" s="9" t="s">
        <v>82</v>
      </c>
      <c r="E168" s="115">
        <v>2</v>
      </c>
    </row>
    <row r="169" spans="1:5" x14ac:dyDescent="0.25">
      <c r="A169" s="92" t="str">
        <f t="shared" si="2"/>
        <v>CSP_3</v>
      </c>
      <c r="B169" s="3" t="s">
        <v>42</v>
      </c>
      <c r="C169" s="3" t="s">
        <v>42</v>
      </c>
      <c r="D169" s="9" t="s">
        <v>82</v>
      </c>
      <c r="E169" s="115">
        <v>3</v>
      </c>
    </row>
    <row r="170" spans="1:5" x14ac:dyDescent="0.25">
      <c r="A170" s="92" t="str">
        <f t="shared" si="2"/>
        <v>CSP_4</v>
      </c>
      <c r="B170" s="3" t="s">
        <v>76</v>
      </c>
      <c r="C170" s="3" t="s">
        <v>43</v>
      </c>
      <c r="D170" s="9" t="s">
        <v>82</v>
      </c>
      <c r="E170" s="115">
        <v>4</v>
      </c>
    </row>
    <row r="171" spans="1:5" x14ac:dyDescent="0.25">
      <c r="A171" s="92" t="str">
        <f t="shared" si="2"/>
        <v/>
      </c>
      <c r="B171" s="72"/>
      <c r="C171" s="72"/>
      <c r="D171" s="9" t="s">
        <v>82</v>
      </c>
      <c r="E171" s="115">
        <v>5</v>
      </c>
    </row>
    <row r="172" spans="1:5" x14ac:dyDescent="0.25">
      <c r="A172" s="92" t="str">
        <f t="shared" si="2"/>
        <v/>
      </c>
      <c r="B172" s="72"/>
      <c r="C172" s="72"/>
      <c r="D172" s="9" t="s">
        <v>82</v>
      </c>
      <c r="E172" s="115">
        <v>6</v>
      </c>
    </row>
    <row r="173" spans="1:5" x14ac:dyDescent="0.25">
      <c r="A173" s="92" t="str">
        <f t="shared" si="2"/>
        <v/>
      </c>
      <c r="B173" s="72"/>
      <c r="C173" s="72"/>
      <c r="D173" s="9" t="s">
        <v>82</v>
      </c>
      <c r="E173" s="115">
        <v>7</v>
      </c>
    </row>
    <row r="174" spans="1:5" x14ac:dyDescent="0.25">
      <c r="A174" s="92" t="str">
        <f t="shared" si="2"/>
        <v/>
      </c>
      <c r="B174" s="72"/>
      <c r="C174" s="72"/>
      <c r="D174" s="9" t="s">
        <v>82</v>
      </c>
      <c r="E174" s="115">
        <v>8</v>
      </c>
    </row>
    <row r="175" spans="1:5" x14ac:dyDescent="0.25">
      <c r="A175" s="92" t="str">
        <f t="shared" si="2"/>
        <v/>
      </c>
      <c r="B175" s="72"/>
      <c r="C175" s="72"/>
      <c r="D175" s="9" t="s">
        <v>82</v>
      </c>
      <c r="E175" s="115">
        <v>9</v>
      </c>
    </row>
    <row r="176" spans="1:5" x14ac:dyDescent="0.25">
      <c r="A176" s="92" t="str">
        <f t="shared" si="2"/>
        <v/>
      </c>
      <c r="B176" s="72"/>
      <c r="C176" s="72"/>
      <c r="D176" s="9" t="s">
        <v>82</v>
      </c>
      <c r="E176" s="115">
        <v>10</v>
      </c>
    </row>
    <row r="177" spans="1:5" x14ac:dyDescent="0.25">
      <c r="A177" s="92" t="str">
        <f t="shared" si="2"/>
        <v/>
      </c>
      <c r="B177" s="72"/>
      <c r="C177" s="72"/>
      <c r="D177" s="9" t="s">
        <v>82</v>
      </c>
      <c r="E177" s="115">
        <v>11</v>
      </c>
    </row>
    <row r="178" spans="1:5" x14ac:dyDescent="0.25">
      <c r="A178" s="92" t="str">
        <f t="shared" si="2"/>
        <v/>
      </c>
      <c r="B178" s="72"/>
      <c r="C178" s="72"/>
      <c r="D178" s="9" t="s">
        <v>82</v>
      </c>
      <c r="E178" s="115">
        <v>12</v>
      </c>
    </row>
    <row r="179" spans="1:5" x14ac:dyDescent="0.25">
      <c r="A179" s="92" t="str">
        <f t="shared" si="2"/>
        <v/>
      </c>
      <c r="B179" s="72"/>
      <c r="C179" s="72"/>
      <c r="D179" s="9" t="s">
        <v>82</v>
      </c>
      <c r="E179" s="115">
        <v>13</v>
      </c>
    </row>
    <row r="180" spans="1:5" x14ac:dyDescent="0.25">
      <c r="A180" s="92" t="str">
        <f t="shared" si="2"/>
        <v/>
      </c>
      <c r="B180" s="72"/>
      <c r="C180" s="72"/>
      <c r="D180" s="9" t="s">
        <v>82</v>
      </c>
      <c r="E180" s="115">
        <v>14</v>
      </c>
    </row>
    <row r="181" spans="1:5" x14ac:dyDescent="0.25">
      <c r="A181" s="92" t="str">
        <f t="shared" si="2"/>
        <v/>
      </c>
      <c r="B181" s="72"/>
      <c r="C181" s="72"/>
      <c r="D181" s="9" t="s">
        <v>82</v>
      </c>
      <c r="E181" s="115">
        <v>15</v>
      </c>
    </row>
    <row r="182" spans="1:5" x14ac:dyDescent="0.25">
      <c r="A182" s="92" t="str">
        <f t="shared" si="2"/>
        <v/>
      </c>
      <c r="B182" s="72"/>
      <c r="C182" s="72"/>
      <c r="D182" s="9" t="s">
        <v>82</v>
      </c>
      <c r="E182" s="115">
        <v>16</v>
      </c>
    </row>
    <row r="183" spans="1:5" x14ac:dyDescent="0.25">
      <c r="A183" s="92" t="str">
        <f t="shared" si="2"/>
        <v/>
      </c>
      <c r="B183" s="72"/>
      <c r="C183" s="72"/>
      <c r="D183" s="9" t="s">
        <v>82</v>
      </c>
      <c r="E183" s="115">
        <v>17</v>
      </c>
    </row>
    <row r="184" spans="1:5" x14ac:dyDescent="0.25">
      <c r="A184" s="92" t="str">
        <f t="shared" si="2"/>
        <v/>
      </c>
      <c r="B184" s="72"/>
      <c r="C184" s="72"/>
      <c r="D184" s="9" t="s">
        <v>82</v>
      </c>
      <c r="E184" s="115">
        <v>18</v>
      </c>
    </row>
    <row r="185" spans="1:5" x14ac:dyDescent="0.25">
      <c r="A185" s="92" t="str">
        <f t="shared" si="2"/>
        <v/>
      </c>
      <c r="B185" s="72"/>
      <c r="C185" s="72"/>
      <c r="D185" s="9" t="s">
        <v>82</v>
      </c>
      <c r="E185" s="115">
        <v>19</v>
      </c>
    </row>
    <row r="186" spans="1:5" x14ac:dyDescent="0.25">
      <c r="A186" s="92" t="str">
        <f t="shared" si="2"/>
        <v/>
      </c>
      <c r="B186" s="72"/>
      <c r="C186" s="72"/>
      <c r="D186" s="9" t="s">
        <v>82</v>
      </c>
      <c r="E186" s="115">
        <v>20</v>
      </c>
    </row>
    <row r="187" spans="1:5" x14ac:dyDescent="0.25">
      <c r="A187" s="92" t="str">
        <f t="shared" si="2"/>
        <v/>
      </c>
      <c r="B187" s="72"/>
      <c r="C187" s="72"/>
      <c r="D187" s="9" t="s">
        <v>82</v>
      </c>
      <c r="E187" s="115">
        <v>21</v>
      </c>
    </row>
    <row r="188" spans="1:5" x14ac:dyDescent="0.25">
      <c r="A188" s="92" t="str">
        <f t="shared" si="2"/>
        <v/>
      </c>
      <c r="B188" s="72"/>
      <c r="C188" s="72"/>
      <c r="D188" s="9" t="s">
        <v>82</v>
      </c>
      <c r="E188" s="115">
        <v>22</v>
      </c>
    </row>
    <row r="189" spans="1:5" x14ac:dyDescent="0.25">
      <c r="A189" s="92" t="str">
        <f t="shared" si="2"/>
        <v/>
      </c>
      <c r="B189" s="72"/>
      <c r="C189" s="72"/>
      <c r="D189" s="9" t="s">
        <v>82</v>
      </c>
      <c r="E189" s="115">
        <v>23</v>
      </c>
    </row>
    <row r="190" spans="1:5" x14ac:dyDescent="0.25">
      <c r="A190" s="92" t="str">
        <f t="shared" si="2"/>
        <v/>
      </c>
      <c r="B190" s="72"/>
      <c r="C190" s="72"/>
      <c r="D190" s="9" t="s">
        <v>82</v>
      </c>
      <c r="E190" s="115">
        <v>24</v>
      </c>
    </row>
    <row r="191" spans="1:5" x14ac:dyDescent="0.25">
      <c r="A191" s="92" t="str">
        <f t="shared" si="2"/>
        <v/>
      </c>
      <c r="B191" s="72"/>
      <c r="C191" s="72"/>
      <c r="D191" s="9" t="s">
        <v>82</v>
      </c>
      <c r="E191" s="115">
        <v>25</v>
      </c>
    </row>
    <row r="192" spans="1:5" x14ac:dyDescent="0.25">
      <c r="A192" s="92" t="str">
        <f t="shared" si="2"/>
        <v/>
      </c>
      <c r="B192" s="72"/>
      <c r="C192" s="72"/>
      <c r="D192" s="9" t="s">
        <v>82</v>
      </c>
      <c r="E192" s="115">
        <v>26</v>
      </c>
    </row>
    <row r="193" spans="1:5" x14ac:dyDescent="0.25">
      <c r="A193" s="92" t="str">
        <f t="shared" si="2"/>
        <v/>
      </c>
      <c r="B193" s="72"/>
      <c r="C193" s="72"/>
      <c r="D193" s="9" t="s">
        <v>82</v>
      </c>
      <c r="E193" s="115">
        <v>27</v>
      </c>
    </row>
    <row r="194" spans="1:5" x14ac:dyDescent="0.25">
      <c r="A194" s="92" t="str">
        <f t="shared" ref="A194:A248" si="3">IF(B194="","",D194&amp;"_"&amp;E194)</f>
        <v/>
      </c>
      <c r="B194" s="72"/>
      <c r="C194" s="72"/>
      <c r="D194" s="9" t="s">
        <v>82</v>
      </c>
      <c r="E194" s="115">
        <v>28</v>
      </c>
    </row>
    <row r="195" spans="1:5" x14ac:dyDescent="0.25">
      <c r="A195" s="92" t="str">
        <f t="shared" si="3"/>
        <v/>
      </c>
      <c r="B195" s="72"/>
      <c r="C195" s="72"/>
      <c r="D195" s="9" t="s">
        <v>82</v>
      </c>
      <c r="E195" s="115">
        <v>29</v>
      </c>
    </row>
    <row r="196" spans="1:5" x14ac:dyDescent="0.25">
      <c r="A196" s="92" t="str">
        <f t="shared" si="3"/>
        <v/>
      </c>
      <c r="B196" s="72"/>
      <c r="C196" s="72"/>
      <c r="D196" s="9" t="s">
        <v>82</v>
      </c>
      <c r="E196" s="115">
        <v>30</v>
      </c>
    </row>
    <row r="197" spans="1:5" x14ac:dyDescent="0.25">
      <c r="A197" s="92" t="str">
        <f t="shared" si="3"/>
        <v/>
      </c>
      <c r="B197" s="72"/>
      <c r="C197" s="72"/>
      <c r="D197" s="9" t="s">
        <v>82</v>
      </c>
      <c r="E197" s="115">
        <v>31</v>
      </c>
    </row>
    <row r="198" spans="1:5" x14ac:dyDescent="0.25">
      <c r="A198" s="92" t="str">
        <f t="shared" si="3"/>
        <v/>
      </c>
      <c r="B198" s="72"/>
      <c r="C198" s="72"/>
      <c r="D198" s="9" t="s">
        <v>82</v>
      </c>
      <c r="E198" s="115">
        <v>32</v>
      </c>
    </row>
    <row r="199" spans="1:5" x14ac:dyDescent="0.25">
      <c r="A199" s="92" t="str">
        <f t="shared" si="3"/>
        <v/>
      </c>
      <c r="B199" s="72"/>
      <c r="C199" s="72"/>
      <c r="D199" s="9" t="s">
        <v>82</v>
      </c>
      <c r="E199" s="115">
        <v>33</v>
      </c>
    </row>
    <row r="200" spans="1:5" x14ac:dyDescent="0.25">
      <c r="A200" s="92" t="str">
        <f t="shared" si="3"/>
        <v/>
      </c>
      <c r="B200" s="72"/>
      <c r="C200" s="72"/>
      <c r="D200" s="9" t="s">
        <v>82</v>
      </c>
      <c r="E200" s="115">
        <v>34</v>
      </c>
    </row>
    <row r="201" spans="1:5" x14ac:dyDescent="0.25">
      <c r="A201" s="92" t="str">
        <f t="shared" si="3"/>
        <v/>
      </c>
      <c r="B201" s="72"/>
      <c r="C201" s="72"/>
      <c r="D201" s="9" t="s">
        <v>82</v>
      </c>
      <c r="E201" s="115">
        <v>35</v>
      </c>
    </row>
    <row r="202" spans="1:5" x14ac:dyDescent="0.25">
      <c r="A202" s="92" t="str">
        <f t="shared" si="3"/>
        <v/>
      </c>
      <c r="B202" s="72"/>
      <c r="C202" s="72"/>
      <c r="D202" s="9" t="s">
        <v>82</v>
      </c>
      <c r="E202" s="115">
        <v>36</v>
      </c>
    </row>
    <row r="203" spans="1:5" x14ac:dyDescent="0.25">
      <c r="A203" s="92" t="str">
        <f t="shared" si="3"/>
        <v/>
      </c>
      <c r="B203" s="72"/>
      <c r="C203" s="72"/>
      <c r="D203" s="9" t="s">
        <v>82</v>
      </c>
      <c r="E203" s="115">
        <v>37</v>
      </c>
    </row>
    <row r="204" spans="1:5" x14ac:dyDescent="0.25">
      <c r="A204" s="92" t="str">
        <f t="shared" si="3"/>
        <v/>
      </c>
      <c r="B204" s="72"/>
      <c r="C204" s="72"/>
      <c r="D204" s="9" t="s">
        <v>82</v>
      </c>
      <c r="E204" s="115">
        <v>38</v>
      </c>
    </row>
    <row r="205" spans="1:5" x14ac:dyDescent="0.25">
      <c r="A205" s="92" t="str">
        <f t="shared" si="3"/>
        <v/>
      </c>
      <c r="B205" s="72"/>
      <c r="C205" s="72"/>
      <c r="D205" s="9" t="s">
        <v>82</v>
      </c>
      <c r="E205" s="115">
        <v>39</v>
      </c>
    </row>
    <row r="206" spans="1:5" ht="15.75" thickBot="1" x14ac:dyDescent="0.3">
      <c r="A206" s="94" t="str">
        <f t="shared" si="3"/>
        <v/>
      </c>
      <c r="B206" s="95"/>
      <c r="C206" s="95"/>
      <c r="D206" s="116" t="s">
        <v>82</v>
      </c>
      <c r="E206" s="117">
        <v>40</v>
      </c>
    </row>
    <row r="207" spans="1:5" ht="15" customHeight="1" thickTop="1" x14ac:dyDescent="0.25">
      <c r="A207" s="87" t="str">
        <f t="shared" si="3"/>
        <v>RECO_COD6</v>
      </c>
      <c r="B207" s="88" t="s">
        <v>73</v>
      </c>
      <c r="C207" s="88" t="s">
        <v>45</v>
      </c>
      <c r="D207" s="118" t="s">
        <v>83</v>
      </c>
      <c r="E207" s="119" t="s">
        <v>84</v>
      </c>
    </row>
    <row r="208" spans="1:5" x14ac:dyDescent="0.25">
      <c r="A208" s="92" t="str">
        <f t="shared" si="3"/>
        <v>RECO_SECT</v>
      </c>
      <c r="B208" s="3" t="s">
        <v>102</v>
      </c>
      <c r="C208" s="3" t="s">
        <v>46</v>
      </c>
      <c r="D208" s="10" t="s">
        <v>83</v>
      </c>
      <c r="E208" s="120" t="s">
        <v>85</v>
      </c>
    </row>
    <row r="209" spans="1:5" x14ac:dyDescent="0.25">
      <c r="A209" s="92" t="str">
        <f t="shared" si="3"/>
        <v>SPECIF_1</v>
      </c>
      <c r="B209" s="3" t="s">
        <v>48</v>
      </c>
      <c r="C209" s="3" t="s">
        <v>48</v>
      </c>
      <c r="D209" s="10" t="s">
        <v>47</v>
      </c>
      <c r="E209" s="120">
        <v>1</v>
      </c>
    </row>
    <row r="210" spans="1:5" x14ac:dyDescent="0.25">
      <c r="A210" s="92" t="str">
        <f t="shared" si="3"/>
        <v>SPECIF_2</v>
      </c>
      <c r="B210" s="72" t="s">
        <v>104</v>
      </c>
      <c r="C210" s="72"/>
      <c r="D210" s="10" t="s">
        <v>47</v>
      </c>
      <c r="E210" s="120">
        <v>2</v>
      </c>
    </row>
    <row r="211" spans="1:5" x14ac:dyDescent="0.25">
      <c r="A211" s="92" t="str">
        <f t="shared" si="3"/>
        <v/>
      </c>
      <c r="B211" s="72"/>
      <c r="C211" s="72"/>
      <c r="D211" s="10" t="s">
        <v>47</v>
      </c>
      <c r="E211" s="120">
        <v>3</v>
      </c>
    </row>
    <row r="212" spans="1:5" x14ac:dyDescent="0.25">
      <c r="A212" s="92" t="str">
        <f t="shared" si="3"/>
        <v/>
      </c>
      <c r="B212" s="72"/>
      <c r="C212" s="72"/>
      <c r="D212" s="10" t="s">
        <v>47</v>
      </c>
      <c r="E212" s="120">
        <v>4</v>
      </c>
    </row>
    <row r="213" spans="1:5" x14ac:dyDescent="0.25">
      <c r="A213" s="92" t="str">
        <f t="shared" si="3"/>
        <v/>
      </c>
      <c r="B213" s="72"/>
      <c r="C213" s="72"/>
      <c r="D213" s="10" t="s">
        <v>47</v>
      </c>
      <c r="E213" s="120">
        <v>5</v>
      </c>
    </row>
    <row r="214" spans="1:5" x14ac:dyDescent="0.25">
      <c r="A214" s="92" t="str">
        <f t="shared" si="3"/>
        <v/>
      </c>
      <c r="B214" s="72"/>
      <c r="C214" s="72"/>
      <c r="D214" s="10" t="s">
        <v>47</v>
      </c>
      <c r="E214" s="120">
        <v>6</v>
      </c>
    </row>
    <row r="215" spans="1:5" x14ac:dyDescent="0.25">
      <c r="A215" s="92" t="str">
        <f t="shared" si="3"/>
        <v/>
      </c>
      <c r="B215" s="72"/>
      <c r="C215" s="72"/>
      <c r="D215" s="10" t="s">
        <v>47</v>
      </c>
      <c r="E215" s="120">
        <v>7</v>
      </c>
    </row>
    <row r="216" spans="1:5" x14ac:dyDescent="0.25">
      <c r="A216" s="92" t="str">
        <f t="shared" si="3"/>
        <v/>
      </c>
      <c r="B216" s="72"/>
      <c r="C216" s="72"/>
      <c r="D216" s="10" t="s">
        <v>47</v>
      </c>
      <c r="E216" s="120">
        <v>8</v>
      </c>
    </row>
    <row r="217" spans="1:5" x14ac:dyDescent="0.25">
      <c r="A217" s="92" t="str">
        <f t="shared" si="3"/>
        <v/>
      </c>
      <c r="B217" s="72"/>
      <c r="C217" s="72"/>
      <c r="D217" s="10" t="s">
        <v>47</v>
      </c>
      <c r="E217" s="120">
        <v>9</v>
      </c>
    </row>
    <row r="218" spans="1:5" x14ac:dyDescent="0.25">
      <c r="A218" s="92" t="str">
        <f t="shared" si="3"/>
        <v/>
      </c>
      <c r="B218" s="72"/>
      <c r="C218" s="72"/>
      <c r="D218" s="10" t="s">
        <v>47</v>
      </c>
      <c r="E218" s="120">
        <v>10</v>
      </c>
    </row>
    <row r="219" spans="1:5" x14ac:dyDescent="0.25">
      <c r="A219" s="92" t="str">
        <f t="shared" si="3"/>
        <v/>
      </c>
      <c r="B219" s="72"/>
      <c r="C219" s="72"/>
      <c r="D219" s="10" t="s">
        <v>47</v>
      </c>
      <c r="E219" s="120">
        <v>11</v>
      </c>
    </row>
    <row r="220" spans="1:5" x14ac:dyDescent="0.25">
      <c r="A220" s="92" t="str">
        <f t="shared" si="3"/>
        <v/>
      </c>
      <c r="B220" s="72"/>
      <c r="C220" s="72"/>
      <c r="D220" s="10" t="s">
        <v>47</v>
      </c>
      <c r="E220" s="120">
        <v>12</v>
      </c>
    </row>
    <row r="221" spans="1:5" x14ac:dyDescent="0.25">
      <c r="A221" s="92" t="str">
        <f t="shared" si="3"/>
        <v/>
      </c>
      <c r="B221" s="72"/>
      <c r="C221" s="72"/>
      <c r="D221" s="10" t="s">
        <v>47</v>
      </c>
      <c r="E221" s="120">
        <v>13</v>
      </c>
    </row>
    <row r="222" spans="1:5" x14ac:dyDescent="0.25">
      <c r="A222" s="92" t="str">
        <f t="shared" si="3"/>
        <v/>
      </c>
      <c r="B222" s="72"/>
      <c r="C222" s="72"/>
      <c r="D222" s="10" t="s">
        <v>47</v>
      </c>
      <c r="E222" s="120">
        <v>14</v>
      </c>
    </row>
    <row r="223" spans="1:5" x14ac:dyDescent="0.25">
      <c r="A223" s="92" t="str">
        <f t="shared" si="3"/>
        <v/>
      </c>
      <c r="B223" s="72"/>
      <c r="C223" s="72"/>
      <c r="D223" s="10" t="s">
        <v>47</v>
      </c>
      <c r="E223" s="120">
        <v>15</v>
      </c>
    </row>
    <row r="224" spans="1:5" x14ac:dyDescent="0.25">
      <c r="A224" s="92" t="str">
        <f t="shared" si="3"/>
        <v/>
      </c>
      <c r="B224" s="72"/>
      <c r="C224" s="72"/>
      <c r="D224" s="10" t="s">
        <v>47</v>
      </c>
      <c r="E224" s="120">
        <v>16</v>
      </c>
    </row>
    <row r="225" spans="1:5" x14ac:dyDescent="0.25">
      <c r="A225" s="92" t="str">
        <f t="shared" si="3"/>
        <v/>
      </c>
      <c r="B225" s="72"/>
      <c r="C225" s="72"/>
      <c r="D225" s="10" t="s">
        <v>47</v>
      </c>
      <c r="E225" s="120">
        <v>17</v>
      </c>
    </row>
    <row r="226" spans="1:5" x14ac:dyDescent="0.25">
      <c r="A226" s="92" t="str">
        <f t="shared" si="3"/>
        <v/>
      </c>
      <c r="B226" s="72"/>
      <c r="C226" s="72"/>
      <c r="D226" s="10" t="s">
        <v>47</v>
      </c>
      <c r="E226" s="120">
        <v>18</v>
      </c>
    </row>
    <row r="227" spans="1:5" x14ac:dyDescent="0.25">
      <c r="A227" s="92" t="str">
        <f t="shared" si="3"/>
        <v/>
      </c>
      <c r="B227" s="72"/>
      <c r="C227" s="72"/>
      <c r="D227" s="10" t="s">
        <v>47</v>
      </c>
      <c r="E227" s="120">
        <v>19</v>
      </c>
    </row>
    <row r="228" spans="1:5" x14ac:dyDescent="0.25">
      <c r="A228" s="92" t="str">
        <f t="shared" si="3"/>
        <v/>
      </c>
      <c r="B228" s="72"/>
      <c r="C228" s="72"/>
      <c r="D228" s="10" t="s">
        <v>47</v>
      </c>
      <c r="E228" s="120">
        <v>20</v>
      </c>
    </row>
    <row r="229" spans="1:5" x14ac:dyDescent="0.25">
      <c r="A229" s="92" t="str">
        <f t="shared" si="3"/>
        <v/>
      </c>
      <c r="B229" s="72"/>
      <c r="C229" s="72"/>
      <c r="D229" s="10" t="s">
        <v>47</v>
      </c>
      <c r="E229" s="120">
        <v>21</v>
      </c>
    </row>
    <row r="230" spans="1:5" x14ac:dyDescent="0.25">
      <c r="A230" s="92" t="str">
        <f t="shared" si="3"/>
        <v/>
      </c>
      <c r="B230" s="72"/>
      <c r="C230" s="72"/>
      <c r="D230" s="10" t="s">
        <v>47</v>
      </c>
      <c r="E230" s="120">
        <v>22</v>
      </c>
    </row>
    <row r="231" spans="1:5" x14ac:dyDescent="0.25">
      <c r="A231" s="92" t="str">
        <f t="shared" si="3"/>
        <v/>
      </c>
      <c r="B231" s="72"/>
      <c r="C231" s="72"/>
      <c r="D231" s="10" t="s">
        <v>47</v>
      </c>
      <c r="E231" s="120">
        <v>23</v>
      </c>
    </row>
    <row r="232" spans="1:5" x14ac:dyDescent="0.25">
      <c r="A232" s="92" t="str">
        <f t="shared" si="3"/>
        <v/>
      </c>
      <c r="B232" s="72"/>
      <c r="C232" s="72"/>
      <c r="D232" s="10" t="s">
        <v>47</v>
      </c>
      <c r="E232" s="120">
        <v>24</v>
      </c>
    </row>
    <row r="233" spans="1:5" x14ac:dyDescent="0.25">
      <c r="A233" s="92" t="str">
        <f t="shared" si="3"/>
        <v/>
      </c>
      <c r="B233" s="72"/>
      <c r="C233" s="72"/>
      <c r="D233" s="10" t="s">
        <v>47</v>
      </c>
      <c r="E233" s="120">
        <v>25</v>
      </c>
    </row>
    <row r="234" spans="1:5" x14ac:dyDescent="0.25">
      <c r="A234" s="92" t="str">
        <f t="shared" si="3"/>
        <v/>
      </c>
      <c r="B234" s="72"/>
      <c r="C234" s="72"/>
      <c r="D234" s="10" t="s">
        <v>47</v>
      </c>
      <c r="E234" s="120">
        <v>26</v>
      </c>
    </row>
    <row r="235" spans="1:5" x14ac:dyDescent="0.25">
      <c r="A235" s="92" t="str">
        <f t="shared" si="3"/>
        <v/>
      </c>
      <c r="B235" s="72"/>
      <c r="C235" s="72"/>
      <c r="D235" s="10" t="s">
        <v>47</v>
      </c>
      <c r="E235" s="120">
        <v>27</v>
      </c>
    </row>
    <row r="236" spans="1:5" x14ac:dyDescent="0.25">
      <c r="A236" s="92" t="str">
        <f t="shared" si="3"/>
        <v/>
      </c>
      <c r="B236" s="72"/>
      <c r="C236" s="72"/>
      <c r="D236" s="10" t="s">
        <v>47</v>
      </c>
      <c r="E236" s="120">
        <v>28</v>
      </c>
    </row>
    <row r="237" spans="1:5" x14ac:dyDescent="0.25">
      <c r="A237" s="92" t="str">
        <f t="shared" si="3"/>
        <v/>
      </c>
      <c r="B237" s="72"/>
      <c r="C237" s="72"/>
      <c r="D237" s="10" t="s">
        <v>47</v>
      </c>
      <c r="E237" s="120">
        <v>29</v>
      </c>
    </row>
    <row r="238" spans="1:5" x14ac:dyDescent="0.25">
      <c r="A238" s="92" t="str">
        <f t="shared" si="3"/>
        <v/>
      </c>
      <c r="B238" s="72"/>
      <c r="C238" s="72"/>
      <c r="D238" s="10" t="s">
        <v>47</v>
      </c>
      <c r="E238" s="120">
        <v>30</v>
      </c>
    </row>
    <row r="239" spans="1:5" x14ac:dyDescent="0.25">
      <c r="A239" s="92" t="str">
        <f t="shared" si="3"/>
        <v/>
      </c>
      <c r="B239" s="72"/>
      <c r="C239" s="72"/>
      <c r="D239" s="10" t="s">
        <v>47</v>
      </c>
      <c r="E239" s="120">
        <v>31</v>
      </c>
    </row>
    <row r="240" spans="1:5" x14ac:dyDescent="0.25">
      <c r="A240" s="92" t="str">
        <f t="shared" si="3"/>
        <v/>
      </c>
      <c r="B240" s="72"/>
      <c r="C240" s="72"/>
      <c r="D240" s="10" t="s">
        <v>47</v>
      </c>
      <c r="E240" s="120">
        <v>32</v>
      </c>
    </row>
    <row r="241" spans="1:5" x14ac:dyDescent="0.25">
      <c r="A241" s="92" t="str">
        <f t="shared" si="3"/>
        <v/>
      </c>
      <c r="B241" s="72"/>
      <c r="C241" s="72"/>
      <c r="D241" s="10" t="s">
        <v>47</v>
      </c>
      <c r="E241" s="120">
        <v>33</v>
      </c>
    </row>
    <row r="242" spans="1:5" x14ac:dyDescent="0.25">
      <c r="A242" s="92" t="str">
        <f t="shared" si="3"/>
        <v/>
      </c>
      <c r="B242" s="72"/>
      <c r="C242" s="72"/>
      <c r="D242" s="10" t="s">
        <v>47</v>
      </c>
      <c r="E242" s="120">
        <v>34</v>
      </c>
    </row>
    <row r="243" spans="1:5" x14ac:dyDescent="0.25">
      <c r="A243" s="92" t="str">
        <f t="shared" si="3"/>
        <v/>
      </c>
      <c r="B243" s="72"/>
      <c r="C243" s="72"/>
      <c r="D243" s="10" t="s">
        <v>47</v>
      </c>
      <c r="E243" s="120">
        <v>35</v>
      </c>
    </row>
    <row r="244" spans="1:5" x14ac:dyDescent="0.25">
      <c r="A244" s="92" t="str">
        <f t="shared" si="3"/>
        <v/>
      </c>
      <c r="B244" s="72"/>
      <c r="C244" s="72"/>
      <c r="D244" s="10" t="s">
        <v>47</v>
      </c>
      <c r="E244" s="120">
        <v>36</v>
      </c>
    </row>
    <row r="245" spans="1:5" x14ac:dyDescent="0.25">
      <c r="A245" s="92" t="str">
        <f t="shared" si="3"/>
        <v/>
      </c>
      <c r="B245" s="72"/>
      <c r="C245" s="72"/>
      <c r="D245" s="10" t="s">
        <v>47</v>
      </c>
      <c r="E245" s="120">
        <v>37</v>
      </c>
    </row>
    <row r="246" spans="1:5" x14ac:dyDescent="0.25">
      <c r="A246" s="92" t="str">
        <f t="shared" si="3"/>
        <v/>
      </c>
      <c r="B246" s="72"/>
      <c r="C246" s="72"/>
      <c r="D246" s="10" t="s">
        <v>47</v>
      </c>
      <c r="E246" s="120">
        <v>38</v>
      </c>
    </row>
    <row r="247" spans="1:5" x14ac:dyDescent="0.25">
      <c r="A247" s="92" t="str">
        <f t="shared" si="3"/>
        <v/>
      </c>
      <c r="B247" s="72"/>
      <c r="C247" s="72"/>
      <c r="D247" s="10" t="s">
        <v>47</v>
      </c>
      <c r="E247" s="120">
        <v>39</v>
      </c>
    </row>
    <row r="248" spans="1:5" ht="15.75" thickBot="1" x14ac:dyDescent="0.3">
      <c r="A248" s="94" t="str">
        <f t="shared" si="3"/>
        <v>SPECIF_40</v>
      </c>
      <c r="B248" s="95" t="s">
        <v>89</v>
      </c>
      <c r="C248" s="95"/>
      <c r="D248" s="121" t="s">
        <v>47</v>
      </c>
      <c r="E248" s="122">
        <v>40</v>
      </c>
    </row>
    <row r="249" spans="1:5" ht="15.75" thickTop="1" x14ac:dyDescent="0.25"/>
  </sheetData>
  <conditionalFormatting sqref="A2:C248">
    <cfRule type="expression" dxfId="4" priority="1">
      <formula>MOD(ROW(),2)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W400"/>
  <sheetViews>
    <sheetView workbookViewId="0">
      <pane xSplit="3" ySplit="1" topLeftCell="D2" activePane="bottomRight" state="frozen"/>
      <selection activeCell="C202" sqref="C202:J202"/>
      <selection pane="topRight" activeCell="C202" sqref="C202:J202"/>
      <selection pane="bottomLeft" activeCell="C202" sqref="C202:J202"/>
      <selection pane="bottomRight" activeCell="D13" sqref="D13"/>
    </sheetView>
  </sheetViews>
  <sheetFormatPr baseColWidth="10" defaultRowHeight="15" x14ac:dyDescent="0.25"/>
  <cols>
    <col min="1" max="1" width="11.42578125" style="2"/>
    <col min="3" max="3" width="45.7109375" style="50" customWidth="1"/>
    <col min="4" max="23" width="20.7109375" style="2" customWidth="1"/>
    <col min="24" max="16384" width="11.42578125" style="2"/>
  </cols>
  <sheetData>
    <row r="1" spans="1:23" s="49" customFormat="1" ht="30" x14ac:dyDescent="0.25">
      <c r="A1" s="48" t="s">
        <v>119</v>
      </c>
      <c r="B1" s="48" t="s">
        <v>92</v>
      </c>
      <c r="C1" s="47" t="s">
        <v>117</v>
      </c>
      <c r="D1" s="48" t="s">
        <v>1</v>
      </c>
      <c r="E1" s="48" t="s">
        <v>3</v>
      </c>
      <c r="F1" s="48" t="s">
        <v>29</v>
      </c>
      <c r="G1" s="48" t="s">
        <v>37</v>
      </c>
      <c r="H1" s="48" t="s">
        <v>44</v>
      </c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</row>
    <row r="2" spans="1:23" x14ac:dyDescent="0.25">
      <c r="A2" s="45" t="s">
        <v>120</v>
      </c>
      <c r="B2" s="52"/>
      <c r="C2" s="46" t="s">
        <v>149</v>
      </c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</row>
    <row r="3" spans="1:23" x14ac:dyDescent="0.25">
      <c r="A3" s="45" t="s">
        <v>120</v>
      </c>
      <c r="B3" s="52"/>
      <c r="C3" s="131" t="s">
        <v>150</v>
      </c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</row>
    <row r="4" spans="1:23" x14ac:dyDescent="0.25">
      <c r="A4" s="45" t="s">
        <v>120</v>
      </c>
      <c r="B4" s="52"/>
      <c r="C4" s="131" t="s">
        <v>151</v>
      </c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</row>
    <row r="5" spans="1:23" x14ac:dyDescent="0.25">
      <c r="A5" s="45" t="s">
        <v>120</v>
      </c>
      <c r="B5" s="52"/>
      <c r="C5" s="131" t="s">
        <v>152</v>
      </c>
      <c r="D5" s="45" t="s">
        <v>116</v>
      </c>
      <c r="E5" s="45" t="s">
        <v>116</v>
      </c>
      <c r="F5" s="45"/>
      <c r="G5" s="45"/>
      <c r="H5" s="45" t="s">
        <v>116</v>
      </c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</row>
    <row r="6" spans="1:23" x14ac:dyDescent="0.25">
      <c r="A6" s="45" t="s">
        <v>120</v>
      </c>
      <c r="B6" s="52"/>
      <c r="C6" s="131" t="s">
        <v>153</v>
      </c>
      <c r="D6" s="45" t="s">
        <v>116</v>
      </c>
      <c r="E6" s="45" t="s">
        <v>116</v>
      </c>
      <c r="F6" s="45"/>
      <c r="G6" s="45" t="s">
        <v>116</v>
      </c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</row>
    <row r="7" spans="1:23" x14ac:dyDescent="0.25">
      <c r="A7" s="45" t="s">
        <v>120</v>
      </c>
      <c r="B7" s="52"/>
      <c r="C7" s="131" t="s">
        <v>154</v>
      </c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</row>
    <row r="8" spans="1:23" x14ac:dyDescent="0.25">
      <c r="A8" s="45" t="s">
        <v>120</v>
      </c>
      <c r="B8" s="52"/>
      <c r="C8" s="131" t="s">
        <v>155</v>
      </c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</row>
    <row r="9" spans="1:23" x14ac:dyDescent="0.25">
      <c r="A9" s="45" t="s">
        <v>120</v>
      </c>
      <c r="B9" s="52"/>
      <c r="C9" s="131" t="s">
        <v>156</v>
      </c>
      <c r="D9" s="45"/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</row>
    <row r="10" spans="1:23" x14ac:dyDescent="0.25">
      <c r="A10" s="45" t="s">
        <v>120</v>
      </c>
      <c r="B10" s="52"/>
      <c r="C10" s="131" t="s">
        <v>157</v>
      </c>
      <c r="D10" s="45" t="s">
        <v>116</v>
      </c>
      <c r="E10" s="45"/>
      <c r="F10" s="45"/>
      <c r="G10" s="45" t="s">
        <v>116</v>
      </c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</row>
    <row r="11" spans="1:23" x14ac:dyDescent="0.25">
      <c r="A11" s="45" t="s">
        <v>120</v>
      </c>
      <c r="B11" s="52"/>
      <c r="C11" s="131" t="s">
        <v>158</v>
      </c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</row>
    <row r="12" spans="1:23" x14ac:dyDescent="0.25">
      <c r="A12" s="45" t="s">
        <v>120</v>
      </c>
      <c r="B12" s="52"/>
      <c r="C12" s="131" t="s">
        <v>159</v>
      </c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</row>
    <row r="13" spans="1:23" x14ac:dyDescent="0.25">
      <c r="A13" s="45" t="s">
        <v>120</v>
      </c>
      <c r="B13" s="52"/>
      <c r="C13" s="131" t="s">
        <v>160</v>
      </c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</row>
    <row r="14" spans="1:23" x14ac:dyDescent="0.25">
      <c r="A14" s="45" t="s">
        <v>120</v>
      </c>
      <c r="B14" s="52"/>
      <c r="C14" s="131" t="s">
        <v>161</v>
      </c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</row>
    <row r="15" spans="1:23" x14ac:dyDescent="0.25">
      <c r="A15" s="45" t="s">
        <v>120</v>
      </c>
      <c r="B15" s="52"/>
      <c r="C15" s="131" t="s">
        <v>162</v>
      </c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</row>
    <row r="16" spans="1:23" x14ac:dyDescent="0.25">
      <c r="A16" s="45" t="s">
        <v>120</v>
      </c>
      <c r="B16" s="52"/>
      <c r="C16" s="131" t="s">
        <v>163</v>
      </c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</row>
    <row r="17" spans="1:23" x14ac:dyDescent="0.25">
      <c r="A17" s="45" t="s">
        <v>120</v>
      </c>
      <c r="B17" s="52"/>
      <c r="C17" s="131" t="s">
        <v>164</v>
      </c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</row>
    <row r="18" spans="1:23" x14ac:dyDescent="0.25">
      <c r="A18" s="45" t="s">
        <v>120</v>
      </c>
      <c r="B18" s="52"/>
      <c r="C18" s="131" t="s">
        <v>165</v>
      </c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</row>
    <row r="19" spans="1:23" x14ac:dyDescent="0.25">
      <c r="A19" s="45" t="s">
        <v>120</v>
      </c>
      <c r="B19" s="52"/>
      <c r="C19" s="131" t="s">
        <v>166</v>
      </c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</row>
    <row r="20" spans="1:23" x14ac:dyDescent="0.25">
      <c r="A20" s="45" t="s">
        <v>120</v>
      </c>
      <c r="B20" s="52"/>
      <c r="C20" s="131" t="s">
        <v>167</v>
      </c>
      <c r="D20" s="45" t="s">
        <v>116</v>
      </c>
      <c r="E20" s="45" t="s">
        <v>116</v>
      </c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5"/>
      <c r="W20" s="45"/>
    </row>
    <row r="21" spans="1:23" x14ac:dyDescent="0.25">
      <c r="A21" s="45" t="s">
        <v>120</v>
      </c>
      <c r="B21" s="52"/>
      <c r="C21" s="131" t="s">
        <v>168</v>
      </c>
      <c r="D21" s="45" t="s">
        <v>116</v>
      </c>
      <c r="E21" s="45"/>
      <c r="F21" s="45"/>
      <c r="G21" s="45"/>
      <c r="H21" s="45"/>
      <c r="I21" s="45"/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</row>
    <row r="22" spans="1:23" x14ac:dyDescent="0.25">
      <c r="A22" s="45" t="s">
        <v>120</v>
      </c>
      <c r="B22" s="52"/>
      <c r="C22" s="131" t="s">
        <v>169</v>
      </c>
      <c r="D22" s="45"/>
      <c r="E22" s="45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</row>
    <row r="23" spans="1:23" x14ac:dyDescent="0.25">
      <c r="A23" s="45" t="s">
        <v>120</v>
      </c>
      <c r="B23" s="52"/>
      <c r="C23" s="131" t="s">
        <v>170</v>
      </c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</row>
    <row r="24" spans="1:23" x14ac:dyDescent="0.25">
      <c r="A24" s="45" t="s">
        <v>120</v>
      </c>
      <c r="B24" s="52"/>
      <c r="C24" s="131" t="s">
        <v>171</v>
      </c>
      <c r="D24" s="45"/>
      <c r="E24" s="45"/>
      <c r="F24" s="45"/>
      <c r="G24" s="45"/>
      <c r="H24" s="45"/>
      <c r="I24" s="45"/>
      <c r="J24" s="45"/>
      <c r="K24" s="45"/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</row>
    <row r="25" spans="1:23" x14ac:dyDescent="0.25">
      <c r="A25" s="45" t="s">
        <v>120</v>
      </c>
      <c r="B25" s="52"/>
      <c r="C25" s="131" t="s">
        <v>172</v>
      </c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</row>
    <row r="26" spans="1:23" x14ac:dyDescent="0.25">
      <c r="A26" s="45" t="s">
        <v>120</v>
      </c>
      <c r="B26" s="52"/>
      <c r="C26" s="131" t="s">
        <v>173</v>
      </c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</row>
    <row r="27" spans="1:23" x14ac:dyDescent="0.25">
      <c r="A27" s="45" t="s">
        <v>120</v>
      </c>
      <c r="B27" s="52"/>
      <c r="C27" s="131" t="s">
        <v>174</v>
      </c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</row>
    <row r="28" spans="1:23" x14ac:dyDescent="0.25">
      <c r="A28" s="45" t="s">
        <v>120</v>
      </c>
      <c r="B28" s="52"/>
      <c r="C28" s="131" t="s">
        <v>175</v>
      </c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</row>
    <row r="29" spans="1:23" x14ac:dyDescent="0.25">
      <c r="A29" s="45" t="s">
        <v>120</v>
      </c>
      <c r="B29" s="52"/>
      <c r="C29" s="131" t="s">
        <v>176</v>
      </c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</row>
    <row r="30" spans="1:23" x14ac:dyDescent="0.25">
      <c r="A30" s="45" t="s">
        <v>120</v>
      </c>
      <c r="B30" s="52"/>
      <c r="C30" s="131" t="s">
        <v>177</v>
      </c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</row>
    <row r="31" spans="1:23" x14ac:dyDescent="0.25">
      <c r="A31" s="45" t="s">
        <v>120</v>
      </c>
      <c r="B31" s="52"/>
      <c r="C31" s="131" t="s">
        <v>178</v>
      </c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</row>
    <row r="32" spans="1:23" x14ac:dyDescent="0.25">
      <c r="A32" s="45" t="s">
        <v>120</v>
      </c>
      <c r="B32" s="52"/>
      <c r="C32" s="131" t="s">
        <v>179</v>
      </c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</row>
    <row r="33" spans="1:23" x14ac:dyDescent="0.25">
      <c r="A33" s="45" t="s">
        <v>120</v>
      </c>
      <c r="B33" s="52"/>
      <c r="C33" s="131" t="s">
        <v>180</v>
      </c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</row>
    <row r="34" spans="1:23" x14ac:dyDescent="0.25">
      <c r="A34" s="45" t="s">
        <v>120</v>
      </c>
      <c r="B34" s="52"/>
      <c r="C34" s="131" t="s">
        <v>181</v>
      </c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</row>
    <row r="35" spans="1:23" x14ac:dyDescent="0.25">
      <c r="A35" s="45" t="s">
        <v>120</v>
      </c>
      <c r="B35" s="52"/>
      <c r="C35" s="131" t="s">
        <v>182</v>
      </c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</row>
    <row r="36" spans="1:23" x14ac:dyDescent="0.25">
      <c r="A36" s="45" t="s">
        <v>120</v>
      </c>
      <c r="B36" s="52"/>
      <c r="C36" s="131" t="s">
        <v>183</v>
      </c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</row>
    <row r="37" spans="1:23" x14ac:dyDescent="0.25">
      <c r="A37" s="45" t="s">
        <v>120</v>
      </c>
      <c r="B37" s="52"/>
      <c r="C37" s="131" t="s">
        <v>184</v>
      </c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</row>
    <row r="38" spans="1:23" x14ac:dyDescent="0.25">
      <c r="A38" s="45" t="s">
        <v>120</v>
      </c>
      <c r="B38" s="52"/>
      <c r="C38" s="131" t="s">
        <v>185</v>
      </c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</row>
    <row r="39" spans="1:23" x14ac:dyDescent="0.25">
      <c r="A39" s="45" t="s">
        <v>120</v>
      </c>
      <c r="B39" s="52"/>
      <c r="C39" s="131" t="s">
        <v>186</v>
      </c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</row>
    <row r="40" spans="1:23" x14ac:dyDescent="0.25">
      <c r="A40" s="45" t="s">
        <v>120</v>
      </c>
      <c r="B40" s="52"/>
      <c r="C40" s="131" t="s">
        <v>187</v>
      </c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</row>
    <row r="41" spans="1:23" x14ac:dyDescent="0.25">
      <c r="A41" s="45" t="s">
        <v>120</v>
      </c>
      <c r="B41" s="52"/>
      <c r="C41" s="131" t="s">
        <v>188</v>
      </c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</row>
    <row r="42" spans="1:23" x14ac:dyDescent="0.25">
      <c r="A42" s="45" t="s">
        <v>120</v>
      </c>
      <c r="B42" s="52"/>
      <c r="C42" s="131" t="s">
        <v>189</v>
      </c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</row>
    <row r="43" spans="1:23" x14ac:dyDescent="0.25">
      <c r="A43" s="45" t="s">
        <v>120</v>
      </c>
      <c r="B43" s="52"/>
      <c r="C43" s="131" t="s">
        <v>190</v>
      </c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</row>
    <row r="44" spans="1:23" x14ac:dyDescent="0.25">
      <c r="A44" s="45" t="s">
        <v>120</v>
      </c>
      <c r="B44" s="52"/>
      <c r="C44" s="131" t="s">
        <v>191</v>
      </c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</row>
    <row r="45" spans="1:23" x14ac:dyDescent="0.25">
      <c r="A45" s="45" t="s">
        <v>120</v>
      </c>
      <c r="B45" s="52"/>
      <c r="C45" s="131" t="s">
        <v>192</v>
      </c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</row>
    <row r="46" spans="1:23" x14ac:dyDescent="0.25">
      <c r="A46" s="45" t="s">
        <v>120</v>
      </c>
      <c r="B46" s="52"/>
      <c r="C46" s="131" t="s">
        <v>193</v>
      </c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</row>
    <row r="47" spans="1:23" x14ac:dyDescent="0.25">
      <c r="A47" s="45" t="s">
        <v>120</v>
      </c>
      <c r="B47" s="52"/>
      <c r="C47" s="131" t="s">
        <v>194</v>
      </c>
      <c r="D47" s="45"/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</row>
    <row r="48" spans="1:23" x14ac:dyDescent="0.25">
      <c r="A48" s="45" t="s">
        <v>121</v>
      </c>
      <c r="B48" s="52"/>
      <c r="C48" s="131" t="s">
        <v>195</v>
      </c>
      <c r="D48" s="45"/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</row>
    <row r="49" spans="1:23" x14ac:dyDescent="0.25">
      <c r="A49" s="45" t="s">
        <v>121</v>
      </c>
      <c r="B49" s="52"/>
      <c r="C49" s="131" t="s">
        <v>196</v>
      </c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</row>
    <row r="50" spans="1:23" x14ac:dyDescent="0.25">
      <c r="A50" s="45" t="s">
        <v>121</v>
      </c>
      <c r="B50" s="52"/>
      <c r="C50" s="131" t="s">
        <v>197</v>
      </c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</row>
    <row r="51" spans="1:23" x14ac:dyDescent="0.25">
      <c r="A51" s="45" t="s">
        <v>121</v>
      </c>
      <c r="B51" s="52"/>
      <c r="C51" s="131" t="s">
        <v>198</v>
      </c>
      <c r="D51" s="45"/>
      <c r="E51" s="45"/>
      <c r="F51" s="45"/>
      <c r="G51" s="45"/>
      <c r="H51" s="45"/>
      <c r="I51" s="45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</row>
    <row r="52" spans="1:23" x14ac:dyDescent="0.25">
      <c r="A52" s="45" t="s">
        <v>121</v>
      </c>
      <c r="B52" s="52"/>
      <c r="C52" s="131" t="s">
        <v>199</v>
      </c>
      <c r="D52" s="45"/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</row>
    <row r="53" spans="1:23" x14ac:dyDescent="0.25">
      <c r="A53" s="45" t="s">
        <v>121</v>
      </c>
      <c r="B53" s="52"/>
      <c r="C53" s="131" t="s">
        <v>200</v>
      </c>
      <c r="D53" s="45"/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</row>
    <row r="54" spans="1:23" x14ac:dyDescent="0.25">
      <c r="A54" s="45" t="s">
        <v>121</v>
      </c>
      <c r="B54" s="52"/>
      <c r="C54" s="131" t="s">
        <v>201</v>
      </c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</row>
    <row r="55" spans="1:23" x14ac:dyDescent="0.25">
      <c r="A55" s="45" t="s">
        <v>121</v>
      </c>
      <c r="B55" s="52"/>
      <c r="C55" s="131" t="s">
        <v>202</v>
      </c>
      <c r="D55" s="45"/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</row>
    <row r="56" spans="1:23" x14ac:dyDescent="0.25">
      <c r="A56" s="45" t="s">
        <v>121</v>
      </c>
      <c r="B56" s="52"/>
      <c r="C56" s="131" t="s">
        <v>203</v>
      </c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</row>
    <row r="57" spans="1:23" x14ac:dyDescent="0.25">
      <c r="A57" s="45" t="s">
        <v>121</v>
      </c>
      <c r="B57" s="52"/>
      <c r="C57" s="131" t="s">
        <v>204</v>
      </c>
      <c r="D57" s="45"/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</row>
    <row r="58" spans="1:23" x14ac:dyDescent="0.25">
      <c r="A58" s="45" t="s">
        <v>121</v>
      </c>
      <c r="B58" s="52"/>
      <c r="C58" s="131" t="s">
        <v>205</v>
      </c>
      <c r="D58" s="45"/>
      <c r="E58" s="45"/>
      <c r="F58" s="45"/>
      <c r="G58" s="45"/>
      <c r="H58" s="45"/>
      <c r="I58" s="45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</row>
    <row r="59" spans="1:23" x14ac:dyDescent="0.25">
      <c r="A59" s="45" t="s">
        <v>121</v>
      </c>
      <c r="B59" s="52"/>
      <c r="C59" s="131" t="s">
        <v>206</v>
      </c>
      <c r="D59" s="45"/>
      <c r="E59" s="45"/>
      <c r="F59" s="45"/>
      <c r="G59" s="45"/>
      <c r="H59" s="45"/>
      <c r="I59" s="45"/>
      <c r="J59" s="45"/>
      <c r="K59" s="45"/>
      <c r="L59" s="45"/>
      <c r="M59" s="45"/>
      <c r="N59" s="45"/>
      <c r="O59" s="45"/>
      <c r="P59" s="45"/>
      <c r="Q59" s="45"/>
      <c r="R59" s="45"/>
      <c r="S59" s="45"/>
      <c r="T59" s="45"/>
      <c r="U59" s="45"/>
      <c r="V59" s="45"/>
      <c r="W59" s="45"/>
    </row>
    <row r="60" spans="1:23" x14ac:dyDescent="0.25">
      <c r="A60" s="45" t="s">
        <v>121</v>
      </c>
      <c r="B60" s="52"/>
      <c r="C60" s="131" t="s">
        <v>207</v>
      </c>
      <c r="D60" s="45"/>
      <c r="E60" s="45"/>
      <c r="F60" s="45"/>
      <c r="G60" s="45"/>
      <c r="H60" s="45"/>
      <c r="I60" s="45"/>
      <c r="J60" s="45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5"/>
    </row>
    <row r="61" spans="1:23" x14ac:dyDescent="0.25">
      <c r="A61" s="45" t="s">
        <v>121</v>
      </c>
      <c r="B61" s="52"/>
      <c r="C61" s="131" t="s">
        <v>208</v>
      </c>
      <c r="D61" s="45"/>
      <c r="E61" s="45"/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5"/>
      <c r="Q61" s="45"/>
      <c r="R61" s="45"/>
      <c r="S61" s="45"/>
      <c r="T61" s="45"/>
      <c r="U61" s="45"/>
      <c r="V61" s="45"/>
      <c r="W61" s="45"/>
    </row>
    <row r="62" spans="1:23" x14ac:dyDescent="0.25">
      <c r="A62" s="45" t="s">
        <v>121</v>
      </c>
      <c r="B62" s="52"/>
      <c r="C62" s="131" t="s">
        <v>209</v>
      </c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  <c r="O62" s="45"/>
      <c r="P62" s="45"/>
      <c r="Q62" s="45"/>
      <c r="R62" s="45"/>
      <c r="S62" s="45"/>
      <c r="T62" s="45"/>
      <c r="U62" s="45"/>
      <c r="V62" s="45"/>
      <c r="W62" s="45"/>
    </row>
    <row r="63" spans="1:23" x14ac:dyDescent="0.25">
      <c r="A63" s="45" t="s">
        <v>121</v>
      </c>
      <c r="B63" s="52"/>
      <c r="C63" s="131" t="s">
        <v>210</v>
      </c>
      <c r="D63" s="45"/>
      <c r="E63" s="45"/>
      <c r="F63" s="45"/>
      <c r="G63" s="45"/>
      <c r="H63" s="45"/>
      <c r="I63" s="45"/>
      <c r="J63" s="45"/>
      <c r="K63" s="45"/>
      <c r="L63" s="45"/>
      <c r="M63" s="45"/>
      <c r="N63" s="45"/>
      <c r="O63" s="45"/>
      <c r="P63" s="45"/>
      <c r="Q63" s="45"/>
      <c r="R63" s="45"/>
      <c r="S63" s="45"/>
      <c r="T63" s="45"/>
      <c r="U63" s="45"/>
      <c r="V63" s="45"/>
      <c r="W63" s="45"/>
    </row>
    <row r="64" spans="1:23" x14ac:dyDescent="0.25">
      <c r="A64" s="45" t="s">
        <v>121</v>
      </c>
      <c r="B64" s="52"/>
      <c r="C64" s="131" t="s">
        <v>211</v>
      </c>
      <c r="D64" s="45"/>
      <c r="E64" s="45"/>
      <c r="F64" s="45"/>
      <c r="G64" s="45"/>
      <c r="H64" s="45"/>
      <c r="I64" s="45"/>
      <c r="J64" s="45"/>
      <c r="K64" s="45"/>
      <c r="L64" s="45"/>
      <c r="M64" s="45"/>
      <c r="N64" s="45"/>
      <c r="O64" s="45"/>
      <c r="P64" s="45"/>
      <c r="Q64" s="45"/>
      <c r="R64" s="45"/>
      <c r="S64" s="45"/>
      <c r="T64" s="45"/>
      <c r="U64" s="45"/>
      <c r="V64" s="45"/>
      <c r="W64" s="45"/>
    </row>
    <row r="65" spans="1:23" x14ac:dyDescent="0.25">
      <c r="A65" s="45" t="s">
        <v>121</v>
      </c>
      <c r="B65" s="52"/>
      <c r="C65" s="131" t="s">
        <v>212</v>
      </c>
      <c r="D65" s="45"/>
      <c r="E65" s="45"/>
      <c r="F65" s="45"/>
      <c r="G65" s="45"/>
      <c r="H65" s="45"/>
      <c r="I65" s="45"/>
      <c r="J65" s="45"/>
      <c r="K65" s="45"/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5"/>
    </row>
    <row r="66" spans="1:23" x14ac:dyDescent="0.25">
      <c r="A66" s="45" t="s">
        <v>121</v>
      </c>
      <c r="B66" s="52"/>
      <c r="C66" s="131" t="s">
        <v>213</v>
      </c>
      <c r="D66" s="45"/>
      <c r="E66" s="45"/>
      <c r="F66" s="45"/>
      <c r="G66" s="45"/>
      <c r="H66" s="45"/>
      <c r="I66" s="45"/>
      <c r="J66" s="45"/>
      <c r="K66" s="45"/>
      <c r="L66" s="45"/>
      <c r="M66" s="45"/>
      <c r="N66" s="45"/>
      <c r="O66" s="45"/>
      <c r="P66" s="45"/>
      <c r="Q66" s="45"/>
      <c r="R66" s="45"/>
      <c r="S66" s="45"/>
      <c r="T66" s="45"/>
      <c r="U66" s="45"/>
      <c r="V66" s="45"/>
      <c r="W66" s="45"/>
    </row>
    <row r="67" spans="1:23" x14ac:dyDescent="0.25">
      <c r="A67" s="45" t="s">
        <v>121</v>
      </c>
      <c r="B67" s="52"/>
      <c r="C67" s="131" t="s">
        <v>214</v>
      </c>
      <c r="D67" s="45"/>
      <c r="E67" s="45"/>
      <c r="F67" s="45"/>
      <c r="G67" s="45"/>
      <c r="H67" s="45"/>
      <c r="I67" s="45"/>
      <c r="J67" s="45"/>
      <c r="K67" s="45"/>
      <c r="L67" s="45"/>
      <c r="M67" s="45"/>
      <c r="N67" s="45"/>
      <c r="O67" s="45"/>
      <c r="P67" s="45"/>
      <c r="Q67" s="45"/>
      <c r="R67" s="45"/>
      <c r="S67" s="45"/>
      <c r="T67" s="45"/>
      <c r="U67" s="45"/>
      <c r="V67" s="45"/>
      <c r="W67" s="45"/>
    </row>
    <row r="68" spans="1:23" x14ac:dyDescent="0.25">
      <c r="A68" s="45" t="s">
        <v>121</v>
      </c>
      <c r="B68" s="52"/>
      <c r="C68" s="131" t="s">
        <v>215</v>
      </c>
      <c r="D68" s="45"/>
      <c r="E68" s="45"/>
      <c r="F68" s="45"/>
      <c r="G68" s="45"/>
      <c r="H68" s="45"/>
      <c r="I68" s="45"/>
      <c r="J68" s="45"/>
      <c r="K68" s="45"/>
      <c r="L68" s="45"/>
      <c r="M68" s="45"/>
      <c r="N68" s="45"/>
      <c r="O68" s="45"/>
      <c r="P68" s="45"/>
      <c r="Q68" s="45"/>
      <c r="R68" s="45"/>
      <c r="S68" s="45"/>
      <c r="T68" s="45"/>
      <c r="U68" s="45"/>
      <c r="V68" s="45"/>
      <c r="W68" s="45"/>
    </row>
    <row r="69" spans="1:23" x14ac:dyDescent="0.25">
      <c r="A69" s="45" t="s">
        <v>121</v>
      </c>
      <c r="B69" s="52"/>
      <c r="C69" s="131" t="s">
        <v>216</v>
      </c>
      <c r="D69" s="45"/>
      <c r="E69" s="45"/>
      <c r="F69" s="45"/>
      <c r="G69" s="45"/>
      <c r="H69" s="45"/>
      <c r="I69" s="45"/>
      <c r="J69" s="45"/>
      <c r="K69" s="45"/>
      <c r="L69" s="45"/>
      <c r="M69" s="45"/>
      <c r="N69" s="45"/>
      <c r="O69" s="45"/>
      <c r="P69" s="45"/>
      <c r="Q69" s="45"/>
      <c r="R69" s="45"/>
      <c r="S69" s="45"/>
      <c r="T69" s="45"/>
      <c r="U69" s="45"/>
      <c r="V69" s="45"/>
      <c r="W69" s="45"/>
    </row>
    <row r="70" spans="1:23" x14ac:dyDescent="0.25">
      <c r="A70" s="45" t="s">
        <v>121</v>
      </c>
      <c r="B70" s="52"/>
      <c r="C70" s="131" t="s">
        <v>217</v>
      </c>
      <c r="D70" s="45"/>
      <c r="E70" s="45"/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5"/>
      <c r="W70" s="45"/>
    </row>
    <row r="71" spans="1:23" x14ac:dyDescent="0.25">
      <c r="A71" s="45" t="s">
        <v>121</v>
      </c>
      <c r="B71" s="52"/>
      <c r="C71" s="131" t="s">
        <v>218</v>
      </c>
      <c r="D71" s="45"/>
      <c r="E71" s="45"/>
      <c r="F71" s="45"/>
      <c r="G71" s="45"/>
      <c r="H71" s="45"/>
      <c r="I71" s="45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5"/>
      <c r="V71" s="45"/>
      <c r="W71" s="45"/>
    </row>
    <row r="72" spans="1:23" x14ac:dyDescent="0.25">
      <c r="A72" s="45" t="s">
        <v>121</v>
      </c>
      <c r="B72" s="52"/>
      <c r="C72" s="131" t="s">
        <v>219</v>
      </c>
      <c r="D72" s="45"/>
      <c r="E72" s="45"/>
      <c r="F72" s="45"/>
      <c r="G72" s="45"/>
      <c r="H72" s="45"/>
      <c r="I72" s="45"/>
      <c r="J72" s="45"/>
      <c r="K72" s="45"/>
      <c r="L72" s="45"/>
      <c r="M72" s="45"/>
      <c r="N72" s="45"/>
      <c r="O72" s="45"/>
      <c r="P72" s="45"/>
      <c r="Q72" s="45"/>
      <c r="R72" s="45"/>
      <c r="S72" s="45"/>
      <c r="T72" s="45"/>
      <c r="U72" s="45"/>
      <c r="V72" s="45"/>
      <c r="W72" s="45"/>
    </row>
    <row r="73" spans="1:23" x14ac:dyDescent="0.25">
      <c r="A73" s="45" t="s">
        <v>121</v>
      </c>
      <c r="B73" s="52"/>
      <c r="C73" s="131" t="s">
        <v>220</v>
      </c>
      <c r="D73" s="45"/>
      <c r="E73" s="45"/>
      <c r="F73" s="45"/>
      <c r="G73" s="45"/>
      <c r="H73" s="45"/>
      <c r="I73" s="45"/>
      <c r="J73" s="45"/>
      <c r="K73" s="45"/>
      <c r="L73" s="45"/>
      <c r="M73" s="45"/>
      <c r="N73" s="45"/>
      <c r="O73" s="45"/>
      <c r="P73" s="45"/>
      <c r="Q73" s="45"/>
      <c r="R73" s="45"/>
      <c r="S73" s="45"/>
      <c r="T73" s="45"/>
      <c r="U73" s="45"/>
      <c r="V73" s="45"/>
      <c r="W73" s="45"/>
    </row>
    <row r="74" spans="1:23" x14ac:dyDescent="0.25">
      <c r="A74" s="45" t="s">
        <v>121</v>
      </c>
      <c r="B74" s="52"/>
      <c r="C74" s="131" t="s">
        <v>221</v>
      </c>
      <c r="D74" s="45"/>
      <c r="E74" s="45"/>
      <c r="F74" s="45"/>
      <c r="G74" s="45"/>
      <c r="H74" s="45"/>
      <c r="I74" s="45"/>
      <c r="J74" s="45"/>
      <c r="K74" s="45"/>
      <c r="L74" s="45"/>
      <c r="M74" s="45"/>
      <c r="N74" s="45"/>
      <c r="O74" s="45"/>
      <c r="P74" s="45"/>
      <c r="Q74" s="45"/>
      <c r="R74" s="45"/>
      <c r="S74" s="45"/>
      <c r="T74" s="45"/>
      <c r="U74" s="45"/>
      <c r="V74" s="45"/>
      <c r="W74" s="45"/>
    </row>
    <row r="75" spans="1:23" x14ac:dyDescent="0.25">
      <c r="A75" s="45" t="s">
        <v>121</v>
      </c>
      <c r="B75" s="52"/>
      <c r="C75" s="131" t="s">
        <v>222</v>
      </c>
      <c r="D75" s="45"/>
      <c r="E75" s="45"/>
      <c r="F75" s="45"/>
      <c r="G75" s="45"/>
      <c r="H75" s="45"/>
      <c r="I75" s="45"/>
      <c r="J75" s="45"/>
      <c r="K75" s="45"/>
      <c r="L75" s="45"/>
      <c r="M75" s="45"/>
      <c r="N75" s="45"/>
      <c r="O75" s="45"/>
      <c r="P75" s="45"/>
      <c r="Q75" s="45"/>
      <c r="R75" s="45"/>
      <c r="S75" s="45"/>
      <c r="T75" s="45"/>
      <c r="U75" s="45"/>
      <c r="V75" s="45"/>
      <c r="W75" s="45"/>
    </row>
    <row r="76" spans="1:23" x14ac:dyDescent="0.25">
      <c r="A76" s="45" t="s">
        <v>121</v>
      </c>
      <c r="B76" s="52"/>
      <c r="C76" s="131" t="s">
        <v>223</v>
      </c>
      <c r="D76" s="45"/>
      <c r="E76" s="45"/>
      <c r="F76" s="45"/>
      <c r="G76" s="45"/>
      <c r="H76" s="45"/>
      <c r="I76" s="45"/>
      <c r="J76" s="45"/>
      <c r="K76" s="45"/>
      <c r="L76" s="45"/>
      <c r="M76" s="45"/>
      <c r="N76" s="45"/>
      <c r="O76" s="45"/>
      <c r="P76" s="45"/>
      <c r="Q76" s="45"/>
      <c r="R76" s="45"/>
      <c r="S76" s="45"/>
      <c r="T76" s="45"/>
      <c r="U76" s="45"/>
      <c r="V76" s="45"/>
      <c r="W76" s="45"/>
    </row>
    <row r="77" spans="1:23" x14ac:dyDescent="0.25">
      <c r="A77" s="45" t="s">
        <v>121</v>
      </c>
      <c r="B77" s="52"/>
      <c r="C77" s="131" t="s">
        <v>224</v>
      </c>
      <c r="D77" s="45"/>
      <c r="E77" s="45"/>
      <c r="F77" s="45"/>
      <c r="G77" s="45"/>
      <c r="H77" s="45"/>
      <c r="I77" s="45"/>
      <c r="J77" s="45"/>
      <c r="K77" s="45"/>
      <c r="L77" s="45"/>
      <c r="M77" s="45"/>
      <c r="N77" s="45"/>
      <c r="O77" s="45"/>
      <c r="P77" s="45"/>
      <c r="Q77" s="45"/>
      <c r="R77" s="45"/>
      <c r="S77" s="45"/>
      <c r="T77" s="45"/>
      <c r="U77" s="45"/>
      <c r="V77" s="45"/>
      <c r="W77" s="45"/>
    </row>
    <row r="78" spans="1:23" x14ac:dyDescent="0.25">
      <c r="A78" s="45" t="s">
        <v>121</v>
      </c>
      <c r="B78" s="52"/>
      <c r="C78" s="131" t="s">
        <v>225</v>
      </c>
      <c r="D78" s="45"/>
      <c r="E78" s="45"/>
      <c r="F78" s="45"/>
      <c r="G78" s="45"/>
      <c r="H78" s="45"/>
      <c r="I78" s="45"/>
      <c r="J78" s="45"/>
      <c r="K78" s="45"/>
      <c r="L78" s="45"/>
      <c r="M78" s="45"/>
      <c r="N78" s="45"/>
      <c r="O78" s="45"/>
      <c r="P78" s="45"/>
      <c r="Q78" s="45"/>
      <c r="R78" s="45"/>
      <c r="S78" s="45"/>
      <c r="T78" s="45"/>
      <c r="U78" s="45"/>
      <c r="V78" s="45"/>
      <c r="W78" s="45"/>
    </row>
    <row r="79" spans="1:23" x14ac:dyDescent="0.25">
      <c r="A79" s="45" t="s">
        <v>121</v>
      </c>
      <c r="B79" s="52"/>
      <c r="C79" s="131" t="s">
        <v>226</v>
      </c>
      <c r="D79" s="45"/>
      <c r="E79" s="45"/>
      <c r="F79" s="45"/>
      <c r="G79" s="45"/>
      <c r="H79" s="45"/>
      <c r="I79" s="45"/>
      <c r="J79" s="45"/>
      <c r="K79" s="45"/>
      <c r="L79" s="45"/>
      <c r="M79" s="45"/>
      <c r="N79" s="45"/>
      <c r="O79" s="45"/>
      <c r="P79" s="45"/>
      <c r="Q79" s="45"/>
      <c r="R79" s="45"/>
      <c r="S79" s="45"/>
      <c r="T79" s="45"/>
      <c r="U79" s="45"/>
      <c r="V79" s="45"/>
      <c r="W79" s="45"/>
    </row>
    <row r="80" spans="1:23" x14ac:dyDescent="0.25">
      <c r="A80" s="45" t="s">
        <v>121</v>
      </c>
      <c r="B80" s="52"/>
      <c r="C80" s="131" t="s">
        <v>227</v>
      </c>
      <c r="D80" s="45"/>
      <c r="E80" s="45"/>
      <c r="F80" s="45"/>
      <c r="G80" s="45"/>
      <c r="H80" s="45"/>
      <c r="I80" s="45"/>
      <c r="J80" s="45"/>
      <c r="K80" s="45"/>
      <c r="L80" s="45"/>
      <c r="M80" s="45"/>
      <c r="N80" s="45"/>
      <c r="O80" s="45"/>
      <c r="P80" s="45"/>
      <c r="Q80" s="45"/>
      <c r="R80" s="45"/>
      <c r="S80" s="45"/>
      <c r="T80" s="45"/>
      <c r="U80" s="45"/>
      <c r="V80" s="45"/>
      <c r="W80" s="45"/>
    </row>
    <row r="81" spans="1:23" x14ac:dyDescent="0.25">
      <c r="A81" s="45" t="s">
        <v>121</v>
      </c>
      <c r="B81" s="52"/>
      <c r="C81" s="131" t="s">
        <v>228</v>
      </c>
      <c r="D81" s="45"/>
      <c r="E81" s="45"/>
      <c r="F81" s="45"/>
      <c r="G81" s="45"/>
      <c r="H81" s="45"/>
      <c r="I81" s="45"/>
      <c r="J81" s="45"/>
      <c r="K81" s="45"/>
      <c r="L81" s="45"/>
      <c r="M81" s="45"/>
      <c r="N81" s="45"/>
      <c r="O81" s="45"/>
      <c r="P81" s="45"/>
      <c r="Q81" s="45"/>
      <c r="R81" s="45"/>
      <c r="S81" s="45"/>
      <c r="T81" s="45"/>
      <c r="U81" s="45"/>
      <c r="V81" s="45"/>
      <c r="W81" s="45"/>
    </row>
    <row r="82" spans="1:23" x14ac:dyDescent="0.25">
      <c r="A82" s="45" t="s">
        <v>121</v>
      </c>
      <c r="B82" s="52"/>
      <c r="C82" s="131" t="s">
        <v>229</v>
      </c>
      <c r="D82" s="45"/>
      <c r="E82" s="45"/>
      <c r="F82" s="45"/>
      <c r="G82" s="45"/>
      <c r="H82" s="45"/>
      <c r="I82" s="45"/>
      <c r="J82" s="45"/>
      <c r="K82" s="45"/>
      <c r="L82" s="45"/>
      <c r="M82" s="45"/>
      <c r="N82" s="45"/>
      <c r="O82" s="45"/>
      <c r="P82" s="45"/>
      <c r="Q82" s="45"/>
      <c r="R82" s="45"/>
      <c r="S82" s="45"/>
      <c r="T82" s="45"/>
      <c r="U82" s="45"/>
      <c r="V82" s="45"/>
      <c r="W82" s="45"/>
    </row>
    <row r="83" spans="1:23" x14ac:dyDescent="0.25">
      <c r="A83" s="45" t="s">
        <v>121</v>
      </c>
      <c r="B83" s="52"/>
      <c r="C83" s="131" t="s">
        <v>230</v>
      </c>
      <c r="D83" s="45"/>
      <c r="E83" s="45"/>
      <c r="F83" s="45"/>
      <c r="G83" s="45"/>
      <c r="H83" s="45"/>
      <c r="I83" s="45"/>
      <c r="J83" s="45"/>
      <c r="K83" s="45"/>
      <c r="L83" s="45"/>
      <c r="M83" s="45"/>
      <c r="N83" s="45"/>
      <c r="O83" s="45"/>
      <c r="P83" s="45"/>
      <c r="Q83" s="45"/>
      <c r="R83" s="45"/>
      <c r="S83" s="45"/>
      <c r="T83" s="45"/>
      <c r="U83" s="45"/>
      <c r="V83" s="45"/>
      <c r="W83" s="45"/>
    </row>
    <row r="84" spans="1:23" x14ac:dyDescent="0.25">
      <c r="A84" s="45" t="s">
        <v>121</v>
      </c>
      <c r="B84" s="52"/>
      <c r="C84" s="131" t="s">
        <v>231</v>
      </c>
      <c r="D84" s="45"/>
      <c r="E84" s="45"/>
      <c r="F84" s="45"/>
      <c r="G84" s="45"/>
      <c r="H84" s="45"/>
      <c r="I84" s="45"/>
      <c r="J84" s="45"/>
      <c r="K84" s="45"/>
      <c r="L84" s="45"/>
      <c r="M84" s="45"/>
      <c r="N84" s="45"/>
      <c r="O84" s="45"/>
      <c r="P84" s="45"/>
      <c r="Q84" s="45"/>
      <c r="R84" s="45"/>
      <c r="S84" s="45"/>
      <c r="T84" s="45"/>
      <c r="U84" s="45"/>
      <c r="V84" s="45"/>
      <c r="W84" s="45"/>
    </row>
    <row r="85" spans="1:23" x14ac:dyDescent="0.25">
      <c r="A85" s="45" t="s">
        <v>121</v>
      </c>
      <c r="B85" s="52"/>
      <c r="C85" s="131" t="s">
        <v>232</v>
      </c>
      <c r="D85" s="45"/>
      <c r="E85" s="45"/>
      <c r="F85" s="45"/>
      <c r="G85" s="45"/>
      <c r="H85" s="45"/>
      <c r="I85" s="45"/>
      <c r="J85" s="45"/>
      <c r="K85" s="45"/>
      <c r="L85" s="45"/>
      <c r="M85" s="45"/>
      <c r="N85" s="45"/>
      <c r="O85" s="45"/>
      <c r="P85" s="45"/>
      <c r="Q85" s="45"/>
      <c r="R85" s="45"/>
      <c r="S85" s="45"/>
      <c r="T85" s="45"/>
      <c r="U85" s="45"/>
      <c r="V85" s="45"/>
      <c r="W85" s="45"/>
    </row>
    <row r="86" spans="1:23" x14ac:dyDescent="0.25">
      <c r="A86" s="45" t="s">
        <v>121</v>
      </c>
      <c r="B86" s="52"/>
      <c r="C86" s="131" t="s">
        <v>233</v>
      </c>
      <c r="D86" s="45"/>
      <c r="E86" s="45"/>
      <c r="F86" s="45"/>
      <c r="G86" s="45"/>
      <c r="H86" s="45"/>
      <c r="I86" s="45"/>
      <c r="J86" s="45"/>
      <c r="K86" s="45"/>
      <c r="L86" s="45"/>
      <c r="M86" s="45"/>
      <c r="N86" s="45"/>
      <c r="O86" s="45"/>
      <c r="P86" s="45"/>
      <c r="Q86" s="45"/>
      <c r="R86" s="45"/>
      <c r="S86" s="45"/>
      <c r="T86" s="45"/>
      <c r="U86" s="45"/>
      <c r="V86" s="45"/>
      <c r="W86" s="45"/>
    </row>
    <row r="87" spans="1:23" x14ac:dyDescent="0.25">
      <c r="A87" s="45" t="s">
        <v>121</v>
      </c>
      <c r="B87" s="52"/>
      <c r="C87" s="131" t="s">
        <v>234</v>
      </c>
      <c r="D87" s="45"/>
      <c r="E87" s="45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</row>
    <row r="88" spans="1:23" x14ac:dyDescent="0.25">
      <c r="A88" s="45" t="s">
        <v>121</v>
      </c>
      <c r="B88" s="52"/>
      <c r="C88" s="131" t="s">
        <v>235</v>
      </c>
      <c r="D88" s="45"/>
      <c r="E88" s="45"/>
      <c r="F88" s="45"/>
      <c r="G88" s="45"/>
      <c r="H88" s="45"/>
      <c r="I88" s="45"/>
      <c r="J88" s="45"/>
      <c r="K88" s="45"/>
      <c r="L88" s="45"/>
      <c r="M88" s="45"/>
      <c r="N88" s="45"/>
      <c r="O88" s="45"/>
      <c r="P88" s="45"/>
      <c r="Q88" s="45"/>
      <c r="R88" s="45"/>
      <c r="S88" s="45"/>
      <c r="T88" s="45"/>
      <c r="U88" s="45"/>
      <c r="V88" s="45"/>
      <c r="W88" s="45"/>
    </row>
    <row r="89" spans="1:23" x14ac:dyDescent="0.25">
      <c r="A89" s="45" t="s">
        <v>121</v>
      </c>
      <c r="B89" s="52"/>
      <c r="C89" s="131" t="s">
        <v>236</v>
      </c>
      <c r="D89" s="45"/>
      <c r="E89" s="45"/>
      <c r="F89" s="45"/>
      <c r="G89" s="45"/>
      <c r="H89" s="45"/>
      <c r="I89" s="45"/>
      <c r="J89" s="45"/>
      <c r="K89" s="45"/>
      <c r="L89" s="45"/>
      <c r="M89" s="45"/>
      <c r="N89" s="45"/>
      <c r="O89" s="45"/>
      <c r="P89" s="45"/>
      <c r="Q89" s="45"/>
      <c r="R89" s="45"/>
      <c r="S89" s="45"/>
      <c r="T89" s="45"/>
      <c r="U89" s="45"/>
      <c r="V89" s="45"/>
      <c r="W89" s="45"/>
    </row>
    <row r="90" spans="1:23" x14ac:dyDescent="0.25">
      <c r="A90" s="45" t="s">
        <v>121</v>
      </c>
      <c r="B90" s="52"/>
      <c r="C90" s="131" t="s">
        <v>237</v>
      </c>
      <c r="D90" s="45"/>
      <c r="E90" s="45"/>
      <c r="F90" s="45"/>
      <c r="G90" s="45"/>
      <c r="H90" s="45"/>
      <c r="I90" s="45"/>
      <c r="J90" s="45"/>
      <c r="K90" s="45"/>
      <c r="L90" s="45"/>
      <c r="M90" s="45"/>
      <c r="N90" s="45"/>
      <c r="O90" s="45"/>
      <c r="P90" s="45"/>
      <c r="Q90" s="45"/>
      <c r="R90" s="45"/>
      <c r="S90" s="45"/>
      <c r="T90" s="45"/>
      <c r="U90" s="45"/>
      <c r="V90" s="45"/>
      <c r="W90" s="45"/>
    </row>
    <row r="91" spans="1:23" x14ac:dyDescent="0.25">
      <c r="A91" s="45" t="s">
        <v>121</v>
      </c>
      <c r="B91" s="52"/>
      <c r="C91" s="131" t="s">
        <v>238</v>
      </c>
      <c r="D91" s="45"/>
      <c r="E91" s="45"/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5"/>
      <c r="R91" s="45"/>
      <c r="S91" s="45"/>
      <c r="T91" s="45"/>
      <c r="U91" s="45"/>
      <c r="V91" s="45"/>
      <c r="W91" s="45"/>
    </row>
    <row r="92" spans="1:23" x14ac:dyDescent="0.25">
      <c r="A92" s="45" t="s">
        <v>121</v>
      </c>
      <c r="B92" s="52"/>
      <c r="C92" s="131" t="s">
        <v>239</v>
      </c>
      <c r="D92" s="45"/>
      <c r="E92" s="45"/>
      <c r="F92" s="45"/>
      <c r="G92" s="45"/>
      <c r="H92" s="45"/>
      <c r="I92" s="45"/>
      <c r="J92" s="45"/>
      <c r="K92" s="45"/>
      <c r="L92" s="45"/>
      <c r="M92" s="45"/>
      <c r="N92" s="45"/>
      <c r="O92" s="45"/>
      <c r="P92" s="45"/>
      <c r="Q92" s="45"/>
      <c r="R92" s="45"/>
      <c r="S92" s="45"/>
      <c r="T92" s="45"/>
      <c r="U92" s="45"/>
      <c r="V92" s="45"/>
      <c r="W92" s="45"/>
    </row>
    <row r="93" spans="1:23" x14ac:dyDescent="0.25">
      <c r="A93" s="45" t="s">
        <v>121</v>
      </c>
      <c r="B93" s="52"/>
      <c r="C93" s="131" t="s">
        <v>240</v>
      </c>
      <c r="D93" s="45"/>
      <c r="E93" s="45"/>
      <c r="F93" s="45"/>
      <c r="G93" s="45"/>
      <c r="H93" s="45"/>
      <c r="I93" s="45"/>
      <c r="J93" s="45"/>
      <c r="K93" s="45"/>
      <c r="L93" s="45"/>
      <c r="M93" s="45"/>
      <c r="N93" s="45"/>
      <c r="O93" s="45"/>
      <c r="P93" s="45"/>
      <c r="Q93" s="45"/>
      <c r="R93" s="45"/>
      <c r="S93" s="45"/>
      <c r="T93" s="45"/>
      <c r="U93" s="45"/>
      <c r="V93" s="45"/>
      <c r="W93" s="45"/>
    </row>
    <row r="94" spans="1:23" x14ac:dyDescent="0.25">
      <c r="A94" s="45" t="s">
        <v>121</v>
      </c>
      <c r="B94" s="52"/>
      <c r="C94" s="131" t="s">
        <v>241</v>
      </c>
      <c r="D94" s="45"/>
      <c r="E94" s="45"/>
      <c r="F94" s="45"/>
      <c r="G94" s="45"/>
      <c r="H94" s="45"/>
      <c r="I94" s="45"/>
      <c r="J94" s="45"/>
      <c r="K94" s="45"/>
      <c r="L94" s="45"/>
      <c r="M94" s="45"/>
      <c r="N94" s="45"/>
      <c r="O94" s="45"/>
      <c r="P94" s="45"/>
      <c r="Q94" s="45"/>
      <c r="R94" s="45"/>
      <c r="S94" s="45"/>
      <c r="T94" s="45"/>
      <c r="U94" s="45"/>
      <c r="V94" s="45"/>
      <c r="W94" s="45"/>
    </row>
    <row r="95" spans="1:23" x14ac:dyDescent="0.25">
      <c r="A95" s="45" t="s">
        <v>121</v>
      </c>
      <c r="B95" s="52"/>
      <c r="C95" s="131" t="s">
        <v>242</v>
      </c>
      <c r="D95" s="45"/>
      <c r="E95" s="45"/>
      <c r="F95" s="45"/>
      <c r="G95" s="45"/>
      <c r="H95" s="45"/>
      <c r="I95" s="45"/>
      <c r="J95" s="45"/>
      <c r="K95" s="45"/>
      <c r="L95" s="45"/>
      <c r="M95" s="45"/>
      <c r="N95" s="45"/>
      <c r="O95" s="45"/>
      <c r="P95" s="45"/>
      <c r="Q95" s="45"/>
      <c r="R95" s="45"/>
      <c r="S95" s="45"/>
      <c r="T95" s="45"/>
      <c r="U95" s="45"/>
      <c r="V95" s="45"/>
      <c r="W95" s="45"/>
    </row>
    <row r="96" spans="1:23" x14ac:dyDescent="0.25">
      <c r="A96" s="45" t="s">
        <v>121</v>
      </c>
      <c r="B96" s="52"/>
      <c r="C96" s="131" t="s">
        <v>243</v>
      </c>
      <c r="D96" s="45"/>
      <c r="E96" s="45"/>
      <c r="F96" s="45"/>
      <c r="G96" s="45"/>
      <c r="H96" s="45"/>
      <c r="I96" s="45"/>
      <c r="J96" s="45"/>
      <c r="K96" s="45"/>
      <c r="L96" s="45"/>
      <c r="M96" s="45"/>
      <c r="N96" s="45"/>
      <c r="O96" s="45"/>
      <c r="P96" s="45"/>
      <c r="Q96" s="45"/>
      <c r="R96" s="45"/>
      <c r="S96" s="45"/>
      <c r="T96" s="45"/>
      <c r="U96" s="45"/>
      <c r="V96" s="45"/>
      <c r="W96" s="45"/>
    </row>
    <row r="97" spans="1:23" x14ac:dyDescent="0.25">
      <c r="A97" s="45" t="s">
        <v>121</v>
      </c>
      <c r="B97" s="52"/>
      <c r="C97" s="131" t="s">
        <v>244</v>
      </c>
      <c r="D97" s="45"/>
      <c r="E97" s="45"/>
      <c r="F97" s="45"/>
      <c r="G97" s="45"/>
      <c r="H97" s="45"/>
      <c r="I97" s="45"/>
      <c r="J97" s="45"/>
      <c r="K97" s="45"/>
      <c r="L97" s="45"/>
      <c r="M97" s="45"/>
      <c r="N97" s="45"/>
      <c r="O97" s="45"/>
      <c r="P97" s="45"/>
      <c r="Q97" s="45"/>
      <c r="R97" s="45"/>
      <c r="S97" s="45"/>
      <c r="T97" s="45"/>
      <c r="U97" s="45"/>
      <c r="V97" s="45"/>
      <c r="W97" s="45"/>
    </row>
    <row r="98" spans="1:23" x14ac:dyDescent="0.25">
      <c r="A98" s="45" t="s">
        <v>121</v>
      </c>
      <c r="B98" s="52"/>
      <c r="C98" s="131" t="s">
        <v>245</v>
      </c>
      <c r="D98" s="45"/>
      <c r="E98" s="45"/>
      <c r="F98" s="45"/>
      <c r="G98" s="45"/>
      <c r="H98" s="45"/>
      <c r="I98" s="45"/>
      <c r="J98" s="45"/>
      <c r="K98" s="45"/>
      <c r="L98" s="45"/>
      <c r="M98" s="45"/>
      <c r="N98" s="45"/>
      <c r="O98" s="45"/>
      <c r="P98" s="45"/>
      <c r="Q98" s="45"/>
      <c r="R98" s="45"/>
      <c r="S98" s="45"/>
      <c r="T98" s="45"/>
      <c r="U98" s="45"/>
      <c r="V98" s="45"/>
      <c r="W98" s="45"/>
    </row>
    <row r="99" spans="1:23" x14ac:dyDescent="0.25">
      <c r="A99" s="45" t="s">
        <v>121</v>
      </c>
      <c r="B99" s="52"/>
      <c r="C99" s="131" t="s">
        <v>246</v>
      </c>
      <c r="D99" s="45"/>
      <c r="E99" s="45"/>
      <c r="F99" s="45"/>
      <c r="G99" s="45"/>
      <c r="H99" s="45"/>
      <c r="I99" s="45"/>
      <c r="J99" s="45"/>
      <c r="K99" s="45"/>
      <c r="L99" s="45"/>
      <c r="M99" s="45"/>
      <c r="N99" s="45"/>
      <c r="O99" s="45"/>
      <c r="P99" s="45"/>
      <c r="Q99" s="45"/>
      <c r="R99" s="45"/>
      <c r="S99" s="45"/>
      <c r="T99" s="45"/>
      <c r="U99" s="45"/>
      <c r="V99" s="45"/>
      <c r="W99" s="45"/>
    </row>
    <row r="100" spans="1:23" x14ac:dyDescent="0.25">
      <c r="A100" s="45" t="s">
        <v>121</v>
      </c>
      <c r="B100" s="52"/>
      <c r="C100" s="131" t="s">
        <v>247</v>
      </c>
      <c r="D100" s="45"/>
      <c r="E100" s="45"/>
      <c r="F100" s="45"/>
      <c r="G100" s="45"/>
      <c r="H100" s="45"/>
      <c r="I100" s="45"/>
      <c r="J100" s="45"/>
      <c r="K100" s="45"/>
      <c r="L100" s="45"/>
      <c r="M100" s="45"/>
      <c r="N100" s="45"/>
      <c r="O100" s="45"/>
      <c r="P100" s="45"/>
      <c r="Q100" s="45"/>
      <c r="R100" s="45"/>
      <c r="S100" s="45"/>
      <c r="T100" s="45"/>
      <c r="U100" s="45"/>
      <c r="V100" s="45"/>
      <c r="W100" s="45"/>
    </row>
    <row r="101" spans="1:23" x14ac:dyDescent="0.25">
      <c r="A101" s="45" t="s">
        <v>121</v>
      </c>
      <c r="B101" s="52"/>
      <c r="C101" s="131" t="s">
        <v>248</v>
      </c>
      <c r="D101" s="45"/>
      <c r="E101" s="45"/>
      <c r="F101" s="45"/>
      <c r="G101" s="45"/>
      <c r="H101" s="45"/>
      <c r="I101" s="45"/>
      <c r="J101" s="45"/>
      <c r="K101" s="45"/>
      <c r="L101" s="45"/>
      <c r="M101" s="45"/>
      <c r="N101" s="45"/>
      <c r="O101" s="45"/>
      <c r="P101" s="45"/>
      <c r="Q101" s="45"/>
      <c r="R101" s="45"/>
      <c r="S101" s="45"/>
      <c r="T101" s="45"/>
      <c r="U101" s="45"/>
      <c r="V101" s="45"/>
      <c r="W101" s="45"/>
    </row>
    <row r="102" spans="1:23" x14ac:dyDescent="0.25">
      <c r="A102" s="45" t="s">
        <v>121</v>
      </c>
      <c r="B102" s="52"/>
      <c r="C102" s="131" t="s">
        <v>249</v>
      </c>
      <c r="D102" s="45"/>
      <c r="E102" s="45"/>
      <c r="F102" s="45"/>
      <c r="G102" s="45"/>
      <c r="H102" s="45"/>
      <c r="I102" s="45"/>
      <c r="J102" s="45"/>
      <c r="K102" s="45"/>
      <c r="L102" s="45"/>
      <c r="M102" s="45"/>
      <c r="N102" s="45"/>
      <c r="O102" s="45"/>
      <c r="P102" s="45"/>
      <c r="Q102" s="45"/>
      <c r="R102" s="45"/>
      <c r="S102" s="45"/>
      <c r="T102" s="45"/>
      <c r="U102" s="45"/>
      <c r="V102" s="45"/>
      <c r="W102" s="45"/>
    </row>
    <row r="103" spans="1:23" x14ac:dyDescent="0.25">
      <c r="A103" s="45" t="s">
        <v>121</v>
      </c>
      <c r="B103" s="52"/>
      <c r="C103" s="131" t="s">
        <v>250</v>
      </c>
      <c r="D103" s="45"/>
      <c r="E103" s="45"/>
      <c r="F103" s="45"/>
      <c r="G103" s="45"/>
      <c r="H103" s="45"/>
      <c r="I103" s="45"/>
      <c r="J103" s="45"/>
      <c r="K103" s="45"/>
      <c r="L103" s="45"/>
      <c r="M103" s="45"/>
      <c r="N103" s="45"/>
      <c r="O103" s="45"/>
      <c r="P103" s="45"/>
      <c r="Q103" s="45"/>
      <c r="R103" s="45"/>
      <c r="S103" s="45"/>
      <c r="T103" s="45"/>
      <c r="U103" s="45"/>
      <c r="V103" s="45"/>
      <c r="W103" s="45"/>
    </row>
    <row r="104" spans="1:23" x14ac:dyDescent="0.25">
      <c r="A104" s="45" t="s">
        <v>121</v>
      </c>
      <c r="B104" s="52"/>
      <c r="C104" s="131" t="s">
        <v>251</v>
      </c>
      <c r="D104" s="45"/>
      <c r="E104" s="45"/>
      <c r="F104" s="45"/>
      <c r="G104" s="45"/>
      <c r="H104" s="45"/>
      <c r="I104" s="45"/>
      <c r="J104" s="45"/>
      <c r="K104" s="45"/>
      <c r="L104" s="45"/>
      <c r="M104" s="45"/>
      <c r="N104" s="45"/>
      <c r="O104" s="45"/>
      <c r="P104" s="45"/>
      <c r="Q104" s="45"/>
      <c r="R104" s="45"/>
      <c r="S104" s="45"/>
      <c r="T104" s="45"/>
      <c r="U104" s="45"/>
      <c r="V104" s="45"/>
      <c r="W104" s="45"/>
    </row>
    <row r="105" spans="1:23" x14ac:dyDescent="0.25">
      <c r="A105" s="45" t="s">
        <v>121</v>
      </c>
      <c r="B105" s="52"/>
      <c r="C105" s="131" t="s">
        <v>252</v>
      </c>
      <c r="D105" s="45"/>
      <c r="E105" s="45"/>
      <c r="F105" s="45"/>
      <c r="G105" s="45"/>
      <c r="H105" s="45"/>
      <c r="I105" s="45"/>
      <c r="J105" s="45"/>
      <c r="K105" s="45"/>
      <c r="L105" s="45"/>
      <c r="M105" s="45"/>
      <c r="N105" s="45"/>
      <c r="O105" s="45"/>
      <c r="P105" s="45"/>
      <c r="Q105" s="45"/>
      <c r="R105" s="45"/>
      <c r="S105" s="45"/>
      <c r="T105" s="45"/>
      <c r="U105" s="45"/>
      <c r="V105" s="45"/>
      <c r="W105" s="45"/>
    </row>
    <row r="106" spans="1:23" x14ac:dyDescent="0.25">
      <c r="A106" s="45" t="s">
        <v>121</v>
      </c>
      <c r="B106" s="52"/>
      <c r="C106" s="131" t="s">
        <v>253</v>
      </c>
      <c r="D106" s="45"/>
      <c r="E106" s="45"/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5"/>
      <c r="S106" s="45"/>
      <c r="T106" s="45"/>
      <c r="U106" s="45"/>
      <c r="V106" s="45"/>
      <c r="W106" s="45"/>
    </row>
    <row r="107" spans="1:23" x14ac:dyDescent="0.25">
      <c r="A107" s="45" t="s">
        <v>121</v>
      </c>
      <c r="B107" s="52"/>
      <c r="C107" s="131" t="s">
        <v>254</v>
      </c>
      <c r="D107" s="45"/>
      <c r="E107" s="45"/>
      <c r="F107" s="45"/>
      <c r="G107" s="45"/>
      <c r="H107" s="45"/>
      <c r="I107" s="45"/>
      <c r="J107" s="45"/>
      <c r="K107" s="45"/>
      <c r="L107" s="45"/>
      <c r="M107" s="45"/>
      <c r="N107" s="45"/>
      <c r="O107" s="45"/>
      <c r="P107" s="45"/>
      <c r="Q107" s="45"/>
      <c r="R107" s="45"/>
      <c r="S107" s="45"/>
      <c r="T107" s="45"/>
      <c r="U107" s="45"/>
      <c r="V107" s="45"/>
      <c r="W107" s="45"/>
    </row>
    <row r="108" spans="1:23" x14ac:dyDescent="0.25">
      <c r="A108" s="45" t="s">
        <v>121</v>
      </c>
      <c r="B108" s="52"/>
      <c r="C108" s="131" t="s">
        <v>255</v>
      </c>
      <c r="D108" s="45"/>
      <c r="E108" s="45"/>
      <c r="F108" s="45"/>
      <c r="G108" s="45"/>
      <c r="H108" s="45"/>
      <c r="I108" s="45"/>
      <c r="J108" s="45"/>
      <c r="K108" s="45"/>
      <c r="L108" s="45"/>
      <c r="M108" s="45"/>
      <c r="N108" s="45"/>
      <c r="O108" s="45"/>
      <c r="P108" s="45"/>
      <c r="Q108" s="45"/>
      <c r="R108" s="45"/>
      <c r="S108" s="45"/>
      <c r="T108" s="45"/>
      <c r="U108" s="45"/>
      <c r="V108" s="45"/>
      <c r="W108" s="45"/>
    </row>
    <row r="109" spans="1:23" x14ac:dyDescent="0.25">
      <c r="A109" s="45" t="s">
        <v>121</v>
      </c>
      <c r="B109" s="52"/>
      <c r="C109" s="131" t="s">
        <v>256</v>
      </c>
      <c r="D109" s="45"/>
      <c r="E109" s="45"/>
      <c r="F109" s="45"/>
      <c r="G109" s="45"/>
      <c r="H109" s="45"/>
      <c r="I109" s="45"/>
      <c r="J109" s="45"/>
      <c r="K109" s="45"/>
      <c r="L109" s="45"/>
      <c r="M109" s="45"/>
      <c r="N109" s="45"/>
      <c r="O109" s="45"/>
      <c r="P109" s="45"/>
      <c r="Q109" s="45"/>
      <c r="R109" s="45"/>
      <c r="S109" s="45"/>
      <c r="T109" s="45"/>
      <c r="U109" s="45"/>
      <c r="V109" s="45"/>
      <c r="W109" s="45"/>
    </row>
    <row r="110" spans="1:23" x14ac:dyDescent="0.25">
      <c r="A110" s="45" t="s">
        <v>121</v>
      </c>
      <c r="B110" s="52"/>
      <c r="C110" s="131" t="s">
        <v>257</v>
      </c>
      <c r="D110" s="45"/>
      <c r="E110" s="45"/>
      <c r="F110" s="45"/>
      <c r="G110" s="45"/>
      <c r="H110" s="45"/>
      <c r="I110" s="45"/>
      <c r="J110" s="45"/>
      <c r="K110" s="45"/>
      <c r="L110" s="45"/>
      <c r="M110" s="45"/>
      <c r="N110" s="45"/>
      <c r="O110" s="45"/>
      <c r="P110" s="45"/>
      <c r="Q110" s="45"/>
      <c r="R110" s="45"/>
      <c r="S110" s="45"/>
      <c r="T110" s="45"/>
      <c r="U110" s="45"/>
      <c r="V110" s="45"/>
      <c r="W110" s="45"/>
    </row>
    <row r="111" spans="1:23" x14ac:dyDescent="0.25">
      <c r="A111" s="45" t="s">
        <v>121</v>
      </c>
      <c r="B111" s="52"/>
      <c r="C111" s="131" t="s">
        <v>258</v>
      </c>
      <c r="D111" s="45"/>
      <c r="E111" s="45"/>
      <c r="F111" s="45"/>
      <c r="G111" s="45"/>
      <c r="H111" s="45"/>
      <c r="I111" s="45"/>
      <c r="J111" s="45"/>
      <c r="K111" s="45"/>
      <c r="L111" s="45"/>
      <c r="M111" s="45"/>
      <c r="N111" s="45"/>
      <c r="O111" s="45"/>
      <c r="P111" s="45"/>
      <c r="Q111" s="45"/>
      <c r="R111" s="45"/>
      <c r="S111" s="45"/>
      <c r="T111" s="45"/>
      <c r="U111" s="45"/>
      <c r="V111" s="45"/>
      <c r="W111" s="45"/>
    </row>
    <row r="112" spans="1:23" x14ac:dyDescent="0.25">
      <c r="A112" s="45"/>
      <c r="B112" s="52"/>
      <c r="C112" s="46"/>
      <c r="D112" s="45"/>
      <c r="E112" s="45"/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5"/>
      <c r="Q112" s="45"/>
      <c r="R112" s="45"/>
      <c r="S112" s="45"/>
      <c r="T112" s="45"/>
      <c r="U112" s="45"/>
      <c r="V112" s="45"/>
      <c r="W112" s="45"/>
    </row>
    <row r="113" spans="1:23" x14ac:dyDescent="0.25">
      <c r="A113" s="45"/>
      <c r="B113" s="52"/>
      <c r="C113" s="46"/>
      <c r="D113" s="45"/>
      <c r="E113" s="45"/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5"/>
      <c r="Q113" s="45"/>
      <c r="R113" s="45"/>
      <c r="S113" s="45"/>
      <c r="T113" s="45"/>
      <c r="U113" s="45"/>
      <c r="V113" s="45"/>
      <c r="W113" s="45"/>
    </row>
    <row r="114" spans="1:23" x14ac:dyDescent="0.25">
      <c r="A114" s="45"/>
      <c r="B114" s="52"/>
      <c r="C114" s="46"/>
      <c r="D114" s="45"/>
      <c r="E114" s="45"/>
      <c r="F114" s="45"/>
      <c r="G114" s="45"/>
      <c r="H114" s="45"/>
      <c r="I114" s="45"/>
      <c r="J114" s="45"/>
      <c r="K114" s="45"/>
      <c r="L114" s="45"/>
      <c r="M114" s="45"/>
      <c r="N114" s="45"/>
      <c r="O114" s="45"/>
      <c r="P114" s="45"/>
      <c r="Q114" s="45"/>
      <c r="R114" s="45"/>
      <c r="S114" s="45"/>
      <c r="T114" s="45"/>
      <c r="U114" s="45"/>
      <c r="V114" s="45"/>
      <c r="W114" s="45"/>
    </row>
    <row r="115" spans="1:23" x14ac:dyDescent="0.25">
      <c r="A115" s="45"/>
      <c r="B115" s="52"/>
      <c r="C115" s="46"/>
      <c r="D115" s="45"/>
      <c r="E115" s="45"/>
      <c r="F115" s="45"/>
      <c r="G115" s="45"/>
      <c r="H115" s="45"/>
      <c r="I115" s="45"/>
      <c r="J115" s="45"/>
      <c r="K115" s="45"/>
      <c r="L115" s="45"/>
      <c r="M115" s="45"/>
      <c r="N115" s="45"/>
      <c r="O115" s="45"/>
      <c r="P115" s="45"/>
      <c r="Q115" s="45"/>
      <c r="R115" s="45"/>
      <c r="S115" s="45"/>
      <c r="T115" s="45"/>
      <c r="U115" s="45"/>
      <c r="V115" s="45"/>
      <c r="W115" s="45"/>
    </row>
    <row r="116" spans="1:23" x14ac:dyDescent="0.25">
      <c r="A116" s="45"/>
      <c r="B116" s="52"/>
      <c r="C116" s="46"/>
      <c r="D116" s="45"/>
      <c r="E116" s="45"/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5"/>
      <c r="Q116" s="45"/>
      <c r="R116" s="45"/>
      <c r="S116" s="45"/>
      <c r="T116" s="45"/>
      <c r="U116" s="45"/>
      <c r="V116" s="45"/>
      <c r="W116" s="45"/>
    </row>
    <row r="117" spans="1:23" x14ac:dyDescent="0.25">
      <c r="A117" s="45"/>
      <c r="B117" s="52"/>
      <c r="C117" s="46"/>
      <c r="D117" s="45"/>
      <c r="E117" s="45"/>
      <c r="F117" s="45"/>
      <c r="G117" s="45"/>
      <c r="H117" s="45"/>
      <c r="I117" s="45"/>
      <c r="J117" s="45"/>
      <c r="K117" s="45"/>
      <c r="L117" s="45"/>
      <c r="M117" s="45"/>
      <c r="N117" s="45"/>
      <c r="O117" s="45"/>
      <c r="P117" s="45"/>
      <c r="Q117" s="45"/>
      <c r="R117" s="45"/>
      <c r="S117" s="45"/>
      <c r="T117" s="45"/>
      <c r="U117" s="45"/>
      <c r="V117" s="45"/>
      <c r="W117" s="45"/>
    </row>
    <row r="118" spans="1:23" x14ac:dyDescent="0.25">
      <c r="A118" s="45"/>
      <c r="B118" s="52"/>
      <c r="C118" s="46"/>
      <c r="D118" s="45"/>
      <c r="E118" s="45"/>
      <c r="F118" s="45"/>
      <c r="G118" s="45"/>
      <c r="H118" s="45"/>
      <c r="I118" s="45"/>
      <c r="J118" s="45"/>
      <c r="K118" s="45"/>
      <c r="L118" s="45"/>
      <c r="M118" s="45"/>
      <c r="N118" s="45"/>
      <c r="O118" s="45"/>
      <c r="P118" s="45"/>
      <c r="Q118" s="45"/>
      <c r="R118" s="45"/>
      <c r="S118" s="45"/>
      <c r="T118" s="45"/>
      <c r="U118" s="45"/>
      <c r="V118" s="45"/>
      <c r="W118" s="45"/>
    </row>
    <row r="119" spans="1:23" x14ac:dyDescent="0.25">
      <c r="A119" s="45"/>
      <c r="B119" s="52"/>
      <c r="C119" s="46"/>
      <c r="D119" s="45"/>
      <c r="E119" s="45"/>
      <c r="F119" s="45"/>
      <c r="G119" s="45"/>
      <c r="H119" s="45"/>
      <c r="I119" s="45"/>
      <c r="J119" s="45"/>
      <c r="K119" s="45"/>
      <c r="L119" s="45"/>
      <c r="M119" s="45"/>
      <c r="N119" s="45"/>
      <c r="O119" s="45"/>
      <c r="P119" s="45"/>
      <c r="Q119" s="45"/>
      <c r="R119" s="45"/>
      <c r="S119" s="45"/>
      <c r="T119" s="45"/>
      <c r="U119" s="45"/>
      <c r="V119" s="45"/>
      <c r="W119" s="45"/>
    </row>
    <row r="120" spans="1:23" x14ac:dyDescent="0.25">
      <c r="A120" s="45"/>
      <c r="B120" s="52"/>
      <c r="C120" s="46"/>
      <c r="D120" s="45"/>
      <c r="E120" s="45"/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5"/>
      <c r="Q120" s="45"/>
      <c r="R120" s="45"/>
      <c r="S120" s="45"/>
      <c r="T120" s="45"/>
      <c r="U120" s="45"/>
      <c r="V120" s="45"/>
      <c r="W120" s="45"/>
    </row>
    <row r="121" spans="1:23" x14ac:dyDescent="0.25">
      <c r="A121" s="45"/>
      <c r="B121" s="52"/>
      <c r="C121" s="46"/>
      <c r="D121" s="45"/>
      <c r="E121" s="45"/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5"/>
      <c r="Q121" s="45"/>
      <c r="R121" s="45"/>
      <c r="S121" s="45"/>
      <c r="T121" s="45"/>
      <c r="U121" s="45"/>
      <c r="V121" s="45"/>
      <c r="W121" s="45"/>
    </row>
    <row r="122" spans="1:23" x14ac:dyDescent="0.25">
      <c r="A122" s="45"/>
      <c r="B122" s="52"/>
      <c r="C122" s="46"/>
      <c r="D122" s="45"/>
      <c r="E122" s="45"/>
      <c r="F122" s="45"/>
      <c r="G122" s="45"/>
      <c r="H122" s="45"/>
      <c r="I122" s="45"/>
      <c r="J122" s="45"/>
      <c r="K122" s="45"/>
      <c r="L122" s="45"/>
      <c r="M122" s="45"/>
      <c r="N122" s="45"/>
      <c r="O122" s="45"/>
      <c r="P122" s="45"/>
      <c r="Q122" s="45"/>
      <c r="R122" s="45"/>
      <c r="S122" s="45"/>
      <c r="T122" s="45"/>
      <c r="U122" s="45"/>
      <c r="V122" s="45"/>
      <c r="W122" s="45"/>
    </row>
    <row r="123" spans="1:23" x14ac:dyDescent="0.25">
      <c r="A123" s="45"/>
      <c r="B123" s="52"/>
      <c r="C123" s="46"/>
      <c r="D123" s="45"/>
      <c r="E123" s="45"/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5"/>
      <c r="Q123" s="45"/>
      <c r="R123" s="45"/>
      <c r="S123" s="45"/>
      <c r="T123" s="45"/>
      <c r="U123" s="45"/>
      <c r="V123" s="45"/>
      <c r="W123" s="45"/>
    </row>
    <row r="124" spans="1:23" x14ac:dyDescent="0.25">
      <c r="A124" s="45"/>
      <c r="B124" s="52"/>
      <c r="C124" s="46"/>
      <c r="D124" s="45"/>
      <c r="E124" s="45"/>
      <c r="F124" s="45"/>
      <c r="G124" s="45"/>
      <c r="H124" s="45"/>
      <c r="I124" s="45"/>
      <c r="J124" s="45"/>
      <c r="K124" s="45"/>
      <c r="L124" s="45"/>
      <c r="M124" s="45"/>
      <c r="N124" s="45"/>
      <c r="O124" s="45"/>
      <c r="P124" s="45"/>
      <c r="Q124" s="45"/>
      <c r="R124" s="45"/>
      <c r="S124" s="45"/>
      <c r="T124" s="45"/>
      <c r="U124" s="45"/>
      <c r="V124" s="45"/>
      <c r="W124" s="45"/>
    </row>
    <row r="125" spans="1:23" x14ac:dyDescent="0.25">
      <c r="A125" s="45"/>
      <c r="B125" s="52"/>
      <c r="C125" s="46"/>
      <c r="D125" s="45"/>
      <c r="E125" s="45"/>
      <c r="F125" s="45"/>
      <c r="G125" s="45"/>
      <c r="H125" s="45"/>
      <c r="I125" s="45"/>
      <c r="J125" s="45"/>
      <c r="K125" s="45"/>
      <c r="L125" s="45"/>
      <c r="M125" s="45"/>
      <c r="N125" s="45"/>
      <c r="O125" s="45"/>
      <c r="P125" s="45"/>
      <c r="Q125" s="45"/>
      <c r="R125" s="45"/>
      <c r="S125" s="45"/>
      <c r="T125" s="45"/>
      <c r="U125" s="45"/>
      <c r="V125" s="45"/>
      <c r="W125" s="45"/>
    </row>
    <row r="126" spans="1:23" x14ac:dyDescent="0.25">
      <c r="A126" s="45"/>
      <c r="B126" s="52"/>
      <c r="C126" s="46"/>
      <c r="D126" s="45"/>
      <c r="E126" s="45"/>
      <c r="F126" s="45"/>
      <c r="G126" s="45"/>
      <c r="H126" s="45"/>
      <c r="I126" s="45"/>
      <c r="J126" s="45"/>
      <c r="K126" s="45"/>
      <c r="L126" s="45"/>
      <c r="M126" s="45"/>
      <c r="N126" s="45"/>
      <c r="O126" s="45"/>
      <c r="P126" s="45"/>
      <c r="Q126" s="45"/>
      <c r="R126" s="45"/>
      <c r="S126" s="45"/>
      <c r="T126" s="45"/>
      <c r="U126" s="45"/>
      <c r="V126" s="45"/>
      <c r="W126" s="45"/>
    </row>
    <row r="127" spans="1:23" x14ac:dyDescent="0.25">
      <c r="A127" s="45"/>
      <c r="B127" s="52"/>
      <c r="C127" s="46"/>
      <c r="D127" s="45"/>
      <c r="E127" s="45"/>
      <c r="F127" s="45"/>
      <c r="G127" s="45"/>
      <c r="H127" s="45"/>
      <c r="I127" s="45"/>
      <c r="J127" s="45"/>
      <c r="K127" s="45"/>
      <c r="L127" s="45"/>
      <c r="M127" s="45"/>
      <c r="N127" s="45"/>
      <c r="O127" s="45"/>
      <c r="P127" s="45"/>
      <c r="Q127" s="45"/>
      <c r="R127" s="45"/>
      <c r="S127" s="45"/>
      <c r="T127" s="45"/>
      <c r="U127" s="45"/>
      <c r="V127" s="45"/>
      <c r="W127" s="45"/>
    </row>
    <row r="128" spans="1:23" x14ac:dyDescent="0.25">
      <c r="A128" s="45"/>
      <c r="B128" s="52"/>
      <c r="C128" s="46"/>
      <c r="D128" s="45"/>
      <c r="E128" s="45"/>
      <c r="F128" s="45"/>
      <c r="G128" s="45"/>
      <c r="H128" s="45"/>
      <c r="I128" s="45"/>
      <c r="J128" s="45"/>
      <c r="K128" s="45"/>
      <c r="L128" s="45"/>
      <c r="M128" s="45"/>
      <c r="N128" s="45"/>
      <c r="O128" s="45"/>
      <c r="P128" s="45"/>
      <c r="Q128" s="45"/>
      <c r="R128" s="45"/>
      <c r="S128" s="45"/>
      <c r="T128" s="45"/>
      <c r="U128" s="45"/>
      <c r="V128" s="45"/>
      <c r="W128" s="45"/>
    </row>
    <row r="129" spans="1:23" x14ac:dyDescent="0.25">
      <c r="A129" s="45"/>
      <c r="B129" s="52"/>
      <c r="C129" s="46"/>
      <c r="D129" s="45"/>
      <c r="E129" s="45"/>
      <c r="F129" s="45"/>
      <c r="G129" s="45"/>
      <c r="H129" s="45"/>
      <c r="I129" s="45"/>
      <c r="J129" s="45"/>
      <c r="K129" s="45"/>
      <c r="L129" s="45"/>
      <c r="M129" s="45"/>
      <c r="N129" s="45"/>
      <c r="O129" s="45"/>
      <c r="P129" s="45"/>
      <c r="Q129" s="45"/>
      <c r="R129" s="45"/>
      <c r="S129" s="45"/>
      <c r="T129" s="45"/>
      <c r="U129" s="45"/>
      <c r="V129" s="45"/>
      <c r="W129" s="45"/>
    </row>
    <row r="130" spans="1:23" x14ac:dyDescent="0.25">
      <c r="A130" s="45"/>
      <c r="B130" s="52"/>
      <c r="C130" s="46"/>
      <c r="D130" s="45"/>
      <c r="E130" s="45"/>
      <c r="F130" s="45"/>
      <c r="G130" s="45"/>
      <c r="H130" s="45"/>
      <c r="I130" s="45"/>
      <c r="J130" s="45"/>
      <c r="K130" s="45"/>
      <c r="L130" s="45"/>
      <c r="M130" s="45"/>
      <c r="N130" s="45"/>
      <c r="O130" s="45"/>
      <c r="P130" s="45"/>
      <c r="Q130" s="45"/>
      <c r="R130" s="45"/>
      <c r="S130" s="45"/>
      <c r="T130" s="45"/>
      <c r="U130" s="45"/>
      <c r="V130" s="45"/>
      <c r="W130" s="45"/>
    </row>
    <row r="131" spans="1:23" x14ac:dyDescent="0.25">
      <c r="A131" s="45"/>
      <c r="B131" s="52"/>
      <c r="C131" s="46"/>
      <c r="D131" s="45"/>
      <c r="E131" s="45"/>
      <c r="F131" s="45"/>
      <c r="G131" s="45"/>
      <c r="H131" s="45"/>
      <c r="I131" s="45"/>
      <c r="J131" s="45"/>
      <c r="K131" s="45"/>
      <c r="L131" s="45"/>
      <c r="M131" s="45"/>
      <c r="N131" s="45"/>
      <c r="O131" s="45"/>
      <c r="P131" s="45"/>
      <c r="Q131" s="45"/>
      <c r="R131" s="45"/>
      <c r="S131" s="45"/>
      <c r="T131" s="45"/>
      <c r="U131" s="45"/>
      <c r="V131" s="45"/>
      <c r="W131" s="45"/>
    </row>
    <row r="132" spans="1:23" x14ac:dyDescent="0.25">
      <c r="A132" s="45"/>
      <c r="B132" s="52"/>
      <c r="C132" s="46"/>
      <c r="D132" s="45"/>
      <c r="E132" s="45"/>
      <c r="F132" s="45"/>
      <c r="G132" s="45"/>
      <c r="H132" s="45"/>
      <c r="I132" s="45"/>
      <c r="J132" s="45"/>
      <c r="K132" s="45"/>
      <c r="L132" s="45"/>
      <c r="M132" s="45"/>
      <c r="N132" s="45"/>
      <c r="O132" s="45"/>
      <c r="P132" s="45"/>
      <c r="Q132" s="45"/>
      <c r="R132" s="45"/>
      <c r="S132" s="45"/>
      <c r="T132" s="45"/>
      <c r="U132" s="45"/>
      <c r="V132" s="45"/>
      <c r="W132" s="45"/>
    </row>
    <row r="133" spans="1:23" x14ac:dyDescent="0.25">
      <c r="A133" s="45"/>
      <c r="B133" s="52"/>
      <c r="C133" s="46"/>
      <c r="D133" s="45"/>
      <c r="E133" s="45"/>
      <c r="F133" s="45"/>
      <c r="G133" s="45"/>
      <c r="H133" s="45"/>
      <c r="I133" s="45"/>
      <c r="J133" s="45"/>
      <c r="K133" s="45"/>
      <c r="L133" s="45"/>
      <c r="M133" s="45"/>
      <c r="N133" s="45"/>
      <c r="O133" s="45"/>
      <c r="P133" s="45"/>
      <c r="Q133" s="45"/>
      <c r="R133" s="45"/>
      <c r="S133" s="45"/>
      <c r="T133" s="45"/>
      <c r="U133" s="45"/>
      <c r="V133" s="45"/>
      <c r="W133" s="45"/>
    </row>
    <row r="134" spans="1:23" x14ac:dyDescent="0.25">
      <c r="A134" s="45"/>
      <c r="B134" s="52"/>
      <c r="C134" s="46"/>
      <c r="D134" s="45"/>
      <c r="E134" s="45"/>
      <c r="F134" s="45"/>
      <c r="G134" s="45"/>
      <c r="H134" s="45"/>
      <c r="I134" s="45"/>
      <c r="J134" s="45"/>
      <c r="K134" s="45"/>
      <c r="L134" s="45"/>
      <c r="M134" s="45"/>
      <c r="N134" s="45"/>
      <c r="O134" s="45"/>
      <c r="P134" s="45"/>
      <c r="Q134" s="45"/>
      <c r="R134" s="45"/>
      <c r="S134" s="45"/>
      <c r="T134" s="45"/>
      <c r="U134" s="45"/>
      <c r="V134" s="45"/>
      <c r="W134" s="45"/>
    </row>
    <row r="135" spans="1:23" x14ac:dyDescent="0.25">
      <c r="A135" s="45"/>
      <c r="B135" s="52"/>
      <c r="C135" s="46"/>
      <c r="D135" s="45"/>
      <c r="E135" s="45"/>
      <c r="F135" s="45"/>
      <c r="G135" s="45"/>
      <c r="H135" s="45"/>
      <c r="I135" s="45"/>
      <c r="J135" s="45"/>
      <c r="K135" s="45"/>
      <c r="L135" s="45"/>
      <c r="M135" s="45"/>
      <c r="N135" s="45"/>
      <c r="O135" s="45"/>
      <c r="P135" s="45"/>
      <c r="Q135" s="45"/>
      <c r="R135" s="45"/>
      <c r="S135" s="45"/>
      <c r="T135" s="45"/>
      <c r="U135" s="45"/>
      <c r="V135" s="45"/>
      <c r="W135" s="45"/>
    </row>
    <row r="136" spans="1:23" x14ac:dyDescent="0.25">
      <c r="A136" s="45"/>
      <c r="B136" s="52"/>
      <c r="C136" s="46"/>
      <c r="D136" s="45"/>
      <c r="E136" s="45"/>
      <c r="F136" s="45"/>
      <c r="G136" s="45"/>
      <c r="H136" s="45"/>
      <c r="I136" s="45"/>
      <c r="J136" s="45"/>
      <c r="K136" s="45"/>
      <c r="L136" s="45"/>
      <c r="M136" s="45"/>
      <c r="N136" s="45"/>
      <c r="O136" s="45"/>
      <c r="P136" s="45"/>
      <c r="Q136" s="45"/>
      <c r="R136" s="45"/>
      <c r="S136" s="45"/>
      <c r="T136" s="45"/>
      <c r="U136" s="45"/>
      <c r="V136" s="45"/>
      <c r="W136" s="45"/>
    </row>
    <row r="137" spans="1:23" x14ac:dyDescent="0.25">
      <c r="A137" s="45"/>
      <c r="B137" s="52"/>
      <c r="C137" s="46"/>
      <c r="D137" s="45"/>
      <c r="E137" s="45"/>
      <c r="F137" s="45"/>
      <c r="G137" s="45"/>
      <c r="H137" s="45"/>
      <c r="I137" s="45"/>
      <c r="J137" s="45"/>
      <c r="K137" s="45"/>
      <c r="L137" s="45"/>
      <c r="M137" s="45"/>
      <c r="N137" s="45"/>
      <c r="O137" s="45"/>
      <c r="P137" s="45"/>
      <c r="Q137" s="45"/>
      <c r="R137" s="45"/>
      <c r="S137" s="45"/>
      <c r="T137" s="45"/>
      <c r="U137" s="45"/>
      <c r="V137" s="45"/>
      <c r="W137" s="45"/>
    </row>
    <row r="138" spans="1:23" x14ac:dyDescent="0.25">
      <c r="A138" s="45"/>
      <c r="B138" s="52"/>
      <c r="C138" s="46"/>
      <c r="D138" s="45"/>
      <c r="E138" s="45"/>
      <c r="F138" s="45"/>
      <c r="G138" s="45"/>
      <c r="H138" s="45"/>
      <c r="I138" s="45"/>
      <c r="J138" s="45"/>
      <c r="K138" s="45"/>
      <c r="L138" s="45"/>
      <c r="M138" s="45"/>
      <c r="N138" s="45"/>
      <c r="O138" s="45"/>
      <c r="P138" s="45"/>
      <c r="Q138" s="45"/>
      <c r="R138" s="45"/>
      <c r="S138" s="45"/>
      <c r="T138" s="45"/>
      <c r="U138" s="45"/>
      <c r="V138" s="45"/>
      <c r="W138" s="45"/>
    </row>
    <row r="139" spans="1:23" x14ac:dyDescent="0.25">
      <c r="A139" s="45"/>
      <c r="B139" s="52"/>
      <c r="C139" s="46"/>
      <c r="D139" s="45"/>
      <c r="E139" s="45"/>
      <c r="F139" s="45"/>
      <c r="G139" s="45"/>
      <c r="H139" s="45"/>
      <c r="I139" s="45"/>
      <c r="J139" s="45"/>
      <c r="K139" s="45"/>
      <c r="L139" s="45"/>
      <c r="M139" s="45"/>
      <c r="N139" s="45"/>
      <c r="O139" s="45"/>
      <c r="P139" s="45"/>
      <c r="Q139" s="45"/>
      <c r="R139" s="45"/>
      <c r="S139" s="45"/>
      <c r="T139" s="45"/>
      <c r="U139" s="45"/>
      <c r="V139" s="45"/>
      <c r="W139" s="45"/>
    </row>
    <row r="140" spans="1:23" x14ac:dyDescent="0.25">
      <c r="A140" s="45"/>
      <c r="B140" s="52"/>
      <c r="C140" s="46"/>
      <c r="D140" s="45"/>
      <c r="E140" s="45"/>
      <c r="F140" s="45"/>
      <c r="G140" s="45"/>
      <c r="H140" s="45"/>
      <c r="I140" s="45"/>
      <c r="J140" s="45"/>
      <c r="K140" s="45"/>
      <c r="L140" s="45"/>
      <c r="M140" s="45"/>
      <c r="N140" s="45"/>
      <c r="O140" s="45"/>
      <c r="P140" s="45"/>
      <c r="Q140" s="45"/>
      <c r="R140" s="45"/>
      <c r="S140" s="45"/>
      <c r="T140" s="45"/>
      <c r="U140" s="45"/>
      <c r="V140" s="45"/>
      <c r="W140" s="45"/>
    </row>
    <row r="141" spans="1:23" x14ac:dyDescent="0.25">
      <c r="A141" s="45"/>
      <c r="B141" s="52"/>
      <c r="C141" s="46"/>
      <c r="D141" s="45"/>
      <c r="E141" s="45"/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P141" s="45"/>
      <c r="Q141" s="45"/>
      <c r="R141" s="45"/>
      <c r="S141" s="45"/>
      <c r="T141" s="45"/>
      <c r="U141" s="45"/>
      <c r="V141" s="45"/>
      <c r="W141" s="45"/>
    </row>
    <row r="142" spans="1:23" x14ac:dyDescent="0.25">
      <c r="A142" s="45"/>
      <c r="B142" s="52"/>
      <c r="C142" s="46"/>
      <c r="D142" s="45"/>
      <c r="E142" s="45"/>
      <c r="F142" s="45"/>
      <c r="G142" s="45"/>
      <c r="H142" s="45"/>
      <c r="I142" s="45"/>
      <c r="J142" s="45"/>
      <c r="K142" s="45"/>
      <c r="L142" s="45"/>
      <c r="M142" s="45"/>
      <c r="N142" s="45"/>
      <c r="O142" s="45"/>
      <c r="P142" s="45"/>
      <c r="Q142" s="45"/>
      <c r="R142" s="45"/>
      <c r="S142" s="45"/>
      <c r="T142" s="45"/>
      <c r="U142" s="45"/>
      <c r="V142" s="45"/>
      <c r="W142" s="45"/>
    </row>
    <row r="143" spans="1:23" x14ac:dyDescent="0.25">
      <c r="A143" s="45"/>
      <c r="B143" s="52"/>
      <c r="C143" s="46"/>
      <c r="D143" s="45"/>
      <c r="E143" s="45"/>
      <c r="F143" s="45"/>
      <c r="G143" s="45"/>
      <c r="H143" s="45"/>
      <c r="I143" s="45"/>
      <c r="J143" s="45"/>
      <c r="K143" s="45"/>
      <c r="L143" s="45"/>
      <c r="M143" s="45"/>
      <c r="N143" s="45"/>
      <c r="O143" s="45"/>
      <c r="P143" s="45"/>
      <c r="Q143" s="45"/>
      <c r="R143" s="45"/>
      <c r="S143" s="45"/>
      <c r="T143" s="45"/>
      <c r="U143" s="45"/>
      <c r="V143" s="45"/>
      <c r="W143" s="45"/>
    </row>
    <row r="144" spans="1:23" x14ac:dyDescent="0.25">
      <c r="A144" s="45"/>
      <c r="B144" s="52"/>
      <c r="C144" s="46"/>
      <c r="D144" s="45"/>
      <c r="E144" s="45"/>
      <c r="F144" s="45"/>
      <c r="G144" s="45"/>
      <c r="H144" s="45"/>
      <c r="I144" s="45"/>
      <c r="J144" s="45"/>
      <c r="K144" s="45"/>
      <c r="L144" s="45"/>
      <c r="M144" s="45"/>
      <c r="N144" s="45"/>
      <c r="O144" s="45"/>
      <c r="P144" s="45"/>
      <c r="Q144" s="45"/>
      <c r="R144" s="45"/>
      <c r="S144" s="45"/>
      <c r="T144" s="45"/>
      <c r="U144" s="45"/>
      <c r="V144" s="45"/>
      <c r="W144" s="45"/>
    </row>
    <row r="145" spans="1:23" x14ac:dyDescent="0.25">
      <c r="A145" s="45"/>
      <c r="B145" s="52"/>
      <c r="C145" s="46"/>
      <c r="D145" s="45"/>
      <c r="E145" s="45"/>
      <c r="F145" s="45"/>
      <c r="G145" s="45"/>
      <c r="H145" s="45"/>
      <c r="I145" s="45"/>
      <c r="J145" s="45"/>
      <c r="K145" s="45"/>
      <c r="L145" s="45"/>
      <c r="M145" s="45"/>
      <c r="N145" s="45"/>
      <c r="O145" s="45"/>
      <c r="P145" s="45"/>
      <c r="Q145" s="45"/>
      <c r="R145" s="45"/>
      <c r="S145" s="45"/>
      <c r="T145" s="45"/>
      <c r="U145" s="45"/>
      <c r="V145" s="45"/>
      <c r="W145" s="45"/>
    </row>
    <row r="146" spans="1:23" x14ac:dyDescent="0.25">
      <c r="A146" s="45"/>
      <c r="B146" s="52"/>
      <c r="C146" s="46"/>
      <c r="D146" s="45"/>
      <c r="E146" s="45"/>
      <c r="F146" s="45"/>
      <c r="G146" s="45"/>
      <c r="H146" s="45"/>
      <c r="I146" s="45"/>
      <c r="J146" s="45"/>
      <c r="K146" s="45"/>
      <c r="L146" s="45"/>
      <c r="M146" s="45"/>
      <c r="N146" s="45"/>
      <c r="O146" s="45"/>
      <c r="P146" s="45"/>
      <c r="Q146" s="45"/>
      <c r="R146" s="45"/>
      <c r="S146" s="45"/>
      <c r="T146" s="45"/>
      <c r="U146" s="45"/>
      <c r="V146" s="45"/>
      <c r="W146" s="45"/>
    </row>
    <row r="147" spans="1:23" x14ac:dyDescent="0.25">
      <c r="A147" s="45"/>
      <c r="B147" s="52"/>
      <c r="C147" s="46"/>
      <c r="D147" s="45"/>
      <c r="E147" s="45"/>
      <c r="F147" s="45"/>
      <c r="G147" s="45"/>
      <c r="H147" s="45"/>
      <c r="I147" s="45"/>
      <c r="J147" s="45"/>
      <c r="K147" s="45"/>
      <c r="L147" s="45"/>
      <c r="M147" s="45"/>
      <c r="N147" s="45"/>
      <c r="O147" s="45"/>
      <c r="P147" s="45"/>
      <c r="Q147" s="45"/>
      <c r="R147" s="45"/>
      <c r="S147" s="45"/>
      <c r="T147" s="45"/>
      <c r="U147" s="45"/>
      <c r="V147" s="45"/>
      <c r="W147" s="45"/>
    </row>
    <row r="148" spans="1:23" x14ac:dyDescent="0.25">
      <c r="A148" s="45"/>
      <c r="B148" s="52"/>
      <c r="C148" s="46"/>
      <c r="D148" s="45"/>
      <c r="E148" s="45"/>
      <c r="F148" s="45"/>
      <c r="G148" s="45"/>
      <c r="H148" s="45"/>
      <c r="I148" s="45"/>
      <c r="J148" s="45"/>
      <c r="K148" s="45"/>
      <c r="L148" s="45"/>
      <c r="M148" s="45"/>
      <c r="N148" s="45"/>
      <c r="O148" s="45"/>
      <c r="P148" s="45"/>
      <c r="Q148" s="45"/>
      <c r="R148" s="45"/>
      <c r="S148" s="45"/>
      <c r="T148" s="45"/>
      <c r="U148" s="45"/>
      <c r="V148" s="45"/>
      <c r="W148" s="45"/>
    </row>
    <row r="149" spans="1:23" x14ac:dyDescent="0.25">
      <c r="A149" s="45"/>
      <c r="B149" s="52"/>
      <c r="C149" s="46"/>
      <c r="D149" s="45"/>
      <c r="E149" s="45"/>
      <c r="F149" s="45"/>
      <c r="G149" s="45"/>
      <c r="H149" s="45"/>
      <c r="I149" s="45"/>
      <c r="J149" s="45"/>
      <c r="K149" s="45"/>
      <c r="L149" s="45"/>
      <c r="M149" s="45"/>
      <c r="N149" s="45"/>
      <c r="O149" s="45"/>
      <c r="P149" s="45"/>
      <c r="Q149" s="45"/>
      <c r="R149" s="45"/>
      <c r="S149" s="45"/>
      <c r="T149" s="45"/>
      <c r="U149" s="45"/>
      <c r="V149" s="45"/>
      <c r="W149" s="45"/>
    </row>
    <row r="150" spans="1:23" x14ac:dyDescent="0.25">
      <c r="A150" s="45"/>
      <c r="B150" s="52"/>
      <c r="C150" s="46"/>
      <c r="D150" s="45"/>
      <c r="E150" s="45"/>
      <c r="F150" s="45"/>
      <c r="G150" s="45"/>
      <c r="H150" s="45"/>
      <c r="I150" s="45"/>
      <c r="J150" s="45"/>
      <c r="K150" s="45"/>
      <c r="L150" s="45"/>
      <c r="M150" s="45"/>
      <c r="N150" s="45"/>
      <c r="O150" s="45"/>
      <c r="P150" s="45"/>
      <c r="Q150" s="45"/>
      <c r="R150" s="45"/>
      <c r="S150" s="45"/>
      <c r="T150" s="45"/>
      <c r="U150" s="45"/>
      <c r="V150" s="45"/>
      <c r="W150" s="45"/>
    </row>
    <row r="151" spans="1:23" x14ac:dyDescent="0.25">
      <c r="A151" s="45"/>
      <c r="B151" s="52"/>
      <c r="C151" s="46"/>
      <c r="D151" s="45"/>
      <c r="E151" s="45"/>
      <c r="F151" s="45"/>
      <c r="G151" s="45"/>
      <c r="H151" s="45"/>
      <c r="I151" s="45"/>
      <c r="J151" s="45"/>
      <c r="K151" s="45"/>
      <c r="L151" s="45"/>
      <c r="M151" s="45"/>
      <c r="N151" s="45"/>
      <c r="O151" s="45"/>
      <c r="P151" s="45"/>
      <c r="Q151" s="45"/>
      <c r="R151" s="45"/>
      <c r="S151" s="45"/>
      <c r="T151" s="45"/>
      <c r="U151" s="45"/>
      <c r="V151" s="45"/>
      <c r="W151" s="45"/>
    </row>
    <row r="152" spans="1:23" x14ac:dyDescent="0.25">
      <c r="A152" s="45"/>
      <c r="B152" s="52"/>
      <c r="C152" s="46"/>
      <c r="D152" s="45"/>
      <c r="E152" s="45"/>
      <c r="F152" s="45"/>
      <c r="G152" s="45"/>
      <c r="H152" s="45"/>
      <c r="I152" s="45"/>
      <c r="J152" s="45"/>
      <c r="K152" s="45"/>
      <c r="L152" s="45"/>
      <c r="M152" s="45"/>
      <c r="N152" s="45"/>
      <c r="O152" s="45"/>
      <c r="P152" s="45"/>
      <c r="Q152" s="45"/>
      <c r="R152" s="45"/>
      <c r="S152" s="45"/>
      <c r="T152" s="45"/>
      <c r="U152" s="45"/>
      <c r="V152" s="45"/>
      <c r="W152" s="45"/>
    </row>
    <row r="153" spans="1:23" x14ac:dyDescent="0.25">
      <c r="A153" s="45"/>
      <c r="B153" s="52"/>
      <c r="C153" s="46"/>
      <c r="D153" s="45"/>
      <c r="E153" s="45"/>
      <c r="F153" s="45"/>
      <c r="G153" s="45"/>
      <c r="H153" s="45"/>
      <c r="I153" s="45"/>
      <c r="J153" s="45"/>
      <c r="K153" s="45"/>
      <c r="L153" s="45"/>
      <c r="M153" s="45"/>
      <c r="N153" s="45"/>
      <c r="O153" s="45"/>
      <c r="P153" s="45"/>
      <c r="Q153" s="45"/>
      <c r="R153" s="45"/>
      <c r="S153" s="45"/>
      <c r="T153" s="45"/>
      <c r="U153" s="45"/>
      <c r="V153" s="45"/>
      <c r="W153" s="45"/>
    </row>
    <row r="154" spans="1:23" x14ac:dyDescent="0.25">
      <c r="A154" s="45"/>
      <c r="B154" s="52"/>
      <c r="C154" s="46"/>
      <c r="D154" s="45"/>
      <c r="E154" s="45"/>
      <c r="F154" s="45"/>
      <c r="G154" s="45"/>
      <c r="H154" s="45"/>
      <c r="I154" s="45"/>
      <c r="J154" s="45"/>
      <c r="K154" s="45"/>
      <c r="L154" s="45"/>
      <c r="M154" s="45"/>
      <c r="N154" s="45"/>
      <c r="O154" s="45"/>
      <c r="P154" s="45"/>
      <c r="Q154" s="45"/>
      <c r="R154" s="45"/>
      <c r="S154" s="45"/>
      <c r="T154" s="45"/>
      <c r="U154" s="45"/>
      <c r="V154" s="45"/>
      <c r="W154" s="45"/>
    </row>
    <row r="155" spans="1:23" x14ac:dyDescent="0.25">
      <c r="A155" s="45"/>
      <c r="B155" s="52"/>
      <c r="C155" s="46"/>
      <c r="D155" s="45"/>
      <c r="E155" s="45"/>
      <c r="F155" s="45"/>
      <c r="G155" s="45"/>
      <c r="H155" s="45"/>
      <c r="I155" s="45"/>
      <c r="J155" s="45"/>
      <c r="K155" s="45"/>
      <c r="L155" s="45"/>
      <c r="M155" s="45"/>
      <c r="N155" s="45"/>
      <c r="O155" s="45"/>
      <c r="P155" s="45"/>
      <c r="Q155" s="45"/>
      <c r="R155" s="45"/>
      <c r="S155" s="45"/>
      <c r="T155" s="45"/>
      <c r="U155" s="45"/>
      <c r="V155" s="45"/>
      <c r="W155" s="45"/>
    </row>
    <row r="156" spans="1:23" x14ac:dyDescent="0.25">
      <c r="A156" s="45"/>
      <c r="B156" s="52"/>
      <c r="C156" s="46"/>
      <c r="D156" s="45"/>
      <c r="E156" s="45"/>
      <c r="F156" s="45"/>
      <c r="G156" s="45"/>
      <c r="H156" s="45"/>
      <c r="I156" s="45"/>
      <c r="J156" s="45"/>
      <c r="K156" s="45"/>
      <c r="L156" s="45"/>
      <c r="M156" s="45"/>
      <c r="N156" s="45"/>
      <c r="O156" s="45"/>
      <c r="P156" s="45"/>
      <c r="Q156" s="45"/>
      <c r="R156" s="45"/>
      <c r="S156" s="45"/>
      <c r="T156" s="45"/>
      <c r="U156" s="45"/>
      <c r="V156" s="45"/>
      <c r="W156" s="45"/>
    </row>
    <row r="157" spans="1:23" x14ac:dyDescent="0.25">
      <c r="A157" s="45"/>
      <c r="B157" s="52"/>
      <c r="C157" s="46"/>
      <c r="D157" s="45"/>
      <c r="E157" s="45"/>
      <c r="F157" s="45"/>
      <c r="G157" s="45"/>
      <c r="H157" s="45"/>
      <c r="I157" s="45"/>
      <c r="J157" s="45"/>
      <c r="K157" s="45"/>
      <c r="L157" s="45"/>
      <c r="M157" s="45"/>
      <c r="N157" s="45"/>
      <c r="O157" s="45"/>
      <c r="P157" s="45"/>
      <c r="Q157" s="45"/>
      <c r="R157" s="45"/>
      <c r="S157" s="45"/>
      <c r="T157" s="45"/>
      <c r="U157" s="45"/>
      <c r="V157" s="45"/>
      <c r="W157" s="45"/>
    </row>
    <row r="158" spans="1:23" x14ac:dyDescent="0.25">
      <c r="A158" s="45"/>
      <c r="B158" s="52"/>
      <c r="C158" s="46"/>
      <c r="D158" s="45"/>
      <c r="E158" s="45"/>
      <c r="F158" s="45"/>
      <c r="G158" s="45"/>
      <c r="H158" s="45"/>
      <c r="I158" s="45"/>
      <c r="J158" s="45"/>
      <c r="K158" s="45"/>
      <c r="L158" s="45"/>
      <c r="M158" s="45"/>
      <c r="N158" s="45"/>
      <c r="O158" s="45"/>
      <c r="P158" s="45"/>
      <c r="Q158" s="45"/>
      <c r="R158" s="45"/>
      <c r="S158" s="45"/>
      <c r="T158" s="45"/>
      <c r="U158" s="45"/>
      <c r="V158" s="45"/>
      <c r="W158" s="45"/>
    </row>
    <row r="159" spans="1:23" x14ac:dyDescent="0.25">
      <c r="A159" s="45"/>
      <c r="B159" s="52"/>
      <c r="C159" s="46"/>
      <c r="D159" s="45"/>
      <c r="E159" s="45"/>
      <c r="F159" s="45"/>
      <c r="G159" s="45"/>
      <c r="H159" s="45"/>
      <c r="I159" s="45"/>
      <c r="J159" s="45"/>
      <c r="K159" s="45"/>
      <c r="L159" s="45"/>
      <c r="M159" s="45"/>
      <c r="N159" s="45"/>
      <c r="O159" s="45"/>
      <c r="P159" s="45"/>
      <c r="Q159" s="45"/>
      <c r="R159" s="45"/>
      <c r="S159" s="45"/>
      <c r="T159" s="45"/>
      <c r="U159" s="45"/>
      <c r="V159" s="45"/>
      <c r="W159" s="45"/>
    </row>
    <row r="160" spans="1:23" x14ac:dyDescent="0.25">
      <c r="A160" s="45"/>
      <c r="B160" s="52"/>
      <c r="C160" s="46"/>
      <c r="D160" s="45"/>
      <c r="E160" s="45"/>
      <c r="F160" s="45"/>
      <c r="G160" s="45"/>
      <c r="H160" s="45"/>
      <c r="I160" s="45"/>
      <c r="J160" s="45"/>
      <c r="K160" s="45"/>
      <c r="L160" s="45"/>
      <c r="M160" s="45"/>
      <c r="N160" s="45"/>
      <c r="O160" s="45"/>
      <c r="P160" s="45"/>
      <c r="Q160" s="45"/>
      <c r="R160" s="45"/>
      <c r="S160" s="45"/>
      <c r="T160" s="45"/>
      <c r="U160" s="45"/>
      <c r="V160" s="45"/>
      <c r="W160" s="45"/>
    </row>
    <row r="161" spans="1:23" x14ac:dyDescent="0.25">
      <c r="A161" s="45"/>
      <c r="B161" s="52"/>
      <c r="C161" s="46"/>
      <c r="D161" s="45"/>
      <c r="E161" s="45"/>
      <c r="F161" s="45"/>
      <c r="G161" s="45"/>
      <c r="H161" s="45"/>
      <c r="I161" s="45"/>
      <c r="J161" s="45"/>
      <c r="K161" s="45"/>
      <c r="L161" s="45"/>
      <c r="M161" s="45"/>
      <c r="N161" s="45"/>
      <c r="O161" s="45"/>
      <c r="P161" s="45"/>
      <c r="Q161" s="45"/>
      <c r="R161" s="45"/>
      <c r="S161" s="45"/>
      <c r="T161" s="45"/>
      <c r="U161" s="45"/>
      <c r="V161" s="45"/>
      <c r="W161" s="45"/>
    </row>
    <row r="162" spans="1:23" x14ac:dyDescent="0.25">
      <c r="A162" s="45"/>
      <c r="B162" s="52"/>
      <c r="C162" s="46"/>
      <c r="D162" s="45"/>
      <c r="E162" s="45"/>
      <c r="F162" s="45"/>
      <c r="G162" s="45"/>
      <c r="H162" s="45"/>
      <c r="I162" s="45"/>
      <c r="J162" s="45"/>
      <c r="K162" s="45"/>
      <c r="L162" s="45"/>
      <c r="M162" s="45"/>
      <c r="N162" s="45"/>
      <c r="O162" s="45"/>
      <c r="P162" s="45"/>
      <c r="Q162" s="45"/>
      <c r="R162" s="45"/>
      <c r="S162" s="45"/>
      <c r="T162" s="45"/>
      <c r="U162" s="45"/>
      <c r="V162" s="45"/>
      <c r="W162" s="45"/>
    </row>
    <row r="163" spans="1:23" x14ac:dyDescent="0.25">
      <c r="A163" s="45"/>
      <c r="B163" s="52"/>
      <c r="C163" s="46"/>
      <c r="D163" s="45"/>
      <c r="E163" s="45"/>
      <c r="F163" s="45"/>
      <c r="G163" s="45"/>
      <c r="H163" s="45"/>
      <c r="I163" s="45"/>
      <c r="J163" s="45"/>
      <c r="K163" s="45"/>
      <c r="L163" s="45"/>
      <c r="M163" s="45"/>
      <c r="N163" s="45"/>
      <c r="O163" s="45"/>
      <c r="P163" s="45"/>
      <c r="Q163" s="45"/>
      <c r="R163" s="45"/>
      <c r="S163" s="45"/>
      <c r="T163" s="45"/>
      <c r="U163" s="45"/>
      <c r="V163" s="45"/>
      <c r="W163" s="45"/>
    </row>
    <row r="164" spans="1:23" x14ac:dyDescent="0.25">
      <c r="A164" s="45"/>
      <c r="B164" s="52"/>
      <c r="C164" s="46"/>
      <c r="D164" s="45"/>
      <c r="E164" s="45"/>
      <c r="F164" s="45"/>
      <c r="G164" s="45"/>
      <c r="H164" s="45"/>
      <c r="I164" s="45"/>
      <c r="J164" s="45"/>
      <c r="K164" s="45"/>
      <c r="L164" s="45"/>
      <c r="M164" s="45"/>
      <c r="N164" s="45"/>
      <c r="O164" s="45"/>
      <c r="P164" s="45"/>
      <c r="Q164" s="45"/>
      <c r="R164" s="45"/>
      <c r="S164" s="45"/>
      <c r="T164" s="45"/>
      <c r="U164" s="45"/>
      <c r="V164" s="45"/>
      <c r="W164" s="45"/>
    </row>
    <row r="165" spans="1:23" x14ac:dyDescent="0.25">
      <c r="A165" s="45"/>
      <c r="B165" s="52"/>
      <c r="C165" s="46"/>
      <c r="D165" s="45"/>
      <c r="E165" s="45"/>
      <c r="F165" s="45"/>
      <c r="G165" s="45"/>
      <c r="H165" s="45"/>
      <c r="I165" s="45"/>
      <c r="J165" s="45"/>
      <c r="K165" s="45"/>
      <c r="L165" s="45"/>
      <c r="M165" s="45"/>
      <c r="N165" s="45"/>
      <c r="O165" s="45"/>
      <c r="P165" s="45"/>
      <c r="Q165" s="45"/>
      <c r="R165" s="45"/>
      <c r="S165" s="45"/>
      <c r="T165" s="45"/>
      <c r="U165" s="45"/>
      <c r="V165" s="45"/>
      <c r="W165" s="45"/>
    </row>
    <row r="166" spans="1:23" x14ac:dyDescent="0.25">
      <c r="A166" s="45"/>
      <c r="B166" s="52"/>
      <c r="C166" s="46"/>
      <c r="D166" s="45"/>
      <c r="E166" s="45"/>
      <c r="F166" s="45"/>
      <c r="G166" s="45"/>
      <c r="H166" s="45"/>
      <c r="I166" s="45"/>
      <c r="J166" s="45"/>
      <c r="K166" s="45"/>
      <c r="L166" s="45"/>
      <c r="M166" s="45"/>
      <c r="N166" s="45"/>
      <c r="O166" s="45"/>
      <c r="P166" s="45"/>
      <c r="Q166" s="45"/>
      <c r="R166" s="45"/>
      <c r="S166" s="45"/>
      <c r="T166" s="45"/>
      <c r="U166" s="45"/>
      <c r="V166" s="45"/>
      <c r="W166" s="45"/>
    </row>
    <row r="167" spans="1:23" x14ac:dyDescent="0.25">
      <c r="A167" s="45"/>
      <c r="B167" s="52"/>
      <c r="C167" s="46"/>
      <c r="D167" s="45"/>
      <c r="E167" s="45"/>
      <c r="F167" s="45"/>
      <c r="G167" s="45"/>
      <c r="H167" s="45"/>
      <c r="I167" s="45"/>
      <c r="J167" s="45"/>
      <c r="K167" s="45"/>
      <c r="L167" s="45"/>
      <c r="M167" s="45"/>
      <c r="N167" s="45"/>
      <c r="O167" s="45"/>
      <c r="P167" s="45"/>
      <c r="Q167" s="45"/>
      <c r="R167" s="45"/>
      <c r="S167" s="45"/>
      <c r="T167" s="45"/>
      <c r="U167" s="45"/>
      <c r="V167" s="45"/>
      <c r="W167" s="45"/>
    </row>
    <row r="168" spans="1:23" x14ac:dyDescent="0.25">
      <c r="A168" s="45"/>
      <c r="B168" s="52"/>
      <c r="C168" s="46"/>
      <c r="D168" s="45"/>
      <c r="E168" s="45"/>
      <c r="F168" s="45"/>
      <c r="G168" s="45"/>
      <c r="H168" s="45"/>
      <c r="I168" s="45"/>
      <c r="J168" s="45"/>
      <c r="K168" s="45"/>
      <c r="L168" s="45"/>
      <c r="M168" s="45"/>
      <c r="N168" s="45"/>
      <c r="O168" s="45"/>
      <c r="P168" s="45"/>
      <c r="Q168" s="45"/>
      <c r="R168" s="45"/>
      <c r="S168" s="45"/>
      <c r="T168" s="45"/>
      <c r="U168" s="45"/>
      <c r="V168" s="45"/>
      <c r="W168" s="45"/>
    </row>
    <row r="169" spans="1:23" x14ac:dyDescent="0.25">
      <c r="A169" s="45"/>
      <c r="B169" s="52"/>
      <c r="C169" s="46"/>
      <c r="D169" s="45"/>
      <c r="E169" s="45"/>
      <c r="F169" s="45"/>
      <c r="G169" s="45"/>
      <c r="H169" s="45"/>
      <c r="I169" s="45"/>
      <c r="J169" s="45"/>
      <c r="K169" s="45"/>
      <c r="L169" s="45"/>
      <c r="M169" s="45"/>
      <c r="N169" s="45"/>
      <c r="O169" s="45"/>
      <c r="P169" s="45"/>
      <c r="Q169" s="45"/>
      <c r="R169" s="45"/>
      <c r="S169" s="45"/>
      <c r="T169" s="45"/>
      <c r="U169" s="45"/>
      <c r="V169" s="45"/>
      <c r="W169" s="45"/>
    </row>
    <row r="170" spans="1:23" x14ac:dyDescent="0.25">
      <c r="A170" s="45"/>
      <c r="B170" s="52"/>
      <c r="C170" s="46"/>
      <c r="D170" s="45"/>
      <c r="E170" s="45"/>
      <c r="F170" s="45"/>
      <c r="G170" s="45"/>
      <c r="H170" s="45"/>
      <c r="I170" s="45"/>
      <c r="J170" s="45"/>
      <c r="K170" s="45"/>
      <c r="L170" s="45"/>
      <c r="M170" s="45"/>
      <c r="N170" s="45"/>
      <c r="O170" s="45"/>
      <c r="P170" s="45"/>
      <c r="Q170" s="45"/>
      <c r="R170" s="45"/>
      <c r="S170" s="45"/>
      <c r="T170" s="45"/>
      <c r="U170" s="45"/>
      <c r="V170" s="45"/>
      <c r="W170" s="45"/>
    </row>
    <row r="171" spans="1:23" x14ac:dyDescent="0.25">
      <c r="A171" s="45"/>
      <c r="B171" s="52"/>
      <c r="C171" s="46"/>
      <c r="D171" s="45"/>
      <c r="E171" s="45"/>
      <c r="F171" s="45"/>
      <c r="G171" s="45"/>
      <c r="H171" s="45"/>
      <c r="I171" s="45"/>
      <c r="J171" s="45"/>
      <c r="K171" s="45"/>
      <c r="L171" s="45"/>
      <c r="M171" s="45"/>
      <c r="N171" s="45"/>
      <c r="O171" s="45"/>
      <c r="P171" s="45"/>
      <c r="Q171" s="45"/>
      <c r="R171" s="45"/>
      <c r="S171" s="45"/>
      <c r="T171" s="45"/>
      <c r="U171" s="45"/>
      <c r="V171" s="45"/>
      <c r="W171" s="45"/>
    </row>
    <row r="172" spans="1:23" x14ac:dyDescent="0.25">
      <c r="A172" s="45"/>
      <c r="B172" s="52"/>
      <c r="C172" s="46"/>
      <c r="D172" s="45"/>
      <c r="E172" s="45"/>
      <c r="F172" s="45"/>
      <c r="G172" s="45"/>
      <c r="H172" s="45"/>
      <c r="I172" s="45"/>
      <c r="J172" s="45"/>
      <c r="K172" s="45"/>
      <c r="L172" s="45"/>
      <c r="M172" s="45"/>
      <c r="N172" s="45"/>
      <c r="O172" s="45"/>
      <c r="P172" s="45"/>
      <c r="Q172" s="45"/>
      <c r="R172" s="45"/>
      <c r="S172" s="45"/>
      <c r="T172" s="45"/>
      <c r="U172" s="45"/>
      <c r="V172" s="45"/>
      <c r="W172" s="45"/>
    </row>
    <row r="173" spans="1:23" x14ac:dyDescent="0.25">
      <c r="A173" s="45"/>
      <c r="B173" s="52"/>
      <c r="C173" s="46"/>
      <c r="D173" s="45"/>
      <c r="E173" s="45"/>
      <c r="F173" s="45"/>
      <c r="G173" s="45"/>
      <c r="H173" s="45"/>
      <c r="I173" s="45"/>
      <c r="J173" s="45"/>
      <c r="K173" s="45"/>
      <c r="L173" s="45"/>
      <c r="M173" s="45"/>
      <c r="N173" s="45"/>
      <c r="O173" s="45"/>
      <c r="P173" s="45"/>
      <c r="Q173" s="45"/>
      <c r="R173" s="45"/>
      <c r="S173" s="45"/>
      <c r="T173" s="45"/>
      <c r="U173" s="45"/>
      <c r="V173" s="45"/>
      <c r="W173" s="45"/>
    </row>
    <row r="174" spans="1:23" x14ac:dyDescent="0.25">
      <c r="A174" s="45"/>
      <c r="B174" s="52"/>
      <c r="C174" s="46"/>
      <c r="D174" s="45"/>
      <c r="E174" s="45"/>
      <c r="F174" s="45"/>
      <c r="G174" s="45"/>
      <c r="H174" s="45"/>
      <c r="I174" s="45"/>
      <c r="J174" s="45"/>
      <c r="K174" s="45"/>
      <c r="L174" s="45"/>
      <c r="M174" s="45"/>
      <c r="N174" s="45"/>
      <c r="O174" s="45"/>
      <c r="P174" s="45"/>
      <c r="Q174" s="45"/>
      <c r="R174" s="45"/>
      <c r="S174" s="45"/>
      <c r="T174" s="45"/>
      <c r="U174" s="45"/>
      <c r="V174" s="45"/>
      <c r="W174" s="45"/>
    </row>
    <row r="175" spans="1:23" x14ac:dyDescent="0.25">
      <c r="A175" s="45"/>
      <c r="B175" s="52"/>
      <c r="C175" s="46"/>
      <c r="D175" s="45"/>
      <c r="E175" s="45"/>
      <c r="F175" s="45"/>
      <c r="G175" s="45"/>
      <c r="H175" s="45"/>
      <c r="I175" s="45"/>
      <c r="J175" s="45"/>
      <c r="K175" s="45"/>
      <c r="L175" s="45"/>
      <c r="M175" s="45"/>
      <c r="N175" s="45"/>
      <c r="O175" s="45"/>
      <c r="P175" s="45"/>
      <c r="Q175" s="45"/>
      <c r="R175" s="45"/>
      <c r="S175" s="45"/>
      <c r="T175" s="45"/>
      <c r="U175" s="45"/>
      <c r="V175" s="45"/>
      <c r="W175" s="45"/>
    </row>
    <row r="176" spans="1:23" x14ac:dyDescent="0.25">
      <c r="A176" s="45"/>
      <c r="B176" s="52"/>
      <c r="C176" s="46"/>
      <c r="D176" s="45"/>
      <c r="E176" s="45"/>
      <c r="F176" s="45"/>
      <c r="G176" s="45"/>
      <c r="H176" s="45"/>
      <c r="I176" s="45"/>
      <c r="J176" s="45"/>
      <c r="K176" s="45"/>
      <c r="L176" s="45"/>
      <c r="M176" s="45"/>
      <c r="N176" s="45"/>
      <c r="O176" s="45"/>
      <c r="P176" s="45"/>
      <c r="Q176" s="45"/>
      <c r="R176" s="45"/>
      <c r="S176" s="45"/>
      <c r="T176" s="45"/>
      <c r="U176" s="45"/>
      <c r="V176" s="45"/>
      <c r="W176" s="45"/>
    </row>
    <row r="177" spans="1:23" x14ac:dyDescent="0.25">
      <c r="A177" s="45"/>
      <c r="B177" s="52"/>
      <c r="C177" s="46"/>
      <c r="D177" s="45"/>
      <c r="E177" s="45"/>
      <c r="F177" s="45"/>
      <c r="G177" s="45"/>
      <c r="H177" s="45"/>
      <c r="I177" s="45"/>
      <c r="J177" s="45"/>
      <c r="K177" s="45"/>
      <c r="L177" s="45"/>
      <c r="M177" s="45"/>
      <c r="N177" s="45"/>
      <c r="O177" s="45"/>
      <c r="P177" s="45"/>
      <c r="Q177" s="45"/>
      <c r="R177" s="45"/>
      <c r="S177" s="45"/>
      <c r="T177" s="45"/>
      <c r="U177" s="45"/>
      <c r="V177" s="45"/>
      <c r="W177" s="45"/>
    </row>
    <row r="178" spans="1:23" x14ac:dyDescent="0.25">
      <c r="A178" s="45"/>
      <c r="B178" s="52"/>
      <c r="C178" s="46"/>
      <c r="D178" s="45"/>
      <c r="E178" s="45"/>
      <c r="F178" s="45"/>
      <c r="G178" s="45"/>
      <c r="H178" s="45"/>
      <c r="I178" s="45"/>
      <c r="J178" s="45"/>
      <c r="K178" s="45"/>
      <c r="L178" s="45"/>
      <c r="M178" s="45"/>
      <c r="N178" s="45"/>
      <c r="O178" s="45"/>
      <c r="P178" s="45"/>
      <c r="Q178" s="45"/>
      <c r="R178" s="45"/>
      <c r="S178" s="45"/>
      <c r="T178" s="45"/>
      <c r="U178" s="45"/>
      <c r="V178" s="45"/>
      <c r="W178" s="45"/>
    </row>
    <row r="179" spans="1:23" x14ac:dyDescent="0.25">
      <c r="A179" s="45"/>
      <c r="B179" s="52"/>
      <c r="C179" s="46"/>
      <c r="D179" s="45"/>
      <c r="E179" s="45"/>
      <c r="F179" s="45"/>
      <c r="G179" s="45"/>
      <c r="H179" s="45"/>
      <c r="I179" s="45"/>
      <c r="J179" s="45"/>
      <c r="K179" s="45"/>
      <c r="L179" s="45"/>
      <c r="M179" s="45"/>
      <c r="N179" s="45"/>
      <c r="O179" s="45"/>
      <c r="P179" s="45"/>
      <c r="Q179" s="45"/>
      <c r="R179" s="45"/>
      <c r="S179" s="45"/>
      <c r="T179" s="45"/>
      <c r="U179" s="45"/>
      <c r="V179" s="45"/>
      <c r="W179" s="45"/>
    </row>
    <row r="180" spans="1:23" x14ac:dyDescent="0.25">
      <c r="A180" s="45"/>
      <c r="B180" s="52"/>
      <c r="C180" s="46"/>
      <c r="D180" s="45"/>
      <c r="E180" s="45"/>
      <c r="F180" s="45"/>
      <c r="G180" s="45"/>
      <c r="H180" s="45"/>
      <c r="I180" s="45"/>
      <c r="J180" s="45"/>
      <c r="K180" s="45"/>
      <c r="L180" s="45"/>
      <c r="M180" s="45"/>
      <c r="N180" s="45"/>
      <c r="O180" s="45"/>
      <c r="P180" s="45"/>
      <c r="Q180" s="45"/>
      <c r="R180" s="45"/>
      <c r="S180" s="45"/>
      <c r="T180" s="45"/>
      <c r="U180" s="45"/>
      <c r="V180" s="45"/>
      <c r="W180" s="45"/>
    </row>
    <row r="181" spans="1:23" x14ac:dyDescent="0.25">
      <c r="A181" s="45"/>
      <c r="B181" s="52"/>
      <c r="C181" s="46"/>
      <c r="D181" s="45"/>
      <c r="E181" s="45"/>
      <c r="F181" s="45"/>
      <c r="G181" s="45"/>
      <c r="H181" s="45"/>
      <c r="I181" s="45"/>
      <c r="J181" s="45"/>
      <c r="K181" s="45"/>
      <c r="L181" s="45"/>
      <c r="M181" s="45"/>
      <c r="N181" s="45"/>
      <c r="O181" s="45"/>
      <c r="P181" s="45"/>
      <c r="Q181" s="45"/>
      <c r="R181" s="45"/>
      <c r="S181" s="45"/>
      <c r="T181" s="45"/>
      <c r="U181" s="45"/>
      <c r="V181" s="45"/>
      <c r="W181" s="45"/>
    </row>
    <row r="182" spans="1:23" x14ac:dyDescent="0.25">
      <c r="A182" s="45"/>
      <c r="B182" s="52"/>
      <c r="C182" s="46"/>
      <c r="D182" s="45"/>
      <c r="E182" s="45"/>
      <c r="F182" s="45"/>
      <c r="G182" s="45"/>
      <c r="H182" s="45"/>
      <c r="I182" s="45"/>
      <c r="J182" s="45"/>
      <c r="K182" s="45"/>
      <c r="L182" s="45"/>
      <c r="M182" s="45"/>
      <c r="N182" s="45"/>
      <c r="O182" s="45"/>
      <c r="P182" s="45"/>
      <c r="Q182" s="45"/>
      <c r="R182" s="45"/>
      <c r="S182" s="45"/>
      <c r="T182" s="45"/>
      <c r="U182" s="45"/>
      <c r="V182" s="45"/>
      <c r="W182" s="45"/>
    </row>
    <row r="183" spans="1:23" x14ac:dyDescent="0.25">
      <c r="A183" s="45"/>
      <c r="B183" s="52"/>
      <c r="C183" s="46"/>
      <c r="D183" s="45"/>
      <c r="E183" s="45"/>
      <c r="F183" s="45"/>
      <c r="G183" s="45"/>
      <c r="H183" s="45"/>
      <c r="I183" s="45"/>
      <c r="J183" s="45"/>
      <c r="K183" s="45"/>
      <c r="L183" s="45"/>
      <c r="M183" s="45"/>
      <c r="N183" s="45"/>
      <c r="O183" s="45"/>
      <c r="P183" s="45"/>
      <c r="Q183" s="45"/>
      <c r="R183" s="45"/>
      <c r="S183" s="45"/>
      <c r="T183" s="45"/>
      <c r="U183" s="45"/>
      <c r="V183" s="45"/>
      <c r="W183" s="45"/>
    </row>
    <row r="184" spans="1:23" x14ac:dyDescent="0.25">
      <c r="A184" s="45"/>
      <c r="B184" s="52"/>
      <c r="C184" s="46"/>
      <c r="D184" s="45"/>
      <c r="E184" s="45"/>
      <c r="F184" s="45"/>
      <c r="G184" s="45"/>
      <c r="H184" s="45"/>
      <c r="I184" s="45"/>
      <c r="J184" s="45"/>
      <c r="K184" s="45"/>
      <c r="L184" s="45"/>
      <c r="M184" s="45"/>
      <c r="N184" s="45"/>
      <c r="O184" s="45"/>
      <c r="P184" s="45"/>
      <c r="Q184" s="45"/>
      <c r="R184" s="45"/>
      <c r="S184" s="45"/>
      <c r="T184" s="45"/>
      <c r="U184" s="45"/>
      <c r="V184" s="45"/>
      <c r="W184" s="45"/>
    </row>
    <row r="185" spans="1:23" x14ac:dyDescent="0.25">
      <c r="A185" s="45"/>
      <c r="B185" s="52"/>
      <c r="C185" s="46"/>
      <c r="D185" s="45"/>
      <c r="E185" s="45"/>
      <c r="F185" s="45"/>
      <c r="G185" s="45"/>
      <c r="H185" s="45"/>
      <c r="I185" s="45"/>
      <c r="J185" s="45"/>
      <c r="K185" s="45"/>
      <c r="L185" s="45"/>
      <c r="M185" s="45"/>
      <c r="N185" s="45"/>
      <c r="O185" s="45"/>
      <c r="P185" s="45"/>
      <c r="Q185" s="45"/>
      <c r="R185" s="45"/>
      <c r="S185" s="45"/>
      <c r="T185" s="45"/>
      <c r="U185" s="45"/>
      <c r="V185" s="45"/>
      <c r="W185" s="45"/>
    </row>
    <row r="186" spans="1:23" x14ac:dyDescent="0.25">
      <c r="A186" s="45"/>
      <c r="B186" s="52"/>
      <c r="C186" s="46"/>
      <c r="D186" s="45"/>
      <c r="E186" s="45"/>
      <c r="F186" s="45"/>
      <c r="G186" s="45"/>
      <c r="H186" s="45"/>
      <c r="I186" s="45"/>
      <c r="J186" s="45"/>
      <c r="K186" s="45"/>
      <c r="L186" s="45"/>
      <c r="M186" s="45"/>
      <c r="N186" s="45"/>
      <c r="O186" s="45"/>
      <c r="P186" s="45"/>
      <c r="Q186" s="45"/>
      <c r="R186" s="45"/>
      <c r="S186" s="45"/>
      <c r="T186" s="45"/>
      <c r="U186" s="45"/>
      <c r="V186" s="45"/>
      <c r="W186" s="45"/>
    </row>
    <row r="187" spans="1:23" x14ac:dyDescent="0.25">
      <c r="A187" s="45"/>
      <c r="B187" s="52"/>
      <c r="C187" s="46"/>
      <c r="D187" s="45"/>
      <c r="E187" s="45"/>
      <c r="F187" s="45"/>
      <c r="G187" s="45"/>
      <c r="H187" s="45"/>
      <c r="I187" s="45"/>
      <c r="J187" s="45"/>
      <c r="K187" s="45"/>
      <c r="L187" s="45"/>
      <c r="M187" s="45"/>
      <c r="N187" s="45"/>
      <c r="O187" s="45"/>
      <c r="P187" s="45"/>
      <c r="Q187" s="45"/>
      <c r="R187" s="45"/>
      <c r="S187" s="45"/>
      <c r="T187" s="45"/>
      <c r="U187" s="45"/>
      <c r="V187" s="45"/>
      <c r="W187" s="45"/>
    </row>
    <row r="188" spans="1:23" x14ac:dyDescent="0.25">
      <c r="A188" s="45"/>
      <c r="B188" s="52"/>
      <c r="C188" s="46"/>
      <c r="D188" s="45"/>
      <c r="E188" s="45"/>
      <c r="F188" s="45"/>
      <c r="G188" s="45"/>
      <c r="H188" s="45"/>
      <c r="I188" s="45"/>
      <c r="J188" s="45"/>
      <c r="K188" s="45"/>
      <c r="L188" s="45"/>
      <c r="M188" s="45"/>
      <c r="N188" s="45"/>
      <c r="O188" s="45"/>
      <c r="P188" s="45"/>
      <c r="Q188" s="45"/>
      <c r="R188" s="45"/>
      <c r="S188" s="45"/>
      <c r="T188" s="45"/>
      <c r="U188" s="45"/>
      <c r="V188" s="45"/>
      <c r="W188" s="45"/>
    </row>
    <row r="189" spans="1:23" x14ac:dyDescent="0.25">
      <c r="A189" s="45"/>
      <c r="B189" s="52"/>
      <c r="C189" s="46"/>
      <c r="D189" s="45"/>
      <c r="E189" s="45"/>
      <c r="F189" s="45"/>
      <c r="G189" s="45"/>
      <c r="H189" s="45"/>
      <c r="I189" s="45"/>
      <c r="J189" s="45"/>
      <c r="K189" s="45"/>
      <c r="L189" s="45"/>
      <c r="M189" s="45"/>
      <c r="N189" s="45"/>
      <c r="O189" s="45"/>
      <c r="P189" s="45"/>
      <c r="Q189" s="45"/>
      <c r="R189" s="45"/>
      <c r="S189" s="45"/>
      <c r="T189" s="45"/>
      <c r="U189" s="45"/>
      <c r="V189" s="45"/>
      <c r="W189" s="45"/>
    </row>
    <row r="190" spans="1:23" x14ac:dyDescent="0.25">
      <c r="A190" s="45"/>
      <c r="B190" s="52"/>
      <c r="C190" s="46"/>
      <c r="D190" s="45"/>
      <c r="E190" s="45"/>
      <c r="F190" s="45"/>
      <c r="G190" s="45"/>
      <c r="H190" s="45"/>
      <c r="I190" s="45"/>
      <c r="J190" s="45"/>
      <c r="K190" s="45"/>
      <c r="L190" s="45"/>
      <c r="M190" s="45"/>
      <c r="N190" s="45"/>
      <c r="O190" s="45"/>
      <c r="P190" s="45"/>
      <c r="Q190" s="45"/>
      <c r="R190" s="45"/>
      <c r="S190" s="45"/>
      <c r="T190" s="45"/>
      <c r="U190" s="45"/>
      <c r="V190" s="45"/>
      <c r="W190" s="45"/>
    </row>
    <row r="191" spans="1:23" x14ac:dyDescent="0.25">
      <c r="A191" s="45"/>
      <c r="B191" s="52"/>
      <c r="C191" s="46"/>
      <c r="D191" s="45"/>
      <c r="E191" s="45"/>
      <c r="F191" s="45"/>
      <c r="G191" s="45"/>
      <c r="H191" s="45"/>
      <c r="I191" s="45"/>
      <c r="J191" s="45"/>
      <c r="K191" s="45"/>
      <c r="L191" s="45"/>
      <c r="M191" s="45"/>
      <c r="N191" s="45"/>
      <c r="O191" s="45"/>
      <c r="P191" s="45"/>
      <c r="Q191" s="45"/>
      <c r="R191" s="45"/>
      <c r="S191" s="45"/>
      <c r="T191" s="45"/>
      <c r="U191" s="45"/>
      <c r="V191" s="45"/>
      <c r="W191" s="45"/>
    </row>
    <row r="192" spans="1:23" x14ac:dyDescent="0.25">
      <c r="A192" s="45"/>
      <c r="B192" s="52"/>
      <c r="C192" s="46"/>
      <c r="D192" s="45"/>
      <c r="E192" s="45"/>
      <c r="F192" s="45"/>
      <c r="G192" s="45"/>
      <c r="H192" s="45"/>
      <c r="I192" s="45"/>
      <c r="J192" s="45"/>
      <c r="K192" s="45"/>
      <c r="L192" s="45"/>
      <c r="M192" s="45"/>
      <c r="N192" s="45"/>
      <c r="O192" s="45"/>
      <c r="P192" s="45"/>
      <c r="Q192" s="45"/>
      <c r="R192" s="45"/>
      <c r="S192" s="45"/>
      <c r="T192" s="45"/>
      <c r="U192" s="45"/>
      <c r="V192" s="45"/>
      <c r="W192" s="45"/>
    </row>
    <row r="193" spans="1:23" x14ac:dyDescent="0.25">
      <c r="A193" s="45"/>
      <c r="B193" s="52"/>
      <c r="C193" s="46"/>
      <c r="D193" s="45"/>
      <c r="E193" s="45"/>
      <c r="F193" s="45"/>
      <c r="G193" s="45"/>
      <c r="H193" s="45"/>
      <c r="I193" s="45"/>
      <c r="J193" s="45"/>
      <c r="K193" s="45"/>
      <c r="L193" s="45"/>
      <c r="M193" s="45"/>
      <c r="N193" s="45"/>
      <c r="O193" s="45"/>
      <c r="P193" s="45"/>
      <c r="Q193" s="45"/>
      <c r="R193" s="45"/>
      <c r="S193" s="45"/>
      <c r="T193" s="45"/>
      <c r="U193" s="45"/>
      <c r="V193" s="45"/>
      <c r="W193" s="45"/>
    </row>
    <row r="194" spans="1:23" x14ac:dyDescent="0.25">
      <c r="A194" s="45"/>
      <c r="B194" s="52"/>
      <c r="C194" s="46"/>
      <c r="D194" s="45"/>
      <c r="E194" s="45"/>
      <c r="F194" s="45"/>
      <c r="G194" s="45"/>
      <c r="H194" s="45"/>
      <c r="I194" s="45"/>
      <c r="J194" s="45"/>
      <c r="K194" s="45"/>
      <c r="L194" s="45"/>
      <c r="M194" s="45"/>
      <c r="N194" s="45"/>
      <c r="O194" s="45"/>
      <c r="P194" s="45"/>
      <c r="Q194" s="45"/>
      <c r="R194" s="45"/>
      <c r="S194" s="45"/>
      <c r="T194" s="45"/>
      <c r="U194" s="45"/>
      <c r="V194" s="45"/>
      <c r="W194" s="45"/>
    </row>
    <row r="195" spans="1:23" x14ac:dyDescent="0.25">
      <c r="A195" s="45"/>
      <c r="B195" s="52"/>
      <c r="C195" s="46"/>
      <c r="D195" s="45"/>
      <c r="E195" s="45"/>
      <c r="F195" s="45"/>
      <c r="G195" s="45"/>
      <c r="H195" s="45"/>
      <c r="I195" s="45"/>
      <c r="J195" s="45"/>
      <c r="K195" s="45"/>
      <c r="L195" s="45"/>
      <c r="M195" s="45"/>
      <c r="N195" s="45"/>
      <c r="O195" s="45"/>
      <c r="P195" s="45"/>
      <c r="Q195" s="45"/>
      <c r="R195" s="45"/>
      <c r="S195" s="45"/>
      <c r="T195" s="45"/>
      <c r="U195" s="45"/>
      <c r="V195" s="45"/>
      <c r="W195" s="45"/>
    </row>
    <row r="196" spans="1:23" x14ac:dyDescent="0.25">
      <c r="A196" s="45"/>
      <c r="B196" s="52"/>
      <c r="C196" s="46"/>
      <c r="D196" s="45"/>
      <c r="E196" s="45"/>
      <c r="F196" s="45"/>
      <c r="G196" s="45"/>
      <c r="H196" s="45"/>
      <c r="I196" s="45"/>
      <c r="J196" s="45"/>
      <c r="K196" s="45"/>
      <c r="L196" s="45"/>
      <c r="M196" s="45"/>
      <c r="N196" s="45"/>
      <c r="O196" s="45"/>
      <c r="P196" s="45"/>
      <c r="Q196" s="45"/>
      <c r="R196" s="45"/>
      <c r="S196" s="45"/>
      <c r="T196" s="45"/>
      <c r="U196" s="45"/>
      <c r="V196" s="45"/>
      <c r="W196" s="45"/>
    </row>
    <row r="197" spans="1:23" x14ac:dyDescent="0.25">
      <c r="A197" s="45"/>
      <c r="B197" s="52"/>
      <c r="C197" s="46"/>
      <c r="D197" s="45"/>
      <c r="E197" s="45"/>
      <c r="F197" s="45"/>
      <c r="G197" s="45"/>
      <c r="H197" s="45"/>
      <c r="I197" s="45"/>
      <c r="J197" s="45"/>
      <c r="K197" s="45"/>
      <c r="L197" s="45"/>
      <c r="M197" s="45"/>
      <c r="N197" s="45"/>
      <c r="O197" s="45"/>
      <c r="P197" s="45"/>
      <c r="Q197" s="45"/>
      <c r="R197" s="45"/>
      <c r="S197" s="45"/>
      <c r="T197" s="45"/>
      <c r="U197" s="45"/>
      <c r="V197" s="45"/>
      <c r="W197" s="45"/>
    </row>
    <row r="198" spans="1:23" x14ac:dyDescent="0.25">
      <c r="A198" s="45"/>
      <c r="B198" s="52"/>
      <c r="C198" s="46"/>
      <c r="D198" s="45"/>
      <c r="E198" s="45"/>
      <c r="F198" s="45"/>
      <c r="G198" s="45"/>
      <c r="H198" s="45"/>
      <c r="I198" s="45"/>
      <c r="J198" s="45"/>
      <c r="K198" s="45"/>
      <c r="L198" s="45"/>
      <c r="M198" s="45"/>
      <c r="N198" s="45"/>
      <c r="O198" s="45"/>
      <c r="P198" s="45"/>
      <c r="Q198" s="45"/>
      <c r="R198" s="45"/>
      <c r="S198" s="45"/>
      <c r="T198" s="45"/>
      <c r="U198" s="45"/>
      <c r="V198" s="45"/>
      <c r="W198" s="45"/>
    </row>
    <row r="199" spans="1:23" x14ac:dyDescent="0.25">
      <c r="A199" s="45"/>
      <c r="B199" s="52"/>
      <c r="C199" s="46"/>
      <c r="D199" s="45"/>
      <c r="E199" s="45"/>
      <c r="F199" s="45"/>
      <c r="G199" s="45"/>
      <c r="H199" s="45"/>
      <c r="I199" s="45"/>
      <c r="J199" s="45"/>
      <c r="K199" s="45"/>
      <c r="L199" s="45"/>
      <c r="M199" s="45"/>
      <c r="N199" s="45"/>
      <c r="O199" s="45"/>
      <c r="P199" s="45"/>
      <c r="Q199" s="45"/>
      <c r="R199" s="45"/>
      <c r="S199" s="45"/>
      <c r="T199" s="45"/>
      <c r="U199" s="45"/>
      <c r="V199" s="45"/>
      <c r="W199" s="45"/>
    </row>
    <row r="200" spans="1:23" x14ac:dyDescent="0.25">
      <c r="A200" s="45"/>
      <c r="B200" s="52"/>
      <c r="C200" s="46"/>
      <c r="D200" s="45"/>
      <c r="E200" s="45"/>
      <c r="F200" s="45"/>
      <c r="G200" s="45"/>
      <c r="H200" s="45"/>
      <c r="I200" s="45"/>
      <c r="J200" s="45"/>
      <c r="K200" s="45"/>
      <c r="L200" s="45"/>
      <c r="M200" s="45"/>
      <c r="N200" s="45"/>
      <c r="O200" s="45"/>
      <c r="P200" s="45"/>
      <c r="Q200" s="45"/>
      <c r="R200" s="45"/>
      <c r="S200" s="45"/>
      <c r="T200" s="45"/>
      <c r="U200" s="45"/>
      <c r="V200" s="45"/>
      <c r="W200" s="45"/>
    </row>
    <row r="201" spans="1:23" x14ac:dyDescent="0.25">
      <c r="A201" s="45"/>
      <c r="B201" s="52"/>
      <c r="C201" s="46"/>
      <c r="D201" s="45"/>
      <c r="E201" s="45"/>
      <c r="F201" s="45"/>
      <c r="G201" s="45"/>
      <c r="H201" s="45"/>
      <c r="I201" s="45"/>
      <c r="J201" s="45"/>
      <c r="K201" s="45"/>
      <c r="L201" s="45"/>
      <c r="M201" s="45"/>
      <c r="N201" s="45"/>
      <c r="O201" s="45"/>
      <c r="P201" s="45"/>
      <c r="Q201" s="45"/>
      <c r="R201" s="45"/>
      <c r="S201" s="45"/>
      <c r="T201" s="45"/>
      <c r="U201" s="45"/>
      <c r="V201" s="45"/>
      <c r="W201" s="45"/>
    </row>
    <row r="202" spans="1:23" x14ac:dyDescent="0.25">
      <c r="A202" s="45"/>
      <c r="B202" s="52"/>
      <c r="C202" s="46"/>
      <c r="D202" s="45"/>
      <c r="E202" s="45"/>
      <c r="F202" s="45"/>
      <c r="G202" s="45"/>
      <c r="H202" s="45"/>
      <c r="I202" s="45"/>
      <c r="J202" s="45"/>
      <c r="K202" s="45"/>
      <c r="L202" s="45"/>
      <c r="M202" s="45"/>
      <c r="N202" s="45"/>
      <c r="O202" s="45"/>
      <c r="P202" s="45"/>
      <c r="Q202" s="45"/>
      <c r="R202" s="45"/>
      <c r="S202" s="45"/>
      <c r="T202" s="45"/>
      <c r="U202" s="45"/>
      <c r="V202" s="45"/>
      <c r="W202" s="45"/>
    </row>
    <row r="203" spans="1:23" x14ac:dyDescent="0.25">
      <c r="A203" s="45"/>
      <c r="B203" s="52"/>
      <c r="C203" s="46"/>
      <c r="D203" s="45"/>
      <c r="E203" s="45"/>
      <c r="F203" s="45"/>
      <c r="G203" s="45"/>
      <c r="H203" s="45"/>
      <c r="I203" s="45"/>
      <c r="J203" s="45"/>
      <c r="K203" s="45"/>
      <c r="L203" s="45"/>
      <c r="M203" s="45"/>
      <c r="N203" s="45"/>
      <c r="O203" s="45"/>
      <c r="P203" s="45"/>
      <c r="Q203" s="45"/>
      <c r="R203" s="45"/>
      <c r="S203" s="45"/>
      <c r="T203" s="45"/>
      <c r="U203" s="45"/>
      <c r="V203" s="45"/>
      <c r="W203" s="45"/>
    </row>
    <row r="204" spans="1:23" x14ac:dyDescent="0.25">
      <c r="A204" s="45"/>
      <c r="B204" s="52"/>
      <c r="C204" s="46"/>
      <c r="D204" s="45"/>
      <c r="E204" s="45"/>
      <c r="F204" s="45"/>
      <c r="G204" s="45"/>
      <c r="H204" s="45"/>
      <c r="I204" s="45"/>
      <c r="J204" s="45"/>
      <c r="K204" s="45"/>
      <c r="L204" s="45"/>
      <c r="M204" s="45"/>
      <c r="N204" s="45"/>
      <c r="O204" s="45"/>
      <c r="P204" s="45"/>
      <c r="Q204" s="45"/>
      <c r="R204" s="45"/>
      <c r="S204" s="45"/>
      <c r="T204" s="45"/>
      <c r="U204" s="45"/>
      <c r="V204" s="45"/>
      <c r="W204" s="45"/>
    </row>
    <row r="205" spans="1:23" x14ac:dyDescent="0.25">
      <c r="A205" s="45"/>
      <c r="B205" s="52"/>
      <c r="C205" s="46"/>
      <c r="D205" s="45"/>
      <c r="E205" s="45"/>
      <c r="F205" s="45"/>
      <c r="G205" s="45"/>
      <c r="H205" s="45"/>
      <c r="I205" s="45"/>
      <c r="J205" s="45"/>
      <c r="K205" s="45"/>
      <c r="L205" s="45"/>
      <c r="M205" s="45"/>
      <c r="N205" s="45"/>
      <c r="O205" s="45"/>
      <c r="P205" s="45"/>
      <c r="Q205" s="45"/>
      <c r="R205" s="45"/>
      <c r="S205" s="45"/>
      <c r="T205" s="45"/>
      <c r="U205" s="45"/>
      <c r="V205" s="45"/>
      <c r="W205" s="45"/>
    </row>
    <row r="206" spans="1:23" x14ac:dyDescent="0.25">
      <c r="A206" s="45"/>
      <c r="B206" s="52"/>
      <c r="C206" s="46"/>
      <c r="D206" s="45"/>
      <c r="E206" s="45"/>
      <c r="F206" s="45"/>
      <c r="G206" s="45"/>
      <c r="H206" s="45"/>
      <c r="I206" s="45"/>
      <c r="J206" s="45"/>
      <c r="K206" s="45"/>
      <c r="L206" s="45"/>
      <c r="M206" s="45"/>
      <c r="N206" s="45"/>
      <c r="O206" s="45"/>
      <c r="P206" s="45"/>
      <c r="Q206" s="45"/>
      <c r="R206" s="45"/>
      <c r="S206" s="45"/>
      <c r="T206" s="45"/>
      <c r="U206" s="45"/>
      <c r="V206" s="45"/>
      <c r="W206" s="45"/>
    </row>
    <row r="207" spans="1:23" x14ac:dyDescent="0.25">
      <c r="A207" s="45"/>
      <c r="B207" s="52"/>
      <c r="C207" s="46"/>
      <c r="D207" s="45"/>
      <c r="E207" s="45"/>
      <c r="F207" s="45"/>
      <c r="G207" s="45"/>
      <c r="H207" s="45"/>
      <c r="I207" s="45"/>
      <c r="J207" s="45"/>
      <c r="K207" s="45"/>
      <c r="L207" s="45"/>
      <c r="M207" s="45"/>
      <c r="N207" s="45"/>
      <c r="O207" s="45"/>
      <c r="P207" s="45"/>
      <c r="Q207" s="45"/>
      <c r="R207" s="45"/>
      <c r="S207" s="45"/>
      <c r="T207" s="45"/>
      <c r="U207" s="45"/>
      <c r="V207" s="45"/>
      <c r="W207" s="45"/>
    </row>
    <row r="208" spans="1:23" x14ac:dyDescent="0.25">
      <c r="A208" s="45"/>
      <c r="B208" s="52"/>
      <c r="C208" s="46"/>
      <c r="D208" s="45"/>
      <c r="E208" s="45"/>
      <c r="F208" s="45"/>
      <c r="G208" s="45"/>
      <c r="H208" s="45"/>
      <c r="I208" s="45"/>
      <c r="J208" s="45"/>
      <c r="K208" s="45"/>
      <c r="L208" s="45"/>
      <c r="M208" s="45"/>
      <c r="N208" s="45"/>
      <c r="O208" s="45"/>
      <c r="P208" s="45"/>
      <c r="Q208" s="45"/>
      <c r="R208" s="45"/>
      <c r="S208" s="45"/>
      <c r="T208" s="45"/>
      <c r="U208" s="45"/>
      <c r="V208" s="45"/>
      <c r="W208" s="45"/>
    </row>
    <row r="209" spans="1:23" x14ac:dyDescent="0.25">
      <c r="A209" s="45"/>
      <c r="B209" s="52"/>
      <c r="C209" s="46"/>
      <c r="D209" s="45"/>
      <c r="E209" s="45"/>
      <c r="F209" s="45"/>
      <c r="G209" s="45"/>
      <c r="H209" s="45"/>
      <c r="I209" s="45"/>
      <c r="J209" s="45"/>
      <c r="K209" s="45"/>
      <c r="L209" s="45"/>
      <c r="M209" s="45"/>
      <c r="N209" s="45"/>
      <c r="O209" s="45"/>
      <c r="P209" s="45"/>
      <c r="Q209" s="45"/>
      <c r="R209" s="45"/>
      <c r="S209" s="45"/>
      <c r="T209" s="45"/>
      <c r="U209" s="45"/>
      <c r="V209" s="45"/>
      <c r="W209" s="45"/>
    </row>
    <row r="210" spans="1:23" x14ac:dyDescent="0.25">
      <c r="A210" s="45"/>
      <c r="B210" s="52"/>
      <c r="C210" s="46"/>
      <c r="D210" s="45"/>
      <c r="E210" s="45"/>
      <c r="F210" s="45"/>
      <c r="G210" s="45"/>
      <c r="H210" s="45"/>
      <c r="I210" s="45"/>
      <c r="J210" s="45"/>
      <c r="K210" s="45"/>
      <c r="L210" s="45"/>
      <c r="M210" s="45"/>
      <c r="N210" s="45"/>
      <c r="O210" s="45"/>
      <c r="P210" s="45"/>
      <c r="Q210" s="45"/>
      <c r="R210" s="45"/>
      <c r="S210" s="45"/>
      <c r="T210" s="45"/>
      <c r="U210" s="45"/>
      <c r="V210" s="45"/>
      <c r="W210" s="45"/>
    </row>
    <row r="211" spans="1:23" x14ac:dyDescent="0.25">
      <c r="A211" s="45"/>
      <c r="B211" s="52"/>
      <c r="C211" s="46"/>
      <c r="D211" s="45"/>
      <c r="E211" s="45"/>
      <c r="F211" s="45"/>
      <c r="G211" s="45"/>
      <c r="H211" s="45"/>
      <c r="I211" s="45"/>
      <c r="J211" s="45"/>
      <c r="K211" s="45"/>
      <c r="L211" s="45"/>
      <c r="M211" s="45"/>
      <c r="N211" s="45"/>
      <c r="O211" s="45"/>
      <c r="P211" s="45"/>
      <c r="Q211" s="45"/>
      <c r="R211" s="45"/>
      <c r="S211" s="45"/>
      <c r="T211" s="45"/>
      <c r="U211" s="45"/>
      <c r="V211" s="45"/>
      <c r="W211" s="45"/>
    </row>
    <row r="212" spans="1:23" x14ac:dyDescent="0.25">
      <c r="A212" s="45"/>
      <c r="B212" s="52"/>
      <c r="C212" s="46"/>
      <c r="D212" s="45"/>
      <c r="E212" s="45"/>
      <c r="F212" s="45"/>
      <c r="G212" s="45"/>
      <c r="H212" s="45"/>
      <c r="I212" s="45"/>
      <c r="J212" s="45"/>
      <c r="K212" s="45"/>
      <c r="L212" s="45"/>
      <c r="M212" s="45"/>
      <c r="N212" s="45"/>
      <c r="O212" s="45"/>
      <c r="P212" s="45"/>
      <c r="Q212" s="45"/>
      <c r="R212" s="45"/>
      <c r="S212" s="45"/>
      <c r="T212" s="45"/>
      <c r="U212" s="45"/>
      <c r="V212" s="45"/>
      <c r="W212" s="45"/>
    </row>
    <row r="213" spans="1:23" x14ac:dyDescent="0.25">
      <c r="A213" s="45"/>
      <c r="B213" s="52"/>
      <c r="C213" s="46"/>
      <c r="D213" s="45"/>
      <c r="E213" s="45"/>
      <c r="F213" s="45"/>
      <c r="G213" s="45"/>
      <c r="H213" s="45"/>
      <c r="I213" s="45"/>
      <c r="J213" s="45"/>
      <c r="K213" s="45"/>
      <c r="L213" s="45"/>
      <c r="M213" s="45"/>
      <c r="N213" s="45"/>
      <c r="O213" s="45"/>
      <c r="P213" s="45"/>
      <c r="Q213" s="45"/>
      <c r="R213" s="45"/>
      <c r="S213" s="45"/>
      <c r="T213" s="45"/>
      <c r="U213" s="45"/>
      <c r="V213" s="45"/>
      <c r="W213" s="45"/>
    </row>
    <row r="214" spans="1:23" x14ac:dyDescent="0.25">
      <c r="A214" s="45"/>
      <c r="B214" s="52"/>
      <c r="C214" s="46"/>
      <c r="D214" s="45"/>
      <c r="E214" s="45"/>
      <c r="F214" s="45"/>
      <c r="G214" s="45"/>
      <c r="H214" s="45"/>
      <c r="I214" s="45"/>
      <c r="J214" s="45"/>
      <c r="K214" s="45"/>
      <c r="L214" s="45"/>
      <c r="M214" s="45"/>
      <c r="N214" s="45"/>
      <c r="O214" s="45"/>
      <c r="P214" s="45"/>
      <c r="Q214" s="45"/>
      <c r="R214" s="45"/>
      <c r="S214" s="45"/>
      <c r="T214" s="45"/>
      <c r="U214" s="45"/>
      <c r="V214" s="45"/>
      <c r="W214" s="45"/>
    </row>
    <row r="215" spans="1:23" x14ac:dyDescent="0.25">
      <c r="A215" s="45"/>
      <c r="B215" s="52"/>
      <c r="C215" s="46"/>
      <c r="D215" s="45"/>
      <c r="E215" s="45"/>
      <c r="F215" s="45"/>
      <c r="G215" s="45"/>
      <c r="H215" s="45"/>
      <c r="I215" s="45"/>
      <c r="J215" s="45"/>
      <c r="K215" s="45"/>
      <c r="L215" s="45"/>
      <c r="M215" s="45"/>
      <c r="N215" s="45"/>
      <c r="O215" s="45"/>
      <c r="P215" s="45"/>
      <c r="Q215" s="45"/>
      <c r="R215" s="45"/>
      <c r="S215" s="45"/>
      <c r="T215" s="45"/>
      <c r="U215" s="45"/>
      <c r="V215" s="45"/>
      <c r="W215" s="45"/>
    </row>
    <row r="216" spans="1:23" x14ac:dyDescent="0.25">
      <c r="A216" s="45"/>
      <c r="B216" s="52"/>
      <c r="C216" s="46"/>
      <c r="D216" s="45"/>
      <c r="E216" s="45"/>
      <c r="F216" s="45"/>
      <c r="G216" s="45"/>
      <c r="H216" s="45"/>
      <c r="I216" s="45"/>
      <c r="J216" s="45"/>
      <c r="K216" s="45"/>
      <c r="L216" s="45"/>
      <c r="M216" s="45"/>
      <c r="N216" s="45"/>
      <c r="O216" s="45"/>
      <c r="P216" s="45"/>
      <c r="Q216" s="45"/>
      <c r="R216" s="45"/>
      <c r="S216" s="45"/>
      <c r="T216" s="45"/>
      <c r="U216" s="45"/>
      <c r="V216" s="45"/>
      <c r="W216" s="45"/>
    </row>
    <row r="217" spans="1:23" x14ac:dyDescent="0.25">
      <c r="A217" s="45"/>
      <c r="B217" s="52"/>
      <c r="C217" s="46"/>
      <c r="D217" s="45"/>
      <c r="E217" s="45"/>
      <c r="F217" s="45"/>
      <c r="G217" s="45"/>
      <c r="H217" s="45"/>
      <c r="I217" s="45"/>
      <c r="J217" s="45"/>
      <c r="K217" s="45"/>
      <c r="L217" s="45"/>
      <c r="M217" s="45"/>
      <c r="N217" s="45"/>
      <c r="O217" s="45"/>
      <c r="P217" s="45"/>
      <c r="Q217" s="45"/>
      <c r="R217" s="45"/>
      <c r="S217" s="45"/>
      <c r="T217" s="45"/>
      <c r="U217" s="45"/>
      <c r="V217" s="45"/>
      <c r="W217" s="45"/>
    </row>
    <row r="218" spans="1:23" x14ac:dyDescent="0.25">
      <c r="A218" s="45"/>
      <c r="B218" s="52"/>
      <c r="C218" s="46"/>
      <c r="D218" s="45"/>
      <c r="E218" s="45"/>
      <c r="F218" s="45"/>
      <c r="G218" s="45"/>
      <c r="H218" s="45"/>
      <c r="I218" s="45"/>
      <c r="J218" s="45"/>
      <c r="K218" s="45"/>
      <c r="L218" s="45"/>
      <c r="M218" s="45"/>
      <c r="N218" s="45"/>
      <c r="O218" s="45"/>
      <c r="P218" s="45"/>
      <c r="Q218" s="45"/>
      <c r="R218" s="45"/>
      <c r="S218" s="45"/>
      <c r="T218" s="45"/>
      <c r="U218" s="45"/>
      <c r="V218" s="45"/>
      <c r="W218" s="45"/>
    </row>
    <row r="219" spans="1:23" x14ac:dyDescent="0.25">
      <c r="A219" s="45"/>
      <c r="B219" s="52"/>
      <c r="C219" s="46"/>
      <c r="D219" s="45"/>
      <c r="E219" s="45"/>
      <c r="F219" s="45"/>
      <c r="G219" s="45"/>
      <c r="H219" s="45"/>
      <c r="I219" s="45"/>
      <c r="J219" s="45"/>
      <c r="K219" s="45"/>
      <c r="L219" s="45"/>
      <c r="M219" s="45"/>
      <c r="N219" s="45"/>
      <c r="O219" s="45"/>
      <c r="P219" s="45"/>
      <c r="Q219" s="45"/>
      <c r="R219" s="45"/>
      <c r="S219" s="45"/>
      <c r="T219" s="45"/>
      <c r="U219" s="45"/>
      <c r="V219" s="45"/>
      <c r="W219" s="45"/>
    </row>
    <row r="220" spans="1:23" x14ac:dyDescent="0.25">
      <c r="A220" s="45"/>
      <c r="B220" s="52"/>
      <c r="C220" s="46"/>
      <c r="D220" s="45"/>
      <c r="E220" s="45"/>
      <c r="F220" s="45"/>
      <c r="G220" s="45"/>
      <c r="H220" s="45"/>
      <c r="I220" s="45"/>
      <c r="J220" s="45"/>
      <c r="K220" s="45"/>
      <c r="L220" s="45"/>
      <c r="M220" s="45"/>
      <c r="N220" s="45"/>
      <c r="O220" s="45"/>
      <c r="P220" s="45"/>
      <c r="Q220" s="45"/>
      <c r="R220" s="45"/>
      <c r="S220" s="45"/>
      <c r="T220" s="45"/>
      <c r="U220" s="45"/>
      <c r="V220" s="45"/>
      <c r="W220" s="45"/>
    </row>
    <row r="221" spans="1:23" x14ac:dyDescent="0.25">
      <c r="A221" s="45"/>
      <c r="B221" s="52"/>
      <c r="C221" s="46"/>
      <c r="D221" s="45"/>
      <c r="E221" s="45"/>
      <c r="F221" s="45"/>
      <c r="G221" s="45"/>
      <c r="H221" s="45"/>
      <c r="I221" s="45"/>
      <c r="J221" s="45"/>
      <c r="K221" s="45"/>
      <c r="L221" s="45"/>
      <c r="M221" s="45"/>
      <c r="N221" s="45"/>
      <c r="O221" s="45"/>
      <c r="P221" s="45"/>
      <c r="Q221" s="45"/>
      <c r="R221" s="45"/>
      <c r="S221" s="45"/>
      <c r="T221" s="45"/>
      <c r="U221" s="45"/>
      <c r="V221" s="45"/>
      <c r="W221" s="45"/>
    </row>
    <row r="222" spans="1:23" x14ac:dyDescent="0.25">
      <c r="A222" s="45"/>
      <c r="B222" s="52"/>
      <c r="C222" s="46"/>
      <c r="D222" s="45"/>
      <c r="E222" s="45"/>
      <c r="F222" s="45"/>
      <c r="G222" s="45"/>
      <c r="H222" s="45"/>
      <c r="I222" s="45"/>
      <c r="J222" s="45"/>
      <c r="K222" s="45"/>
      <c r="L222" s="45"/>
      <c r="M222" s="45"/>
      <c r="N222" s="45"/>
      <c r="O222" s="45"/>
      <c r="P222" s="45"/>
      <c r="Q222" s="45"/>
      <c r="R222" s="45"/>
      <c r="S222" s="45"/>
      <c r="T222" s="45"/>
      <c r="U222" s="45"/>
      <c r="V222" s="45"/>
      <c r="W222" s="45"/>
    </row>
    <row r="223" spans="1:23" x14ac:dyDescent="0.25">
      <c r="A223" s="45"/>
      <c r="B223" s="52"/>
      <c r="C223" s="46"/>
      <c r="D223" s="45"/>
      <c r="E223" s="45"/>
      <c r="F223" s="45"/>
      <c r="G223" s="45"/>
      <c r="H223" s="45"/>
      <c r="I223" s="45"/>
      <c r="J223" s="45"/>
      <c r="K223" s="45"/>
      <c r="L223" s="45"/>
      <c r="M223" s="45"/>
      <c r="N223" s="45"/>
      <c r="O223" s="45"/>
      <c r="P223" s="45"/>
      <c r="Q223" s="45"/>
      <c r="R223" s="45"/>
      <c r="S223" s="45"/>
      <c r="T223" s="45"/>
      <c r="U223" s="45"/>
      <c r="V223" s="45"/>
      <c r="W223" s="45"/>
    </row>
    <row r="224" spans="1:23" x14ac:dyDescent="0.25">
      <c r="A224" s="45"/>
      <c r="B224" s="52"/>
      <c r="C224" s="46"/>
      <c r="D224" s="45"/>
      <c r="E224" s="45"/>
      <c r="F224" s="45"/>
      <c r="G224" s="45"/>
      <c r="H224" s="45"/>
      <c r="I224" s="45"/>
      <c r="J224" s="45"/>
      <c r="K224" s="45"/>
      <c r="L224" s="45"/>
      <c r="M224" s="45"/>
      <c r="N224" s="45"/>
      <c r="O224" s="45"/>
      <c r="P224" s="45"/>
      <c r="Q224" s="45"/>
      <c r="R224" s="45"/>
      <c r="S224" s="45"/>
      <c r="T224" s="45"/>
      <c r="U224" s="45"/>
      <c r="V224" s="45"/>
      <c r="W224" s="45"/>
    </row>
    <row r="225" spans="1:23" x14ac:dyDescent="0.25">
      <c r="A225" s="45"/>
      <c r="B225" s="52"/>
      <c r="C225" s="46"/>
      <c r="D225" s="45"/>
      <c r="E225" s="45"/>
      <c r="F225" s="45"/>
      <c r="G225" s="45"/>
      <c r="H225" s="45"/>
      <c r="I225" s="45"/>
      <c r="J225" s="45"/>
      <c r="K225" s="45"/>
      <c r="L225" s="45"/>
      <c r="M225" s="45"/>
      <c r="N225" s="45"/>
      <c r="O225" s="45"/>
      <c r="P225" s="45"/>
      <c r="Q225" s="45"/>
      <c r="R225" s="45"/>
      <c r="S225" s="45"/>
      <c r="T225" s="45"/>
      <c r="U225" s="45"/>
      <c r="V225" s="45"/>
      <c r="W225" s="45"/>
    </row>
    <row r="226" spans="1:23" x14ac:dyDescent="0.25">
      <c r="A226" s="45"/>
      <c r="B226" s="52"/>
      <c r="C226" s="46"/>
      <c r="D226" s="45"/>
      <c r="E226" s="45"/>
      <c r="F226" s="45"/>
      <c r="G226" s="45"/>
      <c r="H226" s="45"/>
      <c r="I226" s="45"/>
      <c r="J226" s="45"/>
      <c r="K226" s="45"/>
      <c r="L226" s="45"/>
      <c r="M226" s="45"/>
      <c r="N226" s="45"/>
      <c r="O226" s="45"/>
      <c r="P226" s="45"/>
      <c r="Q226" s="45"/>
      <c r="R226" s="45"/>
      <c r="S226" s="45"/>
      <c r="T226" s="45"/>
      <c r="U226" s="45"/>
      <c r="V226" s="45"/>
      <c r="W226" s="45"/>
    </row>
    <row r="227" spans="1:23" x14ac:dyDescent="0.25">
      <c r="A227" s="45"/>
      <c r="B227" s="52"/>
      <c r="C227" s="46"/>
      <c r="D227" s="45"/>
      <c r="E227" s="45"/>
      <c r="F227" s="45"/>
      <c r="G227" s="45"/>
      <c r="H227" s="45"/>
      <c r="I227" s="45"/>
      <c r="J227" s="45"/>
      <c r="K227" s="45"/>
      <c r="L227" s="45"/>
      <c r="M227" s="45"/>
      <c r="N227" s="45"/>
      <c r="O227" s="45"/>
      <c r="P227" s="45"/>
      <c r="Q227" s="45"/>
      <c r="R227" s="45"/>
      <c r="S227" s="45"/>
      <c r="T227" s="45"/>
      <c r="U227" s="45"/>
      <c r="V227" s="45"/>
      <c r="W227" s="45"/>
    </row>
    <row r="228" spans="1:23" x14ac:dyDescent="0.25">
      <c r="A228" s="45"/>
      <c r="B228" s="52"/>
      <c r="C228" s="46"/>
      <c r="D228" s="45"/>
      <c r="E228" s="45"/>
      <c r="F228" s="45"/>
      <c r="G228" s="45"/>
      <c r="H228" s="45"/>
      <c r="I228" s="45"/>
      <c r="J228" s="45"/>
      <c r="K228" s="45"/>
      <c r="L228" s="45"/>
      <c r="M228" s="45"/>
      <c r="N228" s="45"/>
      <c r="O228" s="45"/>
      <c r="P228" s="45"/>
      <c r="Q228" s="45"/>
      <c r="R228" s="45"/>
      <c r="S228" s="45"/>
      <c r="T228" s="45"/>
      <c r="U228" s="45"/>
      <c r="V228" s="45"/>
      <c r="W228" s="45"/>
    </row>
    <row r="229" spans="1:23" x14ac:dyDescent="0.25">
      <c r="A229" s="45"/>
      <c r="B229" s="52"/>
      <c r="C229" s="46"/>
      <c r="D229" s="45"/>
      <c r="E229" s="45"/>
      <c r="F229" s="45"/>
      <c r="G229" s="45"/>
      <c r="H229" s="45"/>
      <c r="I229" s="45"/>
      <c r="J229" s="45"/>
      <c r="K229" s="45"/>
      <c r="L229" s="45"/>
      <c r="M229" s="45"/>
      <c r="N229" s="45"/>
      <c r="O229" s="45"/>
      <c r="P229" s="45"/>
      <c r="Q229" s="45"/>
      <c r="R229" s="45"/>
      <c r="S229" s="45"/>
      <c r="T229" s="45"/>
      <c r="U229" s="45"/>
      <c r="V229" s="45"/>
      <c r="W229" s="45"/>
    </row>
    <row r="230" spans="1:23" x14ac:dyDescent="0.25">
      <c r="A230" s="45"/>
      <c r="B230" s="52"/>
      <c r="C230" s="46"/>
      <c r="D230" s="45"/>
      <c r="E230" s="45"/>
      <c r="F230" s="45"/>
      <c r="G230" s="45"/>
      <c r="H230" s="45"/>
      <c r="I230" s="45"/>
      <c r="J230" s="45"/>
      <c r="K230" s="45"/>
      <c r="L230" s="45"/>
      <c r="M230" s="45"/>
      <c r="N230" s="45"/>
      <c r="O230" s="45"/>
      <c r="P230" s="45"/>
      <c r="Q230" s="45"/>
      <c r="R230" s="45"/>
      <c r="S230" s="45"/>
      <c r="T230" s="45"/>
      <c r="U230" s="45"/>
      <c r="V230" s="45"/>
      <c r="W230" s="45"/>
    </row>
    <row r="231" spans="1:23" x14ac:dyDescent="0.25">
      <c r="A231" s="45"/>
      <c r="B231" s="52"/>
      <c r="C231" s="46"/>
      <c r="D231" s="45"/>
      <c r="E231" s="45"/>
      <c r="F231" s="45"/>
      <c r="G231" s="45"/>
      <c r="H231" s="45"/>
      <c r="I231" s="45"/>
      <c r="J231" s="45"/>
      <c r="K231" s="45"/>
      <c r="L231" s="45"/>
      <c r="M231" s="45"/>
      <c r="N231" s="45"/>
      <c r="O231" s="45"/>
      <c r="P231" s="45"/>
      <c r="Q231" s="45"/>
      <c r="R231" s="45"/>
      <c r="S231" s="45"/>
      <c r="T231" s="45"/>
      <c r="U231" s="45"/>
      <c r="V231" s="45"/>
      <c r="W231" s="45"/>
    </row>
    <row r="232" spans="1:23" x14ac:dyDescent="0.25">
      <c r="A232" s="45"/>
      <c r="B232" s="52"/>
      <c r="C232" s="46"/>
      <c r="D232" s="45"/>
      <c r="E232" s="45"/>
      <c r="F232" s="45"/>
      <c r="G232" s="45"/>
      <c r="H232" s="45"/>
      <c r="I232" s="45"/>
      <c r="J232" s="45"/>
      <c r="K232" s="45"/>
      <c r="L232" s="45"/>
      <c r="M232" s="45"/>
      <c r="N232" s="45"/>
      <c r="O232" s="45"/>
      <c r="P232" s="45"/>
      <c r="Q232" s="45"/>
      <c r="R232" s="45"/>
      <c r="S232" s="45"/>
      <c r="T232" s="45"/>
      <c r="U232" s="45"/>
      <c r="V232" s="45"/>
      <c r="W232" s="45"/>
    </row>
    <row r="233" spans="1:23" x14ac:dyDescent="0.25">
      <c r="A233" s="45"/>
      <c r="B233" s="52"/>
      <c r="C233" s="46"/>
      <c r="D233" s="45"/>
      <c r="E233" s="45"/>
      <c r="F233" s="45"/>
      <c r="G233" s="45"/>
      <c r="H233" s="45"/>
      <c r="I233" s="45"/>
      <c r="J233" s="45"/>
      <c r="K233" s="45"/>
      <c r="L233" s="45"/>
      <c r="M233" s="45"/>
      <c r="N233" s="45"/>
      <c r="O233" s="45"/>
      <c r="P233" s="45"/>
      <c r="Q233" s="45"/>
      <c r="R233" s="45"/>
      <c r="S233" s="45"/>
      <c r="T233" s="45"/>
      <c r="U233" s="45"/>
      <c r="V233" s="45"/>
      <c r="W233" s="45"/>
    </row>
    <row r="234" spans="1:23" x14ac:dyDescent="0.25">
      <c r="A234" s="45"/>
      <c r="B234" s="52"/>
      <c r="C234" s="46"/>
      <c r="D234" s="45"/>
      <c r="E234" s="45"/>
      <c r="F234" s="45"/>
      <c r="G234" s="45"/>
      <c r="H234" s="45"/>
      <c r="I234" s="45"/>
      <c r="J234" s="45"/>
      <c r="K234" s="45"/>
      <c r="L234" s="45"/>
      <c r="M234" s="45"/>
      <c r="N234" s="45"/>
      <c r="O234" s="45"/>
      <c r="P234" s="45"/>
      <c r="Q234" s="45"/>
      <c r="R234" s="45"/>
      <c r="S234" s="45"/>
      <c r="T234" s="45"/>
      <c r="U234" s="45"/>
      <c r="V234" s="45"/>
      <c r="W234" s="45"/>
    </row>
    <row r="235" spans="1:23" x14ac:dyDescent="0.25">
      <c r="A235" s="45"/>
      <c r="B235" s="52"/>
      <c r="C235" s="46"/>
      <c r="D235" s="45"/>
      <c r="E235" s="45"/>
      <c r="F235" s="45"/>
      <c r="G235" s="45"/>
      <c r="H235" s="45"/>
      <c r="I235" s="45"/>
      <c r="J235" s="45"/>
      <c r="K235" s="45"/>
      <c r="L235" s="45"/>
      <c r="M235" s="45"/>
      <c r="N235" s="45"/>
      <c r="O235" s="45"/>
      <c r="P235" s="45"/>
      <c r="Q235" s="45"/>
      <c r="R235" s="45"/>
      <c r="S235" s="45"/>
      <c r="T235" s="45"/>
      <c r="U235" s="45"/>
      <c r="V235" s="45"/>
      <c r="W235" s="45"/>
    </row>
    <row r="236" spans="1:23" x14ac:dyDescent="0.25">
      <c r="A236" s="45"/>
      <c r="B236" s="52"/>
      <c r="C236" s="46"/>
      <c r="D236" s="45"/>
      <c r="E236" s="45"/>
      <c r="F236" s="45"/>
      <c r="G236" s="45"/>
      <c r="H236" s="45"/>
      <c r="I236" s="45"/>
      <c r="J236" s="45"/>
      <c r="K236" s="45"/>
      <c r="L236" s="45"/>
      <c r="M236" s="45"/>
      <c r="N236" s="45"/>
      <c r="O236" s="45"/>
      <c r="P236" s="45"/>
      <c r="Q236" s="45"/>
      <c r="R236" s="45"/>
      <c r="S236" s="45"/>
      <c r="T236" s="45"/>
      <c r="U236" s="45"/>
      <c r="V236" s="45"/>
      <c r="W236" s="45"/>
    </row>
    <row r="237" spans="1:23" x14ac:dyDescent="0.25">
      <c r="A237" s="45"/>
      <c r="B237" s="52"/>
      <c r="C237" s="46"/>
      <c r="D237" s="45"/>
      <c r="E237" s="45"/>
      <c r="F237" s="45"/>
      <c r="G237" s="45"/>
      <c r="H237" s="45"/>
      <c r="I237" s="45"/>
      <c r="J237" s="45"/>
      <c r="K237" s="45"/>
      <c r="L237" s="45"/>
      <c r="M237" s="45"/>
      <c r="N237" s="45"/>
      <c r="O237" s="45"/>
      <c r="P237" s="45"/>
      <c r="Q237" s="45"/>
      <c r="R237" s="45"/>
      <c r="S237" s="45"/>
      <c r="T237" s="45"/>
      <c r="U237" s="45"/>
      <c r="V237" s="45"/>
      <c r="W237" s="45"/>
    </row>
    <row r="238" spans="1:23" x14ac:dyDescent="0.25">
      <c r="A238" s="45"/>
      <c r="B238" s="52"/>
      <c r="C238" s="46"/>
      <c r="D238" s="45"/>
      <c r="E238" s="45"/>
      <c r="F238" s="45"/>
      <c r="G238" s="45"/>
      <c r="H238" s="45"/>
      <c r="I238" s="45"/>
      <c r="J238" s="45"/>
      <c r="K238" s="45"/>
      <c r="L238" s="45"/>
      <c r="M238" s="45"/>
      <c r="N238" s="45"/>
      <c r="O238" s="45"/>
      <c r="P238" s="45"/>
      <c r="Q238" s="45"/>
      <c r="R238" s="45"/>
      <c r="S238" s="45"/>
      <c r="T238" s="45"/>
      <c r="U238" s="45"/>
      <c r="V238" s="45"/>
      <c r="W238" s="45"/>
    </row>
    <row r="239" spans="1:23" x14ac:dyDescent="0.25">
      <c r="A239" s="45"/>
      <c r="B239" s="52"/>
      <c r="C239" s="46"/>
      <c r="D239" s="45"/>
      <c r="E239" s="45"/>
      <c r="F239" s="45"/>
      <c r="G239" s="45"/>
      <c r="H239" s="45"/>
      <c r="I239" s="45"/>
      <c r="J239" s="45"/>
      <c r="K239" s="45"/>
      <c r="L239" s="45"/>
      <c r="M239" s="45"/>
      <c r="N239" s="45"/>
      <c r="O239" s="45"/>
      <c r="P239" s="45"/>
      <c r="Q239" s="45"/>
      <c r="R239" s="45"/>
      <c r="S239" s="45"/>
      <c r="T239" s="45"/>
      <c r="U239" s="45"/>
      <c r="V239" s="45"/>
      <c r="W239" s="45"/>
    </row>
    <row r="240" spans="1:23" x14ac:dyDescent="0.25">
      <c r="A240" s="45"/>
      <c r="B240" s="52"/>
      <c r="C240" s="46"/>
      <c r="D240" s="45"/>
      <c r="E240" s="45"/>
      <c r="F240" s="45"/>
      <c r="G240" s="45"/>
      <c r="H240" s="45"/>
      <c r="I240" s="45"/>
      <c r="J240" s="45"/>
      <c r="K240" s="45"/>
      <c r="L240" s="45"/>
      <c r="M240" s="45"/>
      <c r="N240" s="45"/>
      <c r="O240" s="45"/>
      <c r="P240" s="45"/>
      <c r="Q240" s="45"/>
      <c r="R240" s="45"/>
      <c r="S240" s="45"/>
      <c r="T240" s="45"/>
      <c r="U240" s="45"/>
      <c r="V240" s="45"/>
      <c r="W240" s="45"/>
    </row>
    <row r="241" spans="1:23" x14ac:dyDescent="0.25">
      <c r="A241" s="45"/>
      <c r="B241" s="52"/>
      <c r="C241" s="46"/>
      <c r="D241" s="45"/>
      <c r="E241" s="45"/>
      <c r="F241" s="45"/>
      <c r="G241" s="45"/>
      <c r="H241" s="45"/>
      <c r="I241" s="45"/>
      <c r="J241" s="45"/>
      <c r="K241" s="45"/>
      <c r="L241" s="45"/>
      <c r="M241" s="45"/>
      <c r="N241" s="45"/>
      <c r="O241" s="45"/>
      <c r="P241" s="45"/>
      <c r="Q241" s="45"/>
      <c r="R241" s="45"/>
      <c r="S241" s="45"/>
      <c r="T241" s="45"/>
      <c r="U241" s="45"/>
      <c r="V241" s="45"/>
      <c r="W241" s="45"/>
    </row>
    <row r="242" spans="1:23" x14ac:dyDescent="0.25">
      <c r="A242" s="45"/>
      <c r="B242" s="52"/>
      <c r="C242" s="46"/>
      <c r="D242" s="45"/>
      <c r="E242" s="45"/>
      <c r="F242" s="45"/>
      <c r="G242" s="45"/>
      <c r="H242" s="45"/>
      <c r="I242" s="45"/>
      <c r="J242" s="45"/>
      <c r="K242" s="45"/>
      <c r="L242" s="45"/>
      <c r="M242" s="45"/>
      <c r="N242" s="45"/>
      <c r="O242" s="45"/>
      <c r="P242" s="45"/>
      <c r="Q242" s="45"/>
      <c r="R242" s="45"/>
      <c r="S242" s="45"/>
      <c r="T242" s="45"/>
      <c r="U242" s="45"/>
      <c r="V242" s="45"/>
      <c r="W242" s="45"/>
    </row>
    <row r="243" spans="1:23" x14ac:dyDescent="0.25">
      <c r="A243" s="45"/>
      <c r="B243" s="52"/>
      <c r="C243" s="46"/>
      <c r="D243" s="45"/>
      <c r="E243" s="45"/>
      <c r="F243" s="45"/>
      <c r="G243" s="45"/>
      <c r="H243" s="45"/>
      <c r="I243" s="45"/>
      <c r="J243" s="45"/>
      <c r="K243" s="45"/>
      <c r="L243" s="45"/>
      <c r="M243" s="45"/>
      <c r="N243" s="45"/>
      <c r="O243" s="45"/>
      <c r="P243" s="45"/>
      <c r="Q243" s="45"/>
      <c r="R243" s="45"/>
      <c r="S243" s="45"/>
      <c r="T243" s="45"/>
      <c r="U243" s="45"/>
      <c r="V243" s="45"/>
      <c r="W243" s="45"/>
    </row>
    <row r="244" spans="1:23" x14ac:dyDescent="0.25">
      <c r="A244" s="45"/>
      <c r="B244" s="52"/>
      <c r="C244" s="46"/>
      <c r="D244" s="45"/>
      <c r="E244" s="45"/>
      <c r="F244" s="45"/>
      <c r="G244" s="45"/>
      <c r="H244" s="45"/>
      <c r="I244" s="45"/>
      <c r="J244" s="45"/>
      <c r="K244" s="45"/>
      <c r="L244" s="45"/>
      <c r="M244" s="45"/>
      <c r="N244" s="45"/>
      <c r="O244" s="45"/>
      <c r="P244" s="45"/>
      <c r="Q244" s="45"/>
      <c r="R244" s="45"/>
      <c r="S244" s="45"/>
      <c r="T244" s="45"/>
      <c r="U244" s="45"/>
      <c r="V244" s="45"/>
      <c r="W244" s="45"/>
    </row>
    <row r="245" spans="1:23" x14ac:dyDescent="0.25">
      <c r="A245" s="45"/>
      <c r="B245" s="52"/>
      <c r="C245" s="46"/>
      <c r="D245" s="45"/>
      <c r="E245" s="45"/>
      <c r="F245" s="45"/>
      <c r="G245" s="45"/>
      <c r="H245" s="45"/>
      <c r="I245" s="45"/>
      <c r="J245" s="45"/>
      <c r="K245" s="45"/>
      <c r="L245" s="45"/>
      <c r="M245" s="45"/>
      <c r="N245" s="45"/>
      <c r="O245" s="45"/>
      <c r="P245" s="45"/>
      <c r="Q245" s="45"/>
      <c r="R245" s="45"/>
      <c r="S245" s="45"/>
      <c r="T245" s="45"/>
      <c r="U245" s="45"/>
      <c r="V245" s="45"/>
      <c r="W245" s="45"/>
    </row>
    <row r="246" spans="1:23" x14ac:dyDescent="0.25">
      <c r="A246" s="45"/>
      <c r="B246" s="52"/>
      <c r="C246" s="46"/>
      <c r="D246" s="45"/>
      <c r="E246" s="45"/>
      <c r="F246" s="45"/>
      <c r="G246" s="45"/>
      <c r="H246" s="45"/>
      <c r="I246" s="45"/>
      <c r="J246" s="45"/>
      <c r="K246" s="45"/>
      <c r="L246" s="45"/>
      <c r="M246" s="45"/>
      <c r="N246" s="45"/>
      <c r="O246" s="45"/>
      <c r="P246" s="45"/>
      <c r="Q246" s="45"/>
      <c r="R246" s="45"/>
      <c r="S246" s="45"/>
      <c r="T246" s="45"/>
      <c r="U246" s="45"/>
      <c r="V246" s="45"/>
      <c r="W246" s="45"/>
    </row>
    <row r="247" spans="1:23" x14ac:dyDescent="0.25">
      <c r="A247" s="45"/>
      <c r="B247" s="52"/>
      <c r="C247" s="46"/>
      <c r="D247" s="45"/>
      <c r="E247" s="45"/>
      <c r="F247" s="45"/>
      <c r="G247" s="45"/>
      <c r="H247" s="45"/>
      <c r="I247" s="45"/>
      <c r="J247" s="45"/>
      <c r="K247" s="45"/>
      <c r="L247" s="45"/>
      <c r="M247" s="45"/>
      <c r="N247" s="45"/>
      <c r="O247" s="45"/>
      <c r="P247" s="45"/>
      <c r="Q247" s="45"/>
      <c r="R247" s="45"/>
      <c r="S247" s="45"/>
      <c r="T247" s="45"/>
      <c r="U247" s="45"/>
      <c r="V247" s="45"/>
      <c r="W247" s="45"/>
    </row>
    <row r="248" spans="1:23" x14ac:dyDescent="0.25">
      <c r="A248" s="45"/>
      <c r="B248" s="52"/>
      <c r="C248" s="46"/>
      <c r="D248" s="45"/>
      <c r="E248" s="45"/>
      <c r="F248" s="45"/>
      <c r="G248" s="45"/>
      <c r="H248" s="45"/>
      <c r="I248" s="45"/>
      <c r="J248" s="45"/>
      <c r="K248" s="45"/>
      <c r="L248" s="45"/>
      <c r="M248" s="45"/>
      <c r="N248" s="45"/>
      <c r="O248" s="45"/>
      <c r="P248" s="45"/>
      <c r="Q248" s="45"/>
      <c r="R248" s="45"/>
      <c r="S248" s="45"/>
      <c r="T248" s="45"/>
      <c r="U248" s="45"/>
      <c r="V248" s="45"/>
      <c r="W248" s="45"/>
    </row>
    <row r="249" spans="1:23" x14ac:dyDescent="0.25">
      <c r="A249" s="45"/>
      <c r="B249" s="52"/>
      <c r="C249" s="46"/>
      <c r="D249" s="45"/>
      <c r="E249" s="45"/>
      <c r="F249" s="45"/>
      <c r="G249" s="45"/>
      <c r="H249" s="45"/>
      <c r="I249" s="45"/>
      <c r="J249" s="45"/>
      <c r="K249" s="45"/>
      <c r="L249" s="45"/>
      <c r="M249" s="45"/>
      <c r="N249" s="45"/>
      <c r="O249" s="45"/>
      <c r="P249" s="45"/>
      <c r="Q249" s="45"/>
      <c r="R249" s="45"/>
      <c r="S249" s="45"/>
      <c r="T249" s="45"/>
      <c r="U249" s="45"/>
      <c r="V249" s="45"/>
      <c r="W249" s="45"/>
    </row>
    <row r="250" spans="1:23" x14ac:dyDescent="0.25">
      <c r="A250" s="45"/>
      <c r="B250" s="52"/>
      <c r="C250" s="46"/>
      <c r="D250" s="45"/>
      <c r="E250" s="45"/>
      <c r="F250" s="45"/>
      <c r="G250" s="45"/>
      <c r="H250" s="45"/>
      <c r="I250" s="45"/>
      <c r="J250" s="45"/>
      <c r="K250" s="45"/>
      <c r="L250" s="45"/>
      <c r="M250" s="45"/>
      <c r="N250" s="45"/>
      <c r="O250" s="45"/>
      <c r="P250" s="45"/>
      <c r="Q250" s="45"/>
      <c r="R250" s="45"/>
      <c r="S250" s="45"/>
      <c r="T250" s="45"/>
      <c r="U250" s="45"/>
      <c r="V250" s="45"/>
      <c r="W250" s="45"/>
    </row>
    <row r="251" spans="1:23" x14ac:dyDescent="0.25">
      <c r="A251" s="45"/>
      <c r="B251" s="52"/>
      <c r="C251" s="46"/>
      <c r="D251" s="45"/>
      <c r="E251" s="45"/>
      <c r="F251" s="45"/>
      <c r="G251" s="45"/>
      <c r="H251" s="45"/>
      <c r="I251" s="45"/>
      <c r="J251" s="45"/>
      <c r="K251" s="45"/>
      <c r="L251" s="45"/>
      <c r="M251" s="45"/>
      <c r="N251" s="45"/>
      <c r="O251" s="45"/>
      <c r="P251" s="45"/>
      <c r="Q251" s="45"/>
      <c r="R251" s="45"/>
      <c r="S251" s="45"/>
      <c r="T251" s="45"/>
      <c r="U251" s="45"/>
      <c r="V251" s="45"/>
      <c r="W251" s="45"/>
    </row>
    <row r="252" spans="1:23" x14ac:dyDescent="0.25">
      <c r="A252" s="45"/>
      <c r="B252" s="52"/>
      <c r="C252" s="46"/>
      <c r="D252" s="45"/>
      <c r="E252" s="45"/>
      <c r="F252" s="45"/>
      <c r="G252" s="45"/>
      <c r="H252" s="45"/>
      <c r="I252" s="45"/>
      <c r="J252" s="45"/>
      <c r="K252" s="45"/>
      <c r="L252" s="45"/>
      <c r="M252" s="45"/>
      <c r="N252" s="45"/>
      <c r="O252" s="45"/>
      <c r="P252" s="45"/>
      <c r="Q252" s="45"/>
      <c r="R252" s="45"/>
      <c r="S252" s="45"/>
      <c r="T252" s="45"/>
      <c r="U252" s="45"/>
      <c r="V252" s="45"/>
      <c r="W252" s="45"/>
    </row>
    <row r="253" spans="1:23" x14ac:dyDescent="0.25">
      <c r="A253" s="45"/>
      <c r="B253" s="52"/>
      <c r="C253" s="46"/>
      <c r="D253" s="45"/>
      <c r="E253" s="45"/>
      <c r="F253" s="45"/>
      <c r="G253" s="45"/>
      <c r="H253" s="45"/>
      <c r="I253" s="45"/>
      <c r="J253" s="45"/>
      <c r="K253" s="45"/>
      <c r="L253" s="45"/>
      <c r="M253" s="45"/>
      <c r="N253" s="45"/>
      <c r="O253" s="45"/>
      <c r="P253" s="45"/>
      <c r="Q253" s="45"/>
      <c r="R253" s="45"/>
      <c r="S253" s="45"/>
      <c r="T253" s="45"/>
      <c r="U253" s="45"/>
      <c r="V253" s="45"/>
      <c r="W253" s="45"/>
    </row>
    <row r="254" spans="1:23" x14ac:dyDescent="0.25">
      <c r="A254" s="45"/>
      <c r="B254" s="52"/>
      <c r="C254" s="46"/>
      <c r="D254" s="45"/>
      <c r="E254" s="45"/>
      <c r="F254" s="45"/>
      <c r="G254" s="45"/>
      <c r="H254" s="45"/>
      <c r="I254" s="45"/>
      <c r="J254" s="45"/>
      <c r="K254" s="45"/>
      <c r="L254" s="45"/>
      <c r="M254" s="45"/>
      <c r="N254" s="45"/>
      <c r="O254" s="45"/>
      <c r="P254" s="45"/>
      <c r="Q254" s="45"/>
      <c r="R254" s="45"/>
      <c r="S254" s="45"/>
      <c r="T254" s="45"/>
      <c r="U254" s="45"/>
      <c r="V254" s="45"/>
      <c r="W254" s="45"/>
    </row>
    <row r="255" spans="1:23" x14ac:dyDescent="0.25">
      <c r="A255" s="45"/>
      <c r="B255" s="52"/>
      <c r="C255" s="46"/>
      <c r="D255" s="45"/>
      <c r="E255" s="45"/>
      <c r="F255" s="45"/>
      <c r="G255" s="45"/>
      <c r="H255" s="45"/>
      <c r="I255" s="45"/>
      <c r="J255" s="45"/>
      <c r="K255" s="45"/>
      <c r="L255" s="45"/>
      <c r="M255" s="45"/>
      <c r="N255" s="45"/>
      <c r="O255" s="45"/>
      <c r="P255" s="45"/>
      <c r="Q255" s="45"/>
      <c r="R255" s="45"/>
      <c r="S255" s="45"/>
      <c r="T255" s="45"/>
      <c r="U255" s="45"/>
      <c r="V255" s="45"/>
      <c r="W255" s="45"/>
    </row>
    <row r="256" spans="1:23" x14ac:dyDescent="0.25">
      <c r="A256" s="45"/>
      <c r="B256" s="52"/>
      <c r="C256" s="46"/>
      <c r="D256" s="45"/>
      <c r="E256" s="45"/>
      <c r="F256" s="45"/>
      <c r="G256" s="45"/>
      <c r="H256" s="45"/>
      <c r="I256" s="45"/>
      <c r="J256" s="45"/>
      <c r="K256" s="45"/>
      <c r="L256" s="45"/>
      <c r="M256" s="45"/>
      <c r="N256" s="45"/>
      <c r="O256" s="45"/>
      <c r="P256" s="45"/>
      <c r="Q256" s="45"/>
      <c r="R256" s="45"/>
      <c r="S256" s="45"/>
      <c r="T256" s="45"/>
      <c r="U256" s="45"/>
      <c r="V256" s="45"/>
      <c r="W256" s="45"/>
    </row>
    <row r="257" spans="1:23" x14ac:dyDescent="0.25">
      <c r="A257" s="45"/>
      <c r="B257" s="52"/>
      <c r="C257" s="46"/>
      <c r="D257" s="45"/>
      <c r="E257" s="45"/>
      <c r="F257" s="45"/>
      <c r="G257" s="45"/>
      <c r="H257" s="45"/>
      <c r="I257" s="45"/>
      <c r="J257" s="45"/>
      <c r="K257" s="45"/>
      <c r="L257" s="45"/>
      <c r="M257" s="45"/>
      <c r="N257" s="45"/>
      <c r="O257" s="45"/>
      <c r="P257" s="45"/>
      <c r="Q257" s="45"/>
      <c r="R257" s="45"/>
      <c r="S257" s="45"/>
      <c r="T257" s="45"/>
      <c r="U257" s="45"/>
      <c r="V257" s="45"/>
      <c r="W257" s="45"/>
    </row>
    <row r="258" spans="1:23" x14ac:dyDescent="0.25">
      <c r="A258" s="45"/>
      <c r="B258" s="52"/>
      <c r="C258" s="46"/>
      <c r="D258" s="45"/>
      <c r="E258" s="45"/>
      <c r="F258" s="45"/>
      <c r="G258" s="45"/>
      <c r="H258" s="45"/>
      <c r="I258" s="45"/>
      <c r="J258" s="45"/>
      <c r="K258" s="45"/>
      <c r="L258" s="45"/>
      <c r="M258" s="45"/>
      <c r="N258" s="45"/>
      <c r="O258" s="45"/>
      <c r="P258" s="45"/>
      <c r="Q258" s="45"/>
      <c r="R258" s="45"/>
      <c r="S258" s="45"/>
      <c r="T258" s="45"/>
      <c r="U258" s="45"/>
      <c r="V258" s="45"/>
      <c r="W258" s="45"/>
    </row>
    <row r="259" spans="1:23" x14ac:dyDescent="0.25">
      <c r="A259" s="45"/>
      <c r="B259" s="52"/>
      <c r="C259" s="46"/>
      <c r="D259" s="45"/>
      <c r="E259" s="45"/>
      <c r="F259" s="45"/>
      <c r="G259" s="45"/>
      <c r="H259" s="45"/>
      <c r="I259" s="45"/>
      <c r="J259" s="45"/>
      <c r="K259" s="45"/>
      <c r="L259" s="45"/>
      <c r="M259" s="45"/>
      <c r="N259" s="45"/>
      <c r="O259" s="45"/>
      <c r="P259" s="45"/>
      <c r="Q259" s="45"/>
      <c r="R259" s="45"/>
      <c r="S259" s="45"/>
      <c r="T259" s="45"/>
      <c r="U259" s="45"/>
      <c r="V259" s="45"/>
      <c r="W259" s="45"/>
    </row>
    <row r="260" spans="1:23" x14ac:dyDescent="0.25">
      <c r="A260" s="45"/>
      <c r="B260" s="52"/>
      <c r="C260" s="46"/>
      <c r="D260" s="45"/>
      <c r="E260" s="45"/>
      <c r="F260" s="45"/>
      <c r="G260" s="45"/>
      <c r="H260" s="45"/>
      <c r="I260" s="45"/>
      <c r="J260" s="45"/>
      <c r="K260" s="45"/>
      <c r="L260" s="45"/>
      <c r="M260" s="45"/>
      <c r="N260" s="45"/>
      <c r="O260" s="45"/>
      <c r="P260" s="45"/>
      <c r="Q260" s="45"/>
      <c r="R260" s="45"/>
      <c r="S260" s="45"/>
      <c r="T260" s="45"/>
      <c r="U260" s="45"/>
      <c r="V260" s="45"/>
      <c r="W260" s="45"/>
    </row>
    <row r="261" spans="1:23" x14ac:dyDescent="0.25">
      <c r="A261" s="45"/>
      <c r="B261" s="52"/>
      <c r="C261" s="46"/>
      <c r="D261" s="45"/>
      <c r="E261" s="45"/>
      <c r="F261" s="45"/>
      <c r="G261" s="45"/>
      <c r="H261" s="45"/>
      <c r="I261" s="45"/>
      <c r="J261" s="45"/>
      <c r="K261" s="45"/>
      <c r="L261" s="45"/>
      <c r="M261" s="45"/>
      <c r="N261" s="45"/>
      <c r="O261" s="45"/>
      <c r="P261" s="45"/>
      <c r="Q261" s="45"/>
      <c r="R261" s="45"/>
      <c r="S261" s="45"/>
      <c r="T261" s="45"/>
      <c r="U261" s="45"/>
      <c r="V261" s="45"/>
      <c r="W261" s="45"/>
    </row>
    <row r="262" spans="1:23" x14ac:dyDescent="0.25">
      <c r="A262" s="45"/>
      <c r="B262" s="52"/>
      <c r="C262" s="46"/>
      <c r="D262" s="45"/>
      <c r="E262" s="45"/>
      <c r="F262" s="45"/>
      <c r="G262" s="45"/>
      <c r="H262" s="45"/>
      <c r="I262" s="45"/>
      <c r="J262" s="45"/>
      <c r="K262" s="45"/>
      <c r="L262" s="45"/>
      <c r="M262" s="45"/>
      <c r="N262" s="45"/>
      <c r="O262" s="45"/>
      <c r="P262" s="45"/>
      <c r="Q262" s="45"/>
      <c r="R262" s="45"/>
      <c r="S262" s="45"/>
      <c r="T262" s="45"/>
      <c r="U262" s="45"/>
      <c r="V262" s="45"/>
      <c r="W262" s="45"/>
    </row>
    <row r="263" spans="1:23" x14ac:dyDescent="0.25">
      <c r="A263" s="45"/>
      <c r="B263" s="52"/>
      <c r="C263" s="46"/>
      <c r="D263" s="45"/>
      <c r="E263" s="45"/>
      <c r="F263" s="45"/>
      <c r="G263" s="45"/>
      <c r="H263" s="45"/>
      <c r="I263" s="45"/>
      <c r="J263" s="45"/>
      <c r="K263" s="45"/>
      <c r="L263" s="45"/>
      <c r="M263" s="45"/>
      <c r="N263" s="45"/>
      <c r="O263" s="45"/>
      <c r="P263" s="45"/>
      <c r="Q263" s="45"/>
      <c r="R263" s="45"/>
      <c r="S263" s="45"/>
      <c r="T263" s="45"/>
      <c r="U263" s="45"/>
      <c r="V263" s="45"/>
      <c r="W263" s="45"/>
    </row>
    <row r="264" spans="1:23" x14ac:dyDescent="0.25">
      <c r="A264" s="45"/>
      <c r="B264" s="52"/>
      <c r="C264" s="46"/>
      <c r="D264" s="45"/>
      <c r="E264" s="45"/>
      <c r="F264" s="45"/>
      <c r="G264" s="45"/>
      <c r="H264" s="45"/>
      <c r="I264" s="45"/>
      <c r="J264" s="45"/>
      <c r="K264" s="45"/>
      <c r="L264" s="45"/>
      <c r="M264" s="45"/>
      <c r="N264" s="45"/>
      <c r="O264" s="45"/>
      <c r="P264" s="45"/>
      <c r="Q264" s="45"/>
      <c r="R264" s="45"/>
      <c r="S264" s="45"/>
      <c r="T264" s="45"/>
      <c r="U264" s="45"/>
      <c r="V264" s="45"/>
      <c r="W264" s="45"/>
    </row>
    <row r="265" spans="1:23" x14ac:dyDescent="0.25">
      <c r="A265" s="45"/>
      <c r="B265" s="52"/>
      <c r="C265" s="46"/>
      <c r="D265" s="45"/>
      <c r="E265" s="45"/>
      <c r="F265" s="45"/>
      <c r="G265" s="45"/>
      <c r="H265" s="45"/>
      <c r="I265" s="45"/>
      <c r="J265" s="45"/>
      <c r="K265" s="45"/>
      <c r="L265" s="45"/>
      <c r="M265" s="45"/>
      <c r="N265" s="45"/>
      <c r="O265" s="45"/>
      <c r="P265" s="45"/>
      <c r="Q265" s="45"/>
      <c r="R265" s="45"/>
      <c r="S265" s="45"/>
      <c r="T265" s="45"/>
      <c r="U265" s="45"/>
      <c r="V265" s="45"/>
      <c r="W265" s="45"/>
    </row>
    <row r="266" spans="1:23" x14ac:dyDescent="0.25">
      <c r="A266" s="45"/>
      <c r="B266" s="52"/>
      <c r="C266" s="46"/>
      <c r="D266" s="45"/>
      <c r="E266" s="45"/>
      <c r="F266" s="45"/>
      <c r="G266" s="45"/>
      <c r="H266" s="45"/>
      <c r="I266" s="45"/>
      <c r="J266" s="45"/>
      <c r="K266" s="45"/>
      <c r="L266" s="45"/>
      <c r="M266" s="45"/>
      <c r="N266" s="45"/>
      <c r="O266" s="45"/>
      <c r="P266" s="45"/>
      <c r="Q266" s="45"/>
      <c r="R266" s="45"/>
      <c r="S266" s="45"/>
      <c r="T266" s="45"/>
      <c r="U266" s="45"/>
      <c r="V266" s="45"/>
      <c r="W266" s="45"/>
    </row>
    <row r="267" spans="1:23" x14ac:dyDescent="0.25">
      <c r="A267" s="45"/>
      <c r="B267" s="52"/>
      <c r="C267" s="46"/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5"/>
      <c r="U267" s="45"/>
      <c r="V267" s="45"/>
      <c r="W267" s="45"/>
    </row>
    <row r="268" spans="1:23" x14ac:dyDescent="0.25">
      <c r="A268" s="45"/>
      <c r="B268" s="52"/>
      <c r="C268" s="46"/>
      <c r="D268" s="45"/>
      <c r="E268" s="45"/>
      <c r="F268" s="45"/>
      <c r="G268" s="45"/>
      <c r="H268" s="45"/>
      <c r="I268" s="45"/>
      <c r="J268" s="45"/>
      <c r="K268" s="45"/>
      <c r="L268" s="45"/>
      <c r="M268" s="45"/>
      <c r="N268" s="45"/>
      <c r="O268" s="45"/>
      <c r="P268" s="45"/>
      <c r="Q268" s="45"/>
      <c r="R268" s="45"/>
      <c r="S268" s="45"/>
      <c r="T268" s="45"/>
      <c r="U268" s="45"/>
      <c r="V268" s="45"/>
      <c r="W268" s="45"/>
    </row>
    <row r="269" spans="1:23" x14ac:dyDescent="0.25">
      <c r="A269" s="45"/>
      <c r="B269" s="52"/>
      <c r="C269" s="46"/>
      <c r="D269" s="45"/>
      <c r="E269" s="45"/>
      <c r="F269" s="45"/>
      <c r="G269" s="45"/>
      <c r="H269" s="45"/>
      <c r="I269" s="45"/>
      <c r="J269" s="45"/>
      <c r="K269" s="45"/>
      <c r="L269" s="45"/>
      <c r="M269" s="45"/>
      <c r="N269" s="45"/>
      <c r="O269" s="45"/>
      <c r="P269" s="45"/>
      <c r="Q269" s="45"/>
      <c r="R269" s="45"/>
      <c r="S269" s="45"/>
      <c r="T269" s="45"/>
      <c r="U269" s="45"/>
      <c r="V269" s="45"/>
      <c r="W269" s="45"/>
    </row>
    <row r="270" spans="1:23" x14ac:dyDescent="0.25">
      <c r="A270" s="45"/>
      <c r="B270" s="52"/>
      <c r="C270" s="46"/>
      <c r="D270" s="45"/>
      <c r="E270" s="45"/>
      <c r="F270" s="45"/>
      <c r="G270" s="45"/>
      <c r="H270" s="45"/>
      <c r="I270" s="45"/>
      <c r="J270" s="45"/>
      <c r="K270" s="45"/>
      <c r="L270" s="45"/>
      <c r="M270" s="45"/>
      <c r="N270" s="45"/>
      <c r="O270" s="45"/>
      <c r="P270" s="45"/>
      <c r="Q270" s="45"/>
      <c r="R270" s="45"/>
      <c r="S270" s="45"/>
      <c r="T270" s="45"/>
      <c r="U270" s="45"/>
      <c r="V270" s="45"/>
      <c r="W270" s="45"/>
    </row>
    <row r="271" spans="1:23" x14ac:dyDescent="0.25">
      <c r="A271" s="45"/>
      <c r="B271" s="52"/>
      <c r="C271" s="46"/>
      <c r="D271" s="45"/>
      <c r="E271" s="45"/>
      <c r="F271" s="45"/>
      <c r="G271" s="45"/>
      <c r="H271" s="45"/>
      <c r="I271" s="45"/>
      <c r="J271" s="45"/>
      <c r="K271" s="45"/>
      <c r="L271" s="45"/>
      <c r="M271" s="45"/>
      <c r="N271" s="45"/>
      <c r="O271" s="45"/>
      <c r="P271" s="45"/>
      <c r="Q271" s="45"/>
      <c r="R271" s="45"/>
      <c r="S271" s="45"/>
      <c r="T271" s="45"/>
      <c r="U271" s="45"/>
      <c r="V271" s="45"/>
      <c r="W271" s="45"/>
    </row>
    <row r="272" spans="1:23" x14ac:dyDescent="0.25">
      <c r="A272" s="45"/>
      <c r="B272" s="52"/>
      <c r="C272" s="46"/>
      <c r="D272" s="45"/>
      <c r="E272" s="45"/>
      <c r="F272" s="45"/>
      <c r="G272" s="45"/>
      <c r="H272" s="45"/>
      <c r="I272" s="45"/>
      <c r="J272" s="45"/>
      <c r="K272" s="45"/>
      <c r="L272" s="45"/>
      <c r="M272" s="45"/>
      <c r="N272" s="45"/>
      <c r="O272" s="45"/>
      <c r="P272" s="45"/>
      <c r="Q272" s="45"/>
      <c r="R272" s="45"/>
      <c r="S272" s="45"/>
      <c r="T272" s="45"/>
      <c r="U272" s="45"/>
      <c r="V272" s="45"/>
      <c r="W272" s="45"/>
    </row>
    <row r="273" spans="1:23" x14ac:dyDescent="0.25">
      <c r="A273" s="45"/>
      <c r="B273" s="52"/>
      <c r="C273" s="46"/>
      <c r="D273" s="45"/>
      <c r="E273" s="45"/>
      <c r="F273" s="45"/>
      <c r="G273" s="45"/>
      <c r="H273" s="45"/>
      <c r="I273" s="45"/>
      <c r="J273" s="45"/>
      <c r="K273" s="45"/>
      <c r="L273" s="45"/>
      <c r="M273" s="45"/>
      <c r="N273" s="45"/>
      <c r="O273" s="45"/>
      <c r="P273" s="45"/>
      <c r="Q273" s="45"/>
      <c r="R273" s="45"/>
      <c r="S273" s="45"/>
      <c r="T273" s="45"/>
      <c r="U273" s="45"/>
      <c r="V273" s="45"/>
      <c r="W273" s="45"/>
    </row>
    <row r="274" spans="1:23" x14ac:dyDescent="0.25">
      <c r="A274" s="45"/>
      <c r="B274" s="52"/>
      <c r="C274" s="46"/>
      <c r="D274" s="45"/>
      <c r="E274" s="45"/>
      <c r="F274" s="45"/>
      <c r="G274" s="45"/>
      <c r="H274" s="45"/>
      <c r="I274" s="45"/>
      <c r="J274" s="45"/>
      <c r="K274" s="45"/>
      <c r="L274" s="45"/>
      <c r="M274" s="45"/>
      <c r="N274" s="45"/>
      <c r="O274" s="45"/>
      <c r="P274" s="45"/>
      <c r="Q274" s="45"/>
      <c r="R274" s="45"/>
      <c r="S274" s="45"/>
      <c r="T274" s="45"/>
      <c r="U274" s="45"/>
      <c r="V274" s="45"/>
      <c r="W274" s="45"/>
    </row>
    <row r="275" spans="1:23" x14ac:dyDescent="0.25">
      <c r="A275" s="45"/>
      <c r="B275" s="52"/>
      <c r="C275" s="46"/>
      <c r="D275" s="45"/>
      <c r="E275" s="45"/>
      <c r="F275" s="45"/>
      <c r="G275" s="45"/>
      <c r="H275" s="45"/>
      <c r="I275" s="45"/>
      <c r="J275" s="45"/>
      <c r="K275" s="45"/>
      <c r="L275" s="45"/>
      <c r="M275" s="45"/>
      <c r="N275" s="45"/>
      <c r="O275" s="45"/>
      <c r="P275" s="45"/>
      <c r="Q275" s="45"/>
      <c r="R275" s="45"/>
      <c r="S275" s="45"/>
      <c r="T275" s="45"/>
      <c r="U275" s="45"/>
      <c r="V275" s="45"/>
      <c r="W275" s="45"/>
    </row>
    <row r="276" spans="1:23" x14ac:dyDescent="0.25">
      <c r="A276" s="45"/>
      <c r="B276" s="52"/>
      <c r="C276" s="46"/>
      <c r="D276" s="45"/>
      <c r="E276" s="45"/>
      <c r="F276" s="45"/>
      <c r="G276" s="45"/>
      <c r="H276" s="45"/>
      <c r="I276" s="45"/>
      <c r="J276" s="45"/>
      <c r="K276" s="45"/>
      <c r="L276" s="45"/>
      <c r="M276" s="45"/>
      <c r="N276" s="45"/>
      <c r="O276" s="45"/>
      <c r="P276" s="45"/>
      <c r="Q276" s="45"/>
      <c r="R276" s="45"/>
      <c r="S276" s="45"/>
      <c r="T276" s="45"/>
      <c r="U276" s="45"/>
      <c r="V276" s="45"/>
      <c r="W276" s="45"/>
    </row>
    <row r="277" spans="1:23" x14ac:dyDescent="0.25">
      <c r="A277" s="45"/>
      <c r="B277" s="52"/>
      <c r="C277" s="46"/>
      <c r="D277" s="45"/>
      <c r="E277" s="45"/>
      <c r="F277" s="45"/>
      <c r="G277" s="45"/>
      <c r="H277" s="45"/>
      <c r="I277" s="45"/>
      <c r="J277" s="45"/>
      <c r="K277" s="45"/>
      <c r="L277" s="45"/>
      <c r="M277" s="45"/>
      <c r="N277" s="45"/>
      <c r="O277" s="45"/>
      <c r="P277" s="45"/>
      <c r="Q277" s="45"/>
      <c r="R277" s="45"/>
      <c r="S277" s="45"/>
      <c r="T277" s="45"/>
      <c r="U277" s="45"/>
      <c r="V277" s="45"/>
      <c r="W277" s="45"/>
    </row>
    <row r="278" spans="1:23" x14ac:dyDescent="0.25">
      <c r="A278" s="45"/>
      <c r="B278" s="52"/>
      <c r="C278" s="46"/>
      <c r="D278" s="45"/>
      <c r="E278" s="45"/>
      <c r="F278" s="45"/>
      <c r="G278" s="45"/>
      <c r="H278" s="45"/>
      <c r="I278" s="45"/>
      <c r="J278" s="45"/>
      <c r="K278" s="45"/>
      <c r="L278" s="45"/>
      <c r="M278" s="45"/>
      <c r="N278" s="45"/>
      <c r="O278" s="45"/>
      <c r="P278" s="45"/>
      <c r="Q278" s="45"/>
      <c r="R278" s="45"/>
      <c r="S278" s="45"/>
      <c r="T278" s="45"/>
      <c r="U278" s="45"/>
      <c r="V278" s="45"/>
      <c r="W278" s="45"/>
    </row>
    <row r="279" spans="1:23" x14ac:dyDescent="0.25">
      <c r="A279" s="45"/>
      <c r="B279" s="52"/>
      <c r="C279" s="46"/>
      <c r="D279" s="45"/>
      <c r="E279" s="45"/>
      <c r="F279" s="45"/>
      <c r="G279" s="45"/>
      <c r="H279" s="45"/>
      <c r="I279" s="45"/>
      <c r="J279" s="45"/>
      <c r="K279" s="45"/>
      <c r="L279" s="45"/>
      <c r="M279" s="45"/>
      <c r="N279" s="45"/>
      <c r="O279" s="45"/>
      <c r="P279" s="45"/>
      <c r="Q279" s="45"/>
      <c r="R279" s="45"/>
      <c r="S279" s="45"/>
      <c r="T279" s="45"/>
      <c r="U279" s="45"/>
      <c r="V279" s="45"/>
      <c r="W279" s="45"/>
    </row>
    <row r="280" spans="1:23" x14ac:dyDescent="0.25">
      <c r="A280" s="45"/>
      <c r="B280" s="52"/>
      <c r="C280" s="46"/>
      <c r="D280" s="45"/>
      <c r="E280" s="45"/>
      <c r="F280" s="45"/>
      <c r="G280" s="45"/>
      <c r="H280" s="45"/>
      <c r="I280" s="45"/>
      <c r="J280" s="45"/>
      <c r="K280" s="45"/>
      <c r="L280" s="45"/>
      <c r="M280" s="45"/>
      <c r="N280" s="45"/>
      <c r="O280" s="45"/>
      <c r="P280" s="45"/>
      <c r="Q280" s="45"/>
      <c r="R280" s="45"/>
      <c r="S280" s="45"/>
      <c r="T280" s="45"/>
      <c r="U280" s="45"/>
      <c r="V280" s="45"/>
      <c r="W280" s="45"/>
    </row>
    <row r="281" spans="1:23" x14ac:dyDescent="0.25">
      <c r="A281" s="45"/>
      <c r="B281" s="52"/>
      <c r="C281" s="46"/>
      <c r="D281" s="45"/>
      <c r="E281" s="45"/>
      <c r="F281" s="45"/>
      <c r="G281" s="45"/>
      <c r="H281" s="45"/>
      <c r="I281" s="45"/>
      <c r="J281" s="45"/>
      <c r="K281" s="45"/>
      <c r="L281" s="45"/>
      <c r="M281" s="45"/>
      <c r="N281" s="45"/>
      <c r="O281" s="45"/>
      <c r="P281" s="45"/>
      <c r="Q281" s="45"/>
      <c r="R281" s="45"/>
      <c r="S281" s="45"/>
      <c r="T281" s="45"/>
      <c r="U281" s="45"/>
      <c r="V281" s="45"/>
      <c r="W281" s="45"/>
    </row>
    <row r="282" spans="1:23" x14ac:dyDescent="0.25">
      <c r="A282" s="45"/>
      <c r="B282" s="52"/>
      <c r="C282" s="46"/>
      <c r="D282" s="45"/>
      <c r="E282" s="45"/>
      <c r="F282" s="45"/>
      <c r="G282" s="45"/>
      <c r="H282" s="45"/>
      <c r="I282" s="45"/>
      <c r="J282" s="45"/>
      <c r="K282" s="45"/>
      <c r="L282" s="45"/>
      <c r="M282" s="45"/>
      <c r="N282" s="45"/>
      <c r="O282" s="45"/>
      <c r="P282" s="45"/>
      <c r="Q282" s="45"/>
      <c r="R282" s="45"/>
      <c r="S282" s="45"/>
      <c r="T282" s="45"/>
      <c r="U282" s="45"/>
      <c r="V282" s="45"/>
      <c r="W282" s="45"/>
    </row>
    <row r="283" spans="1:23" x14ac:dyDescent="0.25">
      <c r="A283" s="45"/>
      <c r="B283" s="52"/>
      <c r="C283" s="46"/>
      <c r="D283" s="45"/>
      <c r="E283" s="45"/>
      <c r="F283" s="45"/>
      <c r="G283" s="45"/>
      <c r="H283" s="45"/>
      <c r="I283" s="45"/>
      <c r="J283" s="45"/>
      <c r="K283" s="45"/>
      <c r="L283" s="45"/>
      <c r="M283" s="45"/>
      <c r="N283" s="45"/>
      <c r="O283" s="45"/>
      <c r="P283" s="45"/>
      <c r="Q283" s="45"/>
      <c r="R283" s="45"/>
      <c r="S283" s="45"/>
      <c r="T283" s="45"/>
      <c r="U283" s="45"/>
      <c r="V283" s="45"/>
      <c r="W283" s="45"/>
    </row>
    <row r="284" spans="1:23" x14ac:dyDescent="0.25">
      <c r="A284" s="45"/>
      <c r="B284" s="52"/>
      <c r="C284" s="46"/>
      <c r="D284" s="45"/>
      <c r="E284" s="45"/>
      <c r="F284" s="45"/>
      <c r="G284" s="45"/>
      <c r="H284" s="45"/>
      <c r="I284" s="45"/>
      <c r="J284" s="45"/>
      <c r="K284" s="45"/>
      <c r="L284" s="45"/>
      <c r="M284" s="45"/>
      <c r="N284" s="45"/>
      <c r="O284" s="45"/>
      <c r="P284" s="45"/>
      <c r="Q284" s="45"/>
      <c r="R284" s="45"/>
      <c r="S284" s="45"/>
      <c r="T284" s="45"/>
      <c r="U284" s="45"/>
      <c r="V284" s="45"/>
      <c r="W284" s="45"/>
    </row>
    <row r="285" spans="1:23" x14ac:dyDescent="0.25">
      <c r="A285" s="45"/>
      <c r="B285" s="52"/>
      <c r="C285" s="46"/>
      <c r="D285" s="45"/>
      <c r="E285" s="45"/>
      <c r="F285" s="45"/>
      <c r="G285" s="45"/>
      <c r="H285" s="45"/>
      <c r="I285" s="45"/>
      <c r="J285" s="45"/>
      <c r="K285" s="45"/>
      <c r="L285" s="45"/>
      <c r="M285" s="45"/>
      <c r="N285" s="45"/>
      <c r="O285" s="45"/>
      <c r="P285" s="45"/>
      <c r="Q285" s="45"/>
      <c r="R285" s="45"/>
      <c r="S285" s="45"/>
      <c r="T285" s="45"/>
      <c r="U285" s="45"/>
      <c r="V285" s="45"/>
      <c r="W285" s="45"/>
    </row>
    <row r="286" spans="1:23" x14ac:dyDescent="0.25">
      <c r="A286" s="45"/>
      <c r="B286" s="52"/>
      <c r="C286" s="46"/>
      <c r="D286" s="45"/>
      <c r="E286" s="45"/>
      <c r="F286" s="45"/>
      <c r="G286" s="45"/>
      <c r="H286" s="45"/>
      <c r="I286" s="45"/>
      <c r="J286" s="45"/>
      <c r="K286" s="45"/>
      <c r="L286" s="45"/>
      <c r="M286" s="45"/>
      <c r="N286" s="45"/>
      <c r="O286" s="45"/>
      <c r="P286" s="45"/>
      <c r="Q286" s="45"/>
      <c r="R286" s="45"/>
      <c r="S286" s="45"/>
      <c r="T286" s="45"/>
      <c r="U286" s="45"/>
      <c r="V286" s="45"/>
      <c r="W286" s="45"/>
    </row>
    <row r="287" spans="1:23" x14ac:dyDescent="0.25">
      <c r="A287" s="45"/>
      <c r="B287" s="52"/>
      <c r="C287" s="46"/>
      <c r="D287" s="45"/>
      <c r="E287" s="45"/>
      <c r="F287" s="45"/>
      <c r="G287" s="45"/>
      <c r="H287" s="45"/>
      <c r="I287" s="45"/>
      <c r="J287" s="45"/>
      <c r="K287" s="45"/>
      <c r="L287" s="45"/>
      <c r="M287" s="45"/>
      <c r="N287" s="45"/>
      <c r="O287" s="45"/>
      <c r="P287" s="45"/>
      <c r="Q287" s="45"/>
      <c r="R287" s="45"/>
      <c r="S287" s="45"/>
      <c r="T287" s="45"/>
      <c r="U287" s="45"/>
      <c r="V287" s="45"/>
      <c r="W287" s="45"/>
    </row>
    <row r="288" spans="1:23" x14ac:dyDescent="0.25">
      <c r="A288" s="45"/>
      <c r="B288" s="52"/>
      <c r="C288" s="46"/>
      <c r="D288" s="45"/>
      <c r="E288" s="45"/>
      <c r="F288" s="45"/>
      <c r="G288" s="45"/>
      <c r="H288" s="45"/>
      <c r="I288" s="45"/>
      <c r="J288" s="45"/>
      <c r="K288" s="45"/>
      <c r="L288" s="45"/>
      <c r="M288" s="45"/>
      <c r="N288" s="45"/>
      <c r="O288" s="45"/>
      <c r="P288" s="45"/>
      <c r="Q288" s="45"/>
      <c r="R288" s="45"/>
      <c r="S288" s="45"/>
      <c r="T288" s="45"/>
      <c r="U288" s="45"/>
      <c r="V288" s="45"/>
      <c r="W288" s="45"/>
    </row>
    <row r="289" spans="1:23" x14ac:dyDescent="0.25">
      <c r="A289" s="45"/>
      <c r="B289" s="52"/>
      <c r="C289" s="46"/>
      <c r="D289" s="45"/>
      <c r="E289" s="45"/>
      <c r="F289" s="45"/>
      <c r="G289" s="45"/>
      <c r="H289" s="45"/>
      <c r="I289" s="45"/>
      <c r="J289" s="45"/>
      <c r="K289" s="45"/>
      <c r="L289" s="45"/>
      <c r="M289" s="45"/>
      <c r="N289" s="45"/>
      <c r="O289" s="45"/>
      <c r="P289" s="45"/>
      <c r="Q289" s="45"/>
      <c r="R289" s="45"/>
      <c r="S289" s="45"/>
      <c r="T289" s="45"/>
      <c r="U289" s="45"/>
      <c r="V289" s="45"/>
      <c r="W289" s="45"/>
    </row>
    <row r="290" spans="1:23" x14ac:dyDescent="0.25">
      <c r="A290" s="45"/>
      <c r="B290" s="52"/>
      <c r="C290" s="46"/>
      <c r="D290" s="45"/>
      <c r="E290" s="45"/>
      <c r="F290" s="45"/>
      <c r="G290" s="45"/>
      <c r="H290" s="45"/>
      <c r="I290" s="45"/>
      <c r="J290" s="45"/>
      <c r="K290" s="45"/>
      <c r="L290" s="45"/>
      <c r="M290" s="45"/>
      <c r="N290" s="45"/>
      <c r="O290" s="45"/>
      <c r="P290" s="45"/>
      <c r="Q290" s="45"/>
      <c r="R290" s="45"/>
      <c r="S290" s="45"/>
      <c r="T290" s="45"/>
      <c r="U290" s="45"/>
      <c r="V290" s="45"/>
      <c r="W290" s="45"/>
    </row>
    <row r="291" spans="1:23" x14ac:dyDescent="0.25">
      <c r="A291" s="45"/>
      <c r="B291" s="52"/>
      <c r="C291" s="46"/>
      <c r="D291" s="45"/>
      <c r="E291" s="45"/>
      <c r="F291" s="45"/>
      <c r="G291" s="45"/>
      <c r="H291" s="45"/>
      <c r="I291" s="45"/>
      <c r="J291" s="45"/>
      <c r="K291" s="45"/>
      <c r="L291" s="45"/>
      <c r="M291" s="45"/>
      <c r="N291" s="45"/>
      <c r="O291" s="45"/>
      <c r="P291" s="45"/>
      <c r="Q291" s="45"/>
      <c r="R291" s="45"/>
      <c r="S291" s="45"/>
      <c r="T291" s="45"/>
      <c r="U291" s="45"/>
      <c r="V291" s="45"/>
      <c r="W291" s="45"/>
    </row>
    <row r="292" spans="1:23" x14ac:dyDescent="0.25">
      <c r="A292" s="45"/>
      <c r="B292" s="52"/>
      <c r="C292" s="46"/>
      <c r="D292" s="45"/>
      <c r="E292" s="45"/>
      <c r="F292" s="45"/>
      <c r="G292" s="45"/>
      <c r="H292" s="45"/>
      <c r="I292" s="45"/>
      <c r="J292" s="45"/>
      <c r="K292" s="45"/>
      <c r="L292" s="45"/>
      <c r="M292" s="45"/>
      <c r="N292" s="45"/>
      <c r="O292" s="45"/>
      <c r="P292" s="45"/>
      <c r="Q292" s="45"/>
      <c r="R292" s="45"/>
      <c r="S292" s="45"/>
      <c r="T292" s="45"/>
      <c r="U292" s="45"/>
      <c r="V292" s="45"/>
      <c r="W292" s="45"/>
    </row>
    <row r="293" spans="1:23" x14ac:dyDescent="0.25">
      <c r="A293" s="45"/>
      <c r="B293" s="52"/>
      <c r="C293" s="46"/>
      <c r="D293" s="45"/>
      <c r="E293" s="45"/>
      <c r="F293" s="45"/>
      <c r="G293" s="45"/>
      <c r="H293" s="45"/>
      <c r="I293" s="45"/>
      <c r="J293" s="45"/>
      <c r="K293" s="45"/>
      <c r="L293" s="45"/>
      <c r="M293" s="45"/>
      <c r="N293" s="45"/>
      <c r="O293" s="45"/>
      <c r="P293" s="45"/>
      <c r="Q293" s="45"/>
      <c r="R293" s="45"/>
      <c r="S293" s="45"/>
      <c r="T293" s="45"/>
      <c r="U293" s="45"/>
      <c r="V293" s="45"/>
      <c r="W293" s="45"/>
    </row>
    <row r="294" spans="1:23" x14ac:dyDescent="0.25">
      <c r="A294" s="45"/>
      <c r="B294" s="52"/>
      <c r="C294" s="46"/>
      <c r="D294" s="45"/>
      <c r="E294" s="45"/>
      <c r="F294" s="45"/>
      <c r="G294" s="45"/>
      <c r="H294" s="45"/>
      <c r="I294" s="45"/>
      <c r="J294" s="45"/>
      <c r="K294" s="45"/>
      <c r="L294" s="45"/>
      <c r="M294" s="45"/>
      <c r="N294" s="45"/>
      <c r="O294" s="45"/>
      <c r="P294" s="45"/>
      <c r="Q294" s="45"/>
      <c r="R294" s="45"/>
      <c r="S294" s="45"/>
      <c r="T294" s="45"/>
      <c r="U294" s="45"/>
      <c r="V294" s="45"/>
      <c r="W294" s="45"/>
    </row>
    <row r="295" spans="1:23" x14ac:dyDescent="0.25">
      <c r="A295" s="45"/>
      <c r="B295" s="52"/>
      <c r="C295" s="46"/>
      <c r="D295" s="45"/>
      <c r="E295" s="45"/>
      <c r="F295" s="45"/>
      <c r="G295" s="45"/>
      <c r="H295" s="45"/>
      <c r="I295" s="45"/>
      <c r="J295" s="45"/>
      <c r="K295" s="45"/>
      <c r="L295" s="45"/>
      <c r="M295" s="45"/>
      <c r="N295" s="45"/>
      <c r="O295" s="45"/>
      <c r="P295" s="45"/>
      <c r="Q295" s="45"/>
      <c r="R295" s="45"/>
      <c r="S295" s="45"/>
      <c r="T295" s="45"/>
      <c r="U295" s="45"/>
      <c r="V295" s="45"/>
      <c r="W295" s="45"/>
    </row>
    <row r="296" spans="1:23" x14ac:dyDescent="0.25">
      <c r="A296" s="45"/>
      <c r="B296" s="52"/>
      <c r="C296" s="46"/>
      <c r="D296" s="45"/>
      <c r="E296" s="45"/>
      <c r="F296" s="45"/>
      <c r="G296" s="45"/>
      <c r="H296" s="45"/>
      <c r="I296" s="45"/>
      <c r="J296" s="45"/>
      <c r="K296" s="45"/>
      <c r="L296" s="45"/>
      <c r="M296" s="45"/>
      <c r="N296" s="45"/>
      <c r="O296" s="45"/>
      <c r="P296" s="45"/>
      <c r="Q296" s="45"/>
      <c r="R296" s="45"/>
      <c r="S296" s="45"/>
      <c r="T296" s="45"/>
      <c r="U296" s="45"/>
      <c r="V296" s="45"/>
      <c r="W296" s="45"/>
    </row>
    <row r="297" spans="1:23" x14ac:dyDescent="0.25">
      <c r="A297" s="45"/>
      <c r="B297" s="52"/>
      <c r="C297" s="46"/>
      <c r="D297" s="45"/>
      <c r="E297" s="45"/>
      <c r="F297" s="45"/>
      <c r="G297" s="45"/>
      <c r="H297" s="45"/>
      <c r="I297" s="45"/>
      <c r="J297" s="45"/>
      <c r="K297" s="45"/>
      <c r="L297" s="45"/>
      <c r="M297" s="45"/>
      <c r="N297" s="45"/>
      <c r="O297" s="45"/>
      <c r="P297" s="45"/>
      <c r="Q297" s="45"/>
      <c r="R297" s="45"/>
      <c r="S297" s="45"/>
      <c r="T297" s="45"/>
      <c r="U297" s="45"/>
      <c r="V297" s="45"/>
      <c r="W297" s="45"/>
    </row>
    <row r="298" spans="1:23" x14ac:dyDescent="0.25">
      <c r="A298" s="45"/>
      <c r="B298" s="52"/>
      <c r="C298" s="46"/>
      <c r="D298" s="45"/>
      <c r="E298" s="45"/>
      <c r="F298" s="45"/>
      <c r="G298" s="45"/>
      <c r="H298" s="45"/>
      <c r="I298" s="45"/>
      <c r="J298" s="45"/>
      <c r="K298" s="45"/>
      <c r="L298" s="45"/>
      <c r="M298" s="45"/>
      <c r="N298" s="45"/>
      <c r="O298" s="45"/>
      <c r="P298" s="45"/>
      <c r="Q298" s="45"/>
      <c r="R298" s="45"/>
      <c r="S298" s="45"/>
      <c r="T298" s="45"/>
      <c r="U298" s="45"/>
      <c r="V298" s="45"/>
      <c r="W298" s="45"/>
    </row>
    <row r="299" spans="1:23" x14ac:dyDescent="0.25">
      <c r="A299" s="45"/>
      <c r="B299" s="52"/>
      <c r="C299" s="46"/>
      <c r="D299" s="45"/>
      <c r="E299" s="45"/>
      <c r="F299" s="45"/>
      <c r="G299" s="45"/>
      <c r="H299" s="45"/>
      <c r="I299" s="45"/>
      <c r="J299" s="45"/>
      <c r="K299" s="45"/>
      <c r="L299" s="45"/>
      <c r="M299" s="45"/>
      <c r="N299" s="45"/>
      <c r="O299" s="45"/>
      <c r="P299" s="45"/>
      <c r="Q299" s="45"/>
      <c r="R299" s="45"/>
      <c r="S299" s="45"/>
      <c r="T299" s="45"/>
      <c r="U299" s="45"/>
      <c r="V299" s="45"/>
      <c r="W299" s="45"/>
    </row>
    <row r="300" spans="1:23" x14ac:dyDescent="0.25">
      <c r="A300" s="45"/>
      <c r="B300" s="52"/>
      <c r="C300" s="46"/>
      <c r="D300" s="45"/>
      <c r="E300" s="45"/>
      <c r="F300" s="45"/>
      <c r="G300" s="45"/>
      <c r="H300" s="45"/>
      <c r="I300" s="45"/>
      <c r="J300" s="45"/>
      <c r="K300" s="45"/>
      <c r="L300" s="45"/>
      <c r="M300" s="45"/>
      <c r="N300" s="45"/>
      <c r="O300" s="45"/>
      <c r="P300" s="45"/>
      <c r="Q300" s="45"/>
      <c r="R300" s="45"/>
      <c r="S300" s="45"/>
      <c r="T300" s="45"/>
      <c r="U300" s="45"/>
      <c r="V300" s="45"/>
      <c r="W300" s="45"/>
    </row>
    <row r="301" spans="1:23" x14ac:dyDescent="0.25">
      <c r="A301" s="45"/>
      <c r="B301" s="52"/>
      <c r="C301" s="46"/>
      <c r="D301" s="45"/>
      <c r="E301" s="45"/>
      <c r="F301" s="45"/>
      <c r="G301" s="45"/>
      <c r="H301" s="45"/>
      <c r="I301" s="45"/>
      <c r="J301" s="45"/>
      <c r="K301" s="45"/>
      <c r="L301" s="45"/>
      <c r="M301" s="45"/>
      <c r="N301" s="45"/>
      <c r="O301" s="45"/>
      <c r="P301" s="45"/>
      <c r="Q301" s="45"/>
      <c r="R301" s="45"/>
      <c r="S301" s="45"/>
      <c r="T301" s="45"/>
      <c r="U301" s="45"/>
      <c r="V301" s="45"/>
      <c r="W301" s="45"/>
    </row>
    <row r="302" spans="1:23" x14ac:dyDescent="0.25">
      <c r="A302" s="45"/>
      <c r="B302" s="52"/>
      <c r="C302" s="46"/>
      <c r="D302" s="45"/>
      <c r="E302" s="45"/>
      <c r="F302" s="45"/>
      <c r="G302" s="45"/>
      <c r="H302" s="45"/>
      <c r="I302" s="45"/>
      <c r="J302" s="45"/>
      <c r="K302" s="45"/>
      <c r="L302" s="45"/>
      <c r="M302" s="45"/>
      <c r="N302" s="45"/>
      <c r="O302" s="45"/>
      <c r="P302" s="45"/>
      <c r="Q302" s="45"/>
      <c r="R302" s="45"/>
      <c r="S302" s="45"/>
      <c r="T302" s="45"/>
      <c r="U302" s="45"/>
      <c r="V302" s="45"/>
      <c r="W302" s="45"/>
    </row>
    <row r="303" spans="1:23" x14ac:dyDescent="0.25">
      <c r="A303" s="45"/>
      <c r="B303" s="52"/>
      <c r="C303" s="46"/>
      <c r="D303" s="45"/>
      <c r="E303" s="45"/>
      <c r="F303" s="45"/>
      <c r="G303" s="45"/>
      <c r="H303" s="45"/>
      <c r="I303" s="45"/>
      <c r="J303" s="45"/>
      <c r="K303" s="45"/>
      <c r="L303" s="45"/>
      <c r="M303" s="45"/>
      <c r="N303" s="45"/>
      <c r="O303" s="45"/>
      <c r="P303" s="45"/>
      <c r="Q303" s="45"/>
      <c r="R303" s="45"/>
      <c r="S303" s="45"/>
      <c r="T303" s="45"/>
      <c r="U303" s="45"/>
      <c r="V303" s="45"/>
      <c r="W303" s="45"/>
    </row>
    <row r="304" spans="1:23" x14ac:dyDescent="0.25">
      <c r="A304" s="45"/>
      <c r="B304" s="52"/>
      <c r="C304" s="46"/>
      <c r="D304" s="45"/>
      <c r="E304" s="45"/>
      <c r="F304" s="45"/>
      <c r="G304" s="45"/>
      <c r="H304" s="45"/>
      <c r="I304" s="45"/>
      <c r="J304" s="45"/>
      <c r="K304" s="45"/>
      <c r="L304" s="45"/>
      <c r="M304" s="45"/>
      <c r="N304" s="45"/>
      <c r="O304" s="45"/>
      <c r="P304" s="45"/>
      <c r="Q304" s="45"/>
      <c r="R304" s="45"/>
      <c r="S304" s="45"/>
      <c r="T304" s="45"/>
      <c r="U304" s="45"/>
      <c r="V304" s="45"/>
      <c r="W304" s="45"/>
    </row>
    <row r="305" spans="1:23" x14ac:dyDescent="0.25">
      <c r="A305" s="45"/>
      <c r="B305" s="52"/>
      <c r="C305" s="46"/>
      <c r="D305" s="45"/>
      <c r="E305" s="45"/>
      <c r="F305" s="45"/>
      <c r="G305" s="45"/>
      <c r="H305" s="45"/>
      <c r="I305" s="45"/>
      <c r="J305" s="45"/>
      <c r="K305" s="45"/>
      <c r="L305" s="45"/>
      <c r="M305" s="45"/>
      <c r="N305" s="45"/>
      <c r="O305" s="45"/>
      <c r="P305" s="45"/>
      <c r="Q305" s="45"/>
      <c r="R305" s="45"/>
      <c r="S305" s="45"/>
      <c r="T305" s="45"/>
      <c r="U305" s="45"/>
      <c r="V305" s="45"/>
      <c r="W305" s="45"/>
    </row>
    <row r="306" spans="1:23" x14ac:dyDescent="0.25">
      <c r="A306" s="45"/>
      <c r="B306" s="52"/>
      <c r="C306" s="46"/>
      <c r="D306" s="45"/>
      <c r="E306" s="45"/>
      <c r="F306" s="45"/>
      <c r="G306" s="45"/>
      <c r="H306" s="45"/>
      <c r="I306" s="45"/>
      <c r="J306" s="45"/>
      <c r="K306" s="45"/>
      <c r="L306" s="45"/>
      <c r="M306" s="45"/>
      <c r="N306" s="45"/>
      <c r="O306" s="45"/>
      <c r="P306" s="45"/>
      <c r="Q306" s="45"/>
      <c r="R306" s="45"/>
      <c r="S306" s="45"/>
      <c r="T306" s="45"/>
      <c r="U306" s="45"/>
      <c r="V306" s="45"/>
      <c r="W306" s="45"/>
    </row>
    <row r="307" spans="1:23" x14ac:dyDescent="0.25">
      <c r="A307" s="45"/>
      <c r="B307" s="52"/>
      <c r="C307" s="46"/>
      <c r="D307" s="45"/>
      <c r="E307" s="45"/>
      <c r="F307" s="45"/>
      <c r="G307" s="45"/>
      <c r="H307" s="45"/>
      <c r="I307" s="45"/>
      <c r="J307" s="45"/>
      <c r="K307" s="45"/>
      <c r="L307" s="45"/>
      <c r="M307" s="45"/>
      <c r="N307" s="45"/>
      <c r="O307" s="45"/>
      <c r="P307" s="45"/>
      <c r="Q307" s="45"/>
      <c r="R307" s="45"/>
      <c r="S307" s="45"/>
      <c r="T307" s="45"/>
      <c r="U307" s="45"/>
      <c r="V307" s="45"/>
      <c r="W307" s="45"/>
    </row>
    <row r="308" spans="1:23" x14ac:dyDescent="0.25">
      <c r="A308" s="45"/>
      <c r="B308" s="52"/>
      <c r="C308" s="46"/>
      <c r="D308" s="45"/>
      <c r="E308" s="45"/>
      <c r="F308" s="45"/>
      <c r="G308" s="45"/>
      <c r="H308" s="45"/>
      <c r="I308" s="45"/>
      <c r="J308" s="45"/>
      <c r="K308" s="45"/>
      <c r="L308" s="45"/>
      <c r="M308" s="45"/>
      <c r="N308" s="45"/>
      <c r="O308" s="45"/>
      <c r="P308" s="45"/>
      <c r="Q308" s="45"/>
      <c r="R308" s="45"/>
      <c r="S308" s="45"/>
      <c r="T308" s="45"/>
      <c r="U308" s="45"/>
      <c r="V308" s="45"/>
      <c r="W308" s="45"/>
    </row>
    <row r="309" spans="1:23" x14ac:dyDescent="0.25">
      <c r="A309" s="45"/>
      <c r="B309" s="52"/>
      <c r="C309" s="46"/>
      <c r="D309" s="45"/>
      <c r="E309" s="45"/>
      <c r="F309" s="45"/>
      <c r="G309" s="45"/>
      <c r="H309" s="45"/>
      <c r="I309" s="45"/>
      <c r="J309" s="45"/>
      <c r="K309" s="45"/>
      <c r="L309" s="45"/>
      <c r="M309" s="45"/>
      <c r="N309" s="45"/>
      <c r="O309" s="45"/>
      <c r="P309" s="45"/>
      <c r="Q309" s="45"/>
      <c r="R309" s="45"/>
      <c r="S309" s="45"/>
      <c r="T309" s="45"/>
      <c r="U309" s="45"/>
      <c r="V309" s="45"/>
      <c r="W309" s="45"/>
    </row>
    <row r="310" spans="1:23" x14ac:dyDescent="0.25">
      <c r="A310" s="45"/>
      <c r="B310" s="52"/>
      <c r="C310" s="46"/>
      <c r="D310" s="45"/>
      <c r="E310" s="45"/>
      <c r="F310" s="45"/>
      <c r="G310" s="45"/>
      <c r="H310" s="45"/>
      <c r="I310" s="45"/>
      <c r="J310" s="45"/>
      <c r="K310" s="45"/>
      <c r="L310" s="45"/>
      <c r="M310" s="45"/>
      <c r="N310" s="45"/>
      <c r="O310" s="45"/>
      <c r="P310" s="45"/>
      <c r="Q310" s="45"/>
      <c r="R310" s="45"/>
      <c r="S310" s="45"/>
      <c r="T310" s="45"/>
      <c r="U310" s="45"/>
      <c r="V310" s="45"/>
      <c r="W310" s="45"/>
    </row>
    <row r="311" spans="1:23" x14ac:dyDescent="0.25">
      <c r="A311" s="45"/>
      <c r="B311" s="52"/>
      <c r="C311" s="46"/>
      <c r="D311" s="45"/>
      <c r="E311" s="45"/>
      <c r="F311" s="45"/>
      <c r="G311" s="45"/>
      <c r="H311" s="45"/>
      <c r="I311" s="45"/>
      <c r="J311" s="45"/>
      <c r="K311" s="45"/>
      <c r="L311" s="45"/>
      <c r="M311" s="45"/>
      <c r="N311" s="45"/>
      <c r="O311" s="45"/>
      <c r="P311" s="45"/>
      <c r="Q311" s="45"/>
      <c r="R311" s="45"/>
      <c r="S311" s="45"/>
      <c r="T311" s="45"/>
      <c r="U311" s="45"/>
      <c r="V311" s="45"/>
      <c r="W311" s="45"/>
    </row>
    <row r="312" spans="1:23" x14ac:dyDescent="0.25">
      <c r="A312" s="45"/>
      <c r="B312" s="52"/>
      <c r="C312" s="46"/>
      <c r="D312" s="45"/>
      <c r="E312" s="45"/>
      <c r="F312" s="45"/>
      <c r="G312" s="45"/>
      <c r="H312" s="45"/>
      <c r="I312" s="45"/>
      <c r="J312" s="45"/>
      <c r="K312" s="45"/>
      <c r="L312" s="45"/>
      <c r="M312" s="45"/>
      <c r="N312" s="45"/>
      <c r="O312" s="45"/>
      <c r="P312" s="45"/>
      <c r="Q312" s="45"/>
      <c r="R312" s="45"/>
      <c r="S312" s="45"/>
      <c r="T312" s="45"/>
      <c r="U312" s="45"/>
      <c r="V312" s="45"/>
      <c r="W312" s="45"/>
    </row>
    <row r="313" spans="1:23" x14ac:dyDescent="0.25">
      <c r="A313" s="45"/>
      <c r="B313" s="52"/>
      <c r="C313" s="46"/>
      <c r="D313" s="45"/>
      <c r="E313" s="45"/>
      <c r="F313" s="45"/>
      <c r="G313" s="45"/>
      <c r="H313" s="45"/>
      <c r="I313" s="45"/>
      <c r="J313" s="45"/>
      <c r="K313" s="45"/>
      <c r="L313" s="45"/>
      <c r="M313" s="45"/>
      <c r="N313" s="45"/>
      <c r="O313" s="45"/>
      <c r="P313" s="45"/>
      <c r="Q313" s="45"/>
      <c r="R313" s="45"/>
      <c r="S313" s="45"/>
      <c r="T313" s="45"/>
      <c r="U313" s="45"/>
      <c r="V313" s="45"/>
      <c r="W313" s="45"/>
    </row>
    <row r="314" spans="1:23" x14ac:dyDescent="0.25">
      <c r="A314" s="45"/>
      <c r="B314" s="52"/>
      <c r="C314" s="46"/>
      <c r="D314" s="45"/>
      <c r="E314" s="45"/>
      <c r="F314" s="45"/>
      <c r="G314" s="45"/>
      <c r="H314" s="45"/>
      <c r="I314" s="45"/>
      <c r="J314" s="45"/>
      <c r="K314" s="45"/>
      <c r="L314" s="45"/>
      <c r="M314" s="45"/>
      <c r="N314" s="45"/>
      <c r="O314" s="45"/>
      <c r="P314" s="45"/>
      <c r="Q314" s="45"/>
      <c r="R314" s="45"/>
      <c r="S314" s="45"/>
      <c r="T314" s="45"/>
      <c r="U314" s="45"/>
      <c r="V314" s="45"/>
      <c r="W314" s="45"/>
    </row>
    <row r="315" spans="1:23" x14ac:dyDescent="0.25">
      <c r="A315" s="45"/>
      <c r="B315" s="52"/>
      <c r="C315" s="46"/>
      <c r="D315" s="45"/>
      <c r="E315" s="45"/>
      <c r="F315" s="45"/>
      <c r="G315" s="45"/>
      <c r="H315" s="45"/>
      <c r="I315" s="45"/>
      <c r="J315" s="45"/>
      <c r="K315" s="45"/>
      <c r="L315" s="45"/>
      <c r="M315" s="45"/>
      <c r="N315" s="45"/>
      <c r="O315" s="45"/>
      <c r="P315" s="45"/>
      <c r="Q315" s="45"/>
      <c r="R315" s="45"/>
      <c r="S315" s="45"/>
      <c r="T315" s="45"/>
      <c r="U315" s="45"/>
      <c r="V315" s="45"/>
      <c r="W315" s="45"/>
    </row>
    <row r="316" spans="1:23" x14ac:dyDescent="0.25">
      <c r="A316" s="45"/>
      <c r="B316" s="52"/>
      <c r="C316" s="46"/>
      <c r="D316" s="45"/>
      <c r="E316" s="45"/>
      <c r="F316" s="45"/>
      <c r="G316" s="45"/>
      <c r="H316" s="45"/>
      <c r="I316" s="45"/>
      <c r="J316" s="45"/>
      <c r="K316" s="45"/>
      <c r="L316" s="45"/>
      <c r="M316" s="45"/>
      <c r="N316" s="45"/>
      <c r="O316" s="45"/>
      <c r="P316" s="45"/>
      <c r="Q316" s="45"/>
      <c r="R316" s="45"/>
      <c r="S316" s="45"/>
      <c r="T316" s="45"/>
      <c r="U316" s="45"/>
      <c r="V316" s="45"/>
      <c r="W316" s="45"/>
    </row>
    <row r="317" spans="1:23" x14ac:dyDescent="0.25">
      <c r="A317" s="45"/>
      <c r="B317" s="52"/>
      <c r="C317" s="46"/>
      <c r="D317" s="45"/>
      <c r="E317" s="45"/>
      <c r="F317" s="45"/>
      <c r="G317" s="45"/>
      <c r="H317" s="45"/>
      <c r="I317" s="45"/>
      <c r="J317" s="45"/>
      <c r="K317" s="45"/>
      <c r="L317" s="45"/>
      <c r="M317" s="45"/>
      <c r="N317" s="45"/>
      <c r="O317" s="45"/>
      <c r="P317" s="45"/>
      <c r="Q317" s="45"/>
      <c r="R317" s="45"/>
      <c r="S317" s="45"/>
      <c r="T317" s="45"/>
      <c r="U317" s="45"/>
      <c r="V317" s="45"/>
      <c r="W317" s="45"/>
    </row>
    <row r="318" spans="1:23" x14ac:dyDescent="0.25">
      <c r="A318" s="45"/>
      <c r="B318" s="52"/>
      <c r="C318" s="46"/>
      <c r="D318" s="45"/>
      <c r="E318" s="45"/>
      <c r="F318" s="45"/>
      <c r="G318" s="45"/>
      <c r="H318" s="45"/>
      <c r="I318" s="45"/>
      <c r="J318" s="45"/>
      <c r="K318" s="45"/>
      <c r="L318" s="45"/>
      <c r="M318" s="45"/>
      <c r="N318" s="45"/>
      <c r="O318" s="45"/>
      <c r="P318" s="45"/>
      <c r="Q318" s="45"/>
      <c r="R318" s="45"/>
      <c r="S318" s="45"/>
      <c r="T318" s="45"/>
      <c r="U318" s="45"/>
      <c r="V318" s="45"/>
      <c r="W318" s="45"/>
    </row>
    <row r="319" spans="1:23" x14ac:dyDescent="0.25">
      <c r="A319" s="45"/>
      <c r="B319" s="52"/>
      <c r="C319" s="46"/>
      <c r="D319" s="45"/>
      <c r="E319" s="45"/>
      <c r="F319" s="45"/>
      <c r="G319" s="45"/>
      <c r="H319" s="45"/>
      <c r="I319" s="45"/>
      <c r="J319" s="45"/>
      <c r="K319" s="45"/>
      <c r="L319" s="45"/>
      <c r="M319" s="45"/>
      <c r="N319" s="45"/>
      <c r="O319" s="45"/>
      <c r="P319" s="45"/>
      <c r="Q319" s="45"/>
      <c r="R319" s="45"/>
      <c r="S319" s="45"/>
      <c r="T319" s="45"/>
      <c r="U319" s="45"/>
      <c r="V319" s="45"/>
      <c r="W319" s="45"/>
    </row>
    <row r="320" spans="1:23" x14ac:dyDescent="0.25">
      <c r="A320" s="45"/>
      <c r="B320" s="52"/>
      <c r="C320" s="46"/>
      <c r="D320" s="45"/>
      <c r="E320" s="45"/>
      <c r="F320" s="45"/>
      <c r="G320" s="45"/>
      <c r="H320" s="45"/>
      <c r="I320" s="45"/>
      <c r="J320" s="45"/>
      <c r="K320" s="45"/>
      <c r="L320" s="45"/>
      <c r="M320" s="45"/>
      <c r="N320" s="45"/>
      <c r="O320" s="45"/>
      <c r="P320" s="45"/>
      <c r="Q320" s="45"/>
      <c r="R320" s="45"/>
      <c r="S320" s="45"/>
      <c r="T320" s="45"/>
      <c r="U320" s="45"/>
      <c r="V320" s="45"/>
      <c r="W320" s="45"/>
    </row>
    <row r="321" spans="1:23" x14ac:dyDescent="0.25">
      <c r="A321" s="45"/>
      <c r="B321" s="52"/>
      <c r="C321" s="46"/>
      <c r="D321" s="45"/>
      <c r="E321" s="45"/>
      <c r="F321" s="45"/>
      <c r="G321" s="45"/>
      <c r="H321" s="45"/>
      <c r="I321" s="45"/>
      <c r="J321" s="45"/>
      <c r="K321" s="45"/>
      <c r="L321" s="45"/>
      <c r="M321" s="45"/>
      <c r="N321" s="45"/>
      <c r="O321" s="45"/>
      <c r="P321" s="45"/>
      <c r="Q321" s="45"/>
      <c r="R321" s="45"/>
      <c r="S321" s="45"/>
      <c r="T321" s="45"/>
      <c r="U321" s="45"/>
      <c r="V321" s="45"/>
      <c r="W321" s="45"/>
    </row>
    <row r="322" spans="1:23" x14ac:dyDescent="0.25">
      <c r="A322" s="45"/>
      <c r="B322" s="52"/>
      <c r="C322" s="46"/>
      <c r="D322" s="45"/>
      <c r="E322" s="45"/>
      <c r="F322" s="45"/>
      <c r="G322" s="45"/>
      <c r="H322" s="45"/>
      <c r="I322" s="45"/>
      <c r="J322" s="45"/>
      <c r="K322" s="45"/>
      <c r="L322" s="45"/>
      <c r="M322" s="45"/>
      <c r="N322" s="45"/>
      <c r="O322" s="45"/>
      <c r="P322" s="45"/>
      <c r="Q322" s="45"/>
      <c r="R322" s="45"/>
      <c r="S322" s="45"/>
      <c r="T322" s="45"/>
      <c r="U322" s="45"/>
      <c r="V322" s="45"/>
      <c r="W322" s="45"/>
    </row>
    <row r="323" spans="1:23" x14ac:dyDescent="0.25">
      <c r="A323" s="45"/>
      <c r="B323" s="52"/>
      <c r="C323" s="46"/>
      <c r="D323" s="45"/>
      <c r="E323" s="45"/>
      <c r="F323" s="45"/>
      <c r="G323" s="45"/>
      <c r="H323" s="45"/>
      <c r="I323" s="45"/>
      <c r="J323" s="45"/>
      <c r="K323" s="45"/>
      <c r="L323" s="45"/>
      <c r="M323" s="45"/>
      <c r="N323" s="45"/>
      <c r="O323" s="45"/>
      <c r="P323" s="45"/>
      <c r="Q323" s="45"/>
      <c r="R323" s="45"/>
      <c r="S323" s="45"/>
      <c r="T323" s="45"/>
      <c r="U323" s="45"/>
      <c r="V323" s="45"/>
      <c r="W323" s="45"/>
    </row>
    <row r="324" spans="1:23" x14ac:dyDescent="0.25">
      <c r="A324" s="45"/>
      <c r="B324" s="52"/>
      <c r="C324" s="46"/>
      <c r="D324" s="45"/>
      <c r="E324" s="45"/>
      <c r="F324" s="45"/>
      <c r="G324" s="45"/>
      <c r="H324" s="45"/>
      <c r="I324" s="45"/>
      <c r="J324" s="45"/>
      <c r="K324" s="45"/>
      <c r="L324" s="45"/>
      <c r="M324" s="45"/>
      <c r="N324" s="45"/>
      <c r="O324" s="45"/>
      <c r="P324" s="45"/>
      <c r="Q324" s="45"/>
      <c r="R324" s="45"/>
      <c r="S324" s="45"/>
      <c r="T324" s="45"/>
      <c r="U324" s="45"/>
      <c r="V324" s="45"/>
      <c r="W324" s="45"/>
    </row>
    <row r="325" spans="1:23" x14ac:dyDescent="0.25">
      <c r="A325" s="45"/>
      <c r="B325" s="52"/>
      <c r="C325" s="46"/>
      <c r="D325" s="45"/>
      <c r="E325" s="45"/>
      <c r="F325" s="45"/>
      <c r="G325" s="45"/>
      <c r="H325" s="45"/>
      <c r="I325" s="45"/>
      <c r="J325" s="45"/>
      <c r="K325" s="45"/>
      <c r="L325" s="45"/>
      <c r="M325" s="45"/>
      <c r="N325" s="45"/>
      <c r="O325" s="45"/>
      <c r="P325" s="45"/>
      <c r="Q325" s="45"/>
      <c r="R325" s="45"/>
      <c r="S325" s="45"/>
      <c r="T325" s="45"/>
      <c r="U325" s="45"/>
      <c r="V325" s="45"/>
      <c r="W325" s="45"/>
    </row>
    <row r="326" spans="1:23" x14ac:dyDescent="0.25">
      <c r="A326" s="45"/>
      <c r="B326" s="52"/>
      <c r="C326" s="46"/>
      <c r="D326" s="45"/>
      <c r="E326" s="45"/>
      <c r="F326" s="45"/>
      <c r="G326" s="45"/>
      <c r="H326" s="45"/>
      <c r="I326" s="45"/>
      <c r="J326" s="45"/>
      <c r="K326" s="45"/>
      <c r="L326" s="45"/>
      <c r="M326" s="45"/>
      <c r="N326" s="45"/>
      <c r="O326" s="45"/>
      <c r="P326" s="45"/>
      <c r="Q326" s="45"/>
      <c r="R326" s="45"/>
      <c r="S326" s="45"/>
      <c r="T326" s="45"/>
      <c r="U326" s="45"/>
      <c r="V326" s="45"/>
      <c r="W326" s="45"/>
    </row>
    <row r="327" spans="1:23" x14ac:dyDescent="0.25">
      <c r="A327" s="45"/>
      <c r="B327" s="52"/>
      <c r="C327" s="46"/>
      <c r="D327" s="45"/>
      <c r="E327" s="45"/>
      <c r="F327" s="45"/>
      <c r="G327" s="45"/>
      <c r="H327" s="45"/>
      <c r="I327" s="45"/>
      <c r="J327" s="45"/>
      <c r="K327" s="45"/>
      <c r="L327" s="45"/>
      <c r="M327" s="45"/>
      <c r="N327" s="45"/>
      <c r="O327" s="45"/>
      <c r="P327" s="45"/>
      <c r="Q327" s="45"/>
      <c r="R327" s="45"/>
      <c r="S327" s="45"/>
      <c r="T327" s="45"/>
      <c r="U327" s="45"/>
      <c r="V327" s="45"/>
      <c r="W327" s="45"/>
    </row>
    <row r="328" spans="1:23" x14ac:dyDescent="0.25">
      <c r="A328" s="45"/>
      <c r="B328" s="52"/>
      <c r="C328" s="46"/>
      <c r="D328" s="45"/>
      <c r="E328" s="45"/>
      <c r="F328" s="45"/>
      <c r="G328" s="45"/>
      <c r="H328" s="45"/>
      <c r="I328" s="45"/>
      <c r="J328" s="45"/>
      <c r="K328" s="45"/>
      <c r="L328" s="45"/>
      <c r="M328" s="45"/>
      <c r="N328" s="45"/>
      <c r="O328" s="45"/>
      <c r="P328" s="45"/>
      <c r="Q328" s="45"/>
      <c r="R328" s="45"/>
      <c r="S328" s="45"/>
      <c r="T328" s="45"/>
      <c r="U328" s="45"/>
      <c r="V328" s="45"/>
      <c r="W328" s="45"/>
    </row>
    <row r="329" spans="1:23" x14ac:dyDescent="0.25">
      <c r="A329" s="45"/>
      <c r="B329" s="52"/>
      <c r="C329" s="46"/>
      <c r="D329" s="45"/>
      <c r="E329" s="45"/>
      <c r="F329" s="45"/>
      <c r="G329" s="45"/>
      <c r="H329" s="45"/>
      <c r="I329" s="45"/>
      <c r="J329" s="45"/>
      <c r="K329" s="45"/>
      <c r="L329" s="45"/>
      <c r="M329" s="45"/>
      <c r="N329" s="45"/>
      <c r="O329" s="45"/>
      <c r="P329" s="45"/>
      <c r="Q329" s="45"/>
      <c r="R329" s="45"/>
      <c r="S329" s="45"/>
      <c r="T329" s="45"/>
      <c r="U329" s="45"/>
      <c r="V329" s="45"/>
      <c r="W329" s="45"/>
    </row>
    <row r="330" spans="1:23" x14ac:dyDescent="0.25">
      <c r="A330" s="45"/>
      <c r="B330" s="52"/>
      <c r="C330" s="46"/>
      <c r="D330" s="45"/>
      <c r="E330" s="45"/>
      <c r="F330" s="45"/>
      <c r="G330" s="45"/>
      <c r="H330" s="45"/>
      <c r="I330" s="45"/>
      <c r="J330" s="45"/>
      <c r="K330" s="45"/>
      <c r="L330" s="45"/>
      <c r="M330" s="45"/>
      <c r="N330" s="45"/>
      <c r="O330" s="45"/>
      <c r="P330" s="45"/>
      <c r="Q330" s="45"/>
      <c r="R330" s="45"/>
      <c r="S330" s="45"/>
      <c r="T330" s="45"/>
      <c r="U330" s="45"/>
      <c r="V330" s="45"/>
      <c r="W330" s="45"/>
    </row>
    <row r="331" spans="1:23" x14ac:dyDescent="0.25">
      <c r="A331" s="45"/>
      <c r="B331" s="52"/>
      <c r="C331" s="46"/>
      <c r="D331" s="45"/>
      <c r="E331" s="45"/>
      <c r="F331" s="45"/>
      <c r="G331" s="45"/>
      <c r="H331" s="45"/>
      <c r="I331" s="45"/>
      <c r="J331" s="45"/>
      <c r="K331" s="45"/>
      <c r="L331" s="45"/>
      <c r="M331" s="45"/>
      <c r="N331" s="45"/>
      <c r="O331" s="45"/>
      <c r="P331" s="45"/>
      <c r="Q331" s="45"/>
      <c r="R331" s="45"/>
      <c r="S331" s="45"/>
      <c r="T331" s="45"/>
      <c r="U331" s="45"/>
      <c r="V331" s="45"/>
      <c r="W331" s="45"/>
    </row>
    <row r="332" spans="1:23" x14ac:dyDescent="0.25">
      <c r="A332" s="45"/>
      <c r="B332" s="52"/>
      <c r="C332" s="46"/>
      <c r="D332" s="45"/>
      <c r="E332" s="45"/>
      <c r="F332" s="45"/>
      <c r="G332" s="45"/>
      <c r="H332" s="45"/>
      <c r="I332" s="45"/>
      <c r="J332" s="45"/>
      <c r="K332" s="45"/>
      <c r="L332" s="45"/>
      <c r="M332" s="45"/>
      <c r="N332" s="45"/>
      <c r="O332" s="45"/>
      <c r="P332" s="45"/>
      <c r="Q332" s="45"/>
      <c r="R332" s="45"/>
      <c r="S332" s="45"/>
      <c r="T332" s="45"/>
      <c r="U332" s="45"/>
      <c r="V332" s="45"/>
      <c r="W332" s="45"/>
    </row>
    <row r="333" spans="1:23" x14ac:dyDescent="0.25">
      <c r="A333" s="45"/>
      <c r="B333" s="52"/>
      <c r="C333" s="46"/>
      <c r="D333" s="45"/>
      <c r="E333" s="45"/>
      <c r="F333" s="45"/>
      <c r="G333" s="45"/>
      <c r="H333" s="45"/>
      <c r="I333" s="45"/>
      <c r="J333" s="45"/>
      <c r="K333" s="45"/>
      <c r="L333" s="45"/>
      <c r="M333" s="45"/>
      <c r="N333" s="45"/>
      <c r="O333" s="45"/>
      <c r="P333" s="45"/>
      <c r="Q333" s="45"/>
      <c r="R333" s="45"/>
      <c r="S333" s="45"/>
      <c r="T333" s="45"/>
      <c r="U333" s="45"/>
      <c r="V333" s="45"/>
      <c r="W333" s="45"/>
    </row>
    <row r="334" spans="1:23" x14ac:dyDescent="0.25">
      <c r="A334" s="45"/>
      <c r="B334" s="52"/>
      <c r="C334" s="46"/>
      <c r="D334" s="45"/>
      <c r="E334" s="45"/>
      <c r="F334" s="45"/>
      <c r="G334" s="45"/>
      <c r="H334" s="45"/>
      <c r="I334" s="45"/>
      <c r="J334" s="45"/>
      <c r="K334" s="45"/>
      <c r="L334" s="45"/>
      <c r="M334" s="45"/>
      <c r="N334" s="45"/>
      <c r="O334" s="45"/>
      <c r="P334" s="45"/>
      <c r="Q334" s="45"/>
      <c r="R334" s="45"/>
      <c r="S334" s="45"/>
      <c r="T334" s="45"/>
      <c r="U334" s="45"/>
      <c r="V334" s="45"/>
      <c r="W334" s="45"/>
    </row>
    <row r="335" spans="1:23" x14ac:dyDescent="0.25">
      <c r="A335" s="45"/>
      <c r="B335" s="52"/>
      <c r="C335" s="46"/>
      <c r="D335" s="45"/>
      <c r="E335" s="45"/>
      <c r="F335" s="45"/>
      <c r="G335" s="45"/>
      <c r="H335" s="45"/>
      <c r="I335" s="45"/>
      <c r="J335" s="45"/>
      <c r="K335" s="45"/>
      <c r="L335" s="45"/>
      <c r="M335" s="45"/>
      <c r="N335" s="45"/>
      <c r="O335" s="45"/>
      <c r="P335" s="45"/>
      <c r="Q335" s="45"/>
      <c r="R335" s="45"/>
      <c r="S335" s="45"/>
      <c r="T335" s="45"/>
      <c r="U335" s="45"/>
      <c r="V335" s="45"/>
      <c r="W335" s="45"/>
    </row>
    <row r="336" spans="1:23" x14ac:dyDescent="0.25">
      <c r="A336" s="45"/>
      <c r="B336" s="52"/>
      <c r="C336" s="46"/>
      <c r="D336" s="45"/>
      <c r="E336" s="45"/>
      <c r="F336" s="45"/>
      <c r="G336" s="45"/>
      <c r="H336" s="45"/>
      <c r="I336" s="45"/>
      <c r="J336" s="45"/>
      <c r="K336" s="45"/>
      <c r="L336" s="45"/>
      <c r="M336" s="45"/>
      <c r="N336" s="45"/>
      <c r="O336" s="45"/>
      <c r="P336" s="45"/>
      <c r="Q336" s="45"/>
      <c r="R336" s="45"/>
      <c r="S336" s="45"/>
      <c r="T336" s="45"/>
      <c r="U336" s="45"/>
      <c r="V336" s="45"/>
      <c r="W336" s="45"/>
    </row>
    <row r="337" spans="1:23" x14ac:dyDescent="0.25">
      <c r="A337" s="45"/>
      <c r="B337" s="52"/>
      <c r="C337" s="46"/>
      <c r="D337" s="45"/>
      <c r="E337" s="45"/>
      <c r="F337" s="45"/>
      <c r="G337" s="45"/>
      <c r="H337" s="45"/>
      <c r="I337" s="45"/>
      <c r="J337" s="45"/>
      <c r="K337" s="45"/>
      <c r="L337" s="45"/>
      <c r="M337" s="45"/>
      <c r="N337" s="45"/>
      <c r="O337" s="45"/>
      <c r="P337" s="45"/>
      <c r="Q337" s="45"/>
      <c r="R337" s="45"/>
      <c r="S337" s="45"/>
      <c r="T337" s="45"/>
      <c r="U337" s="45"/>
      <c r="V337" s="45"/>
      <c r="W337" s="45"/>
    </row>
    <row r="338" spans="1:23" x14ac:dyDescent="0.25">
      <c r="A338" s="45"/>
      <c r="B338" s="52"/>
      <c r="C338" s="46"/>
      <c r="D338" s="45"/>
      <c r="E338" s="45"/>
      <c r="F338" s="45"/>
      <c r="G338" s="45"/>
      <c r="H338" s="45"/>
      <c r="I338" s="45"/>
      <c r="J338" s="45"/>
      <c r="K338" s="45"/>
      <c r="L338" s="45"/>
      <c r="M338" s="45"/>
      <c r="N338" s="45"/>
      <c r="O338" s="45"/>
      <c r="P338" s="45"/>
      <c r="Q338" s="45"/>
      <c r="R338" s="45"/>
      <c r="S338" s="45"/>
      <c r="T338" s="45"/>
      <c r="U338" s="45"/>
      <c r="V338" s="45"/>
      <c r="W338" s="45"/>
    </row>
    <row r="339" spans="1:23" x14ac:dyDescent="0.25">
      <c r="A339" s="45"/>
      <c r="B339" s="52"/>
      <c r="C339" s="46"/>
      <c r="D339" s="45"/>
      <c r="E339" s="45"/>
      <c r="F339" s="45"/>
      <c r="G339" s="45"/>
      <c r="H339" s="45"/>
      <c r="I339" s="45"/>
      <c r="J339" s="45"/>
      <c r="K339" s="45"/>
      <c r="L339" s="45"/>
      <c r="M339" s="45"/>
      <c r="N339" s="45"/>
      <c r="O339" s="45"/>
      <c r="P339" s="45"/>
      <c r="Q339" s="45"/>
      <c r="R339" s="45"/>
      <c r="S339" s="45"/>
      <c r="T339" s="45"/>
      <c r="U339" s="45"/>
      <c r="V339" s="45"/>
      <c r="W339" s="45"/>
    </row>
    <row r="340" spans="1:23" x14ac:dyDescent="0.25">
      <c r="A340" s="45"/>
      <c r="B340" s="52"/>
      <c r="C340" s="46"/>
      <c r="D340" s="45"/>
      <c r="E340" s="45"/>
      <c r="F340" s="45"/>
      <c r="G340" s="45"/>
      <c r="H340" s="45"/>
      <c r="I340" s="45"/>
      <c r="J340" s="45"/>
      <c r="K340" s="45"/>
      <c r="L340" s="45"/>
      <c r="M340" s="45"/>
      <c r="N340" s="45"/>
      <c r="O340" s="45"/>
      <c r="P340" s="45"/>
      <c r="Q340" s="45"/>
      <c r="R340" s="45"/>
      <c r="S340" s="45"/>
      <c r="T340" s="45"/>
      <c r="U340" s="45"/>
      <c r="V340" s="45"/>
      <c r="W340" s="45"/>
    </row>
    <row r="341" spans="1:23" x14ac:dyDescent="0.25">
      <c r="A341" s="45"/>
      <c r="B341" s="52"/>
      <c r="C341" s="46"/>
      <c r="D341" s="45"/>
      <c r="E341" s="45"/>
      <c r="F341" s="45"/>
      <c r="G341" s="45"/>
      <c r="H341" s="45"/>
      <c r="I341" s="45"/>
      <c r="J341" s="45"/>
      <c r="K341" s="45"/>
      <c r="L341" s="45"/>
      <c r="M341" s="45"/>
      <c r="N341" s="45"/>
      <c r="O341" s="45"/>
      <c r="P341" s="45"/>
      <c r="Q341" s="45"/>
      <c r="R341" s="45"/>
      <c r="S341" s="45"/>
      <c r="T341" s="45"/>
      <c r="U341" s="45"/>
      <c r="V341" s="45"/>
      <c r="W341" s="45"/>
    </row>
    <row r="342" spans="1:23" x14ac:dyDescent="0.25">
      <c r="A342" s="45"/>
      <c r="B342" s="52"/>
      <c r="C342" s="46"/>
      <c r="D342" s="45"/>
      <c r="E342" s="45"/>
      <c r="F342" s="45"/>
      <c r="G342" s="45"/>
      <c r="H342" s="45"/>
      <c r="I342" s="45"/>
      <c r="J342" s="45"/>
      <c r="K342" s="45"/>
      <c r="L342" s="45"/>
      <c r="M342" s="45"/>
      <c r="N342" s="45"/>
      <c r="O342" s="45"/>
      <c r="P342" s="45"/>
      <c r="Q342" s="45"/>
      <c r="R342" s="45"/>
      <c r="S342" s="45"/>
      <c r="T342" s="45"/>
      <c r="U342" s="45"/>
      <c r="V342" s="45"/>
      <c r="W342" s="45"/>
    </row>
    <row r="343" spans="1:23" x14ac:dyDescent="0.25">
      <c r="A343" s="45"/>
      <c r="B343" s="52"/>
      <c r="C343" s="46"/>
      <c r="D343" s="45"/>
      <c r="E343" s="45"/>
      <c r="F343" s="45"/>
      <c r="G343" s="45"/>
      <c r="H343" s="45"/>
      <c r="I343" s="45"/>
      <c r="J343" s="45"/>
      <c r="K343" s="45"/>
      <c r="L343" s="45"/>
      <c r="M343" s="45"/>
      <c r="N343" s="45"/>
      <c r="O343" s="45"/>
      <c r="P343" s="45"/>
      <c r="Q343" s="45"/>
      <c r="R343" s="45"/>
      <c r="S343" s="45"/>
      <c r="T343" s="45"/>
      <c r="U343" s="45"/>
      <c r="V343" s="45"/>
      <c r="W343" s="45"/>
    </row>
    <row r="344" spans="1:23" x14ac:dyDescent="0.25">
      <c r="A344" s="45"/>
      <c r="B344" s="52"/>
      <c r="C344" s="46"/>
      <c r="D344" s="45"/>
      <c r="E344" s="45"/>
      <c r="F344" s="45"/>
      <c r="G344" s="45"/>
      <c r="H344" s="45"/>
      <c r="I344" s="45"/>
      <c r="J344" s="45"/>
      <c r="K344" s="45"/>
      <c r="L344" s="45"/>
      <c r="M344" s="45"/>
      <c r="N344" s="45"/>
      <c r="O344" s="45"/>
      <c r="P344" s="45"/>
      <c r="Q344" s="45"/>
      <c r="R344" s="45"/>
      <c r="S344" s="45"/>
      <c r="T344" s="45"/>
      <c r="U344" s="45"/>
      <c r="V344" s="45"/>
      <c r="W344" s="45"/>
    </row>
    <row r="345" spans="1:23" x14ac:dyDescent="0.25">
      <c r="A345" s="45"/>
      <c r="B345" s="52"/>
      <c r="C345" s="46"/>
      <c r="D345" s="45"/>
      <c r="E345" s="45"/>
      <c r="F345" s="45"/>
      <c r="G345" s="45"/>
      <c r="H345" s="45"/>
      <c r="I345" s="45"/>
      <c r="J345" s="45"/>
      <c r="K345" s="45"/>
      <c r="L345" s="45"/>
      <c r="M345" s="45"/>
      <c r="N345" s="45"/>
      <c r="O345" s="45"/>
      <c r="P345" s="45"/>
      <c r="Q345" s="45"/>
      <c r="R345" s="45"/>
      <c r="S345" s="45"/>
      <c r="T345" s="45"/>
      <c r="U345" s="45"/>
      <c r="V345" s="45"/>
      <c r="W345" s="45"/>
    </row>
    <row r="346" spans="1:23" x14ac:dyDescent="0.25">
      <c r="A346" s="45"/>
      <c r="B346" s="52"/>
      <c r="C346" s="46"/>
      <c r="D346" s="45"/>
      <c r="E346" s="45"/>
      <c r="F346" s="45"/>
      <c r="G346" s="45"/>
      <c r="H346" s="45"/>
      <c r="I346" s="45"/>
      <c r="J346" s="45"/>
      <c r="K346" s="45"/>
      <c r="L346" s="45"/>
      <c r="M346" s="45"/>
      <c r="N346" s="45"/>
      <c r="O346" s="45"/>
      <c r="P346" s="45"/>
      <c r="Q346" s="45"/>
      <c r="R346" s="45"/>
      <c r="S346" s="45"/>
      <c r="T346" s="45"/>
      <c r="U346" s="45"/>
      <c r="V346" s="45"/>
      <c r="W346" s="45"/>
    </row>
    <row r="347" spans="1:23" x14ac:dyDescent="0.25">
      <c r="A347" s="45"/>
      <c r="B347" s="52"/>
      <c r="C347" s="46"/>
      <c r="D347" s="45"/>
      <c r="E347" s="45"/>
      <c r="F347" s="45"/>
      <c r="G347" s="45"/>
      <c r="H347" s="45"/>
      <c r="I347" s="45"/>
      <c r="J347" s="45"/>
      <c r="K347" s="45"/>
      <c r="L347" s="45"/>
      <c r="M347" s="45"/>
      <c r="N347" s="45"/>
      <c r="O347" s="45"/>
      <c r="P347" s="45"/>
      <c r="Q347" s="45"/>
      <c r="R347" s="45"/>
      <c r="S347" s="45"/>
      <c r="T347" s="45"/>
      <c r="U347" s="45"/>
      <c r="V347" s="45"/>
      <c r="W347" s="45"/>
    </row>
    <row r="348" spans="1:23" x14ac:dyDescent="0.25">
      <c r="A348" s="45"/>
      <c r="B348" s="52"/>
      <c r="C348" s="46"/>
      <c r="D348" s="45"/>
      <c r="E348" s="45"/>
      <c r="F348" s="45"/>
      <c r="G348" s="45"/>
      <c r="H348" s="45"/>
      <c r="I348" s="45"/>
      <c r="J348" s="45"/>
      <c r="K348" s="45"/>
      <c r="L348" s="45"/>
      <c r="M348" s="45"/>
      <c r="N348" s="45"/>
      <c r="O348" s="45"/>
      <c r="P348" s="45"/>
      <c r="Q348" s="45"/>
      <c r="R348" s="45"/>
      <c r="S348" s="45"/>
      <c r="T348" s="45"/>
      <c r="U348" s="45"/>
      <c r="V348" s="45"/>
      <c r="W348" s="45"/>
    </row>
    <row r="349" spans="1:23" x14ac:dyDescent="0.25">
      <c r="A349" s="45"/>
      <c r="B349" s="52"/>
      <c r="C349" s="46"/>
      <c r="D349" s="45"/>
      <c r="E349" s="45"/>
      <c r="F349" s="45"/>
      <c r="G349" s="45"/>
      <c r="H349" s="45"/>
      <c r="I349" s="45"/>
      <c r="J349" s="45"/>
      <c r="K349" s="45"/>
      <c r="L349" s="45"/>
      <c r="M349" s="45"/>
      <c r="N349" s="45"/>
      <c r="O349" s="45"/>
      <c r="P349" s="45"/>
      <c r="Q349" s="45"/>
      <c r="R349" s="45"/>
      <c r="S349" s="45"/>
      <c r="T349" s="45"/>
      <c r="U349" s="45"/>
      <c r="V349" s="45"/>
      <c r="W349" s="45"/>
    </row>
    <row r="350" spans="1:23" x14ac:dyDescent="0.25">
      <c r="A350" s="45"/>
      <c r="B350" s="52"/>
      <c r="C350" s="46"/>
      <c r="D350" s="45"/>
      <c r="E350" s="45"/>
      <c r="F350" s="45"/>
      <c r="G350" s="45"/>
      <c r="H350" s="45"/>
      <c r="I350" s="45"/>
      <c r="J350" s="45"/>
      <c r="K350" s="45"/>
      <c r="L350" s="45"/>
      <c r="M350" s="45"/>
      <c r="N350" s="45"/>
      <c r="O350" s="45"/>
      <c r="P350" s="45"/>
      <c r="Q350" s="45"/>
      <c r="R350" s="45"/>
      <c r="S350" s="45"/>
      <c r="T350" s="45"/>
      <c r="U350" s="45"/>
      <c r="V350" s="45"/>
      <c r="W350" s="45"/>
    </row>
    <row r="351" spans="1:23" x14ac:dyDescent="0.25">
      <c r="A351" s="45"/>
      <c r="B351" s="52"/>
      <c r="C351" s="46"/>
      <c r="D351" s="45"/>
      <c r="E351" s="45"/>
      <c r="F351" s="45"/>
      <c r="G351" s="45"/>
      <c r="H351" s="45"/>
      <c r="I351" s="45"/>
      <c r="J351" s="45"/>
      <c r="K351" s="45"/>
      <c r="L351" s="45"/>
      <c r="M351" s="45"/>
      <c r="N351" s="45"/>
      <c r="O351" s="45"/>
      <c r="P351" s="45"/>
      <c r="Q351" s="45"/>
      <c r="R351" s="45"/>
      <c r="S351" s="45"/>
      <c r="T351" s="45"/>
      <c r="U351" s="45"/>
      <c r="V351" s="45"/>
      <c r="W351" s="45"/>
    </row>
    <row r="352" spans="1:23" x14ac:dyDescent="0.25">
      <c r="A352" s="45"/>
      <c r="B352" s="52"/>
      <c r="C352" s="46"/>
      <c r="D352" s="45"/>
      <c r="E352" s="45"/>
      <c r="F352" s="45"/>
      <c r="G352" s="45"/>
      <c r="H352" s="45"/>
      <c r="I352" s="45"/>
      <c r="J352" s="45"/>
      <c r="K352" s="45"/>
      <c r="L352" s="45"/>
      <c r="M352" s="45"/>
      <c r="N352" s="45"/>
      <c r="O352" s="45"/>
      <c r="P352" s="45"/>
      <c r="Q352" s="45"/>
      <c r="R352" s="45"/>
      <c r="S352" s="45"/>
      <c r="T352" s="45"/>
      <c r="U352" s="45"/>
      <c r="V352" s="45"/>
      <c r="W352" s="45"/>
    </row>
    <row r="353" spans="1:23" x14ac:dyDescent="0.25">
      <c r="A353" s="45"/>
      <c r="B353" s="52"/>
      <c r="C353" s="46"/>
      <c r="D353" s="45"/>
      <c r="E353" s="45"/>
      <c r="F353" s="45"/>
      <c r="G353" s="45"/>
      <c r="H353" s="45"/>
      <c r="I353" s="45"/>
      <c r="J353" s="45"/>
      <c r="K353" s="45"/>
      <c r="L353" s="45"/>
      <c r="M353" s="45"/>
      <c r="N353" s="45"/>
      <c r="O353" s="45"/>
      <c r="P353" s="45"/>
      <c r="Q353" s="45"/>
      <c r="R353" s="45"/>
      <c r="S353" s="45"/>
      <c r="T353" s="45"/>
      <c r="U353" s="45"/>
      <c r="V353" s="45"/>
      <c r="W353" s="45"/>
    </row>
    <row r="354" spans="1:23" x14ac:dyDescent="0.25">
      <c r="A354" s="45"/>
      <c r="B354" s="52"/>
      <c r="C354" s="46"/>
      <c r="D354" s="45"/>
      <c r="E354" s="45"/>
      <c r="F354" s="45"/>
      <c r="G354" s="45"/>
      <c r="H354" s="45"/>
      <c r="I354" s="45"/>
      <c r="J354" s="45"/>
      <c r="K354" s="45"/>
      <c r="L354" s="45"/>
      <c r="M354" s="45"/>
      <c r="N354" s="45"/>
      <c r="O354" s="45"/>
      <c r="P354" s="45"/>
      <c r="Q354" s="45"/>
      <c r="R354" s="45"/>
      <c r="S354" s="45"/>
      <c r="T354" s="45"/>
      <c r="U354" s="45"/>
      <c r="V354" s="45"/>
      <c r="W354" s="45"/>
    </row>
    <row r="355" spans="1:23" x14ac:dyDescent="0.25">
      <c r="A355" s="45"/>
      <c r="B355" s="52"/>
      <c r="C355" s="46"/>
      <c r="D355" s="45"/>
      <c r="E355" s="45"/>
      <c r="F355" s="45"/>
      <c r="G355" s="45"/>
      <c r="H355" s="45"/>
      <c r="I355" s="45"/>
      <c r="J355" s="45"/>
      <c r="K355" s="45"/>
      <c r="L355" s="45"/>
      <c r="M355" s="45"/>
      <c r="N355" s="45"/>
      <c r="O355" s="45"/>
      <c r="P355" s="45"/>
      <c r="Q355" s="45"/>
      <c r="R355" s="45"/>
      <c r="S355" s="45"/>
      <c r="T355" s="45"/>
      <c r="U355" s="45"/>
      <c r="V355" s="45"/>
      <c r="W355" s="45"/>
    </row>
    <row r="356" spans="1:23" x14ac:dyDescent="0.25">
      <c r="A356" s="45"/>
      <c r="B356" s="52"/>
      <c r="C356" s="46"/>
      <c r="D356" s="45"/>
      <c r="E356" s="45"/>
      <c r="F356" s="45"/>
      <c r="G356" s="45"/>
      <c r="H356" s="45"/>
      <c r="I356" s="45"/>
      <c r="J356" s="45"/>
      <c r="K356" s="45"/>
      <c r="L356" s="45"/>
      <c r="M356" s="45"/>
      <c r="N356" s="45"/>
      <c r="O356" s="45"/>
      <c r="P356" s="45"/>
      <c r="Q356" s="45"/>
      <c r="R356" s="45"/>
      <c r="S356" s="45"/>
      <c r="T356" s="45"/>
      <c r="U356" s="45"/>
      <c r="V356" s="45"/>
      <c r="W356" s="45"/>
    </row>
    <row r="357" spans="1:23" x14ac:dyDescent="0.25">
      <c r="A357" s="45"/>
      <c r="B357" s="52"/>
      <c r="C357" s="46"/>
      <c r="D357" s="45"/>
      <c r="E357" s="45"/>
      <c r="F357" s="45"/>
      <c r="G357" s="45"/>
      <c r="H357" s="45"/>
      <c r="I357" s="45"/>
      <c r="J357" s="45"/>
      <c r="K357" s="45"/>
      <c r="L357" s="45"/>
      <c r="M357" s="45"/>
      <c r="N357" s="45"/>
      <c r="O357" s="45"/>
      <c r="P357" s="45"/>
      <c r="Q357" s="45"/>
      <c r="R357" s="45"/>
      <c r="S357" s="45"/>
      <c r="T357" s="45"/>
      <c r="U357" s="45"/>
      <c r="V357" s="45"/>
      <c r="W357" s="45"/>
    </row>
    <row r="358" spans="1:23" x14ac:dyDescent="0.25">
      <c r="A358" s="45"/>
      <c r="B358" s="52"/>
      <c r="C358" s="46"/>
      <c r="D358" s="45"/>
      <c r="E358" s="45"/>
      <c r="F358" s="45"/>
      <c r="G358" s="45"/>
      <c r="H358" s="45"/>
      <c r="I358" s="45"/>
      <c r="J358" s="45"/>
      <c r="K358" s="45"/>
      <c r="L358" s="45"/>
      <c r="M358" s="45"/>
      <c r="N358" s="45"/>
      <c r="O358" s="45"/>
      <c r="P358" s="45"/>
      <c r="Q358" s="45"/>
      <c r="R358" s="45"/>
      <c r="S358" s="45"/>
      <c r="T358" s="45"/>
      <c r="U358" s="45"/>
      <c r="V358" s="45"/>
      <c r="W358" s="45"/>
    </row>
    <row r="359" spans="1:23" x14ac:dyDescent="0.25">
      <c r="A359" s="45"/>
      <c r="B359" s="52"/>
      <c r="C359" s="46"/>
      <c r="D359" s="45"/>
      <c r="E359" s="45"/>
      <c r="F359" s="45"/>
      <c r="G359" s="45"/>
      <c r="H359" s="45"/>
      <c r="I359" s="45"/>
      <c r="J359" s="45"/>
      <c r="K359" s="45"/>
      <c r="L359" s="45"/>
      <c r="M359" s="45"/>
      <c r="N359" s="45"/>
      <c r="O359" s="45"/>
      <c r="P359" s="45"/>
      <c r="Q359" s="45"/>
      <c r="R359" s="45"/>
      <c r="S359" s="45"/>
      <c r="T359" s="45"/>
      <c r="U359" s="45"/>
      <c r="V359" s="45"/>
      <c r="W359" s="45"/>
    </row>
    <row r="360" spans="1:23" x14ac:dyDescent="0.25">
      <c r="A360" s="45"/>
      <c r="B360" s="52"/>
      <c r="C360" s="46"/>
      <c r="D360" s="45"/>
      <c r="E360" s="45"/>
      <c r="F360" s="45"/>
      <c r="G360" s="45"/>
      <c r="H360" s="45"/>
      <c r="I360" s="45"/>
      <c r="J360" s="45"/>
      <c r="K360" s="45"/>
      <c r="L360" s="45"/>
      <c r="M360" s="45"/>
      <c r="N360" s="45"/>
      <c r="O360" s="45"/>
      <c r="P360" s="45"/>
      <c r="Q360" s="45"/>
      <c r="R360" s="45"/>
      <c r="S360" s="45"/>
      <c r="T360" s="45"/>
      <c r="U360" s="45"/>
      <c r="V360" s="45"/>
      <c r="W360" s="45"/>
    </row>
    <row r="361" spans="1:23" x14ac:dyDescent="0.25">
      <c r="A361" s="45"/>
      <c r="B361" s="52"/>
      <c r="C361" s="46"/>
      <c r="D361" s="45"/>
      <c r="E361" s="45"/>
      <c r="F361" s="45"/>
      <c r="G361" s="45"/>
      <c r="H361" s="45"/>
      <c r="I361" s="45"/>
      <c r="J361" s="45"/>
      <c r="K361" s="45"/>
      <c r="L361" s="45"/>
      <c r="M361" s="45"/>
      <c r="N361" s="45"/>
      <c r="O361" s="45"/>
      <c r="P361" s="45"/>
      <c r="Q361" s="45"/>
      <c r="R361" s="45"/>
      <c r="S361" s="45"/>
      <c r="T361" s="45"/>
      <c r="U361" s="45"/>
      <c r="V361" s="45"/>
      <c r="W361" s="45"/>
    </row>
    <row r="362" spans="1:23" x14ac:dyDescent="0.25">
      <c r="A362" s="45"/>
      <c r="B362" s="52"/>
      <c r="C362" s="46"/>
      <c r="D362" s="45"/>
      <c r="E362" s="45"/>
      <c r="F362" s="45"/>
      <c r="G362" s="45"/>
      <c r="H362" s="45"/>
      <c r="I362" s="45"/>
      <c r="J362" s="45"/>
      <c r="K362" s="45"/>
      <c r="L362" s="45"/>
      <c r="M362" s="45"/>
      <c r="N362" s="45"/>
      <c r="O362" s="45"/>
      <c r="P362" s="45"/>
      <c r="Q362" s="45"/>
      <c r="R362" s="45"/>
      <c r="S362" s="45"/>
      <c r="T362" s="45"/>
      <c r="U362" s="45"/>
      <c r="V362" s="45"/>
      <c r="W362" s="45"/>
    </row>
    <row r="363" spans="1:23" x14ac:dyDescent="0.25">
      <c r="A363" s="45"/>
      <c r="B363" s="52"/>
      <c r="C363" s="46"/>
      <c r="D363" s="45"/>
      <c r="E363" s="45"/>
      <c r="F363" s="45"/>
      <c r="G363" s="45"/>
      <c r="H363" s="45"/>
      <c r="I363" s="45"/>
      <c r="J363" s="45"/>
      <c r="K363" s="45"/>
      <c r="L363" s="45"/>
      <c r="M363" s="45"/>
      <c r="N363" s="45"/>
      <c r="O363" s="45"/>
      <c r="P363" s="45"/>
      <c r="Q363" s="45"/>
      <c r="R363" s="45"/>
      <c r="S363" s="45"/>
      <c r="T363" s="45"/>
      <c r="U363" s="45"/>
      <c r="V363" s="45"/>
      <c r="W363" s="45"/>
    </row>
    <row r="364" spans="1:23" x14ac:dyDescent="0.25">
      <c r="A364" s="45"/>
      <c r="B364" s="52"/>
      <c r="C364" s="46"/>
      <c r="D364" s="45"/>
      <c r="E364" s="45"/>
      <c r="F364" s="45"/>
      <c r="G364" s="45"/>
      <c r="H364" s="45"/>
      <c r="I364" s="45"/>
      <c r="J364" s="45"/>
      <c r="K364" s="45"/>
      <c r="L364" s="45"/>
      <c r="M364" s="45"/>
      <c r="N364" s="45"/>
      <c r="O364" s="45"/>
      <c r="P364" s="45"/>
      <c r="Q364" s="45"/>
      <c r="R364" s="45"/>
      <c r="S364" s="45"/>
      <c r="T364" s="45"/>
      <c r="U364" s="45"/>
      <c r="V364" s="45"/>
      <c r="W364" s="45"/>
    </row>
    <row r="365" spans="1:23" x14ac:dyDescent="0.25">
      <c r="A365" s="45"/>
      <c r="B365" s="52"/>
      <c r="C365" s="46"/>
      <c r="D365" s="45"/>
      <c r="E365" s="45"/>
      <c r="F365" s="45"/>
      <c r="G365" s="45"/>
      <c r="H365" s="45"/>
      <c r="I365" s="45"/>
      <c r="J365" s="45"/>
      <c r="K365" s="45"/>
      <c r="L365" s="45"/>
      <c r="M365" s="45"/>
      <c r="N365" s="45"/>
      <c r="O365" s="45"/>
      <c r="P365" s="45"/>
      <c r="Q365" s="45"/>
      <c r="R365" s="45"/>
      <c r="S365" s="45"/>
      <c r="T365" s="45"/>
      <c r="U365" s="45"/>
      <c r="V365" s="45"/>
      <c r="W365" s="45"/>
    </row>
    <row r="366" spans="1:23" x14ac:dyDescent="0.25">
      <c r="A366" s="45"/>
      <c r="B366" s="52"/>
      <c r="C366" s="46"/>
      <c r="D366" s="45"/>
      <c r="E366" s="45"/>
      <c r="F366" s="45"/>
      <c r="G366" s="45"/>
      <c r="H366" s="45"/>
      <c r="I366" s="45"/>
      <c r="J366" s="45"/>
      <c r="K366" s="45"/>
      <c r="L366" s="45"/>
      <c r="M366" s="45"/>
      <c r="N366" s="45"/>
      <c r="O366" s="45"/>
      <c r="P366" s="45"/>
      <c r="Q366" s="45"/>
      <c r="R366" s="45"/>
      <c r="S366" s="45"/>
      <c r="T366" s="45"/>
      <c r="U366" s="45"/>
      <c r="V366" s="45"/>
      <c r="W366" s="45"/>
    </row>
    <row r="367" spans="1:23" x14ac:dyDescent="0.25">
      <c r="A367" s="45"/>
      <c r="B367" s="52"/>
      <c r="C367" s="46"/>
      <c r="D367" s="45"/>
      <c r="E367" s="45"/>
      <c r="F367" s="45"/>
      <c r="G367" s="45"/>
      <c r="H367" s="45"/>
      <c r="I367" s="45"/>
      <c r="J367" s="45"/>
      <c r="K367" s="45"/>
      <c r="L367" s="45"/>
      <c r="M367" s="45"/>
      <c r="N367" s="45"/>
      <c r="O367" s="45"/>
      <c r="P367" s="45"/>
      <c r="Q367" s="45"/>
      <c r="R367" s="45"/>
      <c r="S367" s="45"/>
      <c r="T367" s="45"/>
      <c r="U367" s="45"/>
      <c r="V367" s="45"/>
      <c r="W367" s="45"/>
    </row>
    <row r="368" spans="1:23" x14ac:dyDescent="0.25">
      <c r="A368" s="45"/>
      <c r="B368" s="52"/>
      <c r="C368" s="46"/>
      <c r="D368" s="45"/>
      <c r="E368" s="45"/>
      <c r="F368" s="45"/>
      <c r="G368" s="45"/>
      <c r="H368" s="45"/>
      <c r="I368" s="45"/>
      <c r="J368" s="45"/>
      <c r="K368" s="45"/>
      <c r="L368" s="45"/>
      <c r="M368" s="45"/>
      <c r="N368" s="45"/>
      <c r="O368" s="45"/>
      <c r="P368" s="45"/>
      <c r="Q368" s="45"/>
      <c r="R368" s="45"/>
      <c r="S368" s="45"/>
      <c r="T368" s="45"/>
      <c r="U368" s="45"/>
      <c r="V368" s="45"/>
      <c r="W368" s="45"/>
    </row>
    <row r="369" spans="1:23" x14ac:dyDescent="0.25">
      <c r="A369" s="45"/>
      <c r="B369" s="52"/>
      <c r="C369" s="46"/>
      <c r="D369" s="45"/>
      <c r="E369" s="45"/>
      <c r="F369" s="45"/>
      <c r="G369" s="45"/>
      <c r="H369" s="45"/>
      <c r="I369" s="45"/>
      <c r="J369" s="45"/>
      <c r="K369" s="45"/>
      <c r="L369" s="45"/>
      <c r="M369" s="45"/>
      <c r="N369" s="45"/>
      <c r="O369" s="45"/>
      <c r="P369" s="45"/>
      <c r="Q369" s="45"/>
      <c r="R369" s="45"/>
      <c r="S369" s="45"/>
      <c r="T369" s="45"/>
      <c r="U369" s="45"/>
      <c r="V369" s="45"/>
      <c r="W369" s="45"/>
    </row>
    <row r="370" spans="1:23" x14ac:dyDescent="0.25">
      <c r="A370" s="45"/>
      <c r="B370" s="52"/>
      <c r="C370" s="46"/>
      <c r="D370" s="45"/>
      <c r="E370" s="45"/>
      <c r="F370" s="45"/>
      <c r="G370" s="45"/>
      <c r="H370" s="45"/>
      <c r="I370" s="45"/>
      <c r="J370" s="45"/>
      <c r="K370" s="45"/>
      <c r="L370" s="45"/>
      <c r="M370" s="45"/>
      <c r="N370" s="45"/>
      <c r="O370" s="45"/>
      <c r="P370" s="45"/>
      <c r="Q370" s="45"/>
      <c r="R370" s="45"/>
      <c r="S370" s="45"/>
      <c r="T370" s="45"/>
      <c r="U370" s="45"/>
      <c r="V370" s="45"/>
      <c r="W370" s="45"/>
    </row>
    <row r="371" spans="1:23" x14ac:dyDescent="0.25">
      <c r="A371" s="45"/>
      <c r="B371" s="52"/>
      <c r="C371" s="46"/>
      <c r="D371" s="45"/>
      <c r="E371" s="45"/>
      <c r="F371" s="45"/>
      <c r="G371" s="45"/>
      <c r="H371" s="45"/>
      <c r="I371" s="45"/>
      <c r="J371" s="45"/>
      <c r="K371" s="45"/>
      <c r="L371" s="45"/>
      <c r="M371" s="45"/>
      <c r="N371" s="45"/>
      <c r="O371" s="45"/>
      <c r="P371" s="45"/>
      <c r="Q371" s="45"/>
      <c r="R371" s="45"/>
      <c r="S371" s="45"/>
      <c r="T371" s="45"/>
      <c r="U371" s="45"/>
      <c r="V371" s="45"/>
      <c r="W371" s="45"/>
    </row>
    <row r="372" spans="1:23" x14ac:dyDescent="0.25">
      <c r="A372" s="45"/>
      <c r="B372" s="52"/>
      <c r="C372" s="46"/>
      <c r="D372" s="45"/>
      <c r="E372" s="45"/>
      <c r="F372" s="45"/>
      <c r="G372" s="45"/>
      <c r="H372" s="45"/>
      <c r="I372" s="45"/>
      <c r="J372" s="45"/>
      <c r="K372" s="45"/>
      <c r="L372" s="45"/>
      <c r="M372" s="45"/>
      <c r="N372" s="45"/>
      <c r="O372" s="45"/>
      <c r="P372" s="45"/>
      <c r="Q372" s="45"/>
      <c r="R372" s="45"/>
      <c r="S372" s="45"/>
      <c r="T372" s="45"/>
      <c r="U372" s="45"/>
      <c r="V372" s="45"/>
      <c r="W372" s="45"/>
    </row>
    <row r="373" spans="1:23" x14ac:dyDescent="0.25">
      <c r="A373" s="45"/>
      <c r="B373" s="52"/>
      <c r="C373" s="46"/>
      <c r="D373" s="45"/>
      <c r="E373" s="45"/>
      <c r="F373" s="45"/>
      <c r="G373" s="45"/>
      <c r="H373" s="45"/>
      <c r="I373" s="45"/>
      <c r="J373" s="45"/>
      <c r="K373" s="45"/>
      <c r="L373" s="45"/>
      <c r="M373" s="45"/>
      <c r="N373" s="45"/>
      <c r="O373" s="45"/>
      <c r="P373" s="45"/>
      <c r="Q373" s="45"/>
      <c r="R373" s="45"/>
      <c r="S373" s="45"/>
      <c r="T373" s="45"/>
      <c r="U373" s="45"/>
      <c r="V373" s="45"/>
      <c r="W373" s="45"/>
    </row>
    <row r="374" spans="1:23" x14ac:dyDescent="0.25">
      <c r="A374" s="45"/>
      <c r="B374" s="52"/>
      <c r="C374" s="46"/>
      <c r="D374" s="45"/>
      <c r="E374" s="45"/>
      <c r="F374" s="45"/>
      <c r="G374" s="45"/>
      <c r="H374" s="45"/>
      <c r="I374" s="45"/>
      <c r="J374" s="45"/>
      <c r="K374" s="45"/>
      <c r="L374" s="45"/>
      <c r="M374" s="45"/>
      <c r="N374" s="45"/>
      <c r="O374" s="45"/>
      <c r="P374" s="45"/>
      <c r="Q374" s="45"/>
      <c r="R374" s="45"/>
      <c r="S374" s="45"/>
      <c r="T374" s="45"/>
      <c r="U374" s="45"/>
      <c r="V374" s="45"/>
      <c r="W374" s="45"/>
    </row>
    <row r="375" spans="1:23" x14ac:dyDescent="0.25">
      <c r="A375" s="45"/>
      <c r="B375" s="52"/>
      <c r="C375" s="46"/>
      <c r="D375" s="45"/>
      <c r="E375" s="45"/>
      <c r="F375" s="45"/>
      <c r="G375" s="45"/>
      <c r="H375" s="45"/>
      <c r="I375" s="45"/>
      <c r="J375" s="45"/>
      <c r="K375" s="45"/>
      <c r="L375" s="45"/>
      <c r="M375" s="45"/>
      <c r="N375" s="45"/>
      <c r="O375" s="45"/>
      <c r="P375" s="45"/>
      <c r="Q375" s="45"/>
      <c r="R375" s="45"/>
      <c r="S375" s="45"/>
      <c r="T375" s="45"/>
      <c r="U375" s="45"/>
      <c r="V375" s="45"/>
      <c r="W375" s="45"/>
    </row>
    <row r="376" spans="1:23" x14ac:dyDescent="0.25">
      <c r="A376" s="45"/>
      <c r="B376" s="52"/>
      <c r="C376" s="46"/>
      <c r="D376" s="45"/>
      <c r="E376" s="45"/>
      <c r="F376" s="45"/>
      <c r="G376" s="45"/>
      <c r="H376" s="45"/>
      <c r="I376" s="45"/>
      <c r="J376" s="45"/>
      <c r="K376" s="45"/>
      <c r="L376" s="45"/>
      <c r="M376" s="45"/>
      <c r="N376" s="45"/>
      <c r="O376" s="45"/>
      <c r="P376" s="45"/>
      <c r="Q376" s="45"/>
      <c r="R376" s="45"/>
      <c r="S376" s="45"/>
      <c r="T376" s="45"/>
      <c r="U376" s="45"/>
      <c r="V376" s="45"/>
      <c r="W376" s="45"/>
    </row>
    <row r="377" spans="1:23" x14ac:dyDescent="0.25">
      <c r="A377" s="45"/>
      <c r="B377" s="52"/>
      <c r="C377" s="46"/>
      <c r="D377" s="45"/>
      <c r="E377" s="45"/>
      <c r="F377" s="45"/>
      <c r="G377" s="45"/>
      <c r="H377" s="45"/>
      <c r="I377" s="45"/>
      <c r="J377" s="45"/>
      <c r="K377" s="45"/>
      <c r="L377" s="45"/>
      <c r="M377" s="45"/>
      <c r="N377" s="45"/>
      <c r="O377" s="45"/>
      <c r="P377" s="45"/>
      <c r="Q377" s="45"/>
      <c r="R377" s="45"/>
      <c r="S377" s="45"/>
      <c r="T377" s="45"/>
      <c r="U377" s="45"/>
      <c r="V377" s="45"/>
      <c r="W377" s="45"/>
    </row>
    <row r="378" spans="1:23" x14ac:dyDescent="0.25">
      <c r="A378" s="45"/>
      <c r="B378" s="52"/>
      <c r="C378" s="46"/>
      <c r="D378" s="45"/>
      <c r="E378" s="45"/>
      <c r="F378" s="45"/>
      <c r="G378" s="45"/>
      <c r="H378" s="45"/>
      <c r="I378" s="45"/>
      <c r="J378" s="45"/>
      <c r="K378" s="45"/>
      <c r="L378" s="45"/>
      <c r="M378" s="45"/>
      <c r="N378" s="45"/>
      <c r="O378" s="45"/>
      <c r="P378" s="45"/>
      <c r="Q378" s="45"/>
      <c r="R378" s="45"/>
      <c r="S378" s="45"/>
      <c r="T378" s="45"/>
      <c r="U378" s="45"/>
      <c r="V378" s="45"/>
      <c r="W378" s="45"/>
    </row>
    <row r="379" spans="1:23" x14ac:dyDescent="0.25">
      <c r="A379" s="45"/>
      <c r="B379" s="52"/>
      <c r="C379" s="46"/>
      <c r="D379" s="45"/>
      <c r="E379" s="45"/>
      <c r="F379" s="45"/>
      <c r="G379" s="45"/>
      <c r="H379" s="45"/>
      <c r="I379" s="45"/>
      <c r="J379" s="45"/>
      <c r="K379" s="45"/>
      <c r="L379" s="45"/>
      <c r="M379" s="45"/>
      <c r="N379" s="45"/>
      <c r="O379" s="45"/>
      <c r="P379" s="45"/>
      <c r="Q379" s="45"/>
      <c r="R379" s="45"/>
      <c r="S379" s="45"/>
      <c r="T379" s="45"/>
      <c r="U379" s="45"/>
      <c r="V379" s="45"/>
      <c r="W379" s="45"/>
    </row>
    <row r="380" spans="1:23" x14ac:dyDescent="0.25">
      <c r="A380" s="45"/>
      <c r="B380" s="52"/>
      <c r="C380" s="46"/>
      <c r="D380" s="45"/>
      <c r="E380" s="45"/>
      <c r="F380" s="45"/>
      <c r="G380" s="45"/>
      <c r="H380" s="45"/>
      <c r="I380" s="45"/>
      <c r="J380" s="45"/>
      <c r="K380" s="45"/>
      <c r="L380" s="45"/>
      <c r="M380" s="45"/>
      <c r="N380" s="45"/>
      <c r="O380" s="45"/>
      <c r="P380" s="45"/>
      <c r="Q380" s="45"/>
      <c r="R380" s="45"/>
      <c r="S380" s="45"/>
      <c r="T380" s="45"/>
      <c r="U380" s="45"/>
      <c r="V380" s="45"/>
      <c r="W380" s="45"/>
    </row>
    <row r="381" spans="1:23" x14ac:dyDescent="0.25">
      <c r="A381" s="45"/>
      <c r="B381" s="52"/>
      <c r="C381" s="46"/>
      <c r="D381" s="45"/>
      <c r="E381" s="45"/>
      <c r="F381" s="45"/>
      <c r="G381" s="45"/>
      <c r="H381" s="45"/>
      <c r="I381" s="45"/>
      <c r="J381" s="45"/>
      <c r="K381" s="45"/>
      <c r="L381" s="45"/>
      <c r="M381" s="45"/>
      <c r="N381" s="45"/>
      <c r="O381" s="45"/>
      <c r="P381" s="45"/>
      <c r="Q381" s="45"/>
      <c r="R381" s="45"/>
      <c r="S381" s="45"/>
      <c r="T381" s="45"/>
      <c r="U381" s="45"/>
      <c r="V381" s="45"/>
      <c r="W381" s="45"/>
    </row>
    <row r="382" spans="1:23" x14ac:dyDescent="0.25">
      <c r="A382" s="45"/>
      <c r="B382" s="52"/>
      <c r="C382" s="46"/>
      <c r="D382" s="45"/>
      <c r="E382" s="45"/>
      <c r="F382" s="45"/>
      <c r="G382" s="45"/>
      <c r="H382" s="45"/>
      <c r="I382" s="45"/>
      <c r="J382" s="45"/>
      <c r="K382" s="45"/>
      <c r="L382" s="45"/>
      <c r="M382" s="45"/>
      <c r="N382" s="45"/>
      <c r="O382" s="45"/>
      <c r="P382" s="45"/>
      <c r="Q382" s="45"/>
      <c r="R382" s="45"/>
      <c r="S382" s="45"/>
      <c r="T382" s="45"/>
      <c r="U382" s="45"/>
      <c r="V382" s="45"/>
      <c r="W382" s="45"/>
    </row>
    <row r="383" spans="1:23" x14ac:dyDescent="0.25">
      <c r="A383" s="45"/>
      <c r="B383" s="52"/>
      <c r="C383" s="46"/>
      <c r="D383" s="45"/>
      <c r="E383" s="45"/>
      <c r="F383" s="45"/>
      <c r="G383" s="45"/>
      <c r="H383" s="45"/>
      <c r="I383" s="45"/>
      <c r="J383" s="45"/>
      <c r="K383" s="45"/>
      <c r="L383" s="45"/>
      <c r="M383" s="45"/>
      <c r="N383" s="45"/>
      <c r="O383" s="45"/>
      <c r="P383" s="45"/>
      <c r="Q383" s="45"/>
      <c r="R383" s="45"/>
      <c r="S383" s="45"/>
      <c r="T383" s="45"/>
      <c r="U383" s="45"/>
      <c r="V383" s="45"/>
      <c r="W383" s="45"/>
    </row>
    <row r="384" spans="1:23" x14ac:dyDescent="0.25">
      <c r="A384" s="45"/>
      <c r="B384" s="52"/>
      <c r="C384" s="46"/>
      <c r="D384" s="45"/>
      <c r="E384" s="45"/>
      <c r="F384" s="45"/>
      <c r="G384" s="45"/>
      <c r="H384" s="45"/>
      <c r="I384" s="45"/>
      <c r="J384" s="45"/>
      <c r="K384" s="45"/>
      <c r="L384" s="45"/>
      <c r="M384" s="45"/>
      <c r="N384" s="45"/>
      <c r="O384" s="45"/>
      <c r="P384" s="45"/>
      <c r="Q384" s="45"/>
      <c r="R384" s="45"/>
      <c r="S384" s="45"/>
      <c r="T384" s="45"/>
      <c r="U384" s="45"/>
      <c r="V384" s="45"/>
      <c r="W384" s="45"/>
    </row>
    <row r="385" spans="1:23" x14ac:dyDescent="0.25">
      <c r="A385" s="45"/>
      <c r="B385" s="52"/>
      <c r="C385" s="46"/>
      <c r="D385" s="45"/>
      <c r="E385" s="45"/>
      <c r="F385" s="45"/>
      <c r="G385" s="45"/>
      <c r="H385" s="45"/>
      <c r="I385" s="45"/>
      <c r="J385" s="45"/>
      <c r="K385" s="45"/>
      <c r="L385" s="45"/>
      <c r="M385" s="45"/>
      <c r="N385" s="45"/>
      <c r="O385" s="45"/>
      <c r="P385" s="45"/>
      <c r="Q385" s="45"/>
      <c r="R385" s="45"/>
      <c r="S385" s="45"/>
      <c r="T385" s="45"/>
      <c r="U385" s="45"/>
      <c r="V385" s="45"/>
      <c r="W385" s="45"/>
    </row>
    <row r="386" spans="1:23" x14ac:dyDescent="0.25">
      <c r="A386" s="45"/>
      <c r="B386" s="52"/>
      <c r="C386" s="46"/>
      <c r="D386" s="45"/>
      <c r="E386" s="45"/>
      <c r="F386" s="45"/>
      <c r="G386" s="45"/>
      <c r="H386" s="45"/>
      <c r="I386" s="45"/>
      <c r="J386" s="45"/>
      <c r="K386" s="45"/>
      <c r="L386" s="45"/>
      <c r="M386" s="45"/>
      <c r="N386" s="45"/>
      <c r="O386" s="45"/>
      <c r="P386" s="45"/>
      <c r="Q386" s="45"/>
      <c r="R386" s="45"/>
      <c r="S386" s="45"/>
      <c r="T386" s="45"/>
      <c r="U386" s="45"/>
      <c r="V386" s="45"/>
      <c r="W386" s="45"/>
    </row>
    <row r="387" spans="1:23" x14ac:dyDescent="0.25">
      <c r="A387" s="45"/>
      <c r="B387" s="52"/>
      <c r="C387" s="46"/>
      <c r="D387" s="45"/>
      <c r="E387" s="45"/>
      <c r="F387" s="45"/>
      <c r="G387" s="45"/>
      <c r="H387" s="45"/>
      <c r="I387" s="45"/>
      <c r="J387" s="45"/>
      <c r="K387" s="45"/>
      <c r="L387" s="45"/>
      <c r="M387" s="45"/>
      <c r="N387" s="45"/>
      <c r="O387" s="45"/>
      <c r="P387" s="45"/>
      <c r="Q387" s="45"/>
      <c r="R387" s="45"/>
      <c r="S387" s="45"/>
      <c r="T387" s="45"/>
      <c r="U387" s="45"/>
      <c r="V387" s="45"/>
      <c r="W387" s="45"/>
    </row>
    <row r="388" spans="1:23" x14ac:dyDescent="0.25">
      <c r="A388" s="45"/>
      <c r="B388" s="52"/>
      <c r="C388" s="46"/>
      <c r="D388" s="45"/>
      <c r="E388" s="45"/>
      <c r="F388" s="45"/>
      <c r="G388" s="45"/>
      <c r="H388" s="45"/>
      <c r="I388" s="45"/>
      <c r="J388" s="45"/>
      <c r="K388" s="45"/>
      <c r="L388" s="45"/>
      <c r="M388" s="45"/>
      <c r="N388" s="45"/>
      <c r="O388" s="45"/>
      <c r="P388" s="45"/>
      <c r="Q388" s="45"/>
      <c r="R388" s="45"/>
      <c r="S388" s="45"/>
      <c r="T388" s="45"/>
      <c r="U388" s="45"/>
      <c r="V388" s="45"/>
      <c r="W388" s="45"/>
    </row>
    <row r="389" spans="1:23" x14ac:dyDescent="0.25">
      <c r="A389" s="45"/>
      <c r="B389" s="52"/>
      <c r="C389" s="46"/>
      <c r="D389" s="45"/>
      <c r="E389" s="45"/>
      <c r="F389" s="45"/>
      <c r="G389" s="45"/>
      <c r="H389" s="45"/>
      <c r="I389" s="45"/>
      <c r="J389" s="45"/>
      <c r="K389" s="45"/>
      <c r="L389" s="45"/>
      <c r="M389" s="45"/>
      <c r="N389" s="45"/>
      <c r="O389" s="45"/>
      <c r="P389" s="45"/>
      <c r="Q389" s="45"/>
      <c r="R389" s="45"/>
      <c r="S389" s="45"/>
      <c r="T389" s="45"/>
      <c r="U389" s="45"/>
      <c r="V389" s="45"/>
      <c r="W389" s="45"/>
    </row>
    <row r="390" spans="1:23" x14ac:dyDescent="0.25">
      <c r="A390" s="45"/>
      <c r="B390" s="52"/>
      <c r="C390" s="46"/>
      <c r="D390" s="45"/>
      <c r="E390" s="45"/>
      <c r="F390" s="45"/>
      <c r="G390" s="45"/>
      <c r="H390" s="45"/>
      <c r="I390" s="45"/>
      <c r="J390" s="45"/>
      <c r="K390" s="45"/>
      <c r="L390" s="45"/>
      <c r="M390" s="45"/>
      <c r="N390" s="45"/>
      <c r="O390" s="45"/>
      <c r="P390" s="45"/>
      <c r="Q390" s="45"/>
      <c r="R390" s="45"/>
      <c r="S390" s="45"/>
      <c r="T390" s="45"/>
      <c r="U390" s="45"/>
      <c r="V390" s="45"/>
      <c r="W390" s="45"/>
    </row>
    <row r="391" spans="1:23" x14ac:dyDescent="0.25">
      <c r="A391" s="45"/>
      <c r="B391" s="52"/>
      <c r="C391" s="46"/>
      <c r="D391" s="45"/>
      <c r="E391" s="45"/>
      <c r="F391" s="45"/>
      <c r="G391" s="45"/>
      <c r="H391" s="45"/>
      <c r="I391" s="45"/>
      <c r="J391" s="45"/>
      <c r="K391" s="45"/>
      <c r="L391" s="45"/>
      <c r="M391" s="45"/>
      <c r="N391" s="45"/>
      <c r="O391" s="45"/>
      <c r="P391" s="45"/>
      <c r="Q391" s="45"/>
      <c r="R391" s="45"/>
      <c r="S391" s="45"/>
      <c r="T391" s="45"/>
      <c r="U391" s="45"/>
      <c r="V391" s="45"/>
      <c r="W391" s="45"/>
    </row>
    <row r="392" spans="1:23" x14ac:dyDescent="0.25">
      <c r="A392" s="45"/>
      <c r="B392" s="52"/>
      <c r="C392" s="46"/>
      <c r="D392" s="45"/>
      <c r="E392" s="45"/>
      <c r="F392" s="45"/>
      <c r="G392" s="45"/>
      <c r="H392" s="45"/>
      <c r="I392" s="45"/>
      <c r="J392" s="45"/>
      <c r="K392" s="45"/>
      <c r="L392" s="45"/>
      <c r="M392" s="45"/>
      <c r="N392" s="45"/>
      <c r="O392" s="45"/>
      <c r="P392" s="45"/>
      <c r="Q392" s="45"/>
      <c r="R392" s="45"/>
      <c r="S392" s="45"/>
      <c r="T392" s="45"/>
      <c r="U392" s="45"/>
      <c r="V392" s="45"/>
      <c r="W392" s="45"/>
    </row>
    <row r="393" spans="1:23" x14ac:dyDescent="0.25">
      <c r="A393" s="45"/>
      <c r="B393" s="52"/>
      <c r="C393" s="46"/>
      <c r="D393" s="45"/>
      <c r="E393" s="45"/>
      <c r="F393" s="45"/>
      <c r="G393" s="45"/>
      <c r="H393" s="45"/>
      <c r="I393" s="45"/>
      <c r="J393" s="45"/>
      <c r="K393" s="45"/>
      <c r="L393" s="45"/>
      <c r="M393" s="45"/>
      <c r="N393" s="45"/>
      <c r="O393" s="45"/>
      <c r="P393" s="45"/>
      <c r="Q393" s="45"/>
      <c r="R393" s="45"/>
      <c r="S393" s="45"/>
      <c r="T393" s="45"/>
      <c r="U393" s="45"/>
      <c r="V393" s="45"/>
      <c r="W393" s="45"/>
    </row>
    <row r="394" spans="1:23" x14ac:dyDescent="0.25">
      <c r="A394" s="45"/>
      <c r="B394" s="52"/>
      <c r="C394" s="46"/>
      <c r="D394" s="45"/>
      <c r="E394" s="45"/>
      <c r="F394" s="45"/>
      <c r="G394" s="45"/>
      <c r="H394" s="45"/>
      <c r="I394" s="45"/>
      <c r="J394" s="45"/>
      <c r="K394" s="45"/>
      <c r="L394" s="45"/>
      <c r="M394" s="45"/>
      <c r="N394" s="45"/>
      <c r="O394" s="45"/>
      <c r="P394" s="45"/>
      <c r="Q394" s="45"/>
      <c r="R394" s="45"/>
      <c r="S394" s="45"/>
      <c r="T394" s="45"/>
      <c r="U394" s="45"/>
      <c r="V394" s="45"/>
      <c r="W394" s="45"/>
    </row>
    <row r="395" spans="1:23" x14ac:dyDescent="0.25">
      <c r="A395" s="45"/>
      <c r="B395" s="52"/>
      <c r="C395" s="46"/>
      <c r="D395" s="45"/>
      <c r="E395" s="45"/>
      <c r="F395" s="45"/>
      <c r="G395" s="45"/>
      <c r="H395" s="45"/>
      <c r="I395" s="45"/>
      <c r="J395" s="45"/>
      <c r="K395" s="45"/>
      <c r="L395" s="45"/>
      <c r="M395" s="45"/>
      <c r="N395" s="45"/>
      <c r="O395" s="45"/>
      <c r="P395" s="45"/>
      <c r="Q395" s="45"/>
      <c r="R395" s="45"/>
      <c r="S395" s="45"/>
      <c r="T395" s="45"/>
      <c r="U395" s="45"/>
      <c r="V395" s="45"/>
      <c r="W395" s="45"/>
    </row>
    <row r="396" spans="1:23" x14ac:dyDescent="0.25">
      <c r="A396" s="45"/>
      <c r="B396" s="52"/>
      <c r="C396" s="46"/>
      <c r="D396" s="45"/>
      <c r="E396" s="45"/>
      <c r="F396" s="45"/>
      <c r="G396" s="45"/>
      <c r="H396" s="45"/>
      <c r="I396" s="45"/>
      <c r="J396" s="45"/>
      <c r="K396" s="45"/>
      <c r="L396" s="45"/>
      <c r="M396" s="45"/>
      <c r="N396" s="45"/>
      <c r="O396" s="45"/>
      <c r="P396" s="45"/>
      <c r="Q396" s="45"/>
      <c r="R396" s="45"/>
      <c r="S396" s="45"/>
      <c r="T396" s="45"/>
      <c r="U396" s="45"/>
      <c r="V396" s="45"/>
      <c r="W396" s="45"/>
    </row>
    <row r="397" spans="1:23" x14ac:dyDescent="0.25">
      <c r="A397" s="45"/>
      <c r="B397" s="52"/>
      <c r="C397" s="46"/>
      <c r="D397" s="45"/>
      <c r="E397" s="45"/>
      <c r="F397" s="45"/>
      <c r="G397" s="45"/>
      <c r="H397" s="45"/>
      <c r="I397" s="45"/>
      <c r="J397" s="45"/>
      <c r="K397" s="45"/>
      <c r="L397" s="45"/>
      <c r="M397" s="45"/>
      <c r="N397" s="45"/>
      <c r="O397" s="45"/>
      <c r="P397" s="45"/>
      <c r="Q397" s="45"/>
      <c r="R397" s="45"/>
      <c r="S397" s="45"/>
      <c r="T397" s="45"/>
      <c r="U397" s="45"/>
      <c r="V397" s="45"/>
      <c r="W397" s="45"/>
    </row>
    <row r="398" spans="1:23" x14ac:dyDescent="0.25">
      <c r="A398" s="45"/>
      <c r="B398" s="52"/>
      <c r="C398" s="46"/>
      <c r="D398" s="45"/>
      <c r="E398" s="45"/>
      <c r="F398" s="45"/>
      <c r="G398" s="45"/>
      <c r="H398" s="45"/>
      <c r="I398" s="45"/>
      <c r="J398" s="45"/>
      <c r="K398" s="45"/>
      <c r="L398" s="45"/>
      <c r="M398" s="45"/>
      <c r="N398" s="45"/>
      <c r="O398" s="45"/>
      <c r="P398" s="45"/>
      <c r="Q398" s="45"/>
      <c r="R398" s="45"/>
      <c r="S398" s="45"/>
      <c r="T398" s="45"/>
      <c r="U398" s="45"/>
      <c r="V398" s="45"/>
      <c r="W398" s="45"/>
    </row>
    <row r="399" spans="1:23" x14ac:dyDescent="0.25">
      <c r="A399" s="45"/>
      <c r="B399" s="52"/>
      <c r="C399" s="46"/>
      <c r="D399" s="45"/>
      <c r="E399" s="45"/>
      <c r="F399" s="45"/>
      <c r="G399" s="45"/>
      <c r="H399" s="45"/>
      <c r="I399" s="45"/>
      <c r="J399" s="45"/>
      <c r="K399" s="45"/>
      <c r="L399" s="45"/>
      <c r="M399" s="45"/>
      <c r="N399" s="45"/>
      <c r="O399" s="45"/>
      <c r="P399" s="45"/>
      <c r="Q399" s="45"/>
      <c r="R399" s="45"/>
      <c r="S399" s="45"/>
      <c r="T399" s="45"/>
      <c r="U399" s="45"/>
      <c r="V399" s="45"/>
      <c r="W399" s="45"/>
    </row>
    <row r="400" spans="1:23" x14ac:dyDescent="0.25">
      <c r="A400" s="45"/>
      <c r="B400" s="52"/>
      <c r="C400" s="46"/>
      <c r="D400" s="45"/>
      <c r="E400" s="45"/>
      <c r="F400" s="45"/>
      <c r="G400" s="45"/>
      <c r="H400" s="45"/>
      <c r="I400" s="45"/>
      <c r="J400" s="45"/>
      <c r="K400" s="45"/>
      <c r="L400" s="45"/>
      <c r="M400" s="45"/>
      <c r="N400" s="45"/>
      <c r="O400" s="45"/>
      <c r="P400" s="45"/>
      <c r="Q400" s="45"/>
      <c r="R400" s="45"/>
      <c r="S400" s="45"/>
      <c r="T400" s="45"/>
      <c r="U400" s="45"/>
      <c r="V400" s="45"/>
      <c r="W400" s="45"/>
    </row>
  </sheetData>
  <sortState ref="A2:W111">
    <sortCondition ref="A2"/>
    <sortCondition ref="C2"/>
    <sortCondition ref="B2"/>
  </sortState>
  <conditionalFormatting sqref="A2:W400">
    <cfRule type="expression" dxfId="3" priority="2">
      <formula>MOD(ROW(),2)</formula>
    </cfRule>
  </conditionalFormatting>
  <conditionalFormatting sqref="D2:W400">
    <cfRule type="containsText" dxfId="2" priority="1" operator="containsText" text="OUI">
      <formula>NOT(ISERROR(SEARCH("OUI",D2)))</formula>
    </cfRule>
  </conditionalFormatting>
  <dataValidations count="2">
    <dataValidation type="list" allowBlank="1" showInputMessage="1" showErrorMessage="1" sqref="D2:W400">
      <formula1>"OUI"</formula1>
    </dataValidation>
    <dataValidation type="list" allowBlank="1" showInputMessage="1" showErrorMessage="1" sqref="A2:A400">
      <formula1>"SPP,SPV"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1" r:id="rId3" name="Button 7">
              <controlPr defaultSize="0" print="0" autoFill="0" autoPict="0" macro="[0]!Trier">
                <anchor moveWithCells="1" sizeWithCells="1">
                  <from>
                    <xdr:col>2</xdr:col>
                    <xdr:colOff>2200275</xdr:colOff>
                    <xdr:row>0</xdr:row>
                    <xdr:rowOff>85725</xdr:rowOff>
                  </from>
                  <to>
                    <xdr:col>2</xdr:col>
                    <xdr:colOff>2990850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A51"/>
  <sheetViews>
    <sheetView workbookViewId="0">
      <selection activeCell="A12" sqref="A12"/>
    </sheetView>
  </sheetViews>
  <sheetFormatPr baseColWidth="10" defaultRowHeight="15" x14ac:dyDescent="0.25"/>
  <cols>
    <col min="1" max="1" width="34.7109375" style="50" customWidth="1"/>
    <col min="2" max="16384" width="11.42578125" style="2"/>
  </cols>
  <sheetData>
    <row r="1" spans="1:1" x14ac:dyDescent="0.25">
      <c r="A1" s="60" t="s">
        <v>123</v>
      </c>
    </row>
    <row r="2" spans="1:1" x14ac:dyDescent="0.25">
      <c r="A2" s="59" t="s">
        <v>149</v>
      </c>
    </row>
    <row r="3" spans="1:1" x14ac:dyDescent="0.25">
      <c r="A3" s="59" t="s">
        <v>152</v>
      </c>
    </row>
    <row r="4" spans="1:1" x14ac:dyDescent="0.25">
      <c r="A4" s="59" t="s">
        <v>156</v>
      </c>
    </row>
    <row r="5" spans="1:1" x14ac:dyDescent="0.25">
      <c r="A5" s="59"/>
    </row>
    <row r="6" spans="1:1" x14ac:dyDescent="0.25">
      <c r="A6" s="59"/>
    </row>
    <row r="7" spans="1:1" x14ac:dyDescent="0.25">
      <c r="A7" s="59"/>
    </row>
    <row r="8" spans="1:1" x14ac:dyDescent="0.25">
      <c r="A8" s="59"/>
    </row>
    <row r="9" spans="1:1" x14ac:dyDescent="0.25">
      <c r="A9" s="59"/>
    </row>
    <row r="10" spans="1:1" x14ac:dyDescent="0.25">
      <c r="A10" s="59"/>
    </row>
    <row r="11" spans="1:1" x14ac:dyDescent="0.25">
      <c r="A11" s="59"/>
    </row>
    <row r="12" spans="1:1" x14ac:dyDescent="0.25">
      <c r="A12" s="59"/>
    </row>
    <row r="13" spans="1:1" x14ac:dyDescent="0.25">
      <c r="A13" s="59"/>
    </row>
    <row r="14" spans="1:1" x14ac:dyDescent="0.25">
      <c r="A14" s="59"/>
    </row>
    <row r="15" spans="1:1" x14ac:dyDescent="0.25">
      <c r="A15" s="59"/>
    </row>
    <row r="16" spans="1:1" x14ac:dyDescent="0.25">
      <c r="A16" s="59"/>
    </row>
    <row r="17" spans="1:1" x14ac:dyDescent="0.25">
      <c r="A17" s="59"/>
    </row>
    <row r="18" spans="1:1" x14ac:dyDescent="0.25">
      <c r="A18" s="59"/>
    </row>
    <row r="19" spans="1:1" x14ac:dyDescent="0.25">
      <c r="A19" s="59"/>
    </row>
    <row r="20" spans="1:1" x14ac:dyDescent="0.25">
      <c r="A20" s="59"/>
    </row>
    <row r="21" spans="1:1" x14ac:dyDescent="0.25">
      <c r="A21" s="59"/>
    </row>
    <row r="22" spans="1:1" x14ac:dyDescent="0.25">
      <c r="A22" s="59"/>
    </row>
    <row r="23" spans="1:1" x14ac:dyDescent="0.25">
      <c r="A23" s="59"/>
    </row>
    <row r="24" spans="1:1" x14ac:dyDescent="0.25">
      <c r="A24" s="59"/>
    </row>
    <row r="25" spans="1:1" x14ac:dyDescent="0.25">
      <c r="A25" s="59"/>
    </row>
    <row r="26" spans="1:1" x14ac:dyDescent="0.25">
      <c r="A26" s="59"/>
    </row>
    <row r="27" spans="1:1" x14ac:dyDescent="0.25">
      <c r="A27" s="59"/>
    </row>
    <row r="28" spans="1:1" x14ac:dyDescent="0.25">
      <c r="A28" s="59"/>
    </row>
    <row r="29" spans="1:1" x14ac:dyDescent="0.25">
      <c r="A29" s="59"/>
    </row>
    <row r="30" spans="1:1" x14ac:dyDescent="0.25">
      <c r="A30" s="59"/>
    </row>
    <row r="31" spans="1:1" x14ac:dyDescent="0.25">
      <c r="A31" s="59"/>
    </row>
    <row r="32" spans="1:1" x14ac:dyDescent="0.25">
      <c r="A32" s="59"/>
    </row>
    <row r="33" spans="1:1" x14ac:dyDescent="0.25">
      <c r="A33" s="59"/>
    </row>
    <row r="34" spans="1:1" x14ac:dyDescent="0.25">
      <c r="A34" s="59"/>
    </row>
    <row r="35" spans="1:1" x14ac:dyDescent="0.25">
      <c r="A35" s="59"/>
    </row>
    <row r="36" spans="1:1" x14ac:dyDescent="0.25">
      <c r="A36" s="59"/>
    </row>
    <row r="37" spans="1:1" x14ac:dyDescent="0.25">
      <c r="A37" s="59"/>
    </row>
    <row r="38" spans="1:1" x14ac:dyDescent="0.25">
      <c r="A38" s="59"/>
    </row>
    <row r="39" spans="1:1" x14ac:dyDescent="0.25">
      <c r="A39" s="59"/>
    </row>
    <row r="40" spans="1:1" x14ac:dyDescent="0.25">
      <c r="A40" s="59"/>
    </row>
    <row r="41" spans="1:1" x14ac:dyDescent="0.25">
      <c r="A41" s="59"/>
    </row>
    <row r="42" spans="1:1" x14ac:dyDescent="0.25">
      <c r="A42" s="59"/>
    </row>
    <row r="43" spans="1:1" x14ac:dyDescent="0.25">
      <c r="A43" s="59"/>
    </row>
    <row r="44" spans="1:1" x14ac:dyDescent="0.25">
      <c r="A44" s="59"/>
    </row>
    <row r="45" spans="1:1" x14ac:dyDescent="0.25">
      <c r="A45" s="59"/>
    </row>
    <row r="46" spans="1:1" x14ac:dyDescent="0.25">
      <c r="A46" s="59"/>
    </row>
    <row r="47" spans="1:1" x14ac:dyDescent="0.25">
      <c r="A47" s="59"/>
    </row>
    <row r="48" spans="1:1" x14ac:dyDescent="0.25">
      <c r="A48" s="59"/>
    </row>
    <row r="49" spans="1:1" x14ac:dyDescent="0.25">
      <c r="A49" s="59"/>
    </row>
    <row r="50" spans="1:1" x14ac:dyDescent="0.25">
      <c r="A50" s="59"/>
    </row>
    <row r="51" spans="1:1" x14ac:dyDescent="0.25">
      <c r="A51" s="59"/>
    </row>
  </sheetData>
  <dataValidations count="1">
    <dataValidation type="list" allowBlank="1" showInputMessage="1" showErrorMessage="1" sqref="A2:A51">
      <formula1>OFFSET(Noms,MATCH(A5&amp;"*",Noms,0)-1,,COUNTIF(Noms,A5&amp;"*"))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A1:U734"/>
  <sheetViews>
    <sheetView workbookViewId="0">
      <selection activeCell="A3" sqref="A3"/>
    </sheetView>
  </sheetViews>
  <sheetFormatPr baseColWidth="10" defaultColWidth="11.42578125" defaultRowHeight="15" x14ac:dyDescent="0.25"/>
  <cols>
    <col min="1" max="1" width="27.28515625" style="23" bestFit="1" customWidth="1"/>
    <col min="2" max="6" width="12.7109375" style="23" customWidth="1"/>
    <col min="7" max="7" width="16.5703125" style="23" bestFit="1" customWidth="1"/>
    <col min="8" max="10" width="12.7109375" style="23" customWidth="1"/>
    <col min="11" max="16384" width="11.42578125" style="23"/>
  </cols>
  <sheetData>
    <row r="1" spans="1:21" x14ac:dyDescent="0.25">
      <c r="A1" s="51" t="s">
        <v>118</v>
      </c>
      <c r="B1" s="44">
        <f>COLUMN('Listing Agents'!D1)-2</f>
        <v>2</v>
      </c>
      <c r="C1" s="44">
        <f>COLUMN('Listing Agents'!E1)-2</f>
        <v>3</v>
      </c>
      <c r="D1" s="44">
        <f>COLUMN('Listing Agents'!F1)-2</f>
        <v>4</v>
      </c>
      <c r="E1" s="44">
        <f>COLUMN('Listing Agents'!G1)-2</f>
        <v>5</v>
      </c>
      <c r="F1" s="44">
        <f>COLUMN('Listing Agents'!H1)-2</f>
        <v>6</v>
      </c>
      <c r="G1" s="44">
        <f>COLUMN('Listing Agents'!I1)-2</f>
        <v>7</v>
      </c>
      <c r="H1" s="44">
        <f>COLUMN('Listing Agents'!J1)-2</f>
        <v>8</v>
      </c>
      <c r="I1" s="44">
        <f>COLUMN('Listing Agents'!K1)-2</f>
        <v>9</v>
      </c>
      <c r="J1" s="44">
        <f>COLUMN('Listing Agents'!L1)-2</f>
        <v>10</v>
      </c>
      <c r="K1" s="44">
        <f>COLUMN('Listing Agents'!M1)-2</f>
        <v>11</v>
      </c>
      <c r="L1" s="44">
        <f>COLUMN('Listing Agents'!N1)-2</f>
        <v>12</v>
      </c>
      <c r="M1" s="44">
        <f>COLUMN('Listing Agents'!O1)-2</f>
        <v>13</v>
      </c>
      <c r="N1" s="44">
        <f>COLUMN('Listing Agents'!P1)-2</f>
        <v>14</v>
      </c>
      <c r="O1" s="44">
        <f>COLUMN('Listing Agents'!Q1)-2</f>
        <v>15</v>
      </c>
      <c r="P1" s="44">
        <f>COLUMN('Listing Agents'!R1)-2</f>
        <v>16</v>
      </c>
      <c r="Q1" s="44">
        <f>COLUMN('Listing Agents'!S1)-2</f>
        <v>17</v>
      </c>
      <c r="R1" s="44">
        <f>COLUMN('Listing Agents'!T1)-2</f>
        <v>18</v>
      </c>
      <c r="S1" s="44">
        <f>COLUMN('Listing Agents'!U1)-2</f>
        <v>19</v>
      </c>
      <c r="T1" s="44">
        <f>COLUMN('Listing Agents'!V1)-2</f>
        <v>20</v>
      </c>
      <c r="U1" s="44">
        <f>COLUMN('Listing Agents'!W1)-2</f>
        <v>21</v>
      </c>
    </row>
    <row r="2" spans="1:21" s="42" customFormat="1" ht="29.25" customHeight="1" x14ac:dyDescent="0.25">
      <c r="B2" s="43" t="str">
        <f>IF('Listing Agents'!D1="","",'Listing Agents'!D1)</f>
        <v>INCENDIE</v>
      </c>
      <c r="C2" s="43" t="str">
        <f>IF('Listing Agents'!E1="","",'Listing Agents'!E1)</f>
        <v>SECOURS A PERSONNE</v>
      </c>
      <c r="D2" s="43" t="str">
        <f>IF('Listing Agents'!F1="","",'Listing Agents'!F1)</f>
        <v>SECOURS ROUTIER</v>
      </c>
      <c r="E2" s="43" t="str">
        <f>IF('Listing Agents'!G1="","",'Listing Agents'!G1)</f>
        <v>LSPCC</v>
      </c>
      <c r="F2" s="43" t="str">
        <f>IF('Listing Agents'!H1="","",'Listing Agents'!H1)</f>
        <v>SPECIFIQUE</v>
      </c>
      <c r="G2" s="43" t="str">
        <f>IF('Listing Agents'!I1="","",'Listing Agents'!I1)</f>
        <v/>
      </c>
      <c r="H2" s="43" t="str">
        <f>IF('Listing Agents'!J1="","",'Listing Agents'!J1)</f>
        <v/>
      </c>
      <c r="I2" s="43" t="str">
        <f>IF('Listing Agents'!K1="","",'Listing Agents'!K1)</f>
        <v/>
      </c>
      <c r="J2" s="43" t="str">
        <f>IF('Listing Agents'!L1="","",'Listing Agents'!L1)</f>
        <v/>
      </c>
      <c r="K2" s="43" t="str">
        <f>IF('Listing Agents'!M1="","",'Listing Agents'!M1)</f>
        <v/>
      </c>
      <c r="L2" s="43" t="str">
        <f>IF('Listing Agents'!N1="","",'Listing Agents'!N1)</f>
        <v/>
      </c>
      <c r="M2" s="43" t="str">
        <f>IF('Listing Agents'!O1="","",'Listing Agents'!O1)</f>
        <v/>
      </c>
      <c r="N2" s="43" t="str">
        <f>IF('Listing Agents'!P1="","",'Listing Agents'!P1)</f>
        <v/>
      </c>
      <c r="O2" s="43" t="str">
        <f>IF('Listing Agents'!Q1="","",'Listing Agents'!Q1)</f>
        <v/>
      </c>
      <c r="P2" s="43" t="str">
        <f>IF('Listing Agents'!R1="","",'Listing Agents'!R1)</f>
        <v/>
      </c>
      <c r="Q2" s="43" t="str">
        <f>IF('Listing Agents'!S1="","",'Listing Agents'!S1)</f>
        <v/>
      </c>
      <c r="R2" s="43" t="str">
        <f>IF('Listing Agents'!T1="","",'Listing Agents'!T1)</f>
        <v/>
      </c>
      <c r="S2" s="43" t="str">
        <f>IF('Listing Agents'!U1="","",'Listing Agents'!U1)</f>
        <v/>
      </c>
      <c r="T2" s="43" t="str">
        <f>IF('Listing Agents'!V1="","",'Listing Agents'!V1)</f>
        <v/>
      </c>
      <c r="U2" s="43" t="str">
        <f>IF('Listing Agents'!W1="","",'Listing Agents'!W1)</f>
        <v/>
      </c>
    </row>
    <row r="3" spans="1:21" x14ac:dyDescent="0.25">
      <c r="A3" s="24" t="str">
        <f>IF('Tri alphabétique agents garde'!F2="","",'Tri alphabétique agents garde'!F2)</f>
        <v>Agents 1</v>
      </c>
      <c r="B3" s="25" t="str">
        <f>IFERROR(IF($A3="","",IF(VLOOKUP($A3,'Listing Agents'!$C$2:$W$400,$B$1,FALSE)="","","X")),"")</f>
        <v/>
      </c>
      <c r="C3" s="25" t="str">
        <f>IFERROR(IF($A3="","",IF(VLOOKUP($A3,'Listing Agents'!$C$2:$W$400,$C$1,FALSE)="","","X")),"")</f>
        <v/>
      </c>
      <c r="D3" s="25" t="str">
        <f>IFERROR(IF($A3="","",IF(VLOOKUP($A3,'Listing Agents'!$C$2:$W$400,$D$1,FALSE)="","","X")),"")</f>
        <v/>
      </c>
      <c r="E3" s="25" t="str">
        <f>IFERROR(IF($A3="","",IF(VLOOKUP($A3,'Listing Agents'!$C$2:$W$400,$E$1,FALSE)="","","X")),"")</f>
        <v/>
      </c>
      <c r="F3" s="25" t="str">
        <f>IFERROR(IF($A3="","",IF(VLOOKUP($A3,'Listing Agents'!$C$2:$W$400,$F$1,FALSE)="","","X")),"")</f>
        <v/>
      </c>
      <c r="G3" s="25" t="str">
        <f>IFERROR(IF($A3="","",IF(VLOOKUP($A3,'Listing Agents'!$C$2:$W$400,$G$1,FALSE)="","","X")),"")</f>
        <v/>
      </c>
      <c r="H3" s="25" t="str">
        <f>IFERROR(IF($A3="","",IF(VLOOKUP($A3,'Listing Agents'!$C$2:$W$400,$H$1,FALSE)="","","X")),"")</f>
        <v/>
      </c>
      <c r="I3" s="25" t="str">
        <f>IFERROR(IF($A3="","",IF(VLOOKUP($A3,'Listing Agents'!$C$2:$W$400,$I$1,FALSE)="","","X")),"")</f>
        <v/>
      </c>
      <c r="J3" s="25" t="str">
        <f>IFERROR(IF($A3="","",IF(VLOOKUP($A3,'Listing Agents'!$C$2:$W$400,$J$1,FALSE)="","","X")),"")</f>
        <v/>
      </c>
      <c r="K3" s="25" t="str">
        <f>IFERROR(IF($A3="","",IF(VLOOKUP($A3,'Listing Agents'!$C$2:$W$400,$K$1,FALSE)="","","X")),"")</f>
        <v/>
      </c>
      <c r="L3" s="25" t="str">
        <f>IFERROR(IF($A3="","",IF(VLOOKUP($A3,'Listing Agents'!$C$2:$W$400,$L$1,FALSE)="","","X")),"")</f>
        <v/>
      </c>
      <c r="M3" s="25" t="str">
        <f>IFERROR(IF($A3="","",IF(VLOOKUP($A3,'Listing Agents'!$C$2:$W$400,$M$1,FALSE)="","","X")),"")</f>
        <v/>
      </c>
      <c r="N3" s="25" t="str">
        <f>IFERROR(IF($A3="","",IF(VLOOKUP($A3,'Listing Agents'!$C$2:$W$400,$N$1,FALSE)="","","X")),"")</f>
        <v/>
      </c>
      <c r="O3" s="25" t="str">
        <f>IFERROR(IF($A3="","",IF(VLOOKUP($A3,'Listing Agents'!$C$2:$W$400,$O$1,FALSE)="","","X")),"")</f>
        <v/>
      </c>
      <c r="P3" s="25" t="str">
        <f>IFERROR(IF($A3="","",IF(VLOOKUP($A3,'Listing Agents'!$C$2:$W$400,$P$1,FALSE)="","","X")),"")</f>
        <v/>
      </c>
      <c r="Q3" s="25" t="str">
        <f>IFERROR(IF($A3="","",IF(VLOOKUP($A3,'Listing Agents'!$C$2:$W$400,$Q$1,FALSE)="","","X")),"")</f>
        <v/>
      </c>
      <c r="R3" s="25" t="str">
        <f>IFERROR(IF($A3="","",IF(VLOOKUP($A3,'Listing Agents'!$C$2:$W$400,$R$1,FALSE)="","","X")),"")</f>
        <v/>
      </c>
      <c r="S3" s="25" t="str">
        <f>IFERROR(IF($A3="","",IF(VLOOKUP($A3,'Listing Agents'!$C$2:$W$400,$S$1,FALSE)="","","X")),"")</f>
        <v/>
      </c>
      <c r="T3" s="25" t="str">
        <f>IFERROR(IF($A3="","",IF(VLOOKUP($A3,'Listing Agents'!$C$2:$W$400,$T$1,FALSE)="","","X")),"")</f>
        <v/>
      </c>
      <c r="U3" s="25" t="str">
        <f>IFERROR(IF($A3="","",IF(VLOOKUP($A3,'Listing Agents'!$C$2:$W$400,$U$1,FALSE)="","","X")),"")</f>
        <v/>
      </c>
    </row>
    <row r="4" spans="1:21" x14ac:dyDescent="0.25">
      <c r="A4" s="24" t="str">
        <f>IF('Tri alphabétique agents garde'!F3="","",'Tri alphabétique agents garde'!F3)</f>
        <v>Agents 10</v>
      </c>
      <c r="B4" s="25" t="str">
        <f>IFERROR(IF($A4="","",IF(VLOOKUP($A4,'Listing Agents'!$C$2:$W$400,$B$1,FALSE)="","","X")),"")</f>
        <v/>
      </c>
      <c r="C4" s="25" t="str">
        <f>IFERROR(IF($A4="","",IF(VLOOKUP($A4,'Listing Agents'!$C$2:$W$400,$C$1,FALSE)="","","X")),"")</f>
        <v/>
      </c>
      <c r="D4" s="25" t="str">
        <f>IFERROR(IF($A4="","",IF(VLOOKUP($A4,'Listing Agents'!$C$2:$W$400,$D$1,FALSE)="","","X")),"")</f>
        <v/>
      </c>
      <c r="E4" s="25" t="str">
        <f>IFERROR(IF($A4="","",IF(VLOOKUP($A4,'Listing Agents'!$C$2:$W$400,$E$1,FALSE)="","","X")),"")</f>
        <v/>
      </c>
      <c r="F4" s="25" t="str">
        <f>IFERROR(IF($A4="","",IF(VLOOKUP($A4,'Listing Agents'!$C$2:$W$400,$F$1,FALSE)="","","X")),"")</f>
        <v/>
      </c>
      <c r="G4" s="25" t="str">
        <f>IFERROR(IF($A4="","",IF(VLOOKUP($A4,'Listing Agents'!$C$2:$W$400,$G$1,FALSE)="","","X")),"")</f>
        <v/>
      </c>
      <c r="H4" s="25" t="str">
        <f>IFERROR(IF($A4="","",IF(VLOOKUP($A4,'Listing Agents'!$C$2:$W$400,$H$1,FALSE)="","","X")),"")</f>
        <v/>
      </c>
      <c r="I4" s="25" t="str">
        <f>IFERROR(IF($A4="","",IF(VLOOKUP($A4,'Listing Agents'!$C$2:$W$400,$I$1,FALSE)="","","X")),"")</f>
        <v/>
      </c>
      <c r="J4" s="25" t="str">
        <f>IFERROR(IF($A4="","",IF(VLOOKUP($A4,'Listing Agents'!$C$2:$W$400,$J$1,FALSE)="","","X")),"")</f>
        <v/>
      </c>
      <c r="K4" s="25" t="str">
        <f>IFERROR(IF($A4="","",IF(VLOOKUP($A4,'Listing Agents'!$C$2:$W$400,$K$1,FALSE)="","","X")),"")</f>
        <v/>
      </c>
      <c r="L4" s="25" t="str">
        <f>IFERROR(IF($A4="","",IF(VLOOKUP($A4,'Listing Agents'!$C$2:$W$400,$L$1,FALSE)="","","X")),"")</f>
        <v/>
      </c>
      <c r="M4" s="25" t="str">
        <f>IFERROR(IF($A4="","",IF(VLOOKUP($A4,'Listing Agents'!$C$2:$W$400,$M$1,FALSE)="","","X")),"")</f>
        <v/>
      </c>
      <c r="N4" s="25" t="str">
        <f>IFERROR(IF($A4="","",IF(VLOOKUP($A4,'Listing Agents'!$C$2:$W$400,$N$1,FALSE)="","","X")),"")</f>
        <v/>
      </c>
      <c r="O4" s="25" t="str">
        <f>IFERROR(IF($A4="","",IF(VLOOKUP($A4,'Listing Agents'!$C$2:$W$400,$O$1,FALSE)="","","X")),"")</f>
        <v/>
      </c>
      <c r="P4" s="25" t="str">
        <f>IFERROR(IF($A4="","",IF(VLOOKUP($A4,'Listing Agents'!$C$2:$W$400,$P$1,FALSE)="","","X")),"")</f>
        <v/>
      </c>
      <c r="Q4" s="25" t="str">
        <f>IFERROR(IF($A4="","",IF(VLOOKUP($A4,'Listing Agents'!$C$2:$W$400,$Q$1,FALSE)="","","X")),"")</f>
        <v/>
      </c>
      <c r="R4" s="25" t="str">
        <f>IFERROR(IF($A4="","",IF(VLOOKUP($A4,'Listing Agents'!$C$2:$W$400,$R$1,FALSE)="","","X")),"")</f>
        <v/>
      </c>
      <c r="S4" s="25" t="str">
        <f>IFERROR(IF($A4="","",IF(VLOOKUP($A4,'Listing Agents'!$C$2:$W$400,$S$1,FALSE)="","","X")),"")</f>
        <v/>
      </c>
      <c r="T4" s="25" t="str">
        <f>IFERROR(IF($A4="","",IF(VLOOKUP($A4,'Listing Agents'!$C$2:$W$400,$T$1,FALSE)="","","X")),"")</f>
        <v/>
      </c>
      <c r="U4" s="25" t="str">
        <f>IFERROR(IF($A4="","",IF(VLOOKUP($A4,'Listing Agents'!$C$2:$W$400,$U$1,FALSE)="","","X")),"")</f>
        <v/>
      </c>
    </row>
    <row r="5" spans="1:21" x14ac:dyDescent="0.25">
      <c r="A5" s="24" t="str">
        <f>IF('Tri alphabétique agents garde'!F4="","",'Tri alphabétique agents garde'!F4)</f>
        <v>Agents 106</v>
      </c>
      <c r="B5" s="25" t="str">
        <f>IFERROR(IF($A5="","",IF(VLOOKUP($A5,'Listing Agents'!$C$2:$W$400,$B$1,FALSE)="","","X")),"")</f>
        <v/>
      </c>
      <c r="C5" s="25" t="str">
        <f>IFERROR(IF($A5="","",IF(VLOOKUP($A5,'Listing Agents'!$C$2:$W$400,$C$1,FALSE)="","","X")),"")</f>
        <v/>
      </c>
      <c r="D5" s="25" t="str">
        <f>IFERROR(IF($A5="","",IF(VLOOKUP($A5,'Listing Agents'!$C$2:$W$400,$D$1,FALSE)="","","X")),"")</f>
        <v/>
      </c>
      <c r="E5" s="25" t="str">
        <f>IFERROR(IF($A5="","",IF(VLOOKUP($A5,'Listing Agents'!$C$2:$W$400,$E$1,FALSE)="","","X")),"")</f>
        <v/>
      </c>
      <c r="F5" s="25" t="str">
        <f>IFERROR(IF($A5="","",IF(VLOOKUP($A5,'Listing Agents'!$C$2:$W$400,$F$1,FALSE)="","","X")),"")</f>
        <v/>
      </c>
      <c r="G5" s="25" t="str">
        <f>IFERROR(IF($A5="","",IF(VLOOKUP($A5,'Listing Agents'!$C$2:$W$400,$G$1,FALSE)="","","X")),"")</f>
        <v/>
      </c>
      <c r="H5" s="25" t="str">
        <f>IFERROR(IF($A5="","",IF(VLOOKUP($A5,'Listing Agents'!$C$2:$W$400,$H$1,FALSE)="","","X")),"")</f>
        <v/>
      </c>
      <c r="I5" s="25" t="str">
        <f>IFERROR(IF($A5="","",IF(VLOOKUP($A5,'Listing Agents'!$C$2:$W$400,$I$1,FALSE)="","","X")),"")</f>
        <v/>
      </c>
      <c r="J5" s="25" t="str">
        <f>IFERROR(IF($A5="","",IF(VLOOKUP($A5,'Listing Agents'!$C$2:$W$400,$J$1,FALSE)="","","X")),"")</f>
        <v/>
      </c>
      <c r="K5" s="25" t="str">
        <f>IFERROR(IF($A5="","",IF(VLOOKUP($A5,'Listing Agents'!$C$2:$W$400,$K$1,FALSE)="","","X")),"")</f>
        <v/>
      </c>
      <c r="L5" s="25" t="str">
        <f>IFERROR(IF($A5="","",IF(VLOOKUP($A5,'Listing Agents'!$C$2:$W$400,$L$1,FALSE)="","","X")),"")</f>
        <v/>
      </c>
      <c r="M5" s="25" t="str">
        <f>IFERROR(IF($A5="","",IF(VLOOKUP($A5,'Listing Agents'!$C$2:$W$400,$M$1,FALSE)="","","X")),"")</f>
        <v/>
      </c>
      <c r="N5" s="25" t="str">
        <f>IFERROR(IF($A5="","",IF(VLOOKUP($A5,'Listing Agents'!$C$2:$W$400,$N$1,FALSE)="","","X")),"")</f>
        <v/>
      </c>
      <c r="O5" s="25" t="str">
        <f>IFERROR(IF($A5="","",IF(VLOOKUP($A5,'Listing Agents'!$C$2:$W$400,$O$1,FALSE)="","","X")),"")</f>
        <v/>
      </c>
      <c r="P5" s="25" t="str">
        <f>IFERROR(IF($A5="","",IF(VLOOKUP($A5,'Listing Agents'!$C$2:$W$400,$P$1,FALSE)="","","X")),"")</f>
        <v/>
      </c>
      <c r="Q5" s="25" t="str">
        <f>IFERROR(IF($A5="","",IF(VLOOKUP($A5,'Listing Agents'!$C$2:$W$400,$Q$1,FALSE)="","","X")),"")</f>
        <v/>
      </c>
      <c r="R5" s="25" t="str">
        <f>IFERROR(IF($A5="","",IF(VLOOKUP($A5,'Listing Agents'!$C$2:$W$400,$R$1,FALSE)="","","X")),"")</f>
        <v/>
      </c>
      <c r="S5" s="25" t="str">
        <f>IFERROR(IF($A5="","",IF(VLOOKUP($A5,'Listing Agents'!$C$2:$W$400,$S$1,FALSE)="","","X")),"")</f>
        <v/>
      </c>
      <c r="T5" s="25" t="str">
        <f>IFERROR(IF($A5="","",IF(VLOOKUP($A5,'Listing Agents'!$C$2:$W$400,$T$1,FALSE)="","","X")),"")</f>
        <v/>
      </c>
      <c r="U5" s="25" t="str">
        <f>IFERROR(IF($A5="","",IF(VLOOKUP($A5,'Listing Agents'!$C$2:$W$400,$U$1,FALSE)="","","X")),"")</f>
        <v/>
      </c>
    </row>
    <row r="6" spans="1:21" x14ac:dyDescent="0.25">
      <c r="A6" s="24" t="str">
        <f>IF('Tri alphabétique agents garde'!F5="","",'Tri alphabétique agents garde'!F5)</f>
        <v>Agents 110</v>
      </c>
      <c r="B6" s="25" t="str">
        <f>IFERROR(IF($A6="","",IF(VLOOKUP($A6,'Listing Agents'!$C$2:$W$400,$B$1,FALSE)="","","X")),"")</f>
        <v/>
      </c>
      <c r="C6" s="25" t="str">
        <f>IFERROR(IF($A6="","",IF(VLOOKUP($A6,'Listing Agents'!$C$2:$W$400,$C$1,FALSE)="","","X")),"")</f>
        <v/>
      </c>
      <c r="D6" s="25" t="str">
        <f>IFERROR(IF($A6="","",IF(VLOOKUP($A6,'Listing Agents'!$C$2:$W$400,$D$1,FALSE)="","","X")),"")</f>
        <v/>
      </c>
      <c r="E6" s="25" t="str">
        <f>IFERROR(IF($A6="","",IF(VLOOKUP($A6,'Listing Agents'!$C$2:$W$400,$E$1,FALSE)="","","X")),"")</f>
        <v/>
      </c>
      <c r="F6" s="25" t="str">
        <f>IFERROR(IF($A6="","",IF(VLOOKUP($A6,'Listing Agents'!$C$2:$W$400,$F$1,FALSE)="","","X")),"")</f>
        <v/>
      </c>
      <c r="G6" s="25" t="str">
        <f>IFERROR(IF($A6="","",IF(VLOOKUP($A6,'Listing Agents'!$C$2:$W$400,$G$1,FALSE)="","","X")),"")</f>
        <v/>
      </c>
      <c r="H6" s="25" t="str">
        <f>IFERROR(IF($A6="","",IF(VLOOKUP($A6,'Listing Agents'!$C$2:$W$400,$H$1,FALSE)="","","X")),"")</f>
        <v/>
      </c>
      <c r="I6" s="25" t="str">
        <f>IFERROR(IF($A6="","",IF(VLOOKUP($A6,'Listing Agents'!$C$2:$W$400,$I$1,FALSE)="","","X")),"")</f>
        <v/>
      </c>
      <c r="J6" s="25" t="str">
        <f>IFERROR(IF($A6="","",IF(VLOOKUP($A6,'Listing Agents'!$C$2:$W$400,$J$1,FALSE)="","","X")),"")</f>
        <v/>
      </c>
      <c r="K6" s="25" t="str">
        <f>IFERROR(IF($A6="","",IF(VLOOKUP($A6,'Listing Agents'!$C$2:$W$400,$K$1,FALSE)="","","X")),"")</f>
        <v/>
      </c>
      <c r="L6" s="25" t="str">
        <f>IFERROR(IF($A6="","",IF(VLOOKUP($A6,'Listing Agents'!$C$2:$W$400,$L$1,FALSE)="","","X")),"")</f>
        <v/>
      </c>
      <c r="M6" s="25" t="str">
        <f>IFERROR(IF($A6="","",IF(VLOOKUP($A6,'Listing Agents'!$C$2:$W$400,$M$1,FALSE)="","","X")),"")</f>
        <v/>
      </c>
      <c r="N6" s="25" t="str">
        <f>IFERROR(IF($A6="","",IF(VLOOKUP($A6,'Listing Agents'!$C$2:$W$400,$N$1,FALSE)="","","X")),"")</f>
        <v/>
      </c>
      <c r="O6" s="25" t="str">
        <f>IFERROR(IF($A6="","",IF(VLOOKUP($A6,'Listing Agents'!$C$2:$W$400,$O$1,FALSE)="","","X")),"")</f>
        <v/>
      </c>
      <c r="P6" s="25" t="str">
        <f>IFERROR(IF($A6="","",IF(VLOOKUP($A6,'Listing Agents'!$C$2:$W$400,$P$1,FALSE)="","","X")),"")</f>
        <v/>
      </c>
      <c r="Q6" s="25" t="str">
        <f>IFERROR(IF($A6="","",IF(VLOOKUP($A6,'Listing Agents'!$C$2:$W$400,$Q$1,FALSE)="","","X")),"")</f>
        <v/>
      </c>
      <c r="R6" s="25" t="str">
        <f>IFERROR(IF($A6="","",IF(VLOOKUP($A6,'Listing Agents'!$C$2:$W$400,$R$1,FALSE)="","","X")),"")</f>
        <v/>
      </c>
      <c r="S6" s="25" t="str">
        <f>IFERROR(IF($A6="","",IF(VLOOKUP($A6,'Listing Agents'!$C$2:$W$400,$S$1,FALSE)="","","X")),"")</f>
        <v/>
      </c>
      <c r="T6" s="25" t="str">
        <f>IFERROR(IF($A6="","",IF(VLOOKUP($A6,'Listing Agents'!$C$2:$W$400,$T$1,FALSE)="","","X")),"")</f>
        <v/>
      </c>
      <c r="U6" s="25" t="str">
        <f>IFERROR(IF($A6="","",IF(VLOOKUP($A6,'Listing Agents'!$C$2:$W$400,$U$1,FALSE)="","","X")),"")</f>
        <v/>
      </c>
    </row>
    <row r="7" spans="1:21" x14ac:dyDescent="0.25">
      <c r="A7" s="24" t="str">
        <f>IF('Tri alphabétique agents garde'!F6="","",'Tri alphabétique agents garde'!F6)</f>
        <v>Agents 3</v>
      </c>
      <c r="B7" s="25" t="str">
        <f>IFERROR(IF($A7="","",IF(VLOOKUP($A7,'Listing Agents'!$C$2:$W$400,$B$1,FALSE)="","","X")),"")</f>
        <v/>
      </c>
      <c r="C7" s="25" t="str">
        <f>IFERROR(IF($A7="","",IF(VLOOKUP($A7,'Listing Agents'!$C$2:$W$400,$C$1,FALSE)="","","X")),"")</f>
        <v/>
      </c>
      <c r="D7" s="25" t="str">
        <f>IFERROR(IF($A7="","",IF(VLOOKUP($A7,'Listing Agents'!$C$2:$W$400,$D$1,FALSE)="","","X")),"")</f>
        <v/>
      </c>
      <c r="E7" s="25" t="str">
        <f>IFERROR(IF($A7="","",IF(VLOOKUP($A7,'Listing Agents'!$C$2:$W$400,$E$1,FALSE)="","","X")),"")</f>
        <v/>
      </c>
      <c r="F7" s="25" t="str">
        <f>IFERROR(IF($A7="","",IF(VLOOKUP($A7,'Listing Agents'!$C$2:$W$400,$F$1,FALSE)="","","X")),"")</f>
        <v/>
      </c>
      <c r="G7" s="25" t="str">
        <f>IFERROR(IF($A7="","",IF(VLOOKUP($A7,'Listing Agents'!$C$2:$W$400,$G$1,FALSE)="","","X")),"")</f>
        <v/>
      </c>
      <c r="H7" s="25" t="str">
        <f>IFERROR(IF($A7="","",IF(VLOOKUP($A7,'Listing Agents'!$C$2:$W$400,$H$1,FALSE)="","","X")),"")</f>
        <v/>
      </c>
      <c r="I7" s="25" t="str">
        <f>IFERROR(IF($A7="","",IF(VLOOKUP($A7,'Listing Agents'!$C$2:$W$400,$I$1,FALSE)="","","X")),"")</f>
        <v/>
      </c>
      <c r="J7" s="25" t="str">
        <f>IFERROR(IF($A7="","",IF(VLOOKUP($A7,'Listing Agents'!$C$2:$W$400,$J$1,FALSE)="","","X")),"")</f>
        <v/>
      </c>
      <c r="K7" s="25" t="str">
        <f>IFERROR(IF($A7="","",IF(VLOOKUP($A7,'Listing Agents'!$C$2:$W$400,$K$1,FALSE)="","","X")),"")</f>
        <v/>
      </c>
      <c r="L7" s="25" t="str">
        <f>IFERROR(IF($A7="","",IF(VLOOKUP($A7,'Listing Agents'!$C$2:$W$400,$L$1,FALSE)="","","X")),"")</f>
        <v/>
      </c>
      <c r="M7" s="25" t="str">
        <f>IFERROR(IF($A7="","",IF(VLOOKUP($A7,'Listing Agents'!$C$2:$W$400,$M$1,FALSE)="","","X")),"")</f>
        <v/>
      </c>
      <c r="N7" s="25" t="str">
        <f>IFERROR(IF($A7="","",IF(VLOOKUP($A7,'Listing Agents'!$C$2:$W$400,$N$1,FALSE)="","","X")),"")</f>
        <v/>
      </c>
      <c r="O7" s="25" t="str">
        <f>IFERROR(IF($A7="","",IF(VLOOKUP($A7,'Listing Agents'!$C$2:$W$400,$O$1,FALSE)="","","X")),"")</f>
        <v/>
      </c>
      <c r="P7" s="25" t="str">
        <f>IFERROR(IF($A7="","",IF(VLOOKUP($A7,'Listing Agents'!$C$2:$W$400,$P$1,FALSE)="","","X")),"")</f>
        <v/>
      </c>
      <c r="Q7" s="25" t="str">
        <f>IFERROR(IF($A7="","",IF(VLOOKUP($A7,'Listing Agents'!$C$2:$W$400,$Q$1,FALSE)="","","X")),"")</f>
        <v/>
      </c>
      <c r="R7" s="25" t="str">
        <f>IFERROR(IF($A7="","",IF(VLOOKUP($A7,'Listing Agents'!$C$2:$W$400,$R$1,FALSE)="","","X")),"")</f>
        <v/>
      </c>
      <c r="S7" s="25" t="str">
        <f>IFERROR(IF($A7="","",IF(VLOOKUP($A7,'Listing Agents'!$C$2:$W$400,$S$1,FALSE)="","","X")),"")</f>
        <v/>
      </c>
      <c r="T7" s="25" t="str">
        <f>IFERROR(IF($A7="","",IF(VLOOKUP($A7,'Listing Agents'!$C$2:$W$400,$T$1,FALSE)="","","X")),"")</f>
        <v/>
      </c>
      <c r="U7" s="25" t="str">
        <f>IFERROR(IF($A7="","",IF(VLOOKUP($A7,'Listing Agents'!$C$2:$W$400,$U$1,FALSE)="","","X")),"")</f>
        <v/>
      </c>
    </row>
    <row r="8" spans="1:21" x14ac:dyDescent="0.25">
      <c r="A8" s="24" t="str">
        <f>IF('Tri alphabétique agents garde'!F7="","",'Tri alphabétique agents garde'!F7)</f>
        <v>Agents 30</v>
      </c>
      <c r="B8" s="25" t="str">
        <f>IFERROR(IF($A8="","",IF(VLOOKUP($A8,'Listing Agents'!$C$2:$W$400,$B$1,FALSE)="","","X")),"")</f>
        <v/>
      </c>
      <c r="C8" s="25" t="str">
        <f>IFERROR(IF($A8="","",IF(VLOOKUP($A8,'Listing Agents'!$C$2:$W$400,$C$1,FALSE)="","","X")),"")</f>
        <v/>
      </c>
      <c r="D8" s="25" t="str">
        <f>IFERROR(IF($A8="","",IF(VLOOKUP($A8,'Listing Agents'!$C$2:$W$400,$D$1,FALSE)="","","X")),"")</f>
        <v/>
      </c>
      <c r="E8" s="25" t="str">
        <f>IFERROR(IF($A8="","",IF(VLOOKUP($A8,'Listing Agents'!$C$2:$W$400,$E$1,FALSE)="","","X")),"")</f>
        <v/>
      </c>
      <c r="F8" s="25" t="str">
        <f>IFERROR(IF($A8="","",IF(VLOOKUP($A8,'Listing Agents'!$C$2:$W$400,$F$1,FALSE)="","","X")),"")</f>
        <v/>
      </c>
      <c r="G8" s="25" t="str">
        <f>IFERROR(IF($A8="","",IF(VLOOKUP($A8,'Listing Agents'!$C$2:$W$400,$G$1,FALSE)="","","X")),"")</f>
        <v/>
      </c>
      <c r="H8" s="25" t="str">
        <f>IFERROR(IF($A8="","",IF(VLOOKUP($A8,'Listing Agents'!$C$2:$W$400,$H$1,FALSE)="","","X")),"")</f>
        <v/>
      </c>
      <c r="I8" s="25" t="str">
        <f>IFERROR(IF($A8="","",IF(VLOOKUP($A8,'Listing Agents'!$C$2:$W$400,$I$1,FALSE)="","","X")),"")</f>
        <v/>
      </c>
      <c r="J8" s="25" t="str">
        <f>IFERROR(IF($A8="","",IF(VLOOKUP($A8,'Listing Agents'!$C$2:$W$400,$J$1,FALSE)="","","X")),"")</f>
        <v/>
      </c>
      <c r="K8" s="25" t="str">
        <f>IFERROR(IF($A8="","",IF(VLOOKUP($A8,'Listing Agents'!$C$2:$W$400,$K$1,FALSE)="","","X")),"")</f>
        <v/>
      </c>
      <c r="L8" s="25" t="str">
        <f>IFERROR(IF($A8="","",IF(VLOOKUP($A8,'Listing Agents'!$C$2:$W$400,$L$1,FALSE)="","","X")),"")</f>
        <v/>
      </c>
      <c r="M8" s="25" t="str">
        <f>IFERROR(IF($A8="","",IF(VLOOKUP($A8,'Listing Agents'!$C$2:$W$400,$M$1,FALSE)="","","X")),"")</f>
        <v/>
      </c>
      <c r="N8" s="25" t="str">
        <f>IFERROR(IF($A8="","",IF(VLOOKUP($A8,'Listing Agents'!$C$2:$W$400,$N$1,FALSE)="","","X")),"")</f>
        <v/>
      </c>
      <c r="O8" s="25" t="str">
        <f>IFERROR(IF($A8="","",IF(VLOOKUP($A8,'Listing Agents'!$C$2:$W$400,$O$1,FALSE)="","","X")),"")</f>
        <v/>
      </c>
      <c r="P8" s="25" t="str">
        <f>IFERROR(IF($A8="","",IF(VLOOKUP($A8,'Listing Agents'!$C$2:$W$400,$P$1,FALSE)="","","X")),"")</f>
        <v/>
      </c>
      <c r="Q8" s="25" t="str">
        <f>IFERROR(IF($A8="","",IF(VLOOKUP($A8,'Listing Agents'!$C$2:$W$400,$Q$1,FALSE)="","","X")),"")</f>
        <v/>
      </c>
      <c r="R8" s="25" t="str">
        <f>IFERROR(IF($A8="","",IF(VLOOKUP($A8,'Listing Agents'!$C$2:$W$400,$R$1,FALSE)="","","X")),"")</f>
        <v/>
      </c>
      <c r="S8" s="25" t="str">
        <f>IFERROR(IF($A8="","",IF(VLOOKUP($A8,'Listing Agents'!$C$2:$W$400,$S$1,FALSE)="","","X")),"")</f>
        <v/>
      </c>
      <c r="T8" s="25" t="str">
        <f>IFERROR(IF($A8="","",IF(VLOOKUP($A8,'Listing Agents'!$C$2:$W$400,$T$1,FALSE)="","","X")),"")</f>
        <v/>
      </c>
      <c r="U8" s="25" t="str">
        <f>IFERROR(IF($A8="","",IF(VLOOKUP($A8,'Listing Agents'!$C$2:$W$400,$U$1,FALSE)="","","X")),"")</f>
        <v/>
      </c>
    </row>
    <row r="9" spans="1:21" x14ac:dyDescent="0.25">
      <c r="A9" s="24" t="str">
        <f>IF('Tri alphabétique agents garde'!F8="","",'Tri alphabétique agents garde'!F8)</f>
        <v>Agents 4</v>
      </c>
      <c r="B9" s="25" t="str">
        <f>IFERROR(IF($A9="","",IF(VLOOKUP($A9,'Listing Agents'!$C$2:$W$400,$B$1,FALSE)="","","X")),"")</f>
        <v>X</v>
      </c>
      <c r="C9" s="25" t="str">
        <f>IFERROR(IF($A9="","",IF(VLOOKUP($A9,'Listing Agents'!$C$2:$W$400,$C$1,FALSE)="","","X")),"")</f>
        <v>X</v>
      </c>
      <c r="D9" s="25" t="str">
        <f>IFERROR(IF($A9="","",IF(VLOOKUP($A9,'Listing Agents'!$C$2:$W$400,$D$1,FALSE)="","","X")),"")</f>
        <v/>
      </c>
      <c r="E9" s="25" t="str">
        <f>IFERROR(IF($A9="","",IF(VLOOKUP($A9,'Listing Agents'!$C$2:$W$400,$E$1,FALSE)="","","X")),"")</f>
        <v/>
      </c>
      <c r="F9" s="25" t="str">
        <f>IFERROR(IF($A9="","",IF(VLOOKUP($A9,'Listing Agents'!$C$2:$W$400,$F$1,FALSE)="","","X")),"")</f>
        <v>X</v>
      </c>
      <c r="G9" s="25" t="str">
        <f>IFERROR(IF($A9="","",IF(VLOOKUP($A9,'Listing Agents'!$C$2:$W$400,$G$1,FALSE)="","","X")),"")</f>
        <v/>
      </c>
      <c r="H9" s="25" t="str">
        <f>IFERROR(IF($A9="","",IF(VLOOKUP($A9,'Listing Agents'!$C$2:$W$400,$H$1,FALSE)="","","X")),"")</f>
        <v/>
      </c>
      <c r="I9" s="25" t="str">
        <f>IFERROR(IF($A9="","",IF(VLOOKUP($A9,'Listing Agents'!$C$2:$W$400,$I$1,FALSE)="","","X")),"")</f>
        <v/>
      </c>
      <c r="J9" s="25" t="str">
        <f>IFERROR(IF($A9="","",IF(VLOOKUP($A9,'Listing Agents'!$C$2:$W$400,$J$1,FALSE)="","","X")),"")</f>
        <v/>
      </c>
      <c r="K9" s="25" t="str">
        <f>IFERROR(IF($A9="","",IF(VLOOKUP($A9,'Listing Agents'!$C$2:$W$400,$K$1,FALSE)="","","X")),"")</f>
        <v/>
      </c>
      <c r="L9" s="25" t="str">
        <f>IFERROR(IF($A9="","",IF(VLOOKUP($A9,'Listing Agents'!$C$2:$W$400,$L$1,FALSE)="","","X")),"")</f>
        <v/>
      </c>
      <c r="M9" s="25" t="str">
        <f>IFERROR(IF($A9="","",IF(VLOOKUP($A9,'Listing Agents'!$C$2:$W$400,$M$1,FALSE)="","","X")),"")</f>
        <v/>
      </c>
      <c r="N9" s="25" t="str">
        <f>IFERROR(IF($A9="","",IF(VLOOKUP($A9,'Listing Agents'!$C$2:$W$400,$N$1,FALSE)="","","X")),"")</f>
        <v/>
      </c>
      <c r="O9" s="25" t="str">
        <f>IFERROR(IF($A9="","",IF(VLOOKUP($A9,'Listing Agents'!$C$2:$W$400,$O$1,FALSE)="","","X")),"")</f>
        <v/>
      </c>
      <c r="P9" s="25" t="str">
        <f>IFERROR(IF($A9="","",IF(VLOOKUP($A9,'Listing Agents'!$C$2:$W$400,$P$1,FALSE)="","","X")),"")</f>
        <v/>
      </c>
      <c r="Q9" s="25" t="str">
        <f>IFERROR(IF($A9="","",IF(VLOOKUP($A9,'Listing Agents'!$C$2:$W$400,$Q$1,FALSE)="","","X")),"")</f>
        <v/>
      </c>
      <c r="R9" s="25" t="str">
        <f>IFERROR(IF($A9="","",IF(VLOOKUP($A9,'Listing Agents'!$C$2:$W$400,$R$1,FALSE)="","","X")),"")</f>
        <v/>
      </c>
      <c r="S9" s="25" t="str">
        <f>IFERROR(IF($A9="","",IF(VLOOKUP($A9,'Listing Agents'!$C$2:$W$400,$S$1,FALSE)="","","X")),"")</f>
        <v/>
      </c>
      <c r="T9" s="25" t="str">
        <f>IFERROR(IF($A9="","",IF(VLOOKUP($A9,'Listing Agents'!$C$2:$W$400,$T$1,FALSE)="","","X")),"")</f>
        <v/>
      </c>
      <c r="U9" s="25" t="str">
        <f>IFERROR(IF($A9="","",IF(VLOOKUP($A9,'Listing Agents'!$C$2:$W$400,$U$1,FALSE)="","","X")),"")</f>
        <v/>
      </c>
    </row>
    <row r="10" spans="1:21" x14ac:dyDescent="0.25">
      <c r="A10" s="24" t="str">
        <f>IF('Tri alphabétique agents garde'!F9="","",'Tri alphabétique agents garde'!F9)</f>
        <v>Agents 41</v>
      </c>
      <c r="B10" s="25" t="str">
        <f>IFERROR(IF($A10="","",IF(VLOOKUP($A10,'Listing Agents'!$C$2:$W$400,$B$1,FALSE)="","","X")),"")</f>
        <v/>
      </c>
      <c r="C10" s="25" t="str">
        <f>IFERROR(IF($A10="","",IF(VLOOKUP($A10,'Listing Agents'!$C$2:$W$400,$C$1,FALSE)="","","X")),"")</f>
        <v/>
      </c>
      <c r="D10" s="25" t="str">
        <f>IFERROR(IF($A10="","",IF(VLOOKUP($A10,'Listing Agents'!$C$2:$W$400,$D$1,FALSE)="","","X")),"")</f>
        <v/>
      </c>
      <c r="E10" s="25" t="str">
        <f>IFERROR(IF($A10="","",IF(VLOOKUP($A10,'Listing Agents'!$C$2:$W$400,$E$1,FALSE)="","","X")),"")</f>
        <v/>
      </c>
      <c r="F10" s="25" t="str">
        <f>IFERROR(IF($A10="","",IF(VLOOKUP($A10,'Listing Agents'!$C$2:$W$400,$F$1,FALSE)="","","X")),"")</f>
        <v/>
      </c>
      <c r="G10" s="25" t="str">
        <f>IFERROR(IF($A10="","",IF(VLOOKUP($A10,'Listing Agents'!$C$2:$W$400,$G$1,FALSE)="","","X")),"")</f>
        <v/>
      </c>
      <c r="H10" s="25" t="str">
        <f>IFERROR(IF($A10="","",IF(VLOOKUP($A10,'Listing Agents'!$C$2:$W$400,$H$1,FALSE)="","","X")),"")</f>
        <v/>
      </c>
      <c r="I10" s="25" t="str">
        <f>IFERROR(IF($A10="","",IF(VLOOKUP($A10,'Listing Agents'!$C$2:$W$400,$I$1,FALSE)="","","X")),"")</f>
        <v/>
      </c>
      <c r="J10" s="25" t="str">
        <f>IFERROR(IF($A10="","",IF(VLOOKUP($A10,'Listing Agents'!$C$2:$W$400,$J$1,FALSE)="","","X")),"")</f>
        <v/>
      </c>
      <c r="K10" s="25" t="str">
        <f>IFERROR(IF($A10="","",IF(VLOOKUP($A10,'Listing Agents'!$C$2:$W$400,$K$1,FALSE)="","","X")),"")</f>
        <v/>
      </c>
      <c r="L10" s="25" t="str">
        <f>IFERROR(IF($A10="","",IF(VLOOKUP($A10,'Listing Agents'!$C$2:$W$400,$L$1,FALSE)="","","X")),"")</f>
        <v/>
      </c>
      <c r="M10" s="25" t="str">
        <f>IFERROR(IF($A10="","",IF(VLOOKUP($A10,'Listing Agents'!$C$2:$W$400,$M$1,FALSE)="","","X")),"")</f>
        <v/>
      </c>
      <c r="N10" s="25" t="str">
        <f>IFERROR(IF($A10="","",IF(VLOOKUP($A10,'Listing Agents'!$C$2:$W$400,$N$1,FALSE)="","","X")),"")</f>
        <v/>
      </c>
      <c r="O10" s="25" t="str">
        <f>IFERROR(IF($A10="","",IF(VLOOKUP($A10,'Listing Agents'!$C$2:$W$400,$O$1,FALSE)="","","X")),"")</f>
        <v/>
      </c>
      <c r="P10" s="25" t="str">
        <f>IFERROR(IF($A10="","",IF(VLOOKUP($A10,'Listing Agents'!$C$2:$W$400,$P$1,FALSE)="","","X")),"")</f>
        <v/>
      </c>
      <c r="Q10" s="25" t="str">
        <f>IFERROR(IF($A10="","",IF(VLOOKUP($A10,'Listing Agents'!$C$2:$W$400,$Q$1,FALSE)="","","X")),"")</f>
        <v/>
      </c>
      <c r="R10" s="25" t="str">
        <f>IFERROR(IF($A10="","",IF(VLOOKUP($A10,'Listing Agents'!$C$2:$W$400,$R$1,FALSE)="","","X")),"")</f>
        <v/>
      </c>
      <c r="S10" s="25" t="str">
        <f>IFERROR(IF($A10="","",IF(VLOOKUP($A10,'Listing Agents'!$C$2:$W$400,$S$1,FALSE)="","","X")),"")</f>
        <v/>
      </c>
      <c r="T10" s="25" t="str">
        <f>IFERROR(IF($A10="","",IF(VLOOKUP($A10,'Listing Agents'!$C$2:$W$400,$T$1,FALSE)="","","X")),"")</f>
        <v/>
      </c>
      <c r="U10" s="25" t="str">
        <f>IFERROR(IF($A10="","",IF(VLOOKUP($A10,'Listing Agents'!$C$2:$W$400,$U$1,FALSE)="","","X")),"")</f>
        <v/>
      </c>
    </row>
    <row r="11" spans="1:21" x14ac:dyDescent="0.25">
      <c r="A11" s="24" t="str">
        <f>IF('Tri alphabétique agents garde'!F10="","",'Tri alphabétique agents garde'!F10)</f>
        <v>Agents 48</v>
      </c>
      <c r="B11" s="25" t="str">
        <f>IFERROR(IF($A11="","",IF(VLOOKUP($A11,'Listing Agents'!$C$2:$W$400,$B$1,FALSE)="","","X")),"")</f>
        <v/>
      </c>
      <c r="C11" s="25" t="str">
        <f>IFERROR(IF($A11="","",IF(VLOOKUP($A11,'Listing Agents'!$C$2:$W$400,$C$1,FALSE)="","","X")),"")</f>
        <v/>
      </c>
      <c r="D11" s="25" t="str">
        <f>IFERROR(IF($A11="","",IF(VLOOKUP($A11,'Listing Agents'!$C$2:$W$400,$D$1,FALSE)="","","X")),"")</f>
        <v/>
      </c>
      <c r="E11" s="25" t="str">
        <f>IFERROR(IF($A11="","",IF(VLOOKUP($A11,'Listing Agents'!$C$2:$W$400,$E$1,FALSE)="","","X")),"")</f>
        <v/>
      </c>
      <c r="F11" s="25" t="str">
        <f>IFERROR(IF($A11="","",IF(VLOOKUP($A11,'Listing Agents'!$C$2:$W$400,$F$1,FALSE)="","","X")),"")</f>
        <v/>
      </c>
      <c r="G11" s="25" t="str">
        <f>IFERROR(IF($A11="","",IF(VLOOKUP($A11,'Listing Agents'!$C$2:$W$400,$G$1,FALSE)="","","X")),"")</f>
        <v/>
      </c>
      <c r="H11" s="25" t="str">
        <f>IFERROR(IF($A11="","",IF(VLOOKUP($A11,'Listing Agents'!$C$2:$W$400,$H$1,FALSE)="","","X")),"")</f>
        <v/>
      </c>
      <c r="I11" s="25" t="str">
        <f>IFERROR(IF($A11="","",IF(VLOOKUP($A11,'Listing Agents'!$C$2:$W$400,$I$1,FALSE)="","","X")),"")</f>
        <v/>
      </c>
      <c r="J11" s="25" t="str">
        <f>IFERROR(IF($A11="","",IF(VLOOKUP($A11,'Listing Agents'!$C$2:$W$400,$J$1,FALSE)="","","X")),"")</f>
        <v/>
      </c>
      <c r="K11" s="25" t="str">
        <f>IFERROR(IF($A11="","",IF(VLOOKUP($A11,'Listing Agents'!$C$2:$W$400,$K$1,FALSE)="","","X")),"")</f>
        <v/>
      </c>
      <c r="L11" s="25" t="str">
        <f>IFERROR(IF($A11="","",IF(VLOOKUP($A11,'Listing Agents'!$C$2:$W$400,$L$1,FALSE)="","","X")),"")</f>
        <v/>
      </c>
      <c r="M11" s="25" t="str">
        <f>IFERROR(IF($A11="","",IF(VLOOKUP($A11,'Listing Agents'!$C$2:$W$400,$M$1,FALSE)="","","X")),"")</f>
        <v/>
      </c>
      <c r="N11" s="25" t="str">
        <f>IFERROR(IF($A11="","",IF(VLOOKUP($A11,'Listing Agents'!$C$2:$W$400,$N$1,FALSE)="","","X")),"")</f>
        <v/>
      </c>
      <c r="O11" s="25" t="str">
        <f>IFERROR(IF($A11="","",IF(VLOOKUP($A11,'Listing Agents'!$C$2:$W$400,$O$1,FALSE)="","","X")),"")</f>
        <v/>
      </c>
      <c r="P11" s="25" t="str">
        <f>IFERROR(IF($A11="","",IF(VLOOKUP($A11,'Listing Agents'!$C$2:$W$400,$P$1,FALSE)="","","X")),"")</f>
        <v/>
      </c>
      <c r="Q11" s="25" t="str">
        <f>IFERROR(IF($A11="","",IF(VLOOKUP($A11,'Listing Agents'!$C$2:$W$400,$Q$1,FALSE)="","","X")),"")</f>
        <v/>
      </c>
      <c r="R11" s="25" t="str">
        <f>IFERROR(IF($A11="","",IF(VLOOKUP($A11,'Listing Agents'!$C$2:$W$400,$R$1,FALSE)="","","X")),"")</f>
        <v/>
      </c>
      <c r="S11" s="25" t="str">
        <f>IFERROR(IF($A11="","",IF(VLOOKUP($A11,'Listing Agents'!$C$2:$W$400,$S$1,FALSE)="","","X")),"")</f>
        <v/>
      </c>
      <c r="T11" s="25" t="str">
        <f>IFERROR(IF($A11="","",IF(VLOOKUP($A11,'Listing Agents'!$C$2:$W$400,$T$1,FALSE)="","","X")),"")</f>
        <v/>
      </c>
      <c r="U11" s="25" t="str">
        <f>IFERROR(IF($A11="","",IF(VLOOKUP($A11,'Listing Agents'!$C$2:$W$400,$U$1,FALSE)="","","X")),"")</f>
        <v/>
      </c>
    </row>
    <row r="12" spans="1:21" x14ac:dyDescent="0.25">
      <c r="A12" s="24" t="str">
        <f>IF('Tri alphabétique agents garde'!F11="","",'Tri alphabétique agents garde'!F11)</f>
        <v>Agents 6</v>
      </c>
      <c r="B12" s="25" t="str">
        <f>IFERROR(IF($A12="","",IF(VLOOKUP($A12,'Listing Agents'!$C$2:$W$400,$B$1,FALSE)="","","X")),"")</f>
        <v/>
      </c>
      <c r="C12" s="25" t="str">
        <f>IFERROR(IF($A12="","",IF(VLOOKUP($A12,'Listing Agents'!$C$2:$W$400,$C$1,FALSE)="","","X")),"")</f>
        <v/>
      </c>
      <c r="D12" s="25" t="str">
        <f>IFERROR(IF($A12="","",IF(VLOOKUP($A12,'Listing Agents'!$C$2:$W$400,$D$1,FALSE)="","","X")),"")</f>
        <v/>
      </c>
      <c r="E12" s="25" t="str">
        <f>IFERROR(IF($A12="","",IF(VLOOKUP($A12,'Listing Agents'!$C$2:$W$400,$E$1,FALSE)="","","X")),"")</f>
        <v/>
      </c>
      <c r="F12" s="25" t="str">
        <f>IFERROR(IF($A12="","",IF(VLOOKUP($A12,'Listing Agents'!$C$2:$W$400,$F$1,FALSE)="","","X")),"")</f>
        <v/>
      </c>
      <c r="G12" s="25" t="str">
        <f>IFERROR(IF($A12="","",IF(VLOOKUP($A12,'Listing Agents'!$C$2:$W$400,$G$1,FALSE)="","","X")),"")</f>
        <v/>
      </c>
      <c r="H12" s="25" t="str">
        <f>IFERROR(IF($A12="","",IF(VLOOKUP($A12,'Listing Agents'!$C$2:$W$400,$H$1,FALSE)="","","X")),"")</f>
        <v/>
      </c>
      <c r="I12" s="25" t="str">
        <f>IFERROR(IF($A12="","",IF(VLOOKUP($A12,'Listing Agents'!$C$2:$W$400,$I$1,FALSE)="","","X")),"")</f>
        <v/>
      </c>
      <c r="J12" s="25" t="str">
        <f>IFERROR(IF($A12="","",IF(VLOOKUP($A12,'Listing Agents'!$C$2:$W$400,$J$1,FALSE)="","","X")),"")</f>
        <v/>
      </c>
      <c r="K12" s="25" t="str">
        <f>IFERROR(IF($A12="","",IF(VLOOKUP($A12,'Listing Agents'!$C$2:$W$400,$K$1,FALSE)="","","X")),"")</f>
        <v/>
      </c>
      <c r="L12" s="25" t="str">
        <f>IFERROR(IF($A12="","",IF(VLOOKUP($A12,'Listing Agents'!$C$2:$W$400,$L$1,FALSE)="","","X")),"")</f>
        <v/>
      </c>
      <c r="M12" s="25" t="str">
        <f>IFERROR(IF($A12="","",IF(VLOOKUP($A12,'Listing Agents'!$C$2:$W$400,$M$1,FALSE)="","","X")),"")</f>
        <v/>
      </c>
      <c r="N12" s="25" t="str">
        <f>IFERROR(IF($A12="","",IF(VLOOKUP($A12,'Listing Agents'!$C$2:$W$400,$N$1,FALSE)="","","X")),"")</f>
        <v/>
      </c>
      <c r="O12" s="25" t="str">
        <f>IFERROR(IF($A12="","",IF(VLOOKUP($A12,'Listing Agents'!$C$2:$W$400,$O$1,FALSE)="","","X")),"")</f>
        <v/>
      </c>
      <c r="P12" s="25" t="str">
        <f>IFERROR(IF($A12="","",IF(VLOOKUP($A12,'Listing Agents'!$C$2:$W$400,$P$1,FALSE)="","","X")),"")</f>
        <v/>
      </c>
      <c r="Q12" s="25" t="str">
        <f>IFERROR(IF($A12="","",IF(VLOOKUP($A12,'Listing Agents'!$C$2:$W$400,$Q$1,FALSE)="","","X")),"")</f>
        <v/>
      </c>
      <c r="R12" s="25" t="str">
        <f>IFERROR(IF($A12="","",IF(VLOOKUP($A12,'Listing Agents'!$C$2:$W$400,$R$1,FALSE)="","","X")),"")</f>
        <v/>
      </c>
      <c r="S12" s="25" t="str">
        <f>IFERROR(IF($A12="","",IF(VLOOKUP($A12,'Listing Agents'!$C$2:$W$400,$S$1,FALSE)="","","X")),"")</f>
        <v/>
      </c>
      <c r="T12" s="25" t="str">
        <f>IFERROR(IF($A12="","",IF(VLOOKUP($A12,'Listing Agents'!$C$2:$W$400,$T$1,FALSE)="","","X")),"")</f>
        <v/>
      </c>
      <c r="U12" s="25" t="str">
        <f>IFERROR(IF($A12="","",IF(VLOOKUP($A12,'Listing Agents'!$C$2:$W$400,$U$1,FALSE)="","","X")),"")</f>
        <v/>
      </c>
    </row>
    <row r="13" spans="1:21" x14ac:dyDescent="0.25">
      <c r="A13" s="24" t="str">
        <f>IF('Tri alphabétique agents garde'!F12="","",'Tri alphabétique agents garde'!F12)</f>
        <v>Agents 67</v>
      </c>
      <c r="B13" s="25" t="str">
        <f>IFERROR(IF($A13="","",IF(VLOOKUP($A13,'Listing Agents'!$C$2:$W$400,$B$1,FALSE)="","","X")),"")</f>
        <v/>
      </c>
      <c r="C13" s="25" t="str">
        <f>IFERROR(IF($A13="","",IF(VLOOKUP($A13,'Listing Agents'!$C$2:$W$400,$C$1,FALSE)="","","X")),"")</f>
        <v/>
      </c>
      <c r="D13" s="25" t="str">
        <f>IFERROR(IF($A13="","",IF(VLOOKUP($A13,'Listing Agents'!$C$2:$W$400,$D$1,FALSE)="","","X")),"")</f>
        <v/>
      </c>
      <c r="E13" s="25" t="str">
        <f>IFERROR(IF($A13="","",IF(VLOOKUP($A13,'Listing Agents'!$C$2:$W$400,$E$1,FALSE)="","","X")),"")</f>
        <v/>
      </c>
      <c r="F13" s="25" t="str">
        <f>IFERROR(IF($A13="","",IF(VLOOKUP($A13,'Listing Agents'!$C$2:$W$400,$F$1,FALSE)="","","X")),"")</f>
        <v/>
      </c>
      <c r="G13" s="25" t="str">
        <f>IFERROR(IF($A13="","",IF(VLOOKUP($A13,'Listing Agents'!$C$2:$W$400,$G$1,FALSE)="","","X")),"")</f>
        <v/>
      </c>
      <c r="H13" s="25" t="str">
        <f>IFERROR(IF($A13="","",IF(VLOOKUP($A13,'Listing Agents'!$C$2:$W$400,$H$1,FALSE)="","","X")),"")</f>
        <v/>
      </c>
      <c r="I13" s="25" t="str">
        <f>IFERROR(IF($A13="","",IF(VLOOKUP($A13,'Listing Agents'!$C$2:$W$400,$I$1,FALSE)="","","X")),"")</f>
        <v/>
      </c>
      <c r="J13" s="25" t="str">
        <f>IFERROR(IF($A13="","",IF(VLOOKUP($A13,'Listing Agents'!$C$2:$W$400,$J$1,FALSE)="","","X")),"")</f>
        <v/>
      </c>
      <c r="K13" s="25" t="str">
        <f>IFERROR(IF($A13="","",IF(VLOOKUP($A13,'Listing Agents'!$C$2:$W$400,$K$1,FALSE)="","","X")),"")</f>
        <v/>
      </c>
      <c r="L13" s="25" t="str">
        <f>IFERROR(IF($A13="","",IF(VLOOKUP($A13,'Listing Agents'!$C$2:$W$400,$L$1,FALSE)="","","X")),"")</f>
        <v/>
      </c>
      <c r="M13" s="25" t="str">
        <f>IFERROR(IF($A13="","",IF(VLOOKUP($A13,'Listing Agents'!$C$2:$W$400,$M$1,FALSE)="","","X")),"")</f>
        <v/>
      </c>
      <c r="N13" s="25" t="str">
        <f>IFERROR(IF($A13="","",IF(VLOOKUP($A13,'Listing Agents'!$C$2:$W$400,$N$1,FALSE)="","","X")),"")</f>
        <v/>
      </c>
      <c r="O13" s="25" t="str">
        <f>IFERROR(IF($A13="","",IF(VLOOKUP($A13,'Listing Agents'!$C$2:$W$400,$O$1,FALSE)="","","X")),"")</f>
        <v/>
      </c>
      <c r="P13" s="25" t="str">
        <f>IFERROR(IF($A13="","",IF(VLOOKUP($A13,'Listing Agents'!$C$2:$W$400,$P$1,FALSE)="","","X")),"")</f>
        <v/>
      </c>
      <c r="Q13" s="25" t="str">
        <f>IFERROR(IF($A13="","",IF(VLOOKUP($A13,'Listing Agents'!$C$2:$W$400,$Q$1,FALSE)="","","X")),"")</f>
        <v/>
      </c>
      <c r="R13" s="25" t="str">
        <f>IFERROR(IF($A13="","",IF(VLOOKUP($A13,'Listing Agents'!$C$2:$W$400,$R$1,FALSE)="","","X")),"")</f>
        <v/>
      </c>
      <c r="S13" s="25" t="str">
        <f>IFERROR(IF($A13="","",IF(VLOOKUP($A13,'Listing Agents'!$C$2:$W$400,$S$1,FALSE)="","","X")),"")</f>
        <v/>
      </c>
      <c r="T13" s="25" t="str">
        <f>IFERROR(IF($A13="","",IF(VLOOKUP($A13,'Listing Agents'!$C$2:$W$400,$T$1,FALSE)="","","X")),"")</f>
        <v/>
      </c>
      <c r="U13" s="25" t="str">
        <f>IFERROR(IF($A13="","",IF(VLOOKUP($A13,'Listing Agents'!$C$2:$W$400,$U$1,FALSE)="","","X")),"")</f>
        <v/>
      </c>
    </row>
    <row r="14" spans="1:21" ht="15" customHeight="1" x14ac:dyDescent="0.25">
      <c r="A14" s="24" t="str">
        <f>IF('Tri alphabétique agents garde'!F13="","",'Tri alphabétique agents garde'!F13)</f>
        <v>Agents 71</v>
      </c>
      <c r="B14" s="25" t="str">
        <f>IFERROR(IF($A14="","",IF(VLOOKUP($A14,'Listing Agents'!$C$2:$W$400,$B$1,FALSE)="","","X")),"")</f>
        <v/>
      </c>
      <c r="C14" s="25" t="str">
        <f>IFERROR(IF($A14="","",IF(VLOOKUP($A14,'Listing Agents'!$C$2:$W$400,$C$1,FALSE)="","","X")),"")</f>
        <v/>
      </c>
      <c r="D14" s="25" t="str">
        <f>IFERROR(IF($A14="","",IF(VLOOKUP($A14,'Listing Agents'!$C$2:$W$400,$D$1,FALSE)="","","X")),"")</f>
        <v/>
      </c>
      <c r="E14" s="25" t="str">
        <f>IFERROR(IF($A14="","",IF(VLOOKUP($A14,'Listing Agents'!$C$2:$W$400,$E$1,FALSE)="","","X")),"")</f>
        <v/>
      </c>
      <c r="F14" s="25" t="str">
        <f>IFERROR(IF($A14="","",IF(VLOOKUP($A14,'Listing Agents'!$C$2:$W$400,$F$1,FALSE)="","","X")),"")</f>
        <v/>
      </c>
      <c r="G14" s="25" t="str">
        <f>IFERROR(IF($A14="","",IF(VLOOKUP($A14,'Listing Agents'!$C$2:$W$400,$G$1,FALSE)="","","X")),"")</f>
        <v/>
      </c>
      <c r="H14" s="25" t="str">
        <f>IFERROR(IF($A14="","",IF(VLOOKUP($A14,'Listing Agents'!$C$2:$W$400,$H$1,FALSE)="","","X")),"")</f>
        <v/>
      </c>
      <c r="I14" s="25" t="str">
        <f>IFERROR(IF($A14="","",IF(VLOOKUP($A14,'Listing Agents'!$C$2:$W$400,$I$1,FALSE)="","","X")),"")</f>
        <v/>
      </c>
      <c r="J14" s="25" t="str">
        <f>IFERROR(IF($A14="","",IF(VLOOKUP($A14,'Listing Agents'!$C$2:$W$400,$J$1,FALSE)="","","X")),"")</f>
        <v/>
      </c>
      <c r="K14" s="25" t="str">
        <f>IFERROR(IF($A14="","",IF(VLOOKUP($A14,'Listing Agents'!$C$2:$W$400,$K$1,FALSE)="","","X")),"")</f>
        <v/>
      </c>
      <c r="L14" s="25" t="str">
        <f>IFERROR(IF($A14="","",IF(VLOOKUP($A14,'Listing Agents'!$C$2:$W$400,$L$1,FALSE)="","","X")),"")</f>
        <v/>
      </c>
      <c r="M14" s="25" t="str">
        <f>IFERROR(IF($A14="","",IF(VLOOKUP($A14,'Listing Agents'!$C$2:$W$400,$M$1,FALSE)="","","X")),"")</f>
        <v/>
      </c>
      <c r="N14" s="25" t="str">
        <f>IFERROR(IF($A14="","",IF(VLOOKUP($A14,'Listing Agents'!$C$2:$W$400,$N$1,FALSE)="","","X")),"")</f>
        <v/>
      </c>
      <c r="O14" s="25" t="str">
        <f>IFERROR(IF($A14="","",IF(VLOOKUP($A14,'Listing Agents'!$C$2:$W$400,$O$1,FALSE)="","","X")),"")</f>
        <v/>
      </c>
      <c r="P14" s="25" t="str">
        <f>IFERROR(IF($A14="","",IF(VLOOKUP($A14,'Listing Agents'!$C$2:$W$400,$P$1,FALSE)="","","X")),"")</f>
        <v/>
      </c>
      <c r="Q14" s="25" t="str">
        <f>IFERROR(IF($A14="","",IF(VLOOKUP($A14,'Listing Agents'!$C$2:$W$400,$Q$1,FALSE)="","","X")),"")</f>
        <v/>
      </c>
      <c r="R14" s="25" t="str">
        <f>IFERROR(IF($A14="","",IF(VLOOKUP($A14,'Listing Agents'!$C$2:$W$400,$R$1,FALSE)="","","X")),"")</f>
        <v/>
      </c>
      <c r="S14" s="25" t="str">
        <f>IFERROR(IF($A14="","",IF(VLOOKUP($A14,'Listing Agents'!$C$2:$W$400,$S$1,FALSE)="","","X")),"")</f>
        <v/>
      </c>
      <c r="T14" s="25" t="str">
        <f>IFERROR(IF($A14="","",IF(VLOOKUP($A14,'Listing Agents'!$C$2:$W$400,$T$1,FALSE)="","","X")),"")</f>
        <v/>
      </c>
      <c r="U14" s="25" t="str">
        <f>IFERROR(IF($A14="","",IF(VLOOKUP($A14,'Listing Agents'!$C$2:$W$400,$U$1,FALSE)="","","X")),"")</f>
        <v/>
      </c>
    </row>
    <row r="15" spans="1:21" ht="15" customHeight="1" x14ac:dyDescent="0.25">
      <c r="A15" s="24" t="str">
        <f>IF('Tri alphabétique agents garde'!F14="","",'Tri alphabétique agents garde'!F14)</f>
        <v>Agents 79</v>
      </c>
      <c r="B15" s="25" t="str">
        <f>IFERROR(IF($A15="","",IF(VLOOKUP($A15,'Listing Agents'!$C$2:$W$400,$B$1,FALSE)="","","X")),"")</f>
        <v/>
      </c>
      <c r="C15" s="25" t="str">
        <f>IFERROR(IF($A15="","",IF(VLOOKUP($A15,'Listing Agents'!$C$2:$W$400,$C$1,FALSE)="","","X")),"")</f>
        <v/>
      </c>
      <c r="D15" s="25" t="str">
        <f>IFERROR(IF($A15="","",IF(VLOOKUP($A15,'Listing Agents'!$C$2:$W$400,$D$1,FALSE)="","","X")),"")</f>
        <v/>
      </c>
      <c r="E15" s="25" t="str">
        <f>IFERROR(IF($A15="","",IF(VLOOKUP($A15,'Listing Agents'!$C$2:$W$400,$E$1,FALSE)="","","X")),"")</f>
        <v/>
      </c>
      <c r="F15" s="25" t="str">
        <f>IFERROR(IF($A15="","",IF(VLOOKUP($A15,'Listing Agents'!$C$2:$W$400,$F$1,FALSE)="","","X")),"")</f>
        <v/>
      </c>
      <c r="G15" s="25" t="str">
        <f>IFERROR(IF($A15="","",IF(VLOOKUP($A15,'Listing Agents'!$C$2:$W$400,$G$1,FALSE)="","","X")),"")</f>
        <v/>
      </c>
      <c r="H15" s="25" t="str">
        <f>IFERROR(IF($A15="","",IF(VLOOKUP($A15,'Listing Agents'!$C$2:$W$400,$H$1,FALSE)="","","X")),"")</f>
        <v/>
      </c>
      <c r="I15" s="25" t="str">
        <f>IFERROR(IF($A15="","",IF(VLOOKUP($A15,'Listing Agents'!$C$2:$W$400,$I$1,FALSE)="","","X")),"")</f>
        <v/>
      </c>
      <c r="J15" s="25" t="str">
        <f>IFERROR(IF($A15="","",IF(VLOOKUP($A15,'Listing Agents'!$C$2:$W$400,$J$1,FALSE)="","","X")),"")</f>
        <v/>
      </c>
      <c r="K15" s="25" t="str">
        <f>IFERROR(IF($A15="","",IF(VLOOKUP($A15,'Listing Agents'!$C$2:$W$400,$K$1,FALSE)="","","X")),"")</f>
        <v/>
      </c>
      <c r="L15" s="25" t="str">
        <f>IFERROR(IF($A15="","",IF(VLOOKUP($A15,'Listing Agents'!$C$2:$W$400,$L$1,FALSE)="","","X")),"")</f>
        <v/>
      </c>
      <c r="M15" s="25" t="str">
        <f>IFERROR(IF($A15="","",IF(VLOOKUP($A15,'Listing Agents'!$C$2:$W$400,$M$1,FALSE)="","","X")),"")</f>
        <v/>
      </c>
      <c r="N15" s="25" t="str">
        <f>IFERROR(IF($A15="","",IF(VLOOKUP($A15,'Listing Agents'!$C$2:$W$400,$N$1,FALSE)="","","X")),"")</f>
        <v/>
      </c>
      <c r="O15" s="25" t="str">
        <f>IFERROR(IF($A15="","",IF(VLOOKUP($A15,'Listing Agents'!$C$2:$W$400,$O$1,FALSE)="","","X")),"")</f>
        <v/>
      </c>
      <c r="P15" s="25" t="str">
        <f>IFERROR(IF($A15="","",IF(VLOOKUP($A15,'Listing Agents'!$C$2:$W$400,$P$1,FALSE)="","","X")),"")</f>
        <v/>
      </c>
      <c r="Q15" s="25" t="str">
        <f>IFERROR(IF($A15="","",IF(VLOOKUP($A15,'Listing Agents'!$C$2:$W$400,$Q$1,FALSE)="","","X")),"")</f>
        <v/>
      </c>
      <c r="R15" s="25" t="str">
        <f>IFERROR(IF($A15="","",IF(VLOOKUP($A15,'Listing Agents'!$C$2:$W$400,$R$1,FALSE)="","","X")),"")</f>
        <v/>
      </c>
      <c r="S15" s="25" t="str">
        <f>IFERROR(IF($A15="","",IF(VLOOKUP($A15,'Listing Agents'!$C$2:$W$400,$S$1,FALSE)="","","X")),"")</f>
        <v/>
      </c>
      <c r="T15" s="25" t="str">
        <f>IFERROR(IF($A15="","",IF(VLOOKUP($A15,'Listing Agents'!$C$2:$W$400,$T$1,FALSE)="","","X")),"")</f>
        <v/>
      </c>
      <c r="U15" s="25" t="str">
        <f>IFERROR(IF($A15="","",IF(VLOOKUP($A15,'Listing Agents'!$C$2:$W$400,$U$1,FALSE)="","","X")),"")</f>
        <v/>
      </c>
    </row>
    <row r="16" spans="1:21" x14ac:dyDescent="0.25">
      <c r="A16" s="24" t="str">
        <f>IF('Tri alphabétique agents garde'!F15="","",'Tri alphabétique agents garde'!F15)</f>
        <v>Agents 8</v>
      </c>
      <c r="B16" s="25" t="str">
        <f>IFERROR(IF($A16="","",IF(VLOOKUP($A16,'Listing Agents'!$C$2:$W$400,$B$1,FALSE)="","","X")),"")</f>
        <v/>
      </c>
      <c r="C16" s="25" t="str">
        <f>IFERROR(IF($A16="","",IF(VLOOKUP($A16,'Listing Agents'!$C$2:$W$400,$C$1,FALSE)="","","X")),"")</f>
        <v/>
      </c>
      <c r="D16" s="25" t="str">
        <f>IFERROR(IF($A16="","",IF(VLOOKUP($A16,'Listing Agents'!$C$2:$W$400,$D$1,FALSE)="","","X")),"")</f>
        <v/>
      </c>
      <c r="E16" s="25" t="str">
        <f>IFERROR(IF($A16="","",IF(VLOOKUP($A16,'Listing Agents'!$C$2:$W$400,$E$1,FALSE)="","","X")),"")</f>
        <v/>
      </c>
      <c r="F16" s="25" t="str">
        <f>IFERROR(IF($A16="","",IF(VLOOKUP($A16,'Listing Agents'!$C$2:$W$400,$F$1,FALSE)="","","X")),"")</f>
        <v/>
      </c>
      <c r="G16" s="25" t="str">
        <f>IFERROR(IF($A16="","",IF(VLOOKUP($A16,'Listing Agents'!$C$2:$W$400,$G$1,FALSE)="","","X")),"")</f>
        <v/>
      </c>
      <c r="H16" s="25" t="str">
        <f>IFERROR(IF($A16="","",IF(VLOOKUP($A16,'Listing Agents'!$C$2:$W$400,$H$1,FALSE)="","","X")),"")</f>
        <v/>
      </c>
      <c r="I16" s="25" t="str">
        <f>IFERROR(IF($A16="","",IF(VLOOKUP($A16,'Listing Agents'!$C$2:$W$400,$I$1,FALSE)="","","X")),"")</f>
        <v/>
      </c>
      <c r="J16" s="25" t="str">
        <f>IFERROR(IF($A16="","",IF(VLOOKUP($A16,'Listing Agents'!$C$2:$W$400,$J$1,FALSE)="","","X")),"")</f>
        <v/>
      </c>
      <c r="K16" s="25" t="str">
        <f>IFERROR(IF($A16="","",IF(VLOOKUP($A16,'Listing Agents'!$C$2:$W$400,$K$1,FALSE)="","","X")),"")</f>
        <v/>
      </c>
      <c r="L16" s="25" t="str">
        <f>IFERROR(IF($A16="","",IF(VLOOKUP($A16,'Listing Agents'!$C$2:$W$400,$L$1,FALSE)="","","X")),"")</f>
        <v/>
      </c>
      <c r="M16" s="25" t="str">
        <f>IFERROR(IF($A16="","",IF(VLOOKUP($A16,'Listing Agents'!$C$2:$W$400,$M$1,FALSE)="","","X")),"")</f>
        <v/>
      </c>
      <c r="N16" s="25" t="str">
        <f>IFERROR(IF($A16="","",IF(VLOOKUP($A16,'Listing Agents'!$C$2:$W$400,$N$1,FALSE)="","","X")),"")</f>
        <v/>
      </c>
      <c r="O16" s="25" t="str">
        <f>IFERROR(IF($A16="","",IF(VLOOKUP($A16,'Listing Agents'!$C$2:$W$400,$O$1,FALSE)="","","X")),"")</f>
        <v/>
      </c>
      <c r="P16" s="25" t="str">
        <f>IFERROR(IF($A16="","",IF(VLOOKUP($A16,'Listing Agents'!$C$2:$W$400,$P$1,FALSE)="","","X")),"")</f>
        <v/>
      </c>
      <c r="Q16" s="25" t="str">
        <f>IFERROR(IF($A16="","",IF(VLOOKUP($A16,'Listing Agents'!$C$2:$W$400,$Q$1,FALSE)="","","X")),"")</f>
        <v/>
      </c>
      <c r="R16" s="25" t="str">
        <f>IFERROR(IF($A16="","",IF(VLOOKUP($A16,'Listing Agents'!$C$2:$W$400,$R$1,FALSE)="","","X")),"")</f>
        <v/>
      </c>
      <c r="S16" s="25" t="str">
        <f>IFERROR(IF($A16="","",IF(VLOOKUP($A16,'Listing Agents'!$C$2:$W$400,$S$1,FALSE)="","","X")),"")</f>
        <v/>
      </c>
      <c r="T16" s="25" t="str">
        <f>IFERROR(IF($A16="","",IF(VLOOKUP($A16,'Listing Agents'!$C$2:$W$400,$T$1,FALSE)="","","X")),"")</f>
        <v/>
      </c>
      <c r="U16" s="25" t="str">
        <f>IFERROR(IF($A16="","",IF(VLOOKUP($A16,'Listing Agents'!$C$2:$W$400,$U$1,FALSE)="","","X")),"")</f>
        <v/>
      </c>
    </row>
    <row r="17" spans="1:21" x14ac:dyDescent="0.25">
      <c r="A17" s="24" t="str">
        <f>IF('Tri alphabétique agents garde'!F16="","",'Tri alphabétique agents garde'!F16)</f>
        <v>Agents 91</v>
      </c>
      <c r="B17" s="25" t="str">
        <f>IFERROR(IF($A17="","",IF(VLOOKUP($A17,'Listing Agents'!$C$2:$W$400,$B$1,FALSE)="","","X")),"")</f>
        <v/>
      </c>
      <c r="C17" s="25" t="str">
        <f>IFERROR(IF($A17="","",IF(VLOOKUP($A17,'Listing Agents'!$C$2:$W$400,$C$1,FALSE)="","","X")),"")</f>
        <v/>
      </c>
      <c r="D17" s="25" t="str">
        <f>IFERROR(IF($A17="","",IF(VLOOKUP($A17,'Listing Agents'!$C$2:$W$400,$D$1,FALSE)="","","X")),"")</f>
        <v/>
      </c>
      <c r="E17" s="25" t="str">
        <f>IFERROR(IF($A17="","",IF(VLOOKUP($A17,'Listing Agents'!$C$2:$W$400,$E$1,FALSE)="","","X")),"")</f>
        <v/>
      </c>
      <c r="F17" s="25" t="str">
        <f>IFERROR(IF($A17="","",IF(VLOOKUP($A17,'Listing Agents'!$C$2:$W$400,$F$1,FALSE)="","","X")),"")</f>
        <v/>
      </c>
      <c r="G17" s="25" t="str">
        <f>IFERROR(IF($A17="","",IF(VLOOKUP($A17,'Listing Agents'!$C$2:$W$400,$G$1,FALSE)="","","X")),"")</f>
        <v/>
      </c>
      <c r="H17" s="25" t="str">
        <f>IFERROR(IF($A17="","",IF(VLOOKUP($A17,'Listing Agents'!$C$2:$W$400,$H$1,FALSE)="","","X")),"")</f>
        <v/>
      </c>
      <c r="I17" s="25" t="str">
        <f>IFERROR(IF($A17="","",IF(VLOOKUP($A17,'Listing Agents'!$C$2:$W$400,$I$1,FALSE)="","","X")),"")</f>
        <v/>
      </c>
      <c r="J17" s="25" t="str">
        <f>IFERROR(IF($A17="","",IF(VLOOKUP($A17,'Listing Agents'!$C$2:$W$400,$J$1,FALSE)="","","X")),"")</f>
        <v/>
      </c>
      <c r="K17" s="25" t="str">
        <f>IFERROR(IF($A17="","",IF(VLOOKUP($A17,'Listing Agents'!$C$2:$W$400,$K$1,FALSE)="","","X")),"")</f>
        <v/>
      </c>
      <c r="L17" s="25" t="str">
        <f>IFERROR(IF($A17="","",IF(VLOOKUP($A17,'Listing Agents'!$C$2:$W$400,$L$1,FALSE)="","","X")),"")</f>
        <v/>
      </c>
      <c r="M17" s="25" t="str">
        <f>IFERROR(IF($A17="","",IF(VLOOKUP($A17,'Listing Agents'!$C$2:$W$400,$M$1,FALSE)="","","X")),"")</f>
        <v/>
      </c>
      <c r="N17" s="25" t="str">
        <f>IFERROR(IF($A17="","",IF(VLOOKUP($A17,'Listing Agents'!$C$2:$W$400,$N$1,FALSE)="","","X")),"")</f>
        <v/>
      </c>
      <c r="O17" s="25" t="str">
        <f>IFERROR(IF($A17="","",IF(VLOOKUP($A17,'Listing Agents'!$C$2:$W$400,$O$1,FALSE)="","","X")),"")</f>
        <v/>
      </c>
      <c r="P17" s="25" t="str">
        <f>IFERROR(IF($A17="","",IF(VLOOKUP($A17,'Listing Agents'!$C$2:$W$400,$P$1,FALSE)="","","X")),"")</f>
        <v/>
      </c>
      <c r="Q17" s="25" t="str">
        <f>IFERROR(IF($A17="","",IF(VLOOKUP($A17,'Listing Agents'!$C$2:$W$400,$Q$1,FALSE)="","","X")),"")</f>
        <v/>
      </c>
      <c r="R17" s="25" t="str">
        <f>IFERROR(IF($A17="","",IF(VLOOKUP($A17,'Listing Agents'!$C$2:$W$400,$R$1,FALSE)="","","X")),"")</f>
        <v/>
      </c>
      <c r="S17" s="25" t="str">
        <f>IFERROR(IF($A17="","",IF(VLOOKUP($A17,'Listing Agents'!$C$2:$W$400,$S$1,FALSE)="","","X")),"")</f>
        <v/>
      </c>
      <c r="T17" s="25" t="str">
        <f>IFERROR(IF($A17="","",IF(VLOOKUP($A17,'Listing Agents'!$C$2:$W$400,$T$1,FALSE)="","","X")),"")</f>
        <v/>
      </c>
      <c r="U17" s="25" t="str">
        <f>IFERROR(IF($A17="","",IF(VLOOKUP($A17,'Listing Agents'!$C$2:$W$400,$U$1,FALSE)="","","X")),"")</f>
        <v/>
      </c>
    </row>
    <row r="18" spans="1:21" x14ac:dyDescent="0.25">
      <c r="A18" s="24" t="str">
        <f>IF('Tri alphabétique agents garde'!F17="","",'Tri alphabétique agents garde'!F17)</f>
        <v/>
      </c>
      <c r="B18" s="25" t="str">
        <f>IFERROR(IF($A18="","",IF(VLOOKUP($A18,'Listing Agents'!$C$2:$W$400,$B$1,FALSE)="","","X")),"")</f>
        <v/>
      </c>
      <c r="C18" s="25" t="str">
        <f>IFERROR(IF($A18="","",IF(VLOOKUP($A18,'Listing Agents'!$C$2:$W$400,$C$1,FALSE)="","","X")),"")</f>
        <v/>
      </c>
      <c r="D18" s="25" t="str">
        <f>IFERROR(IF($A18="","",IF(VLOOKUP($A18,'Listing Agents'!$C$2:$W$400,$D$1,FALSE)="","","X")),"")</f>
        <v/>
      </c>
      <c r="E18" s="25" t="str">
        <f>IFERROR(IF($A18="","",IF(VLOOKUP($A18,'Listing Agents'!$C$2:$W$400,$E$1,FALSE)="","","X")),"")</f>
        <v/>
      </c>
      <c r="F18" s="25" t="str">
        <f>IFERROR(IF($A18="","",IF(VLOOKUP($A18,'Listing Agents'!$C$2:$W$400,$F$1,FALSE)="","","X")),"")</f>
        <v/>
      </c>
      <c r="G18" s="25" t="str">
        <f>IFERROR(IF($A18="","",IF(VLOOKUP($A18,'Listing Agents'!$C$2:$W$400,$G$1,FALSE)="","","X")),"")</f>
        <v/>
      </c>
      <c r="H18" s="25" t="str">
        <f>IFERROR(IF($A18="","",IF(VLOOKUP($A18,'Listing Agents'!$C$2:$W$400,$H$1,FALSE)="","","X")),"")</f>
        <v/>
      </c>
      <c r="I18" s="25" t="str">
        <f>IFERROR(IF($A18="","",IF(VLOOKUP($A18,'Listing Agents'!$C$2:$W$400,$I$1,FALSE)="","","X")),"")</f>
        <v/>
      </c>
      <c r="J18" s="25" t="str">
        <f>IFERROR(IF($A18="","",IF(VLOOKUP($A18,'Listing Agents'!$C$2:$W$400,$J$1,FALSE)="","","X")),"")</f>
        <v/>
      </c>
      <c r="K18" s="25" t="str">
        <f>IFERROR(IF($A18="","",IF(VLOOKUP($A18,'Listing Agents'!$C$2:$W$400,$K$1,FALSE)="","","X")),"")</f>
        <v/>
      </c>
      <c r="L18" s="25" t="str">
        <f>IFERROR(IF($A18="","",IF(VLOOKUP($A18,'Listing Agents'!$C$2:$W$400,$L$1,FALSE)="","","X")),"")</f>
        <v/>
      </c>
      <c r="M18" s="25" t="str">
        <f>IFERROR(IF($A18="","",IF(VLOOKUP($A18,'Listing Agents'!$C$2:$W$400,$M$1,FALSE)="","","X")),"")</f>
        <v/>
      </c>
      <c r="N18" s="25" t="str">
        <f>IFERROR(IF($A18="","",IF(VLOOKUP($A18,'Listing Agents'!$C$2:$W$400,$N$1,FALSE)="","","X")),"")</f>
        <v/>
      </c>
      <c r="O18" s="25" t="str">
        <f>IFERROR(IF($A18="","",IF(VLOOKUP($A18,'Listing Agents'!$C$2:$W$400,$O$1,FALSE)="","","X")),"")</f>
        <v/>
      </c>
      <c r="P18" s="25" t="str">
        <f>IFERROR(IF($A18="","",IF(VLOOKUP($A18,'Listing Agents'!$C$2:$W$400,$P$1,FALSE)="","","X")),"")</f>
        <v/>
      </c>
      <c r="Q18" s="25" t="str">
        <f>IFERROR(IF($A18="","",IF(VLOOKUP($A18,'Listing Agents'!$C$2:$W$400,$Q$1,FALSE)="","","X")),"")</f>
        <v/>
      </c>
      <c r="R18" s="25" t="str">
        <f>IFERROR(IF($A18="","",IF(VLOOKUP($A18,'Listing Agents'!$C$2:$W$400,$R$1,FALSE)="","","X")),"")</f>
        <v/>
      </c>
      <c r="S18" s="25" t="str">
        <f>IFERROR(IF($A18="","",IF(VLOOKUP($A18,'Listing Agents'!$C$2:$W$400,$S$1,FALSE)="","","X")),"")</f>
        <v/>
      </c>
      <c r="T18" s="25" t="str">
        <f>IFERROR(IF($A18="","",IF(VLOOKUP($A18,'Listing Agents'!$C$2:$W$400,$T$1,FALSE)="","","X")),"")</f>
        <v/>
      </c>
      <c r="U18" s="25" t="str">
        <f>IFERROR(IF($A18="","",IF(VLOOKUP($A18,'Listing Agents'!$C$2:$W$400,$U$1,FALSE)="","","X")),"")</f>
        <v/>
      </c>
    </row>
    <row r="19" spans="1:21" x14ac:dyDescent="0.25">
      <c r="A19" s="24" t="str">
        <f>IF('Tri alphabétique agents garde'!F18="","",'Tri alphabétique agents garde'!F18)</f>
        <v/>
      </c>
      <c r="B19" s="25" t="str">
        <f>IFERROR(IF($A19="","",IF(VLOOKUP($A19,'Listing Agents'!$C$2:$W$400,$B$1,FALSE)="","","X")),"")</f>
        <v/>
      </c>
      <c r="C19" s="25" t="str">
        <f>IFERROR(IF($A19="","",IF(VLOOKUP($A19,'Listing Agents'!$C$2:$W$400,$C$1,FALSE)="","","X")),"")</f>
        <v/>
      </c>
      <c r="D19" s="25" t="str">
        <f>IFERROR(IF($A19="","",IF(VLOOKUP($A19,'Listing Agents'!$C$2:$W$400,$D$1,FALSE)="","","X")),"")</f>
        <v/>
      </c>
      <c r="E19" s="25" t="str">
        <f>IFERROR(IF($A19="","",IF(VLOOKUP($A19,'Listing Agents'!$C$2:$W$400,$E$1,FALSE)="","","X")),"")</f>
        <v/>
      </c>
      <c r="F19" s="25" t="str">
        <f>IFERROR(IF($A19="","",IF(VLOOKUP($A19,'Listing Agents'!$C$2:$W$400,$F$1,FALSE)="","","X")),"")</f>
        <v/>
      </c>
      <c r="G19" s="25" t="str">
        <f>IFERROR(IF($A19="","",IF(VLOOKUP($A19,'Listing Agents'!$C$2:$W$400,$G$1,FALSE)="","","X")),"")</f>
        <v/>
      </c>
      <c r="H19" s="25" t="str">
        <f>IFERROR(IF($A19="","",IF(VLOOKUP($A19,'Listing Agents'!$C$2:$W$400,$H$1,FALSE)="","","X")),"")</f>
        <v/>
      </c>
      <c r="I19" s="25" t="str">
        <f>IFERROR(IF($A19="","",IF(VLOOKUP($A19,'Listing Agents'!$C$2:$W$400,$I$1,FALSE)="","","X")),"")</f>
        <v/>
      </c>
      <c r="J19" s="25" t="str">
        <f>IFERROR(IF($A19="","",IF(VLOOKUP($A19,'Listing Agents'!$C$2:$W$400,$J$1,FALSE)="","","X")),"")</f>
        <v/>
      </c>
      <c r="K19" s="25" t="str">
        <f>IFERROR(IF($A19="","",IF(VLOOKUP($A19,'Listing Agents'!$C$2:$W$400,$K$1,FALSE)="","","X")),"")</f>
        <v/>
      </c>
      <c r="L19" s="25" t="str">
        <f>IFERROR(IF($A19="","",IF(VLOOKUP($A19,'Listing Agents'!$C$2:$W$400,$L$1,FALSE)="","","X")),"")</f>
        <v/>
      </c>
      <c r="M19" s="25" t="str">
        <f>IFERROR(IF($A19="","",IF(VLOOKUP($A19,'Listing Agents'!$C$2:$W$400,$M$1,FALSE)="","","X")),"")</f>
        <v/>
      </c>
      <c r="N19" s="25" t="str">
        <f>IFERROR(IF($A19="","",IF(VLOOKUP($A19,'Listing Agents'!$C$2:$W$400,$N$1,FALSE)="","","X")),"")</f>
        <v/>
      </c>
      <c r="O19" s="25" t="str">
        <f>IFERROR(IF($A19="","",IF(VLOOKUP($A19,'Listing Agents'!$C$2:$W$400,$O$1,FALSE)="","","X")),"")</f>
        <v/>
      </c>
      <c r="P19" s="25" t="str">
        <f>IFERROR(IF($A19="","",IF(VLOOKUP($A19,'Listing Agents'!$C$2:$W$400,$P$1,FALSE)="","","X")),"")</f>
        <v/>
      </c>
      <c r="Q19" s="25" t="str">
        <f>IFERROR(IF($A19="","",IF(VLOOKUP($A19,'Listing Agents'!$C$2:$W$400,$Q$1,FALSE)="","","X")),"")</f>
        <v/>
      </c>
      <c r="R19" s="25" t="str">
        <f>IFERROR(IF($A19="","",IF(VLOOKUP($A19,'Listing Agents'!$C$2:$W$400,$R$1,FALSE)="","","X")),"")</f>
        <v/>
      </c>
      <c r="S19" s="25" t="str">
        <f>IFERROR(IF($A19="","",IF(VLOOKUP($A19,'Listing Agents'!$C$2:$W$400,$S$1,FALSE)="","","X")),"")</f>
        <v/>
      </c>
      <c r="T19" s="25" t="str">
        <f>IFERROR(IF($A19="","",IF(VLOOKUP($A19,'Listing Agents'!$C$2:$W$400,$T$1,FALSE)="","","X")),"")</f>
        <v/>
      </c>
      <c r="U19" s="25" t="str">
        <f>IFERROR(IF($A19="","",IF(VLOOKUP($A19,'Listing Agents'!$C$2:$W$400,$U$1,FALSE)="","","X")),"")</f>
        <v/>
      </c>
    </row>
    <row r="20" spans="1:21" x14ac:dyDescent="0.25">
      <c r="A20" s="24" t="str">
        <f>IF('Tri alphabétique agents garde'!F19="","",'Tri alphabétique agents garde'!F19)</f>
        <v/>
      </c>
      <c r="B20" s="25" t="str">
        <f>IFERROR(IF($A20="","",IF(VLOOKUP($A20,'Listing Agents'!$C$2:$W$400,$B$1,FALSE)="","","X")),"")</f>
        <v/>
      </c>
      <c r="C20" s="25" t="str">
        <f>IFERROR(IF($A20="","",IF(VLOOKUP($A20,'Listing Agents'!$C$2:$W$400,$C$1,FALSE)="","","X")),"")</f>
        <v/>
      </c>
      <c r="D20" s="25" t="str">
        <f>IFERROR(IF($A20="","",IF(VLOOKUP($A20,'Listing Agents'!$C$2:$W$400,$D$1,FALSE)="","","X")),"")</f>
        <v/>
      </c>
      <c r="E20" s="25" t="str">
        <f>IFERROR(IF($A20="","",IF(VLOOKUP($A20,'Listing Agents'!$C$2:$W$400,$E$1,FALSE)="","","X")),"")</f>
        <v/>
      </c>
      <c r="F20" s="25" t="str">
        <f>IFERROR(IF($A20="","",IF(VLOOKUP($A20,'Listing Agents'!$C$2:$W$400,$F$1,FALSE)="","","X")),"")</f>
        <v/>
      </c>
      <c r="G20" s="25" t="str">
        <f>IFERROR(IF($A20="","",IF(VLOOKUP($A20,'Listing Agents'!$C$2:$W$400,$G$1,FALSE)="","","X")),"")</f>
        <v/>
      </c>
      <c r="H20" s="25" t="str">
        <f>IFERROR(IF($A20="","",IF(VLOOKUP($A20,'Listing Agents'!$C$2:$W$400,$H$1,FALSE)="","","X")),"")</f>
        <v/>
      </c>
      <c r="I20" s="25" t="str">
        <f>IFERROR(IF($A20="","",IF(VLOOKUP($A20,'Listing Agents'!$C$2:$W$400,$I$1,FALSE)="","","X")),"")</f>
        <v/>
      </c>
      <c r="J20" s="25" t="str">
        <f>IFERROR(IF($A20="","",IF(VLOOKUP($A20,'Listing Agents'!$C$2:$W$400,$J$1,FALSE)="","","X")),"")</f>
        <v/>
      </c>
      <c r="K20" s="25" t="str">
        <f>IFERROR(IF($A20="","",IF(VLOOKUP($A20,'Listing Agents'!$C$2:$W$400,$K$1,FALSE)="","","X")),"")</f>
        <v/>
      </c>
      <c r="L20" s="25" t="str">
        <f>IFERROR(IF($A20="","",IF(VLOOKUP($A20,'Listing Agents'!$C$2:$W$400,$L$1,FALSE)="","","X")),"")</f>
        <v/>
      </c>
      <c r="M20" s="25" t="str">
        <f>IFERROR(IF($A20="","",IF(VLOOKUP($A20,'Listing Agents'!$C$2:$W$400,$M$1,FALSE)="","","X")),"")</f>
        <v/>
      </c>
      <c r="N20" s="25" t="str">
        <f>IFERROR(IF($A20="","",IF(VLOOKUP($A20,'Listing Agents'!$C$2:$W$400,$N$1,FALSE)="","","X")),"")</f>
        <v/>
      </c>
      <c r="O20" s="25" t="str">
        <f>IFERROR(IF($A20="","",IF(VLOOKUP($A20,'Listing Agents'!$C$2:$W$400,$O$1,FALSE)="","","X")),"")</f>
        <v/>
      </c>
      <c r="P20" s="25" t="str">
        <f>IFERROR(IF($A20="","",IF(VLOOKUP($A20,'Listing Agents'!$C$2:$W$400,$P$1,FALSE)="","","X")),"")</f>
        <v/>
      </c>
      <c r="Q20" s="25" t="str">
        <f>IFERROR(IF($A20="","",IF(VLOOKUP($A20,'Listing Agents'!$C$2:$W$400,$Q$1,FALSE)="","","X")),"")</f>
        <v/>
      </c>
      <c r="R20" s="25" t="str">
        <f>IFERROR(IF($A20="","",IF(VLOOKUP($A20,'Listing Agents'!$C$2:$W$400,$R$1,FALSE)="","","X")),"")</f>
        <v/>
      </c>
      <c r="S20" s="25" t="str">
        <f>IFERROR(IF($A20="","",IF(VLOOKUP($A20,'Listing Agents'!$C$2:$W$400,$S$1,FALSE)="","","X")),"")</f>
        <v/>
      </c>
      <c r="T20" s="25" t="str">
        <f>IFERROR(IF($A20="","",IF(VLOOKUP($A20,'Listing Agents'!$C$2:$W$400,$T$1,FALSE)="","","X")),"")</f>
        <v/>
      </c>
      <c r="U20" s="25" t="str">
        <f>IFERROR(IF($A20="","",IF(VLOOKUP($A20,'Listing Agents'!$C$2:$W$400,$U$1,FALSE)="","","X")),"")</f>
        <v/>
      </c>
    </row>
    <row r="21" spans="1:21" x14ac:dyDescent="0.25">
      <c r="A21" s="24" t="str">
        <f>IF('Tri alphabétique agents garde'!F20="","",'Tri alphabétique agents garde'!F20)</f>
        <v/>
      </c>
      <c r="B21" s="25" t="str">
        <f>IFERROR(IF($A21="","",IF(VLOOKUP($A21,'Listing Agents'!$C$2:$W$400,$B$1,FALSE)="","","X")),"")</f>
        <v/>
      </c>
      <c r="C21" s="25" t="str">
        <f>IFERROR(IF($A21="","",IF(VLOOKUP($A21,'Listing Agents'!$C$2:$W$400,$C$1,FALSE)="","","X")),"")</f>
        <v/>
      </c>
      <c r="D21" s="25" t="str">
        <f>IFERROR(IF($A21="","",IF(VLOOKUP($A21,'Listing Agents'!$C$2:$W$400,$D$1,FALSE)="","","X")),"")</f>
        <v/>
      </c>
      <c r="E21" s="25" t="str">
        <f>IFERROR(IF($A21="","",IF(VLOOKUP($A21,'Listing Agents'!$C$2:$W$400,$E$1,FALSE)="","","X")),"")</f>
        <v/>
      </c>
      <c r="F21" s="25" t="str">
        <f>IFERROR(IF($A21="","",IF(VLOOKUP($A21,'Listing Agents'!$C$2:$W$400,$F$1,FALSE)="","","X")),"")</f>
        <v/>
      </c>
      <c r="G21" s="25" t="str">
        <f>IFERROR(IF($A21="","",IF(VLOOKUP($A21,'Listing Agents'!$C$2:$W$400,$G$1,FALSE)="","","X")),"")</f>
        <v/>
      </c>
      <c r="H21" s="25" t="str">
        <f>IFERROR(IF($A21="","",IF(VLOOKUP($A21,'Listing Agents'!$C$2:$W$400,$H$1,FALSE)="","","X")),"")</f>
        <v/>
      </c>
      <c r="I21" s="25" t="str">
        <f>IFERROR(IF($A21="","",IF(VLOOKUP($A21,'Listing Agents'!$C$2:$W$400,$I$1,FALSE)="","","X")),"")</f>
        <v/>
      </c>
      <c r="J21" s="25" t="str">
        <f>IFERROR(IF($A21="","",IF(VLOOKUP($A21,'Listing Agents'!$C$2:$W$400,$J$1,FALSE)="","","X")),"")</f>
        <v/>
      </c>
      <c r="K21" s="25" t="str">
        <f>IFERROR(IF($A21="","",IF(VLOOKUP($A21,'Listing Agents'!$C$2:$W$400,$K$1,FALSE)="","","X")),"")</f>
        <v/>
      </c>
      <c r="L21" s="25" t="str">
        <f>IFERROR(IF($A21="","",IF(VLOOKUP($A21,'Listing Agents'!$C$2:$W$400,$L$1,FALSE)="","","X")),"")</f>
        <v/>
      </c>
      <c r="M21" s="25" t="str">
        <f>IFERROR(IF($A21="","",IF(VLOOKUP($A21,'Listing Agents'!$C$2:$W$400,$M$1,FALSE)="","","X")),"")</f>
        <v/>
      </c>
      <c r="N21" s="25" t="str">
        <f>IFERROR(IF($A21="","",IF(VLOOKUP($A21,'Listing Agents'!$C$2:$W$400,$N$1,FALSE)="","","X")),"")</f>
        <v/>
      </c>
      <c r="O21" s="25" t="str">
        <f>IFERROR(IF($A21="","",IF(VLOOKUP($A21,'Listing Agents'!$C$2:$W$400,$O$1,FALSE)="","","X")),"")</f>
        <v/>
      </c>
      <c r="P21" s="25" t="str">
        <f>IFERROR(IF($A21="","",IF(VLOOKUP($A21,'Listing Agents'!$C$2:$W$400,$P$1,FALSE)="","","X")),"")</f>
        <v/>
      </c>
      <c r="Q21" s="25" t="str">
        <f>IFERROR(IF($A21="","",IF(VLOOKUP($A21,'Listing Agents'!$C$2:$W$400,$Q$1,FALSE)="","","X")),"")</f>
        <v/>
      </c>
      <c r="R21" s="25" t="str">
        <f>IFERROR(IF($A21="","",IF(VLOOKUP($A21,'Listing Agents'!$C$2:$W$400,$R$1,FALSE)="","","X")),"")</f>
        <v/>
      </c>
      <c r="S21" s="25" t="str">
        <f>IFERROR(IF($A21="","",IF(VLOOKUP($A21,'Listing Agents'!$C$2:$W$400,$S$1,FALSE)="","","X")),"")</f>
        <v/>
      </c>
      <c r="T21" s="25" t="str">
        <f>IFERROR(IF($A21="","",IF(VLOOKUP($A21,'Listing Agents'!$C$2:$W$400,$T$1,FALSE)="","","X")),"")</f>
        <v/>
      </c>
      <c r="U21" s="25" t="str">
        <f>IFERROR(IF($A21="","",IF(VLOOKUP($A21,'Listing Agents'!$C$2:$W$400,$U$1,FALSE)="","","X")),"")</f>
        <v/>
      </c>
    </row>
    <row r="22" spans="1:21" x14ac:dyDescent="0.25">
      <c r="A22" s="24" t="str">
        <f>IF('Tri alphabétique agents garde'!F21="","",'Tri alphabétique agents garde'!F21)</f>
        <v/>
      </c>
      <c r="B22" s="25" t="str">
        <f>IFERROR(IF($A22="","",IF(VLOOKUP($A22,'Listing Agents'!$C$2:$W$400,$B$1,FALSE)="","","X")),"")</f>
        <v/>
      </c>
      <c r="C22" s="25" t="str">
        <f>IFERROR(IF($A22="","",IF(VLOOKUP($A22,'Listing Agents'!$C$2:$W$400,$C$1,FALSE)="","","X")),"")</f>
        <v/>
      </c>
      <c r="D22" s="25" t="str">
        <f>IFERROR(IF($A22="","",IF(VLOOKUP($A22,'Listing Agents'!$C$2:$W$400,$D$1,FALSE)="","","X")),"")</f>
        <v/>
      </c>
      <c r="E22" s="25" t="str">
        <f>IFERROR(IF($A22="","",IF(VLOOKUP($A22,'Listing Agents'!$C$2:$W$400,$E$1,FALSE)="","","X")),"")</f>
        <v/>
      </c>
      <c r="F22" s="25" t="str">
        <f>IFERROR(IF($A22="","",IF(VLOOKUP($A22,'Listing Agents'!$C$2:$W$400,$F$1,FALSE)="","","X")),"")</f>
        <v/>
      </c>
      <c r="G22" s="25" t="str">
        <f>IFERROR(IF($A22="","",IF(VLOOKUP($A22,'Listing Agents'!$C$2:$W$400,$G$1,FALSE)="","","X")),"")</f>
        <v/>
      </c>
      <c r="H22" s="25" t="str">
        <f>IFERROR(IF($A22="","",IF(VLOOKUP($A22,'Listing Agents'!$C$2:$W$400,$H$1,FALSE)="","","X")),"")</f>
        <v/>
      </c>
      <c r="I22" s="25" t="str">
        <f>IFERROR(IF($A22="","",IF(VLOOKUP($A22,'Listing Agents'!$C$2:$W$400,$I$1,FALSE)="","","X")),"")</f>
        <v/>
      </c>
      <c r="J22" s="25" t="str">
        <f>IFERROR(IF($A22="","",IF(VLOOKUP($A22,'Listing Agents'!$C$2:$W$400,$J$1,FALSE)="","","X")),"")</f>
        <v/>
      </c>
      <c r="K22" s="25" t="str">
        <f>IFERROR(IF($A22="","",IF(VLOOKUP($A22,'Listing Agents'!$C$2:$W$400,$K$1,FALSE)="","","X")),"")</f>
        <v/>
      </c>
      <c r="L22" s="25" t="str">
        <f>IFERROR(IF($A22="","",IF(VLOOKUP($A22,'Listing Agents'!$C$2:$W$400,$L$1,FALSE)="","","X")),"")</f>
        <v/>
      </c>
      <c r="M22" s="25" t="str">
        <f>IFERROR(IF($A22="","",IF(VLOOKUP($A22,'Listing Agents'!$C$2:$W$400,$M$1,FALSE)="","","X")),"")</f>
        <v/>
      </c>
      <c r="N22" s="25" t="str">
        <f>IFERROR(IF($A22="","",IF(VLOOKUP($A22,'Listing Agents'!$C$2:$W$400,$N$1,FALSE)="","","X")),"")</f>
        <v/>
      </c>
      <c r="O22" s="25" t="str">
        <f>IFERROR(IF($A22="","",IF(VLOOKUP($A22,'Listing Agents'!$C$2:$W$400,$O$1,FALSE)="","","X")),"")</f>
        <v/>
      </c>
      <c r="P22" s="25" t="str">
        <f>IFERROR(IF($A22="","",IF(VLOOKUP($A22,'Listing Agents'!$C$2:$W$400,$P$1,FALSE)="","","X")),"")</f>
        <v/>
      </c>
      <c r="Q22" s="25" t="str">
        <f>IFERROR(IF($A22="","",IF(VLOOKUP($A22,'Listing Agents'!$C$2:$W$400,$Q$1,FALSE)="","","X")),"")</f>
        <v/>
      </c>
      <c r="R22" s="25" t="str">
        <f>IFERROR(IF($A22="","",IF(VLOOKUP($A22,'Listing Agents'!$C$2:$W$400,$R$1,FALSE)="","","X")),"")</f>
        <v/>
      </c>
      <c r="S22" s="25" t="str">
        <f>IFERROR(IF($A22="","",IF(VLOOKUP($A22,'Listing Agents'!$C$2:$W$400,$S$1,FALSE)="","","X")),"")</f>
        <v/>
      </c>
      <c r="T22" s="25" t="str">
        <f>IFERROR(IF($A22="","",IF(VLOOKUP($A22,'Listing Agents'!$C$2:$W$400,$T$1,FALSE)="","","X")),"")</f>
        <v/>
      </c>
      <c r="U22" s="25" t="str">
        <f>IFERROR(IF($A22="","",IF(VLOOKUP($A22,'Listing Agents'!$C$2:$W$400,$U$1,FALSE)="","","X")),"")</f>
        <v/>
      </c>
    </row>
    <row r="23" spans="1:21" x14ac:dyDescent="0.25">
      <c r="A23" s="24" t="str">
        <f>IF('Tri alphabétique agents garde'!F22="","",'Tri alphabétique agents garde'!F22)</f>
        <v/>
      </c>
      <c r="B23" s="25" t="str">
        <f>IFERROR(IF($A23="","",IF(VLOOKUP($A23,'Listing Agents'!$C$2:$W$400,$B$1,FALSE)="","","X")),"")</f>
        <v/>
      </c>
      <c r="C23" s="25" t="str">
        <f>IFERROR(IF($A23="","",IF(VLOOKUP($A23,'Listing Agents'!$C$2:$W$400,$C$1,FALSE)="","","X")),"")</f>
        <v/>
      </c>
      <c r="D23" s="25" t="str">
        <f>IFERROR(IF($A23="","",IF(VLOOKUP($A23,'Listing Agents'!$C$2:$W$400,$D$1,FALSE)="","","X")),"")</f>
        <v/>
      </c>
      <c r="E23" s="25" t="str">
        <f>IFERROR(IF($A23="","",IF(VLOOKUP($A23,'Listing Agents'!$C$2:$W$400,$E$1,FALSE)="","","X")),"")</f>
        <v/>
      </c>
      <c r="F23" s="25" t="str">
        <f>IFERROR(IF($A23="","",IF(VLOOKUP($A23,'Listing Agents'!$C$2:$W$400,$F$1,FALSE)="","","X")),"")</f>
        <v/>
      </c>
      <c r="G23" s="25" t="str">
        <f>IFERROR(IF($A23="","",IF(VLOOKUP($A23,'Listing Agents'!$C$2:$W$400,$G$1,FALSE)="","","X")),"")</f>
        <v/>
      </c>
      <c r="H23" s="25" t="str">
        <f>IFERROR(IF($A23="","",IF(VLOOKUP($A23,'Listing Agents'!$C$2:$W$400,$H$1,FALSE)="","","X")),"")</f>
        <v/>
      </c>
      <c r="I23" s="25" t="str">
        <f>IFERROR(IF($A23="","",IF(VLOOKUP($A23,'Listing Agents'!$C$2:$W$400,$I$1,FALSE)="","","X")),"")</f>
        <v/>
      </c>
      <c r="J23" s="25" t="str">
        <f>IFERROR(IF($A23="","",IF(VLOOKUP($A23,'Listing Agents'!$C$2:$W$400,$J$1,FALSE)="","","X")),"")</f>
        <v/>
      </c>
      <c r="K23" s="25" t="str">
        <f>IFERROR(IF($A23="","",IF(VLOOKUP($A23,'Listing Agents'!$C$2:$W$400,$K$1,FALSE)="","","X")),"")</f>
        <v/>
      </c>
      <c r="L23" s="25" t="str">
        <f>IFERROR(IF($A23="","",IF(VLOOKUP($A23,'Listing Agents'!$C$2:$W$400,$L$1,FALSE)="","","X")),"")</f>
        <v/>
      </c>
      <c r="M23" s="25" t="str">
        <f>IFERROR(IF($A23="","",IF(VLOOKUP($A23,'Listing Agents'!$C$2:$W$400,$M$1,FALSE)="","","X")),"")</f>
        <v/>
      </c>
      <c r="N23" s="25" t="str">
        <f>IFERROR(IF($A23="","",IF(VLOOKUP($A23,'Listing Agents'!$C$2:$W$400,$N$1,FALSE)="","","X")),"")</f>
        <v/>
      </c>
      <c r="O23" s="25" t="str">
        <f>IFERROR(IF($A23="","",IF(VLOOKUP($A23,'Listing Agents'!$C$2:$W$400,$O$1,FALSE)="","","X")),"")</f>
        <v/>
      </c>
      <c r="P23" s="25" t="str">
        <f>IFERROR(IF($A23="","",IF(VLOOKUP($A23,'Listing Agents'!$C$2:$W$400,$P$1,FALSE)="","","X")),"")</f>
        <v/>
      </c>
      <c r="Q23" s="25" t="str">
        <f>IFERROR(IF($A23="","",IF(VLOOKUP($A23,'Listing Agents'!$C$2:$W$400,$Q$1,FALSE)="","","X")),"")</f>
        <v/>
      </c>
      <c r="R23" s="25" t="str">
        <f>IFERROR(IF($A23="","",IF(VLOOKUP($A23,'Listing Agents'!$C$2:$W$400,$R$1,FALSE)="","","X")),"")</f>
        <v/>
      </c>
      <c r="S23" s="25" t="str">
        <f>IFERROR(IF($A23="","",IF(VLOOKUP($A23,'Listing Agents'!$C$2:$W$400,$S$1,FALSE)="","","X")),"")</f>
        <v/>
      </c>
      <c r="T23" s="25" t="str">
        <f>IFERROR(IF($A23="","",IF(VLOOKUP($A23,'Listing Agents'!$C$2:$W$400,$T$1,FALSE)="","","X")),"")</f>
        <v/>
      </c>
      <c r="U23" s="25" t="str">
        <f>IFERROR(IF($A23="","",IF(VLOOKUP($A23,'Listing Agents'!$C$2:$W$400,$U$1,FALSE)="","","X")),"")</f>
        <v/>
      </c>
    </row>
    <row r="24" spans="1:21" x14ac:dyDescent="0.25">
      <c r="A24" s="24" t="str">
        <f>IF('Tri alphabétique agents garde'!F23="","",'Tri alphabétique agents garde'!F23)</f>
        <v/>
      </c>
      <c r="B24" s="25" t="str">
        <f>IFERROR(IF($A24="","",IF(VLOOKUP($A24,'Listing Agents'!$C$2:$W$400,$B$1,FALSE)="","","X")),"")</f>
        <v/>
      </c>
      <c r="C24" s="25" t="str">
        <f>IFERROR(IF($A24="","",IF(VLOOKUP($A24,'Listing Agents'!$C$2:$W$400,$C$1,FALSE)="","","X")),"")</f>
        <v/>
      </c>
      <c r="D24" s="25" t="str">
        <f>IFERROR(IF($A24="","",IF(VLOOKUP($A24,'Listing Agents'!$C$2:$W$400,$D$1,FALSE)="","","X")),"")</f>
        <v/>
      </c>
      <c r="E24" s="25" t="str">
        <f>IFERROR(IF($A24="","",IF(VLOOKUP($A24,'Listing Agents'!$C$2:$W$400,$E$1,FALSE)="","","X")),"")</f>
        <v/>
      </c>
      <c r="F24" s="25" t="str">
        <f>IFERROR(IF($A24="","",IF(VLOOKUP($A24,'Listing Agents'!$C$2:$W$400,$F$1,FALSE)="","","X")),"")</f>
        <v/>
      </c>
      <c r="G24" s="25" t="str">
        <f>IFERROR(IF($A24="","",IF(VLOOKUP($A24,'Listing Agents'!$C$2:$W$400,$G$1,FALSE)="","","X")),"")</f>
        <v/>
      </c>
      <c r="H24" s="25" t="str">
        <f>IFERROR(IF($A24="","",IF(VLOOKUP($A24,'Listing Agents'!$C$2:$W$400,$H$1,FALSE)="","","X")),"")</f>
        <v/>
      </c>
      <c r="I24" s="25" t="str">
        <f>IFERROR(IF($A24="","",IF(VLOOKUP($A24,'Listing Agents'!$C$2:$W$400,$I$1,FALSE)="","","X")),"")</f>
        <v/>
      </c>
      <c r="J24" s="25" t="str">
        <f>IFERROR(IF($A24="","",IF(VLOOKUP($A24,'Listing Agents'!$C$2:$W$400,$J$1,FALSE)="","","X")),"")</f>
        <v/>
      </c>
      <c r="K24" s="25" t="str">
        <f>IFERROR(IF($A24="","",IF(VLOOKUP($A24,'Listing Agents'!$C$2:$W$400,$K$1,FALSE)="","","X")),"")</f>
        <v/>
      </c>
      <c r="L24" s="25" t="str">
        <f>IFERROR(IF($A24="","",IF(VLOOKUP($A24,'Listing Agents'!$C$2:$W$400,$L$1,FALSE)="","","X")),"")</f>
        <v/>
      </c>
      <c r="M24" s="25" t="str">
        <f>IFERROR(IF($A24="","",IF(VLOOKUP($A24,'Listing Agents'!$C$2:$W$400,$M$1,FALSE)="","","X")),"")</f>
        <v/>
      </c>
      <c r="N24" s="25" t="str">
        <f>IFERROR(IF($A24="","",IF(VLOOKUP($A24,'Listing Agents'!$C$2:$W$400,$N$1,FALSE)="","","X")),"")</f>
        <v/>
      </c>
      <c r="O24" s="25" t="str">
        <f>IFERROR(IF($A24="","",IF(VLOOKUP($A24,'Listing Agents'!$C$2:$W$400,$O$1,FALSE)="","","X")),"")</f>
        <v/>
      </c>
      <c r="P24" s="25" t="str">
        <f>IFERROR(IF($A24="","",IF(VLOOKUP($A24,'Listing Agents'!$C$2:$W$400,$P$1,FALSE)="","","X")),"")</f>
        <v/>
      </c>
      <c r="Q24" s="25" t="str">
        <f>IFERROR(IF($A24="","",IF(VLOOKUP($A24,'Listing Agents'!$C$2:$W$400,$Q$1,FALSE)="","","X")),"")</f>
        <v/>
      </c>
      <c r="R24" s="25" t="str">
        <f>IFERROR(IF($A24="","",IF(VLOOKUP($A24,'Listing Agents'!$C$2:$W$400,$R$1,FALSE)="","","X")),"")</f>
        <v/>
      </c>
      <c r="S24" s="25" t="str">
        <f>IFERROR(IF($A24="","",IF(VLOOKUP($A24,'Listing Agents'!$C$2:$W$400,$S$1,FALSE)="","","X")),"")</f>
        <v/>
      </c>
      <c r="T24" s="25" t="str">
        <f>IFERROR(IF($A24="","",IF(VLOOKUP($A24,'Listing Agents'!$C$2:$W$400,$T$1,FALSE)="","","X")),"")</f>
        <v/>
      </c>
      <c r="U24" s="25" t="str">
        <f>IFERROR(IF($A24="","",IF(VLOOKUP($A24,'Listing Agents'!$C$2:$W$400,$U$1,FALSE)="","","X")),"")</f>
        <v/>
      </c>
    </row>
    <row r="25" spans="1:21" x14ac:dyDescent="0.25">
      <c r="A25" s="24" t="str">
        <f>IF('Tri alphabétique agents garde'!F24="","",'Tri alphabétique agents garde'!F24)</f>
        <v/>
      </c>
      <c r="B25" s="25" t="str">
        <f>IFERROR(IF($A25="","",IF(VLOOKUP($A25,'Listing Agents'!$C$2:$W$400,$B$1,FALSE)="","","X")),"")</f>
        <v/>
      </c>
      <c r="C25" s="25" t="str">
        <f>IFERROR(IF($A25="","",IF(VLOOKUP($A25,'Listing Agents'!$C$2:$W$400,$C$1,FALSE)="","","X")),"")</f>
        <v/>
      </c>
      <c r="D25" s="25" t="str">
        <f>IFERROR(IF($A25="","",IF(VLOOKUP($A25,'Listing Agents'!$C$2:$W$400,$D$1,FALSE)="","","X")),"")</f>
        <v/>
      </c>
      <c r="E25" s="25" t="str">
        <f>IFERROR(IF($A25="","",IF(VLOOKUP($A25,'Listing Agents'!$C$2:$W$400,$E$1,FALSE)="","","X")),"")</f>
        <v/>
      </c>
      <c r="F25" s="25" t="str">
        <f>IFERROR(IF($A25="","",IF(VLOOKUP($A25,'Listing Agents'!$C$2:$W$400,$F$1,FALSE)="","","X")),"")</f>
        <v/>
      </c>
      <c r="G25" s="25" t="str">
        <f>IFERROR(IF($A25="","",IF(VLOOKUP($A25,'Listing Agents'!$C$2:$W$400,$G$1,FALSE)="","","X")),"")</f>
        <v/>
      </c>
      <c r="H25" s="25" t="str">
        <f>IFERROR(IF($A25="","",IF(VLOOKUP($A25,'Listing Agents'!$C$2:$W$400,$H$1,FALSE)="","","X")),"")</f>
        <v/>
      </c>
      <c r="I25" s="25" t="str">
        <f>IFERROR(IF($A25="","",IF(VLOOKUP($A25,'Listing Agents'!$C$2:$W$400,$I$1,FALSE)="","","X")),"")</f>
        <v/>
      </c>
      <c r="J25" s="25" t="str">
        <f>IFERROR(IF($A25="","",IF(VLOOKUP($A25,'Listing Agents'!$C$2:$W$400,$J$1,FALSE)="","","X")),"")</f>
        <v/>
      </c>
      <c r="K25" s="25" t="str">
        <f>IFERROR(IF($A25="","",IF(VLOOKUP($A25,'Listing Agents'!$C$2:$W$400,$K$1,FALSE)="","","X")),"")</f>
        <v/>
      </c>
      <c r="L25" s="25" t="str">
        <f>IFERROR(IF($A25="","",IF(VLOOKUP($A25,'Listing Agents'!$C$2:$W$400,$L$1,FALSE)="","","X")),"")</f>
        <v/>
      </c>
      <c r="M25" s="25" t="str">
        <f>IFERROR(IF($A25="","",IF(VLOOKUP($A25,'Listing Agents'!$C$2:$W$400,$M$1,FALSE)="","","X")),"")</f>
        <v/>
      </c>
      <c r="N25" s="25" t="str">
        <f>IFERROR(IF($A25="","",IF(VLOOKUP($A25,'Listing Agents'!$C$2:$W$400,$N$1,FALSE)="","","X")),"")</f>
        <v/>
      </c>
      <c r="O25" s="25" t="str">
        <f>IFERROR(IF($A25="","",IF(VLOOKUP($A25,'Listing Agents'!$C$2:$W$400,$O$1,FALSE)="","","X")),"")</f>
        <v/>
      </c>
      <c r="P25" s="25" t="str">
        <f>IFERROR(IF($A25="","",IF(VLOOKUP($A25,'Listing Agents'!$C$2:$W$400,$P$1,FALSE)="","","X")),"")</f>
        <v/>
      </c>
      <c r="Q25" s="25" t="str">
        <f>IFERROR(IF($A25="","",IF(VLOOKUP($A25,'Listing Agents'!$C$2:$W$400,$Q$1,FALSE)="","","X")),"")</f>
        <v/>
      </c>
      <c r="R25" s="25" t="str">
        <f>IFERROR(IF($A25="","",IF(VLOOKUP($A25,'Listing Agents'!$C$2:$W$400,$R$1,FALSE)="","","X")),"")</f>
        <v/>
      </c>
      <c r="S25" s="25" t="str">
        <f>IFERROR(IF($A25="","",IF(VLOOKUP($A25,'Listing Agents'!$C$2:$W$400,$S$1,FALSE)="","","X")),"")</f>
        <v/>
      </c>
      <c r="T25" s="25" t="str">
        <f>IFERROR(IF($A25="","",IF(VLOOKUP($A25,'Listing Agents'!$C$2:$W$400,$T$1,FALSE)="","","X")),"")</f>
        <v/>
      </c>
      <c r="U25" s="25" t="str">
        <f>IFERROR(IF($A25="","",IF(VLOOKUP($A25,'Listing Agents'!$C$2:$W$400,$U$1,FALSE)="","","X")),"")</f>
        <v/>
      </c>
    </row>
    <row r="26" spans="1:21" x14ac:dyDescent="0.25">
      <c r="A26" s="24" t="str">
        <f>IF('Tri alphabétique agents garde'!F25="","",'Tri alphabétique agents garde'!F25)</f>
        <v/>
      </c>
      <c r="B26" s="25" t="str">
        <f>IFERROR(IF($A26="","",IF(VLOOKUP($A26,'Listing Agents'!$C$2:$W$400,$B$1,FALSE)="","","X")),"")</f>
        <v/>
      </c>
      <c r="C26" s="25" t="str">
        <f>IFERROR(IF($A26="","",IF(VLOOKUP($A26,'Listing Agents'!$C$2:$W$400,$C$1,FALSE)="","","X")),"")</f>
        <v/>
      </c>
      <c r="D26" s="25" t="str">
        <f>IFERROR(IF($A26="","",IF(VLOOKUP($A26,'Listing Agents'!$C$2:$W$400,$D$1,FALSE)="","","X")),"")</f>
        <v/>
      </c>
      <c r="E26" s="25" t="str">
        <f>IFERROR(IF($A26="","",IF(VLOOKUP($A26,'Listing Agents'!$C$2:$W$400,$E$1,FALSE)="","","X")),"")</f>
        <v/>
      </c>
      <c r="F26" s="25" t="str">
        <f>IFERROR(IF($A26="","",IF(VLOOKUP($A26,'Listing Agents'!$C$2:$W$400,$F$1,FALSE)="","","X")),"")</f>
        <v/>
      </c>
      <c r="G26" s="25" t="str">
        <f>IFERROR(IF($A26="","",IF(VLOOKUP($A26,'Listing Agents'!$C$2:$W$400,$G$1,FALSE)="","","X")),"")</f>
        <v/>
      </c>
      <c r="H26" s="25" t="str">
        <f>IFERROR(IF($A26="","",IF(VLOOKUP($A26,'Listing Agents'!$C$2:$W$400,$H$1,FALSE)="","","X")),"")</f>
        <v/>
      </c>
      <c r="I26" s="25" t="str">
        <f>IFERROR(IF($A26="","",IF(VLOOKUP($A26,'Listing Agents'!$C$2:$W$400,$I$1,FALSE)="","","X")),"")</f>
        <v/>
      </c>
      <c r="J26" s="25" t="str">
        <f>IFERROR(IF($A26="","",IF(VLOOKUP($A26,'Listing Agents'!$C$2:$W$400,$J$1,FALSE)="","","X")),"")</f>
        <v/>
      </c>
      <c r="K26" s="25" t="str">
        <f>IFERROR(IF($A26="","",IF(VLOOKUP($A26,'Listing Agents'!$C$2:$W$400,$K$1,FALSE)="","","X")),"")</f>
        <v/>
      </c>
      <c r="L26" s="25" t="str">
        <f>IFERROR(IF($A26="","",IF(VLOOKUP($A26,'Listing Agents'!$C$2:$W$400,$L$1,FALSE)="","","X")),"")</f>
        <v/>
      </c>
      <c r="M26" s="25" t="str">
        <f>IFERROR(IF($A26="","",IF(VLOOKUP($A26,'Listing Agents'!$C$2:$W$400,$M$1,FALSE)="","","X")),"")</f>
        <v/>
      </c>
      <c r="N26" s="25" t="str">
        <f>IFERROR(IF($A26="","",IF(VLOOKUP($A26,'Listing Agents'!$C$2:$W$400,$N$1,FALSE)="","","X")),"")</f>
        <v/>
      </c>
      <c r="O26" s="25" t="str">
        <f>IFERROR(IF($A26="","",IF(VLOOKUP($A26,'Listing Agents'!$C$2:$W$400,$O$1,FALSE)="","","X")),"")</f>
        <v/>
      </c>
      <c r="P26" s="25" t="str">
        <f>IFERROR(IF($A26="","",IF(VLOOKUP($A26,'Listing Agents'!$C$2:$W$400,$P$1,FALSE)="","","X")),"")</f>
        <v/>
      </c>
      <c r="Q26" s="25" t="str">
        <f>IFERROR(IF($A26="","",IF(VLOOKUP($A26,'Listing Agents'!$C$2:$W$400,$Q$1,FALSE)="","","X")),"")</f>
        <v/>
      </c>
      <c r="R26" s="25" t="str">
        <f>IFERROR(IF($A26="","",IF(VLOOKUP($A26,'Listing Agents'!$C$2:$W$400,$R$1,FALSE)="","","X")),"")</f>
        <v/>
      </c>
      <c r="S26" s="25" t="str">
        <f>IFERROR(IF($A26="","",IF(VLOOKUP($A26,'Listing Agents'!$C$2:$W$400,$S$1,FALSE)="","","X")),"")</f>
        <v/>
      </c>
      <c r="T26" s="25" t="str">
        <f>IFERROR(IF($A26="","",IF(VLOOKUP($A26,'Listing Agents'!$C$2:$W$400,$T$1,FALSE)="","","X")),"")</f>
        <v/>
      </c>
      <c r="U26" s="25" t="str">
        <f>IFERROR(IF($A26="","",IF(VLOOKUP($A26,'Listing Agents'!$C$2:$W$400,$U$1,FALSE)="","","X")),"")</f>
        <v/>
      </c>
    </row>
    <row r="27" spans="1:21" x14ac:dyDescent="0.25">
      <c r="A27" s="24" t="str">
        <f>IF('Tri alphabétique agents garde'!F26="","",'Tri alphabétique agents garde'!F26)</f>
        <v/>
      </c>
      <c r="B27" s="25" t="str">
        <f>IFERROR(IF($A27="","",IF(VLOOKUP($A27,'Listing Agents'!$C$2:$W$400,$B$1,FALSE)="","","X")),"")</f>
        <v/>
      </c>
      <c r="C27" s="25" t="str">
        <f>IFERROR(IF($A27="","",IF(VLOOKUP($A27,'Listing Agents'!$C$2:$W$400,$C$1,FALSE)="","","X")),"")</f>
        <v/>
      </c>
      <c r="D27" s="25" t="str">
        <f>IFERROR(IF($A27="","",IF(VLOOKUP($A27,'Listing Agents'!$C$2:$W$400,$D$1,FALSE)="","","X")),"")</f>
        <v/>
      </c>
      <c r="E27" s="25" t="str">
        <f>IFERROR(IF($A27="","",IF(VLOOKUP($A27,'Listing Agents'!$C$2:$W$400,$E$1,FALSE)="","","X")),"")</f>
        <v/>
      </c>
      <c r="F27" s="25" t="str">
        <f>IFERROR(IF($A27="","",IF(VLOOKUP($A27,'Listing Agents'!$C$2:$W$400,$F$1,FALSE)="","","X")),"")</f>
        <v/>
      </c>
      <c r="G27" s="25" t="str">
        <f>IFERROR(IF($A27="","",IF(VLOOKUP($A27,'Listing Agents'!$C$2:$W$400,$G$1,FALSE)="","","X")),"")</f>
        <v/>
      </c>
      <c r="H27" s="25" t="str">
        <f>IFERROR(IF($A27="","",IF(VLOOKUP($A27,'Listing Agents'!$C$2:$W$400,$H$1,FALSE)="","","X")),"")</f>
        <v/>
      </c>
      <c r="I27" s="25" t="str">
        <f>IFERROR(IF($A27="","",IF(VLOOKUP($A27,'Listing Agents'!$C$2:$W$400,$I$1,FALSE)="","","X")),"")</f>
        <v/>
      </c>
      <c r="J27" s="25" t="str">
        <f>IFERROR(IF($A27="","",IF(VLOOKUP($A27,'Listing Agents'!$C$2:$W$400,$J$1,FALSE)="","","X")),"")</f>
        <v/>
      </c>
      <c r="K27" s="25" t="str">
        <f>IFERROR(IF($A27="","",IF(VLOOKUP($A27,'Listing Agents'!$C$2:$W$400,$K$1,FALSE)="","","X")),"")</f>
        <v/>
      </c>
      <c r="L27" s="25" t="str">
        <f>IFERROR(IF($A27="","",IF(VLOOKUP($A27,'Listing Agents'!$C$2:$W$400,$L$1,FALSE)="","","X")),"")</f>
        <v/>
      </c>
      <c r="M27" s="25" t="str">
        <f>IFERROR(IF($A27="","",IF(VLOOKUP($A27,'Listing Agents'!$C$2:$W$400,$M$1,FALSE)="","","X")),"")</f>
        <v/>
      </c>
      <c r="N27" s="25" t="str">
        <f>IFERROR(IF($A27="","",IF(VLOOKUP($A27,'Listing Agents'!$C$2:$W$400,$N$1,FALSE)="","","X")),"")</f>
        <v/>
      </c>
      <c r="O27" s="25" t="str">
        <f>IFERROR(IF($A27="","",IF(VLOOKUP($A27,'Listing Agents'!$C$2:$W$400,$O$1,FALSE)="","","X")),"")</f>
        <v/>
      </c>
      <c r="P27" s="25" t="str">
        <f>IFERROR(IF($A27="","",IF(VLOOKUP($A27,'Listing Agents'!$C$2:$W$400,$P$1,FALSE)="","","X")),"")</f>
        <v/>
      </c>
      <c r="Q27" s="25" t="str">
        <f>IFERROR(IF($A27="","",IF(VLOOKUP($A27,'Listing Agents'!$C$2:$W$400,$Q$1,FALSE)="","","X")),"")</f>
        <v/>
      </c>
      <c r="R27" s="25" t="str">
        <f>IFERROR(IF($A27="","",IF(VLOOKUP($A27,'Listing Agents'!$C$2:$W$400,$R$1,FALSE)="","","X")),"")</f>
        <v/>
      </c>
      <c r="S27" s="25" t="str">
        <f>IFERROR(IF($A27="","",IF(VLOOKUP($A27,'Listing Agents'!$C$2:$W$400,$S$1,FALSE)="","","X")),"")</f>
        <v/>
      </c>
      <c r="T27" s="25" t="str">
        <f>IFERROR(IF($A27="","",IF(VLOOKUP($A27,'Listing Agents'!$C$2:$W$400,$T$1,FALSE)="","","X")),"")</f>
        <v/>
      </c>
      <c r="U27" s="25" t="str">
        <f>IFERROR(IF($A27="","",IF(VLOOKUP($A27,'Listing Agents'!$C$2:$W$400,$U$1,FALSE)="","","X")),"")</f>
        <v/>
      </c>
    </row>
    <row r="28" spans="1:21" x14ac:dyDescent="0.25">
      <c r="A28" s="24" t="str">
        <f>IF('Tri alphabétique agents garde'!F27="","",'Tri alphabétique agents garde'!F27)</f>
        <v/>
      </c>
      <c r="B28" s="25" t="str">
        <f>IFERROR(IF($A28="","",IF(VLOOKUP($A28,'Listing Agents'!$C$2:$W$400,$B$1,FALSE)="","","X")),"")</f>
        <v/>
      </c>
      <c r="C28" s="25" t="str">
        <f>IFERROR(IF($A28="","",IF(VLOOKUP($A28,'Listing Agents'!$C$2:$W$400,$C$1,FALSE)="","","X")),"")</f>
        <v/>
      </c>
      <c r="D28" s="25" t="str">
        <f>IFERROR(IF($A28="","",IF(VLOOKUP($A28,'Listing Agents'!$C$2:$W$400,$D$1,FALSE)="","","X")),"")</f>
        <v/>
      </c>
      <c r="E28" s="25" t="str">
        <f>IFERROR(IF($A28="","",IF(VLOOKUP($A28,'Listing Agents'!$C$2:$W$400,$E$1,FALSE)="","","X")),"")</f>
        <v/>
      </c>
      <c r="F28" s="25" t="str">
        <f>IFERROR(IF($A28="","",IF(VLOOKUP($A28,'Listing Agents'!$C$2:$W$400,$F$1,FALSE)="","","X")),"")</f>
        <v/>
      </c>
      <c r="G28" s="25" t="str">
        <f>IFERROR(IF($A28="","",IF(VLOOKUP($A28,'Listing Agents'!$C$2:$W$400,$G$1,FALSE)="","","X")),"")</f>
        <v/>
      </c>
      <c r="H28" s="25" t="str">
        <f>IFERROR(IF($A28="","",IF(VLOOKUP($A28,'Listing Agents'!$C$2:$W$400,$H$1,FALSE)="","","X")),"")</f>
        <v/>
      </c>
      <c r="I28" s="25" t="str">
        <f>IFERROR(IF($A28="","",IF(VLOOKUP($A28,'Listing Agents'!$C$2:$W$400,$I$1,FALSE)="","","X")),"")</f>
        <v/>
      </c>
      <c r="J28" s="25" t="str">
        <f>IFERROR(IF($A28="","",IF(VLOOKUP($A28,'Listing Agents'!$C$2:$W$400,$J$1,FALSE)="","","X")),"")</f>
        <v/>
      </c>
      <c r="K28" s="25" t="str">
        <f>IFERROR(IF($A28="","",IF(VLOOKUP($A28,'Listing Agents'!$C$2:$W$400,$K$1,FALSE)="","","X")),"")</f>
        <v/>
      </c>
      <c r="L28" s="25" t="str">
        <f>IFERROR(IF($A28="","",IF(VLOOKUP($A28,'Listing Agents'!$C$2:$W$400,$L$1,FALSE)="","","X")),"")</f>
        <v/>
      </c>
      <c r="M28" s="25" t="str">
        <f>IFERROR(IF($A28="","",IF(VLOOKUP($A28,'Listing Agents'!$C$2:$W$400,$M$1,FALSE)="","","X")),"")</f>
        <v/>
      </c>
      <c r="N28" s="25" t="str">
        <f>IFERROR(IF($A28="","",IF(VLOOKUP($A28,'Listing Agents'!$C$2:$W$400,$N$1,FALSE)="","","X")),"")</f>
        <v/>
      </c>
      <c r="O28" s="25" t="str">
        <f>IFERROR(IF($A28="","",IF(VLOOKUP($A28,'Listing Agents'!$C$2:$W$400,$O$1,FALSE)="","","X")),"")</f>
        <v/>
      </c>
      <c r="P28" s="25" t="str">
        <f>IFERROR(IF($A28="","",IF(VLOOKUP($A28,'Listing Agents'!$C$2:$W$400,$P$1,FALSE)="","","X")),"")</f>
        <v/>
      </c>
      <c r="Q28" s="25" t="str">
        <f>IFERROR(IF($A28="","",IF(VLOOKUP($A28,'Listing Agents'!$C$2:$W$400,$Q$1,FALSE)="","","X")),"")</f>
        <v/>
      </c>
      <c r="R28" s="25" t="str">
        <f>IFERROR(IF($A28="","",IF(VLOOKUP($A28,'Listing Agents'!$C$2:$W$400,$R$1,FALSE)="","","X")),"")</f>
        <v/>
      </c>
      <c r="S28" s="25" t="str">
        <f>IFERROR(IF($A28="","",IF(VLOOKUP($A28,'Listing Agents'!$C$2:$W$400,$S$1,FALSE)="","","X")),"")</f>
        <v/>
      </c>
      <c r="T28" s="25" t="str">
        <f>IFERROR(IF($A28="","",IF(VLOOKUP($A28,'Listing Agents'!$C$2:$W$400,$T$1,FALSE)="","","X")),"")</f>
        <v/>
      </c>
      <c r="U28" s="25" t="str">
        <f>IFERROR(IF($A28="","",IF(VLOOKUP($A28,'Listing Agents'!$C$2:$W$400,$U$1,FALSE)="","","X")),"")</f>
        <v/>
      </c>
    </row>
    <row r="29" spans="1:21" x14ac:dyDescent="0.25">
      <c r="A29" s="24" t="str">
        <f>IF('Tri alphabétique agents garde'!F28="","",'Tri alphabétique agents garde'!F28)</f>
        <v/>
      </c>
      <c r="B29" s="25" t="str">
        <f>IFERROR(IF($A29="","",IF(VLOOKUP($A29,'Listing Agents'!$C$2:$W$400,$B$1,FALSE)="","","X")),"")</f>
        <v/>
      </c>
      <c r="C29" s="25" t="str">
        <f>IFERROR(IF($A29="","",IF(VLOOKUP($A29,'Listing Agents'!$C$2:$W$400,$C$1,FALSE)="","","X")),"")</f>
        <v/>
      </c>
      <c r="D29" s="25" t="str">
        <f>IFERROR(IF($A29="","",IF(VLOOKUP($A29,'Listing Agents'!$C$2:$W$400,$D$1,FALSE)="","","X")),"")</f>
        <v/>
      </c>
      <c r="E29" s="25" t="str">
        <f>IFERROR(IF($A29="","",IF(VLOOKUP($A29,'Listing Agents'!$C$2:$W$400,$E$1,FALSE)="","","X")),"")</f>
        <v/>
      </c>
      <c r="F29" s="25" t="str">
        <f>IFERROR(IF($A29="","",IF(VLOOKUP($A29,'Listing Agents'!$C$2:$W$400,$F$1,FALSE)="","","X")),"")</f>
        <v/>
      </c>
      <c r="G29" s="25" t="str">
        <f>IFERROR(IF($A29="","",IF(VLOOKUP($A29,'Listing Agents'!$C$2:$W$400,$G$1,FALSE)="","","X")),"")</f>
        <v/>
      </c>
      <c r="H29" s="25" t="str">
        <f>IFERROR(IF($A29="","",IF(VLOOKUP($A29,'Listing Agents'!$C$2:$W$400,$H$1,FALSE)="","","X")),"")</f>
        <v/>
      </c>
      <c r="I29" s="25" t="str">
        <f>IFERROR(IF($A29="","",IF(VLOOKUP($A29,'Listing Agents'!$C$2:$W$400,$I$1,FALSE)="","","X")),"")</f>
        <v/>
      </c>
      <c r="J29" s="25" t="str">
        <f>IFERROR(IF($A29="","",IF(VLOOKUP($A29,'Listing Agents'!$C$2:$W$400,$J$1,FALSE)="","","X")),"")</f>
        <v/>
      </c>
      <c r="K29" s="25" t="str">
        <f>IFERROR(IF($A29="","",IF(VLOOKUP($A29,'Listing Agents'!$C$2:$W$400,$K$1,FALSE)="","","X")),"")</f>
        <v/>
      </c>
      <c r="L29" s="25" t="str">
        <f>IFERROR(IF($A29="","",IF(VLOOKUP($A29,'Listing Agents'!$C$2:$W$400,$L$1,FALSE)="","","X")),"")</f>
        <v/>
      </c>
      <c r="M29" s="25" t="str">
        <f>IFERROR(IF($A29="","",IF(VLOOKUP($A29,'Listing Agents'!$C$2:$W$400,$M$1,FALSE)="","","X")),"")</f>
        <v/>
      </c>
      <c r="N29" s="25" t="str">
        <f>IFERROR(IF($A29="","",IF(VLOOKUP($A29,'Listing Agents'!$C$2:$W$400,$N$1,FALSE)="","","X")),"")</f>
        <v/>
      </c>
      <c r="O29" s="25" t="str">
        <f>IFERROR(IF($A29="","",IF(VLOOKUP($A29,'Listing Agents'!$C$2:$W$400,$O$1,FALSE)="","","X")),"")</f>
        <v/>
      </c>
      <c r="P29" s="25" t="str">
        <f>IFERROR(IF($A29="","",IF(VLOOKUP($A29,'Listing Agents'!$C$2:$W$400,$P$1,FALSE)="","","X")),"")</f>
        <v/>
      </c>
      <c r="Q29" s="25" t="str">
        <f>IFERROR(IF($A29="","",IF(VLOOKUP($A29,'Listing Agents'!$C$2:$W$400,$Q$1,FALSE)="","","X")),"")</f>
        <v/>
      </c>
      <c r="R29" s="25" t="str">
        <f>IFERROR(IF($A29="","",IF(VLOOKUP($A29,'Listing Agents'!$C$2:$W$400,$R$1,FALSE)="","","X")),"")</f>
        <v/>
      </c>
      <c r="S29" s="25" t="str">
        <f>IFERROR(IF($A29="","",IF(VLOOKUP($A29,'Listing Agents'!$C$2:$W$400,$S$1,FALSE)="","","X")),"")</f>
        <v/>
      </c>
      <c r="T29" s="25" t="str">
        <f>IFERROR(IF($A29="","",IF(VLOOKUP($A29,'Listing Agents'!$C$2:$W$400,$T$1,FALSE)="","","X")),"")</f>
        <v/>
      </c>
      <c r="U29" s="25" t="str">
        <f>IFERROR(IF($A29="","",IF(VLOOKUP($A29,'Listing Agents'!$C$2:$W$400,$U$1,FALSE)="","","X")),"")</f>
        <v/>
      </c>
    </row>
    <row r="30" spans="1:21" x14ac:dyDescent="0.25">
      <c r="A30" s="24" t="str">
        <f>IF('Tri alphabétique agents garde'!F29="","",'Tri alphabétique agents garde'!F29)</f>
        <v/>
      </c>
      <c r="B30" s="25" t="str">
        <f>IFERROR(IF($A30="","",IF(VLOOKUP($A30,'Listing Agents'!$C$2:$W$400,$B$1,FALSE)="","","X")),"")</f>
        <v/>
      </c>
      <c r="C30" s="25" t="str">
        <f>IFERROR(IF($A30="","",IF(VLOOKUP($A30,'Listing Agents'!$C$2:$W$400,$C$1,FALSE)="","","X")),"")</f>
        <v/>
      </c>
      <c r="D30" s="25" t="str">
        <f>IFERROR(IF($A30="","",IF(VLOOKUP($A30,'Listing Agents'!$C$2:$W$400,$D$1,FALSE)="","","X")),"")</f>
        <v/>
      </c>
      <c r="E30" s="25" t="str">
        <f>IFERROR(IF($A30="","",IF(VLOOKUP($A30,'Listing Agents'!$C$2:$W$400,$E$1,FALSE)="","","X")),"")</f>
        <v/>
      </c>
      <c r="F30" s="25" t="str">
        <f>IFERROR(IF($A30="","",IF(VLOOKUP($A30,'Listing Agents'!$C$2:$W$400,$F$1,FALSE)="","","X")),"")</f>
        <v/>
      </c>
      <c r="G30" s="25" t="str">
        <f>IFERROR(IF($A30="","",IF(VLOOKUP($A30,'Listing Agents'!$C$2:$W$400,$G$1,FALSE)="","","X")),"")</f>
        <v/>
      </c>
      <c r="H30" s="25" t="str">
        <f>IFERROR(IF($A30="","",IF(VLOOKUP($A30,'Listing Agents'!$C$2:$W$400,$H$1,FALSE)="","","X")),"")</f>
        <v/>
      </c>
      <c r="I30" s="25" t="str">
        <f>IFERROR(IF($A30="","",IF(VLOOKUP($A30,'Listing Agents'!$C$2:$W$400,$I$1,FALSE)="","","X")),"")</f>
        <v/>
      </c>
      <c r="J30" s="25" t="str">
        <f>IFERROR(IF($A30="","",IF(VLOOKUP($A30,'Listing Agents'!$C$2:$W$400,$J$1,FALSE)="","","X")),"")</f>
        <v/>
      </c>
      <c r="K30" s="25" t="str">
        <f>IFERROR(IF($A30="","",IF(VLOOKUP($A30,'Listing Agents'!$C$2:$W$400,$K$1,FALSE)="","","X")),"")</f>
        <v/>
      </c>
      <c r="L30" s="25" t="str">
        <f>IFERROR(IF($A30="","",IF(VLOOKUP($A30,'Listing Agents'!$C$2:$W$400,$L$1,FALSE)="","","X")),"")</f>
        <v/>
      </c>
      <c r="M30" s="25" t="str">
        <f>IFERROR(IF($A30="","",IF(VLOOKUP($A30,'Listing Agents'!$C$2:$W$400,$M$1,FALSE)="","","X")),"")</f>
        <v/>
      </c>
      <c r="N30" s="25" t="str">
        <f>IFERROR(IF($A30="","",IF(VLOOKUP($A30,'Listing Agents'!$C$2:$W$400,$N$1,FALSE)="","","X")),"")</f>
        <v/>
      </c>
      <c r="O30" s="25" t="str">
        <f>IFERROR(IF($A30="","",IF(VLOOKUP($A30,'Listing Agents'!$C$2:$W$400,$O$1,FALSE)="","","X")),"")</f>
        <v/>
      </c>
      <c r="P30" s="25" t="str">
        <f>IFERROR(IF($A30="","",IF(VLOOKUP($A30,'Listing Agents'!$C$2:$W$400,$P$1,FALSE)="","","X")),"")</f>
        <v/>
      </c>
      <c r="Q30" s="25" t="str">
        <f>IFERROR(IF($A30="","",IF(VLOOKUP($A30,'Listing Agents'!$C$2:$W$400,$Q$1,FALSE)="","","X")),"")</f>
        <v/>
      </c>
      <c r="R30" s="25" t="str">
        <f>IFERROR(IF($A30="","",IF(VLOOKUP($A30,'Listing Agents'!$C$2:$W$400,$R$1,FALSE)="","","X")),"")</f>
        <v/>
      </c>
      <c r="S30" s="25" t="str">
        <f>IFERROR(IF($A30="","",IF(VLOOKUP($A30,'Listing Agents'!$C$2:$W$400,$S$1,FALSE)="","","X")),"")</f>
        <v/>
      </c>
      <c r="T30" s="25" t="str">
        <f>IFERROR(IF($A30="","",IF(VLOOKUP($A30,'Listing Agents'!$C$2:$W$400,$T$1,FALSE)="","","X")),"")</f>
        <v/>
      </c>
      <c r="U30" s="25" t="str">
        <f>IFERROR(IF($A30="","",IF(VLOOKUP($A30,'Listing Agents'!$C$2:$W$400,$U$1,FALSE)="","","X")),"")</f>
        <v/>
      </c>
    </row>
    <row r="31" spans="1:21" x14ac:dyDescent="0.25">
      <c r="A31" s="24" t="str">
        <f>IF('Tri alphabétique agents garde'!F30="","",'Tri alphabétique agents garde'!F30)</f>
        <v/>
      </c>
      <c r="B31" s="25" t="str">
        <f>IFERROR(IF($A31="","",IF(VLOOKUP($A31,'Listing Agents'!$C$2:$W$400,$B$1,FALSE)="","","X")),"")</f>
        <v/>
      </c>
      <c r="C31" s="25" t="str">
        <f>IFERROR(IF($A31="","",IF(VLOOKUP($A31,'Listing Agents'!$C$2:$W$400,$C$1,FALSE)="","","X")),"")</f>
        <v/>
      </c>
      <c r="D31" s="25" t="str">
        <f>IFERROR(IF($A31="","",IF(VLOOKUP($A31,'Listing Agents'!$C$2:$W$400,$D$1,FALSE)="","","X")),"")</f>
        <v/>
      </c>
      <c r="E31" s="25" t="str">
        <f>IFERROR(IF($A31="","",IF(VLOOKUP($A31,'Listing Agents'!$C$2:$W$400,$E$1,FALSE)="","","X")),"")</f>
        <v/>
      </c>
      <c r="F31" s="25" t="str">
        <f>IFERROR(IF($A31="","",IF(VLOOKUP($A31,'Listing Agents'!$C$2:$W$400,$F$1,FALSE)="","","X")),"")</f>
        <v/>
      </c>
      <c r="G31" s="25" t="str">
        <f>IFERROR(IF($A31="","",IF(VLOOKUP($A31,'Listing Agents'!$C$2:$W$400,$G$1,FALSE)="","","X")),"")</f>
        <v/>
      </c>
      <c r="H31" s="25" t="str">
        <f>IFERROR(IF($A31="","",IF(VLOOKUP($A31,'Listing Agents'!$C$2:$W$400,$H$1,FALSE)="","","X")),"")</f>
        <v/>
      </c>
      <c r="I31" s="25" t="str">
        <f>IFERROR(IF($A31="","",IF(VLOOKUP($A31,'Listing Agents'!$C$2:$W$400,$I$1,FALSE)="","","X")),"")</f>
        <v/>
      </c>
      <c r="J31" s="25" t="str">
        <f>IFERROR(IF($A31="","",IF(VLOOKUP($A31,'Listing Agents'!$C$2:$W$400,$J$1,FALSE)="","","X")),"")</f>
        <v/>
      </c>
      <c r="K31" s="25" t="str">
        <f>IFERROR(IF($A31="","",IF(VLOOKUP($A31,'Listing Agents'!$C$2:$W$400,$K$1,FALSE)="","","X")),"")</f>
        <v/>
      </c>
      <c r="L31" s="25" t="str">
        <f>IFERROR(IF($A31="","",IF(VLOOKUP($A31,'Listing Agents'!$C$2:$W$400,$L$1,FALSE)="","","X")),"")</f>
        <v/>
      </c>
      <c r="M31" s="25" t="str">
        <f>IFERROR(IF($A31="","",IF(VLOOKUP($A31,'Listing Agents'!$C$2:$W$400,$M$1,FALSE)="","","X")),"")</f>
        <v/>
      </c>
      <c r="N31" s="25" t="str">
        <f>IFERROR(IF($A31="","",IF(VLOOKUP($A31,'Listing Agents'!$C$2:$W$400,$N$1,FALSE)="","","X")),"")</f>
        <v/>
      </c>
      <c r="O31" s="25" t="str">
        <f>IFERROR(IF($A31="","",IF(VLOOKUP($A31,'Listing Agents'!$C$2:$W$400,$O$1,FALSE)="","","X")),"")</f>
        <v/>
      </c>
      <c r="P31" s="25" t="str">
        <f>IFERROR(IF($A31="","",IF(VLOOKUP($A31,'Listing Agents'!$C$2:$W$400,$P$1,FALSE)="","","X")),"")</f>
        <v/>
      </c>
      <c r="Q31" s="25" t="str">
        <f>IFERROR(IF($A31="","",IF(VLOOKUP($A31,'Listing Agents'!$C$2:$W$400,$Q$1,FALSE)="","","X")),"")</f>
        <v/>
      </c>
      <c r="R31" s="25" t="str">
        <f>IFERROR(IF($A31="","",IF(VLOOKUP($A31,'Listing Agents'!$C$2:$W$400,$R$1,FALSE)="","","X")),"")</f>
        <v/>
      </c>
      <c r="S31" s="25" t="str">
        <f>IFERROR(IF($A31="","",IF(VLOOKUP($A31,'Listing Agents'!$C$2:$W$400,$S$1,FALSE)="","","X")),"")</f>
        <v/>
      </c>
      <c r="T31" s="25" t="str">
        <f>IFERROR(IF($A31="","",IF(VLOOKUP($A31,'Listing Agents'!$C$2:$W$400,$T$1,FALSE)="","","X")),"")</f>
        <v/>
      </c>
      <c r="U31" s="25" t="str">
        <f>IFERROR(IF($A31="","",IF(VLOOKUP($A31,'Listing Agents'!$C$2:$W$400,$U$1,FALSE)="","","X")),"")</f>
        <v/>
      </c>
    </row>
    <row r="32" spans="1:21" x14ac:dyDescent="0.25">
      <c r="A32" s="24" t="str">
        <f>IF('Tri alphabétique agents garde'!F31="","",'Tri alphabétique agents garde'!F31)</f>
        <v/>
      </c>
      <c r="B32" s="25" t="str">
        <f>IFERROR(IF($A32="","",IF(VLOOKUP($A32,'Listing Agents'!$C$2:$W$400,$B$1,FALSE)="","","X")),"")</f>
        <v/>
      </c>
      <c r="C32" s="25" t="str">
        <f>IFERROR(IF($A32="","",IF(VLOOKUP($A32,'Listing Agents'!$C$2:$W$400,$C$1,FALSE)="","","X")),"")</f>
        <v/>
      </c>
      <c r="D32" s="25" t="str">
        <f>IFERROR(IF($A32="","",IF(VLOOKUP($A32,'Listing Agents'!$C$2:$W$400,$D$1,FALSE)="","","X")),"")</f>
        <v/>
      </c>
      <c r="E32" s="25" t="str">
        <f>IFERROR(IF($A32="","",IF(VLOOKUP($A32,'Listing Agents'!$C$2:$W$400,$E$1,FALSE)="","","X")),"")</f>
        <v/>
      </c>
      <c r="F32" s="25" t="str">
        <f>IFERROR(IF($A32="","",IF(VLOOKUP($A32,'Listing Agents'!$C$2:$W$400,$F$1,FALSE)="","","X")),"")</f>
        <v/>
      </c>
      <c r="G32" s="25" t="str">
        <f>IFERROR(IF($A32="","",IF(VLOOKUP($A32,'Listing Agents'!$C$2:$W$400,$G$1,FALSE)="","","X")),"")</f>
        <v/>
      </c>
      <c r="H32" s="25" t="str">
        <f>IFERROR(IF($A32="","",IF(VLOOKUP($A32,'Listing Agents'!$C$2:$W$400,$H$1,FALSE)="","","X")),"")</f>
        <v/>
      </c>
      <c r="I32" s="25" t="str">
        <f>IFERROR(IF($A32="","",IF(VLOOKUP($A32,'Listing Agents'!$C$2:$W$400,$I$1,FALSE)="","","X")),"")</f>
        <v/>
      </c>
      <c r="J32" s="25" t="str">
        <f>IFERROR(IF($A32="","",IF(VLOOKUP($A32,'Listing Agents'!$C$2:$W$400,$J$1,FALSE)="","","X")),"")</f>
        <v/>
      </c>
      <c r="K32" s="25" t="str">
        <f>IFERROR(IF($A32="","",IF(VLOOKUP($A32,'Listing Agents'!$C$2:$W$400,$K$1,FALSE)="","","X")),"")</f>
        <v/>
      </c>
      <c r="L32" s="25" t="str">
        <f>IFERROR(IF($A32="","",IF(VLOOKUP($A32,'Listing Agents'!$C$2:$W$400,$L$1,FALSE)="","","X")),"")</f>
        <v/>
      </c>
      <c r="M32" s="25" t="str">
        <f>IFERROR(IF($A32="","",IF(VLOOKUP($A32,'Listing Agents'!$C$2:$W$400,$M$1,FALSE)="","","X")),"")</f>
        <v/>
      </c>
      <c r="N32" s="25" t="str">
        <f>IFERROR(IF($A32="","",IF(VLOOKUP($A32,'Listing Agents'!$C$2:$W$400,$N$1,FALSE)="","","X")),"")</f>
        <v/>
      </c>
      <c r="O32" s="25" t="str">
        <f>IFERROR(IF($A32="","",IF(VLOOKUP($A32,'Listing Agents'!$C$2:$W$400,$O$1,FALSE)="","","X")),"")</f>
        <v/>
      </c>
      <c r="P32" s="25" t="str">
        <f>IFERROR(IF($A32="","",IF(VLOOKUP($A32,'Listing Agents'!$C$2:$W$400,$P$1,FALSE)="","","X")),"")</f>
        <v/>
      </c>
      <c r="Q32" s="25" t="str">
        <f>IFERROR(IF($A32="","",IF(VLOOKUP($A32,'Listing Agents'!$C$2:$W$400,$Q$1,FALSE)="","","X")),"")</f>
        <v/>
      </c>
      <c r="R32" s="25" t="str">
        <f>IFERROR(IF($A32="","",IF(VLOOKUP($A32,'Listing Agents'!$C$2:$W$400,$R$1,FALSE)="","","X")),"")</f>
        <v/>
      </c>
      <c r="S32" s="25" t="str">
        <f>IFERROR(IF($A32="","",IF(VLOOKUP($A32,'Listing Agents'!$C$2:$W$400,$S$1,FALSE)="","","X")),"")</f>
        <v/>
      </c>
      <c r="T32" s="25" t="str">
        <f>IFERROR(IF($A32="","",IF(VLOOKUP($A32,'Listing Agents'!$C$2:$W$400,$T$1,FALSE)="","","X")),"")</f>
        <v/>
      </c>
      <c r="U32" s="25" t="str">
        <f>IFERROR(IF($A32="","",IF(VLOOKUP($A32,'Listing Agents'!$C$2:$W$400,$U$1,FALSE)="","","X")),"")</f>
        <v/>
      </c>
    </row>
    <row r="36" spans="1:5" x14ac:dyDescent="0.25">
      <c r="A36" s="169" t="str">
        <f>IF(B2="","",B2)</f>
        <v>INCENDIE</v>
      </c>
      <c r="B36" s="170"/>
      <c r="C36" s="170"/>
      <c r="D36" s="170"/>
      <c r="E36" s="171"/>
    </row>
    <row r="37" spans="1:5" x14ac:dyDescent="0.25">
      <c r="A37" s="161" t="s">
        <v>105</v>
      </c>
      <c r="B37" s="162"/>
      <c r="C37" s="162"/>
      <c r="D37" s="162"/>
      <c r="E37" s="163"/>
    </row>
    <row r="38" spans="1:5" x14ac:dyDescent="0.25">
      <c r="A38" s="164" t="str">
        <f>CONCATENATE(C40,C41,C42,C43,C44,C45,C46,C47,C48,C49,C50,C51,C52,C53,C54,C55)</f>
        <v>07</v>
      </c>
      <c r="B38" s="165"/>
      <c r="C38" s="165"/>
      <c r="D38" s="165"/>
      <c r="E38" s="166"/>
    </row>
    <row r="39" spans="1:5" x14ac:dyDescent="0.25">
      <c r="A39" s="26" t="s">
        <v>106</v>
      </c>
      <c r="B39" s="27" t="s">
        <v>107</v>
      </c>
      <c r="C39" s="27" t="s">
        <v>108</v>
      </c>
      <c r="D39" s="167" t="s">
        <v>109</v>
      </c>
      <c r="E39" s="168"/>
    </row>
    <row r="40" spans="1:5" x14ac:dyDescent="0.25">
      <c r="A40" s="24" t="str">
        <f t="shared" ref="A40:A69" si="0">A3</f>
        <v>Agents 1</v>
      </c>
      <c r="B40" s="28">
        <v>1</v>
      </c>
      <c r="C40" s="29" t="str">
        <f>IF(B3="x","01","")</f>
        <v/>
      </c>
      <c r="D40" s="30" t="str">
        <f>MID(A38,1,2)</f>
        <v>07</v>
      </c>
      <c r="E40" s="31" t="str">
        <f ca="1">IF(MID(A38,1,2)&lt;&gt;"",OFFSET(A39,MID(A38,1,2),0),"")</f>
        <v>Agents 4</v>
      </c>
    </row>
    <row r="41" spans="1:5" x14ac:dyDescent="0.25">
      <c r="A41" s="24" t="str">
        <f t="shared" si="0"/>
        <v>Agents 10</v>
      </c>
      <c r="B41" s="28">
        <v>2</v>
      </c>
      <c r="C41" s="29" t="str">
        <f>IF(B4="x","02","")</f>
        <v/>
      </c>
      <c r="D41" s="30" t="str">
        <f>MID(A38,3,2)</f>
        <v/>
      </c>
      <c r="E41" s="31" t="str">
        <f ca="1">IF(MID(A38,3,2)&lt;&gt;"",OFFSET(A39,MID(A38,3,2),0),"")</f>
        <v/>
      </c>
    </row>
    <row r="42" spans="1:5" x14ac:dyDescent="0.25">
      <c r="A42" s="24" t="str">
        <f t="shared" si="0"/>
        <v>Agents 106</v>
      </c>
      <c r="B42" s="28">
        <v>3</v>
      </c>
      <c r="C42" s="29" t="str">
        <f>IF(B5="x","03","")</f>
        <v/>
      </c>
      <c r="D42" s="30" t="str">
        <f>MID(A38,5,2)</f>
        <v/>
      </c>
      <c r="E42" s="31" t="str">
        <f ca="1">IF(MID(A38,5,2)&lt;&gt;"",OFFSET(A39,MID(A38,5,2),0),"")</f>
        <v/>
      </c>
    </row>
    <row r="43" spans="1:5" x14ac:dyDescent="0.25">
      <c r="A43" s="24" t="str">
        <f t="shared" si="0"/>
        <v>Agents 110</v>
      </c>
      <c r="B43" s="28">
        <v>4</v>
      </c>
      <c r="C43" s="29" t="str">
        <f>IF(B6="x","04","")</f>
        <v/>
      </c>
      <c r="D43" s="30" t="str">
        <f>MID(A38,7,2)</f>
        <v/>
      </c>
      <c r="E43" s="31" t="str">
        <f ca="1">IF(MID(A38,7,2)&lt;&gt;"",OFFSET(A39,MID(A38,7,2),0),"")</f>
        <v/>
      </c>
    </row>
    <row r="44" spans="1:5" x14ac:dyDescent="0.25">
      <c r="A44" s="24" t="str">
        <f t="shared" si="0"/>
        <v>Agents 3</v>
      </c>
      <c r="B44" s="28">
        <v>5</v>
      </c>
      <c r="C44" s="29" t="str">
        <f>IF(B7="x","05","")</f>
        <v/>
      </c>
      <c r="D44" s="30" t="str">
        <f>MID(A38,9,2)</f>
        <v/>
      </c>
      <c r="E44" s="31" t="str">
        <f ca="1">IF(MID(A38,9,2)&lt;&gt;"",OFFSET(A39,MID(A38,9,2),0),"")</f>
        <v/>
      </c>
    </row>
    <row r="45" spans="1:5" x14ac:dyDescent="0.25">
      <c r="A45" s="24" t="str">
        <f t="shared" si="0"/>
        <v>Agents 30</v>
      </c>
      <c r="B45" s="28">
        <v>6</v>
      </c>
      <c r="C45" s="29" t="str">
        <f>IF(B8="x","06","")</f>
        <v/>
      </c>
      <c r="D45" s="30" t="str">
        <f>MID(A38,11,2)</f>
        <v/>
      </c>
      <c r="E45" s="31" t="str">
        <f ca="1">IF(MID(A38,11,2)&lt;&gt;"",OFFSET(A39,MID(A38,11,2),0),"")</f>
        <v/>
      </c>
    </row>
    <row r="46" spans="1:5" x14ac:dyDescent="0.25">
      <c r="A46" s="24" t="str">
        <f t="shared" si="0"/>
        <v>Agents 4</v>
      </c>
      <c r="B46" s="28">
        <v>7</v>
      </c>
      <c r="C46" s="29" t="str">
        <f>IF(B9="x","07","")</f>
        <v>07</v>
      </c>
      <c r="D46" s="30" t="str">
        <f>MID(A38,13,2)</f>
        <v/>
      </c>
      <c r="E46" s="31" t="str">
        <f ca="1">IF(MID(A38,13,2)&lt;&gt;"",OFFSET(A39,MID(A38,13,2),0),"")</f>
        <v/>
      </c>
    </row>
    <row r="47" spans="1:5" x14ac:dyDescent="0.25">
      <c r="A47" s="24" t="str">
        <f t="shared" si="0"/>
        <v>Agents 41</v>
      </c>
      <c r="B47" s="28">
        <v>8</v>
      </c>
      <c r="C47" s="29" t="str">
        <f>IF(B10="x","08","")</f>
        <v/>
      </c>
      <c r="D47" s="30" t="str">
        <f>MID(A38,15,2)</f>
        <v/>
      </c>
      <c r="E47" s="31" t="str">
        <f ca="1">IF(MID(A38,15,2)&lt;&gt;"",OFFSET(A39,MID(A38,15,2),0),"")</f>
        <v/>
      </c>
    </row>
    <row r="48" spans="1:5" x14ac:dyDescent="0.25">
      <c r="A48" s="24" t="str">
        <f t="shared" si="0"/>
        <v>Agents 48</v>
      </c>
      <c r="B48" s="28">
        <v>9</v>
      </c>
      <c r="C48" s="29" t="str">
        <f>IF(B11="x","09","")</f>
        <v/>
      </c>
      <c r="D48" s="30" t="str">
        <f>MID(A38,17,2)</f>
        <v/>
      </c>
      <c r="E48" s="31" t="str">
        <f ca="1">IF(MID(A38,17,2)&lt;&gt;"",OFFSET(A39,MID(A38,17,2),0),"")</f>
        <v/>
      </c>
    </row>
    <row r="49" spans="1:5" x14ac:dyDescent="0.25">
      <c r="A49" s="24" t="str">
        <f t="shared" si="0"/>
        <v>Agents 6</v>
      </c>
      <c r="B49" s="28">
        <v>10</v>
      </c>
      <c r="C49" s="29" t="str">
        <f>IF(B12="x","10","")</f>
        <v/>
      </c>
      <c r="D49" s="30" t="str">
        <f>MID(A38,19,2)</f>
        <v/>
      </c>
      <c r="E49" s="31" t="str">
        <f ca="1">IF(MID(A38,19,2)&lt;&gt;"",OFFSET(A39,MID(A38,19,2),0),"")</f>
        <v/>
      </c>
    </row>
    <row r="50" spans="1:5" x14ac:dyDescent="0.25">
      <c r="A50" s="24" t="str">
        <f t="shared" si="0"/>
        <v>Agents 67</v>
      </c>
      <c r="B50" s="28">
        <v>11</v>
      </c>
      <c r="C50" s="29" t="str">
        <f>IF(B13="x","11","")</f>
        <v/>
      </c>
      <c r="D50" s="30" t="str">
        <f>MID(A38,21,2)</f>
        <v/>
      </c>
      <c r="E50" s="31" t="str">
        <f ca="1">IF(MID(A38,21,2)&lt;&gt;"",OFFSET(A39,MID(A38,21,2),0),"")</f>
        <v/>
      </c>
    </row>
    <row r="51" spans="1:5" x14ac:dyDescent="0.25">
      <c r="A51" s="24" t="str">
        <f t="shared" si="0"/>
        <v>Agents 71</v>
      </c>
      <c r="B51" s="28">
        <v>12</v>
      </c>
      <c r="C51" s="29" t="str">
        <f>IF(B14="x","12","")</f>
        <v/>
      </c>
      <c r="D51" s="30" t="str">
        <f>MID(A38,23,2)</f>
        <v/>
      </c>
      <c r="E51" s="31" t="str">
        <f ca="1">IF(MID(A38,23,2)&lt;&gt;"",OFFSET(A39,MID(A38,23,2),0),"")</f>
        <v/>
      </c>
    </row>
    <row r="52" spans="1:5" x14ac:dyDescent="0.25">
      <c r="A52" s="24" t="str">
        <f t="shared" si="0"/>
        <v>Agents 79</v>
      </c>
      <c r="B52" s="28">
        <v>13</v>
      </c>
      <c r="C52" s="29" t="str">
        <f>IF(B15="x","13","")</f>
        <v/>
      </c>
      <c r="D52" s="30" t="str">
        <f>MID(A38,25,2)</f>
        <v/>
      </c>
      <c r="E52" s="31" t="str">
        <f ca="1">IF(MID(A38,25,2)&lt;&gt;"",OFFSET(A39,MID(A38,25,2),0),"")</f>
        <v/>
      </c>
    </row>
    <row r="53" spans="1:5" x14ac:dyDescent="0.25">
      <c r="A53" s="24" t="str">
        <f t="shared" si="0"/>
        <v>Agents 8</v>
      </c>
      <c r="B53" s="28">
        <v>14</v>
      </c>
      <c r="C53" s="29" t="str">
        <f>IF(B16="x","14","")</f>
        <v/>
      </c>
      <c r="D53" s="30" t="str">
        <f>MID(A38,27,2)</f>
        <v/>
      </c>
      <c r="E53" s="31" t="str">
        <f ca="1">IF(MID(A38,27,2)&lt;&gt;"",OFFSET(A39,MID(A38,27,2),0),"")</f>
        <v/>
      </c>
    </row>
    <row r="54" spans="1:5" x14ac:dyDescent="0.25">
      <c r="A54" s="24" t="str">
        <f t="shared" si="0"/>
        <v>Agents 91</v>
      </c>
      <c r="B54" s="28">
        <v>15</v>
      </c>
      <c r="C54" s="29" t="str">
        <f>IF(B17="x","15","")</f>
        <v/>
      </c>
      <c r="D54" s="30" t="str">
        <f>MID(A38,29,2)</f>
        <v/>
      </c>
      <c r="E54" s="31" t="str">
        <f ca="1">IF(MID(A38,29,2)&lt;&gt;"",OFFSET(A39,MID(A38,29,2),0),"")</f>
        <v/>
      </c>
    </row>
    <row r="55" spans="1:5" x14ac:dyDescent="0.25">
      <c r="A55" s="24" t="str">
        <f t="shared" si="0"/>
        <v/>
      </c>
      <c r="B55" s="28">
        <v>16</v>
      </c>
      <c r="C55" s="29" t="str">
        <f>IF(B18="x","16","")</f>
        <v/>
      </c>
      <c r="D55" s="30" t="str">
        <f>MID(A38,31,2)</f>
        <v/>
      </c>
      <c r="E55" s="31" t="str">
        <f ca="1">IF(MID(A38,31,2)&lt;&gt;"",OFFSET(A39,MID(A38,31,2),0),"")</f>
        <v/>
      </c>
    </row>
    <row r="56" spans="1:5" x14ac:dyDescent="0.25">
      <c r="A56" s="24" t="str">
        <f t="shared" si="0"/>
        <v/>
      </c>
      <c r="B56" s="28">
        <v>17</v>
      </c>
      <c r="C56" s="29" t="str">
        <f>IF(B19="x","17","")</f>
        <v/>
      </c>
      <c r="D56" s="30" t="str">
        <f>MID(A38,33,2)</f>
        <v/>
      </c>
      <c r="E56" s="31" t="str">
        <f ca="1">IF(MID(A38,33,2)&lt;&gt;"",OFFSET(A39,MID(A38,33,2),0),"")</f>
        <v/>
      </c>
    </row>
    <row r="57" spans="1:5" x14ac:dyDescent="0.25">
      <c r="A57" s="24" t="str">
        <f t="shared" si="0"/>
        <v/>
      </c>
      <c r="B57" s="28">
        <v>18</v>
      </c>
      <c r="C57" s="29" t="str">
        <f>IF(B20="x","18","")</f>
        <v/>
      </c>
      <c r="D57" s="30" t="str">
        <f>MID(A38,35,2)</f>
        <v/>
      </c>
      <c r="E57" s="31" t="str">
        <f ca="1">IF(MID(A38,35,2)&lt;&gt;"",OFFSET(A39,MID(A38,35,2),0),"")</f>
        <v/>
      </c>
    </row>
    <row r="58" spans="1:5" x14ac:dyDescent="0.25">
      <c r="A58" s="24" t="str">
        <f t="shared" si="0"/>
        <v/>
      </c>
      <c r="B58" s="28">
        <v>19</v>
      </c>
      <c r="C58" s="29" t="str">
        <f>IF(B21="x","19","")</f>
        <v/>
      </c>
      <c r="D58" s="30" t="str">
        <f>MID(A38,37,2)</f>
        <v/>
      </c>
      <c r="E58" s="31" t="str">
        <f ca="1">IF(MID(A38,37,2)&lt;&gt;"",OFFSET(A39,MID(A38,37,2),0),"")</f>
        <v/>
      </c>
    </row>
    <row r="59" spans="1:5" x14ac:dyDescent="0.25">
      <c r="A59" s="24" t="str">
        <f t="shared" si="0"/>
        <v/>
      </c>
      <c r="B59" s="28">
        <v>20</v>
      </c>
      <c r="C59" s="29" t="str">
        <f>IF(B22="x","20","")</f>
        <v/>
      </c>
      <c r="D59" s="30" t="str">
        <f>MID(A38,39,2)</f>
        <v/>
      </c>
      <c r="E59" s="31" t="str">
        <f ca="1">IF(MID(A38,39,2)&lt;&gt;"",OFFSET(A39,MID(A38,39,2),0),"")</f>
        <v/>
      </c>
    </row>
    <row r="60" spans="1:5" x14ac:dyDescent="0.25">
      <c r="A60" s="24" t="str">
        <f t="shared" si="0"/>
        <v/>
      </c>
      <c r="B60" s="28">
        <v>21</v>
      </c>
      <c r="C60" s="29" t="str">
        <f>IF(B23="x","21","")</f>
        <v/>
      </c>
      <c r="D60" s="30" t="str">
        <f>MID(A38,41,2)</f>
        <v/>
      </c>
      <c r="E60" s="31" t="str">
        <f ca="1">IF(MID(A38,41,2)&lt;&gt;"",OFFSET(A39,MID(A38,41,2),0),"")</f>
        <v/>
      </c>
    </row>
    <row r="61" spans="1:5" x14ac:dyDescent="0.25">
      <c r="A61" s="24" t="str">
        <f t="shared" si="0"/>
        <v/>
      </c>
      <c r="B61" s="28">
        <v>22</v>
      </c>
      <c r="C61" s="29" t="str">
        <f>IF(B24="x","22","")</f>
        <v/>
      </c>
      <c r="D61" s="30" t="str">
        <f>MID(A38,43,2)</f>
        <v/>
      </c>
      <c r="E61" s="31" t="str">
        <f ca="1">IF(MID(A38,43,2)&lt;&gt;"",OFFSET(A39,MID(A38,43,2),0),"")</f>
        <v/>
      </c>
    </row>
    <row r="62" spans="1:5" x14ac:dyDescent="0.25">
      <c r="A62" s="24" t="str">
        <f t="shared" si="0"/>
        <v/>
      </c>
      <c r="B62" s="28">
        <v>23</v>
      </c>
      <c r="C62" s="29" t="str">
        <f>IF(B25="x","23","")</f>
        <v/>
      </c>
      <c r="D62" s="30" t="str">
        <f>MID(A38,45,2)</f>
        <v/>
      </c>
      <c r="E62" s="31" t="str">
        <f ca="1">IF(MID(A38,45,2)&lt;&gt;"",OFFSET(A39,MID(A38,45,2),0),"")</f>
        <v/>
      </c>
    </row>
    <row r="63" spans="1:5" x14ac:dyDescent="0.25">
      <c r="A63" s="24" t="str">
        <f t="shared" si="0"/>
        <v/>
      </c>
      <c r="B63" s="28">
        <v>24</v>
      </c>
      <c r="C63" s="29" t="str">
        <f>IF(B26="x","24","")</f>
        <v/>
      </c>
      <c r="D63" s="30" t="str">
        <f>MID(A38,47,2)</f>
        <v/>
      </c>
      <c r="E63" s="31" t="str">
        <f ca="1">IF(MID(A38,47,2)&lt;&gt;"",OFFSET(A39,MID(A38,47,2),0),"")</f>
        <v/>
      </c>
    </row>
    <row r="64" spans="1:5" x14ac:dyDescent="0.25">
      <c r="A64" s="24" t="str">
        <f t="shared" si="0"/>
        <v/>
      </c>
      <c r="B64" s="28">
        <v>25</v>
      </c>
      <c r="C64" s="29" t="str">
        <f>IF(B27="x","25","")</f>
        <v/>
      </c>
      <c r="D64" s="30" t="str">
        <f>MID(A38,49,2)</f>
        <v/>
      </c>
      <c r="E64" s="31" t="str">
        <f ca="1">IF(MID(A38,49,2)&lt;&gt;"",OFFSET(A39,MID(A38,49,2),0),"")</f>
        <v/>
      </c>
    </row>
    <row r="65" spans="1:5" x14ac:dyDescent="0.25">
      <c r="A65" s="24" t="str">
        <f t="shared" si="0"/>
        <v/>
      </c>
      <c r="B65" s="28">
        <v>26</v>
      </c>
      <c r="C65" s="29" t="str">
        <f>IF(B28="x","26","")</f>
        <v/>
      </c>
      <c r="D65" s="30" t="str">
        <f>MID(A38,51,2)</f>
        <v/>
      </c>
      <c r="E65" s="31" t="str">
        <f ca="1">IF(MID(A38,51,2)&lt;&gt;"",OFFSET(A39,MID(A38,51,2),0),"")</f>
        <v/>
      </c>
    </row>
    <row r="66" spans="1:5" x14ac:dyDescent="0.25">
      <c r="A66" s="24" t="str">
        <f t="shared" si="0"/>
        <v/>
      </c>
      <c r="B66" s="28">
        <v>27</v>
      </c>
      <c r="C66" s="29" t="str">
        <f>IF(B29="x","27","")</f>
        <v/>
      </c>
      <c r="D66" s="30" t="str">
        <f>MID(A38,53,2)</f>
        <v/>
      </c>
      <c r="E66" s="31" t="str">
        <f ca="1">IF(MID(A38,53,2)&lt;&gt;"",OFFSET(A39,MID(A38,53,2),0),"")</f>
        <v/>
      </c>
    </row>
    <row r="67" spans="1:5" x14ac:dyDescent="0.25">
      <c r="A67" s="24" t="str">
        <f t="shared" si="0"/>
        <v/>
      </c>
      <c r="B67" s="28">
        <v>28</v>
      </c>
      <c r="C67" s="29" t="str">
        <f>IF(B30="x","28","")</f>
        <v/>
      </c>
      <c r="D67" s="30" t="str">
        <f>MID(A38,55,2)</f>
        <v/>
      </c>
      <c r="E67" s="31" t="str">
        <f ca="1">IF(MID(A38,55,2)&lt;&gt;"",OFFSET(A39,MID(A38,55,2),0),"")</f>
        <v/>
      </c>
    </row>
    <row r="68" spans="1:5" x14ac:dyDescent="0.25">
      <c r="A68" s="24" t="str">
        <f t="shared" si="0"/>
        <v/>
      </c>
      <c r="B68" s="28">
        <v>29</v>
      </c>
      <c r="C68" s="29" t="str">
        <f>IF(B31="x","29","")</f>
        <v/>
      </c>
      <c r="D68" s="30" t="str">
        <f>MID(A38,57,2)</f>
        <v/>
      </c>
      <c r="E68" s="31" t="str">
        <f ca="1">IF(MID(A38,57,2)&lt;&gt;"",OFFSET(A39,MID(A38,57,2),0),"")</f>
        <v/>
      </c>
    </row>
    <row r="69" spans="1:5" x14ac:dyDescent="0.25">
      <c r="A69" s="24" t="str">
        <f t="shared" si="0"/>
        <v/>
      </c>
      <c r="B69" s="28">
        <v>30</v>
      </c>
      <c r="C69" s="29" t="str">
        <f>IF(B32="x","30","")</f>
        <v/>
      </c>
      <c r="D69" s="30" t="str">
        <f>MID(A38,59,2)</f>
        <v/>
      </c>
      <c r="E69" s="31" t="str">
        <f ca="1">IF(MID(A38,59,2)&lt;&gt;"",OFFSET(A39,MID(A38,59,2),0),"")</f>
        <v/>
      </c>
    </row>
    <row r="71" spans="1:5" x14ac:dyDescent="0.25">
      <c r="A71" s="169" t="str">
        <f>IF(C2="","",C2)</f>
        <v>SECOURS A PERSONNE</v>
      </c>
      <c r="B71" s="170"/>
      <c r="C71" s="170"/>
      <c r="D71" s="170"/>
      <c r="E71" s="171"/>
    </row>
    <row r="72" spans="1:5" x14ac:dyDescent="0.25">
      <c r="A72" s="161" t="s">
        <v>105</v>
      </c>
      <c r="B72" s="162"/>
      <c r="C72" s="162"/>
      <c r="D72" s="162"/>
      <c r="E72" s="163"/>
    </row>
    <row r="73" spans="1:5" x14ac:dyDescent="0.25">
      <c r="A73" s="164" t="str">
        <f>CONCATENATE(C75,C76,C77,C78,C79,C80,C81,C82,C83,C84,C85,C86,C87,C88,C89,C90)</f>
        <v>07</v>
      </c>
      <c r="B73" s="165"/>
      <c r="C73" s="165"/>
      <c r="D73" s="165"/>
      <c r="E73" s="166"/>
    </row>
    <row r="74" spans="1:5" x14ac:dyDescent="0.25">
      <c r="A74" s="26" t="s">
        <v>106</v>
      </c>
      <c r="B74" s="27" t="s">
        <v>107</v>
      </c>
      <c r="C74" s="27" t="s">
        <v>108</v>
      </c>
      <c r="D74" s="167" t="s">
        <v>109</v>
      </c>
      <c r="E74" s="168"/>
    </row>
    <row r="75" spans="1:5" x14ac:dyDescent="0.25">
      <c r="A75" s="24" t="str">
        <f>A3</f>
        <v>Agents 1</v>
      </c>
      <c r="B75" s="28">
        <v>1</v>
      </c>
      <c r="C75" s="29" t="str">
        <f>IF(C3="x","01","")</f>
        <v/>
      </c>
      <c r="D75" s="30" t="str">
        <f>MID(A73,1,2)</f>
        <v>07</v>
      </c>
      <c r="E75" s="31" t="str">
        <f ca="1">IF(MID(A73,1,2)&lt;&gt;"",OFFSET(A74,MID(A73,1,2),0),"")</f>
        <v>Agents 4</v>
      </c>
    </row>
    <row r="76" spans="1:5" x14ac:dyDescent="0.25">
      <c r="A76" s="24" t="str">
        <f t="shared" ref="A76:A104" si="1">A4</f>
        <v>Agents 10</v>
      </c>
      <c r="B76" s="28">
        <v>2</v>
      </c>
      <c r="C76" s="29" t="str">
        <f>IF(C4="x","02","")</f>
        <v/>
      </c>
      <c r="D76" s="30" t="str">
        <f>MID(A73,3,2)</f>
        <v/>
      </c>
      <c r="E76" s="31" t="str">
        <f ca="1">IF(MID(A73,3,2)&lt;&gt;"",OFFSET(A74,MID(A73,3,2),0),"")</f>
        <v/>
      </c>
    </row>
    <row r="77" spans="1:5" x14ac:dyDescent="0.25">
      <c r="A77" s="24" t="str">
        <f t="shared" si="1"/>
        <v>Agents 106</v>
      </c>
      <c r="B77" s="28">
        <v>3</v>
      </c>
      <c r="C77" s="29" t="str">
        <f>IF(C5="x","03","")</f>
        <v/>
      </c>
      <c r="D77" s="30" t="str">
        <f>MID(A73,5,2)</f>
        <v/>
      </c>
      <c r="E77" s="31" t="str">
        <f ca="1">IF(MID(A73,5,2)&lt;&gt;"",OFFSET(A74,MID(A73,5,2),0),"")</f>
        <v/>
      </c>
    </row>
    <row r="78" spans="1:5" x14ac:dyDescent="0.25">
      <c r="A78" s="24" t="str">
        <f t="shared" si="1"/>
        <v>Agents 110</v>
      </c>
      <c r="B78" s="28">
        <v>4</v>
      </c>
      <c r="C78" s="29" t="str">
        <f>IF(C6="x","04","")</f>
        <v/>
      </c>
      <c r="D78" s="30" t="str">
        <f>MID(A73,7,2)</f>
        <v/>
      </c>
      <c r="E78" s="31" t="str">
        <f ca="1">IF(MID(A73,7,2)&lt;&gt;"",OFFSET(A74,MID(A73,7,2),0),"")</f>
        <v/>
      </c>
    </row>
    <row r="79" spans="1:5" x14ac:dyDescent="0.25">
      <c r="A79" s="24" t="str">
        <f t="shared" si="1"/>
        <v>Agents 3</v>
      </c>
      <c r="B79" s="28">
        <v>5</v>
      </c>
      <c r="C79" s="29" t="str">
        <f>IF(C7="x","05","")</f>
        <v/>
      </c>
      <c r="D79" s="30" t="str">
        <f>MID(A73,9,2)</f>
        <v/>
      </c>
      <c r="E79" s="31" t="str">
        <f ca="1">IF(MID(A73,9,2)&lt;&gt;"",OFFSET(A74,MID(A73,9,2),0),"")</f>
        <v/>
      </c>
    </row>
    <row r="80" spans="1:5" x14ac:dyDescent="0.25">
      <c r="A80" s="24" t="str">
        <f t="shared" si="1"/>
        <v>Agents 30</v>
      </c>
      <c r="B80" s="28">
        <v>6</v>
      </c>
      <c r="C80" s="29" t="str">
        <f>IF(C8="x","06","")</f>
        <v/>
      </c>
      <c r="D80" s="30" t="str">
        <f>MID(A73,11,2)</f>
        <v/>
      </c>
      <c r="E80" s="31" t="str">
        <f ca="1">IF(MID(A73,11,2)&lt;&gt;"",OFFSET(A74,MID(A73,11,2),0),"")</f>
        <v/>
      </c>
    </row>
    <row r="81" spans="1:5" x14ac:dyDescent="0.25">
      <c r="A81" s="24" t="str">
        <f t="shared" si="1"/>
        <v>Agents 4</v>
      </c>
      <c r="B81" s="28">
        <v>7</v>
      </c>
      <c r="C81" s="29" t="str">
        <f>IF(C9="x","07","")</f>
        <v>07</v>
      </c>
      <c r="D81" s="30" t="str">
        <f>MID(A73,13,2)</f>
        <v/>
      </c>
      <c r="E81" s="31" t="str">
        <f ca="1">IF(MID(A73,13,2)&lt;&gt;"",OFFSET(A74,MID(A73,13,2),0),"")</f>
        <v/>
      </c>
    </row>
    <row r="82" spans="1:5" x14ac:dyDescent="0.25">
      <c r="A82" s="24" t="str">
        <f t="shared" si="1"/>
        <v>Agents 41</v>
      </c>
      <c r="B82" s="28">
        <v>8</v>
      </c>
      <c r="C82" s="29" t="str">
        <f>IF(C10="x","08","")</f>
        <v/>
      </c>
      <c r="D82" s="30" t="str">
        <f>MID(A73,15,2)</f>
        <v/>
      </c>
      <c r="E82" s="31" t="str">
        <f ca="1">IF(MID(A73,15,2)&lt;&gt;"",OFFSET(A74,MID(A73,15,2),0),"")</f>
        <v/>
      </c>
    </row>
    <row r="83" spans="1:5" x14ac:dyDescent="0.25">
      <c r="A83" s="24" t="str">
        <f t="shared" si="1"/>
        <v>Agents 48</v>
      </c>
      <c r="B83" s="28">
        <v>9</v>
      </c>
      <c r="C83" s="29" t="str">
        <f>IF(C11="x","09","")</f>
        <v/>
      </c>
      <c r="D83" s="30" t="str">
        <f>MID(A73,17,2)</f>
        <v/>
      </c>
      <c r="E83" s="31" t="str">
        <f ca="1">IF(MID(A73,17,2)&lt;&gt;"",OFFSET(A74,MID(A73,17,2),0),"")</f>
        <v/>
      </c>
    </row>
    <row r="84" spans="1:5" x14ac:dyDescent="0.25">
      <c r="A84" s="24" t="str">
        <f t="shared" si="1"/>
        <v>Agents 6</v>
      </c>
      <c r="B84" s="28">
        <v>10</v>
      </c>
      <c r="C84" s="29" t="str">
        <f>IF(C12="x","10","")</f>
        <v/>
      </c>
      <c r="D84" s="30" t="str">
        <f>MID(A73,19,2)</f>
        <v/>
      </c>
      <c r="E84" s="31" t="str">
        <f ca="1">IF(MID(A73,19,2)&lt;&gt;"",OFFSET(A74,MID(A73,19,2),0),"")</f>
        <v/>
      </c>
    </row>
    <row r="85" spans="1:5" x14ac:dyDescent="0.25">
      <c r="A85" s="24" t="str">
        <f t="shared" si="1"/>
        <v>Agents 67</v>
      </c>
      <c r="B85" s="28">
        <v>11</v>
      </c>
      <c r="C85" s="29" t="str">
        <f>IF(C13="x","11","")</f>
        <v/>
      </c>
      <c r="D85" s="30" t="str">
        <f>MID(A73,21,2)</f>
        <v/>
      </c>
      <c r="E85" s="31" t="str">
        <f ca="1">IF(MID(A73,21,2)&lt;&gt;"",OFFSET(A74,MID(A73,21,2),0),"")</f>
        <v/>
      </c>
    </row>
    <row r="86" spans="1:5" x14ac:dyDescent="0.25">
      <c r="A86" s="24" t="str">
        <f t="shared" si="1"/>
        <v>Agents 71</v>
      </c>
      <c r="B86" s="28">
        <v>12</v>
      </c>
      <c r="C86" s="29" t="str">
        <f>IF(C14="x","12","")</f>
        <v/>
      </c>
      <c r="D86" s="30" t="str">
        <f>MID(A73,23,2)</f>
        <v/>
      </c>
      <c r="E86" s="31" t="str">
        <f ca="1">IF(MID(A73,23,2)&lt;&gt;"",OFFSET(A74,MID(A73,23,2),0),"")</f>
        <v/>
      </c>
    </row>
    <row r="87" spans="1:5" x14ac:dyDescent="0.25">
      <c r="A87" s="24" t="str">
        <f t="shared" si="1"/>
        <v>Agents 79</v>
      </c>
      <c r="B87" s="28">
        <v>13</v>
      </c>
      <c r="C87" s="29" t="str">
        <f>IF(C15="x","13","")</f>
        <v/>
      </c>
      <c r="D87" s="30" t="str">
        <f>MID(A73,25,2)</f>
        <v/>
      </c>
      <c r="E87" s="31" t="str">
        <f ca="1">IF(MID(A73,25,2)&lt;&gt;"",OFFSET(A74,MID(A73,25,2),0),"")</f>
        <v/>
      </c>
    </row>
    <row r="88" spans="1:5" x14ac:dyDescent="0.25">
      <c r="A88" s="24" t="str">
        <f t="shared" si="1"/>
        <v>Agents 8</v>
      </c>
      <c r="B88" s="28">
        <v>14</v>
      </c>
      <c r="C88" s="29" t="str">
        <f>IF(C16="x","14","")</f>
        <v/>
      </c>
      <c r="D88" s="30" t="str">
        <f>MID(A73,27,2)</f>
        <v/>
      </c>
      <c r="E88" s="31" t="str">
        <f ca="1">IF(MID(A73,27,2)&lt;&gt;"",OFFSET(A74,MID(A73,27,2),0),"")</f>
        <v/>
      </c>
    </row>
    <row r="89" spans="1:5" x14ac:dyDescent="0.25">
      <c r="A89" s="24" t="str">
        <f t="shared" si="1"/>
        <v>Agents 91</v>
      </c>
      <c r="B89" s="28">
        <v>15</v>
      </c>
      <c r="C89" s="29" t="str">
        <f>IF(C17="x","15","")</f>
        <v/>
      </c>
      <c r="D89" s="30" t="str">
        <f>MID(A73,29,2)</f>
        <v/>
      </c>
      <c r="E89" s="31" t="str">
        <f ca="1">IF(MID(A73,29,2)&lt;&gt;"",OFFSET(A74,MID(A73,29,2),0),"")</f>
        <v/>
      </c>
    </row>
    <row r="90" spans="1:5" x14ac:dyDescent="0.25">
      <c r="A90" s="24" t="str">
        <f t="shared" si="1"/>
        <v/>
      </c>
      <c r="B90" s="28">
        <v>16</v>
      </c>
      <c r="C90" s="29" t="str">
        <f>IF(C18="x","16","")</f>
        <v/>
      </c>
      <c r="D90" s="30" t="str">
        <f>MID(A73,31,2)</f>
        <v/>
      </c>
      <c r="E90" s="31" t="str">
        <f ca="1">IF(MID(A73,31,2)&lt;&gt;"",OFFSET(A74,MID(A73,31,2),0),"")</f>
        <v/>
      </c>
    </row>
    <row r="91" spans="1:5" x14ac:dyDescent="0.25">
      <c r="A91" s="24" t="str">
        <f t="shared" si="1"/>
        <v/>
      </c>
      <c r="B91" s="28">
        <v>17</v>
      </c>
      <c r="C91" s="29" t="str">
        <f>IF(C19="x","17","")</f>
        <v/>
      </c>
      <c r="D91" s="30" t="str">
        <f>MID(A73,33,2)</f>
        <v/>
      </c>
      <c r="E91" s="31" t="str">
        <f ca="1">IF(MID(A73,33,2)&lt;&gt;"",OFFSET(A74,MID(A73,33,2),0),"")</f>
        <v/>
      </c>
    </row>
    <row r="92" spans="1:5" x14ac:dyDescent="0.25">
      <c r="A92" s="24" t="str">
        <f t="shared" si="1"/>
        <v/>
      </c>
      <c r="B92" s="28">
        <v>18</v>
      </c>
      <c r="C92" s="29" t="str">
        <f>IF(C20="x","18","")</f>
        <v/>
      </c>
      <c r="D92" s="30" t="str">
        <f>MID(A73,35,2)</f>
        <v/>
      </c>
      <c r="E92" s="31" t="str">
        <f ca="1">IF(MID(A73,35,2)&lt;&gt;"",OFFSET(A74,MID(A73,35,2),0),"")</f>
        <v/>
      </c>
    </row>
    <row r="93" spans="1:5" x14ac:dyDescent="0.25">
      <c r="A93" s="24" t="str">
        <f t="shared" si="1"/>
        <v/>
      </c>
      <c r="B93" s="28">
        <v>19</v>
      </c>
      <c r="C93" s="29" t="str">
        <f>IF(C21="x","19","")</f>
        <v/>
      </c>
      <c r="D93" s="30" t="str">
        <f>MID(A73,37,2)</f>
        <v/>
      </c>
      <c r="E93" s="31" t="str">
        <f ca="1">IF(MID(A73,37,2)&lt;&gt;"",OFFSET(A74,MID(A73,37,2),0),"")</f>
        <v/>
      </c>
    </row>
    <row r="94" spans="1:5" x14ac:dyDescent="0.25">
      <c r="A94" s="24" t="str">
        <f t="shared" si="1"/>
        <v/>
      </c>
      <c r="B94" s="28">
        <v>20</v>
      </c>
      <c r="C94" s="29" t="str">
        <f>IF(C22="x","20","")</f>
        <v/>
      </c>
      <c r="D94" s="30" t="str">
        <f>MID(A73,39,2)</f>
        <v/>
      </c>
      <c r="E94" s="31" t="str">
        <f ca="1">IF(MID(A73,39,2)&lt;&gt;"",OFFSET(A74,MID(A73,39,2),0),"")</f>
        <v/>
      </c>
    </row>
    <row r="95" spans="1:5" x14ac:dyDescent="0.25">
      <c r="A95" s="24" t="str">
        <f t="shared" si="1"/>
        <v/>
      </c>
      <c r="B95" s="28">
        <v>21</v>
      </c>
      <c r="C95" s="29" t="str">
        <f>IF(C23="x","21","")</f>
        <v/>
      </c>
      <c r="D95" s="30" t="str">
        <f>MID(A73,41,2)</f>
        <v/>
      </c>
      <c r="E95" s="31" t="str">
        <f ca="1">IF(MID(A73,41,2)&lt;&gt;"",OFFSET(A74,MID(A73,41,2),0),"")</f>
        <v/>
      </c>
    </row>
    <row r="96" spans="1:5" x14ac:dyDescent="0.25">
      <c r="A96" s="24" t="str">
        <f t="shared" si="1"/>
        <v/>
      </c>
      <c r="B96" s="28">
        <v>22</v>
      </c>
      <c r="C96" s="29" t="str">
        <f>IF(C24="x","22","")</f>
        <v/>
      </c>
      <c r="D96" s="30" t="str">
        <f>MID(A73,43,2)</f>
        <v/>
      </c>
      <c r="E96" s="31" t="str">
        <f ca="1">IF(MID(A73,43,2)&lt;&gt;"",OFFSET(A74,MID(A73,43,2),0),"")</f>
        <v/>
      </c>
    </row>
    <row r="97" spans="1:6" x14ac:dyDescent="0.25">
      <c r="A97" s="24" t="str">
        <f t="shared" si="1"/>
        <v/>
      </c>
      <c r="B97" s="28">
        <v>23</v>
      </c>
      <c r="C97" s="29" t="str">
        <f>IF(C25="x","23","")</f>
        <v/>
      </c>
      <c r="D97" s="30" t="str">
        <f>MID(A73,45,2)</f>
        <v/>
      </c>
      <c r="E97" s="31" t="str">
        <f ca="1">IF(MID(A73,45,2)&lt;&gt;"",OFFSET(A74,MID(A73,45,2),0),"")</f>
        <v/>
      </c>
    </row>
    <row r="98" spans="1:6" x14ac:dyDescent="0.25">
      <c r="A98" s="24" t="str">
        <f t="shared" si="1"/>
        <v/>
      </c>
      <c r="B98" s="28">
        <v>24</v>
      </c>
      <c r="C98" s="29" t="str">
        <f>IF(C26="x","24","")</f>
        <v/>
      </c>
      <c r="D98" s="30" t="str">
        <f>MID(A73,47,2)</f>
        <v/>
      </c>
      <c r="E98" s="31" t="str">
        <f ca="1">IF(MID(A73,47,2)&lt;&gt;"",OFFSET(A74,MID(A73,47,2),0),"")</f>
        <v/>
      </c>
    </row>
    <row r="99" spans="1:6" x14ac:dyDescent="0.25">
      <c r="A99" s="24" t="str">
        <f t="shared" si="1"/>
        <v/>
      </c>
      <c r="B99" s="28">
        <v>25</v>
      </c>
      <c r="C99" s="29" t="str">
        <f>IF(C27="x","25","")</f>
        <v/>
      </c>
      <c r="D99" s="30" t="str">
        <f>MID(A73,49,2)</f>
        <v/>
      </c>
      <c r="E99" s="31" t="str">
        <f ca="1">IF(MID(A73,49,2)&lt;&gt;"",OFFSET(A74,MID(A73,49,2),0),"")</f>
        <v/>
      </c>
    </row>
    <row r="100" spans="1:6" x14ac:dyDescent="0.25">
      <c r="A100" s="24" t="str">
        <f t="shared" si="1"/>
        <v/>
      </c>
      <c r="B100" s="28">
        <v>26</v>
      </c>
      <c r="C100" s="29" t="str">
        <f>IF(C28="x","26","")</f>
        <v/>
      </c>
      <c r="D100" s="30" t="str">
        <f>MID(A73,51,2)</f>
        <v/>
      </c>
      <c r="E100" s="31" t="str">
        <f ca="1">IF(MID(A73,51,2)&lt;&gt;"",OFFSET(A74,MID(A73,51,2),0),"")</f>
        <v/>
      </c>
    </row>
    <row r="101" spans="1:6" x14ac:dyDescent="0.25">
      <c r="A101" s="24" t="str">
        <f t="shared" si="1"/>
        <v/>
      </c>
      <c r="B101" s="28">
        <v>27</v>
      </c>
      <c r="C101" s="29" t="str">
        <f>IF(C29="x","27","")</f>
        <v/>
      </c>
      <c r="D101" s="30" t="str">
        <f>MID(A73,53,2)</f>
        <v/>
      </c>
      <c r="E101" s="31" t="str">
        <f ca="1">IF(MID(A73,53,2)&lt;&gt;"",OFFSET(A74,MID(A73,53,2),0),"")</f>
        <v/>
      </c>
    </row>
    <row r="102" spans="1:6" x14ac:dyDescent="0.25">
      <c r="A102" s="24" t="str">
        <f t="shared" si="1"/>
        <v/>
      </c>
      <c r="B102" s="28">
        <v>28</v>
      </c>
      <c r="C102" s="29" t="str">
        <f>IF(C30="x","28","")</f>
        <v/>
      </c>
      <c r="D102" s="30" t="str">
        <f>MID(A73,55,2)</f>
        <v/>
      </c>
      <c r="E102" s="31" t="str">
        <f ca="1">IF(MID(A73,55,2)&lt;&gt;"",OFFSET(A74,MID(A73,55,2),0),"")</f>
        <v/>
      </c>
    </row>
    <row r="103" spans="1:6" x14ac:dyDescent="0.25">
      <c r="A103" s="24" t="str">
        <f t="shared" si="1"/>
        <v/>
      </c>
      <c r="B103" s="28">
        <v>29</v>
      </c>
      <c r="C103" s="29" t="str">
        <f>IF(C31="x","29","")</f>
        <v/>
      </c>
      <c r="D103" s="30" t="str">
        <f>MID(A73,57,2)</f>
        <v/>
      </c>
      <c r="E103" s="31" t="str">
        <f ca="1">IF(MID(A73,57,2)&lt;&gt;"",OFFSET(A74,MID(A73,57,2),0),"")</f>
        <v/>
      </c>
    </row>
    <row r="104" spans="1:6" x14ac:dyDescent="0.25">
      <c r="A104" s="24" t="str">
        <f t="shared" si="1"/>
        <v/>
      </c>
      <c r="B104" s="28">
        <v>30</v>
      </c>
      <c r="C104" s="29" t="str">
        <f>IF(C32="x","30","")</f>
        <v/>
      </c>
      <c r="D104" s="30" t="str">
        <f>MID(A73,59,2)</f>
        <v/>
      </c>
      <c r="E104" s="31" t="str">
        <f ca="1">IF(MID(A73,59,2)&lt;&gt;"",OFFSET(A74,MID(A73,59,2),0),"")</f>
        <v/>
      </c>
    </row>
    <row r="106" spans="1:6" x14ac:dyDescent="0.25">
      <c r="A106" s="169" t="str">
        <f>IF(D2="","",D2)</f>
        <v>SECOURS ROUTIER</v>
      </c>
      <c r="B106" s="170"/>
      <c r="C106" s="170"/>
      <c r="D106" s="170"/>
      <c r="E106" s="171"/>
    </row>
    <row r="107" spans="1:6" x14ac:dyDescent="0.25">
      <c r="A107" s="161" t="s">
        <v>105</v>
      </c>
      <c r="B107" s="162"/>
      <c r="C107" s="162"/>
      <c r="D107" s="162"/>
      <c r="E107" s="163"/>
    </row>
    <row r="108" spans="1:6" x14ac:dyDescent="0.25">
      <c r="A108" s="164" t="str">
        <f>CONCATENATE(C110,C111,C112,C113,C114,C115,C116,C117,C118,C119,C120,C121,C122,C123,C124,C125)</f>
        <v/>
      </c>
      <c r="B108" s="165"/>
      <c r="C108" s="165"/>
      <c r="D108" s="165"/>
      <c r="E108" s="166"/>
    </row>
    <row r="109" spans="1:6" x14ac:dyDescent="0.25">
      <c r="A109" s="26" t="s">
        <v>106</v>
      </c>
      <c r="B109" s="27" t="s">
        <v>107</v>
      </c>
      <c r="C109" s="27" t="s">
        <v>108</v>
      </c>
      <c r="D109" s="167" t="s">
        <v>109</v>
      </c>
      <c r="E109" s="168"/>
    </row>
    <row r="110" spans="1:6" x14ac:dyDescent="0.25">
      <c r="A110" s="24" t="str">
        <f>A3</f>
        <v>Agents 1</v>
      </c>
      <c r="B110" s="28">
        <v>1</v>
      </c>
      <c r="C110" s="29" t="str">
        <f>IF(D3="x","01","")</f>
        <v/>
      </c>
      <c r="D110" s="30" t="str">
        <f>MID(A108,1,2)</f>
        <v/>
      </c>
      <c r="E110" s="31" t="str">
        <f ca="1">IF(MID(A108,1,2)&lt;&gt;"",OFFSET(A109,MID(A108,1,2),0),"")</f>
        <v/>
      </c>
      <c r="F110" s="23" t="str">
        <f ca="1">OFFSET(D3,1,0)</f>
        <v/>
      </c>
    </row>
    <row r="111" spans="1:6" x14ac:dyDescent="0.25">
      <c r="A111" s="24" t="str">
        <f t="shared" ref="A111:A139" si="2">A4</f>
        <v>Agents 10</v>
      </c>
      <c r="B111" s="28">
        <v>2</v>
      </c>
      <c r="C111" s="29" t="str">
        <f>IF(D4="x","02","")</f>
        <v/>
      </c>
      <c r="D111" s="30" t="str">
        <f>MID(A108,3,2)</f>
        <v/>
      </c>
      <c r="E111" s="31" t="str">
        <f ca="1">IF(MID(A108,3,2)&lt;&gt;"",OFFSET(A109,MID(A108,3,2),0),"")</f>
        <v/>
      </c>
    </row>
    <row r="112" spans="1:6" x14ac:dyDescent="0.25">
      <c r="A112" s="24" t="str">
        <f t="shared" si="2"/>
        <v>Agents 106</v>
      </c>
      <c r="B112" s="28">
        <v>3</v>
      </c>
      <c r="C112" s="29" t="str">
        <f>IF(D5="x","03","")</f>
        <v/>
      </c>
      <c r="D112" s="30" t="str">
        <f>MID(A108,5,2)</f>
        <v/>
      </c>
      <c r="E112" s="31" t="str">
        <f ca="1">IF(MID(A108,5,2)&lt;&gt;"",OFFSET(A109,MID(A108,5,2),0),"")</f>
        <v/>
      </c>
    </row>
    <row r="113" spans="1:5" x14ac:dyDescent="0.25">
      <c r="A113" s="24" t="str">
        <f t="shared" si="2"/>
        <v>Agents 110</v>
      </c>
      <c r="B113" s="28">
        <v>4</v>
      </c>
      <c r="C113" s="29" t="str">
        <f>IF(D6="x","04","")</f>
        <v/>
      </c>
      <c r="D113" s="30" t="str">
        <f>MID(A108,7,2)</f>
        <v/>
      </c>
      <c r="E113" s="31" t="str">
        <f ca="1">IF(MID(A108,7,2)&lt;&gt;"",OFFSET(A109,MID(A108,7,2),0),"")</f>
        <v/>
      </c>
    </row>
    <row r="114" spans="1:5" x14ac:dyDescent="0.25">
      <c r="A114" s="24" t="str">
        <f t="shared" si="2"/>
        <v>Agents 3</v>
      </c>
      <c r="B114" s="28">
        <v>5</v>
      </c>
      <c r="C114" s="29" t="str">
        <f>IF(D7="x","05","")</f>
        <v/>
      </c>
      <c r="D114" s="30" t="str">
        <f>MID(A108,9,2)</f>
        <v/>
      </c>
      <c r="E114" s="31" t="str">
        <f ca="1">IF(MID(A108,9,2)&lt;&gt;"",OFFSET(A109,MID(A108,9,2),0),"")</f>
        <v/>
      </c>
    </row>
    <row r="115" spans="1:5" x14ac:dyDescent="0.25">
      <c r="A115" s="24" t="str">
        <f t="shared" si="2"/>
        <v>Agents 30</v>
      </c>
      <c r="B115" s="28">
        <v>6</v>
      </c>
      <c r="C115" s="29" t="str">
        <f>IF(D8="x","06","")</f>
        <v/>
      </c>
      <c r="D115" s="30" t="str">
        <f>MID(A108,11,2)</f>
        <v/>
      </c>
      <c r="E115" s="31" t="str">
        <f ca="1">IF(MID(A108,11,2)&lt;&gt;"",OFFSET(A109,MID(A108,11,2),0),"")</f>
        <v/>
      </c>
    </row>
    <row r="116" spans="1:5" x14ac:dyDescent="0.25">
      <c r="A116" s="24" t="str">
        <f t="shared" si="2"/>
        <v>Agents 4</v>
      </c>
      <c r="B116" s="28">
        <v>7</v>
      </c>
      <c r="C116" s="29" t="str">
        <f>IF(D9="x","07","")</f>
        <v/>
      </c>
      <c r="D116" s="30" t="str">
        <f>MID(A108,13,2)</f>
        <v/>
      </c>
      <c r="E116" s="31" t="str">
        <f ca="1">IF(MID(A108,13,2)&lt;&gt;"",OFFSET(A109,MID(A108,13,2),0),"")</f>
        <v/>
      </c>
    </row>
    <row r="117" spans="1:5" x14ac:dyDescent="0.25">
      <c r="A117" s="24" t="str">
        <f t="shared" si="2"/>
        <v>Agents 41</v>
      </c>
      <c r="B117" s="28">
        <v>8</v>
      </c>
      <c r="C117" s="29" t="str">
        <f>IF(D10="x","08","")</f>
        <v/>
      </c>
      <c r="D117" s="30" t="str">
        <f>MID(A108,15,2)</f>
        <v/>
      </c>
      <c r="E117" s="31" t="str">
        <f ca="1">IF(MID(A108,15,2)&lt;&gt;"",OFFSET(A109,MID(A108,15,2),0),"")</f>
        <v/>
      </c>
    </row>
    <row r="118" spans="1:5" x14ac:dyDescent="0.25">
      <c r="A118" s="24" t="str">
        <f t="shared" si="2"/>
        <v>Agents 48</v>
      </c>
      <c r="B118" s="28">
        <v>9</v>
      </c>
      <c r="C118" s="29" t="str">
        <f>IF(D11="x","09","")</f>
        <v/>
      </c>
      <c r="D118" s="30" t="str">
        <f>MID(A108,17,2)</f>
        <v/>
      </c>
      <c r="E118" s="31" t="str">
        <f ca="1">IF(MID(A108,17,2)&lt;&gt;"",OFFSET(A109,MID(A108,17,2),0),"")</f>
        <v/>
      </c>
    </row>
    <row r="119" spans="1:5" x14ac:dyDescent="0.25">
      <c r="A119" s="24" t="str">
        <f t="shared" si="2"/>
        <v>Agents 6</v>
      </c>
      <c r="B119" s="28">
        <v>10</v>
      </c>
      <c r="C119" s="29" t="str">
        <f>IF(D12="x","10","")</f>
        <v/>
      </c>
      <c r="D119" s="30" t="str">
        <f>MID(A108,19,2)</f>
        <v/>
      </c>
      <c r="E119" s="31" t="str">
        <f ca="1">IF(MID(A108,19,2)&lt;&gt;"",OFFSET(A109,MID(A108,19,2),0),"")</f>
        <v/>
      </c>
    </row>
    <row r="120" spans="1:5" x14ac:dyDescent="0.25">
      <c r="A120" s="24" t="str">
        <f t="shared" si="2"/>
        <v>Agents 67</v>
      </c>
      <c r="B120" s="28">
        <v>11</v>
      </c>
      <c r="C120" s="29" t="str">
        <f>IF(D13="x","11","")</f>
        <v/>
      </c>
      <c r="D120" s="30" t="str">
        <f>MID(A108,21,2)</f>
        <v/>
      </c>
      <c r="E120" s="31" t="str">
        <f ca="1">IF(MID(A108,21,2)&lt;&gt;"",OFFSET(A109,MID(A108,21,2),0),"")</f>
        <v/>
      </c>
    </row>
    <row r="121" spans="1:5" x14ac:dyDescent="0.25">
      <c r="A121" s="24" t="str">
        <f t="shared" si="2"/>
        <v>Agents 71</v>
      </c>
      <c r="B121" s="28">
        <v>12</v>
      </c>
      <c r="C121" s="29" t="str">
        <f>IF(D14="x","12","")</f>
        <v/>
      </c>
      <c r="D121" s="30" t="str">
        <f>MID(A108,23,2)</f>
        <v/>
      </c>
      <c r="E121" s="31" t="str">
        <f ca="1">IF(MID(A108,23,2)&lt;&gt;"",OFFSET(A109,MID(A108,23,2),0),"")</f>
        <v/>
      </c>
    </row>
    <row r="122" spans="1:5" x14ac:dyDescent="0.25">
      <c r="A122" s="24" t="str">
        <f t="shared" si="2"/>
        <v>Agents 79</v>
      </c>
      <c r="B122" s="28">
        <v>13</v>
      </c>
      <c r="C122" s="29" t="str">
        <f>IF(D15="x","13","")</f>
        <v/>
      </c>
      <c r="D122" s="30" t="str">
        <f>MID(A108,25,2)</f>
        <v/>
      </c>
      <c r="E122" s="31" t="str">
        <f ca="1">IF(MID(A108,25,2)&lt;&gt;"",OFFSET(A109,MID(A108,25,2),0),"")</f>
        <v/>
      </c>
    </row>
    <row r="123" spans="1:5" x14ac:dyDescent="0.25">
      <c r="A123" s="24" t="str">
        <f t="shared" si="2"/>
        <v>Agents 8</v>
      </c>
      <c r="B123" s="28">
        <v>14</v>
      </c>
      <c r="C123" s="29" t="str">
        <f>IF(D16="x","14","")</f>
        <v/>
      </c>
      <c r="D123" s="30" t="str">
        <f>MID(A108,27,2)</f>
        <v/>
      </c>
      <c r="E123" s="31" t="str">
        <f ca="1">IF(MID(A108,27,2)&lt;&gt;"",OFFSET(A109,MID(A108,27,2),0),"")</f>
        <v/>
      </c>
    </row>
    <row r="124" spans="1:5" x14ac:dyDescent="0.25">
      <c r="A124" s="24" t="str">
        <f t="shared" si="2"/>
        <v>Agents 91</v>
      </c>
      <c r="B124" s="28">
        <v>15</v>
      </c>
      <c r="C124" s="29" t="str">
        <f>IF(D17="x","15","")</f>
        <v/>
      </c>
      <c r="D124" s="30" t="str">
        <f>MID(A108,29,2)</f>
        <v/>
      </c>
      <c r="E124" s="31" t="str">
        <f ca="1">IF(MID(A108,29,2)&lt;&gt;"",OFFSET(A109,MID(A108,29,2),0),"")</f>
        <v/>
      </c>
    </row>
    <row r="125" spans="1:5" x14ac:dyDescent="0.25">
      <c r="A125" s="24" t="str">
        <f t="shared" si="2"/>
        <v/>
      </c>
      <c r="B125" s="28">
        <v>16</v>
      </c>
      <c r="C125" s="29" t="str">
        <f>IF(D18="x","16","")</f>
        <v/>
      </c>
      <c r="D125" s="30" t="str">
        <f>MID(A108,31,2)</f>
        <v/>
      </c>
      <c r="E125" s="31" t="str">
        <f ca="1">IF(MID(A108,31,2)&lt;&gt;"",OFFSET(A109,MID(A108,31,2),0),"")</f>
        <v/>
      </c>
    </row>
    <row r="126" spans="1:5" x14ac:dyDescent="0.25">
      <c r="A126" s="24" t="str">
        <f t="shared" si="2"/>
        <v/>
      </c>
      <c r="B126" s="28">
        <v>17</v>
      </c>
      <c r="C126" s="29" t="str">
        <f>IF(D19="x","17","")</f>
        <v/>
      </c>
      <c r="D126" s="30" t="str">
        <f>MID(A108,33,2)</f>
        <v/>
      </c>
      <c r="E126" s="31" t="str">
        <f ca="1">IF(MID(A108,33,2)&lt;&gt;"",OFFSET(A109,MID(A108,33,2),0),"")</f>
        <v/>
      </c>
    </row>
    <row r="127" spans="1:5" x14ac:dyDescent="0.25">
      <c r="A127" s="24" t="str">
        <f t="shared" si="2"/>
        <v/>
      </c>
      <c r="B127" s="28">
        <v>18</v>
      </c>
      <c r="C127" s="29" t="str">
        <f>IF(D20="x","18","")</f>
        <v/>
      </c>
      <c r="D127" s="30" t="str">
        <f>MID(A108,35,2)</f>
        <v/>
      </c>
      <c r="E127" s="31" t="str">
        <f ca="1">IF(MID(A108,35,2)&lt;&gt;"",OFFSET(A109,MID(A108,35,2),0),"")</f>
        <v/>
      </c>
    </row>
    <row r="128" spans="1:5" x14ac:dyDescent="0.25">
      <c r="A128" s="24" t="str">
        <f t="shared" si="2"/>
        <v/>
      </c>
      <c r="B128" s="28">
        <v>19</v>
      </c>
      <c r="C128" s="29" t="str">
        <f>IF(D21="x","19","")</f>
        <v/>
      </c>
      <c r="D128" s="30" t="str">
        <f>MID(A108,37,2)</f>
        <v/>
      </c>
      <c r="E128" s="31" t="str">
        <f ca="1">IF(MID(A108,37,2)&lt;&gt;"",OFFSET(A109,MID(A108,37,2),0),"")</f>
        <v/>
      </c>
    </row>
    <row r="129" spans="1:5" x14ac:dyDescent="0.25">
      <c r="A129" s="24" t="str">
        <f t="shared" si="2"/>
        <v/>
      </c>
      <c r="B129" s="28">
        <v>20</v>
      </c>
      <c r="C129" s="29" t="str">
        <f>IF(D22="x","20","")</f>
        <v/>
      </c>
      <c r="D129" s="30" t="str">
        <f>MID(A108,39,2)</f>
        <v/>
      </c>
      <c r="E129" s="31" t="str">
        <f ca="1">IF(MID(A108,39,2)&lt;&gt;"",OFFSET(A109,MID(A108,39,2),0),"")</f>
        <v/>
      </c>
    </row>
    <row r="130" spans="1:5" x14ac:dyDescent="0.25">
      <c r="A130" s="24" t="str">
        <f t="shared" si="2"/>
        <v/>
      </c>
      <c r="B130" s="28">
        <v>21</v>
      </c>
      <c r="C130" s="29" t="str">
        <f>IF(D23="x","21","")</f>
        <v/>
      </c>
      <c r="D130" s="30" t="str">
        <f>MID(A108,41,2)</f>
        <v/>
      </c>
      <c r="E130" s="31" t="str">
        <f ca="1">IF(MID(A108,41,2)&lt;&gt;"",OFFSET(A109,MID(A108,41,2),0),"")</f>
        <v/>
      </c>
    </row>
    <row r="131" spans="1:5" x14ac:dyDescent="0.25">
      <c r="A131" s="24" t="str">
        <f t="shared" si="2"/>
        <v/>
      </c>
      <c r="B131" s="28">
        <v>22</v>
      </c>
      <c r="C131" s="29" t="str">
        <f>IF(D24="x","22","")</f>
        <v/>
      </c>
      <c r="D131" s="30" t="str">
        <f>MID(A108,43,2)</f>
        <v/>
      </c>
      <c r="E131" s="31" t="str">
        <f ca="1">IF(MID(A108,43,2)&lt;&gt;"",OFFSET(A109,MID(A108,43,2),0),"")</f>
        <v/>
      </c>
    </row>
    <row r="132" spans="1:5" x14ac:dyDescent="0.25">
      <c r="A132" s="24" t="str">
        <f t="shared" si="2"/>
        <v/>
      </c>
      <c r="B132" s="28">
        <v>23</v>
      </c>
      <c r="C132" s="29" t="str">
        <f>IF(D25="x","23","")</f>
        <v/>
      </c>
      <c r="D132" s="30" t="str">
        <f>MID(A108,45,2)</f>
        <v/>
      </c>
      <c r="E132" s="31" t="str">
        <f ca="1">IF(MID(A108,45,2)&lt;&gt;"",OFFSET(A109,MID(A108,45,2),0),"")</f>
        <v/>
      </c>
    </row>
    <row r="133" spans="1:5" x14ac:dyDescent="0.25">
      <c r="A133" s="24" t="str">
        <f t="shared" si="2"/>
        <v/>
      </c>
      <c r="B133" s="28">
        <v>24</v>
      </c>
      <c r="C133" s="29" t="str">
        <f>IF(D26="x","24","")</f>
        <v/>
      </c>
      <c r="D133" s="30" t="str">
        <f>MID(A108,47,2)</f>
        <v/>
      </c>
      <c r="E133" s="31" t="str">
        <f ca="1">IF(MID(A108,47,2)&lt;&gt;"",OFFSET(A109,MID(A108,47,2),0),"")</f>
        <v/>
      </c>
    </row>
    <row r="134" spans="1:5" x14ac:dyDescent="0.25">
      <c r="A134" s="24" t="str">
        <f t="shared" si="2"/>
        <v/>
      </c>
      <c r="B134" s="28">
        <v>25</v>
      </c>
      <c r="C134" s="29" t="str">
        <f>IF(D27="x","25","")</f>
        <v/>
      </c>
      <c r="D134" s="30" t="str">
        <f>MID(A108,49,2)</f>
        <v/>
      </c>
      <c r="E134" s="31" t="str">
        <f ca="1">IF(MID(A108,49,2)&lt;&gt;"",OFFSET(A109,MID(A108,49,2),0),"")</f>
        <v/>
      </c>
    </row>
    <row r="135" spans="1:5" x14ac:dyDescent="0.25">
      <c r="A135" s="24" t="str">
        <f t="shared" si="2"/>
        <v/>
      </c>
      <c r="B135" s="28">
        <v>26</v>
      </c>
      <c r="C135" s="29" t="str">
        <f>IF(D28="x","26","")</f>
        <v/>
      </c>
      <c r="D135" s="30" t="str">
        <f>MID(A108,51,2)</f>
        <v/>
      </c>
      <c r="E135" s="31" t="str">
        <f ca="1">IF(MID(A108,51,2)&lt;&gt;"",OFFSET(A109,MID(A108,51,2),0),"")</f>
        <v/>
      </c>
    </row>
    <row r="136" spans="1:5" x14ac:dyDescent="0.25">
      <c r="A136" s="24" t="str">
        <f t="shared" si="2"/>
        <v/>
      </c>
      <c r="B136" s="28">
        <v>27</v>
      </c>
      <c r="C136" s="29" t="str">
        <f>IF(D29="x","27","")</f>
        <v/>
      </c>
      <c r="D136" s="30" t="str">
        <f>MID(A108,53,2)</f>
        <v/>
      </c>
      <c r="E136" s="31" t="str">
        <f ca="1">IF(MID(A108,53,2)&lt;&gt;"",OFFSET(A109,MID(A108,53,2),0),"")</f>
        <v/>
      </c>
    </row>
    <row r="137" spans="1:5" x14ac:dyDescent="0.25">
      <c r="A137" s="24" t="str">
        <f t="shared" si="2"/>
        <v/>
      </c>
      <c r="B137" s="28">
        <v>28</v>
      </c>
      <c r="C137" s="29" t="str">
        <f>IF(D30="x","28","")</f>
        <v/>
      </c>
      <c r="D137" s="30" t="str">
        <f>MID(A108,55,2)</f>
        <v/>
      </c>
      <c r="E137" s="31" t="str">
        <f ca="1">IF(MID(A108,55,2)&lt;&gt;"",OFFSET(A109,MID(A108,55,2),0),"")</f>
        <v/>
      </c>
    </row>
    <row r="138" spans="1:5" x14ac:dyDescent="0.25">
      <c r="A138" s="24" t="str">
        <f t="shared" si="2"/>
        <v/>
      </c>
      <c r="B138" s="28">
        <v>29</v>
      </c>
      <c r="C138" s="29" t="str">
        <f>IF(D31="x","29","")</f>
        <v/>
      </c>
      <c r="D138" s="30" t="str">
        <f>MID(A108,57,2)</f>
        <v/>
      </c>
      <c r="E138" s="31" t="str">
        <f ca="1">IF(MID(A108,57,2)&lt;&gt;"",OFFSET(A109,MID(A108,57,2),0),"")</f>
        <v/>
      </c>
    </row>
    <row r="139" spans="1:5" x14ac:dyDescent="0.25">
      <c r="A139" s="24" t="str">
        <f t="shared" si="2"/>
        <v/>
      </c>
      <c r="B139" s="28">
        <v>30</v>
      </c>
      <c r="C139" s="29" t="str">
        <f>IF(D32="x","30","")</f>
        <v/>
      </c>
      <c r="D139" s="30" t="str">
        <f>MID(A108,59,2)</f>
        <v/>
      </c>
      <c r="E139" s="31" t="str">
        <f ca="1">IF(MID(A108,59,2)&lt;&gt;"",OFFSET(A109,MID(A108,59,2),0),"")</f>
        <v/>
      </c>
    </row>
    <row r="141" spans="1:5" x14ac:dyDescent="0.25">
      <c r="A141" s="169" t="str">
        <f>IF(E2="","",E2)</f>
        <v>LSPCC</v>
      </c>
      <c r="B141" s="170"/>
      <c r="C141" s="170"/>
      <c r="D141" s="170"/>
      <c r="E141" s="171"/>
    </row>
    <row r="142" spans="1:5" x14ac:dyDescent="0.25">
      <c r="A142" s="161" t="s">
        <v>105</v>
      </c>
      <c r="B142" s="162"/>
      <c r="C142" s="162"/>
      <c r="D142" s="162"/>
      <c r="E142" s="163"/>
    </row>
    <row r="143" spans="1:5" x14ac:dyDescent="0.25">
      <c r="A143" s="164" t="str">
        <f>CONCATENATE(C145,C146,C147,C148,C149,C150,C151,C152,C153,C154,C155,C156,C157,C158,C159,C160)</f>
        <v/>
      </c>
      <c r="B143" s="165"/>
      <c r="C143" s="165"/>
      <c r="D143" s="165"/>
      <c r="E143" s="166"/>
    </row>
    <row r="144" spans="1:5" x14ac:dyDescent="0.25">
      <c r="A144" s="26" t="s">
        <v>106</v>
      </c>
      <c r="B144" s="27" t="s">
        <v>107</v>
      </c>
      <c r="C144" s="27" t="s">
        <v>108</v>
      </c>
      <c r="D144" s="167" t="s">
        <v>109</v>
      </c>
      <c r="E144" s="168"/>
    </row>
    <row r="145" spans="1:5" x14ac:dyDescent="0.25">
      <c r="A145" s="24" t="str">
        <f>A3</f>
        <v>Agents 1</v>
      </c>
      <c r="B145" s="28">
        <v>1</v>
      </c>
      <c r="C145" s="29" t="str">
        <f>IF(E3="x","01","")</f>
        <v/>
      </c>
      <c r="D145" s="30" t="str">
        <f>MID(A143,1,2)</f>
        <v/>
      </c>
      <c r="E145" s="31" t="str">
        <f ca="1">IF(MID(A143,1,2)&lt;&gt;"",OFFSET(A144,MID(A143,1,2),0),"")</f>
        <v/>
      </c>
    </row>
    <row r="146" spans="1:5" x14ac:dyDescent="0.25">
      <c r="A146" s="24" t="str">
        <f t="shared" ref="A146:A174" si="3">A4</f>
        <v>Agents 10</v>
      </c>
      <c r="B146" s="28">
        <v>2</v>
      </c>
      <c r="C146" s="29" t="str">
        <f>IF(E4="x","02","")</f>
        <v/>
      </c>
      <c r="D146" s="30" t="str">
        <f>MID(A143,3,2)</f>
        <v/>
      </c>
      <c r="E146" s="31" t="str">
        <f ca="1">IF(MID(A143,3,2)&lt;&gt;"",OFFSET(A144,MID(A143,3,2),0),"")</f>
        <v/>
      </c>
    </row>
    <row r="147" spans="1:5" x14ac:dyDescent="0.25">
      <c r="A147" s="24" t="str">
        <f t="shared" si="3"/>
        <v>Agents 106</v>
      </c>
      <c r="B147" s="28">
        <v>3</v>
      </c>
      <c r="C147" s="29" t="str">
        <f>IF(E5="x","03","")</f>
        <v/>
      </c>
      <c r="D147" s="30" t="str">
        <f>MID(A143,5,2)</f>
        <v/>
      </c>
      <c r="E147" s="31" t="str">
        <f ca="1">IF(MID(A143,5,2)&lt;&gt;"",OFFSET(A144,MID(A143,5,2),0),"")</f>
        <v/>
      </c>
    </row>
    <row r="148" spans="1:5" x14ac:dyDescent="0.25">
      <c r="A148" s="24" t="str">
        <f t="shared" si="3"/>
        <v>Agents 110</v>
      </c>
      <c r="B148" s="28">
        <v>4</v>
      </c>
      <c r="C148" s="29" t="str">
        <f>IF(E6="x","04","")</f>
        <v/>
      </c>
      <c r="D148" s="30" t="str">
        <f>MID(A143,7,2)</f>
        <v/>
      </c>
      <c r="E148" s="31" t="str">
        <f ca="1">IF(MID(A143,7,2)&lt;&gt;"",OFFSET(A144,MID(A143,7,2),0),"")</f>
        <v/>
      </c>
    </row>
    <row r="149" spans="1:5" x14ac:dyDescent="0.25">
      <c r="A149" s="24" t="str">
        <f t="shared" si="3"/>
        <v>Agents 3</v>
      </c>
      <c r="B149" s="28">
        <v>5</v>
      </c>
      <c r="C149" s="29" t="str">
        <f>IF(E7="x","05","")</f>
        <v/>
      </c>
      <c r="D149" s="30" t="str">
        <f>MID(A143,9,2)</f>
        <v/>
      </c>
      <c r="E149" s="31" t="str">
        <f ca="1">IF(MID(A143,9,2)&lt;&gt;"",OFFSET(A144,MID(A143,9,2),0),"")</f>
        <v/>
      </c>
    </row>
    <row r="150" spans="1:5" x14ac:dyDescent="0.25">
      <c r="A150" s="24" t="str">
        <f t="shared" si="3"/>
        <v>Agents 30</v>
      </c>
      <c r="B150" s="28">
        <v>6</v>
      </c>
      <c r="C150" s="29" t="str">
        <f>IF(E8="x","06","")</f>
        <v/>
      </c>
      <c r="D150" s="30" t="str">
        <f>MID(A143,11,2)</f>
        <v/>
      </c>
      <c r="E150" s="31" t="str">
        <f ca="1">IF(MID(A143,11,2)&lt;&gt;"",OFFSET(A144,MID(A143,11,2),0),"")</f>
        <v/>
      </c>
    </row>
    <row r="151" spans="1:5" x14ac:dyDescent="0.25">
      <c r="A151" s="24" t="str">
        <f t="shared" si="3"/>
        <v>Agents 4</v>
      </c>
      <c r="B151" s="28">
        <v>7</v>
      </c>
      <c r="C151" s="29" t="str">
        <f>IF(E9="x","07","")</f>
        <v/>
      </c>
      <c r="D151" s="30" t="str">
        <f>MID(A143,13,2)</f>
        <v/>
      </c>
      <c r="E151" s="31" t="str">
        <f ca="1">IF(MID(A143,13,2)&lt;&gt;"",OFFSET(A144,MID(A143,13,2),0),"")</f>
        <v/>
      </c>
    </row>
    <row r="152" spans="1:5" x14ac:dyDescent="0.25">
      <c r="A152" s="24" t="str">
        <f t="shared" si="3"/>
        <v>Agents 41</v>
      </c>
      <c r="B152" s="28">
        <v>8</v>
      </c>
      <c r="C152" s="29" t="str">
        <f>IF(E10="x","08","")</f>
        <v/>
      </c>
      <c r="D152" s="30" t="str">
        <f>MID(A143,15,2)</f>
        <v/>
      </c>
      <c r="E152" s="31" t="str">
        <f ca="1">IF(MID(A143,15,2)&lt;&gt;"",OFFSET(A144,MID(A143,15,2),0),"")</f>
        <v/>
      </c>
    </row>
    <row r="153" spans="1:5" x14ac:dyDescent="0.25">
      <c r="A153" s="24" t="str">
        <f t="shared" si="3"/>
        <v>Agents 48</v>
      </c>
      <c r="B153" s="28">
        <v>9</v>
      </c>
      <c r="C153" s="29" t="str">
        <f>IF(E11="x","09","")</f>
        <v/>
      </c>
      <c r="D153" s="30" t="str">
        <f>MID(A143,17,2)</f>
        <v/>
      </c>
      <c r="E153" s="31" t="str">
        <f ca="1">IF(MID(A143,17,2)&lt;&gt;"",OFFSET(A144,MID(A143,17,2),0),"")</f>
        <v/>
      </c>
    </row>
    <row r="154" spans="1:5" x14ac:dyDescent="0.25">
      <c r="A154" s="24" t="str">
        <f t="shared" si="3"/>
        <v>Agents 6</v>
      </c>
      <c r="B154" s="28">
        <v>10</v>
      </c>
      <c r="C154" s="29" t="str">
        <f>IF(E12="x","10","")</f>
        <v/>
      </c>
      <c r="D154" s="30" t="str">
        <f>MID(A143,19,2)</f>
        <v/>
      </c>
      <c r="E154" s="31" t="str">
        <f ca="1">IF(MID(A143,19,2)&lt;&gt;"",OFFSET(A144,MID(A143,19,2),0),"")</f>
        <v/>
      </c>
    </row>
    <row r="155" spans="1:5" x14ac:dyDescent="0.25">
      <c r="A155" s="24" t="str">
        <f t="shared" si="3"/>
        <v>Agents 67</v>
      </c>
      <c r="B155" s="28">
        <v>11</v>
      </c>
      <c r="C155" s="29" t="str">
        <f>IF(E13="x","11","")</f>
        <v/>
      </c>
      <c r="D155" s="30" t="str">
        <f>MID(A143,21,2)</f>
        <v/>
      </c>
      <c r="E155" s="31" t="str">
        <f ca="1">IF(MID(A143,21,2)&lt;&gt;"",OFFSET(A144,MID(A143,21,2),0),"")</f>
        <v/>
      </c>
    </row>
    <row r="156" spans="1:5" x14ac:dyDescent="0.25">
      <c r="A156" s="24" t="str">
        <f t="shared" si="3"/>
        <v>Agents 71</v>
      </c>
      <c r="B156" s="28">
        <v>12</v>
      </c>
      <c r="C156" s="29" t="str">
        <f>IF(E14="x","12","")</f>
        <v/>
      </c>
      <c r="D156" s="30" t="str">
        <f>MID(A143,23,2)</f>
        <v/>
      </c>
      <c r="E156" s="31" t="str">
        <f ca="1">IF(MID(A143,23,2)&lt;&gt;"",OFFSET(A144,MID(A143,23,2),0),"")</f>
        <v/>
      </c>
    </row>
    <row r="157" spans="1:5" x14ac:dyDescent="0.25">
      <c r="A157" s="24" t="str">
        <f t="shared" si="3"/>
        <v>Agents 79</v>
      </c>
      <c r="B157" s="28">
        <v>13</v>
      </c>
      <c r="C157" s="29" t="str">
        <f>IF(E15="x","13","")</f>
        <v/>
      </c>
      <c r="D157" s="30" t="str">
        <f>MID(A143,25,2)</f>
        <v/>
      </c>
      <c r="E157" s="31" t="str">
        <f ca="1">IF(MID(A143,25,2)&lt;&gt;"",OFFSET(A144,MID(A143,25,2),0),"")</f>
        <v/>
      </c>
    </row>
    <row r="158" spans="1:5" x14ac:dyDescent="0.25">
      <c r="A158" s="24" t="str">
        <f t="shared" si="3"/>
        <v>Agents 8</v>
      </c>
      <c r="B158" s="28">
        <v>14</v>
      </c>
      <c r="C158" s="29" t="str">
        <f>IF(E16="x","14","")</f>
        <v/>
      </c>
      <c r="D158" s="30" t="str">
        <f>MID(A143,27,2)</f>
        <v/>
      </c>
      <c r="E158" s="31" t="str">
        <f ca="1">IF(MID(A143,27,2)&lt;&gt;"",OFFSET(A144,MID(A143,27,2),0),"")</f>
        <v/>
      </c>
    </row>
    <row r="159" spans="1:5" x14ac:dyDescent="0.25">
      <c r="A159" s="24" t="str">
        <f t="shared" si="3"/>
        <v>Agents 91</v>
      </c>
      <c r="B159" s="28">
        <v>15</v>
      </c>
      <c r="C159" s="29" t="str">
        <f>IF(E17="x","15","")</f>
        <v/>
      </c>
      <c r="D159" s="30" t="str">
        <f>MID(A143,29,2)</f>
        <v/>
      </c>
      <c r="E159" s="31" t="str">
        <f ca="1">IF(MID(A143,29,2)&lt;&gt;"",OFFSET(A144,MID(A143,29,2),0),"")</f>
        <v/>
      </c>
    </row>
    <row r="160" spans="1:5" x14ac:dyDescent="0.25">
      <c r="A160" s="24" t="str">
        <f t="shared" si="3"/>
        <v/>
      </c>
      <c r="B160" s="28">
        <v>16</v>
      </c>
      <c r="C160" s="29" t="str">
        <f>IF(E18="x","16","")</f>
        <v/>
      </c>
      <c r="D160" s="30" t="str">
        <f>MID(A143,31,2)</f>
        <v/>
      </c>
      <c r="E160" s="31" t="str">
        <f ca="1">IF(MID(A143,31,2)&lt;&gt;"",OFFSET(A144,MID(A143,31,2),0),"")</f>
        <v/>
      </c>
    </row>
    <row r="161" spans="1:5" x14ac:dyDescent="0.25">
      <c r="A161" s="24" t="str">
        <f t="shared" si="3"/>
        <v/>
      </c>
      <c r="B161" s="28">
        <v>17</v>
      </c>
      <c r="C161" s="29" t="str">
        <f>IF(E19="x","17","")</f>
        <v/>
      </c>
      <c r="D161" s="30" t="str">
        <f>MID(A143,33,2)</f>
        <v/>
      </c>
      <c r="E161" s="31" t="str">
        <f ca="1">IF(MID(A143,33,2)&lt;&gt;"",OFFSET(A144,MID(A143,33,2),0),"")</f>
        <v/>
      </c>
    </row>
    <row r="162" spans="1:5" x14ac:dyDescent="0.25">
      <c r="A162" s="24" t="str">
        <f t="shared" si="3"/>
        <v/>
      </c>
      <c r="B162" s="28">
        <v>18</v>
      </c>
      <c r="C162" s="29" t="str">
        <f>IF(E20="x","18","")</f>
        <v/>
      </c>
      <c r="D162" s="30" t="str">
        <f>MID(A143,35,2)</f>
        <v/>
      </c>
      <c r="E162" s="31" t="str">
        <f ca="1">IF(MID(A143,35,2)&lt;&gt;"",OFFSET(A144,MID(A143,35,2),0),"")</f>
        <v/>
      </c>
    </row>
    <row r="163" spans="1:5" x14ac:dyDescent="0.25">
      <c r="A163" s="24" t="str">
        <f t="shared" si="3"/>
        <v/>
      </c>
      <c r="B163" s="28">
        <v>19</v>
      </c>
      <c r="C163" s="29" t="str">
        <f>IF(E21="x","19","")</f>
        <v/>
      </c>
      <c r="D163" s="30" t="str">
        <f>MID(A143,37,2)</f>
        <v/>
      </c>
      <c r="E163" s="31" t="str">
        <f ca="1">IF(MID(A143,37,2)&lt;&gt;"",OFFSET(A144,MID(A143,37,2),0),"")</f>
        <v/>
      </c>
    </row>
    <row r="164" spans="1:5" x14ac:dyDescent="0.25">
      <c r="A164" s="24" t="str">
        <f t="shared" si="3"/>
        <v/>
      </c>
      <c r="B164" s="28">
        <v>20</v>
      </c>
      <c r="C164" s="29" t="str">
        <f>IF(E22="x","20","")</f>
        <v/>
      </c>
      <c r="D164" s="30" t="str">
        <f>MID(A143,39,2)</f>
        <v/>
      </c>
      <c r="E164" s="31" t="str">
        <f ca="1">IF(MID(A143,39,2)&lt;&gt;"",OFFSET(A144,MID(A143,39,2),0),"")</f>
        <v/>
      </c>
    </row>
    <row r="165" spans="1:5" x14ac:dyDescent="0.25">
      <c r="A165" s="24" t="str">
        <f t="shared" si="3"/>
        <v/>
      </c>
      <c r="B165" s="28">
        <v>21</v>
      </c>
      <c r="C165" s="29" t="str">
        <f>IF(E23="x","21","")</f>
        <v/>
      </c>
      <c r="D165" s="30" t="str">
        <f>MID(A143,41,2)</f>
        <v/>
      </c>
      <c r="E165" s="31" t="str">
        <f ca="1">IF(MID(A143,41,2)&lt;&gt;"",OFFSET(A144,MID(A143,41,2),0),"")</f>
        <v/>
      </c>
    </row>
    <row r="166" spans="1:5" x14ac:dyDescent="0.25">
      <c r="A166" s="24" t="str">
        <f t="shared" si="3"/>
        <v/>
      </c>
      <c r="B166" s="28">
        <v>22</v>
      </c>
      <c r="C166" s="29" t="str">
        <f>IF(E24="x","22","")</f>
        <v/>
      </c>
      <c r="D166" s="30" t="str">
        <f>MID(A143,43,2)</f>
        <v/>
      </c>
      <c r="E166" s="31" t="str">
        <f ca="1">IF(MID(A143,43,2)&lt;&gt;"",OFFSET(A144,MID(A143,43,2),0),"")</f>
        <v/>
      </c>
    </row>
    <row r="167" spans="1:5" x14ac:dyDescent="0.25">
      <c r="A167" s="24" t="str">
        <f t="shared" si="3"/>
        <v/>
      </c>
      <c r="B167" s="28">
        <v>23</v>
      </c>
      <c r="C167" s="29" t="str">
        <f>IF(E25="x","23","")</f>
        <v/>
      </c>
      <c r="D167" s="30" t="str">
        <f>MID(A143,45,2)</f>
        <v/>
      </c>
      <c r="E167" s="31" t="str">
        <f ca="1">IF(MID(A143,45,2)&lt;&gt;"",OFFSET(A144,MID(A143,45,2),0),"")</f>
        <v/>
      </c>
    </row>
    <row r="168" spans="1:5" x14ac:dyDescent="0.25">
      <c r="A168" s="24" t="str">
        <f t="shared" si="3"/>
        <v/>
      </c>
      <c r="B168" s="28">
        <v>24</v>
      </c>
      <c r="C168" s="29" t="str">
        <f>IF(E26="x","24","")</f>
        <v/>
      </c>
      <c r="D168" s="30" t="str">
        <f>MID(A143,47,2)</f>
        <v/>
      </c>
      <c r="E168" s="31" t="str">
        <f ca="1">IF(MID(A143,47,2)&lt;&gt;"",OFFSET(A144,MID(A143,47,2),0),"")</f>
        <v/>
      </c>
    </row>
    <row r="169" spans="1:5" x14ac:dyDescent="0.25">
      <c r="A169" s="24" t="str">
        <f t="shared" si="3"/>
        <v/>
      </c>
      <c r="B169" s="28">
        <v>25</v>
      </c>
      <c r="C169" s="29" t="str">
        <f>IF(E27="x","25","")</f>
        <v/>
      </c>
      <c r="D169" s="30" t="str">
        <f>MID(A143,49,2)</f>
        <v/>
      </c>
      <c r="E169" s="31" t="str">
        <f ca="1">IF(MID(A143,49,2)&lt;&gt;"",OFFSET(A144,MID(A143,49,2),0),"")</f>
        <v/>
      </c>
    </row>
    <row r="170" spans="1:5" x14ac:dyDescent="0.25">
      <c r="A170" s="24" t="str">
        <f t="shared" si="3"/>
        <v/>
      </c>
      <c r="B170" s="28">
        <v>26</v>
      </c>
      <c r="C170" s="29" t="str">
        <f>IF(E28="x","26","")</f>
        <v/>
      </c>
      <c r="D170" s="30" t="str">
        <f>MID(A143,51,2)</f>
        <v/>
      </c>
      <c r="E170" s="31" t="str">
        <f ca="1">IF(MID(A143,51,2)&lt;&gt;"",OFFSET(A144,MID(A143,51,2),0),"")</f>
        <v/>
      </c>
    </row>
    <row r="171" spans="1:5" x14ac:dyDescent="0.25">
      <c r="A171" s="24" t="str">
        <f t="shared" si="3"/>
        <v/>
      </c>
      <c r="B171" s="28">
        <v>27</v>
      </c>
      <c r="C171" s="29" t="str">
        <f>IF(E29="x","27","")</f>
        <v/>
      </c>
      <c r="D171" s="30" t="str">
        <f>MID(A143,53,2)</f>
        <v/>
      </c>
      <c r="E171" s="31" t="str">
        <f ca="1">IF(MID(A143,53,2)&lt;&gt;"",OFFSET(A144,MID(A143,53,2),0),"")</f>
        <v/>
      </c>
    </row>
    <row r="172" spans="1:5" x14ac:dyDescent="0.25">
      <c r="A172" s="24" t="str">
        <f t="shared" si="3"/>
        <v/>
      </c>
      <c r="B172" s="28">
        <v>28</v>
      </c>
      <c r="C172" s="29" t="str">
        <f>IF(E30="x","28","")</f>
        <v/>
      </c>
      <c r="D172" s="30" t="str">
        <f>MID(A143,55,2)</f>
        <v/>
      </c>
      <c r="E172" s="31" t="str">
        <f ca="1">IF(MID(A143,55,2)&lt;&gt;"",OFFSET(A144,MID(A143,55,2),0),"")</f>
        <v/>
      </c>
    </row>
    <row r="173" spans="1:5" x14ac:dyDescent="0.25">
      <c r="A173" s="24" t="str">
        <f t="shared" si="3"/>
        <v/>
      </c>
      <c r="B173" s="28">
        <v>29</v>
      </c>
      <c r="C173" s="29" t="str">
        <f>IF(E31="x","29","")</f>
        <v/>
      </c>
      <c r="D173" s="30" t="str">
        <f>MID(A143,57,2)</f>
        <v/>
      </c>
      <c r="E173" s="31" t="str">
        <f ca="1">IF(MID(A143,57,2)&lt;&gt;"",OFFSET(A144,MID(A143,57,2),0),"")</f>
        <v/>
      </c>
    </row>
    <row r="174" spans="1:5" x14ac:dyDescent="0.25">
      <c r="A174" s="24" t="str">
        <f t="shared" si="3"/>
        <v/>
      </c>
      <c r="B174" s="28">
        <v>30</v>
      </c>
      <c r="C174" s="29" t="str">
        <f>IF(E32="x","30","")</f>
        <v/>
      </c>
      <c r="D174" s="30" t="str">
        <f>MID(A143,59,2)</f>
        <v/>
      </c>
      <c r="E174" s="31" t="str">
        <f ca="1">IF(MID(A143,59,2)&lt;&gt;"",OFFSET(A144,MID(A143,59,2),0),"")</f>
        <v/>
      </c>
    </row>
    <row r="176" spans="1:5" x14ac:dyDescent="0.25">
      <c r="A176" s="169" t="str">
        <f>IF(F2="","",F2)</f>
        <v>SPECIFIQUE</v>
      </c>
      <c r="B176" s="170"/>
      <c r="C176" s="170"/>
      <c r="D176" s="170"/>
      <c r="E176" s="171"/>
    </row>
    <row r="177" spans="1:5" x14ac:dyDescent="0.25">
      <c r="A177" s="161" t="s">
        <v>105</v>
      </c>
      <c r="B177" s="162"/>
      <c r="C177" s="162"/>
      <c r="D177" s="162"/>
      <c r="E177" s="163"/>
    </row>
    <row r="178" spans="1:5" x14ac:dyDescent="0.25">
      <c r="A178" s="164" t="str">
        <f>CONCATENATE(C180,C181,C182,C183,C184,C185,C186,C187,C188,C189,C190,C191,C192,C193,C194,C195)</f>
        <v>07</v>
      </c>
      <c r="B178" s="165"/>
      <c r="C178" s="165"/>
      <c r="D178" s="165"/>
      <c r="E178" s="166"/>
    </row>
    <row r="179" spans="1:5" x14ac:dyDescent="0.25">
      <c r="A179" s="26" t="s">
        <v>106</v>
      </c>
      <c r="B179" s="27" t="s">
        <v>107</v>
      </c>
      <c r="C179" s="27" t="s">
        <v>108</v>
      </c>
      <c r="D179" s="167" t="s">
        <v>109</v>
      </c>
      <c r="E179" s="168"/>
    </row>
    <row r="180" spans="1:5" x14ac:dyDescent="0.25">
      <c r="A180" s="24" t="str">
        <f>A3</f>
        <v>Agents 1</v>
      </c>
      <c r="B180" s="28">
        <v>1</v>
      </c>
      <c r="C180" s="29" t="str">
        <f>IF(F3="x","01","")</f>
        <v/>
      </c>
      <c r="D180" s="30" t="str">
        <f>MID(A178,1,2)</f>
        <v>07</v>
      </c>
      <c r="E180" s="31" t="str">
        <f ca="1">IF(MID(A178,1,2)&lt;&gt;"",OFFSET(A179,MID(A178,1,2),0),"")</f>
        <v>Agents 4</v>
      </c>
    </row>
    <row r="181" spans="1:5" x14ac:dyDescent="0.25">
      <c r="A181" s="24" t="str">
        <f t="shared" ref="A181:A209" si="4">A4</f>
        <v>Agents 10</v>
      </c>
      <c r="B181" s="28">
        <v>2</v>
      </c>
      <c r="C181" s="29" t="str">
        <f>IF(F4="x","02","")</f>
        <v/>
      </c>
      <c r="D181" s="30" t="str">
        <f>MID(A178,3,2)</f>
        <v/>
      </c>
      <c r="E181" s="31" t="str">
        <f ca="1">IF(MID(A178,3,2)&lt;&gt;"",OFFSET(A179,MID(A178,3,2),0),"")</f>
        <v/>
      </c>
    </row>
    <row r="182" spans="1:5" x14ac:dyDescent="0.25">
      <c r="A182" s="24" t="str">
        <f t="shared" si="4"/>
        <v>Agents 106</v>
      </c>
      <c r="B182" s="28">
        <v>3</v>
      </c>
      <c r="C182" s="29" t="str">
        <f>IF(F5="x","03","")</f>
        <v/>
      </c>
      <c r="D182" s="30" t="str">
        <f>MID(A178,5,2)</f>
        <v/>
      </c>
      <c r="E182" s="31" t="str">
        <f ca="1">IF(MID(A178,5,2)&lt;&gt;"",OFFSET(A179,MID(A178,5,2),0),"")</f>
        <v/>
      </c>
    </row>
    <row r="183" spans="1:5" x14ac:dyDescent="0.25">
      <c r="A183" s="24" t="str">
        <f t="shared" si="4"/>
        <v>Agents 110</v>
      </c>
      <c r="B183" s="28">
        <v>4</v>
      </c>
      <c r="C183" s="29" t="str">
        <f>IF(F6="x","04","")</f>
        <v/>
      </c>
      <c r="D183" s="30" t="str">
        <f>MID(A178,7,2)</f>
        <v/>
      </c>
      <c r="E183" s="31" t="str">
        <f ca="1">IF(MID(A178,7,2)&lt;&gt;"",OFFSET(A179,MID(A178,7,2),0),"")</f>
        <v/>
      </c>
    </row>
    <row r="184" spans="1:5" x14ac:dyDescent="0.25">
      <c r="A184" s="24" t="str">
        <f t="shared" si="4"/>
        <v>Agents 3</v>
      </c>
      <c r="B184" s="28">
        <v>5</v>
      </c>
      <c r="C184" s="29" t="str">
        <f>IF(F7="x","05","")</f>
        <v/>
      </c>
      <c r="D184" s="30" t="str">
        <f>MID(A178,9,2)</f>
        <v/>
      </c>
      <c r="E184" s="31" t="str">
        <f ca="1">IF(MID(A178,9,2)&lt;&gt;"",OFFSET(A179,MID(A178,9,2),0),"")</f>
        <v/>
      </c>
    </row>
    <row r="185" spans="1:5" x14ac:dyDescent="0.25">
      <c r="A185" s="24" t="str">
        <f t="shared" si="4"/>
        <v>Agents 30</v>
      </c>
      <c r="B185" s="28">
        <v>6</v>
      </c>
      <c r="C185" s="29" t="str">
        <f>IF(F8="x","06","")</f>
        <v/>
      </c>
      <c r="D185" s="30" t="str">
        <f>MID(A178,11,2)</f>
        <v/>
      </c>
      <c r="E185" s="31" t="str">
        <f ca="1">IF(MID(A178,11,2)&lt;&gt;"",OFFSET(A179,MID(A178,11,2),0),"")</f>
        <v/>
      </c>
    </row>
    <row r="186" spans="1:5" x14ac:dyDescent="0.25">
      <c r="A186" s="24" t="str">
        <f t="shared" si="4"/>
        <v>Agents 4</v>
      </c>
      <c r="B186" s="28">
        <v>7</v>
      </c>
      <c r="C186" s="29" t="str">
        <f>IF(F9="x","07","")</f>
        <v>07</v>
      </c>
      <c r="D186" s="30" t="str">
        <f>MID(A178,13,2)</f>
        <v/>
      </c>
      <c r="E186" s="31" t="str">
        <f ca="1">IF(MID(A178,13,2)&lt;&gt;"",OFFSET(A179,MID(A178,13,2),0),"")</f>
        <v/>
      </c>
    </row>
    <row r="187" spans="1:5" x14ac:dyDescent="0.25">
      <c r="A187" s="24" t="str">
        <f t="shared" si="4"/>
        <v>Agents 41</v>
      </c>
      <c r="B187" s="28">
        <v>8</v>
      </c>
      <c r="C187" s="29" t="str">
        <f>IF(F10="x","08","")</f>
        <v/>
      </c>
      <c r="D187" s="30" t="str">
        <f>MID(A178,15,2)</f>
        <v/>
      </c>
      <c r="E187" s="31" t="str">
        <f ca="1">IF(MID(A178,15,2)&lt;&gt;"",OFFSET(A179,MID(A178,15,2),0),"")</f>
        <v/>
      </c>
    </row>
    <row r="188" spans="1:5" x14ac:dyDescent="0.25">
      <c r="A188" s="24" t="str">
        <f t="shared" si="4"/>
        <v>Agents 48</v>
      </c>
      <c r="B188" s="28">
        <v>9</v>
      </c>
      <c r="C188" s="29" t="str">
        <f>IF(F11="x","09","")</f>
        <v/>
      </c>
      <c r="D188" s="30" t="str">
        <f>MID(A178,17,2)</f>
        <v/>
      </c>
      <c r="E188" s="31" t="str">
        <f ca="1">IF(MID(A178,17,2)&lt;&gt;"",OFFSET(A179,MID(A178,17,2),0),"")</f>
        <v/>
      </c>
    </row>
    <row r="189" spans="1:5" x14ac:dyDescent="0.25">
      <c r="A189" s="24" t="str">
        <f t="shared" si="4"/>
        <v>Agents 6</v>
      </c>
      <c r="B189" s="28">
        <v>10</v>
      </c>
      <c r="C189" s="29" t="str">
        <f>IF(F12="x","10","")</f>
        <v/>
      </c>
      <c r="D189" s="30" t="str">
        <f>MID(A178,19,2)</f>
        <v/>
      </c>
      <c r="E189" s="31" t="str">
        <f ca="1">IF(MID(A178,19,2)&lt;&gt;"",OFFSET(A179,MID(A178,19,2),0),"")</f>
        <v/>
      </c>
    </row>
    <row r="190" spans="1:5" x14ac:dyDescent="0.25">
      <c r="A190" s="24" t="str">
        <f t="shared" si="4"/>
        <v>Agents 67</v>
      </c>
      <c r="B190" s="28">
        <v>11</v>
      </c>
      <c r="C190" s="29" t="str">
        <f>IF(F13="x","11","")</f>
        <v/>
      </c>
      <c r="D190" s="30" t="str">
        <f>MID(A178,21,2)</f>
        <v/>
      </c>
      <c r="E190" s="31" t="str">
        <f ca="1">IF(MID(A178,21,2)&lt;&gt;"",OFFSET(A179,MID(A178,21,2),0),"")</f>
        <v/>
      </c>
    </row>
    <row r="191" spans="1:5" x14ac:dyDescent="0.25">
      <c r="A191" s="24" t="str">
        <f t="shared" si="4"/>
        <v>Agents 71</v>
      </c>
      <c r="B191" s="28">
        <v>12</v>
      </c>
      <c r="C191" s="29" t="str">
        <f>IF(F14="x","12","")</f>
        <v/>
      </c>
      <c r="D191" s="30" t="str">
        <f>MID(A178,23,2)</f>
        <v/>
      </c>
      <c r="E191" s="31" t="str">
        <f ca="1">IF(MID(A178,23,2)&lt;&gt;"",OFFSET(A179,MID(A178,23,2),0),"")</f>
        <v/>
      </c>
    </row>
    <row r="192" spans="1:5" x14ac:dyDescent="0.25">
      <c r="A192" s="24" t="str">
        <f t="shared" si="4"/>
        <v>Agents 79</v>
      </c>
      <c r="B192" s="28">
        <v>13</v>
      </c>
      <c r="C192" s="29" t="str">
        <f>IF(F15="x","13","")</f>
        <v/>
      </c>
      <c r="D192" s="30" t="str">
        <f>MID(A178,25,2)</f>
        <v/>
      </c>
      <c r="E192" s="31" t="str">
        <f ca="1">IF(MID(A178,25,2)&lt;&gt;"",OFFSET(A179,MID(A178,25,2),0),"")</f>
        <v/>
      </c>
    </row>
    <row r="193" spans="1:5" x14ac:dyDescent="0.25">
      <c r="A193" s="24" t="str">
        <f t="shared" si="4"/>
        <v>Agents 8</v>
      </c>
      <c r="B193" s="28">
        <v>14</v>
      </c>
      <c r="C193" s="29" t="str">
        <f>IF(F16="x","14","")</f>
        <v/>
      </c>
      <c r="D193" s="30" t="str">
        <f>MID(A178,27,2)</f>
        <v/>
      </c>
      <c r="E193" s="31" t="str">
        <f ca="1">IF(MID(A178,27,2)&lt;&gt;"",OFFSET(A179,MID(A178,27,2),0),"")</f>
        <v/>
      </c>
    </row>
    <row r="194" spans="1:5" x14ac:dyDescent="0.25">
      <c r="A194" s="24" t="str">
        <f t="shared" si="4"/>
        <v>Agents 91</v>
      </c>
      <c r="B194" s="28">
        <v>15</v>
      </c>
      <c r="C194" s="29" t="str">
        <f>IF(F17="x","15","")</f>
        <v/>
      </c>
      <c r="D194" s="30" t="str">
        <f>MID(A178,29,2)</f>
        <v/>
      </c>
      <c r="E194" s="31" t="str">
        <f ca="1">IF(MID(A178,29,2)&lt;&gt;"",OFFSET(A179,MID(A178,29,2),0),"")</f>
        <v/>
      </c>
    </row>
    <row r="195" spans="1:5" x14ac:dyDescent="0.25">
      <c r="A195" s="24" t="str">
        <f t="shared" si="4"/>
        <v/>
      </c>
      <c r="B195" s="28">
        <v>16</v>
      </c>
      <c r="C195" s="29" t="str">
        <f>IF(F18="x","16","")</f>
        <v/>
      </c>
      <c r="D195" s="30" t="str">
        <f>MID(A178,31,2)</f>
        <v/>
      </c>
      <c r="E195" s="31" t="str">
        <f ca="1">IF(MID(A178,31,2)&lt;&gt;"",OFFSET(A179,MID(A178,31,2),0),"")</f>
        <v/>
      </c>
    </row>
    <row r="196" spans="1:5" x14ac:dyDescent="0.25">
      <c r="A196" s="24" t="str">
        <f t="shared" si="4"/>
        <v/>
      </c>
      <c r="B196" s="28">
        <v>17</v>
      </c>
      <c r="C196" s="29" t="str">
        <f>IF(F19="x","17","")</f>
        <v/>
      </c>
      <c r="D196" s="30" t="str">
        <f>MID(A178,33,2)</f>
        <v/>
      </c>
      <c r="E196" s="31" t="str">
        <f ca="1">IF(MID(A178,33,2)&lt;&gt;"",OFFSET(A179,MID(A178,33,2),0),"")</f>
        <v/>
      </c>
    </row>
    <row r="197" spans="1:5" x14ac:dyDescent="0.25">
      <c r="A197" s="24" t="str">
        <f t="shared" si="4"/>
        <v/>
      </c>
      <c r="B197" s="28">
        <v>18</v>
      </c>
      <c r="C197" s="29" t="str">
        <f>IF(F20="x","18","")</f>
        <v/>
      </c>
      <c r="D197" s="30" t="str">
        <f>MID(A178,35,2)</f>
        <v/>
      </c>
      <c r="E197" s="31" t="str">
        <f ca="1">IF(MID(A178,35,2)&lt;&gt;"",OFFSET(A179,MID(A178,35,2),0),"")</f>
        <v/>
      </c>
    </row>
    <row r="198" spans="1:5" x14ac:dyDescent="0.25">
      <c r="A198" s="24" t="str">
        <f t="shared" si="4"/>
        <v/>
      </c>
      <c r="B198" s="28">
        <v>19</v>
      </c>
      <c r="C198" s="29" t="str">
        <f>IF(F21="x","19","")</f>
        <v/>
      </c>
      <c r="D198" s="30" t="str">
        <f>MID(A178,37,2)</f>
        <v/>
      </c>
      <c r="E198" s="31" t="str">
        <f ca="1">IF(MID(A178,37,2)&lt;&gt;"",OFFSET(A179,MID(A178,37,2),0),"")</f>
        <v/>
      </c>
    </row>
    <row r="199" spans="1:5" x14ac:dyDescent="0.25">
      <c r="A199" s="24" t="str">
        <f t="shared" si="4"/>
        <v/>
      </c>
      <c r="B199" s="28">
        <v>20</v>
      </c>
      <c r="C199" s="29" t="str">
        <f>IF(F22="x","20","")</f>
        <v/>
      </c>
      <c r="D199" s="30" t="str">
        <f>MID(A178,39,2)</f>
        <v/>
      </c>
      <c r="E199" s="31" t="str">
        <f ca="1">IF(MID(A178,39,2)&lt;&gt;"",OFFSET(A179,MID(A178,39,2),0),"")</f>
        <v/>
      </c>
    </row>
    <row r="200" spans="1:5" x14ac:dyDescent="0.25">
      <c r="A200" s="24" t="str">
        <f t="shared" si="4"/>
        <v/>
      </c>
      <c r="B200" s="28">
        <v>21</v>
      </c>
      <c r="C200" s="29" t="str">
        <f>IF(F23="x","21","")</f>
        <v/>
      </c>
      <c r="D200" s="30" t="str">
        <f>MID(A178,41,2)</f>
        <v/>
      </c>
      <c r="E200" s="31" t="str">
        <f ca="1">IF(MID(A178,41,2)&lt;&gt;"",OFFSET(A179,MID(A178,41,2),0),"")</f>
        <v/>
      </c>
    </row>
    <row r="201" spans="1:5" x14ac:dyDescent="0.25">
      <c r="A201" s="24" t="str">
        <f t="shared" si="4"/>
        <v/>
      </c>
      <c r="B201" s="28">
        <v>22</v>
      </c>
      <c r="C201" s="29" t="str">
        <f>IF(F24="x","22","")</f>
        <v/>
      </c>
      <c r="D201" s="30" t="str">
        <f>MID(A178,43,2)</f>
        <v/>
      </c>
      <c r="E201" s="31" t="str">
        <f ca="1">IF(MID(A178,43,2)&lt;&gt;"",OFFSET(A179,MID(A178,43,2),0),"")</f>
        <v/>
      </c>
    </row>
    <row r="202" spans="1:5" x14ac:dyDescent="0.25">
      <c r="A202" s="24" t="str">
        <f t="shared" si="4"/>
        <v/>
      </c>
      <c r="B202" s="28">
        <v>23</v>
      </c>
      <c r="C202" s="29" t="str">
        <f>IF(F25="x","23","")</f>
        <v/>
      </c>
      <c r="D202" s="30" t="str">
        <f>MID(A178,45,2)</f>
        <v/>
      </c>
      <c r="E202" s="31" t="str">
        <f ca="1">IF(MID(A178,45,2)&lt;&gt;"",OFFSET(A179,MID(A178,45,2),0),"")</f>
        <v/>
      </c>
    </row>
    <row r="203" spans="1:5" x14ac:dyDescent="0.25">
      <c r="A203" s="24" t="str">
        <f t="shared" si="4"/>
        <v/>
      </c>
      <c r="B203" s="28">
        <v>24</v>
      </c>
      <c r="C203" s="29" t="str">
        <f>IF(F26="x","24","")</f>
        <v/>
      </c>
      <c r="D203" s="30" t="str">
        <f>MID(A178,47,2)</f>
        <v/>
      </c>
      <c r="E203" s="31" t="str">
        <f ca="1">IF(MID(A178,47,2)&lt;&gt;"",OFFSET(A179,MID(A178,47,2),0),"")</f>
        <v/>
      </c>
    </row>
    <row r="204" spans="1:5" x14ac:dyDescent="0.25">
      <c r="A204" s="24" t="str">
        <f t="shared" si="4"/>
        <v/>
      </c>
      <c r="B204" s="28">
        <v>25</v>
      </c>
      <c r="C204" s="29" t="str">
        <f>IF(F27="x","25","")</f>
        <v/>
      </c>
      <c r="D204" s="30" t="str">
        <f>MID(A178,49,2)</f>
        <v/>
      </c>
      <c r="E204" s="31" t="str">
        <f ca="1">IF(MID(A178,49,2)&lt;&gt;"",OFFSET(A179,MID(A178,49,2),0),"")</f>
        <v/>
      </c>
    </row>
    <row r="205" spans="1:5" x14ac:dyDescent="0.25">
      <c r="A205" s="24" t="str">
        <f t="shared" si="4"/>
        <v/>
      </c>
      <c r="B205" s="28">
        <v>26</v>
      </c>
      <c r="C205" s="29" t="str">
        <f>IF(F28="x","26","")</f>
        <v/>
      </c>
      <c r="D205" s="30" t="str">
        <f>MID(A178,51,2)</f>
        <v/>
      </c>
      <c r="E205" s="31" t="str">
        <f ca="1">IF(MID(A178,51,2)&lt;&gt;"",OFFSET(A179,MID(A178,51,2),0),"")</f>
        <v/>
      </c>
    </row>
    <row r="206" spans="1:5" x14ac:dyDescent="0.25">
      <c r="A206" s="24" t="str">
        <f t="shared" si="4"/>
        <v/>
      </c>
      <c r="B206" s="28">
        <v>27</v>
      </c>
      <c r="C206" s="29" t="str">
        <f>IF(F29="x","27","")</f>
        <v/>
      </c>
      <c r="D206" s="30" t="str">
        <f>MID(A178,53,2)</f>
        <v/>
      </c>
      <c r="E206" s="31" t="str">
        <f ca="1">IF(MID(A178,53,2)&lt;&gt;"",OFFSET(A179,MID(A178,53,2),0),"")</f>
        <v/>
      </c>
    </row>
    <row r="207" spans="1:5" x14ac:dyDescent="0.25">
      <c r="A207" s="24" t="str">
        <f t="shared" si="4"/>
        <v/>
      </c>
      <c r="B207" s="28">
        <v>28</v>
      </c>
      <c r="C207" s="29" t="str">
        <f>IF(F30="x","28","")</f>
        <v/>
      </c>
      <c r="D207" s="30" t="str">
        <f>MID(A178,55,2)</f>
        <v/>
      </c>
      <c r="E207" s="31" t="str">
        <f ca="1">IF(MID(A178,55,2)&lt;&gt;"",OFFSET(A179,MID(A178,55,2),0),"")</f>
        <v/>
      </c>
    </row>
    <row r="208" spans="1:5" x14ac:dyDescent="0.25">
      <c r="A208" s="24" t="str">
        <f t="shared" si="4"/>
        <v/>
      </c>
      <c r="B208" s="28">
        <v>29</v>
      </c>
      <c r="C208" s="29" t="str">
        <f>IF(F31="x","29","")</f>
        <v/>
      </c>
      <c r="D208" s="30" t="str">
        <f>MID(A178,57,2)</f>
        <v/>
      </c>
      <c r="E208" s="31" t="str">
        <f ca="1">IF(MID(A178,57,2)&lt;&gt;"",OFFSET(A179,MID(A178,57,2),0),"")</f>
        <v/>
      </c>
    </row>
    <row r="209" spans="1:5" x14ac:dyDescent="0.25">
      <c r="A209" s="24" t="str">
        <f t="shared" si="4"/>
        <v/>
      </c>
      <c r="B209" s="28">
        <v>30</v>
      </c>
      <c r="C209" s="29" t="str">
        <f>IF(F32="x","30","")</f>
        <v/>
      </c>
      <c r="D209" s="30" t="str">
        <f>MID(A178,59,2)</f>
        <v/>
      </c>
      <c r="E209" s="31" t="str">
        <f ca="1">IF(MID(A178,59,2)&lt;&gt;"",OFFSET(A179,MID(A178,59,2),0),"")</f>
        <v/>
      </c>
    </row>
    <row r="211" spans="1:5" x14ac:dyDescent="0.25">
      <c r="A211" s="169" t="str">
        <f>IF(G2="","",G2)</f>
        <v/>
      </c>
      <c r="B211" s="170"/>
      <c r="C211" s="170"/>
      <c r="D211" s="170"/>
      <c r="E211" s="171"/>
    </row>
    <row r="212" spans="1:5" x14ac:dyDescent="0.25">
      <c r="A212" s="161" t="s">
        <v>105</v>
      </c>
      <c r="B212" s="162"/>
      <c r="C212" s="162"/>
      <c r="D212" s="162"/>
      <c r="E212" s="163"/>
    </row>
    <row r="213" spans="1:5" x14ac:dyDescent="0.25">
      <c r="A213" s="164" t="str">
        <f>CONCATENATE(C215,C216,C217,C218,C219,C220,C221,C222,C223,C224,C225,C226,C227,C228,C229,C230)</f>
        <v/>
      </c>
      <c r="B213" s="165"/>
      <c r="C213" s="165"/>
      <c r="D213" s="165"/>
      <c r="E213" s="166"/>
    </row>
    <row r="214" spans="1:5" x14ac:dyDescent="0.25">
      <c r="A214" s="26" t="s">
        <v>106</v>
      </c>
      <c r="B214" s="27" t="s">
        <v>107</v>
      </c>
      <c r="C214" s="27" t="s">
        <v>108</v>
      </c>
      <c r="D214" s="167" t="s">
        <v>109</v>
      </c>
      <c r="E214" s="168"/>
    </row>
    <row r="215" spans="1:5" x14ac:dyDescent="0.25">
      <c r="A215" s="24" t="str">
        <f>$A$3</f>
        <v>Agents 1</v>
      </c>
      <c r="B215" s="28">
        <v>1</v>
      </c>
      <c r="C215" s="29" t="str">
        <f>IF(G3="x","01","")</f>
        <v/>
      </c>
      <c r="D215" s="30" t="str">
        <f>MID(A213,1,2)</f>
        <v/>
      </c>
      <c r="E215" s="31" t="str">
        <f ca="1">IF(MID(A213,1,2)&lt;&gt;"",OFFSET(A214,MID(A213,1,2),0),"")</f>
        <v/>
      </c>
    </row>
    <row r="216" spans="1:5" x14ac:dyDescent="0.25">
      <c r="A216" s="24" t="str">
        <f ca="1">OFFSET(A3,1,0)</f>
        <v>Agents 10</v>
      </c>
      <c r="B216" s="28">
        <v>2</v>
      </c>
      <c r="C216" s="29" t="str">
        <f>IF(G4="x","02","")</f>
        <v/>
      </c>
      <c r="D216" s="30" t="str">
        <f>MID(A213,3,2)</f>
        <v/>
      </c>
      <c r="E216" s="31" t="str">
        <f ca="1">IF(MID(A213,3,2)&lt;&gt;"",OFFSET(A214,MID(A213,3,2),0),"")</f>
        <v/>
      </c>
    </row>
    <row r="217" spans="1:5" x14ac:dyDescent="0.25">
      <c r="A217" s="24" t="str">
        <f t="shared" ref="A217:A244" ca="1" si="5">OFFSET(A4,1,0)</f>
        <v>Agents 106</v>
      </c>
      <c r="B217" s="28">
        <v>3</v>
      </c>
      <c r="C217" s="29" t="str">
        <f>IF(G5="x","03","")</f>
        <v/>
      </c>
      <c r="D217" s="30" t="str">
        <f>MID(A213,5,2)</f>
        <v/>
      </c>
      <c r="E217" s="31" t="str">
        <f ca="1">IF(MID(A213,5,2)&lt;&gt;"",OFFSET(A214,MID(A213,5,2),0),"")</f>
        <v/>
      </c>
    </row>
    <row r="218" spans="1:5" x14ac:dyDescent="0.25">
      <c r="A218" s="24" t="str">
        <f t="shared" ca="1" si="5"/>
        <v>Agents 110</v>
      </c>
      <c r="B218" s="28">
        <v>4</v>
      </c>
      <c r="C218" s="29" t="str">
        <f>IF(G6="x","04","")</f>
        <v/>
      </c>
      <c r="D218" s="30" t="str">
        <f>MID(A213,7,2)</f>
        <v/>
      </c>
      <c r="E218" s="31" t="str">
        <f ca="1">IF(MID(A213,7,2)&lt;&gt;"",OFFSET(A214,MID(A213,7,2),0),"")</f>
        <v/>
      </c>
    </row>
    <row r="219" spans="1:5" x14ac:dyDescent="0.25">
      <c r="A219" s="24" t="str">
        <f t="shared" ca="1" si="5"/>
        <v>Agents 3</v>
      </c>
      <c r="B219" s="28">
        <v>5</v>
      </c>
      <c r="C219" s="29" t="str">
        <f>IF(G7="x","05","")</f>
        <v/>
      </c>
      <c r="D219" s="30" t="str">
        <f>MID(A213,9,2)</f>
        <v/>
      </c>
      <c r="E219" s="31" t="str">
        <f ca="1">IF(MID(A213,9,2)&lt;&gt;"",OFFSET(A214,MID(A213,9,2),0),"")</f>
        <v/>
      </c>
    </row>
    <row r="220" spans="1:5" x14ac:dyDescent="0.25">
      <c r="A220" s="24" t="str">
        <f t="shared" ca="1" si="5"/>
        <v>Agents 30</v>
      </c>
      <c r="B220" s="28">
        <v>6</v>
      </c>
      <c r="C220" s="29" t="str">
        <f>IF(G8="x","06","")</f>
        <v/>
      </c>
      <c r="D220" s="30" t="str">
        <f>MID(A213,11,2)</f>
        <v/>
      </c>
      <c r="E220" s="31" t="str">
        <f ca="1">IF(MID(A213,11,2)&lt;&gt;"",OFFSET(A214,MID(A213,11,2),0),"")</f>
        <v/>
      </c>
    </row>
    <row r="221" spans="1:5" x14ac:dyDescent="0.25">
      <c r="A221" s="24" t="str">
        <f t="shared" ca="1" si="5"/>
        <v>Agents 4</v>
      </c>
      <c r="B221" s="28">
        <v>7</v>
      </c>
      <c r="C221" s="29" t="str">
        <f>IF(G9="x","07","")</f>
        <v/>
      </c>
      <c r="D221" s="30" t="str">
        <f>MID(A213,13,2)</f>
        <v/>
      </c>
      <c r="E221" s="31" t="str">
        <f ca="1">IF(MID(A213,13,2)&lt;&gt;"",OFFSET(A214,MID(A213,13,2),0),"")</f>
        <v/>
      </c>
    </row>
    <row r="222" spans="1:5" x14ac:dyDescent="0.25">
      <c r="A222" s="24" t="str">
        <f t="shared" ca="1" si="5"/>
        <v>Agents 41</v>
      </c>
      <c r="B222" s="28">
        <v>8</v>
      </c>
      <c r="C222" s="29" t="str">
        <f>IF(G10="x","08","")</f>
        <v/>
      </c>
      <c r="D222" s="30" t="str">
        <f>MID(A213,15,2)</f>
        <v/>
      </c>
      <c r="E222" s="31" t="str">
        <f ca="1">IF(MID(A213,15,2)&lt;&gt;"",OFFSET(A214,MID(A213,15,2),0),"")</f>
        <v/>
      </c>
    </row>
    <row r="223" spans="1:5" x14ac:dyDescent="0.25">
      <c r="A223" s="24" t="str">
        <f t="shared" ca="1" si="5"/>
        <v>Agents 48</v>
      </c>
      <c r="B223" s="28">
        <v>9</v>
      </c>
      <c r="C223" s="29" t="str">
        <f>IF(G11="x","09","")</f>
        <v/>
      </c>
      <c r="D223" s="30" t="str">
        <f>MID(A213,17,2)</f>
        <v/>
      </c>
      <c r="E223" s="31" t="str">
        <f ca="1">IF(MID(A213,17,2)&lt;&gt;"",OFFSET(A214,MID(A213,17,2),0),"")</f>
        <v/>
      </c>
    </row>
    <row r="224" spans="1:5" x14ac:dyDescent="0.25">
      <c r="A224" s="24" t="str">
        <f t="shared" ca="1" si="5"/>
        <v>Agents 6</v>
      </c>
      <c r="B224" s="28">
        <v>10</v>
      </c>
      <c r="C224" s="29" t="str">
        <f>IF(G12="x","10","")</f>
        <v/>
      </c>
      <c r="D224" s="30" t="str">
        <f>MID(A213,19,2)</f>
        <v/>
      </c>
      <c r="E224" s="31" t="str">
        <f ca="1">IF(MID(A213,19,2)&lt;&gt;"",OFFSET(A214,MID(A213,19,2),0),"")</f>
        <v/>
      </c>
    </row>
    <row r="225" spans="1:5" x14ac:dyDescent="0.25">
      <c r="A225" s="24" t="str">
        <f t="shared" ca="1" si="5"/>
        <v>Agents 67</v>
      </c>
      <c r="B225" s="28">
        <v>11</v>
      </c>
      <c r="C225" s="29" t="str">
        <f>IF(G13="x","11","")</f>
        <v/>
      </c>
      <c r="D225" s="30" t="str">
        <f>MID(A213,21,2)</f>
        <v/>
      </c>
      <c r="E225" s="31" t="str">
        <f ca="1">IF(MID(A213,21,2)&lt;&gt;"",OFFSET(A214,MID(A213,21,2),0),"")</f>
        <v/>
      </c>
    </row>
    <row r="226" spans="1:5" x14ac:dyDescent="0.25">
      <c r="A226" s="24" t="str">
        <f t="shared" ca="1" si="5"/>
        <v>Agents 71</v>
      </c>
      <c r="B226" s="28">
        <v>12</v>
      </c>
      <c r="C226" s="29" t="str">
        <f>IF(G14="x","12","")</f>
        <v/>
      </c>
      <c r="D226" s="30" t="str">
        <f>MID(A213,23,2)</f>
        <v/>
      </c>
      <c r="E226" s="31" t="str">
        <f ca="1">IF(MID(A213,23,2)&lt;&gt;"",OFFSET(A214,MID(A213,23,2),0),"")</f>
        <v/>
      </c>
    </row>
    <row r="227" spans="1:5" x14ac:dyDescent="0.25">
      <c r="A227" s="24" t="str">
        <f t="shared" ca="1" si="5"/>
        <v>Agents 79</v>
      </c>
      <c r="B227" s="28">
        <v>13</v>
      </c>
      <c r="C227" s="29" t="str">
        <f>IF(G15="x","13","")</f>
        <v/>
      </c>
      <c r="D227" s="30" t="str">
        <f>MID(A213,25,2)</f>
        <v/>
      </c>
      <c r="E227" s="31" t="str">
        <f ca="1">IF(MID(A213,25,2)&lt;&gt;"",OFFSET(A214,MID(A213,25,2),0),"")</f>
        <v/>
      </c>
    </row>
    <row r="228" spans="1:5" x14ac:dyDescent="0.25">
      <c r="A228" s="24" t="str">
        <f t="shared" ca="1" si="5"/>
        <v>Agents 8</v>
      </c>
      <c r="B228" s="28">
        <v>14</v>
      </c>
      <c r="C228" s="29" t="str">
        <f>IF(G16="x","14","")</f>
        <v/>
      </c>
      <c r="D228" s="30" t="str">
        <f>MID(A213,27,2)</f>
        <v/>
      </c>
      <c r="E228" s="31" t="str">
        <f ca="1">IF(MID(A213,27,2)&lt;&gt;"",OFFSET(A214,MID(A213,27,2),0),"")</f>
        <v/>
      </c>
    </row>
    <row r="229" spans="1:5" x14ac:dyDescent="0.25">
      <c r="A229" s="24" t="str">
        <f t="shared" ca="1" si="5"/>
        <v>Agents 91</v>
      </c>
      <c r="B229" s="28">
        <v>15</v>
      </c>
      <c r="C229" s="29" t="str">
        <f>IF(G17="x","15","")</f>
        <v/>
      </c>
      <c r="D229" s="30" t="str">
        <f>MID(A213,29,2)</f>
        <v/>
      </c>
      <c r="E229" s="31" t="str">
        <f ca="1">IF(MID(A213,29,2)&lt;&gt;"",OFFSET(A214,MID(A213,29,2),0),"")</f>
        <v/>
      </c>
    </row>
    <row r="230" spans="1:5" x14ac:dyDescent="0.25">
      <c r="A230" s="24" t="str">
        <f t="shared" ca="1" si="5"/>
        <v/>
      </c>
      <c r="B230" s="28">
        <v>16</v>
      </c>
      <c r="C230" s="29" t="str">
        <f>IF(G18="x","16","")</f>
        <v/>
      </c>
      <c r="D230" s="30" t="str">
        <f>MID(A213,31,2)</f>
        <v/>
      </c>
      <c r="E230" s="31" t="str">
        <f ca="1">IF(MID(A213,31,2)&lt;&gt;"",OFFSET(A214,MID(A213,31,2),0),"")</f>
        <v/>
      </c>
    </row>
    <row r="231" spans="1:5" x14ac:dyDescent="0.25">
      <c r="A231" s="24" t="str">
        <f t="shared" ca="1" si="5"/>
        <v/>
      </c>
      <c r="B231" s="28">
        <v>17</v>
      </c>
      <c r="C231" s="29" t="str">
        <f>IF(G19="x","17","")</f>
        <v/>
      </c>
      <c r="D231" s="30" t="str">
        <f>MID(A213,33,2)</f>
        <v/>
      </c>
      <c r="E231" s="31" t="str">
        <f ca="1">IF(MID(A213,33,2)&lt;&gt;"",OFFSET(A214,MID(A213,33,2),0),"")</f>
        <v/>
      </c>
    </row>
    <row r="232" spans="1:5" x14ac:dyDescent="0.25">
      <c r="A232" s="24" t="str">
        <f t="shared" ca="1" si="5"/>
        <v/>
      </c>
      <c r="B232" s="28">
        <v>18</v>
      </c>
      <c r="C232" s="29" t="str">
        <f>IF(G20="x","18","")</f>
        <v/>
      </c>
      <c r="D232" s="30" t="str">
        <f>MID(A213,35,2)</f>
        <v/>
      </c>
      <c r="E232" s="31" t="str">
        <f ca="1">IF(MID(A213,35,2)&lt;&gt;"",OFFSET(A214,MID(A213,35,2),0),"")</f>
        <v/>
      </c>
    </row>
    <row r="233" spans="1:5" x14ac:dyDescent="0.25">
      <c r="A233" s="24" t="str">
        <f t="shared" ca="1" si="5"/>
        <v/>
      </c>
      <c r="B233" s="28">
        <v>19</v>
      </c>
      <c r="C233" s="29" t="str">
        <f>IF(G21="x","19","")</f>
        <v/>
      </c>
      <c r="D233" s="30" t="str">
        <f>MID(A213,37,2)</f>
        <v/>
      </c>
      <c r="E233" s="31" t="str">
        <f ca="1">IF(MID(A213,37,2)&lt;&gt;"",OFFSET(A214,MID(A213,37,2),0),"")</f>
        <v/>
      </c>
    </row>
    <row r="234" spans="1:5" x14ac:dyDescent="0.25">
      <c r="A234" s="24" t="str">
        <f t="shared" ca="1" si="5"/>
        <v/>
      </c>
      <c r="B234" s="28">
        <v>20</v>
      </c>
      <c r="C234" s="29" t="str">
        <f>IF(G22="x","20","")</f>
        <v/>
      </c>
      <c r="D234" s="30" t="str">
        <f>MID(A213,39,2)</f>
        <v/>
      </c>
      <c r="E234" s="31" t="str">
        <f ca="1">IF(MID(A213,39,2)&lt;&gt;"",OFFSET(A214,MID(A213,39,2),0),"")</f>
        <v/>
      </c>
    </row>
    <row r="235" spans="1:5" x14ac:dyDescent="0.25">
      <c r="A235" s="24" t="str">
        <f t="shared" ca="1" si="5"/>
        <v/>
      </c>
      <c r="B235" s="28">
        <v>21</v>
      </c>
      <c r="C235" s="29" t="str">
        <f>IF(G23="x","21","")</f>
        <v/>
      </c>
      <c r="D235" s="30" t="str">
        <f>MID(A213,41,2)</f>
        <v/>
      </c>
      <c r="E235" s="31" t="str">
        <f ca="1">IF(MID(A213,41,2)&lt;&gt;"",OFFSET(A214,MID(A213,41,2),0),"")</f>
        <v/>
      </c>
    </row>
    <row r="236" spans="1:5" x14ac:dyDescent="0.25">
      <c r="A236" s="24" t="str">
        <f t="shared" ca="1" si="5"/>
        <v/>
      </c>
      <c r="B236" s="28">
        <v>22</v>
      </c>
      <c r="C236" s="29" t="str">
        <f>IF(G24="x","22","")</f>
        <v/>
      </c>
      <c r="D236" s="30" t="str">
        <f>MID(A213,43,2)</f>
        <v/>
      </c>
      <c r="E236" s="31" t="str">
        <f ca="1">IF(MID(A213,43,2)&lt;&gt;"",OFFSET(A214,MID(A213,43,2),0),"")</f>
        <v/>
      </c>
    </row>
    <row r="237" spans="1:5" x14ac:dyDescent="0.25">
      <c r="A237" s="24" t="str">
        <f t="shared" ca="1" si="5"/>
        <v/>
      </c>
      <c r="B237" s="28">
        <v>23</v>
      </c>
      <c r="C237" s="29" t="str">
        <f>IF(G25="x","23","")</f>
        <v/>
      </c>
      <c r="D237" s="30" t="str">
        <f>MID(A213,45,2)</f>
        <v/>
      </c>
      <c r="E237" s="31" t="str">
        <f ca="1">IF(MID(A213,45,2)&lt;&gt;"",OFFSET(A214,MID(A213,45,2),0),"")</f>
        <v/>
      </c>
    </row>
    <row r="238" spans="1:5" x14ac:dyDescent="0.25">
      <c r="A238" s="24" t="str">
        <f t="shared" ca="1" si="5"/>
        <v/>
      </c>
      <c r="B238" s="28">
        <v>24</v>
      </c>
      <c r="C238" s="29" t="str">
        <f>IF(G26="x","24","")</f>
        <v/>
      </c>
      <c r="D238" s="30" t="str">
        <f>MID(A213,47,2)</f>
        <v/>
      </c>
      <c r="E238" s="31" t="str">
        <f ca="1">IF(MID(A213,47,2)&lt;&gt;"",OFFSET(A214,MID(A213,47,2),0),"")</f>
        <v/>
      </c>
    </row>
    <row r="239" spans="1:5" x14ac:dyDescent="0.25">
      <c r="A239" s="24" t="str">
        <f t="shared" ca="1" si="5"/>
        <v/>
      </c>
      <c r="B239" s="28">
        <v>25</v>
      </c>
      <c r="C239" s="29" t="str">
        <f>IF(G27="x","25","")</f>
        <v/>
      </c>
      <c r="D239" s="30" t="str">
        <f>MID(A213,49,2)</f>
        <v/>
      </c>
      <c r="E239" s="31" t="str">
        <f ca="1">IF(MID(A213,49,2)&lt;&gt;"",OFFSET(A214,MID(A213,49,2),0),"")</f>
        <v/>
      </c>
    </row>
    <row r="240" spans="1:5" x14ac:dyDescent="0.25">
      <c r="A240" s="24" t="str">
        <f t="shared" ca="1" si="5"/>
        <v/>
      </c>
      <c r="B240" s="28">
        <v>26</v>
      </c>
      <c r="C240" s="29" t="str">
        <f>IF(G28="x","26","")</f>
        <v/>
      </c>
      <c r="D240" s="30" t="str">
        <f>MID(A213,51,2)</f>
        <v/>
      </c>
      <c r="E240" s="31" t="str">
        <f ca="1">IF(MID(A213,51,2)&lt;&gt;"",OFFSET(A214,MID(A213,51,2),0),"")</f>
        <v/>
      </c>
    </row>
    <row r="241" spans="1:6" x14ac:dyDescent="0.25">
      <c r="A241" s="24" t="str">
        <f t="shared" ca="1" si="5"/>
        <v/>
      </c>
      <c r="B241" s="28">
        <v>27</v>
      </c>
      <c r="C241" s="29" t="str">
        <f>IF(G29="x","27","")</f>
        <v/>
      </c>
      <c r="D241" s="30" t="str">
        <f>MID(A213,53,2)</f>
        <v/>
      </c>
      <c r="E241" s="31" t="str">
        <f ca="1">IF(MID(A213,53,2)&lt;&gt;"",OFFSET(A214,MID(A213,53,2),0),"")</f>
        <v/>
      </c>
    </row>
    <row r="242" spans="1:6" x14ac:dyDescent="0.25">
      <c r="A242" s="24" t="str">
        <f t="shared" ca="1" si="5"/>
        <v/>
      </c>
      <c r="B242" s="28">
        <v>28</v>
      </c>
      <c r="C242" s="29" t="str">
        <f>IF(G30="x","28","")</f>
        <v/>
      </c>
      <c r="D242" s="30" t="str">
        <f>MID(A213,55,2)</f>
        <v/>
      </c>
      <c r="E242" s="31" t="str">
        <f ca="1">IF(MID(A213,55,2)&lt;&gt;"",OFFSET(A214,MID(A213,55,2),0),"")</f>
        <v/>
      </c>
    </row>
    <row r="243" spans="1:6" x14ac:dyDescent="0.25">
      <c r="A243" s="24" t="str">
        <f t="shared" ca="1" si="5"/>
        <v/>
      </c>
      <c r="B243" s="28">
        <v>29</v>
      </c>
      <c r="C243" s="29" t="str">
        <f>IF(G31="x","29","")</f>
        <v/>
      </c>
      <c r="D243" s="30" t="str">
        <f>MID(A213,57,2)</f>
        <v/>
      </c>
      <c r="E243" s="31" t="str">
        <f ca="1">IF(MID(A213,57,2)&lt;&gt;"",OFFSET(A214,MID(A213,57,2),0),"")</f>
        <v/>
      </c>
    </row>
    <row r="244" spans="1:6" x14ac:dyDescent="0.25">
      <c r="A244" s="24" t="str">
        <f t="shared" ca="1" si="5"/>
        <v/>
      </c>
      <c r="B244" s="28">
        <v>30</v>
      </c>
      <c r="C244" s="29" t="str">
        <f>IF(G32="x","30","")</f>
        <v/>
      </c>
      <c r="D244" s="30" t="str">
        <f>MID(A213,59,2)</f>
        <v/>
      </c>
      <c r="E244" s="31" t="str">
        <f ca="1">IF(MID(A213,59,2)&lt;&gt;"",OFFSET(A214,MID(A213,59,2),0),"")</f>
        <v/>
      </c>
    </row>
    <row r="246" spans="1:6" x14ac:dyDescent="0.25">
      <c r="A246" s="169" t="str">
        <f>IF(H$2="","",H$2)</f>
        <v/>
      </c>
      <c r="B246" s="170"/>
      <c r="C246" s="170"/>
      <c r="D246" s="170"/>
      <c r="E246" s="171"/>
    </row>
    <row r="247" spans="1:6" x14ac:dyDescent="0.25">
      <c r="A247" s="161" t="s">
        <v>105</v>
      </c>
      <c r="B247" s="162"/>
      <c r="C247" s="162"/>
      <c r="D247" s="162"/>
      <c r="E247" s="163"/>
    </row>
    <row r="248" spans="1:6" x14ac:dyDescent="0.25">
      <c r="A248" s="164" t="str">
        <f>CONCATENATE(C250,C251,C252,C253,C254,C255,C256,C257,C258,C259,C260,C261,C262,C263,C264,C265)</f>
        <v/>
      </c>
      <c r="B248" s="165"/>
      <c r="C248" s="165"/>
      <c r="D248" s="165"/>
      <c r="E248" s="166"/>
    </row>
    <row r="249" spans="1:6" x14ac:dyDescent="0.25">
      <c r="A249" s="26" t="s">
        <v>106</v>
      </c>
      <c r="B249" s="27" t="s">
        <v>107</v>
      </c>
      <c r="C249" s="27" t="s">
        <v>108</v>
      </c>
      <c r="D249" s="167" t="s">
        <v>109</v>
      </c>
      <c r="E249" s="168"/>
    </row>
    <row r="250" spans="1:6" x14ac:dyDescent="0.25">
      <c r="A250" s="24" t="str">
        <f>$A$3</f>
        <v>Agents 1</v>
      </c>
      <c r="B250" s="28">
        <v>1</v>
      </c>
      <c r="C250" s="29" t="str">
        <f>IF(H3="x","01","")</f>
        <v/>
      </c>
      <c r="D250" s="30" t="str">
        <f>MID(A248,1,2)</f>
        <v/>
      </c>
      <c r="E250" s="31" t="str">
        <f ca="1">IF(MID(A248,1,2)&lt;&gt;"",OFFSET(A249,MID(A248,1,2),0),"")</f>
        <v/>
      </c>
      <c r="F250" s="32"/>
    </row>
    <row r="251" spans="1:6" x14ac:dyDescent="0.25">
      <c r="A251" s="24" t="str">
        <f ca="1">OFFSET($A$3,1,0)</f>
        <v>Agents 10</v>
      </c>
      <c r="B251" s="28">
        <v>2</v>
      </c>
      <c r="C251" s="29" t="str">
        <f>IF(H4="x","02","")</f>
        <v/>
      </c>
      <c r="D251" s="30" t="str">
        <f>MID(A248,3,2)</f>
        <v/>
      </c>
      <c r="E251" s="31" t="str">
        <f ca="1">IF(MID(A248,3,2)&lt;&gt;"",OFFSET(A249,MID(A248,3,2),0),"")</f>
        <v/>
      </c>
    </row>
    <row r="252" spans="1:6" x14ac:dyDescent="0.25">
      <c r="A252" s="24" t="str">
        <f ca="1">OFFSET($A$4,1,0)</f>
        <v>Agents 106</v>
      </c>
      <c r="B252" s="28">
        <v>3</v>
      </c>
      <c r="C252" s="29" t="str">
        <f>IF(H5="x","03","")</f>
        <v/>
      </c>
      <c r="D252" s="30" t="str">
        <f>MID(A248,5,2)</f>
        <v/>
      </c>
      <c r="E252" s="31" t="str">
        <f ca="1">IF(MID(A248,5,2)&lt;&gt;"",OFFSET(A249,MID(A248,5,2),0),"")</f>
        <v/>
      </c>
    </row>
    <row r="253" spans="1:6" x14ac:dyDescent="0.25">
      <c r="A253" s="24" t="str">
        <f ca="1">OFFSET($A$5,1,0)</f>
        <v>Agents 110</v>
      </c>
      <c r="B253" s="28">
        <v>4</v>
      </c>
      <c r="C253" s="29" t="str">
        <f>IF(H6="x","04","")</f>
        <v/>
      </c>
      <c r="D253" s="30" t="str">
        <f>MID(A248,7,2)</f>
        <v/>
      </c>
      <c r="E253" s="31" t="str">
        <f ca="1">IF(MID(A248,7,2)&lt;&gt;"",OFFSET(A249,MID(A248,7,2),0),"")</f>
        <v/>
      </c>
    </row>
    <row r="254" spans="1:6" x14ac:dyDescent="0.25">
      <c r="A254" s="24" t="str">
        <f ca="1">OFFSET($A$6,1,0)</f>
        <v>Agents 3</v>
      </c>
      <c r="B254" s="28">
        <v>5</v>
      </c>
      <c r="C254" s="29" t="str">
        <f>IF(H7="x","05","")</f>
        <v/>
      </c>
      <c r="D254" s="30" t="str">
        <f>MID(A248,9,2)</f>
        <v/>
      </c>
      <c r="E254" s="31" t="str">
        <f ca="1">IF(MID(A248,9,2)&lt;&gt;"",OFFSET(A249,MID(A248,9,2),0),"")</f>
        <v/>
      </c>
    </row>
    <row r="255" spans="1:6" x14ac:dyDescent="0.25">
      <c r="A255" s="24" t="str">
        <f ca="1">OFFSET($A$7,1,0)</f>
        <v>Agents 30</v>
      </c>
      <c r="B255" s="28">
        <v>6</v>
      </c>
      <c r="C255" s="29" t="str">
        <f>IF(H8="x","06","")</f>
        <v/>
      </c>
      <c r="D255" s="30" t="str">
        <f>MID(A248,11,2)</f>
        <v/>
      </c>
      <c r="E255" s="31" t="str">
        <f ca="1">IF(MID(A248,11,2)&lt;&gt;"",OFFSET(A249,MID(A248,11,2),0),"")</f>
        <v/>
      </c>
    </row>
    <row r="256" spans="1:6" x14ac:dyDescent="0.25">
      <c r="A256" s="24" t="str">
        <f ca="1">OFFSET($A$8,1,0)</f>
        <v>Agents 4</v>
      </c>
      <c r="B256" s="28">
        <v>7</v>
      </c>
      <c r="C256" s="29" t="str">
        <f>IF(H9="x","07","")</f>
        <v/>
      </c>
      <c r="D256" s="30" t="str">
        <f>MID(A248,13,2)</f>
        <v/>
      </c>
      <c r="E256" s="31" t="str">
        <f ca="1">IF(MID(A248,13,2)&lt;&gt;"",OFFSET(A249,MID(A248,13,2),0),"")</f>
        <v/>
      </c>
    </row>
    <row r="257" spans="1:5" x14ac:dyDescent="0.25">
      <c r="A257" s="24" t="str">
        <f ca="1">OFFSET($A$9,1,0)</f>
        <v>Agents 41</v>
      </c>
      <c r="B257" s="28">
        <v>8</v>
      </c>
      <c r="C257" s="29" t="str">
        <f>IF(H10="x","08","")</f>
        <v/>
      </c>
      <c r="D257" s="30" t="str">
        <f>MID(A248,15,2)</f>
        <v/>
      </c>
      <c r="E257" s="31" t="str">
        <f ca="1">IF(MID(A248,15,2)&lt;&gt;"",OFFSET(A249,MID(A248,15,2),0),"")</f>
        <v/>
      </c>
    </row>
    <row r="258" spans="1:5" x14ac:dyDescent="0.25">
      <c r="A258" s="24" t="str">
        <f ca="1">OFFSET($A$10,1,0)</f>
        <v>Agents 48</v>
      </c>
      <c r="B258" s="28">
        <v>9</v>
      </c>
      <c r="C258" s="29" t="str">
        <f>IF(H11="x","09","")</f>
        <v/>
      </c>
      <c r="D258" s="30" t="str">
        <f>MID(A248,17,2)</f>
        <v/>
      </c>
      <c r="E258" s="31" t="str">
        <f ca="1">IF(MID(A248,17,2)&lt;&gt;"",OFFSET(A249,MID(A248,17,2),0),"")</f>
        <v/>
      </c>
    </row>
    <row r="259" spans="1:5" x14ac:dyDescent="0.25">
      <c r="A259" s="24" t="str">
        <f ca="1">OFFSET($A$11,1,0)</f>
        <v>Agents 6</v>
      </c>
      <c r="B259" s="28">
        <v>10</v>
      </c>
      <c r="C259" s="29" t="str">
        <f>IF(H12="x","10","")</f>
        <v/>
      </c>
      <c r="D259" s="30" t="str">
        <f>MID(A248,19,2)</f>
        <v/>
      </c>
      <c r="E259" s="31" t="str">
        <f ca="1">IF(MID(A248,19,2)&lt;&gt;"",OFFSET(A249,MID(A248,19,2),0),"")</f>
        <v/>
      </c>
    </row>
    <row r="260" spans="1:5" x14ac:dyDescent="0.25">
      <c r="A260" s="24" t="str">
        <f ca="1">OFFSET($A$12,1,0)</f>
        <v>Agents 67</v>
      </c>
      <c r="B260" s="28">
        <v>11</v>
      </c>
      <c r="C260" s="29" t="str">
        <f>IF(H13="x","11","")</f>
        <v/>
      </c>
      <c r="D260" s="30" t="str">
        <f>MID(A248,21,2)</f>
        <v/>
      </c>
      <c r="E260" s="31" t="str">
        <f ca="1">IF(MID(A248,21,2)&lt;&gt;"",OFFSET(A249,MID(A248,21,2),0),"")</f>
        <v/>
      </c>
    </row>
    <row r="261" spans="1:5" x14ac:dyDescent="0.25">
      <c r="A261" s="24" t="str">
        <f ca="1">OFFSET($A$13,1,0)</f>
        <v>Agents 71</v>
      </c>
      <c r="B261" s="28">
        <v>12</v>
      </c>
      <c r="C261" s="29" t="str">
        <f>IF(H14="x","12","")</f>
        <v/>
      </c>
      <c r="D261" s="30" t="str">
        <f>MID(A248,23,2)</f>
        <v/>
      </c>
      <c r="E261" s="31" t="str">
        <f ca="1">IF(MID(A248,23,2)&lt;&gt;"",OFFSET(A249,MID(A248,23,2),0),"")</f>
        <v/>
      </c>
    </row>
    <row r="262" spans="1:5" x14ac:dyDescent="0.25">
      <c r="A262" s="24" t="str">
        <f ca="1">OFFSET($A$14,1,0)</f>
        <v>Agents 79</v>
      </c>
      <c r="B262" s="28">
        <v>13</v>
      </c>
      <c r="C262" s="29" t="str">
        <f>IF(H15="x","13","")</f>
        <v/>
      </c>
      <c r="D262" s="30" t="str">
        <f>MID(A248,25,2)</f>
        <v/>
      </c>
      <c r="E262" s="31" t="str">
        <f ca="1">IF(MID(A248,25,2)&lt;&gt;"",OFFSET(A249,MID(A248,25,2),0),"")</f>
        <v/>
      </c>
    </row>
    <row r="263" spans="1:5" x14ac:dyDescent="0.25">
      <c r="A263" s="24" t="str">
        <f ca="1">OFFSET($A$15,1,0)</f>
        <v>Agents 8</v>
      </c>
      <c r="B263" s="28">
        <v>14</v>
      </c>
      <c r="C263" s="29" t="str">
        <f>IF(H16="x","14","")</f>
        <v/>
      </c>
      <c r="D263" s="30" t="str">
        <f>MID(A248,27,2)</f>
        <v/>
      </c>
      <c r="E263" s="31" t="str">
        <f ca="1">IF(MID(A248,27,2)&lt;&gt;"",OFFSET(A249,MID(A248,27,2),0),"")</f>
        <v/>
      </c>
    </row>
    <row r="264" spans="1:5" x14ac:dyDescent="0.25">
      <c r="A264" s="24" t="str">
        <f ca="1">OFFSET($A$16,1,0)</f>
        <v>Agents 91</v>
      </c>
      <c r="B264" s="28">
        <v>15</v>
      </c>
      <c r="C264" s="29" t="str">
        <f>IF(H17="x","15","")</f>
        <v/>
      </c>
      <c r="D264" s="30" t="str">
        <f>MID(A248,29,2)</f>
        <v/>
      </c>
      <c r="E264" s="31" t="str">
        <f ca="1">IF(MID(A248,29,2)&lt;&gt;"",OFFSET(A249,MID(A248,29,2),0),"")</f>
        <v/>
      </c>
    </row>
    <row r="265" spans="1:5" x14ac:dyDescent="0.25">
      <c r="A265" s="24" t="str">
        <f ca="1">OFFSET($A$17,1,0)</f>
        <v/>
      </c>
      <c r="B265" s="28">
        <v>16</v>
      </c>
      <c r="C265" s="29" t="str">
        <f>IF(H18="x","16","")</f>
        <v/>
      </c>
      <c r="D265" s="30" t="str">
        <f>MID(A248,31,2)</f>
        <v/>
      </c>
      <c r="E265" s="31" t="str">
        <f ca="1">IF(MID(A248,31,2)&lt;&gt;"",OFFSET(A249,MID(A248,31,2),0),"")</f>
        <v/>
      </c>
    </row>
    <row r="266" spans="1:5" x14ac:dyDescent="0.25">
      <c r="A266" s="24" t="str">
        <f ca="1">OFFSET($A$18,1,0)</f>
        <v/>
      </c>
      <c r="B266" s="28">
        <v>17</v>
      </c>
      <c r="C266" s="29" t="str">
        <f>IF(H19="x","17","")</f>
        <v/>
      </c>
      <c r="D266" s="30" t="str">
        <f>MID(A248,33,2)</f>
        <v/>
      </c>
      <c r="E266" s="31" t="str">
        <f ca="1">IF(MID(A248,33,2)&lt;&gt;"",OFFSET(A249,MID(A248,33,2),0),"")</f>
        <v/>
      </c>
    </row>
    <row r="267" spans="1:5" x14ac:dyDescent="0.25">
      <c r="A267" s="24" t="str">
        <f ca="1">OFFSET($A$19,1,0)</f>
        <v/>
      </c>
      <c r="B267" s="28">
        <v>18</v>
      </c>
      <c r="C267" s="29" t="str">
        <f>IF(H20="x","18","")</f>
        <v/>
      </c>
      <c r="D267" s="30" t="str">
        <f>MID(A248,35,2)</f>
        <v/>
      </c>
      <c r="E267" s="31" t="str">
        <f ca="1">IF(MID(A248,35,2)&lt;&gt;"",OFFSET(A249,MID(A248,35,2),0),"")</f>
        <v/>
      </c>
    </row>
    <row r="268" spans="1:5" x14ac:dyDescent="0.25">
      <c r="A268" s="24" t="str">
        <f ca="1">OFFSET($A$20,1,0)</f>
        <v/>
      </c>
      <c r="B268" s="28">
        <v>19</v>
      </c>
      <c r="C268" s="29" t="str">
        <f>IF(H21="x","19","")</f>
        <v/>
      </c>
      <c r="D268" s="30" t="str">
        <f>MID(A248,37,2)</f>
        <v/>
      </c>
      <c r="E268" s="31" t="str">
        <f ca="1">IF(MID(A248,37,2)&lt;&gt;"",OFFSET(A249,MID(A248,37,2),0),"")</f>
        <v/>
      </c>
    </row>
    <row r="269" spans="1:5" x14ac:dyDescent="0.25">
      <c r="A269" s="24" t="str">
        <f ca="1">OFFSET($A$21,1,0)</f>
        <v/>
      </c>
      <c r="B269" s="28">
        <v>20</v>
      </c>
      <c r="C269" s="29" t="str">
        <f>IF(H22="x","20","")</f>
        <v/>
      </c>
      <c r="D269" s="30" t="str">
        <f>MID(A248,39,2)</f>
        <v/>
      </c>
      <c r="E269" s="31" t="str">
        <f ca="1">IF(MID(A248,39,2)&lt;&gt;"",OFFSET(A249,MID(A248,39,2),0),"")</f>
        <v/>
      </c>
    </row>
    <row r="270" spans="1:5" x14ac:dyDescent="0.25">
      <c r="A270" s="24" t="str">
        <f ca="1">OFFSET($A$22,1,0)</f>
        <v/>
      </c>
      <c r="B270" s="28">
        <v>21</v>
      </c>
      <c r="C270" s="29" t="str">
        <f>IF(H23="x","21","")</f>
        <v/>
      </c>
      <c r="D270" s="30" t="str">
        <f>MID(A248,41,2)</f>
        <v/>
      </c>
      <c r="E270" s="31" t="str">
        <f ca="1">IF(MID(A248,41,2)&lt;&gt;"",OFFSET(A249,MID(A248,41,2),0),"")</f>
        <v/>
      </c>
    </row>
    <row r="271" spans="1:5" x14ac:dyDescent="0.25">
      <c r="A271" s="24" t="str">
        <f ca="1">OFFSET($A$23,1,0)</f>
        <v/>
      </c>
      <c r="B271" s="28">
        <v>22</v>
      </c>
      <c r="C271" s="29" t="str">
        <f>IF(H24="x","22","")</f>
        <v/>
      </c>
      <c r="D271" s="30" t="str">
        <f>MID(A248,43,2)</f>
        <v/>
      </c>
      <c r="E271" s="31" t="str">
        <f ca="1">IF(MID(A248,43,2)&lt;&gt;"",OFFSET(A249,MID(A248,43,2),0),"")</f>
        <v/>
      </c>
    </row>
    <row r="272" spans="1:5" x14ac:dyDescent="0.25">
      <c r="A272" s="24" t="str">
        <f ca="1">OFFSET($A$24,1,0)</f>
        <v/>
      </c>
      <c r="B272" s="28">
        <v>23</v>
      </c>
      <c r="C272" s="29" t="str">
        <f>IF(H25="x","23","")</f>
        <v/>
      </c>
      <c r="D272" s="30" t="str">
        <f>MID(A248,45,2)</f>
        <v/>
      </c>
      <c r="E272" s="31" t="str">
        <f ca="1">IF(MID(A248,45,2)&lt;&gt;"",OFFSET(A249,MID(A248,45,2),0),"")</f>
        <v/>
      </c>
    </row>
    <row r="273" spans="1:5" x14ac:dyDescent="0.25">
      <c r="A273" s="24" t="str">
        <f ca="1">OFFSET($A$25,1,0)</f>
        <v/>
      </c>
      <c r="B273" s="28">
        <v>24</v>
      </c>
      <c r="C273" s="29" t="str">
        <f>IF(H26="x","24","")</f>
        <v/>
      </c>
      <c r="D273" s="30" t="str">
        <f>MID(A248,47,2)</f>
        <v/>
      </c>
      <c r="E273" s="31" t="str">
        <f ca="1">IF(MID(A248,47,2)&lt;&gt;"",OFFSET(A249,MID(A248,47,2),0),"")</f>
        <v/>
      </c>
    </row>
    <row r="274" spans="1:5" x14ac:dyDescent="0.25">
      <c r="A274" s="24" t="str">
        <f ca="1">OFFSET($A$26,1,0)</f>
        <v/>
      </c>
      <c r="B274" s="28">
        <v>25</v>
      </c>
      <c r="C274" s="29" t="str">
        <f>IF(H27="x","25","")</f>
        <v/>
      </c>
      <c r="D274" s="30" t="str">
        <f>MID(A248,49,2)</f>
        <v/>
      </c>
      <c r="E274" s="31" t="str">
        <f ca="1">IF(MID(A248,49,2)&lt;&gt;"",OFFSET(A249,MID(A248,49,2),0),"")</f>
        <v/>
      </c>
    </row>
    <row r="275" spans="1:5" x14ac:dyDescent="0.25">
      <c r="A275" s="24" t="str">
        <f ca="1">OFFSET($A$27,1,0)</f>
        <v/>
      </c>
      <c r="B275" s="28">
        <v>26</v>
      </c>
      <c r="C275" s="29" t="str">
        <f>IF(H28="x","26","")</f>
        <v/>
      </c>
      <c r="D275" s="30" t="str">
        <f>MID(A248,51,2)</f>
        <v/>
      </c>
      <c r="E275" s="31" t="str">
        <f ca="1">IF(MID(A248,51,2)&lt;&gt;"",OFFSET(A249,MID(A248,51,2),0),"")</f>
        <v/>
      </c>
    </row>
    <row r="276" spans="1:5" x14ac:dyDescent="0.25">
      <c r="A276" s="24" t="str">
        <f ca="1">OFFSET($A$28,1,0)</f>
        <v/>
      </c>
      <c r="B276" s="28">
        <v>27</v>
      </c>
      <c r="C276" s="29" t="str">
        <f>IF(H29="x","27","")</f>
        <v/>
      </c>
      <c r="D276" s="30" t="str">
        <f>MID(A248,53,2)</f>
        <v/>
      </c>
      <c r="E276" s="31" t="str">
        <f ca="1">IF(MID(A248,53,2)&lt;&gt;"",OFFSET(A249,MID(A248,53,2),0),"")</f>
        <v/>
      </c>
    </row>
    <row r="277" spans="1:5" x14ac:dyDescent="0.25">
      <c r="A277" s="24" t="str">
        <f ca="1">OFFSET($A$29,1,0)</f>
        <v/>
      </c>
      <c r="B277" s="28">
        <v>28</v>
      </c>
      <c r="C277" s="29" t="str">
        <f>IF(H30="x","28","")</f>
        <v/>
      </c>
      <c r="D277" s="30" t="str">
        <f>MID(A248,55,2)</f>
        <v/>
      </c>
      <c r="E277" s="31" t="str">
        <f ca="1">IF(MID(A248,55,2)&lt;&gt;"",OFFSET(A249,MID(A248,55,2),0),"")</f>
        <v/>
      </c>
    </row>
    <row r="278" spans="1:5" x14ac:dyDescent="0.25">
      <c r="A278" s="24" t="str">
        <f ca="1">OFFSET($A$30,1,0)</f>
        <v/>
      </c>
      <c r="B278" s="28">
        <v>29</v>
      </c>
      <c r="C278" s="29" t="str">
        <f>IF(H31="x","29","")</f>
        <v/>
      </c>
      <c r="D278" s="30" t="str">
        <f>MID(A248,57,2)</f>
        <v/>
      </c>
      <c r="E278" s="31" t="str">
        <f ca="1">IF(MID(A248,57,2)&lt;&gt;"",OFFSET(A249,MID(A248,57,2),0),"")</f>
        <v/>
      </c>
    </row>
    <row r="279" spans="1:5" x14ac:dyDescent="0.25">
      <c r="A279" s="24" t="str">
        <f ca="1">OFFSET($A$31,1,0)</f>
        <v/>
      </c>
      <c r="B279" s="28">
        <v>30</v>
      </c>
      <c r="C279" s="29" t="str">
        <f>IF(H32="x","30","")</f>
        <v/>
      </c>
      <c r="D279" s="30" t="str">
        <f>MID(A248,59,2)</f>
        <v/>
      </c>
      <c r="E279" s="31" t="str">
        <f ca="1">IF(MID(A248,59,2)&lt;&gt;"",OFFSET(A249,MID(A248,59,2),0),"")</f>
        <v/>
      </c>
    </row>
    <row r="281" spans="1:5" x14ac:dyDescent="0.25">
      <c r="A281" s="169" t="str">
        <f>IF(I$2="","",I$2)</f>
        <v/>
      </c>
      <c r="B281" s="170"/>
      <c r="C281" s="170"/>
      <c r="D281" s="170"/>
      <c r="E281" s="171"/>
    </row>
    <row r="282" spans="1:5" x14ac:dyDescent="0.25">
      <c r="A282" s="161" t="s">
        <v>105</v>
      </c>
      <c r="B282" s="162"/>
      <c r="C282" s="162"/>
      <c r="D282" s="162"/>
      <c r="E282" s="163"/>
    </row>
    <row r="283" spans="1:5" x14ac:dyDescent="0.25">
      <c r="A283" s="164" t="str">
        <f>CONCATENATE(C285,C286,C287,C288,C289,C290,C291,C292,C293,C294,C295,C296,C297,C298,C299,C300)</f>
        <v/>
      </c>
      <c r="B283" s="165"/>
      <c r="C283" s="165"/>
      <c r="D283" s="165"/>
      <c r="E283" s="166"/>
    </row>
    <row r="284" spans="1:5" x14ac:dyDescent="0.25">
      <c r="A284" s="26" t="s">
        <v>106</v>
      </c>
      <c r="B284" s="27" t="s">
        <v>107</v>
      </c>
      <c r="C284" s="27" t="s">
        <v>108</v>
      </c>
      <c r="D284" s="167" t="s">
        <v>109</v>
      </c>
      <c r="E284" s="168"/>
    </row>
    <row r="285" spans="1:5" x14ac:dyDescent="0.25">
      <c r="A285" s="24" t="str">
        <f>$A$3</f>
        <v>Agents 1</v>
      </c>
      <c r="B285" s="28">
        <v>1</v>
      </c>
      <c r="C285" s="29" t="str">
        <f>IF(I3="x","01","")</f>
        <v/>
      </c>
      <c r="D285" s="30" t="str">
        <f>MID(A283,1,2)</f>
        <v/>
      </c>
      <c r="E285" s="31" t="str">
        <f ca="1">IF(MID(A283,1,2)&lt;&gt;"",OFFSET(A284,MID(A283,1,2),0),"")</f>
        <v/>
      </c>
    </row>
    <row r="286" spans="1:5" x14ac:dyDescent="0.25">
      <c r="A286" s="24" t="str">
        <f ca="1">OFFSET($A$3,1,0)</f>
        <v>Agents 10</v>
      </c>
      <c r="B286" s="28">
        <v>2</v>
      </c>
      <c r="C286" s="29" t="str">
        <f>IF(I4="x","02","")</f>
        <v/>
      </c>
      <c r="D286" s="30" t="str">
        <f>MID(A283,3,2)</f>
        <v/>
      </c>
      <c r="E286" s="31" t="str">
        <f ca="1">IF(MID(A283,3,2)&lt;&gt;"",OFFSET(A284,MID(A283,3,2),0),"")</f>
        <v/>
      </c>
    </row>
    <row r="287" spans="1:5" x14ac:dyDescent="0.25">
      <c r="A287" s="24" t="str">
        <f ca="1">OFFSET($A$4,1,0)</f>
        <v>Agents 106</v>
      </c>
      <c r="B287" s="28">
        <v>3</v>
      </c>
      <c r="C287" s="29" t="str">
        <f>IF(I5="x","03","")</f>
        <v/>
      </c>
      <c r="D287" s="30" t="str">
        <f>MID(A283,5,2)</f>
        <v/>
      </c>
      <c r="E287" s="31" t="str">
        <f ca="1">IF(MID(A283,5,2)&lt;&gt;"",OFFSET(A284,MID(A283,5,2),0),"")</f>
        <v/>
      </c>
    </row>
    <row r="288" spans="1:5" x14ac:dyDescent="0.25">
      <c r="A288" s="24" t="str">
        <f ca="1">OFFSET($A$5,1,0)</f>
        <v>Agents 110</v>
      </c>
      <c r="B288" s="28">
        <v>4</v>
      </c>
      <c r="C288" s="29" t="str">
        <f>IF(I6="x","04","")</f>
        <v/>
      </c>
      <c r="D288" s="30" t="str">
        <f>MID(A283,7,2)</f>
        <v/>
      </c>
      <c r="E288" s="31" t="str">
        <f ca="1">IF(MID(A283,7,2)&lt;&gt;"",OFFSET(A284,MID(A283,7,2),0),"")</f>
        <v/>
      </c>
    </row>
    <row r="289" spans="1:5" x14ac:dyDescent="0.25">
      <c r="A289" s="24" t="str">
        <f ca="1">OFFSET($A$6,1,0)</f>
        <v>Agents 3</v>
      </c>
      <c r="B289" s="28">
        <v>5</v>
      </c>
      <c r="C289" s="29" t="str">
        <f>IF(I7="x","05","")</f>
        <v/>
      </c>
      <c r="D289" s="30" t="str">
        <f>MID(A283,9,2)</f>
        <v/>
      </c>
      <c r="E289" s="31" t="str">
        <f ca="1">IF(MID(A283,9,2)&lt;&gt;"",OFFSET(A284,MID(A283,9,2),0),"")</f>
        <v/>
      </c>
    </row>
    <row r="290" spans="1:5" x14ac:dyDescent="0.25">
      <c r="A290" s="24" t="str">
        <f ca="1">OFFSET($A$7,1,0)</f>
        <v>Agents 30</v>
      </c>
      <c r="B290" s="28">
        <v>6</v>
      </c>
      <c r="C290" s="29" t="str">
        <f>IF(I8="x","06","")</f>
        <v/>
      </c>
      <c r="D290" s="30" t="str">
        <f>MID(A283,11,2)</f>
        <v/>
      </c>
      <c r="E290" s="31" t="str">
        <f ca="1">IF(MID(A283,11,2)&lt;&gt;"",OFFSET(A284,MID(A283,11,2),0),"")</f>
        <v/>
      </c>
    </row>
    <row r="291" spans="1:5" x14ac:dyDescent="0.25">
      <c r="A291" s="24" t="str">
        <f ca="1">OFFSET($A$8,1,0)</f>
        <v>Agents 4</v>
      </c>
      <c r="B291" s="28">
        <v>7</v>
      </c>
      <c r="C291" s="29" t="str">
        <f>IF(I9="x","07","")</f>
        <v/>
      </c>
      <c r="D291" s="30" t="str">
        <f>MID(A283,13,2)</f>
        <v/>
      </c>
      <c r="E291" s="31" t="str">
        <f ca="1">IF(MID(A283,13,2)&lt;&gt;"",OFFSET(A284,MID(A283,13,2),0),"")</f>
        <v/>
      </c>
    </row>
    <row r="292" spans="1:5" x14ac:dyDescent="0.25">
      <c r="A292" s="24" t="str">
        <f ca="1">OFFSET($A$9,1,0)</f>
        <v>Agents 41</v>
      </c>
      <c r="B292" s="28">
        <v>8</v>
      </c>
      <c r="C292" s="29" t="str">
        <f>IF(I10="x","08","")</f>
        <v/>
      </c>
      <c r="D292" s="30" t="str">
        <f>MID(A283,15,2)</f>
        <v/>
      </c>
      <c r="E292" s="31" t="str">
        <f ca="1">IF(MID(A283,15,2)&lt;&gt;"",OFFSET(A284,MID(A283,15,2),0),"")</f>
        <v/>
      </c>
    </row>
    <row r="293" spans="1:5" x14ac:dyDescent="0.25">
      <c r="A293" s="24" t="str">
        <f ca="1">OFFSET($A$10,1,0)</f>
        <v>Agents 48</v>
      </c>
      <c r="B293" s="28">
        <v>9</v>
      </c>
      <c r="C293" s="29" t="str">
        <f>IF(I11="x","09","")</f>
        <v/>
      </c>
      <c r="D293" s="30" t="str">
        <f>MID(A283,17,2)</f>
        <v/>
      </c>
      <c r="E293" s="31" t="str">
        <f ca="1">IF(MID(A283,17,2)&lt;&gt;"",OFFSET(A284,MID(A283,17,2),0),"")</f>
        <v/>
      </c>
    </row>
    <row r="294" spans="1:5" x14ac:dyDescent="0.25">
      <c r="A294" s="24" t="str">
        <f ca="1">OFFSET($A$11,1,0)</f>
        <v>Agents 6</v>
      </c>
      <c r="B294" s="28">
        <v>10</v>
      </c>
      <c r="C294" s="29" t="str">
        <f>IF(I12="x","10","")</f>
        <v/>
      </c>
      <c r="D294" s="30" t="str">
        <f>MID(A283,19,2)</f>
        <v/>
      </c>
      <c r="E294" s="31" t="str">
        <f ca="1">IF(MID(A283,19,2)&lt;&gt;"",OFFSET(A284,MID(A283,19,2),0),"")</f>
        <v/>
      </c>
    </row>
    <row r="295" spans="1:5" x14ac:dyDescent="0.25">
      <c r="A295" s="24" t="str">
        <f ca="1">OFFSET($A$12,1,0)</f>
        <v>Agents 67</v>
      </c>
      <c r="B295" s="28">
        <v>11</v>
      </c>
      <c r="C295" s="29" t="str">
        <f>IF(I13="x","11","")</f>
        <v/>
      </c>
      <c r="D295" s="30" t="str">
        <f>MID(A283,21,2)</f>
        <v/>
      </c>
      <c r="E295" s="31" t="str">
        <f ca="1">IF(MID(A283,21,2)&lt;&gt;"",OFFSET(A284,MID(A283,21,2),0),"")</f>
        <v/>
      </c>
    </row>
    <row r="296" spans="1:5" x14ac:dyDescent="0.25">
      <c r="A296" s="24" t="str">
        <f ca="1">OFFSET($A$13,1,0)</f>
        <v>Agents 71</v>
      </c>
      <c r="B296" s="28">
        <v>12</v>
      </c>
      <c r="C296" s="29" t="str">
        <f>IF(I14="x","12","")</f>
        <v/>
      </c>
      <c r="D296" s="30" t="str">
        <f>MID(A283,23,2)</f>
        <v/>
      </c>
      <c r="E296" s="31" t="str">
        <f ca="1">IF(MID(A283,23,2)&lt;&gt;"",OFFSET(A284,MID(A283,23,2),0),"")</f>
        <v/>
      </c>
    </row>
    <row r="297" spans="1:5" x14ac:dyDescent="0.25">
      <c r="A297" s="24" t="str">
        <f ca="1">OFFSET($A$14,1,0)</f>
        <v>Agents 79</v>
      </c>
      <c r="B297" s="28">
        <v>13</v>
      </c>
      <c r="C297" s="29" t="str">
        <f>IF(I15="x","13","")</f>
        <v/>
      </c>
      <c r="D297" s="30" t="str">
        <f>MID(A283,25,2)</f>
        <v/>
      </c>
      <c r="E297" s="31" t="str">
        <f ca="1">IF(MID(A283,25,2)&lt;&gt;"",OFFSET(A284,MID(A283,25,2),0),"")</f>
        <v/>
      </c>
    </row>
    <row r="298" spans="1:5" x14ac:dyDescent="0.25">
      <c r="A298" s="24" t="str">
        <f ca="1">OFFSET($A$15,1,0)</f>
        <v>Agents 8</v>
      </c>
      <c r="B298" s="28">
        <v>14</v>
      </c>
      <c r="C298" s="29" t="str">
        <f>IF(I16="x","14","")</f>
        <v/>
      </c>
      <c r="D298" s="30" t="str">
        <f>MID(A283,27,2)</f>
        <v/>
      </c>
      <c r="E298" s="31" t="str">
        <f ca="1">IF(MID(A283,27,2)&lt;&gt;"",OFFSET(A284,MID(A283,27,2),0),"")</f>
        <v/>
      </c>
    </row>
    <row r="299" spans="1:5" x14ac:dyDescent="0.25">
      <c r="A299" s="24" t="str">
        <f ca="1">OFFSET($A$16,1,0)</f>
        <v>Agents 91</v>
      </c>
      <c r="B299" s="28">
        <v>15</v>
      </c>
      <c r="C299" s="29" t="str">
        <f>IF(I17="x","15","")</f>
        <v/>
      </c>
      <c r="D299" s="30" t="str">
        <f>MID(A283,29,2)</f>
        <v/>
      </c>
      <c r="E299" s="31" t="str">
        <f ca="1">IF(MID(A283,29,2)&lt;&gt;"",OFFSET(A284,MID(A283,29,2),0),"")</f>
        <v/>
      </c>
    </row>
    <row r="300" spans="1:5" x14ac:dyDescent="0.25">
      <c r="A300" s="24" t="str">
        <f ca="1">OFFSET($A$17,1,0)</f>
        <v/>
      </c>
      <c r="B300" s="28">
        <v>16</v>
      </c>
      <c r="C300" s="29" t="str">
        <f>IF(I18="x","16","")</f>
        <v/>
      </c>
      <c r="D300" s="30" t="str">
        <f>MID(A283,31,2)</f>
        <v/>
      </c>
      <c r="E300" s="31" t="str">
        <f ca="1">IF(MID(A283,31,2)&lt;&gt;"",OFFSET(A284,MID(A283,31,2),0),"")</f>
        <v/>
      </c>
    </row>
    <row r="301" spans="1:5" x14ac:dyDescent="0.25">
      <c r="A301" s="24" t="str">
        <f ca="1">OFFSET($A$18,1,0)</f>
        <v/>
      </c>
      <c r="B301" s="28">
        <v>17</v>
      </c>
      <c r="C301" s="29" t="str">
        <f>IF(I19="x","17","")</f>
        <v/>
      </c>
      <c r="D301" s="30" t="str">
        <f>MID(A283,33,2)</f>
        <v/>
      </c>
      <c r="E301" s="31" t="str">
        <f ca="1">IF(MID(A283,33,2)&lt;&gt;"",OFFSET(A284,MID(A283,33,2),0),"")</f>
        <v/>
      </c>
    </row>
    <row r="302" spans="1:5" x14ac:dyDescent="0.25">
      <c r="A302" s="24" t="str">
        <f ca="1">OFFSET($A$19,1,0)</f>
        <v/>
      </c>
      <c r="B302" s="28">
        <v>18</v>
      </c>
      <c r="C302" s="29" t="str">
        <f>IF(I20="x","18","")</f>
        <v/>
      </c>
      <c r="D302" s="30" t="str">
        <f>MID(A283,35,2)</f>
        <v/>
      </c>
      <c r="E302" s="31" t="str">
        <f ca="1">IF(MID(A283,35,2)&lt;&gt;"",OFFSET(A284,MID(A283,35,2),0),"")</f>
        <v/>
      </c>
    </row>
    <row r="303" spans="1:5" x14ac:dyDescent="0.25">
      <c r="A303" s="24" t="str">
        <f ca="1">OFFSET($A$20,1,0)</f>
        <v/>
      </c>
      <c r="B303" s="28">
        <v>19</v>
      </c>
      <c r="C303" s="29" t="str">
        <f>IF(I21="x","19","")</f>
        <v/>
      </c>
      <c r="D303" s="30" t="str">
        <f>MID(A283,37,2)</f>
        <v/>
      </c>
      <c r="E303" s="31" t="str">
        <f ca="1">IF(MID(A283,37,2)&lt;&gt;"",OFFSET(A284,MID(A283,37,2),0),"")</f>
        <v/>
      </c>
    </row>
    <row r="304" spans="1:5" x14ac:dyDescent="0.25">
      <c r="A304" s="24" t="str">
        <f ca="1">OFFSET($A$21,1,0)</f>
        <v/>
      </c>
      <c r="B304" s="28">
        <v>20</v>
      </c>
      <c r="C304" s="29" t="str">
        <f>IF(I22="x","20","")</f>
        <v/>
      </c>
      <c r="D304" s="30" t="str">
        <f>MID(A283,39,2)</f>
        <v/>
      </c>
      <c r="E304" s="31" t="str">
        <f ca="1">IF(MID(A283,39,2)&lt;&gt;"",OFFSET(A284,MID(A283,39,2),0),"")</f>
        <v/>
      </c>
    </row>
    <row r="305" spans="1:5" x14ac:dyDescent="0.25">
      <c r="A305" s="24" t="str">
        <f ca="1">OFFSET($A$22,1,0)</f>
        <v/>
      </c>
      <c r="B305" s="28">
        <v>21</v>
      </c>
      <c r="C305" s="29" t="str">
        <f>IF(I23="x","21","")</f>
        <v/>
      </c>
      <c r="D305" s="30" t="str">
        <f>MID(A283,41,2)</f>
        <v/>
      </c>
      <c r="E305" s="31" t="str">
        <f ca="1">IF(MID(A283,41,2)&lt;&gt;"",OFFSET(A284,MID(A283,41,2),0),"")</f>
        <v/>
      </c>
    </row>
    <row r="306" spans="1:5" x14ac:dyDescent="0.25">
      <c r="A306" s="24" t="str">
        <f ca="1">OFFSET($A$23,1,0)</f>
        <v/>
      </c>
      <c r="B306" s="28">
        <v>22</v>
      </c>
      <c r="C306" s="29" t="str">
        <f>IF(I24="x","22","")</f>
        <v/>
      </c>
      <c r="D306" s="30" t="str">
        <f>MID(A283,43,2)</f>
        <v/>
      </c>
      <c r="E306" s="31" t="str">
        <f ca="1">IF(MID(A283,43,2)&lt;&gt;"",OFFSET(A284,MID(A283,43,2),0),"")</f>
        <v/>
      </c>
    </row>
    <row r="307" spans="1:5" x14ac:dyDescent="0.25">
      <c r="A307" s="24" t="str">
        <f ca="1">OFFSET($A$24,1,0)</f>
        <v/>
      </c>
      <c r="B307" s="28">
        <v>23</v>
      </c>
      <c r="C307" s="29" t="str">
        <f>IF(I25="x","23","")</f>
        <v/>
      </c>
      <c r="D307" s="30" t="str">
        <f>MID(A283,45,2)</f>
        <v/>
      </c>
      <c r="E307" s="31" t="str">
        <f ca="1">IF(MID(A283,45,2)&lt;&gt;"",OFFSET(A284,MID(A283,45,2),0),"")</f>
        <v/>
      </c>
    </row>
    <row r="308" spans="1:5" x14ac:dyDescent="0.25">
      <c r="A308" s="24" t="str">
        <f ca="1">OFFSET($A$25,1,0)</f>
        <v/>
      </c>
      <c r="B308" s="28">
        <v>24</v>
      </c>
      <c r="C308" s="29" t="str">
        <f>IF(I26="x","24","")</f>
        <v/>
      </c>
      <c r="D308" s="30" t="str">
        <f>MID(A283,47,2)</f>
        <v/>
      </c>
      <c r="E308" s="31" t="str">
        <f ca="1">IF(MID(A283,47,2)&lt;&gt;"",OFFSET(A284,MID(A283,47,2),0),"")</f>
        <v/>
      </c>
    </row>
    <row r="309" spans="1:5" x14ac:dyDescent="0.25">
      <c r="A309" s="24" t="str">
        <f ca="1">OFFSET($A$26,1,0)</f>
        <v/>
      </c>
      <c r="B309" s="28">
        <v>25</v>
      </c>
      <c r="C309" s="29" t="str">
        <f>IF(I27="x","25","")</f>
        <v/>
      </c>
      <c r="D309" s="30" t="str">
        <f>MID(A283,49,2)</f>
        <v/>
      </c>
      <c r="E309" s="31" t="str">
        <f ca="1">IF(MID(A283,49,2)&lt;&gt;"",OFFSET(A284,MID(A283,49,2),0),"")</f>
        <v/>
      </c>
    </row>
    <row r="310" spans="1:5" x14ac:dyDescent="0.25">
      <c r="A310" s="24" t="str">
        <f ca="1">OFFSET($A$27,1,0)</f>
        <v/>
      </c>
      <c r="B310" s="28">
        <v>26</v>
      </c>
      <c r="C310" s="29" t="str">
        <f>IF(I28="x","26","")</f>
        <v/>
      </c>
      <c r="D310" s="30" t="str">
        <f>MID(A283,51,2)</f>
        <v/>
      </c>
      <c r="E310" s="31" t="str">
        <f ca="1">IF(MID(A283,51,2)&lt;&gt;"",OFFSET(A284,MID(A283,51,2),0),"")</f>
        <v/>
      </c>
    </row>
    <row r="311" spans="1:5" x14ac:dyDescent="0.25">
      <c r="A311" s="24" t="str">
        <f ca="1">OFFSET($A$28,1,0)</f>
        <v/>
      </c>
      <c r="B311" s="28">
        <v>27</v>
      </c>
      <c r="C311" s="29" t="str">
        <f>IF(I29="x","27","")</f>
        <v/>
      </c>
      <c r="D311" s="30" t="str">
        <f>MID(A283,53,2)</f>
        <v/>
      </c>
      <c r="E311" s="31" t="str">
        <f ca="1">IF(MID(A283,53,2)&lt;&gt;"",OFFSET(A284,MID(A283,53,2),0),"")</f>
        <v/>
      </c>
    </row>
    <row r="312" spans="1:5" x14ac:dyDescent="0.25">
      <c r="A312" s="24" t="str">
        <f ca="1">OFFSET($A$29,1,0)</f>
        <v/>
      </c>
      <c r="B312" s="28">
        <v>28</v>
      </c>
      <c r="C312" s="29" t="str">
        <f>IF(I30="x","28","")</f>
        <v/>
      </c>
      <c r="D312" s="30" t="str">
        <f>MID(A283,55,2)</f>
        <v/>
      </c>
      <c r="E312" s="31" t="str">
        <f ca="1">IF(MID(A283,55,2)&lt;&gt;"",OFFSET(A284,MID(A283,55,2),0),"")</f>
        <v/>
      </c>
    </row>
    <row r="313" spans="1:5" x14ac:dyDescent="0.25">
      <c r="A313" s="24" t="str">
        <f ca="1">OFFSET($A$30,1,0)</f>
        <v/>
      </c>
      <c r="B313" s="28">
        <v>29</v>
      </c>
      <c r="C313" s="29" t="str">
        <f>IF(I31="x","29","")</f>
        <v/>
      </c>
      <c r="D313" s="30" t="str">
        <f>MID(A283,57,2)</f>
        <v/>
      </c>
      <c r="E313" s="31" t="str">
        <f ca="1">IF(MID(A283,57,2)&lt;&gt;"",OFFSET(A284,MID(A283,57,2),0),"")</f>
        <v/>
      </c>
    </row>
    <row r="314" spans="1:5" x14ac:dyDescent="0.25">
      <c r="A314" s="24" t="str">
        <f ca="1">OFFSET($A$31,1,0)</f>
        <v/>
      </c>
      <c r="B314" s="28">
        <v>30</v>
      </c>
      <c r="C314" s="29" t="str">
        <f>IF(I32="x","30","")</f>
        <v/>
      </c>
      <c r="D314" s="30" t="str">
        <f>MID(A283,59,2)</f>
        <v/>
      </c>
      <c r="E314" s="31" t="str">
        <f ca="1">IF(MID(A283,59,2)&lt;&gt;"",OFFSET(A284,MID(A283,59,2),0),"")</f>
        <v/>
      </c>
    </row>
    <row r="316" spans="1:5" x14ac:dyDescent="0.25">
      <c r="A316" s="169" t="str">
        <f>IF(J$2="","",J$2)</f>
        <v/>
      </c>
      <c r="B316" s="170"/>
      <c r="C316" s="170"/>
      <c r="D316" s="170"/>
      <c r="E316" s="171"/>
    </row>
    <row r="317" spans="1:5" x14ac:dyDescent="0.25">
      <c r="A317" s="161" t="s">
        <v>105</v>
      </c>
      <c r="B317" s="162"/>
      <c r="C317" s="162"/>
      <c r="D317" s="162"/>
      <c r="E317" s="163"/>
    </row>
    <row r="318" spans="1:5" x14ac:dyDescent="0.25">
      <c r="A318" s="164" t="str">
        <f>CONCATENATE(C320,C321,C322,C323,C324,C325,C326,C327,C328,C329,C330,C331,C332,C333,C334,C335)</f>
        <v/>
      </c>
      <c r="B318" s="165"/>
      <c r="C318" s="165"/>
      <c r="D318" s="165"/>
      <c r="E318" s="166"/>
    </row>
    <row r="319" spans="1:5" x14ac:dyDescent="0.25">
      <c r="A319" s="26" t="s">
        <v>106</v>
      </c>
      <c r="B319" s="27" t="s">
        <v>107</v>
      </c>
      <c r="C319" s="27" t="s">
        <v>108</v>
      </c>
      <c r="D319" s="167" t="s">
        <v>109</v>
      </c>
      <c r="E319" s="168"/>
    </row>
    <row r="320" spans="1:5" x14ac:dyDescent="0.25">
      <c r="A320" s="24" t="str">
        <f>$A$3</f>
        <v>Agents 1</v>
      </c>
      <c r="B320" s="28">
        <v>1</v>
      </c>
      <c r="C320" s="29" t="str">
        <f>IF(J$3="x","01","")</f>
        <v/>
      </c>
      <c r="D320" s="30" t="str">
        <f>MID(A318,1,2)</f>
        <v/>
      </c>
      <c r="E320" s="31" t="str">
        <f ca="1">IF(MID(A318,1,2)&lt;&gt;"",OFFSET(A319,MID(A318,1,2),0),"")</f>
        <v/>
      </c>
    </row>
    <row r="321" spans="1:5" x14ac:dyDescent="0.25">
      <c r="A321" s="24" t="str">
        <f ca="1">OFFSET($A$3,1,0)</f>
        <v>Agents 10</v>
      </c>
      <c r="B321" s="28">
        <v>2</v>
      </c>
      <c r="C321" s="29" t="str">
        <f>IF(J$4="x","02","")</f>
        <v/>
      </c>
      <c r="D321" s="30" t="str">
        <f>MID(A318,3,2)</f>
        <v/>
      </c>
      <c r="E321" s="31" t="str">
        <f ca="1">IF(MID(A318,3,2)&lt;&gt;"",OFFSET(A319,MID(A318,3,2),0),"")</f>
        <v/>
      </c>
    </row>
    <row r="322" spans="1:5" x14ac:dyDescent="0.25">
      <c r="A322" s="24" t="str">
        <f ca="1">OFFSET($A$4,1,0)</f>
        <v>Agents 106</v>
      </c>
      <c r="B322" s="28">
        <v>3</v>
      </c>
      <c r="C322" s="29" t="str">
        <f>IF(J$5="x","03","")</f>
        <v/>
      </c>
      <c r="D322" s="30" t="str">
        <f>MID(A318,5,2)</f>
        <v/>
      </c>
      <c r="E322" s="31" t="str">
        <f ca="1">IF(MID(A318,5,2)&lt;&gt;"",OFFSET(A319,MID(A318,5,2),0),"")</f>
        <v/>
      </c>
    </row>
    <row r="323" spans="1:5" x14ac:dyDescent="0.25">
      <c r="A323" s="24" t="str">
        <f ca="1">OFFSET($A$5,1,0)</f>
        <v>Agents 110</v>
      </c>
      <c r="B323" s="28">
        <v>4</v>
      </c>
      <c r="C323" s="29" t="str">
        <f>IF(J$6="x","04","")</f>
        <v/>
      </c>
      <c r="D323" s="30" t="str">
        <f>MID(A318,7,2)</f>
        <v/>
      </c>
      <c r="E323" s="31" t="str">
        <f ca="1">IF(MID(A318,7,2)&lt;&gt;"",OFFSET(A319,MID(A318,7,2),0),"")</f>
        <v/>
      </c>
    </row>
    <row r="324" spans="1:5" x14ac:dyDescent="0.25">
      <c r="A324" s="24" t="str">
        <f ca="1">OFFSET($A$6,1,0)</f>
        <v>Agents 3</v>
      </c>
      <c r="B324" s="28">
        <v>5</v>
      </c>
      <c r="C324" s="29" t="str">
        <f>IF(J$7="x","05","")</f>
        <v/>
      </c>
      <c r="D324" s="30" t="str">
        <f>MID(A318,9,2)</f>
        <v/>
      </c>
      <c r="E324" s="31" t="str">
        <f ca="1">IF(MID(A318,9,2)&lt;&gt;"",OFFSET(A319,MID(A318,9,2),0),"")</f>
        <v/>
      </c>
    </row>
    <row r="325" spans="1:5" x14ac:dyDescent="0.25">
      <c r="A325" s="24" t="str">
        <f ca="1">OFFSET($A$7,1,0)</f>
        <v>Agents 30</v>
      </c>
      <c r="B325" s="28">
        <v>6</v>
      </c>
      <c r="C325" s="29" t="str">
        <f>IF(J$8="x","06","")</f>
        <v/>
      </c>
      <c r="D325" s="30" t="str">
        <f>MID(A318,11,2)</f>
        <v/>
      </c>
      <c r="E325" s="31" t="str">
        <f ca="1">IF(MID(A318,11,2)&lt;&gt;"",OFFSET(A319,MID(A318,11,2),0),"")</f>
        <v/>
      </c>
    </row>
    <row r="326" spans="1:5" x14ac:dyDescent="0.25">
      <c r="A326" s="24" t="str">
        <f ca="1">OFFSET($A$8,1,0)</f>
        <v>Agents 4</v>
      </c>
      <c r="B326" s="28">
        <v>7</v>
      </c>
      <c r="C326" s="29" t="str">
        <f>IF(J$9="x","07","")</f>
        <v/>
      </c>
      <c r="D326" s="30" t="str">
        <f>MID(A318,13,2)</f>
        <v/>
      </c>
      <c r="E326" s="31" t="str">
        <f ca="1">IF(MID(A318,13,2)&lt;&gt;"",OFFSET(A319,MID(A318,13,2),0),"")</f>
        <v/>
      </c>
    </row>
    <row r="327" spans="1:5" x14ac:dyDescent="0.25">
      <c r="A327" s="24" t="str">
        <f ca="1">OFFSET($A$9,1,0)</f>
        <v>Agents 41</v>
      </c>
      <c r="B327" s="28">
        <v>8</v>
      </c>
      <c r="C327" s="29" t="str">
        <f>IF(J$10="x","08","")</f>
        <v/>
      </c>
      <c r="D327" s="30" t="str">
        <f>MID(A318,15,2)</f>
        <v/>
      </c>
      <c r="E327" s="31" t="str">
        <f ca="1">IF(MID(A318,15,2)&lt;&gt;"",OFFSET(A319,MID(A318,15,2),0),"")</f>
        <v/>
      </c>
    </row>
    <row r="328" spans="1:5" x14ac:dyDescent="0.25">
      <c r="A328" s="24" t="str">
        <f ca="1">OFFSET($A$10,1,0)</f>
        <v>Agents 48</v>
      </c>
      <c r="B328" s="28">
        <v>9</v>
      </c>
      <c r="C328" s="29" t="str">
        <f>IF(J$11="x","09","")</f>
        <v/>
      </c>
      <c r="D328" s="30" t="str">
        <f>MID(A318,17,2)</f>
        <v/>
      </c>
      <c r="E328" s="31" t="str">
        <f ca="1">IF(MID(A318,17,2)&lt;&gt;"",OFFSET(A319,MID(A318,17,2),0),"")</f>
        <v/>
      </c>
    </row>
    <row r="329" spans="1:5" x14ac:dyDescent="0.25">
      <c r="A329" s="24" t="str">
        <f ca="1">OFFSET($A$11,1,0)</f>
        <v>Agents 6</v>
      </c>
      <c r="B329" s="28">
        <v>10</v>
      </c>
      <c r="C329" s="29" t="str">
        <f>IF(J$12="x","10","")</f>
        <v/>
      </c>
      <c r="D329" s="30" t="str">
        <f>MID(A318,19,2)</f>
        <v/>
      </c>
      <c r="E329" s="31" t="str">
        <f ca="1">IF(MID(A318,19,2)&lt;&gt;"",OFFSET(A319,MID(A318,19,2),0),"")</f>
        <v/>
      </c>
    </row>
    <row r="330" spans="1:5" x14ac:dyDescent="0.25">
      <c r="A330" s="24" t="str">
        <f ca="1">OFFSET($A$12,1,0)</f>
        <v>Agents 67</v>
      </c>
      <c r="B330" s="28">
        <v>11</v>
      </c>
      <c r="C330" s="29" t="str">
        <f>IF(J$13="x","11","")</f>
        <v/>
      </c>
      <c r="D330" s="30" t="str">
        <f>MID(A318,21,2)</f>
        <v/>
      </c>
      <c r="E330" s="31" t="str">
        <f ca="1">IF(MID(A318,21,2)&lt;&gt;"",OFFSET(A319,MID(A318,21,2),0),"")</f>
        <v/>
      </c>
    </row>
    <row r="331" spans="1:5" x14ac:dyDescent="0.25">
      <c r="A331" s="24" t="str">
        <f ca="1">OFFSET($A$13,1,0)</f>
        <v>Agents 71</v>
      </c>
      <c r="B331" s="28">
        <v>12</v>
      </c>
      <c r="C331" s="29" t="str">
        <f>IF(J$14="x","12","")</f>
        <v/>
      </c>
      <c r="D331" s="30" t="str">
        <f>MID(A318,23,2)</f>
        <v/>
      </c>
      <c r="E331" s="31" t="str">
        <f ca="1">IF(MID(A318,23,2)&lt;&gt;"",OFFSET(A319,MID(A318,23,2),0),"")</f>
        <v/>
      </c>
    </row>
    <row r="332" spans="1:5" x14ac:dyDescent="0.25">
      <c r="A332" s="24" t="str">
        <f ca="1">OFFSET($A$14,1,0)</f>
        <v>Agents 79</v>
      </c>
      <c r="B332" s="28">
        <v>13</v>
      </c>
      <c r="C332" s="29" t="str">
        <f>IF(J$15="x","13","")</f>
        <v/>
      </c>
      <c r="D332" s="30" t="str">
        <f>MID(A318,25,2)</f>
        <v/>
      </c>
      <c r="E332" s="31" t="str">
        <f ca="1">IF(MID(A318,25,2)&lt;&gt;"",OFFSET(A319,MID(A318,25,2),0),"")</f>
        <v/>
      </c>
    </row>
    <row r="333" spans="1:5" x14ac:dyDescent="0.25">
      <c r="A333" s="24" t="str">
        <f ca="1">OFFSET($A$15,1,0)</f>
        <v>Agents 8</v>
      </c>
      <c r="B333" s="28">
        <v>14</v>
      </c>
      <c r="C333" s="29" t="str">
        <f>IF(J$16="x","14","")</f>
        <v/>
      </c>
      <c r="D333" s="30" t="str">
        <f>MID(A318,27,2)</f>
        <v/>
      </c>
      <c r="E333" s="31" t="str">
        <f ca="1">IF(MID(A318,27,2)&lt;&gt;"",OFFSET(A319,MID(A318,27,2),0),"")</f>
        <v/>
      </c>
    </row>
    <row r="334" spans="1:5" x14ac:dyDescent="0.25">
      <c r="A334" s="24" t="str">
        <f ca="1">OFFSET($A$16,1,0)</f>
        <v>Agents 91</v>
      </c>
      <c r="B334" s="28">
        <v>15</v>
      </c>
      <c r="C334" s="29" t="str">
        <f>IF(J$17="x","15","")</f>
        <v/>
      </c>
      <c r="D334" s="30" t="str">
        <f>MID(A318,29,2)</f>
        <v/>
      </c>
      <c r="E334" s="31" t="str">
        <f ca="1">IF(MID(A318,29,2)&lt;&gt;"",OFFSET(A319,MID(A318,29,2),0),"")</f>
        <v/>
      </c>
    </row>
    <row r="335" spans="1:5" x14ac:dyDescent="0.25">
      <c r="A335" s="24" t="str">
        <f ca="1">OFFSET($A$17,1,0)</f>
        <v/>
      </c>
      <c r="B335" s="28">
        <v>16</v>
      </c>
      <c r="C335" s="29" t="str">
        <f>IF(J$18="x","16","")</f>
        <v/>
      </c>
      <c r="D335" s="30" t="str">
        <f>MID(A318,31,2)</f>
        <v/>
      </c>
      <c r="E335" s="31" t="str">
        <f ca="1">IF(MID(A318,31,2)&lt;&gt;"",OFFSET(A319,MID(A318,31,2),0),"")</f>
        <v/>
      </c>
    </row>
    <row r="336" spans="1:5" x14ac:dyDescent="0.25">
      <c r="A336" s="24" t="str">
        <f ca="1">OFFSET($A$18,1,0)</f>
        <v/>
      </c>
      <c r="B336" s="28">
        <v>17</v>
      </c>
      <c r="C336" s="29" t="str">
        <f>IF(J$19="x","17","")</f>
        <v/>
      </c>
      <c r="D336" s="30" t="str">
        <f>MID(A318,33,2)</f>
        <v/>
      </c>
      <c r="E336" s="31" t="str">
        <f ca="1">IF(MID(A318,33,2)&lt;&gt;"",OFFSET(A319,MID(A318,33,2),0),"")</f>
        <v/>
      </c>
    </row>
    <row r="337" spans="1:5" x14ac:dyDescent="0.25">
      <c r="A337" s="24" t="str">
        <f ca="1">OFFSET($A$19,1,0)</f>
        <v/>
      </c>
      <c r="B337" s="28">
        <v>18</v>
      </c>
      <c r="C337" s="29" t="str">
        <f>IF(J$20="x","18","")</f>
        <v/>
      </c>
      <c r="D337" s="30" t="str">
        <f>MID(A318,35,2)</f>
        <v/>
      </c>
      <c r="E337" s="31" t="str">
        <f ca="1">IF(MID(A318,35,2)&lt;&gt;"",OFFSET(A319,MID(A318,35,2),0),"")</f>
        <v/>
      </c>
    </row>
    <row r="338" spans="1:5" x14ac:dyDescent="0.25">
      <c r="A338" s="24" t="str">
        <f ca="1">OFFSET($A$20,1,0)</f>
        <v/>
      </c>
      <c r="B338" s="28">
        <v>19</v>
      </c>
      <c r="C338" s="29" t="str">
        <f>IF(J$21="x","19","")</f>
        <v/>
      </c>
      <c r="D338" s="30" t="str">
        <f>MID(A318,37,2)</f>
        <v/>
      </c>
      <c r="E338" s="31" t="str">
        <f ca="1">IF(MID(A318,37,2)&lt;&gt;"",OFFSET(A319,MID(A318,37,2),0),"")</f>
        <v/>
      </c>
    </row>
    <row r="339" spans="1:5" x14ac:dyDescent="0.25">
      <c r="A339" s="24" t="str">
        <f ca="1">OFFSET($A$21,1,0)</f>
        <v/>
      </c>
      <c r="B339" s="28">
        <v>20</v>
      </c>
      <c r="C339" s="29" t="str">
        <f>IF(J$22="x","20","")</f>
        <v/>
      </c>
      <c r="D339" s="30" t="str">
        <f>MID(A318,39,2)</f>
        <v/>
      </c>
      <c r="E339" s="31" t="str">
        <f ca="1">IF(MID(A318,39,2)&lt;&gt;"",OFFSET(A319,MID(A318,39,2),0),"")</f>
        <v/>
      </c>
    </row>
    <row r="340" spans="1:5" x14ac:dyDescent="0.25">
      <c r="A340" s="24" t="str">
        <f ca="1">OFFSET($A$22,1,0)</f>
        <v/>
      </c>
      <c r="B340" s="28">
        <v>21</v>
      </c>
      <c r="C340" s="29" t="str">
        <f>IF(J$23="x","21","")</f>
        <v/>
      </c>
      <c r="D340" s="30" t="str">
        <f>MID(A318,41,2)</f>
        <v/>
      </c>
      <c r="E340" s="31" t="str">
        <f ca="1">IF(MID(A318,41,2)&lt;&gt;"",OFFSET(A319,MID(A318,41,2),0),"")</f>
        <v/>
      </c>
    </row>
    <row r="341" spans="1:5" x14ac:dyDescent="0.25">
      <c r="A341" s="24" t="str">
        <f ca="1">OFFSET($A$23,1,0)</f>
        <v/>
      </c>
      <c r="B341" s="28">
        <v>22</v>
      </c>
      <c r="C341" s="29" t="str">
        <f>IF(J$24="x","22","")</f>
        <v/>
      </c>
      <c r="D341" s="30" t="str">
        <f>MID(A318,43,2)</f>
        <v/>
      </c>
      <c r="E341" s="31" t="str">
        <f ca="1">IF(MID(A318,43,2)&lt;&gt;"",OFFSET(A319,MID(A318,43,2),0),"")</f>
        <v/>
      </c>
    </row>
    <row r="342" spans="1:5" x14ac:dyDescent="0.25">
      <c r="A342" s="24" t="str">
        <f ca="1">OFFSET($A$24,1,0)</f>
        <v/>
      </c>
      <c r="B342" s="28">
        <v>23</v>
      </c>
      <c r="C342" s="29" t="str">
        <f>IF(J$25="x","23","")</f>
        <v/>
      </c>
      <c r="D342" s="30" t="str">
        <f>MID(A318,45,2)</f>
        <v/>
      </c>
      <c r="E342" s="31" t="str">
        <f ca="1">IF(MID(A318,45,2)&lt;&gt;"",OFFSET(A319,MID(A318,45,2),0),"")</f>
        <v/>
      </c>
    </row>
    <row r="343" spans="1:5" x14ac:dyDescent="0.25">
      <c r="A343" s="24" t="str">
        <f ca="1">OFFSET($A$25,1,0)</f>
        <v/>
      </c>
      <c r="B343" s="28">
        <v>24</v>
      </c>
      <c r="C343" s="29" t="str">
        <f>IF(J$26="x","24","")</f>
        <v/>
      </c>
      <c r="D343" s="30" t="str">
        <f>MID(A318,47,2)</f>
        <v/>
      </c>
      <c r="E343" s="31" t="str">
        <f ca="1">IF(MID(A318,47,2)&lt;&gt;"",OFFSET(A319,MID(A318,47,2),0),"")</f>
        <v/>
      </c>
    </row>
    <row r="344" spans="1:5" x14ac:dyDescent="0.25">
      <c r="A344" s="24" t="str">
        <f ca="1">OFFSET($A$26,1,0)</f>
        <v/>
      </c>
      <c r="B344" s="28">
        <v>25</v>
      </c>
      <c r="C344" s="29" t="str">
        <f>IF(J$27="x","25","")</f>
        <v/>
      </c>
      <c r="D344" s="30" t="str">
        <f>MID(A318,49,2)</f>
        <v/>
      </c>
      <c r="E344" s="31" t="str">
        <f ca="1">IF(MID(A318,49,2)&lt;&gt;"",OFFSET(A319,MID(A318,49,2),0),"")</f>
        <v/>
      </c>
    </row>
    <row r="345" spans="1:5" x14ac:dyDescent="0.25">
      <c r="A345" s="24" t="str">
        <f ca="1">OFFSET($A$27,1,0)</f>
        <v/>
      </c>
      <c r="B345" s="28">
        <v>26</v>
      </c>
      <c r="C345" s="29" t="str">
        <f>IF(J$28="x","26","")</f>
        <v/>
      </c>
      <c r="D345" s="30" t="str">
        <f>MID(A318,51,2)</f>
        <v/>
      </c>
      <c r="E345" s="31" t="str">
        <f ca="1">IF(MID(A318,51,2)&lt;&gt;"",OFFSET(A319,MID(A318,51,2),0),"")</f>
        <v/>
      </c>
    </row>
    <row r="346" spans="1:5" x14ac:dyDescent="0.25">
      <c r="A346" s="24" t="str">
        <f ca="1">OFFSET($A$28,1,0)</f>
        <v/>
      </c>
      <c r="B346" s="28">
        <v>27</v>
      </c>
      <c r="C346" s="29" t="str">
        <f>IF(J$29="x","27","")</f>
        <v/>
      </c>
      <c r="D346" s="30" t="str">
        <f>MID(A318,53,2)</f>
        <v/>
      </c>
      <c r="E346" s="31" t="str">
        <f ca="1">IF(MID(A318,53,2)&lt;&gt;"",OFFSET(A319,MID(A318,53,2),0),"")</f>
        <v/>
      </c>
    </row>
    <row r="347" spans="1:5" x14ac:dyDescent="0.25">
      <c r="A347" s="24" t="str">
        <f ca="1">OFFSET($A$29,1,0)</f>
        <v/>
      </c>
      <c r="B347" s="28">
        <v>28</v>
      </c>
      <c r="C347" s="29" t="str">
        <f>IF(J$30="x","28","")</f>
        <v/>
      </c>
      <c r="D347" s="30" t="str">
        <f>MID(A318,55,2)</f>
        <v/>
      </c>
      <c r="E347" s="31" t="str">
        <f ca="1">IF(MID(A318,55,2)&lt;&gt;"",OFFSET(A319,MID(A318,55,2),0),"")</f>
        <v/>
      </c>
    </row>
    <row r="348" spans="1:5" x14ac:dyDescent="0.25">
      <c r="A348" s="24" t="str">
        <f ca="1">OFFSET($A$30,1,0)</f>
        <v/>
      </c>
      <c r="B348" s="28">
        <v>29</v>
      </c>
      <c r="C348" s="29" t="str">
        <f>IF(J$31="x","29","")</f>
        <v/>
      </c>
      <c r="D348" s="30" t="str">
        <f>MID(A318,57,2)</f>
        <v/>
      </c>
      <c r="E348" s="31" t="str">
        <f ca="1">IF(MID(A318,57,2)&lt;&gt;"",OFFSET(A319,MID(A318,57,2),0),"")</f>
        <v/>
      </c>
    </row>
    <row r="349" spans="1:5" x14ac:dyDescent="0.25">
      <c r="A349" s="24" t="str">
        <f ca="1">OFFSET($A$31,1,0)</f>
        <v/>
      </c>
      <c r="B349" s="28">
        <v>30</v>
      </c>
      <c r="C349" s="29" t="str">
        <f>IF(J$32="x","30","")</f>
        <v/>
      </c>
      <c r="D349" s="30" t="str">
        <f>MID(A318,59,2)</f>
        <v/>
      </c>
      <c r="E349" s="31" t="str">
        <f ca="1">IF(MID(A318,59,2)&lt;&gt;"",OFFSET(A319,MID(A318,59,2),0),"")</f>
        <v/>
      </c>
    </row>
    <row r="351" spans="1:5" x14ac:dyDescent="0.25">
      <c r="A351" s="169" t="str">
        <f>IF(K$2="","",K$2)</f>
        <v/>
      </c>
      <c r="B351" s="170"/>
      <c r="C351" s="170"/>
      <c r="D351" s="170"/>
      <c r="E351" s="171"/>
    </row>
    <row r="352" spans="1:5" x14ac:dyDescent="0.25">
      <c r="A352" s="161" t="s">
        <v>105</v>
      </c>
      <c r="B352" s="162"/>
      <c r="C352" s="162"/>
      <c r="D352" s="162"/>
      <c r="E352" s="163"/>
    </row>
    <row r="353" spans="1:5" x14ac:dyDescent="0.25">
      <c r="A353" s="164" t="str">
        <f>CONCATENATE(C355,C356,C357,C358,C359,C360,C361,C362,C363,C364,C365,C366,C367,C368,C369,C370)</f>
        <v/>
      </c>
      <c r="B353" s="165"/>
      <c r="C353" s="165"/>
      <c r="D353" s="165"/>
      <c r="E353" s="166"/>
    </row>
    <row r="354" spans="1:5" x14ac:dyDescent="0.25">
      <c r="A354" s="26" t="s">
        <v>106</v>
      </c>
      <c r="B354" s="27" t="s">
        <v>107</v>
      </c>
      <c r="C354" s="27" t="s">
        <v>108</v>
      </c>
      <c r="D354" s="167" t="s">
        <v>109</v>
      </c>
      <c r="E354" s="168"/>
    </row>
    <row r="355" spans="1:5" x14ac:dyDescent="0.25">
      <c r="A355" s="24" t="str">
        <f>$A$3</f>
        <v>Agents 1</v>
      </c>
      <c r="B355" s="28">
        <v>1</v>
      </c>
      <c r="C355" s="29" t="str">
        <f>IF(K$3="x","01","")</f>
        <v/>
      </c>
      <c r="D355" s="30" t="str">
        <f>MID(A353,1,2)</f>
        <v/>
      </c>
      <c r="E355" s="31" t="str">
        <f ca="1">IF(MID(A353,1,2)&lt;&gt;"",OFFSET(A354,MID(A353,1,2),0),"")</f>
        <v/>
      </c>
    </row>
    <row r="356" spans="1:5" x14ac:dyDescent="0.25">
      <c r="A356" s="24" t="str">
        <f ca="1">OFFSET($A$3,1,0)</f>
        <v>Agents 10</v>
      </c>
      <c r="B356" s="28">
        <v>2</v>
      </c>
      <c r="C356" s="29" t="str">
        <f>IF(K$4="x","02","")</f>
        <v/>
      </c>
      <c r="D356" s="30" t="str">
        <f>MID(A353,3,2)</f>
        <v/>
      </c>
      <c r="E356" s="31" t="str">
        <f ca="1">IF(MID(A353,3,2)&lt;&gt;"",OFFSET(A354,MID(A353,3,2),0),"")</f>
        <v/>
      </c>
    </row>
    <row r="357" spans="1:5" x14ac:dyDescent="0.25">
      <c r="A357" s="24" t="str">
        <f ca="1">OFFSET($A$4,1,0)</f>
        <v>Agents 106</v>
      </c>
      <c r="B357" s="28">
        <v>3</v>
      </c>
      <c r="C357" s="29" t="str">
        <f>IF(K$5="x","03","")</f>
        <v/>
      </c>
      <c r="D357" s="30" t="str">
        <f>MID(A353,5,2)</f>
        <v/>
      </c>
      <c r="E357" s="31" t="str">
        <f ca="1">IF(MID(A353,5,2)&lt;&gt;"",OFFSET(A354,MID(A353,5,2),0),"")</f>
        <v/>
      </c>
    </row>
    <row r="358" spans="1:5" x14ac:dyDescent="0.25">
      <c r="A358" s="24" t="str">
        <f ca="1">OFFSET($A$5,1,0)</f>
        <v>Agents 110</v>
      </c>
      <c r="B358" s="28">
        <v>4</v>
      </c>
      <c r="C358" s="29" t="str">
        <f>IF(K$6="x","04","")</f>
        <v/>
      </c>
      <c r="D358" s="30" t="str">
        <f>MID(A353,7,2)</f>
        <v/>
      </c>
      <c r="E358" s="31" t="str">
        <f ca="1">IF(MID(A353,7,2)&lt;&gt;"",OFFSET(A354,MID(A353,7,2),0),"")</f>
        <v/>
      </c>
    </row>
    <row r="359" spans="1:5" x14ac:dyDescent="0.25">
      <c r="A359" s="24" t="str">
        <f ca="1">OFFSET($A$6,1,0)</f>
        <v>Agents 3</v>
      </c>
      <c r="B359" s="28">
        <v>5</v>
      </c>
      <c r="C359" s="29" t="str">
        <f>IF(K$7="x","05","")</f>
        <v/>
      </c>
      <c r="D359" s="30" t="str">
        <f>MID(A353,9,2)</f>
        <v/>
      </c>
      <c r="E359" s="31" t="str">
        <f ca="1">IF(MID(A353,9,2)&lt;&gt;"",OFFSET(A354,MID(A353,9,2),0),"")</f>
        <v/>
      </c>
    </row>
    <row r="360" spans="1:5" x14ac:dyDescent="0.25">
      <c r="A360" s="24" t="str">
        <f ca="1">OFFSET($A$7,1,0)</f>
        <v>Agents 30</v>
      </c>
      <c r="B360" s="28">
        <v>6</v>
      </c>
      <c r="C360" s="29" t="str">
        <f>IF(K$8="x","06","")</f>
        <v/>
      </c>
      <c r="D360" s="30" t="str">
        <f>MID(A353,11,2)</f>
        <v/>
      </c>
      <c r="E360" s="31" t="str">
        <f ca="1">IF(MID(A353,11,2)&lt;&gt;"",OFFSET(A354,MID(A353,11,2),0),"")</f>
        <v/>
      </c>
    </row>
    <row r="361" spans="1:5" x14ac:dyDescent="0.25">
      <c r="A361" s="24" t="str">
        <f ca="1">OFFSET($A$8,1,0)</f>
        <v>Agents 4</v>
      </c>
      <c r="B361" s="28">
        <v>7</v>
      </c>
      <c r="C361" s="29" t="str">
        <f>IF(K$9="x","07","")</f>
        <v/>
      </c>
      <c r="D361" s="30" t="str">
        <f>MID(A353,13,2)</f>
        <v/>
      </c>
      <c r="E361" s="31" t="str">
        <f ca="1">IF(MID(A353,13,2)&lt;&gt;"",OFFSET(A354,MID(A353,13,2),0),"")</f>
        <v/>
      </c>
    </row>
    <row r="362" spans="1:5" x14ac:dyDescent="0.25">
      <c r="A362" s="24" t="str">
        <f ca="1">OFFSET($A$9,1,0)</f>
        <v>Agents 41</v>
      </c>
      <c r="B362" s="28">
        <v>8</v>
      </c>
      <c r="C362" s="29" t="str">
        <f>IF(K$10="x","08","")</f>
        <v/>
      </c>
      <c r="D362" s="30" t="str">
        <f>MID(A353,15,2)</f>
        <v/>
      </c>
      <c r="E362" s="31" t="str">
        <f ca="1">IF(MID(A353,15,2)&lt;&gt;"",OFFSET(A354,MID(A353,15,2),0),"")</f>
        <v/>
      </c>
    </row>
    <row r="363" spans="1:5" x14ac:dyDescent="0.25">
      <c r="A363" s="24" t="str">
        <f ca="1">OFFSET($A$10,1,0)</f>
        <v>Agents 48</v>
      </c>
      <c r="B363" s="28">
        <v>9</v>
      </c>
      <c r="C363" s="29" t="str">
        <f>IF(K$11="x","09","")</f>
        <v/>
      </c>
      <c r="D363" s="30" t="str">
        <f>MID(A353,17,2)</f>
        <v/>
      </c>
      <c r="E363" s="31" t="str">
        <f ca="1">IF(MID(A353,17,2)&lt;&gt;"",OFFSET(A354,MID(A353,17,2),0),"")</f>
        <v/>
      </c>
    </row>
    <row r="364" spans="1:5" x14ac:dyDescent="0.25">
      <c r="A364" s="24" t="str">
        <f ca="1">OFFSET($A$11,1,0)</f>
        <v>Agents 6</v>
      </c>
      <c r="B364" s="28">
        <v>10</v>
      </c>
      <c r="C364" s="29" t="str">
        <f>IF(K$12="x","10","")</f>
        <v/>
      </c>
      <c r="D364" s="30" t="str">
        <f>MID(A353,19,2)</f>
        <v/>
      </c>
      <c r="E364" s="31" t="str">
        <f ca="1">IF(MID(A353,19,2)&lt;&gt;"",OFFSET(A354,MID(A353,19,2),0),"")</f>
        <v/>
      </c>
    </row>
    <row r="365" spans="1:5" x14ac:dyDescent="0.25">
      <c r="A365" s="24" t="str">
        <f ca="1">OFFSET($A$12,1,0)</f>
        <v>Agents 67</v>
      </c>
      <c r="B365" s="28">
        <v>11</v>
      </c>
      <c r="C365" s="29" t="str">
        <f>IF(K$13="x","11","")</f>
        <v/>
      </c>
      <c r="D365" s="30" t="str">
        <f>MID(A353,21,2)</f>
        <v/>
      </c>
      <c r="E365" s="31" t="str">
        <f ca="1">IF(MID(A353,21,2)&lt;&gt;"",OFFSET(A354,MID(A353,21,2),0),"")</f>
        <v/>
      </c>
    </row>
    <row r="366" spans="1:5" x14ac:dyDescent="0.25">
      <c r="A366" s="24" t="str">
        <f ca="1">OFFSET($A$13,1,0)</f>
        <v>Agents 71</v>
      </c>
      <c r="B366" s="28">
        <v>12</v>
      </c>
      <c r="C366" s="29" t="str">
        <f>IF(K$14="x","12","")</f>
        <v/>
      </c>
      <c r="D366" s="30" t="str">
        <f>MID(A353,23,2)</f>
        <v/>
      </c>
      <c r="E366" s="31" t="str">
        <f ca="1">IF(MID(A353,23,2)&lt;&gt;"",OFFSET(A354,MID(A353,23,2),0),"")</f>
        <v/>
      </c>
    </row>
    <row r="367" spans="1:5" x14ac:dyDescent="0.25">
      <c r="A367" s="24" t="str">
        <f ca="1">OFFSET($A$14,1,0)</f>
        <v>Agents 79</v>
      </c>
      <c r="B367" s="28">
        <v>13</v>
      </c>
      <c r="C367" s="29" t="str">
        <f>IF(K$15="x","13","")</f>
        <v/>
      </c>
      <c r="D367" s="30" t="str">
        <f>MID(A353,25,2)</f>
        <v/>
      </c>
      <c r="E367" s="31" t="str">
        <f ca="1">IF(MID(A353,25,2)&lt;&gt;"",OFFSET(A354,MID(A353,25,2),0),"")</f>
        <v/>
      </c>
    </row>
    <row r="368" spans="1:5" x14ac:dyDescent="0.25">
      <c r="A368" s="24" t="str">
        <f ca="1">OFFSET($A$15,1,0)</f>
        <v>Agents 8</v>
      </c>
      <c r="B368" s="28">
        <v>14</v>
      </c>
      <c r="C368" s="29" t="str">
        <f>IF(K$16="x","14","")</f>
        <v/>
      </c>
      <c r="D368" s="30" t="str">
        <f>MID(A353,27,2)</f>
        <v/>
      </c>
      <c r="E368" s="31" t="str">
        <f ca="1">IF(MID(A353,27,2)&lt;&gt;"",OFFSET(A354,MID(A353,27,2),0),"")</f>
        <v/>
      </c>
    </row>
    <row r="369" spans="1:5" x14ac:dyDescent="0.25">
      <c r="A369" s="24" t="str">
        <f ca="1">OFFSET($A$16,1,0)</f>
        <v>Agents 91</v>
      </c>
      <c r="B369" s="28">
        <v>15</v>
      </c>
      <c r="C369" s="29" t="str">
        <f>IF(K$17="x","15","")</f>
        <v/>
      </c>
      <c r="D369" s="30" t="str">
        <f>MID(A353,29,2)</f>
        <v/>
      </c>
      <c r="E369" s="31" t="str">
        <f ca="1">IF(MID(A353,29,2)&lt;&gt;"",OFFSET(A354,MID(A353,29,2),0),"")</f>
        <v/>
      </c>
    </row>
    <row r="370" spans="1:5" x14ac:dyDescent="0.25">
      <c r="A370" s="24" t="str">
        <f ca="1">OFFSET($A$17,1,0)</f>
        <v/>
      </c>
      <c r="B370" s="28">
        <v>16</v>
      </c>
      <c r="C370" s="29" t="str">
        <f>IF(K$18="x","16","")</f>
        <v/>
      </c>
      <c r="D370" s="30" t="str">
        <f>MID(A353,31,2)</f>
        <v/>
      </c>
      <c r="E370" s="31" t="str">
        <f ca="1">IF(MID(A353,31,2)&lt;&gt;"",OFFSET(A354,MID(A353,31,2),0),"")</f>
        <v/>
      </c>
    </row>
    <row r="371" spans="1:5" x14ac:dyDescent="0.25">
      <c r="A371" s="24" t="str">
        <f ca="1">OFFSET($A$18,1,0)</f>
        <v/>
      </c>
      <c r="B371" s="28">
        <v>17</v>
      </c>
      <c r="C371" s="29" t="str">
        <f>IF(K$19="x","17","")</f>
        <v/>
      </c>
      <c r="D371" s="30" t="str">
        <f>MID(A353,33,2)</f>
        <v/>
      </c>
      <c r="E371" s="31" t="str">
        <f ca="1">IF(MID(A353,33,2)&lt;&gt;"",OFFSET(A354,MID(A353,33,2),0),"")</f>
        <v/>
      </c>
    </row>
    <row r="372" spans="1:5" x14ac:dyDescent="0.25">
      <c r="A372" s="24" t="str">
        <f ca="1">OFFSET($A$19,1,0)</f>
        <v/>
      </c>
      <c r="B372" s="28">
        <v>18</v>
      </c>
      <c r="C372" s="29" t="str">
        <f>IF(K$20="x","18","")</f>
        <v/>
      </c>
      <c r="D372" s="30" t="str">
        <f>MID(A353,35,2)</f>
        <v/>
      </c>
      <c r="E372" s="31" t="str">
        <f ca="1">IF(MID(A353,35,2)&lt;&gt;"",OFFSET(A354,MID(A353,35,2),0),"")</f>
        <v/>
      </c>
    </row>
    <row r="373" spans="1:5" x14ac:dyDescent="0.25">
      <c r="A373" s="24" t="str">
        <f ca="1">OFFSET($A$20,1,0)</f>
        <v/>
      </c>
      <c r="B373" s="28">
        <v>19</v>
      </c>
      <c r="C373" s="29" t="str">
        <f>IF(K$21="x","19","")</f>
        <v/>
      </c>
      <c r="D373" s="30" t="str">
        <f>MID(A353,37,2)</f>
        <v/>
      </c>
      <c r="E373" s="31" t="str">
        <f ca="1">IF(MID(A353,37,2)&lt;&gt;"",OFFSET(A354,MID(A353,37,2),0),"")</f>
        <v/>
      </c>
    </row>
    <row r="374" spans="1:5" x14ac:dyDescent="0.25">
      <c r="A374" s="24" t="str">
        <f ca="1">OFFSET($A$21,1,0)</f>
        <v/>
      </c>
      <c r="B374" s="28">
        <v>20</v>
      </c>
      <c r="C374" s="29" t="str">
        <f>IF(K$22="x","20","")</f>
        <v/>
      </c>
      <c r="D374" s="30" t="str">
        <f>MID(A353,39,2)</f>
        <v/>
      </c>
      <c r="E374" s="31" t="str">
        <f ca="1">IF(MID(A353,39,2)&lt;&gt;"",OFFSET(A354,MID(A353,39,2),0),"")</f>
        <v/>
      </c>
    </row>
    <row r="375" spans="1:5" x14ac:dyDescent="0.25">
      <c r="A375" s="24" t="str">
        <f ca="1">OFFSET($A$22,1,0)</f>
        <v/>
      </c>
      <c r="B375" s="28">
        <v>21</v>
      </c>
      <c r="C375" s="29" t="str">
        <f>IF(K$23="x","21","")</f>
        <v/>
      </c>
      <c r="D375" s="30" t="str">
        <f>MID(A353,41,2)</f>
        <v/>
      </c>
      <c r="E375" s="31" t="str">
        <f ca="1">IF(MID(A353,41,2)&lt;&gt;"",OFFSET(A354,MID(A353,41,2),0),"")</f>
        <v/>
      </c>
    </row>
    <row r="376" spans="1:5" x14ac:dyDescent="0.25">
      <c r="A376" s="24" t="str">
        <f ca="1">OFFSET($A$23,1,0)</f>
        <v/>
      </c>
      <c r="B376" s="28">
        <v>22</v>
      </c>
      <c r="C376" s="29" t="str">
        <f>IF(K$24="x","22","")</f>
        <v/>
      </c>
      <c r="D376" s="30" t="str">
        <f>MID(A353,43,2)</f>
        <v/>
      </c>
      <c r="E376" s="31" t="str">
        <f ca="1">IF(MID(A353,43,2)&lt;&gt;"",OFFSET(A354,MID(A353,43,2),0),"")</f>
        <v/>
      </c>
    </row>
    <row r="377" spans="1:5" x14ac:dyDescent="0.25">
      <c r="A377" s="24" t="str">
        <f ca="1">OFFSET($A$24,1,0)</f>
        <v/>
      </c>
      <c r="B377" s="28">
        <v>23</v>
      </c>
      <c r="C377" s="29" t="str">
        <f>IF(K$25="x","23","")</f>
        <v/>
      </c>
      <c r="D377" s="30" t="str">
        <f>MID(A353,45,2)</f>
        <v/>
      </c>
      <c r="E377" s="31" t="str">
        <f ca="1">IF(MID(A353,45,2)&lt;&gt;"",OFFSET(A354,MID(A353,45,2),0),"")</f>
        <v/>
      </c>
    </row>
    <row r="378" spans="1:5" x14ac:dyDescent="0.25">
      <c r="A378" s="24" t="str">
        <f ca="1">OFFSET($A$25,1,0)</f>
        <v/>
      </c>
      <c r="B378" s="28">
        <v>24</v>
      </c>
      <c r="C378" s="29" t="str">
        <f>IF(K$26="x","24","")</f>
        <v/>
      </c>
      <c r="D378" s="30" t="str">
        <f>MID(A353,47,2)</f>
        <v/>
      </c>
      <c r="E378" s="31" t="str">
        <f ca="1">IF(MID(A353,47,2)&lt;&gt;"",OFFSET(A354,MID(A353,47,2),0),"")</f>
        <v/>
      </c>
    </row>
    <row r="379" spans="1:5" x14ac:dyDescent="0.25">
      <c r="A379" s="24" t="str">
        <f ca="1">OFFSET($A$26,1,0)</f>
        <v/>
      </c>
      <c r="B379" s="28">
        <v>25</v>
      </c>
      <c r="C379" s="29" t="str">
        <f>IF(K$27="x","25","")</f>
        <v/>
      </c>
      <c r="D379" s="30" t="str">
        <f>MID(A353,49,2)</f>
        <v/>
      </c>
      <c r="E379" s="31" t="str">
        <f ca="1">IF(MID(A353,49,2)&lt;&gt;"",OFFSET(A354,MID(A353,49,2),0),"")</f>
        <v/>
      </c>
    </row>
    <row r="380" spans="1:5" x14ac:dyDescent="0.25">
      <c r="A380" s="24" t="str">
        <f ca="1">OFFSET($A$27,1,0)</f>
        <v/>
      </c>
      <c r="B380" s="28">
        <v>26</v>
      </c>
      <c r="C380" s="29" t="str">
        <f>IF(K$28="x","26","")</f>
        <v/>
      </c>
      <c r="D380" s="30" t="str">
        <f>MID(A353,51,2)</f>
        <v/>
      </c>
      <c r="E380" s="31" t="str">
        <f ca="1">IF(MID(A353,51,2)&lt;&gt;"",OFFSET(A354,MID(A353,51,2),0),"")</f>
        <v/>
      </c>
    </row>
    <row r="381" spans="1:5" x14ac:dyDescent="0.25">
      <c r="A381" s="24" t="str">
        <f ca="1">OFFSET($A$28,1,0)</f>
        <v/>
      </c>
      <c r="B381" s="28">
        <v>27</v>
      </c>
      <c r="C381" s="29" t="str">
        <f>IF(K$29="x","27","")</f>
        <v/>
      </c>
      <c r="D381" s="30" t="str">
        <f>MID(A353,53,2)</f>
        <v/>
      </c>
      <c r="E381" s="31" t="str">
        <f ca="1">IF(MID(A353,53,2)&lt;&gt;"",OFFSET(A354,MID(A353,53,2),0),"")</f>
        <v/>
      </c>
    </row>
    <row r="382" spans="1:5" x14ac:dyDescent="0.25">
      <c r="A382" s="24" t="str">
        <f ca="1">OFFSET($A$29,1,0)</f>
        <v/>
      </c>
      <c r="B382" s="28">
        <v>28</v>
      </c>
      <c r="C382" s="29" t="str">
        <f>IF(K$30="x","28","")</f>
        <v/>
      </c>
      <c r="D382" s="30" t="str">
        <f>MID(A353,55,2)</f>
        <v/>
      </c>
      <c r="E382" s="31" t="str">
        <f ca="1">IF(MID(A353,55,2)&lt;&gt;"",OFFSET(A354,MID(A353,55,2),0),"")</f>
        <v/>
      </c>
    </row>
    <row r="383" spans="1:5" x14ac:dyDescent="0.25">
      <c r="A383" s="24" t="str">
        <f ca="1">OFFSET($A$30,1,0)</f>
        <v/>
      </c>
      <c r="B383" s="28">
        <v>29</v>
      </c>
      <c r="C383" s="29" t="str">
        <f>IF(K$31="x","29","")</f>
        <v/>
      </c>
      <c r="D383" s="30" t="str">
        <f>MID(A353,57,2)</f>
        <v/>
      </c>
      <c r="E383" s="31" t="str">
        <f ca="1">IF(MID(A353,57,2)&lt;&gt;"",OFFSET(A354,MID(A353,57,2),0),"")</f>
        <v/>
      </c>
    </row>
    <row r="384" spans="1:5" x14ac:dyDescent="0.25">
      <c r="A384" s="24" t="str">
        <f ca="1">OFFSET($A$31,1,0)</f>
        <v/>
      </c>
      <c r="B384" s="28">
        <v>30</v>
      </c>
      <c r="C384" s="29" t="str">
        <f>IF(K$32="x","30","")</f>
        <v/>
      </c>
      <c r="D384" s="30" t="str">
        <f>MID(A353,59,2)</f>
        <v/>
      </c>
      <c r="E384" s="31" t="str">
        <f ca="1">IF(MID(A353,59,2)&lt;&gt;"",OFFSET(A354,MID(A353,59,2),0),"")</f>
        <v/>
      </c>
    </row>
    <row r="386" spans="1:5" x14ac:dyDescent="0.25">
      <c r="A386" s="169" t="str">
        <f>IF(L$2="","",L$2)</f>
        <v/>
      </c>
      <c r="B386" s="170"/>
      <c r="C386" s="170"/>
      <c r="D386" s="170"/>
      <c r="E386" s="171"/>
    </row>
    <row r="387" spans="1:5" x14ac:dyDescent="0.25">
      <c r="A387" s="161" t="s">
        <v>105</v>
      </c>
      <c r="B387" s="162"/>
      <c r="C387" s="162"/>
      <c r="D387" s="162"/>
      <c r="E387" s="163"/>
    </row>
    <row r="388" spans="1:5" x14ac:dyDescent="0.25">
      <c r="A388" s="164" t="str">
        <f>CONCATENATE(C390,C391,C392,C393,C394,C395,C396,C397,C398,C399,C400,C401,C402,C403,C404,C405)</f>
        <v/>
      </c>
      <c r="B388" s="165"/>
      <c r="C388" s="165"/>
      <c r="D388" s="165"/>
      <c r="E388" s="166"/>
    </row>
    <row r="389" spans="1:5" x14ac:dyDescent="0.25">
      <c r="A389" s="26" t="s">
        <v>106</v>
      </c>
      <c r="B389" s="27" t="s">
        <v>107</v>
      </c>
      <c r="C389" s="27" t="s">
        <v>108</v>
      </c>
      <c r="D389" s="167" t="s">
        <v>109</v>
      </c>
      <c r="E389" s="168"/>
    </row>
    <row r="390" spans="1:5" x14ac:dyDescent="0.25">
      <c r="A390" s="24" t="str">
        <f>$A$3</f>
        <v>Agents 1</v>
      </c>
      <c r="B390" s="28">
        <v>1</v>
      </c>
      <c r="C390" s="29" t="str">
        <f>IF(L$3="x","01","")</f>
        <v/>
      </c>
      <c r="D390" s="30" t="str">
        <f>MID(A388,1,2)</f>
        <v/>
      </c>
      <c r="E390" s="31" t="str">
        <f ca="1">IF(MID(A388,1,2)&lt;&gt;"",OFFSET(A389,MID(A388,1,2),0),"")</f>
        <v/>
      </c>
    </row>
    <row r="391" spans="1:5" x14ac:dyDescent="0.25">
      <c r="A391" s="24" t="str">
        <f ca="1">OFFSET($A$3,1,0)</f>
        <v>Agents 10</v>
      </c>
      <c r="B391" s="28">
        <v>2</v>
      </c>
      <c r="C391" s="29" t="str">
        <f>IF(L$4="x","02","")</f>
        <v/>
      </c>
      <c r="D391" s="30" t="str">
        <f>MID(A388,3,2)</f>
        <v/>
      </c>
      <c r="E391" s="31" t="str">
        <f ca="1">IF(MID(A388,3,2)&lt;&gt;"",OFFSET(A389,MID(A388,3,2),0),"")</f>
        <v/>
      </c>
    </row>
    <row r="392" spans="1:5" x14ac:dyDescent="0.25">
      <c r="A392" s="24" t="str">
        <f ca="1">OFFSET($A$4,1,0)</f>
        <v>Agents 106</v>
      </c>
      <c r="B392" s="28">
        <v>3</v>
      </c>
      <c r="C392" s="29" t="str">
        <f>IF(L$5="x","03","")</f>
        <v/>
      </c>
      <c r="D392" s="30" t="str">
        <f>MID(A388,5,2)</f>
        <v/>
      </c>
      <c r="E392" s="31" t="str">
        <f ca="1">IF(MID(A388,5,2)&lt;&gt;"",OFFSET(A389,MID(A388,5,2),0),"")</f>
        <v/>
      </c>
    </row>
    <row r="393" spans="1:5" x14ac:dyDescent="0.25">
      <c r="A393" s="24" t="str">
        <f ca="1">OFFSET($A$5,1,0)</f>
        <v>Agents 110</v>
      </c>
      <c r="B393" s="28">
        <v>4</v>
      </c>
      <c r="C393" s="29" t="str">
        <f>IF(L$6="x","04","")</f>
        <v/>
      </c>
      <c r="D393" s="30" t="str">
        <f>MID(A388,7,2)</f>
        <v/>
      </c>
      <c r="E393" s="31" t="str">
        <f ca="1">IF(MID(A388,7,2)&lt;&gt;"",OFFSET(A389,MID(A388,7,2),0),"")</f>
        <v/>
      </c>
    </row>
    <row r="394" spans="1:5" x14ac:dyDescent="0.25">
      <c r="A394" s="24" t="str">
        <f ca="1">OFFSET($A$6,1,0)</f>
        <v>Agents 3</v>
      </c>
      <c r="B394" s="28">
        <v>5</v>
      </c>
      <c r="C394" s="29" t="str">
        <f>IF(L$7="x","05","")</f>
        <v/>
      </c>
      <c r="D394" s="30" t="str">
        <f>MID(A388,9,2)</f>
        <v/>
      </c>
      <c r="E394" s="31" t="str">
        <f ca="1">IF(MID(A388,9,2)&lt;&gt;"",OFFSET(A389,MID(A388,9,2),0),"")</f>
        <v/>
      </c>
    </row>
    <row r="395" spans="1:5" x14ac:dyDescent="0.25">
      <c r="A395" s="24" t="str">
        <f ca="1">OFFSET($A$7,1,0)</f>
        <v>Agents 30</v>
      </c>
      <c r="B395" s="28">
        <v>6</v>
      </c>
      <c r="C395" s="29" t="str">
        <f>IF(L$8="x","06","")</f>
        <v/>
      </c>
      <c r="D395" s="30" t="str">
        <f>MID(A388,11,2)</f>
        <v/>
      </c>
      <c r="E395" s="31" t="str">
        <f ca="1">IF(MID(A388,11,2)&lt;&gt;"",OFFSET(A389,MID(A388,11,2),0),"")</f>
        <v/>
      </c>
    </row>
    <row r="396" spans="1:5" x14ac:dyDescent="0.25">
      <c r="A396" s="24" t="str">
        <f ca="1">OFFSET($A$8,1,0)</f>
        <v>Agents 4</v>
      </c>
      <c r="B396" s="28">
        <v>7</v>
      </c>
      <c r="C396" s="29" t="str">
        <f>IF(L$9="x","07","")</f>
        <v/>
      </c>
      <c r="D396" s="30" t="str">
        <f>MID(A388,13,2)</f>
        <v/>
      </c>
      <c r="E396" s="31" t="str">
        <f ca="1">IF(MID(A388,13,2)&lt;&gt;"",OFFSET(A389,MID(A388,13,2),0),"")</f>
        <v/>
      </c>
    </row>
    <row r="397" spans="1:5" x14ac:dyDescent="0.25">
      <c r="A397" s="24" t="str">
        <f ca="1">OFFSET($A$9,1,0)</f>
        <v>Agents 41</v>
      </c>
      <c r="B397" s="28">
        <v>8</v>
      </c>
      <c r="C397" s="29" t="str">
        <f>IF(L$10="x","08","")</f>
        <v/>
      </c>
      <c r="D397" s="30" t="str">
        <f>MID(A388,15,2)</f>
        <v/>
      </c>
      <c r="E397" s="31" t="str">
        <f ca="1">IF(MID(A388,15,2)&lt;&gt;"",OFFSET(A389,MID(A388,15,2),0),"")</f>
        <v/>
      </c>
    </row>
    <row r="398" spans="1:5" x14ac:dyDescent="0.25">
      <c r="A398" s="24" t="str">
        <f ca="1">OFFSET($A$10,1,0)</f>
        <v>Agents 48</v>
      </c>
      <c r="B398" s="28">
        <v>9</v>
      </c>
      <c r="C398" s="29" t="str">
        <f>IF(L$11="x","09","")</f>
        <v/>
      </c>
      <c r="D398" s="30" t="str">
        <f>MID(A388,17,2)</f>
        <v/>
      </c>
      <c r="E398" s="31" t="str">
        <f ca="1">IF(MID(A388,17,2)&lt;&gt;"",OFFSET(A389,MID(A388,17,2),0),"")</f>
        <v/>
      </c>
    </row>
    <row r="399" spans="1:5" x14ac:dyDescent="0.25">
      <c r="A399" s="24" t="str">
        <f ca="1">OFFSET($A$11,1,0)</f>
        <v>Agents 6</v>
      </c>
      <c r="B399" s="28">
        <v>10</v>
      </c>
      <c r="C399" s="29" t="str">
        <f>IF(L$12="x","10","")</f>
        <v/>
      </c>
      <c r="D399" s="30" t="str">
        <f>MID(A388,19,2)</f>
        <v/>
      </c>
      <c r="E399" s="31" t="str">
        <f ca="1">IF(MID(A388,19,2)&lt;&gt;"",OFFSET(A389,MID(A388,19,2),0),"")</f>
        <v/>
      </c>
    </row>
    <row r="400" spans="1:5" x14ac:dyDescent="0.25">
      <c r="A400" s="24" t="str">
        <f ca="1">OFFSET($A$12,1,0)</f>
        <v>Agents 67</v>
      </c>
      <c r="B400" s="28">
        <v>11</v>
      </c>
      <c r="C400" s="29" t="str">
        <f>IF(L$13="x","11","")</f>
        <v/>
      </c>
      <c r="D400" s="30" t="str">
        <f>MID(A388,21,2)</f>
        <v/>
      </c>
      <c r="E400" s="31" t="str">
        <f ca="1">IF(MID(A388,21,2)&lt;&gt;"",OFFSET(A389,MID(A388,21,2),0),"")</f>
        <v/>
      </c>
    </row>
    <row r="401" spans="1:5" x14ac:dyDescent="0.25">
      <c r="A401" s="24" t="str">
        <f ca="1">OFFSET($A$13,1,0)</f>
        <v>Agents 71</v>
      </c>
      <c r="B401" s="28">
        <v>12</v>
      </c>
      <c r="C401" s="29" t="str">
        <f>IF(L$14="x","12","")</f>
        <v/>
      </c>
      <c r="D401" s="30" t="str">
        <f>MID(A388,23,2)</f>
        <v/>
      </c>
      <c r="E401" s="31" t="str">
        <f ca="1">IF(MID(A388,23,2)&lt;&gt;"",OFFSET(A389,MID(A388,23,2),0),"")</f>
        <v/>
      </c>
    </row>
    <row r="402" spans="1:5" x14ac:dyDescent="0.25">
      <c r="A402" s="24" t="str">
        <f ca="1">OFFSET($A$14,1,0)</f>
        <v>Agents 79</v>
      </c>
      <c r="B402" s="28">
        <v>13</v>
      </c>
      <c r="C402" s="29" t="str">
        <f>IF(L$15="x","13","")</f>
        <v/>
      </c>
      <c r="D402" s="30" t="str">
        <f>MID(A388,25,2)</f>
        <v/>
      </c>
      <c r="E402" s="31" t="str">
        <f ca="1">IF(MID(A388,25,2)&lt;&gt;"",OFFSET(A389,MID(A388,25,2),0),"")</f>
        <v/>
      </c>
    </row>
    <row r="403" spans="1:5" x14ac:dyDescent="0.25">
      <c r="A403" s="24" t="str">
        <f ca="1">OFFSET($A$15,1,0)</f>
        <v>Agents 8</v>
      </c>
      <c r="B403" s="28">
        <v>14</v>
      </c>
      <c r="C403" s="29" t="str">
        <f>IF(L$16="x","14","")</f>
        <v/>
      </c>
      <c r="D403" s="30" t="str">
        <f>MID(A388,27,2)</f>
        <v/>
      </c>
      <c r="E403" s="31" t="str">
        <f ca="1">IF(MID(A388,27,2)&lt;&gt;"",OFFSET(A389,MID(A388,27,2),0),"")</f>
        <v/>
      </c>
    </row>
    <row r="404" spans="1:5" x14ac:dyDescent="0.25">
      <c r="A404" s="24" t="str">
        <f ca="1">OFFSET($A$16,1,0)</f>
        <v>Agents 91</v>
      </c>
      <c r="B404" s="28">
        <v>15</v>
      </c>
      <c r="C404" s="29" t="str">
        <f>IF(L$17="x","15","")</f>
        <v/>
      </c>
      <c r="D404" s="30" t="str">
        <f>MID(A388,29,2)</f>
        <v/>
      </c>
      <c r="E404" s="31" t="str">
        <f ca="1">IF(MID(A388,29,2)&lt;&gt;"",OFFSET(A389,MID(A388,29,2),0),"")</f>
        <v/>
      </c>
    </row>
    <row r="405" spans="1:5" x14ac:dyDescent="0.25">
      <c r="A405" s="24" t="str">
        <f ca="1">OFFSET($A$17,1,0)</f>
        <v/>
      </c>
      <c r="B405" s="28">
        <v>16</v>
      </c>
      <c r="C405" s="29" t="str">
        <f>IF(L$18="x","16","")</f>
        <v/>
      </c>
      <c r="D405" s="30" t="str">
        <f>MID(A388,31,2)</f>
        <v/>
      </c>
      <c r="E405" s="31" t="str">
        <f ca="1">IF(MID(A388,31,2)&lt;&gt;"",OFFSET(A389,MID(A388,31,2),0),"")</f>
        <v/>
      </c>
    </row>
    <row r="406" spans="1:5" x14ac:dyDescent="0.25">
      <c r="A406" s="24" t="str">
        <f ca="1">OFFSET($A$18,1,0)</f>
        <v/>
      </c>
      <c r="B406" s="28">
        <v>17</v>
      </c>
      <c r="C406" s="29" t="str">
        <f>IF(L$19="x","17","")</f>
        <v/>
      </c>
      <c r="D406" s="30" t="str">
        <f>MID(A388,33,2)</f>
        <v/>
      </c>
      <c r="E406" s="31" t="str">
        <f ca="1">IF(MID(A388,33,2)&lt;&gt;"",OFFSET(A389,MID(A388,33,2),0),"")</f>
        <v/>
      </c>
    </row>
    <row r="407" spans="1:5" x14ac:dyDescent="0.25">
      <c r="A407" s="24" t="str">
        <f ca="1">OFFSET($A$19,1,0)</f>
        <v/>
      </c>
      <c r="B407" s="28">
        <v>18</v>
      </c>
      <c r="C407" s="29" t="str">
        <f>IF(L$20="x","18","")</f>
        <v/>
      </c>
      <c r="D407" s="30" t="str">
        <f>MID(A388,35,2)</f>
        <v/>
      </c>
      <c r="E407" s="31" t="str">
        <f ca="1">IF(MID(A388,35,2)&lt;&gt;"",OFFSET(A389,MID(A388,35,2),0),"")</f>
        <v/>
      </c>
    </row>
    <row r="408" spans="1:5" x14ac:dyDescent="0.25">
      <c r="A408" s="24" t="str">
        <f ca="1">OFFSET($A$20,1,0)</f>
        <v/>
      </c>
      <c r="B408" s="28">
        <v>19</v>
      </c>
      <c r="C408" s="29" t="str">
        <f>IF(L$21="x","19","")</f>
        <v/>
      </c>
      <c r="D408" s="30" t="str">
        <f>MID(A388,37,2)</f>
        <v/>
      </c>
      <c r="E408" s="31" t="str">
        <f ca="1">IF(MID(A388,37,2)&lt;&gt;"",OFFSET(A389,MID(A388,37,2),0),"")</f>
        <v/>
      </c>
    </row>
    <row r="409" spans="1:5" x14ac:dyDescent="0.25">
      <c r="A409" s="24" t="str">
        <f ca="1">OFFSET($A$21,1,0)</f>
        <v/>
      </c>
      <c r="B409" s="28">
        <v>20</v>
      </c>
      <c r="C409" s="29" t="str">
        <f>IF(L$22="x","20","")</f>
        <v/>
      </c>
      <c r="D409" s="30" t="str">
        <f>MID(A388,39,2)</f>
        <v/>
      </c>
      <c r="E409" s="31" t="str">
        <f ca="1">IF(MID(A388,39,2)&lt;&gt;"",OFFSET(A389,MID(A388,39,2),0),"")</f>
        <v/>
      </c>
    </row>
    <row r="410" spans="1:5" x14ac:dyDescent="0.25">
      <c r="A410" s="24" t="str">
        <f ca="1">OFFSET($A$22,1,0)</f>
        <v/>
      </c>
      <c r="B410" s="28">
        <v>21</v>
      </c>
      <c r="C410" s="29" t="str">
        <f>IF(L$23="x","21","")</f>
        <v/>
      </c>
      <c r="D410" s="30" t="str">
        <f>MID(A388,41,2)</f>
        <v/>
      </c>
      <c r="E410" s="31" t="str">
        <f ca="1">IF(MID(A388,41,2)&lt;&gt;"",OFFSET(A389,MID(A388,41,2),0),"")</f>
        <v/>
      </c>
    </row>
    <row r="411" spans="1:5" x14ac:dyDescent="0.25">
      <c r="A411" s="24" t="str">
        <f ca="1">OFFSET($A$23,1,0)</f>
        <v/>
      </c>
      <c r="B411" s="28">
        <v>22</v>
      </c>
      <c r="C411" s="29" t="str">
        <f>IF(L$24="x","22","")</f>
        <v/>
      </c>
      <c r="D411" s="30" t="str">
        <f>MID(A388,43,2)</f>
        <v/>
      </c>
      <c r="E411" s="31" t="str">
        <f ca="1">IF(MID(A388,43,2)&lt;&gt;"",OFFSET(A389,MID(A388,43,2),0),"")</f>
        <v/>
      </c>
    </row>
    <row r="412" spans="1:5" x14ac:dyDescent="0.25">
      <c r="A412" s="24" t="str">
        <f ca="1">OFFSET($A$24,1,0)</f>
        <v/>
      </c>
      <c r="B412" s="28">
        <v>23</v>
      </c>
      <c r="C412" s="29" t="str">
        <f>IF(L$25="x","23","")</f>
        <v/>
      </c>
      <c r="D412" s="30" t="str">
        <f>MID(A388,45,2)</f>
        <v/>
      </c>
      <c r="E412" s="31" t="str">
        <f ca="1">IF(MID(A388,45,2)&lt;&gt;"",OFFSET(A389,MID(A388,45,2),0),"")</f>
        <v/>
      </c>
    </row>
    <row r="413" spans="1:5" x14ac:dyDescent="0.25">
      <c r="A413" s="24" t="str">
        <f ca="1">OFFSET($A$25,1,0)</f>
        <v/>
      </c>
      <c r="B413" s="28">
        <v>24</v>
      </c>
      <c r="C413" s="29" t="str">
        <f>IF(L$26="x","24","")</f>
        <v/>
      </c>
      <c r="D413" s="30" t="str">
        <f>MID(A388,47,2)</f>
        <v/>
      </c>
      <c r="E413" s="31" t="str">
        <f ca="1">IF(MID(A388,47,2)&lt;&gt;"",OFFSET(A389,MID(A388,47,2),0),"")</f>
        <v/>
      </c>
    </row>
    <row r="414" spans="1:5" x14ac:dyDescent="0.25">
      <c r="A414" s="24" t="str">
        <f ca="1">OFFSET($A$26,1,0)</f>
        <v/>
      </c>
      <c r="B414" s="28">
        <v>25</v>
      </c>
      <c r="C414" s="29" t="str">
        <f>IF(L$27="x","25","")</f>
        <v/>
      </c>
      <c r="D414" s="30" t="str">
        <f>MID(A388,49,2)</f>
        <v/>
      </c>
      <c r="E414" s="31" t="str">
        <f ca="1">IF(MID(A388,49,2)&lt;&gt;"",OFFSET(A389,MID(A388,49,2),0),"")</f>
        <v/>
      </c>
    </row>
    <row r="415" spans="1:5" x14ac:dyDescent="0.25">
      <c r="A415" s="24" t="str">
        <f ca="1">OFFSET($A$27,1,0)</f>
        <v/>
      </c>
      <c r="B415" s="28">
        <v>26</v>
      </c>
      <c r="C415" s="29" t="str">
        <f>IF(L$28="x","26","")</f>
        <v/>
      </c>
      <c r="D415" s="30" t="str">
        <f>MID(A388,51,2)</f>
        <v/>
      </c>
      <c r="E415" s="31" t="str">
        <f ca="1">IF(MID(A388,51,2)&lt;&gt;"",OFFSET(A389,MID(A388,51,2),0),"")</f>
        <v/>
      </c>
    </row>
    <row r="416" spans="1:5" x14ac:dyDescent="0.25">
      <c r="A416" s="24" t="str">
        <f ca="1">OFFSET($A$28,1,0)</f>
        <v/>
      </c>
      <c r="B416" s="28">
        <v>27</v>
      </c>
      <c r="C416" s="29" t="str">
        <f>IF(L$29="x","27","")</f>
        <v/>
      </c>
      <c r="D416" s="30" t="str">
        <f>MID(A388,53,2)</f>
        <v/>
      </c>
      <c r="E416" s="31" t="str">
        <f ca="1">IF(MID(A388,53,2)&lt;&gt;"",OFFSET(A389,MID(A388,53,2),0),"")</f>
        <v/>
      </c>
    </row>
    <row r="417" spans="1:5" x14ac:dyDescent="0.25">
      <c r="A417" s="24" t="str">
        <f ca="1">OFFSET($A$29,1,0)</f>
        <v/>
      </c>
      <c r="B417" s="28">
        <v>28</v>
      </c>
      <c r="C417" s="29" t="str">
        <f>IF(L$30="x","28","")</f>
        <v/>
      </c>
      <c r="D417" s="30" t="str">
        <f>MID(A388,55,2)</f>
        <v/>
      </c>
      <c r="E417" s="31" t="str">
        <f ca="1">IF(MID(A388,55,2)&lt;&gt;"",OFFSET(A389,MID(A388,55,2),0),"")</f>
        <v/>
      </c>
    </row>
    <row r="418" spans="1:5" x14ac:dyDescent="0.25">
      <c r="A418" s="24" t="str">
        <f ca="1">OFFSET($A$30,1,0)</f>
        <v/>
      </c>
      <c r="B418" s="28">
        <v>29</v>
      </c>
      <c r="C418" s="29" t="str">
        <f>IF(L$31="x","29","")</f>
        <v/>
      </c>
      <c r="D418" s="30" t="str">
        <f>MID(A388,57,2)</f>
        <v/>
      </c>
      <c r="E418" s="31" t="str">
        <f ca="1">IF(MID(A388,57,2)&lt;&gt;"",OFFSET(A389,MID(A388,57,2),0),"")</f>
        <v/>
      </c>
    </row>
    <row r="419" spans="1:5" x14ac:dyDescent="0.25">
      <c r="A419" s="24" t="str">
        <f ca="1">OFFSET($A$31,1,0)</f>
        <v/>
      </c>
      <c r="B419" s="28">
        <v>30</v>
      </c>
      <c r="C419" s="29" t="str">
        <f>IF(L$32="x","30","")</f>
        <v/>
      </c>
      <c r="D419" s="30" t="str">
        <f>MID(A388,59,2)</f>
        <v/>
      </c>
      <c r="E419" s="31" t="str">
        <f ca="1">IF(MID(A388,59,2)&lt;&gt;"",OFFSET(A389,MID(A388,59,2),0),"")</f>
        <v/>
      </c>
    </row>
    <row r="421" spans="1:5" x14ac:dyDescent="0.25">
      <c r="A421" s="169" t="str">
        <f>IF(M$2="","",M$2)</f>
        <v/>
      </c>
      <c r="B421" s="170"/>
      <c r="C421" s="170"/>
      <c r="D421" s="170"/>
      <c r="E421" s="171"/>
    </row>
    <row r="422" spans="1:5" x14ac:dyDescent="0.25">
      <c r="A422" s="161" t="s">
        <v>105</v>
      </c>
      <c r="B422" s="162"/>
      <c r="C422" s="162"/>
      <c r="D422" s="162"/>
      <c r="E422" s="163"/>
    </row>
    <row r="423" spans="1:5" x14ac:dyDescent="0.25">
      <c r="A423" s="164" t="str">
        <f>CONCATENATE(C425,C426,C427,C428,C429,C430,C431,C432,C433,C434,C435,C436,C437,C438,C439,C440)</f>
        <v/>
      </c>
      <c r="B423" s="165"/>
      <c r="C423" s="165"/>
      <c r="D423" s="165"/>
      <c r="E423" s="166"/>
    </row>
    <row r="424" spans="1:5" x14ac:dyDescent="0.25">
      <c r="A424" s="26" t="s">
        <v>106</v>
      </c>
      <c r="B424" s="27" t="s">
        <v>107</v>
      </c>
      <c r="C424" s="27" t="s">
        <v>108</v>
      </c>
      <c r="D424" s="167" t="s">
        <v>109</v>
      </c>
      <c r="E424" s="168"/>
    </row>
    <row r="425" spans="1:5" x14ac:dyDescent="0.25">
      <c r="A425" s="24" t="str">
        <f>$A$3</f>
        <v>Agents 1</v>
      </c>
      <c r="B425" s="28">
        <v>1</v>
      </c>
      <c r="C425" s="29" t="str">
        <f>IF(M$3="x","01","")</f>
        <v/>
      </c>
      <c r="D425" s="30" t="str">
        <f>MID(A423,1,2)</f>
        <v/>
      </c>
      <c r="E425" s="31" t="str">
        <f ca="1">IF(MID(A423,1,2)&lt;&gt;"",OFFSET(A424,MID(A423,1,2),0),"")</f>
        <v/>
      </c>
    </row>
    <row r="426" spans="1:5" x14ac:dyDescent="0.25">
      <c r="A426" s="24" t="str">
        <f ca="1">OFFSET($A$3,1,0)</f>
        <v>Agents 10</v>
      </c>
      <c r="B426" s="28">
        <v>2</v>
      </c>
      <c r="C426" s="29" t="str">
        <f>IF(M$4="x","02","")</f>
        <v/>
      </c>
      <c r="D426" s="30" t="str">
        <f>MID(A423,3,2)</f>
        <v/>
      </c>
      <c r="E426" s="31" t="str">
        <f ca="1">IF(MID(A423,3,2)&lt;&gt;"",OFFSET(A424,MID(A423,3,2),0),"")</f>
        <v/>
      </c>
    </row>
    <row r="427" spans="1:5" x14ac:dyDescent="0.25">
      <c r="A427" s="24" t="str">
        <f ca="1">OFFSET($A$4,1,0)</f>
        <v>Agents 106</v>
      </c>
      <c r="B427" s="28">
        <v>3</v>
      </c>
      <c r="C427" s="29" t="str">
        <f>IF(M$5="x","03","")</f>
        <v/>
      </c>
      <c r="D427" s="30" t="str">
        <f>MID(A423,5,2)</f>
        <v/>
      </c>
      <c r="E427" s="31" t="str">
        <f ca="1">IF(MID(A423,5,2)&lt;&gt;"",OFFSET(A424,MID(A423,5,2),0),"")</f>
        <v/>
      </c>
    </row>
    <row r="428" spans="1:5" x14ac:dyDescent="0.25">
      <c r="A428" s="24" t="str">
        <f ca="1">OFFSET($A$5,1,0)</f>
        <v>Agents 110</v>
      </c>
      <c r="B428" s="28">
        <v>4</v>
      </c>
      <c r="C428" s="29" t="str">
        <f>IF(M$6="x","04","")</f>
        <v/>
      </c>
      <c r="D428" s="30" t="str">
        <f>MID(A423,7,2)</f>
        <v/>
      </c>
      <c r="E428" s="31" t="str">
        <f ca="1">IF(MID(A423,7,2)&lt;&gt;"",OFFSET(A424,MID(A423,7,2),0),"")</f>
        <v/>
      </c>
    </row>
    <row r="429" spans="1:5" x14ac:dyDescent="0.25">
      <c r="A429" s="24" t="str">
        <f ca="1">OFFSET($A$6,1,0)</f>
        <v>Agents 3</v>
      </c>
      <c r="B429" s="28">
        <v>5</v>
      </c>
      <c r="C429" s="29" t="str">
        <f>IF(M$7="x","05","")</f>
        <v/>
      </c>
      <c r="D429" s="30" t="str">
        <f>MID(A423,9,2)</f>
        <v/>
      </c>
      <c r="E429" s="31" t="str">
        <f ca="1">IF(MID(A423,9,2)&lt;&gt;"",OFFSET(A424,MID(A423,9,2),0),"")</f>
        <v/>
      </c>
    </row>
    <row r="430" spans="1:5" x14ac:dyDescent="0.25">
      <c r="A430" s="24" t="str">
        <f ca="1">OFFSET($A$7,1,0)</f>
        <v>Agents 30</v>
      </c>
      <c r="B430" s="28">
        <v>6</v>
      </c>
      <c r="C430" s="29" t="str">
        <f>IF(M$8="x","06","")</f>
        <v/>
      </c>
      <c r="D430" s="30" t="str">
        <f>MID(A423,11,2)</f>
        <v/>
      </c>
      <c r="E430" s="31" t="str">
        <f ca="1">IF(MID(A423,11,2)&lt;&gt;"",OFFSET(A424,MID(A423,11,2),0),"")</f>
        <v/>
      </c>
    </row>
    <row r="431" spans="1:5" x14ac:dyDescent="0.25">
      <c r="A431" s="24" t="str">
        <f ca="1">OFFSET($A$8,1,0)</f>
        <v>Agents 4</v>
      </c>
      <c r="B431" s="28">
        <v>7</v>
      </c>
      <c r="C431" s="29" t="str">
        <f>IF(M$9="x","07","")</f>
        <v/>
      </c>
      <c r="D431" s="30" t="str">
        <f>MID(A423,13,2)</f>
        <v/>
      </c>
      <c r="E431" s="31" t="str">
        <f ca="1">IF(MID(A423,13,2)&lt;&gt;"",OFFSET(A424,MID(A423,13,2),0),"")</f>
        <v/>
      </c>
    </row>
    <row r="432" spans="1:5" x14ac:dyDescent="0.25">
      <c r="A432" s="24" t="str">
        <f ca="1">OFFSET($A$9,1,0)</f>
        <v>Agents 41</v>
      </c>
      <c r="B432" s="28">
        <v>8</v>
      </c>
      <c r="C432" s="29" t="str">
        <f>IF(M$10="x","08","")</f>
        <v/>
      </c>
      <c r="D432" s="30" t="str">
        <f>MID(A423,15,2)</f>
        <v/>
      </c>
      <c r="E432" s="31" t="str">
        <f ca="1">IF(MID(A423,15,2)&lt;&gt;"",OFFSET(A424,MID(A423,15,2),0),"")</f>
        <v/>
      </c>
    </row>
    <row r="433" spans="1:5" x14ac:dyDescent="0.25">
      <c r="A433" s="24" t="str">
        <f ca="1">OFFSET($A$10,1,0)</f>
        <v>Agents 48</v>
      </c>
      <c r="B433" s="28">
        <v>9</v>
      </c>
      <c r="C433" s="29" t="str">
        <f>IF(M$11="x","09","")</f>
        <v/>
      </c>
      <c r="D433" s="30" t="str">
        <f>MID(A423,17,2)</f>
        <v/>
      </c>
      <c r="E433" s="31" t="str">
        <f ca="1">IF(MID(A423,17,2)&lt;&gt;"",OFFSET(A424,MID(A423,17,2),0),"")</f>
        <v/>
      </c>
    </row>
    <row r="434" spans="1:5" x14ac:dyDescent="0.25">
      <c r="A434" s="24" t="str">
        <f ca="1">OFFSET($A$11,1,0)</f>
        <v>Agents 6</v>
      </c>
      <c r="B434" s="28">
        <v>10</v>
      </c>
      <c r="C434" s="29" t="str">
        <f>IF(M$12="x","10","")</f>
        <v/>
      </c>
      <c r="D434" s="30" t="str">
        <f>MID(A423,19,2)</f>
        <v/>
      </c>
      <c r="E434" s="31" t="str">
        <f ca="1">IF(MID(A423,19,2)&lt;&gt;"",OFFSET(A424,MID(A423,19,2),0),"")</f>
        <v/>
      </c>
    </row>
    <row r="435" spans="1:5" x14ac:dyDescent="0.25">
      <c r="A435" s="24" t="str">
        <f ca="1">OFFSET($A$12,1,0)</f>
        <v>Agents 67</v>
      </c>
      <c r="B435" s="28">
        <v>11</v>
      </c>
      <c r="C435" s="29" t="str">
        <f>IF(M$13="x","11","")</f>
        <v/>
      </c>
      <c r="D435" s="30" t="str">
        <f>MID(A423,21,2)</f>
        <v/>
      </c>
      <c r="E435" s="31" t="str">
        <f ca="1">IF(MID(A423,21,2)&lt;&gt;"",OFFSET(A424,MID(A423,21,2),0),"")</f>
        <v/>
      </c>
    </row>
    <row r="436" spans="1:5" x14ac:dyDescent="0.25">
      <c r="A436" s="24" t="str">
        <f ca="1">OFFSET($A$13,1,0)</f>
        <v>Agents 71</v>
      </c>
      <c r="B436" s="28">
        <v>12</v>
      </c>
      <c r="C436" s="29" t="str">
        <f>IF(M$14="x","12","")</f>
        <v/>
      </c>
      <c r="D436" s="30" t="str">
        <f>MID(A423,23,2)</f>
        <v/>
      </c>
      <c r="E436" s="31" t="str">
        <f ca="1">IF(MID(A423,23,2)&lt;&gt;"",OFFSET(A424,MID(A423,23,2),0),"")</f>
        <v/>
      </c>
    </row>
    <row r="437" spans="1:5" x14ac:dyDescent="0.25">
      <c r="A437" s="24" t="str">
        <f ca="1">OFFSET($A$14,1,0)</f>
        <v>Agents 79</v>
      </c>
      <c r="B437" s="28">
        <v>13</v>
      </c>
      <c r="C437" s="29" t="str">
        <f>IF(M$15="x","13","")</f>
        <v/>
      </c>
      <c r="D437" s="30" t="str">
        <f>MID(A423,25,2)</f>
        <v/>
      </c>
      <c r="E437" s="31" t="str">
        <f ca="1">IF(MID(A423,25,2)&lt;&gt;"",OFFSET(A424,MID(A423,25,2),0),"")</f>
        <v/>
      </c>
    </row>
    <row r="438" spans="1:5" x14ac:dyDescent="0.25">
      <c r="A438" s="24" t="str">
        <f ca="1">OFFSET($A$15,1,0)</f>
        <v>Agents 8</v>
      </c>
      <c r="B438" s="28">
        <v>14</v>
      </c>
      <c r="C438" s="29" t="str">
        <f>IF(M$16="x","14","")</f>
        <v/>
      </c>
      <c r="D438" s="30" t="str">
        <f>MID(A423,27,2)</f>
        <v/>
      </c>
      <c r="E438" s="31" t="str">
        <f ca="1">IF(MID(A423,27,2)&lt;&gt;"",OFFSET(A424,MID(A423,27,2),0),"")</f>
        <v/>
      </c>
    </row>
    <row r="439" spans="1:5" x14ac:dyDescent="0.25">
      <c r="A439" s="24" t="str">
        <f ca="1">OFFSET($A$16,1,0)</f>
        <v>Agents 91</v>
      </c>
      <c r="B439" s="28">
        <v>15</v>
      </c>
      <c r="C439" s="29" t="str">
        <f>IF(M$17="x","15","")</f>
        <v/>
      </c>
      <c r="D439" s="30" t="str">
        <f>MID(A423,29,2)</f>
        <v/>
      </c>
      <c r="E439" s="31" t="str">
        <f ca="1">IF(MID(A423,29,2)&lt;&gt;"",OFFSET(A424,MID(A423,29,2),0),"")</f>
        <v/>
      </c>
    </row>
    <row r="440" spans="1:5" x14ac:dyDescent="0.25">
      <c r="A440" s="24" t="str">
        <f ca="1">OFFSET($A$17,1,0)</f>
        <v/>
      </c>
      <c r="B440" s="28">
        <v>16</v>
      </c>
      <c r="C440" s="29" t="str">
        <f>IF(M$18="x","16","")</f>
        <v/>
      </c>
      <c r="D440" s="30" t="str">
        <f>MID(A423,31,2)</f>
        <v/>
      </c>
      <c r="E440" s="31" t="str">
        <f ca="1">IF(MID(A423,31,2)&lt;&gt;"",OFFSET(A424,MID(A423,31,2),0),"")</f>
        <v/>
      </c>
    </row>
    <row r="441" spans="1:5" x14ac:dyDescent="0.25">
      <c r="A441" s="24" t="str">
        <f ca="1">OFFSET($A$18,1,0)</f>
        <v/>
      </c>
      <c r="B441" s="28">
        <v>17</v>
      </c>
      <c r="C441" s="29" t="str">
        <f>IF(M$19="x","17","")</f>
        <v/>
      </c>
      <c r="D441" s="30" t="str">
        <f>MID(A423,33,2)</f>
        <v/>
      </c>
      <c r="E441" s="31" t="str">
        <f ca="1">IF(MID(A423,33,2)&lt;&gt;"",OFFSET(A424,MID(A423,33,2),0),"")</f>
        <v/>
      </c>
    </row>
    <row r="442" spans="1:5" x14ac:dyDescent="0.25">
      <c r="A442" s="24" t="str">
        <f ca="1">OFFSET($A$19,1,0)</f>
        <v/>
      </c>
      <c r="B442" s="28">
        <v>18</v>
      </c>
      <c r="C442" s="29" t="str">
        <f>IF(M$20="x","18","")</f>
        <v/>
      </c>
      <c r="D442" s="30" t="str">
        <f>MID(A423,35,2)</f>
        <v/>
      </c>
      <c r="E442" s="31" t="str">
        <f ca="1">IF(MID(A423,35,2)&lt;&gt;"",OFFSET(A424,MID(A423,35,2),0),"")</f>
        <v/>
      </c>
    </row>
    <row r="443" spans="1:5" x14ac:dyDescent="0.25">
      <c r="A443" s="24" t="str">
        <f ca="1">OFFSET($A$20,1,0)</f>
        <v/>
      </c>
      <c r="B443" s="28">
        <v>19</v>
      </c>
      <c r="C443" s="29" t="str">
        <f>IF(M$21="x","19","")</f>
        <v/>
      </c>
      <c r="D443" s="30" t="str">
        <f>MID(A423,37,2)</f>
        <v/>
      </c>
      <c r="E443" s="31" t="str">
        <f ca="1">IF(MID(A423,37,2)&lt;&gt;"",OFFSET(A424,MID(A423,37,2),0),"")</f>
        <v/>
      </c>
    </row>
    <row r="444" spans="1:5" x14ac:dyDescent="0.25">
      <c r="A444" s="24" t="str">
        <f ca="1">OFFSET($A$21,1,0)</f>
        <v/>
      </c>
      <c r="B444" s="28">
        <v>20</v>
      </c>
      <c r="C444" s="29" t="str">
        <f>IF(M$22="x","20","")</f>
        <v/>
      </c>
      <c r="D444" s="30" t="str">
        <f>MID(A423,39,2)</f>
        <v/>
      </c>
      <c r="E444" s="31" t="str">
        <f ca="1">IF(MID(A423,39,2)&lt;&gt;"",OFFSET(A424,MID(A423,39,2),0),"")</f>
        <v/>
      </c>
    </row>
    <row r="445" spans="1:5" x14ac:dyDescent="0.25">
      <c r="A445" s="24" t="str">
        <f ca="1">OFFSET($A$22,1,0)</f>
        <v/>
      </c>
      <c r="B445" s="28">
        <v>21</v>
      </c>
      <c r="C445" s="29" t="str">
        <f>IF(M$23="x","21","")</f>
        <v/>
      </c>
      <c r="D445" s="30" t="str">
        <f>MID(A423,41,2)</f>
        <v/>
      </c>
      <c r="E445" s="31" t="str">
        <f ca="1">IF(MID(A423,41,2)&lt;&gt;"",OFFSET(A424,MID(A423,41,2),0),"")</f>
        <v/>
      </c>
    </row>
    <row r="446" spans="1:5" x14ac:dyDescent="0.25">
      <c r="A446" s="24" t="str">
        <f ca="1">OFFSET($A$23,1,0)</f>
        <v/>
      </c>
      <c r="B446" s="28">
        <v>22</v>
      </c>
      <c r="C446" s="29" t="str">
        <f>IF(M$24="x","22","")</f>
        <v/>
      </c>
      <c r="D446" s="30" t="str">
        <f>MID(A423,43,2)</f>
        <v/>
      </c>
      <c r="E446" s="31" t="str">
        <f ca="1">IF(MID(A423,43,2)&lt;&gt;"",OFFSET(A424,MID(A423,43,2),0),"")</f>
        <v/>
      </c>
    </row>
    <row r="447" spans="1:5" x14ac:dyDescent="0.25">
      <c r="A447" s="24" t="str">
        <f ca="1">OFFSET($A$24,1,0)</f>
        <v/>
      </c>
      <c r="B447" s="28">
        <v>23</v>
      </c>
      <c r="C447" s="29" t="str">
        <f>IF(M$25="x","23","")</f>
        <v/>
      </c>
      <c r="D447" s="30" t="str">
        <f>MID(A423,45,2)</f>
        <v/>
      </c>
      <c r="E447" s="31" t="str">
        <f ca="1">IF(MID(A423,45,2)&lt;&gt;"",OFFSET(A424,MID(A423,45,2),0),"")</f>
        <v/>
      </c>
    </row>
    <row r="448" spans="1:5" x14ac:dyDescent="0.25">
      <c r="A448" s="24" t="str">
        <f ca="1">OFFSET($A$25,1,0)</f>
        <v/>
      </c>
      <c r="B448" s="28">
        <v>24</v>
      </c>
      <c r="C448" s="29" t="str">
        <f>IF(M$26="x","24","")</f>
        <v/>
      </c>
      <c r="D448" s="30" t="str">
        <f>MID(A423,47,2)</f>
        <v/>
      </c>
      <c r="E448" s="31" t="str">
        <f ca="1">IF(MID(A423,47,2)&lt;&gt;"",OFFSET(A424,MID(A423,47,2),0),"")</f>
        <v/>
      </c>
    </row>
    <row r="449" spans="1:5" x14ac:dyDescent="0.25">
      <c r="A449" s="24" t="str">
        <f ca="1">OFFSET($A$26,1,0)</f>
        <v/>
      </c>
      <c r="B449" s="28">
        <v>25</v>
      </c>
      <c r="C449" s="29" t="str">
        <f>IF(M$27="x","25","")</f>
        <v/>
      </c>
      <c r="D449" s="30" t="str">
        <f>MID(A423,49,2)</f>
        <v/>
      </c>
      <c r="E449" s="31" t="str">
        <f ca="1">IF(MID(A423,49,2)&lt;&gt;"",OFFSET(A424,MID(A423,49,2),0),"")</f>
        <v/>
      </c>
    </row>
    <row r="450" spans="1:5" x14ac:dyDescent="0.25">
      <c r="A450" s="24" t="str">
        <f ca="1">OFFSET($A$27,1,0)</f>
        <v/>
      </c>
      <c r="B450" s="28">
        <v>26</v>
      </c>
      <c r="C450" s="29" t="str">
        <f>IF(M$28="x","26","")</f>
        <v/>
      </c>
      <c r="D450" s="30" t="str">
        <f>MID(A423,51,2)</f>
        <v/>
      </c>
      <c r="E450" s="31" t="str">
        <f ca="1">IF(MID(A423,51,2)&lt;&gt;"",OFFSET(A424,MID(A423,51,2),0),"")</f>
        <v/>
      </c>
    </row>
    <row r="451" spans="1:5" x14ac:dyDescent="0.25">
      <c r="A451" s="24" t="str">
        <f ca="1">OFFSET($A$28,1,0)</f>
        <v/>
      </c>
      <c r="B451" s="28">
        <v>27</v>
      </c>
      <c r="C451" s="29" t="str">
        <f>IF(M$29="x","27","")</f>
        <v/>
      </c>
      <c r="D451" s="30" t="str">
        <f>MID(A423,53,2)</f>
        <v/>
      </c>
      <c r="E451" s="31" t="str">
        <f ca="1">IF(MID(A423,53,2)&lt;&gt;"",OFFSET(A424,MID(A423,53,2),0),"")</f>
        <v/>
      </c>
    </row>
    <row r="452" spans="1:5" x14ac:dyDescent="0.25">
      <c r="A452" s="24" t="str">
        <f ca="1">OFFSET($A$29,1,0)</f>
        <v/>
      </c>
      <c r="B452" s="28">
        <v>28</v>
      </c>
      <c r="C452" s="29" t="str">
        <f>IF(M$30="x","28","")</f>
        <v/>
      </c>
      <c r="D452" s="30" t="str">
        <f>MID(A423,55,2)</f>
        <v/>
      </c>
      <c r="E452" s="31" t="str">
        <f ca="1">IF(MID(A423,55,2)&lt;&gt;"",OFFSET(A424,MID(A423,55,2),0),"")</f>
        <v/>
      </c>
    </row>
    <row r="453" spans="1:5" x14ac:dyDescent="0.25">
      <c r="A453" s="24" t="str">
        <f ca="1">OFFSET($A$30,1,0)</f>
        <v/>
      </c>
      <c r="B453" s="28">
        <v>29</v>
      </c>
      <c r="C453" s="29" t="str">
        <f>IF(M$31="x","29","")</f>
        <v/>
      </c>
      <c r="D453" s="30" t="str">
        <f>MID(A423,57,2)</f>
        <v/>
      </c>
      <c r="E453" s="31" t="str">
        <f ca="1">IF(MID(A423,57,2)&lt;&gt;"",OFFSET(A424,MID(A423,57,2),0),"")</f>
        <v/>
      </c>
    </row>
    <row r="454" spans="1:5" x14ac:dyDescent="0.25">
      <c r="A454" s="24" t="str">
        <f ca="1">OFFSET($A$31,1,0)</f>
        <v/>
      </c>
      <c r="B454" s="28">
        <v>30</v>
      </c>
      <c r="C454" s="29" t="str">
        <f>IF(M$32="x","30","")</f>
        <v/>
      </c>
      <c r="D454" s="30" t="str">
        <f>MID(A423,59,2)</f>
        <v/>
      </c>
      <c r="E454" s="31" t="str">
        <f ca="1">IF(MID(A423,59,2)&lt;&gt;"",OFFSET(A424,MID(A423,59,2),0),"")</f>
        <v/>
      </c>
    </row>
    <row r="456" spans="1:5" x14ac:dyDescent="0.25">
      <c r="A456" s="169" t="str">
        <f>IF(N$2="","",N$2)</f>
        <v/>
      </c>
      <c r="B456" s="170"/>
      <c r="C456" s="170"/>
      <c r="D456" s="170"/>
      <c r="E456" s="171"/>
    </row>
    <row r="457" spans="1:5" x14ac:dyDescent="0.25">
      <c r="A457" s="161" t="s">
        <v>105</v>
      </c>
      <c r="B457" s="162"/>
      <c r="C457" s="162"/>
      <c r="D457" s="162"/>
      <c r="E457" s="163"/>
    </row>
    <row r="458" spans="1:5" x14ac:dyDescent="0.25">
      <c r="A458" s="164" t="str">
        <f>CONCATENATE(C460,C461,C462,C463,C464,C465,C466,C467,C468,C469,C470,C471,C472,C473,C474,C475)</f>
        <v/>
      </c>
      <c r="B458" s="165"/>
      <c r="C458" s="165"/>
      <c r="D458" s="165"/>
      <c r="E458" s="166"/>
    </row>
    <row r="459" spans="1:5" x14ac:dyDescent="0.25">
      <c r="A459" s="26" t="s">
        <v>106</v>
      </c>
      <c r="B459" s="27" t="s">
        <v>107</v>
      </c>
      <c r="C459" s="27" t="s">
        <v>108</v>
      </c>
      <c r="D459" s="167" t="s">
        <v>109</v>
      </c>
      <c r="E459" s="168"/>
    </row>
    <row r="460" spans="1:5" x14ac:dyDescent="0.25">
      <c r="A460" s="24" t="str">
        <f>$A$3</f>
        <v>Agents 1</v>
      </c>
      <c r="B460" s="28">
        <v>1</v>
      </c>
      <c r="C460" s="29" t="str">
        <f>IF(N$3="x","01","")</f>
        <v/>
      </c>
      <c r="D460" s="30" t="str">
        <f>MID(A458,1,2)</f>
        <v/>
      </c>
      <c r="E460" s="31" t="str">
        <f ca="1">IF(MID(A458,1,2)&lt;&gt;"",OFFSET(A459,MID(A458,1,2),0),"")</f>
        <v/>
      </c>
    </row>
    <row r="461" spans="1:5" x14ac:dyDescent="0.25">
      <c r="A461" s="24" t="str">
        <f ca="1">OFFSET($A$3,1,0)</f>
        <v>Agents 10</v>
      </c>
      <c r="B461" s="28">
        <v>2</v>
      </c>
      <c r="C461" s="29" t="str">
        <f>IF(N$4="x","02","")</f>
        <v/>
      </c>
      <c r="D461" s="30" t="str">
        <f>MID(A458,3,2)</f>
        <v/>
      </c>
      <c r="E461" s="31" t="str">
        <f ca="1">IF(MID(A458,3,2)&lt;&gt;"",OFFSET(A459,MID(A458,3,2),0),"")</f>
        <v/>
      </c>
    </row>
    <row r="462" spans="1:5" x14ac:dyDescent="0.25">
      <c r="A462" s="24" t="str">
        <f ca="1">OFFSET($A$4,1,0)</f>
        <v>Agents 106</v>
      </c>
      <c r="B462" s="28">
        <v>3</v>
      </c>
      <c r="C462" s="29" t="str">
        <f>IF(N$5="x","03","")</f>
        <v/>
      </c>
      <c r="D462" s="30" t="str">
        <f>MID(A458,5,2)</f>
        <v/>
      </c>
      <c r="E462" s="31" t="str">
        <f ca="1">IF(MID(A458,5,2)&lt;&gt;"",OFFSET(A459,MID(A458,5,2),0),"")</f>
        <v/>
      </c>
    </row>
    <row r="463" spans="1:5" x14ac:dyDescent="0.25">
      <c r="A463" s="24" t="str">
        <f ca="1">OFFSET($A$5,1,0)</f>
        <v>Agents 110</v>
      </c>
      <c r="B463" s="28">
        <v>4</v>
      </c>
      <c r="C463" s="29" t="str">
        <f>IF(N$6="x","04","")</f>
        <v/>
      </c>
      <c r="D463" s="30" t="str">
        <f>MID(A458,7,2)</f>
        <v/>
      </c>
      <c r="E463" s="31" t="str">
        <f ca="1">IF(MID(A458,7,2)&lt;&gt;"",OFFSET(A459,MID(A458,7,2),0),"")</f>
        <v/>
      </c>
    </row>
    <row r="464" spans="1:5" x14ac:dyDescent="0.25">
      <c r="A464" s="24" t="str">
        <f ca="1">OFFSET($A$6,1,0)</f>
        <v>Agents 3</v>
      </c>
      <c r="B464" s="28">
        <v>5</v>
      </c>
      <c r="C464" s="29" t="str">
        <f>IF(N$7="x","05","")</f>
        <v/>
      </c>
      <c r="D464" s="30" t="str">
        <f>MID(A458,9,2)</f>
        <v/>
      </c>
      <c r="E464" s="31" t="str">
        <f ca="1">IF(MID(A458,9,2)&lt;&gt;"",OFFSET(A459,MID(A458,9,2),0),"")</f>
        <v/>
      </c>
    </row>
    <row r="465" spans="1:5" x14ac:dyDescent="0.25">
      <c r="A465" s="24" t="str">
        <f ca="1">OFFSET($A$7,1,0)</f>
        <v>Agents 30</v>
      </c>
      <c r="B465" s="28">
        <v>6</v>
      </c>
      <c r="C465" s="29" t="str">
        <f>IF(N$8="x","06","")</f>
        <v/>
      </c>
      <c r="D465" s="30" t="str">
        <f>MID(A458,11,2)</f>
        <v/>
      </c>
      <c r="E465" s="31" t="str">
        <f ca="1">IF(MID(A458,11,2)&lt;&gt;"",OFFSET(A459,MID(A458,11,2),0),"")</f>
        <v/>
      </c>
    </row>
    <row r="466" spans="1:5" x14ac:dyDescent="0.25">
      <c r="A466" s="24" t="str">
        <f ca="1">OFFSET($A$8,1,0)</f>
        <v>Agents 4</v>
      </c>
      <c r="B466" s="28">
        <v>7</v>
      </c>
      <c r="C466" s="29" t="str">
        <f>IF(N$9="x","07","")</f>
        <v/>
      </c>
      <c r="D466" s="30" t="str">
        <f>MID(A458,13,2)</f>
        <v/>
      </c>
      <c r="E466" s="31" t="str">
        <f ca="1">IF(MID(A458,13,2)&lt;&gt;"",OFFSET(A459,MID(A458,13,2),0),"")</f>
        <v/>
      </c>
    </row>
    <row r="467" spans="1:5" x14ac:dyDescent="0.25">
      <c r="A467" s="24" t="str">
        <f ca="1">OFFSET($A$9,1,0)</f>
        <v>Agents 41</v>
      </c>
      <c r="B467" s="28">
        <v>8</v>
      </c>
      <c r="C467" s="29" t="str">
        <f>IF(N$10="x","08","")</f>
        <v/>
      </c>
      <c r="D467" s="30" t="str">
        <f>MID(A458,15,2)</f>
        <v/>
      </c>
      <c r="E467" s="31" t="str">
        <f ca="1">IF(MID(A458,15,2)&lt;&gt;"",OFFSET(A459,MID(A458,15,2),0),"")</f>
        <v/>
      </c>
    </row>
    <row r="468" spans="1:5" x14ac:dyDescent="0.25">
      <c r="A468" s="24" t="str">
        <f ca="1">OFFSET($A$10,1,0)</f>
        <v>Agents 48</v>
      </c>
      <c r="B468" s="28">
        <v>9</v>
      </c>
      <c r="C468" s="29" t="str">
        <f>IF(N$11="x","09","")</f>
        <v/>
      </c>
      <c r="D468" s="30" t="str">
        <f>MID(A458,17,2)</f>
        <v/>
      </c>
      <c r="E468" s="31" t="str">
        <f ca="1">IF(MID(A458,17,2)&lt;&gt;"",OFFSET(A459,MID(A458,17,2),0),"")</f>
        <v/>
      </c>
    </row>
    <row r="469" spans="1:5" x14ac:dyDescent="0.25">
      <c r="A469" s="24" t="str">
        <f ca="1">OFFSET($A$11,1,0)</f>
        <v>Agents 6</v>
      </c>
      <c r="B469" s="28">
        <v>10</v>
      </c>
      <c r="C469" s="29" t="str">
        <f>IF(N$12="x","10","")</f>
        <v/>
      </c>
      <c r="D469" s="30" t="str">
        <f>MID(A458,19,2)</f>
        <v/>
      </c>
      <c r="E469" s="31" t="str">
        <f ca="1">IF(MID(A458,19,2)&lt;&gt;"",OFFSET(A459,MID(A458,19,2),0),"")</f>
        <v/>
      </c>
    </row>
    <row r="470" spans="1:5" x14ac:dyDescent="0.25">
      <c r="A470" s="24" t="str">
        <f ca="1">OFFSET($A$12,1,0)</f>
        <v>Agents 67</v>
      </c>
      <c r="B470" s="28">
        <v>11</v>
      </c>
      <c r="C470" s="29" t="str">
        <f>IF(N$13="x","11","")</f>
        <v/>
      </c>
      <c r="D470" s="30" t="str">
        <f>MID(A458,21,2)</f>
        <v/>
      </c>
      <c r="E470" s="31" t="str">
        <f ca="1">IF(MID(A458,21,2)&lt;&gt;"",OFFSET(A459,MID(A458,21,2),0),"")</f>
        <v/>
      </c>
    </row>
    <row r="471" spans="1:5" x14ac:dyDescent="0.25">
      <c r="A471" s="24" t="str">
        <f ca="1">OFFSET($A$13,1,0)</f>
        <v>Agents 71</v>
      </c>
      <c r="B471" s="28">
        <v>12</v>
      </c>
      <c r="C471" s="29" t="str">
        <f>IF(N$14="x","12","")</f>
        <v/>
      </c>
      <c r="D471" s="30" t="str">
        <f>MID(A458,23,2)</f>
        <v/>
      </c>
      <c r="E471" s="31" t="str">
        <f ca="1">IF(MID(A458,23,2)&lt;&gt;"",OFFSET(A459,MID(A458,23,2),0),"")</f>
        <v/>
      </c>
    </row>
    <row r="472" spans="1:5" x14ac:dyDescent="0.25">
      <c r="A472" s="24" t="str">
        <f ca="1">OFFSET($A$14,1,0)</f>
        <v>Agents 79</v>
      </c>
      <c r="B472" s="28">
        <v>13</v>
      </c>
      <c r="C472" s="29" t="str">
        <f>IF(N$15="x","13","")</f>
        <v/>
      </c>
      <c r="D472" s="30" t="str">
        <f>MID(A458,25,2)</f>
        <v/>
      </c>
      <c r="E472" s="31" t="str">
        <f ca="1">IF(MID(A458,25,2)&lt;&gt;"",OFFSET(A459,MID(A458,25,2),0),"")</f>
        <v/>
      </c>
    </row>
    <row r="473" spans="1:5" x14ac:dyDescent="0.25">
      <c r="A473" s="24" t="str">
        <f ca="1">OFFSET($A$15,1,0)</f>
        <v>Agents 8</v>
      </c>
      <c r="B473" s="28">
        <v>14</v>
      </c>
      <c r="C473" s="29" t="str">
        <f>IF(N$16="x","14","")</f>
        <v/>
      </c>
      <c r="D473" s="30" t="str">
        <f>MID(A458,27,2)</f>
        <v/>
      </c>
      <c r="E473" s="31" t="str">
        <f ca="1">IF(MID(A458,27,2)&lt;&gt;"",OFFSET(A459,MID(A458,27,2),0),"")</f>
        <v/>
      </c>
    </row>
    <row r="474" spans="1:5" x14ac:dyDescent="0.25">
      <c r="A474" s="24" t="str">
        <f ca="1">OFFSET($A$16,1,0)</f>
        <v>Agents 91</v>
      </c>
      <c r="B474" s="28">
        <v>15</v>
      </c>
      <c r="C474" s="29" t="str">
        <f>IF(N$17="x","15","")</f>
        <v/>
      </c>
      <c r="D474" s="30" t="str">
        <f>MID(A458,29,2)</f>
        <v/>
      </c>
      <c r="E474" s="31" t="str">
        <f ca="1">IF(MID(A458,29,2)&lt;&gt;"",OFFSET(A459,MID(A458,29,2),0),"")</f>
        <v/>
      </c>
    </row>
    <row r="475" spans="1:5" x14ac:dyDescent="0.25">
      <c r="A475" s="24" t="str">
        <f ca="1">OFFSET($A$17,1,0)</f>
        <v/>
      </c>
      <c r="B475" s="28">
        <v>16</v>
      </c>
      <c r="C475" s="29" t="str">
        <f>IF(N$18="x","16","")</f>
        <v/>
      </c>
      <c r="D475" s="30" t="str">
        <f>MID(A458,31,2)</f>
        <v/>
      </c>
      <c r="E475" s="31" t="str">
        <f ca="1">IF(MID(A458,31,2)&lt;&gt;"",OFFSET(A459,MID(A458,31,2),0),"")</f>
        <v/>
      </c>
    </row>
    <row r="476" spans="1:5" x14ac:dyDescent="0.25">
      <c r="A476" s="24" t="str">
        <f ca="1">OFFSET($A$18,1,0)</f>
        <v/>
      </c>
      <c r="B476" s="28">
        <v>17</v>
      </c>
      <c r="C476" s="29" t="str">
        <f>IF(N$19="x","17","")</f>
        <v/>
      </c>
      <c r="D476" s="30" t="str">
        <f>MID(A458,33,2)</f>
        <v/>
      </c>
      <c r="E476" s="31" t="str">
        <f ca="1">IF(MID(A458,33,2)&lt;&gt;"",OFFSET(A459,MID(A458,33,2),0),"")</f>
        <v/>
      </c>
    </row>
    <row r="477" spans="1:5" x14ac:dyDescent="0.25">
      <c r="A477" s="24" t="str">
        <f ca="1">OFFSET($A$19,1,0)</f>
        <v/>
      </c>
      <c r="B477" s="28">
        <v>18</v>
      </c>
      <c r="C477" s="29" t="str">
        <f>IF(N$20="x","18","")</f>
        <v/>
      </c>
      <c r="D477" s="30" t="str">
        <f>MID(A458,35,2)</f>
        <v/>
      </c>
      <c r="E477" s="31" t="str">
        <f ca="1">IF(MID(A458,35,2)&lt;&gt;"",OFFSET(A459,MID(A458,35,2),0),"")</f>
        <v/>
      </c>
    </row>
    <row r="478" spans="1:5" x14ac:dyDescent="0.25">
      <c r="A478" s="24" t="str">
        <f ca="1">OFFSET($A$20,1,0)</f>
        <v/>
      </c>
      <c r="B478" s="28">
        <v>19</v>
      </c>
      <c r="C478" s="29" t="str">
        <f>IF(N$21="x","19","")</f>
        <v/>
      </c>
      <c r="D478" s="30" t="str">
        <f>MID(A458,37,2)</f>
        <v/>
      </c>
      <c r="E478" s="31" t="str">
        <f ca="1">IF(MID(A458,37,2)&lt;&gt;"",OFFSET(A459,MID(A458,37,2),0),"")</f>
        <v/>
      </c>
    </row>
    <row r="479" spans="1:5" x14ac:dyDescent="0.25">
      <c r="A479" s="24" t="str">
        <f ca="1">OFFSET($A$21,1,0)</f>
        <v/>
      </c>
      <c r="B479" s="28">
        <v>20</v>
      </c>
      <c r="C479" s="29" t="str">
        <f>IF(N$22="x","20","")</f>
        <v/>
      </c>
      <c r="D479" s="30" t="str">
        <f>MID(A458,39,2)</f>
        <v/>
      </c>
      <c r="E479" s="31" t="str">
        <f ca="1">IF(MID(A458,39,2)&lt;&gt;"",OFFSET(A459,MID(A458,39,2),0),"")</f>
        <v/>
      </c>
    </row>
    <row r="480" spans="1:5" x14ac:dyDescent="0.25">
      <c r="A480" s="24" t="str">
        <f ca="1">OFFSET($A$22,1,0)</f>
        <v/>
      </c>
      <c r="B480" s="28">
        <v>21</v>
      </c>
      <c r="C480" s="29" t="str">
        <f>IF(N$23="x","21","")</f>
        <v/>
      </c>
      <c r="D480" s="30" t="str">
        <f>MID(A458,41,2)</f>
        <v/>
      </c>
      <c r="E480" s="31" t="str">
        <f ca="1">IF(MID(A458,41,2)&lt;&gt;"",OFFSET(A459,MID(A458,41,2),0),"")</f>
        <v/>
      </c>
    </row>
    <row r="481" spans="1:5" x14ac:dyDescent="0.25">
      <c r="A481" s="24" t="str">
        <f ca="1">OFFSET($A$23,1,0)</f>
        <v/>
      </c>
      <c r="B481" s="28">
        <v>22</v>
      </c>
      <c r="C481" s="29" t="str">
        <f>IF(N$24="x","22","")</f>
        <v/>
      </c>
      <c r="D481" s="30" t="str">
        <f>MID(A458,43,2)</f>
        <v/>
      </c>
      <c r="E481" s="31" t="str">
        <f ca="1">IF(MID(A458,43,2)&lt;&gt;"",OFFSET(A459,MID(A458,43,2),0),"")</f>
        <v/>
      </c>
    </row>
    <row r="482" spans="1:5" x14ac:dyDescent="0.25">
      <c r="A482" s="24" t="str">
        <f ca="1">OFFSET($A$24,1,0)</f>
        <v/>
      </c>
      <c r="B482" s="28">
        <v>23</v>
      </c>
      <c r="C482" s="29" t="str">
        <f>IF(N$25="x","23","")</f>
        <v/>
      </c>
      <c r="D482" s="30" t="str">
        <f>MID(A458,45,2)</f>
        <v/>
      </c>
      <c r="E482" s="31" t="str">
        <f ca="1">IF(MID(A458,45,2)&lt;&gt;"",OFFSET(A459,MID(A458,45,2),0),"")</f>
        <v/>
      </c>
    </row>
    <row r="483" spans="1:5" x14ac:dyDescent="0.25">
      <c r="A483" s="24" t="str">
        <f ca="1">OFFSET($A$25,1,0)</f>
        <v/>
      </c>
      <c r="B483" s="28">
        <v>24</v>
      </c>
      <c r="C483" s="29" t="str">
        <f>IF(N$26="x","24","")</f>
        <v/>
      </c>
      <c r="D483" s="30" t="str">
        <f>MID(A458,47,2)</f>
        <v/>
      </c>
      <c r="E483" s="31" t="str">
        <f ca="1">IF(MID(A458,47,2)&lt;&gt;"",OFFSET(A459,MID(A458,47,2),0),"")</f>
        <v/>
      </c>
    </row>
    <row r="484" spans="1:5" x14ac:dyDescent="0.25">
      <c r="A484" s="24" t="str">
        <f ca="1">OFFSET($A$26,1,0)</f>
        <v/>
      </c>
      <c r="B484" s="28">
        <v>25</v>
      </c>
      <c r="C484" s="29" t="str">
        <f>IF(N$27="x","25","")</f>
        <v/>
      </c>
      <c r="D484" s="30" t="str">
        <f>MID(A458,49,2)</f>
        <v/>
      </c>
      <c r="E484" s="31" t="str">
        <f ca="1">IF(MID(A458,49,2)&lt;&gt;"",OFFSET(A459,MID(A458,49,2),0),"")</f>
        <v/>
      </c>
    </row>
    <row r="485" spans="1:5" x14ac:dyDescent="0.25">
      <c r="A485" s="24" t="str">
        <f ca="1">OFFSET($A$27,1,0)</f>
        <v/>
      </c>
      <c r="B485" s="28">
        <v>26</v>
      </c>
      <c r="C485" s="29" t="str">
        <f>IF(N$28="x","26","")</f>
        <v/>
      </c>
      <c r="D485" s="30" t="str">
        <f>MID(A458,51,2)</f>
        <v/>
      </c>
      <c r="E485" s="31" t="str">
        <f ca="1">IF(MID(A458,51,2)&lt;&gt;"",OFFSET(A459,MID(A458,51,2),0),"")</f>
        <v/>
      </c>
    </row>
    <row r="486" spans="1:5" x14ac:dyDescent="0.25">
      <c r="A486" s="24" t="str">
        <f ca="1">OFFSET($A$28,1,0)</f>
        <v/>
      </c>
      <c r="B486" s="28">
        <v>27</v>
      </c>
      <c r="C486" s="29" t="str">
        <f>IF(N$29="x","27","")</f>
        <v/>
      </c>
      <c r="D486" s="30" t="str">
        <f>MID(A458,53,2)</f>
        <v/>
      </c>
      <c r="E486" s="31" t="str">
        <f ca="1">IF(MID(A458,53,2)&lt;&gt;"",OFFSET(A459,MID(A458,53,2),0),"")</f>
        <v/>
      </c>
    </row>
    <row r="487" spans="1:5" x14ac:dyDescent="0.25">
      <c r="A487" s="24" t="str">
        <f ca="1">OFFSET($A$29,1,0)</f>
        <v/>
      </c>
      <c r="B487" s="28">
        <v>28</v>
      </c>
      <c r="C487" s="29" t="str">
        <f>IF(N$30="x","28","")</f>
        <v/>
      </c>
      <c r="D487" s="30" t="str">
        <f>MID(A458,55,2)</f>
        <v/>
      </c>
      <c r="E487" s="31" t="str">
        <f ca="1">IF(MID(A458,55,2)&lt;&gt;"",OFFSET(A459,MID(A458,55,2),0),"")</f>
        <v/>
      </c>
    </row>
    <row r="488" spans="1:5" x14ac:dyDescent="0.25">
      <c r="A488" s="24" t="str">
        <f ca="1">OFFSET($A$30,1,0)</f>
        <v/>
      </c>
      <c r="B488" s="28">
        <v>29</v>
      </c>
      <c r="C488" s="29" t="str">
        <f>IF(N$31="x","29","")</f>
        <v/>
      </c>
      <c r="D488" s="30" t="str">
        <f>MID(A458,57,2)</f>
        <v/>
      </c>
      <c r="E488" s="31" t="str">
        <f ca="1">IF(MID(A458,57,2)&lt;&gt;"",OFFSET(A459,MID(A458,57,2),0),"")</f>
        <v/>
      </c>
    </row>
    <row r="489" spans="1:5" x14ac:dyDescent="0.25">
      <c r="A489" s="24" t="str">
        <f ca="1">OFFSET($A$31,1,0)</f>
        <v/>
      </c>
      <c r="B489" s="28">
        <v>30</v>
      </c>
      <c r="C489" s="29" t="str">
        <f>IF(N$32="x","30","")</f>
        <v/>
      </c>
      <c r="D489" s="30" t="str">
        <f>MID(A458,59,2)</f>
        <v/>
      </c>
      <c r="E489" s="31" t="str">
        <f ca="1">IF(MID(A458,59,2)&lt;&gt;"",OFFSET(A459,MID(A458,59,2),0),"")</f>
        <v/>
      </c>
    </row>
    <row r="491" spans="1:5" x14ac:dyDescent="0.25">
      <c r="A491" s="169" t="str">
        <f>IF(O$2="","",O$2)</f>
        <v/>
      </c>
      <c r="B491" s="170"/>
      <c r="C491" s="170"/>
      <c r="D491" s="170"/>
      <c r="E491" s="171"/>
    </row>
    <row r="492" spans="1:5" x14ac:dyDescent="0.25">
      <c r="A492" s="161" t="s">
        <v>105</v>
      </c>
      <c r="B492" s="162"/>
      <c r="C492" s="162"/>
      <c r="D492" s="162"/>
      <c r="E492" s="163"/>
    </row>
    <row r="493" spans="1:5" x14ac:dyDescent="0.25">
      <c r="A493" s="164" t="str">
        <f>CONCATENATE(C495,C496,C497,C498,C499,C500,C501,C502,C503,C504,C505,C506,C507,C508,C509,C510)</f>
        <v/>
      </c>
      <c r="B493" s="165"/>
      <c r="C493" s="165"/>
      <c r="D493" s="165"/>
      <c r="E493" s="166"/>
    </row>
    <row r="494" spans="1:5" x14ac:dyDescent="0.25">
      <c r="A494" s="26" t="s">
        <v>106</v>
      </c>
      <c r="B494" s="27" t="s">
        <v>107</v>
      </c>
      <c r="C494" s="27" t="s">
        <v>108</v>
      </c>
      <c r="D494" s="167" t="s">
        <v>109</v>
      </c>
      <c r="E494" s="168"/>
    </row>
    <row r="495" spans="1:5" x14ac:dyDescent="0.25">
      <c r="A495" s="24" t="str">
        <f>$A$3</f>
        <v>Agents 1</v>
      </c>
      <c r="B495" s="28">
        <v>1</v>
      </c>
      <c r="C495" s="29" t="str">
        <f>IF(O$3="x","01","")</f>
        <v/>
      </c>
      <c r="D495" s="30" t="str">
        <f>MID(A493,1,2)</f>
        <v/>
      </c>
      <c r="E495" s="31" t="str">
        <f ca="1">IF(MID(A493,1,2)&lt;&gt;"",OFFSET(A494,MID(A493,1,2),0),"")</f>
        <v/>
      </c>
    </row>
    <row r="496" spans="1:5" x14ac:dyDescent="0.25">
      <c r="A496" s="24" t="str">
        <f ca="1">OFFSET($A$3,1,0)</f>
        <v>Agents 10</v>
      </c>
      <c r="B496" s="28">
        <v>2</v>
      </c>
      <c r="C496" s="29" t="str">
        <f>IF(O$4="x","02","")</f>
        <v/>
      </c>
      <c r="D496" s="30" t="str">
        <f>MID(A493,3,2)</f>
        <v/>
      </c>
      <c r="E496" s="31" t="str">
        <f ca="1">IF(MID(A493,3,2)&lt;&gt;"",OFFSET(A494,MID(A493,3,2),0),"")</f>
        <v/>
      </c>
    </row>
    <row r="497" spans="1:5" x14ac:dyDescent="0.25">
      <c r="A497" s="24" t="str">
        <f ca="1">OFFSET($A$4,1,0)</f>
        <v>Agents 106</v>
      </c>
      <c r="B497" s="28">
        <v>3</v>
      </c>
      <c r="C497" s="29" t="str">
        <f>IF(O$5="x","03","")</f>
        <v/>
      </c>
      <c r="D497" s="30" t="str">
        <f>MID(A493,5,2)</f>
        <v/>
      </c>
      <c r="E497" s="31" t="str">
        <f ca="1">IF(MID(A493,5,2)&lt;&gt;"",OFFSET(A494,MID(A493,5,2),0),"")</f>
        <v/>
      </c>
    </row>
    <row r="498" spans="1:5" x14ac:dyDescent="0.25">
      <c r="A498" s="24" t="str">
        <f ca="1">OFFSET($A$5,1,0)</f>
        <v>Agents 110</v>
      </c>
      <c r="B498" s="28">
        <v>4</v>
      </c>
      <c r="C498" s="29" t="str">
        <f>IF(O$6="x","04","")</f>
        <v/>
      </c>
      <c r="D498" s="30" t="str">
        <f>MID(A493,7,2)</f>
        <v/>
      </c>
      <c r="E498" s="31" t="str">
        <f ca="1">IF(MID(A493,7,2)&lt;&gt;"",OFFSET(A494,MID(A493,7,2),0),"")</f>
        <v/>
      </c>
    </row>
    <row r="499" spans="1:5" x14ac:dyDescent="0.25">
      <c r="A499" s="24" t="str">
        <f ca="1">OFFSET($A$6,1,0)</f>
        <v>Agents 3</v>
      </c>
      <c r="B499" s="28">
        <v>5</v>
      </c>
      <c r="C499" s="29" t="str">
        <f>IF(O$7="x","05","")</f>
        <v/>
      </c>
      <c r="D499" s="30" t="str">
        <f>MID(A493,9,2)</f>
        <v/>
      </c>
      <c r="E499" s="31" t="str">
        <f ca="1">IF(MID(A493,9,2)&lt;&gt;"",OFFSET(A494,MID(A493,9,2),0),"")</f>
        <v/>
      </c>
    </row>
    <row r="500" spans="1:5" x14ac:dyDescent="0.25">
      <c r="A500" s="24" t="str">
        <f ca="1">OFFSET($A$7,1,0)</f>
        <v>Agents 30</v>
      </c>
      <c r="B500" s="28">
        <v>6</v>
      </c>
      <c r="C500" s="29" t="str">
        <f>IF(O$8="x","06","")</f>
        <v/>
      </c>
      <c r="D500" s="30" t="str">
        <f>MID(A493,11,2)</f>
        <v/>
      </c>
      <c r="E500" s="31" t="str">
        <f ca="1">IF(MID(A493,11,2)&lt;&gt;"",OFFSET(A494,MID(A493,11,2),0),"")</f>
        <v/>
      </c>
    </row>
    <row r="501" spans="1:5" x14ac:dyDescent="0.25">
      <c r="A501" s="24" t="str">
        <f ca="1">OFFSET($A$8,1,0)</f>
        <v>Agents 4</v>
      </c>
      <c r="B501" s="28">
        <v>7</v>
      </c>
      <c r="C501" s="29" t="str">
        <f>IF(O$9="x","07","")</f>
        <v/>
      </c>
      <c r="D501" s="30" t="str">
        <f>MID(A493,13,2)</f>
        <v/>
      </c>
      <c r="E501" s="31" t="str">
        <f ca="1">IF(MID(A493,13,2)&lt;&gt;"",OFFSET(A494,MID(A493,13,2),0),"")</f>
        <v/>
      </c>
    </row>
    <row r="502" spans="1:5" x14ac:dyDescent="0.25">
      <c r="A502" s="24" t="str">
        <f ca="1">OFFSET($A$9,1,0)</f>
        <v>Agents 41</v>
      </c>
      <c r="B502" s="28">
        <v>8</v>
      </c>
      <c r="C502" s="29" t="str">
        <f>IF(O$10="x","08","")</f>
        <v/>
      </c>
      <c r="D502" s="30" t="str">
        <f>MID(A493,15,2)</f>
        <v/>
      </c>
      <c r="E502" s="31" t="str">
        <f ca="1">IF(MID(A493,15,2)&lt;&gt;"",OFFSET(A494,MID(A493,15,2),0),"")</f>
        <v/>
      </c>
    </row>
    <row r="503" spans="1:5" x14ac:dyDescent="0.25">
      <c r="A503" s="24" t="str">
        <f ca="1">OFFSET($A$10,1,0)</f>
        <v>Agents 48</v>
      </c>
      <c r="B503" s="28">
        <v>9</v>
      </c>
      <c r="C503" s="29" t="str">
        <f>IF(O$11="x","09","")</f>
        <v/>
      </c>
      <c r="D503" s="30" t="str">
        <f>MID(A493,17,2)</f>
        <v/>
      </c>
      <c r="E503" s="31" t="str">
        <f ca="1">IF(MID(A493,17,2)&lt;&gt;"",OFFSET(A494,MID(A493,17,2),0),"")</f>
        <v/>
      </c>
    </row>
    <row r="504" spans="1:5" x14ac:dyDescent="0.25">
      <c r="A504" s="24" t="str">
        <f ca="1">OFFSET($A$11,1,0)</f>
        <v>Agents 6</v>
      </c>
      <c r="B504" s="28">
        <v>10</v>
      </c>
      <c r="C504" s="29" t="str">
        <f>IF(O$12="x","10","")</f>
        <v/>
      </c>
      <c r="D504" s="30" t="str">
        <f>MID(A493,19,2)</f>
        <v/>
      </c>
      <c r="E504" s="31" t="str">
        <f ca="1">IF(MID(A493,19,2)&lt;&gt;"",OFFSET(A494,MID(A493,19,2),0),"")</f>
        <v/>
      </c>
    </row>
    <row r="505" spans="1:5" x14ac:dyDescent="0.25">
      <c r="A505" s="24" t="str">
        <f ca="1">OFFSET($A$12,1,0)</f>
        <v>Agents 67</v>
      </c>
      <c r="B505" s="28">
        <v>11</v>
      </c>
      <c r="C505" s="29" t="str">
        <f>IF(O$13="x","11","")</f>
        <v/>
      </c>
      <c r="D505" s="30" t="str">
        <f>MID(A493,21,2)</f>
        <v/>
      </c>
      <c r="E505" s="31" t="str">
        <f ca="1">IF(MID(A493,21,2)&lt;&gt;"",OFFSET(A494,MID(A493,21,2),0),"")</f>
        <v/>
      </c>
    </row>
    <row r="506" spans="1:5" x14ac:dyDescent="0.25">
      <c r="A506" s="24" t="str">
        <f ca="1">OFFSET($A$13,1,0)</f>
        <v>Agents 71</v>
      </c>
      <c r="B506" s="28">
        <v>12</v>
      </c>
      <c r="C506" s="29" t="str">
        <f>IF(O$14="x","12","")</f>
        <v/>
      </c>
      <c r="D506" s="30" t="str">
        <f>MID(A493,23,2)</f>
        <v/>
      </c>
      <c r="E506" s="31" t="str">
        <f ca="1">IF(MID(A493,23,2)&lt;&gt;"",OFFSET(A494,MID(A493,23,2),0),"")</f>
        <v/>
      </c>
    </row>
    <row r="507" spans="1:5" x14ac:dyDescent="0.25">
      <c r="A507" s="24" t="str">
        <f ca="1">OFFSET($A$14,1,0)</f>
        <v>Agents 79</v>
      </c>
      <c r="B507" s="28">
        <v>13</v>
      </c>
      <c r="C507" s="29" t="str">
        <f>IF(O$15="x","13","")</f>
        <v/>
      </c>
      <c r="D507" s="30" t="str">
        <f>MID(A493,25,2)</f>
        <v/>
      </c>
      <c r="E507" s="31" t="str">
        <f ca="1">IF(MID(A493,25,2)&lt;&gt;"",OFFSET(A494,MID(A493,25,2),0),"")</f>
        <v/>
      </c>
    </row>
    <row r="508" spans="1:5" x14ac:dyDescent="0.25">
      <c r="A508" s="24" t="str">
        <f ca="1">OFFSET($A$15,1,0)</f>
        <v>Agents 8</v>
      </c>
      <c r="B508" s="28">
        <v>14</v>
      </c>
      <c r="C508" s="29" t="str">
        <f>IF(O$16="x","14","")</f>
        <v/>
      </c>
      <c r="D508" s="30" t="str">
        <f>MID(A493,27,2)</f>
        <v/>
      </c>
      <c r="E508" s="31" t="str">
        <f ca="1">IF(MID(A493,27,2)&lt;&gt;"",OFFSET(A494,MID(A493,27,2),0),"")</f>
        <v/>
      </c>
    </row>
    <row r="509" spans="1:5" x14ac:dyDescent="0.25">
      <c r="A509" s="24" t="str">
        <f ca="1">OFFSET($A$16,1,0)</f>
        <v>Agents 91</v>
      </c>
      <c r="B509" s="28">
        <v>15</v>
      </c>
      <c r="C509" s="29" t="str">
        <f>IF(O$17="x","15","")</f>
        <v/>
      </c>
      <c r="D509" s="30" t="str">
        <f>MID(A493,29,2)</f>
        <v/>
      </c>
      <c r="E509" s="31" t="str">
        <f ca="1">IF(MID(A493,29,2)&lt;&gt;"",OFFSET(A494,MID(A493,29,2),0),"")</f>
        <v/>
      </c>
    </row>
    <row r="510" spans="1:5" x14ac:dyDescent="0.25">
      <c r="A510" s="24" t="str">
        <f ca="1">OFFSET($A$17,1,0)</f>
        <v/>
      </c>
      <c r="B510" s="28">
        <v>16</v>
      </c>
      <c r="C510" s="29" t="str">
        <f>IF(O$18="x","16","")</f>
        <v/>
      </c>
      <c r="D510" s="30" t="str">
        <f>MID(A493,31,2)</f>
        <v/>
      </c>
      <c r="E510" s="31" t="str">
        <f ca="1">IF(MID(A493,31,2)&lt;&gt;"",OFFSET(A494,MID(A493,31,2),0),"")</f>
        <v/>
      </c>
    </row>
    <row r="511" spans="1:5" x14ac:dyDescent="0.25">
      <c r="A511" s="24" t="str">
        <f ca="1">OFFSET($A$18,1,0)</f>
        <v/>
      </c>
      <c r="B511" s="28">
        <v>17</v>
      </c>
      <c r="C511" s="29" t="str">
        <f>IF(O$19="x","17","")</f>
        <v/>
      </c>
      <c r="D511" s="30" t="str">
        <f>MID(A493,33,2)</f>
        <v/>
      </c>
      <c r="E511" s="31" t="str">
        <f ca="1">IF(MID(A493,33,2)&lt;&gt;"",OFFSET(A494,MID(A493,33,2),0),"")</f>
        <v/>
      </c>
    </row>
    <row r="512" spans="1:5" x14ac:dyDescent="0.25">
      <c r="A512" s="24" t="str">
        <f ca="1">OFFSET($A$19,1,0)</f>
        <v/>
      </c>
      <c r="B512" s="28">
        <v>18</v>
      </c>
      <c r="C512" s="29" t="str">
        <f>IF(O$20="x","18","")</f>
        <v/>
      </c>
      <c r="D512" s="30" t="str">
        <f>MID(A493,35,2)</f>
        <v/>
      </c>
      <c r="E512" s="31" t="str">
        <f ca="1">IF(MID(A493,35,2)&lt;&gt;"",OFFSET(A494,MID(A493,35,2),0),"")</f>
        <v/>
      </c>
    </row>
    <row r="513" spans="1:5" x14ac:dyDescent="0.25">
      <c r="A513" s="24" t="str">
        <f ca="1">OFFSET($A$20,1,0)</f>
        <v/>
      </c>
      <c r="B513" s="28">
        <v>19</v>
      </c>
      <c r="C513" s="29" t="str">
        <f>IF(O$21="x","19","")</f>
        <v/>
      </c>
      <c r="D513" s="30" t="str">
        <f>MID(A493,37,2)</f>
        <v/>
      </c>
      <c r="E513" s="31" t="str">
        <f ca="1">IF(MID(A493,37,2)&lt;&gt;"",OFFSET(A494,MID(A493,37,2),0),"")</f>
        <v/>
      </c>
    </row>
    <row r="514" spans="1:5" x14ac:dyDescent="0.25">
      <c r="A514" s="24" t="str">
        <f ca="1">OFFSET($A$21,1,0)</f>
        <v/>
      </c>
      <c r="B514" s="28">
        <v>20</v>
      </c>
      <c r="C514" s="29" t="str">
        <f>IF(O$22="x","20","")</f>
        <v/>
      </c>
      <c r="D514" s="30" t="str">
        <f>MID(A493,39,2)</f>
        <v/>
      </c>
      <c r="E514" s="31" t="str">
        <f ca="1">IF(MID(A493,39,2)&lt;&gt;"",OFFSET(A494,MID(A493,39,2),0),"")</f>
        <v/>
      </c>
    </row>
    <row r="515" spans="1:5" x14ac:dyDescent="0.25">
      <c r="A515" s="24" t="str">
        <f ca="1">OFFSET($A$22,1,0)</f>
        <v/>
      </c>
      <c r="B515" s="28">
        <v>21</v>
      </c>
      <c r="C515" s="29" t="str">
        <f>IF(O$23="x","21","")</f>
        <v/>
      </c>
      <c r="D515" s="30" t="str">
        <f>MID(A493,41,2)</f>
        <v/>
      </c>
      <c r="E515" s="31" t="str">
        <f ca="1">IF(MID(A493,41,2)&lt;&gt;"",OFFSET(A494,MID(A493,41,2),0),"")</f>
        <v/>
      </c>
    </row>
    <row r="516" spans="1:5" x14ac:dyDescent="0.25">
      <c r="A516" s="24" t="str">
        <f ca="1">OFFSET($A$23,1,0)</f>
        <v/>
      </c>
      <c r="B516" s="28">
        <v>22</v>
      </c>
      <c r="C516" s="29" t="str">
        <f>IF(O$24="x","22","")</f>
        <v/>
      </c>
      <c r="D516" s="30" t="str">
        <f>MID(A493,43,2)</f>
        <v/>
      </c>
      <c r="E516" s="31" t="str">
        <f ca="1">IF(MID(A493,43,2)&lt;&gt;"",OFFSET(A494,MID(A493,43,2),0),"")</f>
        <v/>
      </c>
    </row>
    <row r="517" spans="1:5" x14ac:dyDescent="0.25">
      <c r="A517" s="24" t="str">
        <f ca="1">OFFSET($A$24,1,0)</f>
        <v/>
      </c>
      <c r="B517" s="28">
        <v>23</v>
      </c>
      <c r="C517" s="29" t="str">
        <f>IF(O$25="x","23","")</f>
        <v/>
      </c>
      <c r="D517" s="30" t="str">
        <f>MID(A493,45,2)</f>
        <v/>
      </c>
      <c r="E517" s="31" t="str">
        <f ca="1">IF(MID(A493,45,2)&lt;&gt;"",OFFSET(A494,MID(A493,45,2),0),"")</f>
        <v/>
      </c>
    </row>
    <row r="518" spans="1:5" x14ac:dyDescent="0.25">
      <c r="A518" s="24" t="str">
        <f ca="1">OFFSET($A$25,1,0)</f>
        <v/>
      </c>
      <c r="B518" s="28">
        <v>24</v>
      </c>
      <c r="C518" s="29" t="str">
        <f>IF(O$26="x","24","")</f>
        <v/>
      </c>
      <c r="D518" s="30" t="str">
        <f>MID(A493,47,2)</f>
        <v/>
      </c>
      <c r="E518" s="31" t="str">
        <f ca="1">IF(MID(A493,47,2)&lt;&gt;"",OFFSET(A494,MID(A493,47,2),0),"")</f>
        <v/>
      </c>
    </row>
    <row r="519" spans="1:5" x14ac:dyDescent="0.25">
      <c r="A519" s="24" t="str">
        <f ca="1">OFFSET($A$26,1,0)</f>
        <v/>
      </c>
      <c r="B519" s="28">
        <v>25</v>
      </c>
      <c r="C519" s="29" t="str">
        <f>IF(O$27="x","25","")</f>
        <v/>
      </c>
      <c r="D519" s="30" t="str">
        <f>MID(A493,49,2)</f>
        <v/>
      </c>
      <c r="E519" s="31" t="str">
        <f ca="1">IF(MID(A493,49,2)&lt;&gt;"",OFFSET(A494,MID(A493,49,2),0),"")</f>
        <v/>
      </c>
    </row>
    <row r="520" spans="1:5" x14ac:dyDescent="0.25">
      <c r="A520" s="24" t="str">
        <f ca="1">OFFSET($A$27,1,0)</f>
        <v/>
      </c>
      <c r="B520" s="28">
        <v>26</v>
      </c>
      <c r="C520" s="29" t="str">
        <f>IF(O$28="x","26","")</f>
        <v/>
      </c>
      <c r="D520" s="30" t="str">
        <f>MID(A493,51,2)</f>
        <v/>
      </c>
      <c r="E520" s="31" t="str">
        <f ca="1">IF(MID(A493,51,2)&lt;&gt;"",OFFSET(A494,MID(A493,51,2),0),"")</f>
        <v/>
      </c>
    </row>
    <row r="521" spans="1:5" x14ac:dyDescent="0.25">
      <c r="A521" s="24" t="str">
        <f ca="1">OFFSET($A$28,1,0)</f>
        <v/>
      </c>
      <c r="B521" s="28">
        <v>27</v>
      </c>
      <c r="C521" s="29" t="str">
        <f>IF(O$29="x","27","")</f>
        <v/>
      </c>
      <c r="D521" s="30" t="str">
        <f>MID(A493,53,2)</f>
        <v/>
      </c>
      <c r="E521" s="31" t="str">
        <f ca="1">IF(MID(A493,53,2)&lt;&gt;"",OFFSET(A494,MID(A493,53,2),0),"")</f>
        <v/>
      </c>
    </row>
    <row r="522" spans="1:5" x14ac:dyDescent="0.25">
      <c r="A522" s="24" t="str">
        <f ca="1">OFFSET($A$29,1,0)</f>
        <v/>
      </c>
      <c r="B522" s="28">
        <v>28</v>
      </c>
      <c r="C522" s="29" t="str">
        <f>IF(O$30="x","28","")</f>
        <v/>
      </c>
      <c r="D522" s="30" t="str">
        <f>MID(A493,55,2)</f>
        <v/>
      </c>
      <c r="E522" s="31" t="str">
        <f ca="1">IF(MID(A493,55,2)&lt;&gt;"",OFFSET(A494,MID(A493,55,2),0),"")</f>
        <v/>
      </c>
    </row>
    <row r="523" spans="1:5" x14ac:dyDescent="0.25">
      <c r="A523" s="24" t="str">
        <f ca="1">OFFSET($A$30,1,0)</f>
        <v/>
      </c>
      <c r="B523" s="28">
        <v>29</v>
      </c>
      <c r="C523" s="29" t="str">
        <f>IF(O$31="x","29","")</f>
        <v/>
      </c>
      <c r="D523" s="30" t="str">
        <f>MID(A493,57,2)</f>
        <v/>
      </c>
      <c r="E523" s="31" t="str">
        <f ca="1">IF(MID(A493,57,2)&lt;&gt;"",OFFSET(A494,MID(A493,57,2),0),"")</f>
        <v/>
      </c>
    </row>
    <row r="524" spans="1:5" x14ac:dyDescent="0.25">
      <c r="A524" s="24" t="str">
        <f ca="1">OFFSET($A$31,1,0)</f>
        <v/>
      </c>
      <c r="B524" s="28">
        <v>30</v>
      </c>
      <c r="C524" s="29" t="str">
        <f>IF(O$32="x","30","")</f>
        <v/>
      </c>
      <c r="D524" s="30" t="str">
        <f>MID(A493,59,2)</f>
        <v/>
      </c>
      <c r="E524" s="31" t="str">
        <f ca="1">IF(MID(A493,59,2)&lt;&gt;"",OFFSET(A494,MID(A493,59,2),0),"")</f>
        <v/>
      </c>
    </row>
    <row r="526" spans="1:5" x14ac:dyDescent="0.25">
      <c r="A526" s="169" t="str">
        <f>IF(P$2="","",P$2)</f>
        <v/>
      </c>
      <c r="B526" s="170"/>
      <c r="C526" s="170"/>
      <c r="D526" s="170"/>
      <c r="E526" s="171"/>
    </row>
    <row r="527" spans="1:5" x14ac:dyDescent="0.25">
      <c r="A527" s="161" t="s">
        <v>105</v>
      </c>
      <c r="B527" s="162"/>
      <c r="C527" s="162"/>
      <c r="D527" s="162"/>
      <c r="E527" s="163"/>
    </row>
    <row r="528" spans="1:5" x14ac:dyDescent="0.25">
      <c r="A528" s="164" t="str">
        <f>CONCATENATE(C530,C531,C532,C533,C534,C535,C536,C537,C538,C539,C540,C541,C542,C543,C544,C545)</f>
        <v/>
      </c>
      <c r="B528" s="165"/>
      <c r="C528" s="165"/>
      <c r="D528" s="165"/>
      <c r="E528" s="166"/>
    </row>
    <row r="529" spans="1:5" x14ac:dyDescent="0.25">
      <c r="A529" s="26" t="s">
        <v>106</v>
      </c>
      <c r="B529" s="27" t="s">
        <v>107</v>
      </c>
      <c r="C529" s="27" t="s">
        <v>108</v>
      </c>
      <c r="D529" s="167" t="s">
        <v>109</v>
      </c>
      <c r="E529" s="168"/>
    </row>
    <row r="530" spans="1:5" x14ac:dyDescent="0.25">
      <c r="A530" s="24" t="str">
        <f>$A$3</f>
        <v>Agents 1</v>
      </c>
      <c r="B530" s="28">
        <v>1</v>
      </c>
      <c r="C530" s="29" t="str">
        <f>IF(P$3="x","01","")</f>
        <v/>
      </c>
      <c r="D530" s="30" t="str">
        <f>MID(A528,1,2)</f>
        <v/>
      </c>
      <c r="E530" s="31" t="str">
        <f ca="1">IF(MID(A528,1,2)&lt;&gt;"",OFFSET(A529,MID(A528,1,2),0),"")</f>
        <v/>
      </c>
    </row>
    <row r="531" spans="1:5" x14ac:dyDescent="0.25">
      <c r="A531" s="24" t="str">
        <f ca="1">OFFSET($A$3,1,0)</f>
        <v>Agents 10</v>
      </c>
      <c r="B531" s="28">
        <v>2</v>
      </c>
      <c r="C531" s="29" t="str">
        <f>IF(P$4="x","02","")</f>
        <v/>
      </c>
      <c r="D531" s="30" t="str">
        <f>MID(A528,3,2)</f>
        <v/>
      </c>
      <c r="E531" s="31" t="str">
        <f ca="1">IF(MID(A528,3,2)&lt;&gt;"",OFFSET(A529,MID(A528,3,2),0),"")</f>
        <v/>
      </c>
    </row>
    <row r="532" spans="1:5" x14ac:dyDescent="0.25">
      <c r="A532" s="24" t="str">
        <f ca="1">OFFSET($A$4,1,0)</f>
        <v>Agents 106</v>
      </c>
      <c r="B532" s="28">
        <v>3</v>
      </c>
      <c r="C532" s="29" t="str">
        <f>IF(P$5="x","03","")</f>
        <v/>
      </c>
      <c r="D532" s="30" t="str">
        <f>MID(A528,5,2)</f>
        <v/>
      </c>
      <c r="E532" s="31" t="str">
        <f ca="1">IF(MID(A528,5,2)&lt;&gt;"",OFFSET(A529,MID(A528,5,2),0),"")</f>
        <v/>
      </c>
    </row>
    <row r="533" spans="1:5" x14ac:dyDescent="0.25">
      <c r="A533" s="24" t="str">
        <f ca="1">OFFSET($A$5,1,0)</f>
        <v>Agents 110</v>
      </c>
      <c r="B533" s="28">
        <v>4</v>
      </c>
      <c r="C533" s="29" t="str">
        <f>IF(P$6="x","04","")</f>
        <v/>
      </c>
      <c r="D533" s="30" t="str">
        <f>MID(A528,7,2)</f>
        <v/>
      </c>
      <c r="E533" s="31" t="str">
        <f ca="1">IF(MID(A528,7,2)&lt;&gt;"",OFFSET(A529,MID(A528,7,2),0),"")</f>
        <v/>
      </c>
    </row>
    <row r="534" spans="1:5" x14ac:dyDescent="0.25">
      <c r="A534" s="24" t="str">
        <f ca="1">OFFSET($A$6,1,0)</f>
        <v>Agents 3</v>
      </c>
      <c r="B534" s="28">
        <v>5</v>
      </c>
      <c r="C534" s="29" t="str">
        <f>IF(P$7="x","05","")</f>
        <v/>
      </c>
      <c r="D534" s="30" t="str">
        <f>MID(A528,9,2)</f>
        <v/>
      </c>
      <c r="E534" s="31" t="str">
        <f ca="1">IF(MID(A528,9,2)&lt;&gt;"",OFFSET(A529,MID(A528,9,2),0),"")</f>
        <v/>
      </c>
    </row>
    <row r="535" spans="1:5" x14ac:dyDescent="0.25">
      <c r="A535" s="24" t="str">
        <f ca="1">OFFSET($A$7,1,0)</f>
        <v>Agents 30</v>
      </c>
      <c r="B535" s="28">
        <v>6</v>
      </c>
      <c r="C535" s="29" t="str">
        <f>IF(P$8="x","06","")</f>
        <v/>
      </c>
      <c r="D535" s="30" t="str">
        <f>MID(A528,11,2)</f>
        <v/>
      </c>
      <c r="E535" s="31" t="str">
        <f ca="1">IF(MID(A528,11,2)&lt;&gt;"",OFFSET(A529,MID(A528,11,2),0),"")</f>
        <v/>
      </c>
    </row>
    <row r="536" spans="1:5" x14ac:dyDescent="0.25">
      <c r="A536" s="24" t="str">
        <f ca="1">OFFSET($A$8,1,0)</f>
        <v>Agents 4</v>
      </c>
      <c r="B536" s="28">
        <v>7</v>
      </c>
      <c r="C536" s="29" t="str">
        <f>IF(P$9="x","07","")</f>
        <v/>
      </c>
      <c r="D536" s="30" t="str">
        <f>MID(A528,13,2)</f>
        <v/>
      </c>
      <c r="E536" s="31" t="str">
        <f ca="1">IF(MID(A528,13,2)&lt;&gt;"",OFFSET(A529,MID(A528,13,2),0),"")</f>
        <v/>
      </c>
    </row>
    <row r="537" spans="1:5" x14ac:dyDescent="0.25">
      <c r="A537" s="24" t="str">
        <f ca="1">OFFSET($A$9,1,0)</f>
        <v>Agents 41</v>
      </c>
      <c r="B537" s="28">
        <v>8</v>
      </c>
      <c r="C537" s="29" t="str">
        <f>IF(P$10="x","08","")</f>
        <v/>
      </c>
      <c r="D537" s="30" t="str">
        <f>MID(A528,15,2)</f>
        <v/>
      </c>
      <c r="E537" s="31" t="str">
        <f ca="1">IF(MID(A528,15,2)&lt;&gt;"",OFFSET(A529,MID(A528,15,2),0),"")</f>
        <v/>
      </c>
    </row>
    <row r="538" spans="1:5" x14ac:dyDescent="0.25">
      <c r="A538" s="24" t="str">
        <f ca="1">OFFSET($A$10,1,0)</f>
        <v>Agents 48</v>
      </c>
      <c r="B538" s="28">
        <v>9</v>
      </c>
      <c r="C538" s="29" t="str">
        <f>IF(P$11="x","09","")</f>
        <v/>
      </c>
      <c r="D538" s="30" t="str">
        <f>MID(A528,17,2)</f>
        <v/>
      </c>
      <c r="E538" s="31" t="str">
        <f ca="1">IF(MID(A528,17,2)&lt;&gt;"",OFFSET(A529,MID(A528,17,2),0),"")</f>
        <v/>
      </c>
    </row>
    <row r="539" spans="1:5" x14ac:dyDescent="0.25">
      <c r="A539" s="24" t="str">
        <f ca="1">OFFSET($A$11,1,0)</f>
        <v>Agents 6</v>
      </c>
      <c r="B539" s="28">
        <v>10</v>
      </c>
      <c r="C539" s="29" t="str">
        <f>IF(P$12="x","10","")</f>
        <v/>
      </c>
      <c r="D539" s="30" t="str">
        <f>MID(A528,19,2)</f>
        <v/>
      </c>
      <c r="E539" s="31" t="str">
        <f ca="1">IF(MID(A528,19,2)&lt;&gt;"",OFFSET(A529,MID(A528,19,2),0),"")</f>
        <v/>
      </c>
    </row>
    <row r="540" spans="1:5" x14ac:dyDescent="0.25">
      <c r="A540" s="24" t="str">
        <f ca="1">OFFSET($A$12,1,0)</f>
        <v>Agents 67</v>
      </c>
      <c r="B540" s="28">
        <v>11</v>
      </c>
      <c r="C540" s="29" t="str">
        <f>IF(P$13="x","11","")</f>
        <v/>
      </c>
      <c r="D540" s="30" t="str">
        <f>MID(A528,21,2)</f>
        <v/>
      </c>
      <c r="E540" s="31" t="str">
        <f ca="1">IF(MID(A528,21,2)&lt;&gt;"",OFFSET(A529,MID(A528,21,2),0),"")</f>
        <v/>
      </c>
    </row>
    <row r="541" spans="1:5" x14ac:dyDescent="0.25">
      <c r="A541" s="24" t="str">
        <f ca="1">OFFSET($A$13,1,0)</f>
        <v>Agents 71</v>
      </c>
      <c r="B541" s="28">
        <v>12</v>
      </c>
      <c r="C541" s="29" t="str">
        <f>IF(P$14="x","12","")</f>
        <v/>
      </c>
      <c r="D541" s="30" t="str">
        <f>MID(A528,23,2)</f>
        <v/>
      </c>
      <c r="E541" s="31" t="str">
        <f ca="1">IF(MID(A528,23,2)&lt;&gt;"",OFFSET(A529,MID(A528,23,2),0),"")</f>
        <v/>
      </c>
    </row>
    <row r="542" spans="1:5" x14ac:dyDescent="0.25">
      <c r="A542" s="24" t="str">
        <f ca="1">OFFSET($A$14,1,0)</f>
        <v>Agents 79</v>
      </c>
      <c r="B542" s="28">
        <v>13</v>
      </c>
      <c r="C542" s="29" t="str">
        <f>IF(P$15="x","13","")</f>
        <v/>
      </c>
      <c r="D542" s="30" t="str">
        <f>MID(A528,25,2)</f>
        <v/>
      </c>
      <c r="E542" s="31" t="str">
        <f ca="1">IF(MID(A528,25,2)&lt;&gt;"",OFFSET(A529,MID(A528,25,2),0),"")</f>
        <v/>
      </c>
    </row>
    <row r="543" spans="1:5" x14ac:dyDescent="0.25">
      <c r="A543" s="24" t="str">
        <f ca="1">OFFSET($A$15,1,0)</f>
        <v>Agents 8</v>
      </c>
      <c r="B543" s="28">
        <v>14</v>
      </c>
      <c r="C543" s="29" t="str">
        <f>IF(P$16="x","14","")</f>
        <v/>
      </c>
      <c r="D543" s="30" t="str">
        <f>MID(A528,27,2)</f>
        <v/>
      </c>
      <c r="E543" s="31" t="str">
        <f ca="1">IF(MID(A528,27,2)&lt;&gt;"",OFFSET(A529,MID(A528,27,2),0),"")</f>
        <v/>
      </c>
    </row>
    <row r="544" spans="1:5" x14ac:dyDescent="0.25">
      <c r="A544" s="24" t="str">
        <f ca="1">OFFSET($A$16,1,0)</f>
        <v>Agents 91</v>
      </c>
      <c r="B544" s="28">
        <v>15</v>
      </c>
      <c r="C544" s="29" t="str">
        <f>IF(P$17="x","15","")</f>
        <v/>
      </c>
      <c r="D544" s="30" t="str">
        <f>MID(A528,29,2)</f>
        <v/>
      </c>
      <c r="E544" s="31" t="str">
        <f ca="1">IF(MID(A528,29,2)&lt;&gt;"",OFFSET(A529,MID(A528,29,2),0),"")</f>
        <v/>
      </c>
    </row>
    <row r="545" spans="1:5" x14ac:dyDescent="0.25">
      <c r="A545" s="24" t="str">
        <f ca="1">OFFSET($A$17,1,0)</f>
        <v/>
      </c>
      <c r="B545" s="28">
        <v>16</v>
      </c>
      <c r="C545" s="29" t="str">
        <f>IF(P$18="x","16","")</f>
        <v/>
      </c>
      <c r="D545" s="30" t="str">
        <f>MID(A528,31,2)</f>
        <v/>
      </c>
      <c r="E545" s="31" t="str">
        <f ca="1">IF(MID(A528,31,2)&lt;&gt;"",OFFSET(A529,MID(A528,31,2),0),"")</f>
        <v/>
      </c>
    </row>
    <row r="546" spans="1:5" x14ac:dyDescent="0.25">
      <c r="A546" s="24" t="str">
        <f ca="1">OFFSET($A$18,1,0)</f>
        <v/>
      </c>
      <c r="B546" s="28">
        <v>17</v>
      </c>
      <c r="C546" s="29" t="str">
        <f>IF(P$19="x","17","")</f>
        <v/>
      </c>
      <c r="D546" s="30" t="str">
        <f>MID(A528,33,2)</f>
        <v/>
      </c>
      <c r="E546" s="31" t="str">
        <f ca="1">IF(MID(A528,33,2)&lt;&gt;"",OFFSET(A529,MID(A528,33,2),0),"")</f>
        <v/>
      </c>
    </row>
    <row r="547" spans="1:5" x14ac:dyDescent="0.25">
      <c r="A547" s="24" t="str">
        <f ca="1">OFFSET($A$19,1,0)</f>
        <v/>
      </c>
      <c r="B547" s="28">
        <v>18</v>
      </c>
      <c r="C547" s="29" t="str">
        <f>IF(P$20="x","18","")</f>
        <v/>
      </c>
      <c r="D547" s="30" t="str">
        <f>MID(A528,35,2)</f>
        <v/>
      </c>
      <c r="E547" s="31" t="str">
        <f ca="1">IF(MID(A528,35,2)&lt;&gt;"",OFFSET(A529,MID(A528,35,2),0),"")</f>
        <v/>
      </c>
    </row>
    <row r="548" spans="1:5" x14ac:dyDescent="0.25">
      <c r="A548" s="24" t="str">
        <f ca="1">OFFSET($A$20,1,0)</f>
        <v/>
      </c>
      <c r="B548" s="28">
        <v>19</v>
      </c>
      <c r="C548" s="29" t="str">
        <f>IF(P$21="x","19","")</f>
        <v/>
      </c>
      <c r="D548" s="30" t="str">
        <f>MID(A528,37,2)</f>
        <v/>
      </c>
      <c r="E548" s="31" t="str">
        <f ca="1">IF(MID(A528,37,2)&lt;&gt;"",OFFSET(A529,MID(A528,37,2),0),"")</f>
        <v/>
      </c>
    </row>
    <row r="549" spans="1:5" x14ac:dyDescent="0.25">
      <c r="A549" s="24" t="str">
        <f ca="1">OFFSET($A$21,1,0)</f>
        <v/>
      </c>
      <c r="B549" s="28">
        <v>20</v>
      </c>
      <c r="C549" s="29" t="str">
        <f>IF(P$22="x","20","")</f>
        <v/>
      </c>
      <c r="D549" s="30" t="str">
        <f>MID(A528,39,2)</f>
        <v/>
      </c>
      <c r="E549" s="31" t="str">
        <f ca="1">IF(MID(A528,39,2)&lt;&gt;"",OFFSET(A529,MID(A528,39,2),0),"")</f>
        <v/>
      </c>
    </row>
    <row r="550" spans="1:5" x14ac:dyDescent="0.25">
      <c r="A550" s="24" t="str">
        <f ca="1">OFFSET($A$22,1,0)</f>
        <v/>
      </c>
      <c r="B550" s="28">
        <v>21</v>
      </c>
      <c r="C550" s="29" t="str">
        <f>IF(P$23="x","21","")</f>
        <v/>
      </c>
      <c r="D550" s="30" t="str">
        <f>MID(A528,41,2)</f>
        <v/>
      </c>
      <c r="E550" s="31" t="str">
        <f ca="1">IF(MID(A528,41,2)&lt;&gt;"",OFFSET(A529,MID(A528,41,2),0),"")</f>
        <v/>
      </c>
    </row>
    <row r="551" spans="1:5" x14ac:dyDescent="0.25">
      <c r="A551" s="24" t="str">
        <f ca="1">OFFSET($A$23,1,0)</f>
        <v/>
      </c>
      <c r="B551" s="28">
        <v>22</v>
      </c>
      <c r="C551" s="29" t="str">
        <f>IF(P$24="x","22","")</f>
        <v/>
      </c>
      <c r="D551" s="30" t="str">
        <f>MID(A528,43,2)</f>
        <v/>
      </c>
      <c r="E551" s="31" t="str">
        <f ca="1">IF(MID(A528,43,2)&lt;&gt;"",OFFSET(A529,MID(A528,43,2),0),"")</f>
        <v/>
      </c>
    </row>
    <row r="552" spans="1:5" x14ac:dyDescent="0.25">
      <c r="A552" s="24" t="str">
        <f ca="1">OFFSET($A$24,1,0)</f>
        <v/>
      </c>
      <c r="B552" s="28">
        <v>23</v>
      </c>
      <c r="C552" s="29" t="str">
        <f>IF(P$25="x","23","")</f>
        <v/>
      </c>
      <c r="D552" s="30" t="str">
        <f>MID(A528,45,2)</f>
        <v/>
      </c>
      <c r="E552" s="31" t="str">
        <f ca="1">IF(MID(A528,45,2)&lt;&gt;"",OFFSET(A529,MID(A528,45,2),0),"")</f>
        <v/>
      </c>
    </row>
    <row r="553" spans="1:5" x14ac:dyDescent="0.25">
      <c r="A553" s="24" t="str">
        <f ca="1">OFFSET($A$25,1,0)</f>
        <v/>
      </c>
      <c r="B553" s="28">
        <v>24</v>
      </c>
      <c r="C553" s="29" t="str">
        <f>IF(P$26="x","24","")</f>
        <v/>
      </c>
      <c r="D553" s="30" t="str">
        <f>MID(A528,47,2)</f>
        <v/>
      </c>
      <c r="E553" s="31" t="str">
        <f ca="1">IF(MID(A528,47,2)&lt;&gt;"",OFFSET(A529,MID(A528,47,2),0),"")</f>
        <v/>
      </c>
    </row>
    <row r="554" spans="1:5" x14ac:dyDescent="0.25">
      <c r="A554" s="24" t="str">
        <f ca="1">OFFSET($A$26,1,0)</f>
        <v/>
      </c>
      <c r="B554" s="28">
        <v>25</v>
      </c>
      <c r="C554" s="29" t="str">
        <f>IF(P$27="x","25","")</f>
        <v/>
      </c>
      <c r="D554" s="30" t="str">
        <f>MID(A528,49,2)</f>
        <v/>
      </c>
      <c r="E554" s="31" t="str">
        <f ca="1">IF(MID(A528,49,2)&lt;&gt;"",OFFSET(A529,MID(A528,49,2),0),"")</f>
        <v/>
      </c>
    </row>
    <row r="555" spans="1:5" x14ac:dyDescent="0.25">
      <c r="A555" s="24" t="str">
        <f ca="1">OFFSET($A$27,1,0)</f>
        <v/>
      </c>
      <c r="B555" s="28">
        <v>26</v>
      </c>
      <c r="C555" s="29" t="str">
        <f>IF(P$28="x","26","")</f>
        <v/>
      </c>
      <c r="D555" s="30" t="str">
        <f>MID(A528,51,2)</f>
        <v/>
      </c>
      <c r="E555" s="31" t="str">
        <f ca="1">IF(MID(A528,51,2)&lt;&gt;"",OFFSET(A529,MID(A528,51,2),0),"")</f>
        <v/>
      </c>
    </row>
    <row r="556" spans="1:5" x14ac:dyDescent="0.25">
      <c r="A556" s="24" t="str">
        <f ca="1">OFFSET($A$28,1,0)</f>
        <v/>
      </c>
      <c r="B556" s="28">
        <v>27</v>
      </c>
      <c r="C556" s="29" t="str">
        <f>IF(P$29="x","27","")</f>
        <v/>
      </c>
      <c r="D556" s="30" t="str">
        <f>MID(A528,53,2)</f>
        <v/>
      </c>
      <c r="E556" s="31" t="str">
        <f ca="1">IF(MID(A528,53,2)&lt;&gt;"",OFFSET(A529,MID(A528,53,2),0),"")</f>
        <v/>
      </c>
    </row>
    <row r="557" spans="1:5" x14ac:dyDescent="0.25">
      <c r="A557" s="24" t="str">
        <f ca="1">OFFSET($A$29,1,0)</f>
        <v/>
      </c>
      <c r="B557" s="28">
        <v>28</v>
      </c>
      <c r="C557" s="29" t="str">
        <f>IF(P$30="x","28","")</f>
        <v/>
      </c>
      <c r="D557" s="30" t="str">
        <f>MID(A528,55,2)</f>
        <v/>
      </c>
      <c r="E557" s="31" t="str">
        <f ca="1">IF(MID(A528,55,2)&lt;&gt;"",OFFSET(A529,MID(A528,55,2),0),"")</f>
        <v/>
      </c>
    </row>
    <row r="558" spans="1:5" x14ac:dyDescent="0.25">
      <c r="A558" s="24" t="str">
        <f ca="1">OFFSET($A$30,1,0)</f>
        <v/>
      </c>
      <c r="B558" s="28">
        <v>29</v>
      </c>
      <c r="C558" s="29" t="str">
        <f>IF(P$31="x","29","")</f>
        <v/>
      </c>
      <c r="D558" s="30" t="str">
        <f>MID(A528,57,2)</f>
        <v/>
      </c>
      <c r="E558" s="31" t="str">
        <f ca="1">IF(MID(A528,57,2)&lt;&gt;"",OFFSET(A529,MID(A528,57,2),0),"")</f>
        <v/>
      </c>
    </row>
    <row r="559" spans="1:5" x14ac:dyDescent="0.25">
      <c r="A559" s="24" t="str">
        <f ca="1">OFFSET($A$31,1,0)</f>
        <v/>
      </c>
      <c r="B559" s="28">
        <v>30</v>
      </c>
      <c r="C559" s="29" t="str">
        <f>IF(P$32="x","30","")</f>
        <v/>
      </c>
      <c r="D559" s="30" t="str">
        <f>MID(A528,59,2)</f>
        <v/>
      </c>
      <c r="E559" s="31" t="str">
        <f ca="1">IF(MID(A528,59,2)&lt;&gt;"",OFFSET(A529,MID(A528,59,2),0),"")</f>
        <v/>
      </c>
    </row>
    <row r="561" spans="1:5" x14ac:dyDescent="0.25">
      <c r="A561" s="169" t="str">
        <f>IF(Q$2="","",Q$2)</f>
        <v/>
      </c>
      <c r="B561" s="170"/>
      <c r="C561" s="170"/>
      <c r="D561" s="170"/>
      <c r="E561" s="171"/>
    </row>
    <row r="562" spans="1:5" x14ac:dyDescent="0.25">
      <c r="A562" s="161" t="s">
        <v>105</v>
      </c>
      <c r="B562" s="162"/>
      <c r="C562" s="162"/>
      <c r="D562" s="162"/>
      <c r="E562" s="163"/>
    </row>
    <row r="563" spans="1:5" x14ac:dyDescent="0.25">
      <c r="A563" s="164" t="str">
        <f>CONCATENATE(C565,C566,C567,C568,C569,C570,C571,C572,C573,C574,C575,C576,C577,C578,C579,C580)</f>
        <v/>
      </c>
      <c r="B563" s="165"/>
      <c r="C563" s="165"/>
      <c r="D563" s="165"/>
      <c r="E563" s="166"/>
    </row>
    <row r="564" spans="1:5" x14ac:dyDescent="0.25">
      <c r="A564" s="26" t="s">
        <v>106</v>
      </c>
      <c r="B564" s="27" t="s">
        <v>107</v>
      </c>
      <c r="C564" s="27" t="s">
        <v>108</v>
      </c>
      <c r="D564" s="167" t="s">
        <v>109</v>
      </c>
      <c r="E564" s="168"/>
    </row>
    <row r="565" spans="1:5" x14ac:dyDescent="0.25">
      <c r="A565" s="24" t="str">
        <f>$A$3</f>
        <v>Agents 1</v>
      </c>
      <c r="B565" s="28">
        <v>1</v>
      </c>
      <c r="C565" s="29" t="str">
        <f>IF(Q$3="x","01","")</f>
        <v/>
      </c>
      <c r="D565" s="30" t="str">
        <f>MID(A563,1,2)</f>
        <v/>
      </c>
      <c r="E565" s="31" t="str">
        <f ca="1">IF(MID(A563,1,2)&lt;&gt;"",OFFSET(A564,MID(A563,1,2),0),"")</f>
        <v/>
      </c>
    </row>
    <row r="566" spans="1:5" x14ac:dyDescent="0.25">
      <c r="A566" s="24" t="str">
        <f ca="1">OFFSET($A$3,1,0)</f>
        <v>Agents 10</v>
      </c>
      <c r="B566" s="28">
        <v>2</v>
      </c>
      <c r="C566" s="29" t="str">
        <f>IF(Q$4="x","02","")</f>
        <v/>
      </c>
      <c r="D566" s="30" t="str">
        <f>MID(A563,3,2)</f>
        <v/>
      </c>
      <c r="E566" s="31" t="str">
        <f ca="1">IF(MID(A563,3,2)&lt;&gt;"",OFFSET(A564,MID(A563,3,2),0),"")</f>
        <v/>
      </c>
    </row>
    <row r="567" spans="1:5" x14ac:dyDescent="0.25">
      <c r="A567" s="24" t="str">
        <f ca="1">OFFSET($A$4,1,0)</f>
        <v>Agents 106</v>
      </c>
      <c r="B567" s="28">
        <v>3</v>
      </c>
      <c r="C567" s="29" t="str">
        <f>IF(Q$5="x","03","")</f>
        <v/>
      </c>
      <c r="D567" s="30" t="str">
        <f>MID(A563,5,2)</f>
        <v/>
      </c>
      <c r="E567" s="31" t="str">
        <f ca="1">IF(MID(A563,5,2)&lt;&gt;"",OFFSET(A564,MID(A563,5,2),0),"")</f>
        <v/>
      </c>
    </row>
    <row r="568" spans="1:5" x14ac:dyDescent="0.25">
      <c r="A568" s="24" t="str">
        <f ca="1">OFFSET($A$5,1,0)</f>
        <v>Agents 110</v>
      </c>
      <c r="B568" s="28">
        <v>4</v>
      </c>
      <c r="C568" s="29" t="str">
        <f>IF(Q$6="x","04","")</f>
        <v/>
      </c>
      <c r="D568" s="30" t="str">
        <f>MID(A563,7,2)</f>
        <v/>
      </c>
      <c r="E568" s="31" t="str">
        <f ca="1">IF(MID(A563,7,2)&lt;&gt;"",OFFSET(A564,MID(A563,7,2),0),"")</f>
        <v/>
      </c>
    </row>
    <row r="569" spans="1:5" x14ac:dyDescent="0.25">
      <c r="A569" s="24" t="str">
        <f ca="1">OFFSET($A$6,1,0)</f>
        <v>Agents 3</v>
      </c>
      <c r="B569" s="28">
        <v>5</v>
      </c>
      <c r="C569" s="29" t="str">
        <f>IF(Q$7="x","05","")</f>
        <v/>
      </c>
      <c r="D569" s="30" t="str">
        <f>MID(A563,9,2)</f>
        <v/>
      </c>
      <c r="E569" s="31" t="str">
        <f ca="1">IF(MID(A563,9,2)&lt;&gt;"",OFFSET(A564,MID(A563,9,2),0),"")</f>
        <v/>
      </c>
    </row>
    <row r="570" spans="1:5" x14ac:dyDescent="0.25">
      <c r="A570" s="24" t="str">
        <f ca="1">OFFSET($A$7,1,0)</f>
        <v>Agents 30</v>
      </c>
      <c r="B570" s="28">
        <v>6</v>
      </c>
      <c r="C570" s="29" t="str">
        <f>IF(Q$8="x","06","")</f>
        <v/>
      </c>
      <c r="D570" s="30" t="str">
        <f>MID(A563,11,2)</f>
        <v/>
      </c>
      <c r="E570" s="31" t="str">
        <f ca="1">IF(MID(A563,11,2)&lt;&gt;"",OFFSET(A564,MID(A563,11,2),0),"")</f>
        <v/>
      </c>
    </row>
    <row r="571" spans="1:5" x14ac:dyDescent="0.25">
      <c r="A571" s="24" t="str">
        <f ca="1">OFFSET($A$8,1,0)</f>
        <v>Agents 4</v>
      </c>
      <c r="B571" s="28">
        <v>7</v>
      </c>
      <c r="C571" s="29" t="str">
        <f>IF(Q$9="x","07","")</f>
        <v/>
      </c>
      <c r="D571" s="30" t="str">
        <f>MID(A563,13,2)</f>
        <v/>
      </c>
      <c r="E571" s="31" t="str">
        <f ca="1">IF(MID(A563,13,2)&lt;&gt;"",OFFSET(A564,MID(A563,13,2),0),"")</f>
        <v/>
      </c>
    </row>
    <row r="572" spans="1:5" x14ac:dyDescent="0.25">
      <c r="A572" s="24" t="str">
        <f ca="1">OFFSET($A$9,1,0)</f>
        <v>Agents 41</v>
      </c>
      <c r="B572" s="28">
        <v>8</v>
      </c>
      <c r="C572" s="29" t="str">
        <f>IF(Q$10="x","08","")</f>
        <v/>
      </c>
      <c r="D572" s="30" t="str">
        <f>MID(A563,15,2)</f>
        <v/>
      </c>
      <c r="E572" s="31" t="str">
        <f ca="1">IF(MID(A563,15,2)&lt;&gt;"",OFFSET(A564,MID(A563,15,2),0),"")</f>
        <v/>
      </c>
    </row>
    <row r="573" spans="1:5" x14ac:dyDescent="0.25">
      <c r="A573" s="24" t="str">
        <f ca="1">OFFSET($A$10,1,0)</f>
        <v>Agents 48</v>
      </c>
      <c r="B573" s="28">
        <v>9</v>
      </c>
      <c r="C573" s="29" t="str">
        <f>IF(Q$11="x","09","")</f>
        <v/>
      </c>
      <c r="D573" s="30" t="str">
        <f>MID(A563,17,2)</f>
        <v/>
      </c>
      <c r="E573" s="31" t="str">
        <f ca="1">IF(MID(A563,17,2)&lt;&gt;"",OFFSET(A564,MID(A563,17,2),0),"")</f>
        <v/>
      </c>
    </row>
    <row r="574" spans="1:5" x14ac:dyDescent="0.25">
      <c r="A574" s="24" t="str">
        <f ca="1">OFFSET($A$11,1,0)</f>
        <v>Agents 6</v>
      </c>
      <c r="B574" s="28">
        <v>10</v>
      </c>
      <c r="C574" s="29" t="str">
        <f>IF(Q$12="x","10","")</f>
        <v/>
      </c>
      <c r="D574" s="30" t="str">
        <f>MID(A563,19,2)</f>
        <v/>
      </c>
      <c r="E574" s="31" t="str">
        <f ca="1">IF(MID(A563,19,2)&lt;&gt;"",OFFSET(A564,MID(A563,19,2),0),"")</f>
        <v/>
      </c>
    </row>
    <row r="575" spans="1:5" x14ac:dyDescent="0.25">
      <c r="A575" s="24" t="str">
        <f ca="1">OFFSET($A$12,1,0)</f>
        <v>Agents 67</v>
      </c>
      <c r="B575" s="28">
        <v>11</v>
      </c>
      <c r="C575" s="29" t="str">
        <f>IF(Q$13="x","11","")</f>
        <v/>
      </c>
      <c r="D575" s="30" t="str">
        <f>MID(A563,21,2)</f>
        <v/>
      </c>
      <c r="E575" s="31" t="str">
        <f ca="1">IF(MID(A563,21,2)&lt;&gt;"",OFFSET(A564,MID(A563,21,2),0),"")</f>
        <v/>
      </c>
    </row>
    <row r="576" spans="1:5" x14ac:dyDescent="0.25">
      <c r="A576" s="24" t="str">
        <f ca="1">OFFSET($A$13,1,0)</f>
        <v>Agents 71</v>
      </c>
      <c r="B576" s="28">
        <v>12</v>
      </c>
      <c r="C576" s="29" t="str">
        <f>IF(Q$14="x","12","")</f>
        <v/>
      </c>
      <c r="D576" s="30" t="str">
        <f>MID(A563,23,2)</f>
        <v/>
      </c>
      <c r="E576" s="31" t="str">
        <f ca="1">IF(MID(A563,23,2)&lt;&gt;"",OFFSET(A564,MID(A563,23,2),0),"")</f>
        <v/>
      </c>
    </row>
    <row r="577" spans="1:5" x14ac:dyDescent="0.25">
      <c r="A577" s="24" t="str">
        <f ca="1">OFFSET($A$14,1,0)</f>
        <v>Agents 79</v>
      </c>
      <c r="B577" s="28">
        <v>13</v>
      </c>
      <c r="C577" s="29" t="str">
        <f>IF(Q$15="x","13","")</f>
        <v/>
      </c>
      <c r="D577" s="30" t="str">
        <f>MID(A563,25,2)</f>
        <v/>
      </c>
      <c r="E577" s="31" t="str">
        <f ca="1">IF(MID(A563,25,2)&lt;&gt;"",OFFSET(A564,MID(A563,25,2),0),"")</f>
        <v/>
      </c>
    </row>
    <row r="578" spans="1:5" x14ac:dyDescent="0.25">
      <c r="A578" s="24" t="str">
        <f ca="1">OFFSET($A$15,1,0)</f>
        <v>Agents 8</v>
      </c>
      <c r="B578" s="28">
        <v>14</v>
      </c>
      <c r="C578" s="29" t="str">
        <f>IF(Q$16="x","14","")</f>
        <v/>
      </c>
      <c r="D578" s="30" t="str">
        <f>MID(A563,27,2)</f>
        <v/>
      </c>
      <c r="E578" s="31" t="str">
        <f ca="1">IF(MID(A563,27,2)&lt;&gt;"",OFFSET(A564,MID(A563,27,2),0),"")</f>
        <v/>
      </c>
    </row>
    <row r="579" spans="1:5" x14ac:dyDescent="0.25">
      <c r="A579" s="24" t="str">
        <f ca="1">OFFSET($A$16,1,0)</f>
        <v>Agents 91</v>
      </c>
      <c r="B579" s="28">
        <v>15</v>
      </c>
      <c r="C579" s="29" t="str">
        <f>IF(Q$17="x","15","")</f>
        <v/>
      </c>
      <c r="D579" s="30" t="str">
        <f>MID(A563,29,2)</f>
        <v/>
      </c>
      <c r="E579" s="31" t="str">
        <f ca="1">IF(MID(A563,29,2)&lt;&gt;"",OFFSET(A564,MID(A563,29,2),0),"")</f>
        <v/>
      </c>
    </row>
    <row r="580" spans="1:5" x14ac:dyDescent="0.25">
      <c r="A580" s="24" t="str">
        <f ca="1">OFFSET($A$17,1,0)</f>
        <v/>
      </c>
      <c r="B580" s="28">
        <v>16</v>
      </c>
      <c r="C580" s="29" t="str">
        <f>IF(Q$18="x","16","")</f>
        <v/>
      </c>
      <c r="D580" s="30" t="str">
        <f>MID(A563,31,2)</f>
        <v/>
      </c>
      <c r="E580" s="31" t="str">
        <f ca="1">IF(MID(A563,31,2)&lt;&gt;"",OFFSET(A564,MID(A563,31,2),0),"")</f>
        <v/>
      </c>
    </row>
    <row r="581" spans="1:5" x14ac:dyDescent="0.25">
      <c r="A581" s="24" t="str">
        <f ca="1">OFFSET($A$18,1,0)</f>
        <v/>
      </c>
      <c r="B581" s="28">
        <v>17</v>
      </c>
      <c r="C581" s="29" t="str">
        <f>IF(Q$19="x","17","")</f>
        <v/>
      </c>
      <c r="D581" s="30" t="str">
        <f>MID(A563,33,2)</f>
        <v/>
      </c>
      <c r="E581" s="31" t="str">
        <f ca="1">IF(MID(A563,33,2)&lt;&gt;"",OFFSET(A564,MID(A563,33,2),0),"")</f>
        <v/>
      </c>
    </row>
    <row r="582" spans="1:5" x14ac:dyDescent="0.25">
      <c r="A582" s="24" t="str">
        <f ca="1">OFFSET($A$19,1,0)</f>
        <v/>
      </c>
      <c r="B582" s="28">
        <v>18</v>
      </c>
      <c r="C582" s="29" t="str">
        <f>IF(Q$20="x","18","")</f>
        <v/>
      </c>
      <c r="D582" s="30" t="str">
        <f>MID(A563,35,2)</f>
        <v/>
      </c>
      <c r="E582" s="31" t="str">
        <f ca="1">IF(MID(A563,35,2)&lt;&gt;"",OFFSET(A564,MID(A563,35,2),0),"")</f>
        <v/>
      </c>
    </row>
    <row r="583" spans="1:5" x14ac:dyDescent="0.25">
      <c r="A583" s="24" t="str">
        <f ca="1">OFFSET($A$20,1,0)</f>
        <v/>
      </c>
      <c r="B583" s="28">
        <v>19</v>
      </c>
      <c r="C583" s="29" t="str">
        <f>IF(Q$21="x","19","")</f>
        <v/>
      </c>
      <c r="D583" s="30" t="str">
        <f>MID(A563,37,2)</f>
        <v/>
      </c>
      <c r="E583" s="31" t="str">
        <f ca="1">IF(MID(A563,37,2)&lt;&gt;"",OFFSET(A564,MID(A563,37,2),0),"")</f>
        <v/>
      </c>
    </row>
    <row r="584" spans="1:5" x14ac:dyDescent="0.25">
      <c r="A584" s="24" t="str">
        <f ca="1">OFFSET($A$21,1,0)</f>
        <v/>
      </c>
      <c r="B584" s="28">
        <v>20</v>
      </c>
      <c r="C584" s="29" t="str">
        <f>IF(Q$22="x","20","")</f>
        <v/>
      </c>
      <c r="D584" s="30" t="str">
        <f>MID(A563,39,2)</f>
        <v/>
      </c>
      <c r="E584" s="31" t="str">
        <f ca="1">IF(MID(A563,39,2)&lt;&gt;"",OFFSET(A564,MID(A563,39,2),0),"")</f>
        <v/>
      </c>
    </row>
    <row r="585" spans="1:5" x14ac:dyDescent="0.25">
      <c r="A585" s="24" t="str">
        <f ca="1">OFFSET($A$22,1,0)</f>
        <v/>
      </c>
      <c r="B585" s="28">
        <v>21</v>
      </c>
      <c r="C585" s="29" t="str">
        <f>IF(Q$23="x","21","")</f>
        <v/>
      </c>
      <c r="D585" s="30" t="str">
        <f>MID(A563,41,2)</f>
        <v/>
      </c>
      <c r="E585" s="31" t="str">
        <f ca="1">IF(MID(A563,41,2)&lt;&gt;"",OFFSET(A564,MID(A563,41,2),0),"")</f>
        <v/>
      </c>
    </row>
    <row r="586" spans="1:5" x14ac:dyDescent="0.25">
      <c r="A586" s="24" t="str">
        <f ca="1">OFFSET($A$23,1,0)</f>
        <v/>
      </c>
      <c r="B586" s="28">
        <v>22</v>
      </c>
      <c r="C586" s="29" t="str">
        <f>IF(Q$24="x","22","")</f>
        <v/>
      </c>
      <c r="D586" s="30" t="str">
        <f>MID(A563,43,2)</f>
        <v/>
      </c>
      <c r="E586" s="31" t="str">
        <f ca="1">IF(MID(A563,43,2)&lt;&gt;"",OFFSET(A564,MID(A563,43,2),0),"")</f>
        <v/>
      </c>
    </row>
    <row r="587" spans="1:5" x14ac:dyDescent="0.25">
      <c r="A587" s="24" t="str">
        <f ca="1">OFFSET($A$24,1,0)</f>
        <v/>
      </c>
      <c r="B587" s="28">
        <v>23</v>
      </c>
      <c r="C587" s="29" t="str">
        <f>IF(Q$25="x","23","")</f>
        <v/>
      </c>
      <c r="D587" s="30" t="str">
        <f>MID(A563,45,2)</f>
        <v/>
      </c>
      <c r="E587" s="31" t="str">
        <f ca="1">IF(MID(A563,45,2)&lt;&gt;"",OFFSET(A564,MID(A563,45,2),0),"")</f>
        <v/>
      </c>
    </row>
    <row r="588" spans="1:5" x14ac:dyDescent="0.25">
      <c r="A588" s="24" t="str">
        <f ca="1">OFFSET($A$25,1,0)</f>
        <v/>
      </c>
      <c r="B588" s="28">
        <v>24</v>
      </c>
      <c r="C588" s="29" t="str">
        <f>IF(Q$26="x","24","")</f>
        <v/>
      </c>
      <c r="D588" s="30" t="str">
        <f>MID(A563,47,2)</f>
        <v/>
      </c>
      <c r="E588" s="31" t="str">
        <f ca="1">IF(MID(A563,47,2)&lt;&gt;"",OFFSET(A564,MID(A563,47,2),0),"")</f>
        <v/>
      </c>
    </row>
    <row r="589" spans="1:5" x14ac:dyDescent="0.25">
      <c r="A589" s="24" t="str">
        <f ca="1">OFFSET($A$26,1,0)</f>
        <v/>
      </c>
      <c r="B589" s="28">
        <v>25</v>
      </c>
      <c r="C589" s="29" t="str">
        <f>IF(Q$27="x","25","")</f>
        <v/>
      </c>
      <c r="D589" s="30" t="str">
        <f>MID(A563,49,2)</f>
        <v/>
      </c>
      <c r="E589" s="31" t="str">
        <f ca="1">IF(MID(A563,49,2)&lt;&gt;"",OFFSET(A564,MID(A563,49,2),0),"")</f>
        <v/>
      </c>
    </row>
    <row r="590" spans="1:5" x14ac:dyDescent="0.25">
      <c r="A590" s="24" t="str">
        <f ca="1">OFFSET($A$27,1,0)</f>
        <v/>
      </c>
      <c r="B590" s="28">
        <v>26</v>
      </c>
      <c r="C590" s="29" t="str">
        <f>IF(Q$28="x","26","")</f>
        <v/>
      </c>
      <c r="D590" s="30" t="str">
        <f>MID(A563,51,2)</f>
        <v/>
      </c>
      <c r="E590" s="31" t="str">
        <f ca="1">IF(MID(A563,51,2)&lt;&gt;"",OFFSET(A564,MID(A563,51,2),0),"")</f>
        <v/>
      </c>
    </row>
    <row r="591" spans="1:5" x14ac:dyDescent="0.25">
      <c r="A591" s="24" t="str">
        <f ca="1">OFFSET($A$28,1,0)</f>
        <v/>
      </c>
      <c r="B591" s="28">
        <v>27</v>
      </c>
      <c r="C591" s="29" t="str">
        <f>IF(Q$29="x","27","")</f>
        <v/>
      </c>
      <c r="D591" s="30" t="str">
        <f>MID(A563,53,2)</f>
        <v/>
      </c>
      <c r="E591" s="31" t="str">
        <f ca="1">IF(MID(A563,53,2)&lt;&gt;"",OFFSET(A564,MID(A563,53,2),0),"")</f>
        <v/>
      </c>
    </row>
    <row r="592" spans="1:5" x14ac:dyDescent="0.25">
      <c r="A592" s="24" t="str">
        <f ca="1">OFFSET($A$29,1,0)</f>
        <v/>
      </c>
      <c r="B592" s="28">
        <v>28</v>
      </c>
      <c r="C592" s="29" t="str">
        <f>IF(Q$30="x","28","")</f>
        <v/>
      </c>
      <c r="D592" s="30" t="str">
        <f>MID(A563,55,2)</f>
        <v/>
      </c>
      <c r="E592" s="31" t="str">
        <f ca="1">IF(MID(A563,55,2)&lt;&gt;"",OFFSET(A564,MID(A563,55,2),0),"")</f>
        <v/>
      </c>
    </row>
    <row r="593" spans="1:5" x14ac:dyDescent="0.25">
      <c r="A593" s="24" t="str">
        <f ca="1">OFFSET($A$30,1,0)</f>
        <v/>
      </c>
      <c r="B593" s="28">
        <v>29</v>
      </c>
      <c r="C593" s="29" t="str">
        <f>IF(Q$31="x","29","")</f>
        <v/>
      </c>
      <c r="D593" s="30" t="str">
        <f>MID(A563,57,2)</f>
        <v/>
      </c>
      <c r="E593" s="31" t="str">
        <f ca="1">IF(MID(A563,57,2)&lt;&gt;"",OFFSET(A564,MID(A563,57,2),0),"")</f>
        <v/>
      </c>
    </row>
    <row r="594" spans="1:5" x14ac:dyDescent="0.25">
      <c r="A594" s="24" t="str">
        <f ca="1">OFFSET($A$31,1,0)</f>
        <v/>
      </c>
      <c r="B594" s="28">
        <v>30</v>
      </c>
      <c r="C594" s="29" t="str">
        <f>IF(Q$32="x","30","")</f>
        <v/>
      </c>
      <c r="D594" s="30" t="str">
        <f>MID(A563,59,2)</f>
        <v/>
      </c>
      <c r="E594" s="31" t="str">
        <f ca="1">IF(MID(A563,59,2)&lt;&gt;"",OFFSET(A564,MID(A563,59,2),0),"")</f>
        <v/>
      </c>
    </row>
    <row r="596" spans="1:5" x14ac:dyDescent="0.25">
      <c r="A596" s="169" t="str">
        <f>IF(R$2="","",R$2)</f>
        <v/>
      </c>
      <c r="B596" s="170"/>
      <c r="C596" s="170"/>
      <c r="D596" s="170"/>
      <c r="E596" s="171"/>
    </row>
    <row r="597" spans="1:5" x14ac:dyDescent="0.25">
      <c r="A597" s="161" t="s">
        <v>105</v>
      </c>
      <c r="B597" s="162"/>
      <c r="C597" s="162"/>
      <c r="D597" s="162"/>
      <c r="E597" s="163"/>
    </row>
    <row r="598" spans="1:5" x14ac:dyDescent="0.25">
      <c r="A598" s="164" t="str">
        <f>CONCATENATE(C600,C601,C602,C603,C604,C605,C606,C607,C608,C609,C610,C611,C612,C613,C614,C615)</f>
        <v/>
      </c>
      <c r="B598" s="165"/>
      <c r="C598" s="165"/>
      <c r="D598" s="165"/>
      <c r="E598" s="166"/>
    </row>
    <row r="599" spans="1:5" x14ac:dyDescent="0.25">
      <c r="A599" s="26" t="s">
        <v>106</v>
      </c>
      <c r="B599" s="27" t="s">
        <v>107</v>
      </c>
      <c r="C599" s="27" t="s">
        <v>108</v>
      </c>
      <c r="D599" s="167" t="s">
        <v>109</v>
      </c>
      <c r="E599" s="168"/>
    </row>
    <row r="600" spans="1:5" x14ac:dyDescent="0.25">
      <c r="A600" s="24" t="str">
        <f>$A$3</f>
        <v>Agents 1</v>
      </c>
      <c r="B600" s="28">
        <v>1</v>
      </c>
      <c r="C600" s="29" t="str">
        <f>IF(R$3="x","01","")</f>
        <v/>
      </c>
      <c r="D600" s="30" t="str">
        <f>MID(A598,1,2)</f>
        <v/>
      </c>
      <c r="E600" s="31" t="str">
        <f ca="1">IF(MID(A598,1,2)&lt;&gt;"",OFFSET(A599,MID(A598,1,2),0),"")</f>
        <v/>
      </c>
    </row>
    <row r="601" spans="1:5" x14ac:dyDescent="0.25">
      <c r="A601" s="24" t="str">
        <f ca="1">OFFSET($A$3,1,0)</f>
        <v>Agents 10</v>
      </c>
      <c r="B601" s="28">
        <v>2</v>
      </c>
      <c r="C601" s="29" t="str">
        <f>IF(R$4="x","02","")</f>
        <v/>
      </c>
      <c r="D601" s="30" t="str">
        <f>MID(A598,3,2)</f>
        <v/>
      </c>
      <c r="E601" s="31" t="str">
        <f ca="1">IF(MID(A598,3,2)&lt;&gt;"",OFFSET(A599,MID(A598,3,2),0),"")</f>
        <v/>
      </c>
    </row>
    <row r="602" spans="1:5" x14ac:dyDescent="0.25">
      <c r="A602" s="24" t="str">
        <f ca="1">OFFSET($A$4,1,0)</f>
        <v>Agents 106</v>
      </c>
      <c r="B602" s="28">
        <v>3</v>
      </c>
      <c r="C602" s="29" t="str">
        <f>IF(R$5="x","03","")</f>
        <v/>
      </c>
      <c r="D602" s="30" t="str">
        <f>MID(A598,5,2)</f>
        <v/>
      </c>
      <c r="E602" s="31" t="str">
        <f ca="1">IF(MID(A598,5,2)&lt;&gt;"",OFFSET(A599,MID(A598,5,2),0),"")</f>
        <v/>
      </c>
    </row>
    <row r="603" spans="1:5" x14ac:dyDescent="0.25">
      <c r="A603" s="24" t="str">
        <f ca="1">OFFSET($A$5,1,0)</f>
        <v>Agents 110</v>
      </c>
      <c r="B603" s="28">
        <v>4</v>
      </c>
      <c r="C603" s="29" t="str">
        <f>IF(R$6="x","04","")</f>
        <v/>
      </c>
      <c r="D603" s="30" t="str">
        <f>MID(A598,7,2)</f>
        <v/>
      </c>
      <c r="E603" s="31" t="str">
        <f ca="1">IF(MID(A598,7,2)&lt;&gt;"",OFFSET(A599,MID(A598,7,2),0),"")</f>
        <v/>
      </c>
    </row>
    <row r="604" spans="1:5" x14ac:dyDescent="0.25">
      <c r="A604" s="24" t="str">
        <f ca="1">OFFSET($A$6,1,0)</f>
        <v>Agents 3</v>
      </c>
      <c r="B604" s="28">
        <v>5</v>
      </c>
      <c r="C604" s="29" t="str">
        <f>IF(R$7="x","05","")</f>
        <v/>
      </c>
      <c r="D604" s="30" t="str">
        <f>MID(A598,9,2)</f>
        <v/>
      </c>
      <c r="E604" s="31" t="str">
        <f ca="1">IF(MID(A598,9,2)&lt;&gt;"",OFFSET(A599,MID(A598,9,2),0),"")</f>
        <v/>
      </c>
    </row>
    <row r="605" spans="1:5" x14ac:dyDescent="0.25">
      <c r="A605" s="24" t="str">
        <f ca="1">OFFSET($A$7,1,0)</f>
        <v>Agents 30</v>
      </c>
      <c r="B605" s="28">
        <v>6</v>
      </c>
      <c r="C605" s="29" t="str">
        <f>IF(R$8="x","06","")</f>
        <v/>
      </c>
      <c r="D605" s="30" t="str">
        <f>MID(A598,11,2)</f>
        <v/>
      </c>
      <c r="E605" s="31" t="str">
        <f ca="1">IF(MID(A598,11,2)&lt;&gt;"",OFFSET(A599,MID(A598,11,2),0),"")</f>
        <v/>
      </c>
    </row>
    <row r="606" spans="1:5" x14ac:dyDescent="0.25">
      <c r="A606" s="24" t="str">
        <f ca="1">OFFSET($A$8,1,0)</f>
        <v>Agents 4</v>
      </c>
      <c r="B606" s="28">
        <v>7</v>
      </c>
      <c r="C606" s="29" t="str">
        <f>IF(R$9="x","07","")</f>
        <v/>
      </c>
      <c r="D606" s="30" t="str">
        <f>MID(A598,13,2)</f>
        <v/>
      </c>
      <c r="E606" s="31" t="str">
        <f ca="1">IF(MID(A598,13,2)&lt;&gt;"",OFFSET(A599,MID(A598,13,2),0),"")</f>
        <v/>
      </c>
    </row>
    <row r="607" spans="1:5" x14ac:dyDescent="0.25">
      <c r="A607" s="24" t="str">
        <f ca="1">OFFSET($A$9,1,0)</f>
        <v>Agents 41</v>
      </c>
      <c r="B607" s="28">
        <v>8</v>
      </c>
      <c r="C607" s="29" t="str">
        <f>IF(R$10="x","08","")</f>
        <v/>
      </c>
      <c r="D607" s="30" t="str">
        <f>MID(A598,15,2)</f>
        <v/>
      </c>
      <c r="E607" s="31" t="str">
        <f ca="1">IF(MID(A598,15,2)&lt;&gt;"",OFFSET(A599,MID(A598,15,2),0),"")</f>
        <v/>
      </c>
    </row>
    <row r="608" spans="1:5" x14ac:dyDescent="0.25">
      <c r="A608" s="24" t="str">
        <f ca="1">OFFSET($A$10,1,0)</f>
        <v>Agents 48</v>
      </c>
      <c r="B608" s="28">
        <v>9</v>
      </c>
      <c r="C608" s="29" t="str">
        <f>IF(R$11="x","09","")</f>
        <v/>
      </c>
      <c r="D608" s="30" t="str">
        <f>MID(A598,17,2)</f>
        <v/>
      </c>
      <c r="E608" s="31" t="str">
        <f ca="1">IF(MID(A598,17,2)&lt;&gt;"",OFFSET(A599,MID(A598,17,2),0),"")</f>
        <v/>
      </c>
    </row>
    <row r="609" spans="1:5" x14ac:dyDescent="0.25">
      <c r="A609" s="24" t="str">
        <f ca="1">OFFSET($A$11,1,0)</f>
        <v>Agents 6</v>
      </c>
      <c r="B609" s="28">
        <v>10</v>
      </c>
      <c r="C609" s="29" t="str">
        <f>IF(R$12="x","10","")</f>
        <v/>
      </c>
      <c r="D609" s="30" t="str">
        <f>MID(A598,19,2)</f>
        <v/>
      </c>
      <c r="E609" s="31" t="str">
        <f ca="1">IF(MID(A598,19,2)&lt;&gt;"",OFFSET(A599,MID(A598,19,2),0),"")</f>
        <v/>
      </c>
    </row>
    <row r="610" spans="1:5" x14ac:dyDescent="0.25">
      <c r="A610" s="24" t="str">
        <f ca="1">OFFSET($A$12,1,0)</f>
        <v>Agents 67</v>
      </c>
      <c r="B610" s="28">
        <v>11</v>
      </c>
      <c r="C610" s="29" t="str">
        <f>IF(R$13="x","11","")</f>
        <v/>
      </c>
      <c r="D610" s="30" t="str">
        <f>MID(A598,21,2)</f>
        <v/>
      </c>
      <c r="E610" s="31" t="str">
        <f ca="1">IF(MID(A598,21,2)&lt;&gt;"",OFFSET(A599,MID(A598,21,2),0),"")</f>
        <v/>
      </c>
    </row>
    <row r="611" spans="1:5" x14ac:dyDescent="0.25">
      <c r="A611" s="24" t="str">
        <f ca="1">OFFSET($A$13,1,0)</f>
        <v>Agents 71</v>
      </c>
      <c r="B611" s="28">
        <v>12</v>
      </c>
      <c r="C611" s="29" t="str">
        <f>IF(R$14="x","12","")</f>
        <v/>
      </c>
      <c r="D611" s="30" t="str">
        <f>MID(A598,23,2)</f>
        <v/>
      </c>
      <c r="E611" s="31" t="str">
        <f ca="1">IF(MID(A598,23,2)&lt;&gt;"",OFFSET(A599,MID(A598,23,2),0),"")</f>
        <v/>
      </c>
    </row>
    <row r="612" spans="1:5" x14ac:dyDescent="0.25">
      <c r="A612" s="24" t="str">
        <f ca="1">OFFSET($A$14,1,0)</f>
        <v>Agents 79</v>
      </c>
      <c r="B612" s="28">
        <v>13</v>
      </c>
      <c r="C612" s="29" t="str">
        <f>IF(R$15="x","13","")</f>
        <v/>
      </c>
      <c r="D612" s="30" t="str">
        <f>MID(A598,25,2)</f>
        <v/>
      </c>
      <c r="E612" s="31" t="str">
        <f ca="1">IF(MID(A598,25,2)&lt;&gt;"",OFFSET(A599,MID(A598,25,2),0),"")</f>
        <v/>
      </c>
    </row>
    <row r="613" spans="1:5" x14ac:dyDescent="0.25">
      <c r="A613" s="24" t="str">
        <f ca="1">OFFSET($A$15,1,0)</f>
        <v>Agents 8</v>
      </c>
      <c r="B613" s="28">
        <v>14</v>
      </c>
      <c r="C613" s="29" t="str">
        <f>IF(R$16="x","14","")</f>
        <v/>
      </c>
      <c r="D613" s="30" t="str">
        <f>MID(A598,27,2)</f>
        <v/>
      </c>
      <c r="E613" s="31" t="str">
        <f ca="1">IF(MID(A598,27,2)&lt;&gt;"",OFFSET(A599,MID(A598,27,2),0),"")</f>
        <v/>
      </c>
    </row>
    <row r="614" spans="1:5" x14ac:dyDescent="0.25">
      <c r="A614" s="24" t="str">
        <f ca="1">OFFSET($A$16,1,0)</f>
        <v>Agents 91</v>
      </c>
      <c r="B614" s="28">
        <v>15</v>
      </c>
      <c r="C614" s="29" t="str">
        <f>IF(R$17="x","15","")</f>
        <v/>
      </c>
      <c r="D614" s="30" t="str">
        <f>MID(A598,29,2)</f>
        <v/>
      </c>
      <c r="E614" s="31" t="str">
        <f ca="1">IF(MID(A598,29,2)&lt;&gt;"",OFFSET(A599,MID(A598,29,2),0),"")</f>
        <v/>
      </c>
    </row>
    <row r="615" spans="1:5" x14ac:dyDescent="0.25">
      <c r="A615" s="24" t="str">
        <f ca="1">OFFSET($A$17,1,0)</f>
        <v/>
      </c>
      <c r="B615" s="28">
        <v>16</v>
      </c>
      <c r="C615" s="29" t="str">
        <f>IF(R$18="x","16","")</f>
        <v/>
      </c>
      <c r="D615" s="30" t="str">
        <f>MID(A598,31,2)</f>
        <v/>
      </c>
      <c r="E615" s="31" t="str">
        <f ca="1">IF(MID(A598,31,2)&lt;&gt;"",OFFSET(A599,MID(A598,31,2),0),"")</f>
        <v/>
      </c>
    </row>
    <row r="616" spans="1:5" x14ac:dyDescent="0.25">
      <c r="A616" s="24" t="str">
        <f ca="1">OFFSET($A$18,1,0)</f>
        <v/>
      </c>
      <c r="B616" s="28">
        <v>17</v>
      </c>
      <c r="C616" s="29" t="str">
        <f>IF(R$19="x","17","")</f>
        <v/>
      </c>
      <c r="D616" s="30" t="str">
        <f>MID(A598,33,2)</f>
        <v/>
      </c>
      <c r="E616" s="31" t="str">
        <f ca="1">IF(MID(A598,33,2)&lt;&gt;"",OFFSET(A599,MID(A598,33,2),0),"")</f>
        <v/>
      </c>
    </row>
    <row r="617" spans="1:5" x14ac:dyDescent="0.25">
      <c r="A617" s="24" t="str">
        <f ca="1">OFFSET($A$19,1,0)</f>
        <v/>
      </c>
      <c r="B617" s="28">
        <v>18</v>
      </c>
      <c r="C617" s="29" t="str">
        <f>IF(R$20="x","18","")</f>
        <v/>
      </c>
      <c r="D617" s="30" t="str">
        <f>MID(A598,35,2)</f>
        <v/>
      </c>
      <c r="E617" s="31" t="str">
        <f ca="1">IF(MID(A598,35,2)&lt;&gt;"",OFFSET(A599,MID(A598,35,2),0),"")</f>
        <v/>
      </c>
    </row>
    <row r="618" spans="1:5" x14ac:dyDescent="0.25">
      <c r="A618" s="24" t="str">
        <f ca="1">OFFSET($A$20,1,0)</f>
        <v/>
      </c>
      <c r="B618" s="28">
        <v>19</v>
      </c>
      <c r="C618" s="29" t="str">
        <f>IF(R$21="x","19","")</f>
        <v/>
      </c>
      <c r="D618" s="30" t="str">
        <f>MID(A598,37,2)</f>
        <v/>
      </c>
      <c r="E618" s="31" t="str">
        <f ca="1">IF(MID(A598,37,2)&lt;&gt;"",OFFSET(A599,MID(A598,37,2),0),"")</f>
        <v/>
      </c>
    </row>
    <row r="619" spans="1:5" x14ac:dyDescent="0.25">
      <c r="A619" s="24" t="str">
        <f ca="1">OFFSET($A$21,1,0)</f>
        <v/>
      </c>
      <c r="B619" s="28">
        <v>20</v>
      </c>
      <c r="C619" s="29" t="str">
        <f>IF(R$22="x","20","")</f>
        <v/>
      </c>
      <c r="D619" s="30" t="str">
        <f>MID(A598,39,2)</f>
        <v/>
      </c>
      <c r="E619" s="31" t="str">
        <f ca="1">IF(MID(A598,39,2)&lt;&gt;"",OFFSET(A599,MID(A598,39,2),0),"")</f>
        <v/>
      </c>
    </row>
    <row r="620" spans="1:5" x14ac:dyDescent="0.25">
      <c r="A620" s="24" t="str">
        <f ca="1">OFFSET($A$22,1,0)</f>
        <v/>
      </c>
      <c r="B620" s="28">
        <v>21</v>
      </c>
      <c r="C620" s="29" t="str">
        <f>IF(R$23="x","21","")</f>
        <v/>
      </c>
      <c r="D620" s="30" t="str">
        <f>MID(A598,41,2)</f>
        <v/>
      </c>
      <c r="E620" s="31" t="str">
        <f ca="1">IF(MID(A598,41,2)&lt;&gt;"",OFFSET(A599,MID(A598,41,2),0),"")</f>
        <v/>
      </c>
    </row>
    <row r="621" spans="1:5" x14ac:dyDescent="0.25">
      <c r="A621" s="24" t="str">
        <f ca="1">OFFSET($A$23,1,0)</f>
        <v/>
      </c>
      <c r="B621" s="28">
        <v>22</v>
      </c>
      <c r="C621" s="29" t="str">
        <f>IF(R$24="x","22","")</f>
        <v/>
      </c>
      <c r="D621" s="30" t="str">
        <f>MID(A598,43,2)</f>
        <v/>
      </c>
      <c r="E621" s="31" t="str">
        <f ca="1">IF(MID(A598,43,2)&lt;&gt;"",OFFSET(A599,MID(A598,43,2),0),"")</f>
        <v/>
      </c>
    </row>
    <row r="622" spans="1:5" x14ac:dyDescent="0.25">
      <c r="A622" s="24" t="str">
        <f ca="1">OFFSET($A$24,1,0)</f>
        <v/>
      </c>
      <c r="B622" s="28">
        <v>23</v>
      </c>
      <c r="C622" s="29" t="str">
        <f>IF(R$25="x","23","")</f>
        <v/>
      </c>
      <c r="D622" s="30" t="str">
        <f>MID(A598,45,2)</f>
        <v/>
      </c>
      <c r="E622" s="31" t="str">
        <f ca="1">IF(MID(A598,45,2)&lt;&gt;"",OFFSET(A599,MID(A598,45,2),0),"")</f>
        <v/>
      </c>
    </row>
    <row r="623" spans="1:5" x14ac:dyDescent="0.25">
      <c r="A623" s="24" t="str">
        <f ca="1">OFFSET($A$25,1,0)</f>
        <v/>
      </c>
      <c r="B623" s="28">
        <v>24</v>
      </c>
      <c r="C623" s="29" t="str">
        <f>IF(R$26="x","24","")</f>
        <v/>
      </c>
      <c r="D623" s="30" t="str">
        <f>MID(A598,47,2)</f>
        <v/>
      </c>
      <c r="E623" s="31" t="str">
        <f ca="1">IF(MID(A598,47,2)&lt;&gt;"",OFFSET(A599,MID(A598,47,2),0),"")</f>
        <v/>
      </c>
    </row>
    <row r="624" spans="1:5" x14ac:dyDescent="0.25">
      <c r="A624" s="24" t="str">
        <f ca="1">OFFSET($A$26,1,0)</f>
        <v/>
      </c>
      <c r="B624" s="28">
        <v>25</v>
      </c>
      <c r="C624" s="29" t="str">
        <f>IF(R$27="x","25","")</f>
        <v/>
      </c>
      <c r="D624" s="30" t="str">
        <f>MID(A598,49,2)</f>
        <v/>
      </c>
      <c r="E624" s="31" t="str">
        <f ca="1">IF(MID(A598,49,2)&lt;&gt;"",OFFSET(A599,MID(A598,49,2),0),"")</f>
        <v/>
      </c>
    </row>
    <row r="625" spans="1:5" x14ac:dyDescent="0.25">
      <c r="A625" s="24" t="str">
        <f ca="1">OFFSET($A$27,1,0)</f>
        <v/>
      </c>
      <c r="B625" s="28">
        <v>26</v>
      </c>
      <c r="C625" s="29" t="str">
        <f>IF(R$28="x","26","")</f>
        <v/>
      </c>
      <c r="D625" s="30" t="str">
        <f>MID(A598,51,2)</f>
        <v/>
      </c>
      <c r="E625" s="31" t="str">
        <f ca="1">IF(MID(A598,51,2)&lt;&gt;"",OFFSET(A599,MID(A598,51,2),0),"")</f>
        <v/>
      </c>
    </row>
    <row r="626" spans="1:5" x14ac:dyDescent="0.25">
      <c r="A626" s="24" t="str">
        <f ca="1">OFFSET($A$28,1,0)</f>
        <v/>
      </c>
      <c r="B626" s="28">
        <v>27</v>
      </c>
      <c r="C626" s="29" t="str">
        <f>IF(R$29="x","27","")</f>
        <v/>
      </c>
      <c r="D626" s="30" t="str">
        <f>MID(A598,53,2)</f>
        <v/>
      </c>
      <c r="E626" s="31" t="str">
        <f ca="1">IF(MID(A598,53,2)&lt;&gt;"",OFFSET(A599,MID(A598,53,2),0),"")</f>
        <v/>
      </c>
    </row>
    <row r="627" spans="1:5" x14ac:dyDescent="0.25">
      <c r="A627" s="24" t="str">
        <f ca="1">OFFSET($A$29,1,0)</f>
        <v/>
      </c>
      <c r="B627" s="28">
        <v>28</v>
      </c>
      <c r="C627" s="29" t="str">
        <f>IF(R$30="x","28","")</f>
        <v/>
      </c>
      <c r="D627" s="30" t="str">
        <f>MID(A598,55,2)</f>
        <v/>
      </c>
      <c r="E627" s="31" t="str">
        <f ca="1">IF(MID(A598,55,2)&lt;&gt;"",OFFSET(A599,MID(A598,55,2),0),"")</f>
        <v/>
      </c>
    </row>
    <row r="628" spans="1:5" x14ac:dyDescent="0.25">
      <c r="A628" s="24" t="str">
        <f ca="1">OFFSET($A$30,1,0)</f>
        <v/>
      </c>
      <c r="B628" s="28">
        <v>29</v>
      </c>
      <c r="C628" s="29" t="str">
        <f>IF(R$31="x","29","")</f>
        <v/>
      </c>
      <c r="D628" s="30" t="str">
        <f>MID(A598,57,2)</f>
        <v/>
      </c>
      <c r="E628" s="31" t="str">
        <f ca="1">IF(MID(A598,57,2)&lt;&gt;"",OFFSET(A599,MID(A598,57,2),0),"")</f>
        <v/>
      </c>
    </row>
    <row r="629" spans="1:5" x14ac:dyDescent="0.25">
      <c r="A629" s="24" t="str">
        <f ca="1">OFFSET($A$31,1,0)</f>
        <v/>
      </c>
      <c r="B629" s="28">
        <v>30</v>
      </c>
      <c r="C629" s="29" t="str">
        <f>IF(R$32="x","30","")</f>
        <v/>
      </c>
      <c r="D629" s="30" t="str">
        <f>MID(A598,59,2)</f>
        <v/>
      </c>
      <c r="E629" s="31" t="str">
        <f ca="1">IF(MID(A598,59,2)&lt;&gt;"",OFFSET(A599,MID(A598,59,2),0),"")</f>
        <v/>
      </c>
    </row>
    <row r="631" spans="1:5" x14ac:dyDescent="0.25">
      <c r="A631" s="169" t="str">
        <f>IF(S$2="","",S$2)</f>
        <v/>
      </c>
      <c r="B631" s="170"/>
      <c r="C631" s="170"/>
      <c r="D631" s="170"/>
      <c r="E631" s="171"/>
    </row>
    <row r="632" spans="1:5" x14ac:dyDescent="0.25">
      <c r="A632" s="161" t="s">
        <v>105</v>
      </c>
      <c r="B632" s="162"/>
      <c r="C632" s="162"/>
      <c r="D632" s="162"/>
      <c r="E632" s="163"/>
    </row>
    <row r="633" spans="1:5" x14ac:dyDescent="0.25">
      <c r="A633" s="164" t="str">
        <f>CONCATENATE(C635,C636,C637,C638,C639,C640,C641,C642,C643,C644,C645,C646,C647,C648,C649,C650)</f>
        <v/>
      </c>
      <c r="B633" s="165"/>
      <c r="C633" s="165"/>
      <c r="D633" s="165"/>
      <c r="E633" s="166"/>
    </row>
    <row r="634" spans="1:5" x14ac:dyDescent="0.25">
      <c r="A634" s="26" t="s">
        <v>106</v>
      </c>
      <c r="B634" s="27" t="s">
        <v>107</v>
      </c>
      <c r="C634" s="27" t="s">
        <v>108</v>
      </c>
      <c r="D634" s="167" t="s">
        <v>109</v>
      </c>
      <c r="E634" s="168"/>
    </row>
    <row r="635" spans="1:5" x14ac:dyDescent="0.25">
      <c r="A635" s="24" t="str">
        <f>$A$3</f>
        <v>Agents 1</v>
      </c>
      <c r="B635" s="28">
        <v>1</v>
      </c>
      <c r="C635" s="29" t="str">
        <f>IF(S$3="x","01","")</f>
        <v/>
      </c>
      <c r="D635" s="30" t="str">
        <f>MID(A633,1,2)</f>
        <v/>
      </c>
      <c r="E635" s="31" t="str">
        <f ca="1">IF(MID(A633,1,2)&lt;&gt;"",OFFSET(A634,MID(A633,1,2),0),"")</f>
        <v/>
      </c>
    </row>
    <row r="636" spans="1:5" x14ac:dyDescent="0.25">
      <c r="A636" s="24" t="str">
        <f ca="1">OFFSET($A$3,1,0)</f>
        <v>Agents 10</v>
      </c>
      <c r="B636" s="28">
        <v>2</v>
      </c>
      <c r="C636" s="29" t="str">
        <f>IF(S$4="x","02","")</f>
        <v/>
      </c>
      <c r="D636" s="30" t="str">
        <f>MID(A633,3,2)</f>
        <v/>
      </c>
      <c r="E636" s="31" t="str">
        <f ca="1">IF(MID(A633,3,2)&lt;&gt;"",OFFSET(A634,MID(A633,3,2),0),"")</f>
        <v/>
      </c>
    </row>
    <row r="637" spans="1:5" x14ac:dyDescent="0.25">
      <c r="A637" s="24" t="str">
        <f ca="1">OFFSET($A$4,1,0)</f>
        <v>Agents 106</v>
      </c>
      <c r="B637" s="28">
        <v>3</v>
      </c>
      <c r="C637" s="29" t="str">
        <f>IF(S$5="x","03","")</f>
        <v/>
      </c>
      <c r="D637" s="30" t="str">
        <f>MID(A633,5,2)</f>
        <v/>
      </c>
      <c r="E637" s="31" t="str">
        <f ca="1">IF(MID(A633,5,2)&lt;&gt;"",OFFSET(A634,MID(A633,5,2),0),"")</f>
        <v/>
      </c>
    </row>
    <row r="638" spans="1:5" x14ac:dyDescent="0.25">
      <c r="A638" s="24" t="str">
        <f ca="1">OFFSET($A$5,1,0)</f>
        <v>Agents 110</v>
      </c>
      <c r="B638" s="28">
        <v>4</v>
      </c>
      <c r="C638" s="29" t="str">
        <f>IF(S$6="x","04","")</f>
        <v/>
      </c>
      <c r="D638" s="30" t="str">
        <f>MID(A633,7,2)</f>
        <v/>
      </c>
      <c r="E638" s="31" t="str">
        <f ca="1">IF(MID(A633,7,2)&lt;&gt;"",OFFSET(A634,MID(A633,7,2),0),"")</f>
        <v/>
      </c>
    </row>
    <row r="639" spans="1:5" x14ac:dyDescent="0.25">
      <c r="A639" s="24" t="str">
        <f ca="1">OFFSET($A$6,1,0)</f>
        <v>Agents 3</v>
      </c>
      <c r="B639" s="28">
        <v>5</v>
      </c>
      <c r="C639" s="29" t="str">
        <f>IF(S$7="x","05","")</f>
        <v/>
      </c>
      <c r="D639" s="30" t="str">
        <f>MID(A633,9,2)</f>
        <v/>
      </c>
      <c r="E639" s="31" t="str">
        <f ca="1">IF(MID(A633,9,2)&lt;&gt;"",OFFSET(A634,MID(A633,9,2),0),"")</f>
        <v/>
      </c>
    </row>
    <row r="640" spans="1:5" x14ac:dyDescent="0.25">
      <c r="A640" s="24" t="str">
        <f ca="1">OFFSET($A$7,1,0)</f>
        <v>Agents 30</v>
      </c>
      <c r="B640" s="28">
        <v>6</v>
      </c>
      <c r="C640" s="29" t="str">
        <f>IF(S$8="x","06","")</f>
        <v/>
      </c>
      <c r="D640" s="30" t="str">
        <f>MID(A633,11,2)</f>
        <v/>
      </c>
      <c r="E640" s="31" t="str">
        <f ca="1">IF(MID(A633,11,2)&lt;&gt;"",OFFSET(A634,MID(A633,11,2),0),"")</f>
        <v/>
      </c>
    </row>
    <row r="641" spans="1:5" x14ac:dyDescent="0.25">
      <c r="A641" s="24" t="str">
        <f ca="1">OFFSET($A$8,1,0)</f>
        <v>Agents 4</v>
      </c>
      <c r="B641" s="28">
        <v>7</v>
      </c>
      <c r="C641" s="29" t="str">
        <f>IF(S$9="x","07","")</f>
        <v/>
      </c>
      <c r="D641" s="30" t="str">
        <f>MID(A633,13,2)</f>
        <v/>
      </c>
      <c r="E641" s="31" t="str">
        <f ca="1">IF(MID(A633,13,2)&lt;&gt;"",OFFSET(A634,MID(A633,13,2),0),"")</f>
        <v/>
      </c>
    </row>
    <row r="642" spans="1:5" x14ac:dyDescent="0.25">
      <c r="A642" s="24" t="str">
        <f ca="1">OFFSET($A$9,1,0)</f>
        <v>Agents 41</v>
      </c>
      <c r="B642" s="28">
        <v>8</v>
      </c>
      <c r="C642" s="29" t="str">
        <f>IF(S$10="x","08","")</f>
        <v/>
      </c>
      <c r="D642" s="30" t="str">
        <f>MID(A633,15,2)</f>
        <v/>
      </c>
      <c r="E642" s="31" t="str">
        <f ca="1">IF(MID(A633,15,2)&lt;&gt;"",OFFSET(A634,MID(A633,15,2),0),"")</f>
        <v/>
      </c>
    </row>
    <row r="643" spans="1:5" x14ac:dyDescent="0.25">
      <c r="A643" s="24" t="str">
        <f ca="1">OFFSET($A$10,1,0)</f>
        <v>Agents 48</v>
      </c>
      <c r="B643" s="28">
        <v>9</v>
      </c>
      <c r="C643" s="29" t="str">
        <f>IF(S$11="x","09","")</f>
        <v/>
      </c>
      <c r="D643" s="30" t="str">
        <f>MID(A633,17,2)</f>
        <v/>
      </c>
      <c r="E643" s="31" t="str">
        <f ca="1">IF(MID(A633,17,2)&lt;&gt;"",OFFSET(A634,MID(A633,17,2),0),"")</f>
        <v/>
      </c>
    </row>
    <row r="644" spans="1:5" x14ac:dyDescent="0.25">
      <c r="A644" s="24" t="str">
        <f ca="1">OFFSET($A$11,1,0)</f>
        <v>Agents 6</v>
      </c>
      <c r="B644" s="28">
        <v>10</v>
      </c>
      <c r="C644" s="29" t="str">
        <f>IF(S$12="x","10","")</f>
        <v/>
      </c>
      <c r="D644" s="30" t="str">
        <f>MID(A633,19,2)</f>
        <v/>
      </c>
      <c r="E644" s="31" t="str">
        <f ca="1">IF(MID(A633,19,2)&lt;&gt;"",OFFSET(A634,MID(A633,19,2),0),"")</f>
        <v/>
      </c>
    </row>
    <row r="645" spans="1:5" x14ac:dyDescent="0.25">
      <c r="A645" s="24" t="str">
        <f ca="1">OFFSET($A$12,1,0)</f>
        <v>Agents 67</v>
      </c>
      <c r="B645" s="28">
        <v>11</v>
      </c>
      <c r="C645" s="29" t="str">
        <f>IF(S$13="x","11","")</f>
        <v/>
      </c>
      <c r="D645" s="30" t="str">
        <f>MID(A633,21,2)</f>
        <v/>
      </c>
      <c r="E645" s="31" t="str">
        <f ca="1">IF(MID(A633,21,2)&lt;&gt;"",OFFSET(A634,MID(A633,21,2),0),"")</f>
        <v/>
      </c>
    </row>
    <row r="646" spans="1:5" x14ac:dyDescent="0.25">
      <c r="A646" s="24" t="str">
        <f ca="1">OFFSET($A$13,1,0)</f>
        <v>Agents 71</v>
      </c>
      <c r="B646" s="28">
        <v>12</v>
      </c>
      <c r="C646" s="29" t="str">
        <f>IF(S$14="x","12","")</f>
        <v/>
      </c>
      <c r="D646" s="30" t="str">
        <f>MID(A633,23,2)</f>
        <v/>
      </c>
      <c r="E646" s="31" t="str">
        <f ca="1">IF(MID(A633,23,2)&lt;&gt;"",OFFSET(A634,MID(A633,23,2),0),"")</f>
        <v/>
      </c>
    </row>
    <row r="647" spans="1:5" x14ac:dyDescent="0.25">
      <c r="A647" s="24" t="str">
        <f ca="1">OFFSET($A$14,1,0)</f>
        <v>Agents 79</v>
      </c>
      <c r="B647" s="28">
        <v>13</v>
      </c>
      <c r="C647" s="29" t="str">
        <f>IF(S$15="x","13","")</f>
        <v/>
      </c>
      <c r="D647" s="30" t="str">
        <f>MID(A633,25,2)</f>
        <v/>
      </c>
      <c r="E647" s="31" t="str">
        <f ca="1">IF(MID(A633,25,2)&lt;&gt;"",OFFSET(A634,MID(A633,25,2),0),"")</f>
        <v/>
      </c>
    </row>
    <row r="648" spans="1:5" x14ac:dyDescent="0.25">
      <c r="A648" s="24" t="str">
        <f ca="1">OFFSET($A$15,1,0)</f>
        <v>Agents 8</v>
      </c>
      <c r="B648" s="28">
        <v>14</v>
      </c>
      <c r="C648" s="29" t="str">
        <f>IF(S$16="x","14","")</f>
        <v/>
      </c>
      <c r="D648" s="30" t="str">
        <f>MID(A633,27,2)</f>
        <v/>
      </c>
      <c r="E648" s="31" t="str">
        <f ca="1">IF(MID(A633,27,2)&lt;&gt;"",OFFSET(A634,MID(A633,27,2),0),"")</f>
        <v/>
      </c>
    </row>
    <row r="649" spans="1:5" x14ac:dyDescent="0.25">
      <c r="A649" s="24" t="str">
        <f ca="1">OFFSET($A$16,1,0)</f>
        <v>Agents 91</v>
      </c>
      <c r="B649" s="28">
        <v>15</v>
      </c>
      <c r="C649" s="29" t="str">
        <f>IF(S$17="x","15","")</f>
        <v/>
      </c>
      <c r="D649" s="30" t="str">
        <f>MID(A633,29,2)</f>
        <v/>
      </c>
      <c r="E649" s="31" t="str">
        <f ca="1">IF(MID(A633,29,2)&lt;&gt;"",OFFSET(A634,MID(A633,29,2),0),"")</f>
        <v/>
      </c>
    </row>
    <row r="650" spans="1:5" x14ac:dyDescent="0.25">
      <c r="A650" s="24" t="str">
        <f ca="1">OFFSET($A$17,1,0)</f>
        <v/>
      </c>
      <c r="B650" s="28">
        <v>16</v>
      </c>
      <c r="C650" s="29" t="str">
        <f>IF(S$18="x","16","")</f>
        <v/>
      </c>
      <c r="D650" s="30" t="str">
        <f>MID(A633,31,2)</f>
        <v/>
      </c>
      <c r="E650" s="31" t="str">
        <f ca="1">IF(MID(A633,31,2)&lt;&gt;"",OFFSET(A634,MID(A633,31,2),0),"")</f>
        <v/>
      </c>
    </row>
    <row r="651" spans="1:5" x14ac:dyDescent="0.25">
      <c r="A651" s="24" t="str">
        <f ca="1">OFFSET($A$18,1,0)</f>
        <v/>
      </c>
      <c r="B651" s="28">
        <v>17</v>
      </c>
      <c r="C651" s="29" t="str">
        <f>IF(S$19="x","17","")</f>
        <v/>
      </c>
      <c r="D651" s="30" t="str">
        <f>MID(A633,33,2)</f>
        <v/>
      </c>
      <c r="E651" s="31" t="str">
        <f ca="1">IF(MID(A633,33,2)&lt;&gt;"",OFFSET(A634,MID(A633,33,2),0),"")</f>
        <v/>
      </c>
    </row>
    <row r="652" spans="1:5" x14ac:dyDescent="0.25">
      <c r="A652" s="24" t="str">
        <f ca="1">OFFSET($A$19,1,0)</f>
        <v/>
      </c>
      <c r="B652" s="28">
        <v>18</v>
      </c>
      <c r="C652" s="29" t="str">
        <f>IF(S$20="x","18","")</f>
        <v/>
      </c>
      <c r="D652" s="30" t="str">
        <f>MID(A633,35,2)</f>
        <v/>
      </c>
      <c r="E652" s="31" t="str">
        <f ca="1">IF(MID(A633,35,2)&lt;&gt;"",OFFSET(A634,MID(A633,35,2),0),"")</f>
        <v/>
      </c>
    </row>
    <row r="653" spans="1:5" x14ac:dyDescent="0.25">
      <c r="A653" s="24" t="str">
        <f ca="1">OFFSET($A$20,1,0)</f>
        <v/>
      </c>
      <c r="B653" s="28">
        <v>19</v>
      </c>
      <c r="C653" s="29" t="str">
        <f>IF(S$21="x","19","")</f>
        <v/>
      </c>
      <c r="D653" s="30" t="str">
        <f>MID(A633,37,2)</f>
        <v/>
      </c>
      <c r="E653" s="31" t="str">
        <f ca="1">IF(MID(A633,37,2)&lt;&gt;"",OFFSET(A634,MID(A633,37,2),0),"")</f>
        <v/>
      </c>
    </row>
    <row r="654" spans="1:5" x14ac:dyDescent="0.25">
      <c r="A654" s="24" t="str">
        <f ca="1">OFFSET($A$21,1,0)</f>
        <v/>
      </c>
      <c r="B654" s="28">
        <v>20</v>
      </c>
      <c r="C654" s="29" t="str">
        <f>IF(S$22="x","20","")</f>
        <v/>
      </c>
      <c r="D654" s="30" t="str">
        <f>MID(A633,39,2)</f>
        <v/>
      </c>
      <c r="E654" s="31" t="str">
        <f ca="1">IF(MID(A633,39,2)&lt;&gt;"",OFFSET(A634,MID(A633,39,2),0),"")</f>
        <v/>
      </c>
    </row>
    <row r="655" spans="1:5" x14ac:dyDescent="0.25">
      <c r="A655" s="24" t="str">
        <f ca="1">OFFSET($A$22,1,0)</f>
        <v/>
      </c>
      <c r="B655" s="28">
        <v>21</v>
      </c>
      <c r="C655" s="29" t="str">
        <f>IF(S$23="x","21","")</f>
        <v/>
      </c>
      <c r="D655" s="30" t="str">
        <f>MID(A633,41,2)</f>
        <v/>
      </c>
      <c r="E655" s="31" t="str">
        <f ca="1">IF(MID(A633,41,2)&lt;&gt;"",OFFSET(A634,MID(A633,41,2),0),"")</f>
        <v/>
      </c>
    </row>
    <row r="656" spans="1:5" x14ac:dyDescent="0.25">
      <c r="A656" s="24" t="str">
        <f ca="1">OFFSET($A$23,1,0)</f>
        <v/>
      </c>
      <c r="B656" s="28">
        <v>22</v>
      </c>
      <c r="C656" s="29" t="str">
        <f>IF(S$24="x","22","")</f>
        <v/>
      </c>
      <c r="D656" s="30" t="str">
        <f>MID(A633,43,2)</f>
        <v/>
      </c>
      <c r="E656" s="31" t="str">
        <f ca="1">IF(MID(A633,43,2)&lt;&gt;"",OFFSET(A634,MID(A633,43,2),0),"")</f>
        <v/>
      </c>
    </row>
    <row r="657" spans="1:5" x14ac:dyDescent="0.25">
      <c r="A657" s="24" t="str">
        <f ca="1">OFFSET($A$24,1,0)</f>
        <v/>
      </c>
      <c r="B657" s="28">
        <v>23</v>
      </c>
      <c r="C657" s="29" t="str">
        <f>IF(S$25="x","23","")</f>
        <v/>
      </c>
      <c r="D657" s="30" t="str">
        <f>MID(A633,45,2)</f>
        <v/>
      </c>
      <c r="E657" s="31" t="str">
        <f ca="1">IF(MID(A633,45,2)&lt;&gt;"",OFFSET(A634,MID(A633,45,2),0),"")</f>
        <v/>
      </c>
    </row>
    <row r="658" spans="1:5" x14ac:dyDescent="0.25">
      <c r="A658" s="24" t="str">
        <f ca="1">OFFSET($A$25,1,0)</f>
        <v/>
      </c>
      <c r="B658" s="28">
        <v>24</v>
      </c>
      <c r="C658" s="29" t="str">
        <f>IF(S$26="x","24","")</f>
        <v/>
      </c>
      <c r="D658" s="30" t="str">
        <f>MID(A633,47,2)</f>
        <v/>
      </c>
      <c r="E658" s="31" t="str">
        <f ca="1">IF(MID(A633,47,2)&lt;&gt;"",OFFSET(A634,MID(A633,47,2),0),"")</f>
        <v/>
      </c>
    </row>
    <row r="659" spans="1:5" x14ac:dyDescent="0.25">
      <c r="A659" s="24" t="str">
        <f ca="1">OFFSET($A$26,1,0)</f>
        <v/>
      </c>
      <c r="B659" s="28">
        <v>25</v>
      </c>
      <c r="C659" s="29" t="str">
        <f>IF(S$27="x","25","")</f>
        <v/>
      </c>
      <c r="D659" s="30" t="str">
        <f>MID(A633,49,2)</f>
        <v/>
      </c>
      <c r="E659" s="31" t="str">
        <f ca="1">IF(MID(A633,49,2)&lt;&gt;"",OFFSET(A634,MID(A633,49,2),0),"")</f>
        <v/>
      </c>
    </row>
    <row r="660" spans="1:5" x14ac:dyDescent="0.25">
      <c r="A660" s="24" t="str">
        <f ca="1">OFFSET($A$27,1,0)</f>
        <v/>
      </c>
      <c r="B660" s="28">
        <v>26</v>
      </c>
      <c r="C660" s="29" t="str">
        <f>IF(S$28="x","26","")</f>
        <v/>
      </c>
      <c r="D660" s="30" t="str">
        <f>MID(A633,51,2)</f>
        <v/>
      </c>
      <c r="E660" s="31" t="str">
        <f ca="1">IF(MID(A633,51,2)&lt;&gt;"",OFFSET(A634,MID(A633,51,2),0),"")</f>
        <v/>
      </c>
    </row>
    <row r="661" spans="1:5" x14ac:dyDescent="0.25">
      <c r="A661" s="24" t="str">
        <f ca="1">OFFSET($A$28,1,0)</f>
        <v/>
      </c>
      <c r="B661" s="28">
        <v>27</v>
      </c>
      <c r="C661" s="29" t="str">
        <f>IF(S$29="x","27","")</f>
        <v/>
      </c>
      <c r="D661" s="30" t="str">
        <f>MID(A633,53,2)</f>
        <v/>
      </c>
      <c r="E661" s="31" t="str">
        <f ca="1">IF(MID(A633,53,2)&lt;&gt;"",OFFSET(A634,MID(A633,53,2),0),"")</f>
        <v/>
      </c>
    </row>
    <row r="662" spans="1:5" x14ac:dyDescent="0.25">
      <c r="A662" s="24" t="str">
        <f ca="1">OFFSET($A$29,1,0)</f>
        <v/>
      </c>
      <c r="B662" s="28">
        <v>28</v>
      </c>
      <c r="C662" s="29" t="str">
        <f>IF(S$30="x","28","")</f>
        <v/>
      </c>
      <c r="D662" s="30" t="str">
        <f>MID(A633,55,2)</f>
        <v/>
      </c>
      <c r="E662" s="31" t="str">
        <f ca="1">IF(MID(A633,55,2)&lt;&gt;"",OFFSET(A634,MID(A633,55,2),0),"")</f>
        <v/>
      </c>
    </row>
    <row r="663" spans="1:5" x14ac:dyDescent="0.25">
      <c r="A663" s="24" t="str">
        <f ca="1">OFFSET($A$30,1,0)</f>
        <v/>
      </c>
      <c r="B663" s="28">
        <v>29</v>
      </c>
      <c r="C663" s="29" t="str">
        <f>IF(S$31="x","29","")</f>
        <v/>
      </c>
      <c r="D663" s="30" t="str">
        <f>MID(A633,57,2)</f>
        <v/>
      </c>
      <c r="E663" s="31" t="str">
        <f ca="1">IF(MID(A633,57,2)&lt;&gt;"",OFFSET(A634,MID(A633,57,2),0),"")</f>
        <v/>
      </c>
    </row>
    <row r="664" spans="1:5" x14ac:dyDescent="0.25">
      <c r="A664" s="24" t="str">
        <f ca="1">OFFSET($A$31,1,0)</f>
        <v/>
      </c>
      <c r="B664" s="28">
        <v>30</v>
      </c>
      <c r="C664" s="29" t="str">
        <f>IF(S$32="x","30","")</f>
        <v/>
      </c>
      <c r="D664" s="30" t="str">
        <f>MID(A633,59,2)</f>
        <v/>
      </c>
      <c r="E664" s="31" t="str">
        <f ca="1">IF(MID(A633,59,2)&lt;&gt;"",OFFSET(A634,MID(A633,59,2),0),"")</f>
        <v/>
      </c>
    </row>
    <row r="666" spans="1:5" x14ac:dyDescent="0.25">
      <c r="A666" s="169" t="str">
        <f>IF(T$2="","",T$2)</f>
        <v/>
      </c>
      <c r="B666" s="170"/>
      <c r="C666" s="170"/>
      <c r="D666" s="170"/>
      <c r="E666" s="171"/>
    </row>
    <row r="667" spans="1:5" x14ac:dyDescent="0.25">
      <c r="A667" s="161" t="s">
        <v>105</v>
      </c>
      <c r="B667" s="162"/>
      <c r="C667" s="162"/>
      <c r="D667" s="162"/>
      <c r="E667" s="163"/>
    </row>
    <row r="668" spans="1:5" x14ac:dyDescent="0.25">
      <c r="A668" s="164" t="str">
        <f>CONCATENATE(C670,C671,C672,C673,C674,C675,C676,C677,C678,C679,C680,C681,C682,C683,C684,C685)</f>
        <v/>
      </c>
      <c r="B668" s="165"/>
      <c r="C668" s="165"/>
      <c r="D668" s="165"/>
      <c r="E668" s="166"/>
    </row>
    <row r="669" spans="1:5" x14ac:dyDescent="0.25">
      <c r="A669" s="26" t="s">
        <v>106</v>
      </c>
      <c r="B669" s="27" t="s">
        <v>107</v>
      </c>
      <c r="C669" s="27" t="s">
        <v>108</v>
      </c>
      <c r="D669" s="167" t="s">
        <v>109</v>
      </c>
      <c r="E669" s="168"/>
    </row>
    <row r="670" spans="1:5" x14ac:dyDescent="0.25">
      <c r="A670" s="24" t="str">
        <f>$A$3</f>
        <v>Agents 1</v>
      </c>
      <c r="B670" s="28">
        <v>1</v>
      </c>
      <c r="C670" s="29" t="str">
        <f>IF(T$3="x","01","")</f>
        <v/>
      </c>
      <c r="D670" s="30" t="str">
        <f>MID(A668,1,2)</f>
        <v/>
      </c>
      <c r="E670" s="31" t="str">
        <f ca="1">IF(MID(A668,1,2)&lt;&gt;"",OFFSET(A669,MID(A668,1,2),0),"")</f>
        <v/>
      </c>
    </row>
    <row r="671" spans="1:5" x14ac:dyDescent="0.25">
      <c r="A671" s="24" t="str">
        <f ca="1">OFFSET($A$3,1,0)</f>
        <v>Agents 10</v>
      </c>
      <c r="B671" s="28">
        <v>2</v>
      </c>
      <c r="C671" s="29" t="str">
        <f>IF(T$4="x","02","")</f>
        <v/>
      </c>
      <c r="D671" s="30" t="str">
        <f>MID(A668,3,2)</f>
        <v/>
      </c>
      <c r="E671" s="31" t="str">
        <f ca="1">IF(MID(A668,3,2)&lt;&gt;"",OFFSET(A669,MID(A668,3,2),0),"")</f>
        <v/>
      </c>
    </row>
    <row r="672" spans="1:5" x14ac:dyDescent="0.25">
      <c r="A672" s="24" t="str">
        <f ca="1">OFFSET($A$4,1,0)</f>
        <v>Agents 106</v>
      </c>
      <c r="B672" s="28">
        <v>3</v>
      </c>
      <c r="C672" s="29" t="str">
        <f>IF(T$5="x","03","")</f>
        <v/>
      </c>
      <c r="D672" s="30" t="str">
        <f>MID(A668,5,2)</f>
        <v/>
      </c>
      <c r="E672" s="31" t="str">
        <f ca="1">IF(MID(A668,5,2)&lt;&gt;"",OFFSET(A669,MID(A668,5,2),0),"")</f>
        <v/>
      </c>
    </row>
    <row r="673" spans="1:5" x14ac:dyDescent="0.25">
      <c r="A673" s="24" t="str">
        <f ca="1">OFFSET($A$5,1,0)</f>
        <v>Agents 110</v>
      </c>
      <c r="B673" s="28">
        <v>4</v>
      </c>
      <c r="C673" s="29" t="str">
        <f>IF(T$6="x","04","")</f>
        <v/>
      </c>
      <c r="D673" s="30" t="str">
        <f>MID(A668,7,2)</f>
        <v/>
      </c>
      <c r="E673" s="31" t="str">
        <f ca="1">IF(MID(A668,7,2)&lt;&gt;"",OFFSET(A669,MID(A668,7,2),0),"")</f>
        <v/>
      </c>
    </row>
    <row r="674" spans="1:5" x14ac:dyDescent="0.25">
      <c r="A674" s="24" t="str">
        <f ca="1">OFFSET($A$6,1,0)</f>
        <v>Agents 3</v>
      </c>
      <c r="B674" s="28">
        <v>5</v>
      </c>
      <c r="C674" s="29" t="str">
        <f>IF(T$7="x","05","")</f>
        <v/>
      </c>
      <c r="D674" s="30" t="str">
        <f>MID(A668,9,2)</f>
        <v/>
      </c>
      <c r="E674" s="31" t="str">
        <f ca="1">IF(MID(A668,9,2)&lt;&gt;"",OFFSET(A669,MID(A668,9,2),0),"")</f>
        <v/>
      </c>
    </row>
    <row r="675" spans="1:5" x14ac:dyDescent="0.25">
      <c r="A675" s="24" t="str">
        <f ca="1">OFFSET($A$7,1,0)</f>
        <v>Agents 30</v>
      </c>
      <c r="B675" s="28">
        <v>6</v>
      </c>
      <c r="C675" s="29" t="str">
        <f>IF(T$8="x","06","")</f>
        <v/>
      </c>
      <c r="D675" s="30" t="str">
        <f>MID(A668,11,2)</f>
        <v/>
      </c>
      <c r="E675" s="31" t="str">
        <f ca="1">IF(MID(A668,11,2)&lt;&gt;"",OFFSET(A669,MID(A668,11,2),0),"")</f>
        <v/>
      </c>
    </row>
    <row r="676" spans="1:5" x14ac:dyDescent="0.25">
      <c r="A676" s="24" t="str">
        <f ca="1">OFFSET($A$8,1,0)</f>
        <v>Agents 4</v>
      </c>
      <c r="B676" s="28">
        <v>7</v>
      </c>
      <c r="C676" s="29" t="str">
        <f>IF(T$9="x","07","")</f>
        <v/>
      </c>
      <c r="D676" s="30" t="str">
        <f>MID(A668,13,2)</f>
        <v/>
      </c>
      <c r="E676" s="31" t="str">
        <f ca="1">IF(MID(A668,13,2)&lt;&gt;"",OFFSET(A669,MID(A668,13,2),0),"")</f>
        <v/>
      </c>
    </row>
    <row r="677" spans="1:5" x14ac:dyDescent="0.25">
      <c r="A677" s="24" t="str">
        <f ca="1">OFFSET($A$9,1,0)</f>
        <v>Agents 41</v>
      </c>
      <c r="B677" s="28">
        <v>8</v>
      </c>
      <c r="C677" s="29" t="str">
        <f>IF(T$10="x","08","")</f>
        <v/>
      </c>
      <c r="D677" s="30" t="str">
        <f>MID(A668,15,2)</f>
        <v/>
      </c>
      <c r="E677" s="31" t="str">
        <f ca="1">IF(MID(A668,15,2)&lt;&gt;"",OFFSET(A669,MID(A668,15,2),0),"")</f>
        <v/>
      </c>
    </row>
    <row r="678" spans="1:5" x14ac:dyDescent="0.25">
      <c r="A678" s="24" t="str">
        <f ca="1">OFFSET($A$10,1,0)</f>
        <v>Agents 48</v>
      </c>
      <c r="B678" s="28">
        <v>9</v>
      </c>
      <c r="C678" s="29" t="str">
        <f>IF(T$11="x","09","")</f>
        <v/>
      </c>
      <c r="D678" s="30" t="str">
        <f>MID(A668,17,2)</f>
        <v/>
      </c>
      <c r="E678" s="31" t="str">
        <f ca="1">IF(MID(A668,17,2)&lt;&gt;"",OFFSET(A669,MID(A668,17,2),0),"")</f>
        <v/>
      </c>
    </row>
    <row r="679" spans="1:5" x14ac:dyDescent="0.25">
      <c r="A679" s="24" t="str">
        <f ca="1">OFFSET($A$11,1,0)</f>
        <v>Agents 6</v>
      </c>
      <c r="B679" s="28">
        <v>10</v>
      </c>
      <c r="C679" s="29" t="str">
        <f>IF(T$12="x","10","")</f>
        <v/>
      </c>
      <c r="D679" s="30" t="str">
        <f>MID(A668,19,2)</f>
        <v/>
      </c>
      <c r="E679" s="31" t="str">
        <f ca="1">IF(MID(A668,19,2)&lt;&gt;"",OFFSET(A669,MID(A668,19,2),0),"")</f>
        <v/>
      </c>
    </row>
    <row r="680" spans="1:5" x14ac:dyDescent="0.25">
      <c r="A680" s="24" t="str">
        <f ca="1">OFFSET($A$12,1,0)</f>
        <v>Agents 67</v>
      </c>
      <c r="B680" s="28">
        <v>11</v>
      </c>
      <c r="C680" s="29" t="str">
        <f>IF(T$13="x","11","")</f>
        <v/>
      </c>
      <c r="D680" s="30" t="str">
        <f>MID(A668,21,2)</f>
        <v/>
      </c>
      <c r="E680" s="31" t="str">
        <f ca="1">IF(MID(A668,21,2)&lt;&gt;"",OFFSET(A669,MID(A668,21,2),0),"")</f>
        <v/>
      </c>
    </row>
    <row r="681" spans="1:5" x14ac:dyDescent="0.25">
      <c r="A681" s="24" t="str">
        <f ca="1">OFFSET($A$13,1,0)</f>
        <v>Agents 71</v>
      </c>
      <c r="B681" s="28">
        <v>12</v>
      </c>
      <c r="C681" s="29" t="str">
        <f>IF(T$14="x","12","")</f>
        <v/>
      </c>
      <c r="D681" s="30" t="str">
        <f>MID(A668,23,2)</f>
        <v/>
      </c>
      <c r="E681" s="31" t="str">
        <f ca="1">IF(MID(A668,23,2)&lt;&gt;"",OFFSET(A669,MID(A668,23,2),0),"")</f>
        <v/>
      </c>
    </row>
    <row r="682" spans="1:5" x14ac:dyDescent="0.25">
      <c r="A682" s="24" t="str">
        <f ca="1">OFFSET($A$14,1,0)</f>
        <v>Agents 79</v>
      </c>
      <c r="B682" s="28">
        <v>13</v>
      </c>
      <c r="C682" s="29" t="str">
        <f>IF(T$15="x","13","")</f>
        <v/>
      </c>
      <c r="D682" s="30" t="str">
        <f>MID(A668,25,2)</f>
        <v/>
      </c>
      <c r="E682" s="31" t="str">
        <f ca="1">IF(MID(A668,25,2)&lt;&gt;"",OFFSET(A669,MID(A668,25,2),0),"")</f>
        <v/>
      </c>
    </row>
    <row r="683" spans="1:5" x14ac:dyDescent="0.25">
      <c r="A683" s="24" t="str">
        <f ca="1">OFFSET($A$15,1,0)</f>
        <v>Agents 8</v>
      </c>
      <c r="B683" s="28">
        <v>14</v>
      </c>
      <c r="C683" s="29" t="str">
        <f>IF(T$16="x","14","")</f>
        <v/>
      </c>
      <c r="D683" s="30" t="str">
        <f>MID(A668,27,2)</f>
        <v/>
      </c>
      <c r="E683" s="31" t="str">
        <f ca="1">IF(MID(A668,27,2)&lt;&gt;"",OFFSET(A669,MID(A668,27,2),0),"")</f>
        <v/>
      </c>
    </row>
    <row r="684" spans="1:5" x14ac:dyDescent="0.25">
      <c r="A684" s="24" t="str">
        <f ca="1">OFFSET($A$16,1,0)</f>
        <v>Agents 91</v>
      </c>
      <c r="B684" s="28">
        <v>15</v>
      </c>
      <c r="C684" s="29" t="str">
        <f>IF(T$17="x","15","")</f>
        <v/>
      </c>
      <c r="D684" s="30" t="str">
        <f>MID(A668,29,2)</f>
        <v/>
      </c>
      <c r="E684" s="31" t="str">
        <f ca="1">IF(MID(A668,29,2)&lt;&gt;"",OFFSET(A669,MID(A668,29,2),0),"")</f>
        <v/>
      </c>
    </row>
    <row r="685" spans="1:5" x14ac:dyDescent="0.25">
      <c r="A685" s="24" t="str">
        <f ca="1">OFFSET($A$17,1,0)</f>
        <v/>
      </c>
      <c r="B685" s="28">
        <v>16</v>
      </c>
      <c r="C685" s="29" t="str">
        <f>IF(T$18="x","16","")</f>
        <v/>
      </c>
      <c r="D685" s="30" t="str">
        <f>MID(A668,31,2)</f>
        <v/>
      </c>
      <c r="E685" s="31" t="str">
        <f ca="1">IF(MID(A668,31,2)&lt;&gt;"",OFFSET(A669,MID(A668,31,2),0),"")</f>
        <v/>
      </c>
    </row>
    <row r="686" spans="1:5" x14ac:dyDescent="0.25">
      <c r="A686" s="24" t="str">
        <f ca="1">OFFSET($A$18,1,0)</f>
        <v/>
      </c>
      <c r="B686" s="28">
        <v>17</v>
      </c>
      <c r="C686" s="29" t="str">
        <f>IF(T$19="x","17","")</f>
        <v/>
      </c>
      <c r="D686" s="30" t="str">
        <f>MID(A668,33,2)</f>
        <v/>
      </c>
      <c r="E686" s="31" t="str">
        <f ca="1">IF(MID(A668,33,2)&lt;&gt;"",OFFSET(A669,MID(A668,33,2),0),"")</f>
        <v/>
      </c>
    </row>
    <row r="687" spans="1:5" x14ac:dyDescent="0.25">
      <c r="A687" s="24" t="str">
        <f ca="1">OFFSET($A$19,1,0)</f>
        <v/>
      </c>
      <c r="B687" s="28">
        <v>18</v>
      </c>
      <c r="C687" s="29" t="str">
        <f>IF(T$20="x","18","")</f>
        <v/>
      </c>
      <c r="D687" s="30" t="str">
        <f>MID(A668,35,2)</f>
        <v/>
      </c>
      <c r="E687" s="31" t="str">
        <f ca="1">IF(MID(A668,35,2)&lt;&gt;"",OFFSET(A669,MID(A668,35,2),0),"")</f>
        <v/>
      </c>
    </row>
    <row r="688" spans="1:5" x14ac:dyDescent="0.25">
      <c r="A688" s="24" t="str">
        <f ca="1">OFFSET($A$20,1,0)</f>
        <v/>
      </c>
      <c r="B688" s="28">
        <v>19</v>
      </c>
      <c r="C688" s="29" t="str">
        <f>IF(T$21="x","19","")</f>
        <v/>
      </c>
      <c r="D688" s="30" t="str">
        <f>MID(A668,37,2)</f>
        <v/>
      </c>
      <c r="E688" s="31" t="str">
        <f ca="1">IF(MID(A668,37,2)&lt;&gt;"",OFFSET(A669,MID(A668,37,2),0),"")</f>
        <v/>
      </c>
    </row>
    <row r="689" spans="1:5" x14ac:dyDescent="0.25">
      <c r="A689" s="24" t="str">
        <f ca="1">OFFSET($A$21,1,0)</f>
        <v/>
      </c>
      <c r="B689" s="28">
        <v>20</v>
      </c>
      <c r="C689" s="29" t="str">
        <f>IF(T$22="x","20","")</f>
        <v/>
      </c>
      <c r="D689" s="30" t="str">
        <f>MID(A668,39,2)</f>
        <v/>
      </c>
      <c r="E689" s="31" t="str">
        <f ca="1">IF(MID(A668,39,2)&lt;&gt;"",OFFSET(A669,MID(A668,39,2),0),"")</f>
        <v/>
      </c>
    </row>
    <row r="690" spans="1:5" x14ac:dyDescent="0.25">
      <c r="A690" s="24" t="str">
        <f ca="1">OFFSET($A$22,1,0)</f>
        <v/>
      </c>
      <c r="B690" s="28">
        <v>21</v>
      </c>
      <c r="C690" s="29" t="str">
        <f>IF(T$23="x","21","")</f>
        <v/>
      </c>
      <c r="D690" s="30" t="str">
        <f>MID(A668,41,2)</f>
        <v/>
      </c>
      <c r="E690" s="31" t="str">
        <f ca="1">IF(MID(A668,41,2)&lt;&gt;"",OFFSET(A669,MID(A668,41,2),0),"")</f>
        <v/>
      </c>
    </row>
    <row r="691" spans="1:5" x14ac:dyDescent="0.25">
      <c r="A691" s="24" t="str">
        <f ca="1">OFFSET($A$23,1,0)</f>
        <v/>
      </c>
      <c r="B691" s="28">
        <v>22</v>
      </c>
      <c r="C691" s="29" t="str">
        <f>IF(T$24="x","22","")</f>
        <v/>
      </c>
      <c r="D691" s="30" t="str">
        <f>MID(A668,43,2)</f>
        <v/>
      </c>
      <c r="E691" s="31" t="str">
        <f ca="1">IF(MID(A668,43,2)&lt;&gt;"",OFFSET(A669,MID(A668,43,2),0),"")</f>
        <v/>
      </c>
    </row>
    <row r="692" spans="1:5" x14ac:dyDescent="0.25">
      <c r="A692" s="24" t="str">
        <f ca="1">OFFSET($A$24,1,0)</f>
        <v/>
      </c>
      <c r="B692" s="28">
        <v>23</v>
      </c>
      <c r="C692" s="29" t="str">
        <f>IF(T$25="x","23","")</f>
        <v/>
      </c>
      <c r="D692" s="30" t="str">
        <f>MID(A668,45,2)</f>
        <v/>
      </c>
      <c r="E692" s="31" t="str">
        <f ca="1">IF(MID(A668,45,2)&lt;&gt;"",OFFSET(A669,MID(A668,45,2),0),"")</f>
        <v/>
      </c>
    </row>
    <row r="693" spans="1:5" x14ac:dyDescent="0.25">
      <c r="A693" s="24" t="str">
        <f ca="1">OFFSET($A$25,1,0)</f>
        <v/>
      </c>
      <c r="B693" s="28">
        <v>24</v>
      </c>
      <c r="C693" s="29" t="str">
        <f>IF(T$26="x","24","")</f>
        <v/>
      </c>
      <c r="D693" s="30" t="str">
        <f>MID(A668,47,2)</f>
        <v/>
      </c>
      <c r="E693" s="31" t="str">
        <f ca="1">IF(MID(A668,47,2)&lt;&gt;"",OFFSET(A669,MID(A668,47,2),0),"")</f>
        <v/>
      </c>
    </row>
    <row r="694" spans="1:5" x14ac:dyDescent="0.25">
      <c r="A694" s="24" t="str">
        <f ca="1">OFFSET($A$26,1,0)</f>
        <v/>
      </c>
      <c r="B694" s="28">
        <v>25</v>
      </c>
      <c r="C694" s="29" t="str">
        <f>IF(T$27="x","25","")</f>
        <v/>
      </c>
      <c r="D694" s="30" t="str">
        <f>MID(A668,49,2)</f>
        <v/>
      </c>
      <c r="E694" s="31" t="str">
        <f ca="1">IF(MID(A668,49,2)&lt;&gt;"",OFFSET(A669,MID(A668,49,2),0),"")</f>
        <v/>
      </c>
    </row>
    <row r="695" spans="1:5" x14ac:dyDescent="0.25">
      <c r="A695" s="24" t="str">
        <f ca="1">OFFSET($A$27,1,0)</f>
        <v/>
      </c>
      <c r="B695" s="28">
        <v>26</v>
      </c>
      <c r="C695" s="29" t="str">
        <f>IF(T$28="x","26","")</f>
        <v/>
      </c>
      <c r="D695" s="30" t="str">
        <f>MID(A668,51,2)</f>
        <v/>
      </c>
      <c r="E695" s="31" t="str">
        <f ca="1">IF(MID(A668,51,2)&lt;&gt;"",OFFSET(A669,MID(A668,51,2),0),"")</f>
        <v/>
      </c>
    </row>
    <row r="696" spans="1:5" x14ac:dyDescent="0.25">
      <c r="A696" s="24" t="str">
        <f ca="1">OFFSET($A$28,1,0)</f>
        <v/>
      </c>
      <c r="B696" s="28">
        <v>27</v>
      </c>
      <c r="C696" s="29" t="str">
        <f>IF(T$29="x","27","")</f>
        <v/>
      </c>
      <c r="D696" s="30" t="str">
        <f>MID(A668,53,2)</f>
        <v/>
      </c>
      <c r="E696" s="31" t="str">
        <f ca="1">IF(MID(A668,53,2)&lt;&gt;"",OFFSET(A669,MID(A668,53,2),0),"")</f>
        <v/>
      </c>
    </row>
    <row r="697" spans="1:5" x14ac:dyDescent="0.25">
      <c r="A697" s="24" t="str">
        <f ca="1">OFFSET($A$29,1,0)</f>
        <v/>
      </c>
      <c r="B697" s="28">
        <v>28</v>
      </c>
      <c r="C697" s="29" t="str">
        <f>IF(T$30="x","28","")</f>
        <v/>
      </c>
      <c r="D697" s="30" t="str">
        <f>MID(A668,55,2)</f>
        <v/>
      </c>
      <c r="E697" s="31" t="str">
        <f ca="1">IF(MID(A668,55,2)&lt;&gt;"",OFFSET(A669,MID(A668,55,2),0),"")</f>
        <v/>
      </c>
    </row>
    <row r="698" spans="1:5" x14ac:dyDescent="0.25">
      <c r="A698" s="24" t="str">
        <f ca="1">OFFSET($A$30,1,0)</f>
        <v/>
      </c>
      <c r="B698" s="28">
        <v>29</v>
      </c>
      <c r="C698" s="29" t="str">
        <f>IF(T$31="x","29","")</f>
        <v/>
      </c>
      <c r="D698" s="30" t="str">
        <f>MID(A668,57,2)</f>
        <v/>
      </c>
      <c r="E698" s="31" t="str">
        <f ca="1">IF(MID(A668,57,2)&lt;&gt;"",OFFSET(A669,MID(A668,57,2),0),"")</f>
        <v/>
      </c>
    </row>
    <row r="699" spans="1:5" x14ac:dyDescent="0.25">
      <c r="A699" s="24" t="str">
        <f ca="1">OFFSET($A$31,1,0)</f>
        <v/>
      </c>
      <c r="B699" s="28">
        <v>30</v>
      </c>
      <c r="C699" s="29" t="str">
        <f>IF(T$32="x","30","")</f>
        <v/>
      </c>
      <c r="D699" s="30" t="str">
        <f>MID(A668,59,2)</f>
        <v/>
      </c>
      <c r="E699" s="31" t="str">
        <f ca="1">IF(MID(A668,59,2)&lt;&gt;"",OFFSET(A669,MID(A668,59,2),0),"")</f>
        <v/>
      </c>
    </row>
    <row r="701" spans="1:5" x14ac:dyDescent="0.25">
      <c r="A701" s="169" t="str">
        <f>IF(U$2="","",U$2)</f>
        <v/>
      </c>
      <c r="B701" s="170"/>
      <c r="C701" s="170"/>
      <c r="D701" s="170"/>
      <c r="E701" s="171"/>
    </row>
    <row r="702" spans="1:5" x14ac:dyDescent="0.25">
      <c r="A702" s="161" t="s">
        <v>105</v>
      </c>
      <c r="B702" s="162"/>
      <c r="C702" s="162"/>
      <c r="D702" s="162"/>
      <c r="E702" s="163"/>
    </row>
    <row r="703" spans="1:5" x14ac:dyDescent="0.25">
      <c r="A703" s="164" t="str">
        <f>CONCATENATE(C705,C706,C707,C708,C709,C710,C711,C712,C713,C714,C715,C716,C717,C718,C719,C720)</f>
        <v/>
      </c>
      <c r="B703" s="165"/>
      <c r="C703" s="165"/>
      <c r="D703" s="165"/>
      <c r="E703" s="166"/>
    </row>
    <row r="704" spans="1:5" x14ac:dyDescent="0.25">
      <c r="A704" s="26" t="s">
        <v>106</v>
      </c>
      <c r="B704" s="27" t="s">
        <v>107</v>
      </c>
      <c r="C704" s="27" t="s">
        <v>108</v>
      </c>
      <c r="D704" s="167" t="s">
        <v>109</v>
      </c>
      <c r="E704" s="168"/>
    </row>
    <row r="705" spans="1:5" x14ac:dyDescent="0.25">
      <c r="A705" s="24" t="str">
        <f>$A$3</f>
        <v>Agents 1</v>
      </c>
      <c r="B705" s="28">
        <v>1</v>
      </c>
      <c r="C705" s="29" t="str">
        <f>IF(U$3="x","01","")</f>
        <v/>
      </c>
      <c r="D705" s="30" t="str">
        <f>MID(A703,1,2)</f>
        <v/>
      </c>
      <c r="E705" s="31" t="str">
        <f ca="1">IF(MID(A703,1,2)&lt;&gt;"",OFFSET(A704,MID(A703,1,2),0),"")</f>
        <v/>
      </c>
    </row>
    <row r="706" spans="1:5" x14ac:dyDescent="0.25">
      <c r="A706" s="24" t="str">
        <f ca="1">OFFSET($A$3,1,0)</f>
        <v>Agents 10</v>
      </c>
      <c r="B706" s="28">
        <v>2</v>
      </c>
      <c r="C706" s="29" t="str">
        <f>IF(U$4="x","02","")</f>
        <v/>
      </c>
      <c r="D706" s="30" t="str">
        <f>MID(A703,3,2)</f>
        <v/>
      </c>
      <c r="E706" s="31" t="str">
        <f ca="1">IF(MID(A703,3,2)&lt;&gt;"",OFFSET(A704,MID(A703,3,2),0),"")</f>
        <v/>
      </c>
    </row>
    <row r="707" spans="1:5" x14ac:dyDescent="0.25">
      <c r="A707" s="24" t="str">
        <f ca="1">OFFSET($A$4,1,0)</f>
        <v>Agents 106</v>
      </c>
      <c r="B707" s="28">
        <v>3</v>
      </c>
      <c r="C707" s="29" t="str">
        <f>IF(U$5="x","03","")</f>
        <v/>
      </c>
      <c r="D707" s="30" t="str">
        <f>MID(A703,5,2)</f>
        <v/>
      </c>
      <c r="E707" s="31" t="str">
        <f ca="1">IF(MID(A703,5,2)&lt;&gt;"",OFFSET(A704,MID(A703,5,2),0),"")</f>
        <v/>
      </c>
    </row>
    <row r="708" spans="1:5" x14ac:dyDescent="0.25">
      <c r="A708" s="24" t="str">
        <f ca="1">OFFSET($A$5,1,0)</f>
        <v>Agents 110</v>
      </c>
      <c r="B708" s="28">
        <v>4</v>
      </c>
      <c r="C708" s="29" t="str">
        <f>IF(U$6="x","04","")</f>
        <v/>
      </c>
      <c r="D708" s="30" t="str">
        <f>MID(A703,7,2)</f>
        <v/>
      </c>
      <c r="E708" s="31" t="str">
        <f ca="1">IF(MID(A703,7,2)&lt;&gt;"",OFFSET(A704,MID(A703,7,2),0),"")</f>
        <v/>
      </c>
    </row>
    <row r="709" spans="1:5" x14ac:dyDescent="0.25">
      <c r="A709" s="24" t="str">
        <f ca="1">OFFSET($A$6,1,0)</f>
        <v>Agents 3</v>
      </c>
      <c r="B709" s="28">
        <v>5</v>
      </c>
      <c r="C709" s="29" t="str">
        <f>IF(U$7="x","05","")</f>
        <v/>
      </c>
      <c r="D709" s="30" t="str">
        <f>MID(A703,9,2)</f>
        <v/>
      </c>
      <c r="E709" s="31" t="str">
        <f ca="1">IF(MID(A703,9,2)&lt;&gt;"",OFFSET(A704,MID(A703,9,2),0),"")</f>
        <v/>
      </c>
    </row>
    <row r="710" spans="1:5" x14ac:dyDescent="0.25">
      <c r="A710" s="24" t="str">
        <f ca="1">OFFSET($A$7,1,0)</f>
        <v>Agents 30</v>
      </c>
      <c r="B710" s="28">
        <v>6</v>
      </c>
      <c r="C710" s="29" t="str">
        <f>IF(U$8="x","06","")</f>
        <v/>
      </c>
      <c r="D710" s="30" t="str">
        <f>MID(A703,11,2)</f>
        <v/>
      </c>
      <c r="E710" s="31" t="str">
        <f ca="1">IF(MID(A703,11,2)&lt;&gt;"",OFFSET(A704,MID(A703,11,2),0),"")</f>
        <v/>
      </c>
    </row>
    <row r="711" spans="1:5" x14ac:dyDescent="0.25">
      <c r="A711" s="24" t="str">
        <f ca="1">OFFSET($A$8,1,0)</f>
        <v>Agents 4</v>
      </c>
      <c r="B711" s="28">
        <v>7</v>
      </c>
      <c r="C711" s="29" t="str">
        <f>IF(U$9="x","07","")</f>
        <v/>
      </c>
      <c r="D711" s="30" t="str">
        <f>MID(A703,13,2)</f>
        <v/>
      </c>
      <c r="E711" s="31" t="str">
        <f ca="1">IF(MID(A703,13,2)&lt;&gt;"",OFFSET(A704,MID(A703,13,2),0),"")</f>
        <v/>
      </c>
    </row>
    <row r="712" spans="1:5" x14ac:dyDescent="0.25">
      <c r="A712" s="24" t="str">
        <f ca="1">OFFSET($A$9,1,0)</f>
        <v>Agents 41</v>
      </c>
      <c r="B712" s="28">
        <v>8</v>
      </c>
      <c r="C712" s="29" t="str">
        <f>IF(U$10="x","08","")</f>
        <v/>
      </c>
      <c r="D712" s="30" t="str">
        <f>MID(A703,15,2)</f>
        <v/>
      </c>
      <c r="E712" s="31" t="str">
        <f ca="1">IF(MID(A703,15,2)&lt;&gt;"",OFFSET(A704,MID(A703,15,2),0),"")</f>
        <v/>
      </c>
    </row>
    <row r="713" spans="1:5" x14ac:dyDescent="0.25">
      <c r="A713" s="24" t="str">
        <f ca="1">OFFSET($A$10,1,0)</f>
        <v>Agents 48</v>
      </c>
      <c r="B713" s="28">
        <v>9</v>
      </c>
      <c r="C713" s="29" t="str">
        <f>IF(U$11="x","09","")</f>
        <v/>
      </c>
      <c r="D713" s="30" t="str">
        <f>MID(A703,17,2)</f>
        <v/>
      </c>
      <c r="E713" s="31" t="str">
        <f ca="1">IF(MID(A703,17,2)&lt;&gt;"",OFFSET(A704,MID(A703,17,2),0),"")</f>
        <v/>
      </c>
    </row>
    <row r="714" spans="1:5" x14ac:dyDescent="0.25">
      <c r="A714" s="24" t="str">
        <f ca="1">OFFSET($A$11,1,0)</f>
        <v>Agents 6</v>
      </c>
      <c r="B714" s="28">
        <v>10</v>
      </c>
      <c r="C714" s="29" t="str">
        <f>IF(U$12="x","10","")</f>
        <v/>
      </c>
      <c r="D714" s="30" t="str">
        <f>MID(A703,19,2)</f>
        <v/>
      </c>
      <c r="E714" s="31" t="str">
        <f ca="1">IF(MID(A703,19,2)&lt;&gt;"",OFFSET(A704,MID(A703,19,2),0),"")</f>
        <v/>
      </c>
    </row>
    <row r="715" spans="1:5" x14ac:dyDescent="0.25">
      <c r="A715" s="24" t="str">
        <f ca="1">OFFSET($A$12,1,0)</f>
        <v>Agents 67</v>
      </c>
      <c r="B715" s="28">
        <v>11</v>
      </c>
      <c r="C715" s="29" t="str">
        <f>IF(U$13="x","11","")</f>
        <v/>
      </c>
      <c r="D715" s="30" t="str">
        <f>MID(A703,21,2)</f>
        <v/>
      </c>
      <c r="E715" s="31" t="str">
        <f ca="1">IF(MID(A703,21,2)&lt;&gt;"",OFFSET(A704,MID(A703,21,2),0),"")</f>
        <v/>
      </c>
    </row>
    <row r="716" spans="1:5" x14ac:dyDescent="0.25">
      <c r="A716" s="24" t="str">
        <f ca="1">OFFSET($A$13,1,0)</f>
        <v>Agents 71</v>
      </c>
      <c r="B716" s="28">
        <v>12</v>
      </c>
      <c r="C716" s="29" t="str">
        <f>IF(U$14="x","12","")</f>
        <v/>
      </c>
      <c r="D716" s="30" t="str">
        <f>MID(A703,23,2)</f>
        <v/>
      </c>
      <c r="E716" s="31" t="str">
        <f ca="1">IF(MID(A703,23,2)&lt;&gt;"",OFFSET(A704,MID(A703,23,2),0),"")</f>
        <v/>
      </c>
    </row>
    <row r="717" spans="1:5" x14ac:dyDescent="0.25">
      <c r="A717" s="24" t="str">
        <f ca="1">OFFSET($A$14,1,0)</f>
        <v>Agents 79</v>
      </c>
      <c r="B717" s="28">
        <v>13</v>
      </c>
      <c r="C717" s="29" t="str">
        <f>IF(U$15="x","13","")</f>
        <v/>
      </c>
      <c r="D717" s="30" t="str">
        <f>MID(A703,25,2)</f>
        <v/>
      </c>
      <c r="E717" s="31" t="str">
        <f ca="1">IF(MID(A703,25,2)&lt;&gt;"",OFFSET(A704,MID(A703,25,2),0),"")</f>
        <v/>
      </c>
    </row>
    <row r="718" spans="1:5" x14ac:dyDescent="0.25">
      <c r="A718" s="24" t="str">
        <f ca="1">OFFSET($A$15,1,0)</f>
        <v>Agents 8</v>
      </c>
      <c r="B718" s="28">
        <v>14</v>
      </c>
      <c r="C718" s="29" t="str">
        <f>IF(U$16="x","14","")</f>
        <v/>
      </c>
      <c r="D718" s="30" t="str">
        <f>MID(A703,27,2)</f>
        <v/>
      </c>
      <c r="E718" s="31" t="str">
        <f ca="1">IF(MID(A703,27,2)&lt;&gt;"",OFFSET(A704,MID(A703,27,2),0),"")</f>
        <v/>
      </c>
    </row>
    <row r="719" spans="1:5" x14ac:dyDescent="0.25">
      <c r="A719" s="24" t="str">
        <f ca="1">OFFSET($A$16,1,0)</f>
        <v>Agents 91</v>
      </c>
      <c r="B719" s="28">
        <v>15</v>
      </c>
      <c r="C719" s="29" t="str">
        <f>IF(U$17="x","15","")</f>
        <v/>
      </c>
      <c r="D719" s="30" t="str">
        <f>MID(A703,29,2)</f>
        <v/>
      </c>
      <c r="E719" s="31" t="str">
        <f ca="1">IF(MID(A703,29,2)&lt;&gt;"",OFFSET(A704,MID(A703,29,2),0),"")</f>
        <v/>
      </c>
    </row>
    <row r="720" spans="1:5" x14ac:dyDescent="0.25">
      <c r="A720" s="24" t="str">
        <f ca="1">OFFSET($A$17,1,0)</f>
        <v/>
      </c>
      <c r="B720" s="28">
        <v>16</v>
      </c>
      <c r="C720" s="29" t="str">
        <f>IF(U$18="x","16","")</f>
        <v/>
      </c>
      <c r="D720" s="30" t="str">
        <f>MID(A703,31,2)</f>
        <v/>
      </c>
      <c r="E720" s="31" t="str">
        <f ca="1">IF(MID(A703,31,2)&lt;&gt;"",OFFSET(A704,MID(A703,31,2),0),"")</f>
        <v/>
      </c>
    </row>
    <row r="721" spans="1:5" x14ac:dyDescent="0.25">
      <c r="A721" s="24" t="str">
        <f ca="1">OFFSET($A$18,1,0)</f>
        <v/>
      </c>
      <c r="B721" s="28">
        <v>17</v>
      </c>
      <c r="C721" s="29" t="str">
        <f>IF(U$19="x","17","")</f>
        <v/>
      </c>
      <c r="D721" s="30" t="str">
        <f>MID(A703,33,2)</f>
        <v/>
      </c>
      <c r="E721" s="31" t="str">
        <f ca="1">IF(MID(A703,33,2)&lt;&gt;"",OFFSET(A704,MID(A703,33,2),0),"")</f>
        <v/>
      </c>
    </row>
    <row r="722" spans="1:5" x14ac:dyDescent="0.25">
      <c r="A722" s="24" t="str">
        <f ca="1">OFFSET($A$19,1,0)</f>
        <v/>
      </c>
      <c r="B722" s="28">
        <v>18</v>
      </c>
      <c r="C722" s="29" t="str">
        <f>IF(U$20="x","18","")</f>
        <v/>
      </c>
      <c r="D722" s="30" t="str">
        <f>MID(A703,35,2)</f>
        <v/>
      </c>
      <c r="E722" s="31" t="str">
        <f ca="1">IF(MID(A703,35,2)&lt;&gt;"",OFFSET(A704,MID(A703,35,2),0),"")</f>
        <v/>
      </c>
    </row>
    <row r="723" spans="1:5" x14ac:dyDescent="0.25">
      <c r="A723" s="24" t="str">
        <f ca="1">OFFSET($A$20,1,0)</f>
        <v/>
      </c>
      <c r="B723" s="28">
        <v>19</v>
      </c>
      <c r="C723" s="29" t="str">
        <f>IF(U$21="x","19","")</f>
        <v/>
      </c>
      <c r="D723" s="30" t="str">
        <f>MID(A703,37,2)</f>
        <v/>
      </c>
      <c r="E723" s="31" t="str">
        <f ca="1">IF(MID(A703,37,2)&lt;&gt;"",OFFSET(A704,MID(A703,37,2),0),"")</f>
        <v/>
      </c>
    </row>
    <row r="724" spans="1:5" x14ac:dyDescent="0.25">
      <c r="A724" s="24" t="str">
        <f ca="1">OFFSET($A$21,1,0)</f>
        <v/>
      </c>
      <c r="B724" s="28">
        <v>20</v>
      </c>
      <c r="C724" s="29" t="str">
        <f>IF(U$22="x","20","")</f>
        <v/>
      </c>
      <c r="D724" s="30" t="str">
        <f>MID(A703,39,2)</f>
        <v/>
      </c>
      <c r="E724" s="31" t="str">
        <f ca="1">IF(MID(A703,39,2)&lt;&gt;"",OFFSET(A704,MID(A703,39,2),0),"")</f>
        <v/>
      </c>
    </row>
    <row r="725" spans="1:5" x14ac:dyDescent="0.25">
      <c r="A725" s="24" t="str">
        <f ca="1">OFFSET($A$22,1,0)</f>
        <v/>
      </c>
      <c r="B725" s="28">
        <v>21</v>
      </c>
      <c r="C725" s="29" t="str">
        <f>IF(U$23="x","21","")</f>
        <v/>
      </c>
      <c r="D725" s="30" t="str">
        <f>MID(A703,41,2)</f>
        <v/>
      </c>
      <c r="E725" s="31" t="str">
        <f ca="1">IF(MID(A703,41,2)&lt;&gt;"",OFFSET(A704,MID(A703,41,2),0),"")</f>
        <v/>
      </c>
    </row>
    <row r="726" spans="1:5" x14ac:dyDescent="0.25">
      <c r="A726" s="24" t="str">
        <f ca="1">OFFSET($A$23,1,0)</f>
        <v/>
      </c>
      <c r="B726" s="28">
        <v>22</v>
      </c>
      <c r="C726" s="29" t="str">
        <f>IF(U$24="x","22","")</f>
        <v/>
      </c>
      <c r="D726" s="30" t="str">
        <f>MID(A703,43,2)</f>
        <v/>
      </c>
      <c r="E726" s="31" t="str">
        <f ca="1">IF(MID(A703,43,2)&lt;&gt;"",OFFSET(A704,MID(A703,43,2),0),"")</f>
        <v/>
      </c>
    </row>
    <row r="727" spans="1:5" x14ac:dyDescent="0.25">
      <c r="A727" s="24" t="str">
        <f ca="1">OFFSET($A$24,1,0)</f>
        <v/>
      </c>
      <c r="B727" s="28">
        <v>23</v>
      </c>
      <c r="C727" s="29" t="str">
        <f>IF(U$25="x","23","")</f>
        <v/>
      </c>
      <c r="D727" s="30" t="str">
        <f>MID(A703,45,2)</f>
        <v/>
      </c>
      <c r="E727" s="31" t="str">
        <f ca="1">IF(MID(A703,45,2)&lt;&gt;"",OFFSET(A704,MID(A703,45,2),0),"")</f>
        <v/>
      </c>
    </row>
    <row r="728" spans="1:5" x14ac:dyDescent="0.25">
      <c r="A728" s="24" t="str">
        <f ca="1">OFFSET($A$25,1,0)</f>
        <v/>
      </c>
      <c r="B728" s="28">
        <v>24</v>
      </c>
      <c r="C728" s="29" t="str">
        <f>IF(U$26="x","24","")</f>
        <v/>
      </c>
      <c r="D728" s="30" t="str">
        <f>MID(A703,47,2)</f>
        <v/>
      </c>
      <c r="E728" s="31" t="str">
        <f ca="1">IF(MID(A703,47,2)&lt;&gt;"",OFFSET(A704,MID(A703,47,2),0),"")</f>
        <v/>
      </c>
    </row>
    <row r="729" spans="1:5" x14ac:dyDescent="0.25">
      <c r="A729" s="24" t="str">
        <f ca="1">OFFSET($A$26,1,0)</f>
        <v/>
      </c>
      <c r="B729" s="28">
        <v>25</v>
      </c>
      <c r="C729" s="29" t="str">
        <f>IF(U$27="x","25","")</f>
        <v/>
      </c>
      <c r="D729" s="30" t="str">
        <f>MID(A703,49,2)</f>
        <v/>
      </c>
      <c r="E729" s="31" t="str">
        <f ca="1">IF(MID(A703,49,2)&lt;&gt;"",OFFSET(A704,MID(A703,49,2),0),"")</f>
        <v/>
      </c>
    </row>
    <row r="730" spans="1:5" x14ac:dyDescent="0.25">
      <c r="A730" s="24" t="str">
        <f ca="1">OFFSET($A$27,1,0)</f>
        <v/>
      </c>
      <c r="B730" s="28">
        <v>26</v>
      </c>
      <c r="C730" s="29" t="str">
        <f>IF(U$28="x","26","")</f>
        <v/>
      </c>
      <c r="D730" s="30" t="str">
        <f>MID(A703,51,2)</f>
        <v/>
      </c>
      <c r="E730" s="31" t="str">
        <f ca="1">IF(MID(A703,51,2)&lt;&gt;"",OFFSET(A704,MID(A703,51,2),0),"")</f>
        <v/>
      </c>
    </row>
    <row r="731" spans="1:5" x14ac:dyDescent="0.25">
      <c r="A731" s="24" t="str">
        <f ca="1">OFFSET($A$28,1,0)</f>
        <v/>
      </c>
      <c r="B731" s="28">
        <v>27</v>
      </c>
      <c r="C731" s="29" t="str">
        <f>IF(U$29="x","27","")</f>
        <v/>
      </c>
      <c r="D731" s="30" t="str">
        <f>MID(A703,53,2)</f>
        <v/>
      </c>
      <c r="E731" s="31" t="str">
        <f ca="1">IF(MID(A703,53,2)&lt;&gt;"",OFFSET(A704,MID(A703,53,2),0),"")</f>
        <v/>
      </c>
    </row>
    <row r="732" spans="1:5" x14ac:dyDescent="0.25">
      <c r="A732" s="24" t="str">
        <f ca="1">OFFSET($A$29,1,0)</f>
        <v/>
      </c>
      <c r="B732" s="28">
        <v>28</v>
      </c>
      <c r="C732" s="29" t="str">
        <f>IF(U$30="x","28","")</f>
        <v/>
      </c>
      <c r="D732" s="30" t="str">
        <f>MID(A703,55,2)</f>
        <v/>
      </c>
      <c r="E732" s="31" t="str">
        <f ca="1">IF(MID(A703,55,2)&lt;&gt;"",OFFSET(A704,MID(A703,55,2),0),"")</f>
        <v/>
      </c>
    </row>
    <row r="733" spans="1:5" x14ac:dyDescent="0.25">
      <c r="A733" s="24" t="str">
        <f ca="1">OFFSET($A$30,1,0)</f>
        <v/>
      </c>
      <c r="B733" s="28">
        <v>29</v>
      </c>
      <c r="C733" s="29" t="str">
        <f>IF(U$31="x","29","")</f>
        <v/>
      </c>
      <c r="D733" s="30" t="str">
        <f>MID(A703,57,2)</f>
        <v/>
      </c>
      <c r="E733" s="31" t="str">
        <f ca="1">IF(MID(A703,57,2)&lt;&gt;"",OFFSET(A704,MID(A703,57,2),0),"")</f>
        <v/>
      </c>
    </row>
    <row r="734" spans="1:5" x14ac:dyDescent="0.25">
      <c r="A734" s="24" t="str">
        <f ca="1">OFFSET($A$31,1,0)</f>
        <v/>
      </c>
      <c r="B734" s="28">
        <v>30</v>
      </c>
      <c r="C734" s="29" t="str">
        <f>IF(U$32="x","30","")</f>
        <v/>
      </c>
      <c r="D734" s="30" t="str">
        <f>MID(A703,59,2)</f>
        <v/>
      </c>
      <c r="E734" s="31" t="str">
        <f ca="1">IF(MID(A703,59,2)&lt;&gt;"",OFFSET(A704,MID(A703,59,2),0),"")</f>
        <v/>
      </c>
    </row>
  </sheetData>
  <sheetProtection selectLockedCells="1" selectUnlockedCells="1"/>
  <mergeCells count="80">
    <mergeCell ref="A107:E107"/>
    <mergeCell ref="A108:E108"/>
    <mergeCell ref="D109:E109"/>
    <mergeCell ref="A71:E71"/>
    <mergeCell ref="A72:E72"/>
    <mergeCell ref="A73:E73"/>
    <mergeCell ref="D74:E74"/>
    <mergeCell ref="A36:E36"/>
    <mergeCell ref="A37:E37"/>
    <mergeCell ref="A38:E38"/>
    <mergeCell ref="D39:E39"/>
    <mergeCell ref="A106:E106"/>
    <mergeCell ref="A141:E141"/>
    <mergeCell ref="A142:E142"/>
    <mergeCell ref="A143:E143"/>
    <mergeCell ref="D144:E144"/>
    <mergeCell ref="A176:E176"/>
    <mergeCell ref="A177:E177"/>
    <mergeCell ref="A178:E178"/>
    <mergeCell ref="D179:E179"/>
    <mergeCell ref="A211:E211"/>
    <mergeCell ref="A212:E212"/>
    <mergeCell ref="A213:E213"/>
    <mergeCell ref="D214:E214"/>
    <mergeCell ref="A246:E246"/>
    <mergeCell ref="A247:E247"/>
    <mergeCell ref="A248:E248"/>
    <mergeCell ref="D249:E249"/>
    <mergeCell ref="A281:E281"/>
    <mergeCell ref="A282:E282"/>
    <mergeCell ref="A283:E283"/>
    <mergeCell ref="D284:E284"/>
    <mergeCell ref="A316:E316"/>
    <mergeCell ref="A317:E317"/>
    <mergeCell ref="A318:E318"/>
    <mergeCell ref="D319:E319"/>
    <mergeCell ref="A351:E351"/>
    <mergeCell ref="A352:E352"/>
    <mergeCell ref="A353:E353"/>
    <mergeCell ref="D354:E354"/>
    <mergeCell ref="A386:E386"/>
    <mergeCell ref="A387:E387"/>
    <mergeCell ref="A388:E388"/>
    <mergeCell ref="D389:E389"/>
    <mergeCell ref="A421:E421"/>
    <mergeCell ref="A422:E422"/>
    <mergeCell ref="A423:E423"/>
    <mergeCell ref="D424:E424"/>
    <mergeCell ref="A456:E456"/>
    <mergeCell ref="A457:E457"/>
    <mergeCell ref="A458:E458"/>
    <mergeCell ref="D459:E459"/>
    <mergeCell ref="A491:E491"/>
    <mergeCell ref="A492:E492"/>
    <mergeCell ref="A493:E493"/>
    <mergeCell ref="D494:E494"/>
    <mergeCell ref="A526:E526"/>
    <mergeCell ref="A527:E527"/>
    <mergeCell ref="A528:E528"/>
    <mergeCell ref="D529:E529"/>
    <mergeCell ref="A561:E561"/>
    <mergeCell ref="A562:E562"/>
    <mergeCell ref="A563:E563"/>
    <mergeCell ref="D564:E564"/>
    <mergeCell ref="A596:E596"/>
    <mergeCell ref="A597:E597"/>
    <mergeCell ref="A598:E598"/>
    <mergeCell ref="D599:E599"/>
    <mergeCell ref="A631:E631"/>
    <mergeCell ref="A632:E632"/>
    <mergeCell ref="A633:E633"/>
    <mergeCell ref="D634:E634"/>
    <mergeCell ref="A702:E702"/>
    <mergeCell ref="A703:E703"/>
    <mergeCell ref="D704:E704"/>
    <mergeCell ref="A666:E666"/>
    <mergeCell ref="A667:E667"/>
    <mergeCell ref="A668:E668"/>
    <mergeCell ref="D669:E669"/>
    <mergeCell ref="A701:E701"/>
  </mergeCells>
  <conditionalFormatting sqref="B3:U32">
    <cfRule type="containsText" dxfId="1" priority="2" operator="containsText" text="X">
      <formula>NOT(ISERROR(SEARCH("X",B3)))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T61"/>
  <sheetViews>
    <sheetView workbookViewId="0">
      <selection activeCell="C202" sqref="C202:J202"/>
    </sheetView>
  </sheetViews>
  <sheetFormatPr baseColWidth="10" defaultRowHeight="15" x14ac:dyDescent="0.25"/>
  <cols>
    <col min="1" max="20" width="40.7109375" style="2" customWidth="1"/>
    <col min="21" max="16384" width="11.42578125" style="2"/>
  </cols>
  <sheetData>
    <row r="1" spans="1:20" x14ac:dyDescent="0.25">
      <c r="A1" s="54" t="str">
        <f>'Listing Agents'!D1</f>
        <v>INCENDIE</v>
      </c>
      <c r="B1" s="54" t="str">
        <f>'Listing Agents'!E1</f>
        <v>SECOURS A PERSONNE</v>
      </c>
      <c r="C1" s="54" t="str">
        <f>'Listing Agents'!F1</f>
        <v>SECOURS ROUTIER</v>
      </c>
      <c r="D1" s="54" t="str">
        <f>'Listing Agents'!G1</f>
        <v>LSPCC</v>
      </c>
      <c r="E1" s="54" t="str">
        <f>'Listing Agents'!H1</f>
        <v>SPECIFIQUE</v>
      </c>
      <c r="F1" s="54">
        <f>'Listing Agents'!I1</f>
        <v>0</v>
      </c>
      <c r="G1" s="54">
        <f>'Listing Agents'!J1</f>
        <v>0</v>
      </c>
      <c r="H1" s="54">
        <f>'Listing Agents'!K1</f>
        <v>0</v>
      </c>
      <c r="I1" s="54">
        <f>'Listing Agents'!L1</f>
        <v>0</v>
      </c>
      <c r="J1" s="54">
        <f>'Listing Agents'!M1</f>
        <v>0</v>
      </c>
      <c r="K1" s="54">
        <f>'Listing Agents'!N1</f>
        <v>0</v>
      </c>
      <c r="L1" s="54">
        <f>'Listing Agents'!O1</f>
        <v>0</v>
      </c>
      <c r="M1" s="54">
        <f>'Listing Agents'!P1</f>
        <v>0</v>
      </c>
      <c r="N1" s="54">
        <f>'Listing Agents'!Q1</f>
        <v>0</v>
      </c>
      <c r="O1" s="54">
        <f>'Listing Agents'!R1</f>
        <v>0</v>
      </c>
      <c r="P1" s="54">
        <f>'Listing Agents'!S1</f>
        <v>0</v>
      </c>
      <c r="Q1" s="54">
        <f>'Listing Agents'!T1</f>
        <v>0</v>
      </c>
      <c r="R1" s="54">
        <f>'Listing Agents'!U1</f>
        <v>0</v>
      </c>
      <c r="S1" s="54">
        <f>'Listing Agents'!V1</f>
        <v>0</v>
      </c>
      <c r="T1" s="54">
        <f>'Listing Agents'!W1</f>
        <v>0</v>
      </c>
    </row>
    <row r="2" spans="1:20" x14ac:dyDescent="0.25">
      <c r="A2" s="53" t="str">
        <f ca="1">'Formateurs de garde'!E40</f>
        <v>Agents 4</v>
      </c>
      <c r="B2" s="53" t="str">
        <f ca="1">'Formateurs de garde'!E75</f>
        <v>Agents 4</v>
      </c>
      <c r="C2" s="53" t="str">
        <f ca="1">'Formateurs de garde'!E110</f>
        <v/>
      </c>
      <c r="D2" s="53" t="str">
        <f ca="1">'Formateurs de garde'!E145</f>
        <v/>
      </c>
      <c r="E2" s="53" t="str">
        <f ca="1">'Formateurs de garde'!E180</f>
        <v>Agents 4</v>
      </c>
      <c r="F2" s="53" t="str">
        <f ca="1">'Formateurs de garde'!E215</f>
        <v/>
      </c>
      <c r="G2" s="53" t="str">
        <f ca="1">'Formateurs de garde'!E250</f>
        <v/>
      </c>
      <c r="H2" s="53" t="str">
        <f ca="1">'Formateurs de garde'!E285</f>
        <v/>
      </c>
      <c r="I2" s="53" t="str">
        <f ca="1">'Formateurs de garde'!E320</f>
        <v/>
      </c>
      <c r="J2" s="53" t="str">
        <f ca="1">'Formateurs de garde'!E355</f>
        <v/>
      </c>
      <c r="K2" s="53" t="str">
        <f ca="1">'Formateurs de garde'!E390</f>
        <v/>
      </c>
      <c r="L2" s="53" t="str">
        <f ca="1">'Formateurs de garde'!E425</f>
        <v/>
      </c>
      <c r="M2" s="53" t="str">
        <f ca="1">'Formateurs de garde'!E460</f>
        <v/>
      </c>
      <c r="N2" s="53" t="str">
        <f ca="1">'Formateurs de garde'!E495</f>
        <v/>
      </c>
      <c r="O2" s="53" t="str">
        <f ca="1">'Formateurs de garde'!E530</f>
        <v/>
      </c>
      <c r="P2" s="53" t="str">
        <f ca="1">'Formateurs de garde'!E565</f>
        <v/>
      </c>
      <c r="Q2" s="53" t="str">
        <f ca="1">'Formateurs de garde'!E600</f>
        <v/>
      </c>
      <c r="R2" s="53" t="str">
        <f ca="1">'Formateurs de garde'!E635</f>
        <v/>
      </c>
      <c r="S2" s="53" t="str">
        <f ca="1">'Formateurs de garde'!E670</f>
        <v/>
      </c>
      <c r="T2" s="53" t="str">
        <f ca="1">'Formateurs de garde'!E705</f>
        <v/>
      </c>
    </row>
    <row r="3" spans="1:20" x14ac:dyDescent="0.25">
      <c r="A3" s="53" t="str">
        <f ca="1">IF(A4="",""," ; ")</f>
        <v/>
      </c>
      <c r="B3" s="53" t="str">
        <f t="shared" ref="B3:T3" ca="1" si="0">IF(B4="",""," ; ")</f>
        <v/>
      </c>
      <c r="C3" s="53" t="str">
        <f t="shared" ca="1" si="0"/>
        <v/>
      </c>
      <c r="D3" s="53" t="str">
        <f t="shared" ca="1" si="0"/>
        <v/>
      </c>
      <c r="E3" s="53" t="str">
        <f t="shared" ca="1" si="0"/>
        <v/>
      </c>
      <c r="F3" s="53" t="str">
        <f t="shared" ca="1" si="0"/>
        <v/>
      </c>
      <c r="G3" s="53" t="str">
        <f t="shared" ca="1" si="0"/>
        <v/>
      </c>
      <c r="H3" s="53" t="str">
        <f t="shared" ca="1" si="0"/>
        <v/>
      </c>
      <c r="I3" s="53" t="str">
        <f t="shared" ca="1" si="0"/>
        <v/>
      </c>
      <c r="J3" s="53" t="str">
        <f t="shared" ca="1" si="0"/>
        <v/>
      </c>
      <c r="K3" s="53" t="str">
        <f t="shared" ca="1" si="0"/>
        <v/>
      </c>
      <c r="L3" s="53" t="str">
        <f t="shared" ca="1" si="0"/>
        <v/>
      </c>
      <c r="M3" s="53" t="str">
        <f t="shared" ca="1" si="0"/>
        <v/>
      </c>
      <c r="N3" s="53" t="str">
        <f t="shared" ca="1" si="0"/>
        <v/>
      </c>
      <c r="O3" s="53" t="str">
        <f t="shared" ca="1" si="0"/>
        <v/>
      </c>
      <c r="P3" s="53" t="str">
        <f t="shared" ca="1" si="0"/>
        <v/>
      </c>
      <c r="Q3" s="53" t="str">
        <f t="shared" ca="1" si="0"/>
        <v/>
      </c>
      <c r="R3" s="53" t="str">
        <f t="shared" ca="1" si="0"/>
        <v/>
      </c>
      <c r="S3" s="53" t="str">
        <f t="shared" ca="1" si="0"/>
        <v/>
      </c>
      <c r="T3" s="53" t="str">
        <f t="shared" ca="1" si="0"/>
        <v/>
      </c>
    </row>
    <row r="4" spans="1:20" x14ac:dyDescent="0.25">
      <c r="A4" s="53" t="str">
        <f ca="1">'Formateurs de garde'!E41</f>
        <v/>
      </c>
      <c r="B4" s="53" t="str">
        <f ca="1">'Formateurs de garde'!E76</f>
        <v/>
      </c>
      <c r="C4" s="53" t="str">
        <f ca="1">'Formateurs de garde'!E111</f>
        <v/>
      </c>
      <c r="D4" s="53" t="str">
        <f ca="1">'Formateurs de garde'!E146</f>
        <v/>
      </c>
      <c r="E4" s="53" t="str">
        <f ca="1">'Formateurs de garde'!E181</f>
        <v/>
      </c>
      <c r="F4" s="53" t="str">
        <f ca="1">'Formateurs de garde'!E216</f>
        <v/>
      </c>
      <c r="G4" s="53" t="str">
        <f ca="1">'Formateurs de garde'!E251</f>
        <v/>
      </c>
      <c r="H4" s="53" t="str">
        <f ca="1">'Formateurs de garde'!E286</f>
        <v/>
      </c>
      <c r="I4" s="53" t="str">
        <f ca="1">'Formateurs de garde'!E321</f>
        <v/>
      </c>
      <c r="J4" s="53" t="str">
        <f ca="1">'Formateurs de garde'!E356</f>
        <v/>
      </c>
      <c r="K4" s="53" t="str">
        <f ca="1">'Formateurs de garde'!E391</f>
        <v/>
      </c>
      <c r="L4" s="53" t="str">
        <f ca="1">'Formateurs de garde'!E426</f>
        <v/>
      </c>
      <c r="M4" s="53" t="str">
        <f ca="1">'Formateurs de garde'!E461</f>
        <v/>
      </c>
      <c r="N4" s="53" t="str">
        <f ca="1">'Formateurs de garde'!E496</f>
        <v/>
      </c>
      <c r="O4" s="53" t="str">
        <f ca="1">'Formateurs de garde'!E531</f>
        <v/>
      </c>
      <c r="P4" s="53" t="str">
        <f ca="1">'Formateurs de garde'!E566</f>
        <v/>
      </c>
      <c r="Q4" s="53" t="str">
        <f ca="1">'Formateurs de garde'!E601</f>
        <v/>
      </c>
      <c r="R4" s="53" t="str">
        <f ca="1">'Formateurs de garde'!E636</f>
        <v/>
      </c>
      <c r="S4" s="53" t="str">
        <f ca="1">'Formateurs de garde'!E671</f>
        <v/>
      </c>
      <c r="T4" s="53" t="str">
        <f ca="1">'Formateurs de garde'!E706</f>
        <v/>
      </c>
    </row>
    <row r="5" spans="1:20" x14ac:dyDescent="0.25">
      <c r="A5" s="53" t="str">
        <f ca="1">IF(A6="",""," ; ")</f>
        <v/>
      </c>
      <c r="B5" s="53" t="str">
        <f t="shared" ref="B5:T5" ca="1" si="1">IF(B6="",""," ; ")</f>
        <v/>
      </c>
      <c r="C5" s="53" t="str">
        <f t="shared" ca="1" si="1"/>
        <v/>
      </c>
      <c r="D5" s="53" t="str">
        <f t="shared" ca="1" si="1"/>
        <v/>
      </c>
      <c r="E5" s="53" t="str">
        <f t="shared" ca="1" si="1"/>
        <v/>
      </c>
      <c r="F5" s="53" t="str">
        <f t="shared" ca="1" si="1"/>
        <v/>
      </c>
      <c r="G5" s="53" t="str">
        <f t="shared" ca="1" si="1"/>
        <v/>
      </c>
      <c r="H5" s="53" t="str">
        <f t="shared" ca="1" si="1"/>
        <v/>
      </c>
      <c r="I5" s="53" t="str">
        <f t="shared" ca="1" si="1"/>
        <v/>
      </c>
      <c r="J5" s="53" t="str">
        <f t="shared" ca="1" si="1"/>
        <v/>
      </c>
      <c r="K5" s="53" t="str">
        <f t="shared" ca="1" si="1"/>
        <v/>
      </c>
      <c r="L5" s="53" t="str">
        <f t="shared" ca="1" si="1"/>
        <v/>
      </c>
      <c r="M5" s="53" t="str">
        <f t="shared" ca="1" si="1"/>
        <v/>
      </c>
      <c r="N5" s="53" t="str">
        <f t="shared" ca="1" si="1"/>
        <v/>
      </c>
      <c r="O5" s="53" t="str">
        <f t="shared" ca="1" si="1"/>
        <v/>
      </c>
      <c r="P5" s="53" t="str">
        <f t="shared" ca="1" si="1"/>
        <v/>
      </c>
      <c r="Q5" s="53" t="str">
        <f t="shared" ca="1" si="1"/>
        <v/>
      </c>
      <c r="R5" s="53" t="str">
        <f t="shared" ca="1" si="1"/>
        <v/>
      </c>
      <c r="S5" s="53" t="str">
        <f t="shared" ca="1" si="1"/>
        <v/>
      </c>
      <c r="T5" s="53" t="str">
        <f t="shared" ca="1" si="1"/>
        <v/>
      </c>
    </row>
    <row r="6" spans="1:20" x14ac:dyDescent="0.25">
      <c r="A6" s="53" t="str">
        <f ca="1">'Formateurs de garde'!E42</f>
        <v/>
      </c>
      <c r="B6" s="53" t="str">
        <f ca="1">'Formateurs de garde'!E77</f>
        <v/>
      </c>
      <c r="C6" s="53" t="str">
        <f ca="1">'Formateurs de garde'!E112</f>
        <v/>
      </c>
      <c r="D6" s="53" t="str">
        <f ca="1">'Formateurs de garde'!E147</f>
        <v/>
      </c>
      <c r="E6" s="53" t="str">
        <f ca="1">'Formateurs de garde'!E182</f>
        <v/>
      </c>
      <c r="F6" s="53" t="str">
        <f ca="1">'Formateurs de garde'!E217</f>
        <v/>
      </c>
      <c r="G6" s="53" t="str">
        <f ca="1">'Formateurs de garde'!E252</f>
        <v/>
      </c>
      <c r="H6" s="53" t="str">
        <f ca="1">'Formateurs de garde'!E287</f>
        <v/>
      </c>
      <c r="I6" s="53" t="str">
        <f ca="1">'Formateurs de garde'!E322</f>
        <v/>
      </c>
      <c r="J6" s="53" t="str">
        <f ca="1">'Formateurs de garde'!E357</f>
        <v/>
      </c>
      <c r="K6" s="53" t="str">
        <f ca="1">'Formateurs de garde'!E392</f>
        <v/>
      </c>
      <c r="L6" s="53" t="str">
        <f ca="1">'Formateurs de garde'!E427</f>
        <v/>
      </c>
      <c r="M6" s="53" t="str">
        <f ca="1">'Formateurs de garde'!E462</f>
        <v/>
      </c>
      <c r="N6" s="53" t="str">
        <f ca="1">'Formateurs de garde'!E497</f>
        <v/>
      </c>
      <c r="O6" s="53" t="str">
        <f ca="1">'Formateurs de garde'!E532</f>
        <v/>
      </c>
      <c r="P6" s="53" t="str">
        <f ca="1">'Formateurs de garde'!E567</f>
        <v/>
      </c>
      <c r="Q6" s="53" t="str">
        <f ca="1">'Formateurs de garde'!E602</f>
        <v/>
      </c>
      <c r="R6" s="53" t="str">
        <f ca="1">'Formateurs de garde'!E637</f>
        <v/>
      </c>
      <c r="S6" s="53" t="str">
        <f ca="1">'Formateurs de garde'!E672</f>
        <v/>
      </c>
      <c r="T6" s="53" t="str">
        <f ca="1">'Formateurs de garde'!E707</f>
        <v/>
      </c>
    </row>
    <row r="7" spans="1:20" x14ac:dyDescent="0.25">
      <c r="A7" s="53" t="str">
        <f ca="1">IF(A8="",""," ; ")</f>
        <v/>
      </c>
      <c r="B7" s="53" t="str">
        <f t="shared" ref="B7:T7" ca="1" si="2">IF(B8="",""," ; ")</f>
        <v/>
      </c>
      <c r="C7" s="53" t="str">
        <f t="shared" ca="1" si="2"/>
        <v/>
      </c>
      <c r="D7" s="53" t="str">
        <f t="shared" ca="1" si="2"/>
        <v/>
      </c>
      <c r="E7" s="53" t="str">
        <f t="shared" ca="1" si="2"/>
        <v/>
      </c>
      <c r="F7" s="53" t="str">
        <f t="shared" ca="1" si="2"/>
        <v/>
      </c>
      <c r="G7" s="53" t="str">
        <f t="shared" ca="1" si="2"/>
        <v/>
      </c>
      <c r="H7" s="53" t="str">
        <f t="shared" ca="1" si="2"/>
        <v/>
      </c>
      <c r="I7" s="53" t="str">
        <f t="shared" ca="1" si="2"/>
        <v/>
      </c>
      <c r="J7" s="53" t="str">
        <f t="shared" ca="1" si="2"/>
        <v/>
      </c>
      <c r="K7" s="53" t="str">
        <f t="shared" ca="1" si="2"/>
        <v/>
      </c>
      <c r="L7" s="53" t="str">
        <f t="shared" ca="1" si="2"/>
        <v/>
      </c>
      <c r="M7" s="53" t="str">
        <f t="shared" ca="1" si="2"/>
        <v/>
      </c>
      <c r="N7" s="53" t="str">
        <f t="shared" ca="1" si="2"/>
        <v/>
      </c>
      <c r="O7" s="53" t="str">
        <f t="shared" ca="1" si="2"/>
        <v/>
      </c>
      <c r="P7" s="53" t="str">
        <f t="shared" ca="1" si="2"/>
        <v/>
      </c>
      <c r="Q7" s="53" t="str">
        <f t="shared" ca="1" si="2"/>
        <v/>
      </c>
      <c r="R7" s="53" t="str">
        <f t="shared" ca="1" si="2"/>
        <v/>
      </c>
      <c r="S7" s="53" t="str">
        <f t="shared" ca="1" si="2"/>
        <v/>
      </c>
      <c r="T7" s="53" t="str">
        <f t="shared" ca="1" si="2"/>
        <v/>
      </c>
    </row>
    <row r="8" spans="1:20" x14ac:dyDescent="0.25">
      <c r="A8" s="53" t="str">
        <f ca="1">'Formateurs de garde'!E43</f>
        <v/>
      </c>
      <c r="B8" s="53" t="str">
        <f ca="1">'Formateurs de garde'!E78</f>
        <v/>
      </c>
      <c r="C8" s="53" t="str">
        <f ca="1">'Formateurs de garde'!E113</f>
        <v/>
      </c>
      <c r="D8" s="53" t="str">
        <f ca="1">'Formateurs de garde'!E148</f>
        <v/>
      </c>
      <c r="E8" s="53" t="str">
        <f ca="1">'Formateurs de garde'!E183</f>
        <v/>
      </c>
      <c r="F8" s="53" t="str">
        <f ca="1">'Formateurs de garde'!E218</f>
        <v/>
      </c>
      <c r="G8" s="53" t="str">
        <f ca="1">'Formateurs de garde'!E253</f>
        <v/>
      </c>
      <c r="H8" s="53" t="str">
        <f ca="1">'Formateurs de garde'!E288</f>
        <v/>
      </c>
      <c r="I8" s="53" t="str">
        <f ca="1">'Formateurs de garde'!E323</f>
        <v/>
      </c>
      <c r="J8" s="53" t="str">
        <f ca="1">'Formateurs de garde'!E358</f>
        <v/>
      </c>
      <c r="K8" s="53" t="str">
        <f ca="1">'Formateurs de garde'!E393</f>
        <v/>
      </c>
      <c r="L8" s="53" t="str">
        <f ca="1">'Formateurs de garde'!E428</f>
        <v/>
      </c>
      <c r="M8" s="53" t="str">
        <f ca="1">'Formateurs de garde'!E463</f>
        <v/>
      </c>
      <c r="N8" s="53" t="str">
        <f ca="1">'Formateurs de garde'!E498</f>
        <v/>
      </c>
      <c r="O8" s="53" t="str">
        <f ca="1">'Formateurs de garde'!E533</f>
        <v/>
      </c>
      <c r="P8" s="53" t="str">
        <f ca="1">'Formateurs de garde'!E568</f>
        <v/>
      </c>
      <c r="Q8" s="53" t="str">
        <f ca="1">'Formateurs de garde'!E603</f>
        <v/>
      </c>
      <c r="R8" s="53" t="str">
        <f ca="1">'Formateurs de garde'!E638</f>
        <v/>
      </c>
      <c r="S8" s="53" t="str">
        <f ca="1">'Formateurs de garde'!E673</f>
        <v/>
      </c>
      <c r="T8" s="53" t="str">
        <f ca="1">'Formateurs de garde'!E708</f>
        <v/>
      </c>
    </row>
    <row r="9" spans="1:20" x14ac:dyDescent="0.25">
      <c r="A9" s="53" t="str">
        <f ca="1">IF(A10="",""," ; ")</f>
        <v/>
      </c>
      <c r="B9" s="53" t="str">
        <f t="shared" ref="B9:T9" ca="1" si="3">IF(B10="",""," ; ")</f>
        <v/>
      </c>
      <c r="C9" s="53" t="str">
        <f t="shared" ca="1" si="3"/>
        <v/>
      </c>
      <c r="D9" s="53" t="str">
        <f t="shared" ca="1" si="3"/>
        <v/>
      </c>
      <c r="E9" s="53" t="str">
        <f t="shared" ca="1" si="3"/>
        <v/>
      </c>
      <c r="F9" s="53" t="str">
        <f t="shared" ca="1" si="3"/>
        <v/>
      </c>
      <c r="G9" s="53" t="str">
        <f t="shared" ca="1" si="3"/>
        <v/>
      </c>
      <c r="H9" s="53" t="str">
        <f t="shared" ca="1" si="3"/>
        <v/>
      </c>
      <c r="I9" s="53" t="str">
        <f t="shared" ca="1" si="3"/>
        <v/>
      </c>
      <c r="J9" s="53" t="str">
        <f t="shared" ca="1" si="3"/>
        <v/>
      </c>
      <c r="K9" s="53" t="str">
        <f t="shared" ca="1" si="3"/>
        <v/>
      </c>
      <c r="L9" s="53" t="str">
        <f t="shared" ca="1" si="3"/>
        <v/>
      </c>
      <c r="M9" s="53" t="str">
        <f t="shared" ca="1" si="3"/>
        <v/>
      </c>
      <c r="N9" s="53" t="str">
        <f t="shared" ca="1" si="3"/>
        <v/>
      </c>
      <c r="O9" s="53" t="str">
        <f t="shared" ca="1" si="3"/>
        <v/>
      </c>
      <c r="P9" s="53" t="str">
        <f t="shared" ca="1" si="3"/>
        <v/>
      </c>
      <c r="Q9" s="53" t="str">
        <f t="shared" ca="1" si="3"/>
        <v/>
      </c>
      <c r="R9" s="53" t="str">
        <f t="shared" ca="1" si="3"/>
        <v/>
      </c>
      <c r="S9" s="53" t="str">
        <f t="shared" ca="1" si="3"/>
        <v/>
      </c>
      <c r="T9" s="53" t="str">
        <f t="shared" ca="1" si="3"/>
        <v/>
      </c>
    </row>
    <row r="10" spans="1:20" x14ac:dyDescent="0.25">
      <c r="A10" s="53" t="str">
        <f ca="1">'Formateurs de garde'!E44</f>
        <v/>
      </c>
      <c r="B10" s="53" t="str">
        <f ca="1">'Formateurs de garde'!E79</f>
        <v/>
      </c>
      <c r="C10" s="53" t="str">
        <f ca="1">'Formateurs de garde'!E114</f>
        <v/>
      </c>
      <c r="D10" s="53" t="str">
        <f ca="1">'Formateurs de garde'!E149</f>
        <v/>
      </c>
      <c r="E10" s="53" t="str">
        <f ca="1">'Formateurs de garde'!E184</f>
        <v/>
      </c>
      <c r="F10" s="53" t="str">
        <f ca="1">'Formateurs de garde'!E219</f>
        <v/>
      </c>
      <c r="G10" s="53" t="str">
        <f ca="1">'Formateurs de garde'!E254</f>
        <v/>
      </c>
      <c r="H10" s="53" t="str">
        <f ca="1">'Formateurs de garde'!E289</f>
        <v/>
      </c>
      <c r="I10" s="53" t="str">
        <f ca="1">'Formateurs de garde'!E324</f>
        <v/>
      </c>
      <c r="J10" s="53" t="str">
        <f ca="1">'Formateurs de garde'!E359</f>
        <v/>
      </c>
      <c r="K10" s="53" t="str">
        <f ca="1">'Formateurs de garde'!E394</f>
        <v/>
      </c>
      <c r="L10" s="53" t="str">
        <f ca="1">'Formateurs de garde'!E429</f>
        <v/>
      </c>
      <c r="M10" s="53" t="str">
        <f ca="1">'Formateurs de garde'!E464</f>
        <v/>
      </c>
      <c r="N10" s="53" t="str">
        <f ca="1">'Formateurs de garde'!E499</f>
        <v/>
      </c>
      <c r="O10" s="53" t="str">
        <f ca="1">'Formateurs de garde'!E534</f>
        <v/>
      </c>
      <c r="P10" s="53" t="str">
        <f ca="1">'Formateurs de garde'!E569</f>
        <v/>
      </c>
      <c r="Q10" s="53" t="str">
        <f ca="1">'Formateurs de garde'!E604</f>
        <v/>
      </c>
      <c r="R10" s="53" t="str">
        <f ca="1">'Formateurs de garde'!E639</f>
        <v/>
      </c>
      <c r="S10" s="53" t="str">
        <f ca="1">'Formateurs de garde'!E674</f>
        <v/>
      </c>
      <c r="T10" s="53" t="str">
        <f ca="1">'Formateurs de garde'!E709</f>
        <v/>
      </c>
    </row>
    <row r="11" spans="1:20" x14ac:dyDescent="0.25">
      <c r="A11" s="53" t="str">
        <f ca="1">IF(A12="",""," ; ")</f>
        <v/>
      </c>
      <c r="B11" s="53" t="str">
        <f t="shared" ref="B11:T11" ca="1" si="4">IF(B12="",""," ; ")</f>
        <v/>
      </c>
      <c r="C11" s="53" t="str">
        <f t="shared" ca="1" si="4"/>
        <v/>
      </c>
      <c r="D11" s="53" t="str">
        <f t="shared" ca="1" si="4"/>
        <v/>
      </c>
      <c r="E11" s="53" t="str">
        <f t="shared" ca="1" si="4"/>
        <v/>
      </c>
      <c r="F11" s="53" t="str">
        <f t="shared" ca="1" si="4"/>
        <v/>
      </c>
      <c r="G11" s="53" t="str">
        <f t="shared" ca="1" si="4"/>
        <v/>
      </c>
      <c r="H11" s="53" t="str">
        <f t="shared" ca="1" si="4"/>
        <v/>
      </c>
      <c r="I11" s="53" t="str">
        <f t="shared" ca="1" si="4"/>
        <v/>
      </c>
      <c r="J11" s="53" t="str">
        <f t="shared" ca="1" si="4"/>
        <v/>
      </c>
      <c r="K11" s="53" t="str">
        <f t="shared" ca="1" si="4"/>
        <v/>
      </c>
      <c r="L11" s="53" t="str">
        <f t="shared" ca="1" si="4"/>
        <v/>
      </c>
      <c r="M11" s="53" t="str">
        <f t="shared" ca="1" si="4"/>
        <v/>
      </c>
      <c r="N11" s="53" t="str">
        <f t="shared" ca="1" si="4"/>
        <v/>
      </c>
      <c r="O11" s="53" t="str">
        <f t="shared" ca="1" si="4"/>
        <v/>
      </c>
      <c r="P11" s="53" t="str">
        <f t="shared" ca="1" si="4"/>
        <v/>
      </c>
      <c r="Q11" s="53" t="str">
        <f t="shared" ca="1" si="4"/>
        <v/>
      </c>
      <c r="R11" s="53" t="str">
        <f t="shared" ca="1" si="4"/>
        <v/>
      </c>
      <c r="S11" s="53" t="str">
        <f t="shared" ca="1" si="4"/>
        <v/>
      </c>
      <c r="T11" s="53" t="str">
        <f t="shared" ca="1" si="4"/>
        <v/>
      </c>
    </row>
    <row r="12" spans="1:20" x14ac:dyDescent="0.25">
      <c r="A12" s="53" t="str">
        <f ca="1">'Formateurs de garde'!E45</f>
        <v/>
      </c>
      <c r="B12" s="53" t="str">
        <f ca="1">'Formateurs de garde'!E80</f>
        <v/>
      </c>
      <c r="C12" s="53" t="str">
        <f ca="1">'Formateurs de garde'!E115</f>
        <v/>
      </c>
      <c r="D12" s="53" t="str">
        <f ca="1">'Formateurs de garde'!E150</f>
        <v/>
      </c>
      <c r="E12" s="53" t="str">
        <f ca="1">'Formateurs de garde'!E185</f>
        <v/>
      </c>
      <c r="F12" s="53" t="str">
        <f ca="1">'Formateurs de garde'!E220</f>
        <v/>
      </c>
      <c r="G12" s="53" t="str">
        <f ca="1">'Formateurs de garde'!E255</f>
        <v/>
      </c>
      <c r="H12" s="53" t="str">
        <f ca="1">'Formateurs de garde'!E290</f>
        <v/>
      </c>
      <c r="I12" s="53" t="str">
        <f ca="1">'Formateurs de garde'!E325</f>
        <v/>
      </c>
      <c r="J12" s="53" t="str">
        <f ca="1">'Formateurs de garde'!E360</f>
        <v/>
      </c>
      <c r="K12" s="53" t="str">
        <f ca="1">'Formateurs de garde'!E395</f>
        <v/>
      </c>
      <c r="L12" s="53" t="str">
        <f ca="1">'Formateurs de garde'!E430</f>
        <v/>
      </c>
      <c r="M12" s="53" t="str">
        <f ca="1">'Formateurs de garde'!E465</f>
        <v/>
      </c>
      <c r="N12" s="53" t="str">
        <f ca="1">'Formateurs de garde'!E500</f>
        <v/>
      </c>
      <c r="O12" s="53" t="str">
        <f ca="1">'Formateurs de garde'!E535</f>
        <v/>
      </c>
      <c r="P12" s="53" t="str">
        <f ca="1">'Formateurs de garde'!E570</f>
        <v/>
      </c>
      <c r="Q12" s="53" t="str">
        <f ca="1">'Formateurs de garde'!E605</f>
        <v/>
      </c>
      <c r="R12" s="53" t="str">
        <f ca="1">'Formateurs de garde'!E640</f>
        <v/>
      </c>
      <c r="S12" s="53" t="str">
        <f ca="1">'Formateurs de garde'!E675</f>
        <v/>
      </c>
      <c r="T12" s="53" t="str">
        <f ca="1">'Formateurs de garde'!E710</f>
        <v/>
      </c>
    </row>
    <row r="13" spans="1:20" x14ac:dyDescent="0.25">
      <c r="A13" s="53" t="str">
        <f ca="1">IF(A14="",""," ; ")</f>
        <v/>
      </c>
      <c r="B13" s="53" t="str">
        <f t="shared" ref="B13:T13" ca="1" si="5">IF(B14="",""," ; ")</f>
        <v/>
      </c>
      <c r="C13" s="53" t="str">
        <f t="shared" ca="1" si="5"/>
        <v/>
      </c>
      <c r="D13" s="53" t="str">
        <f t="shared" ca="1" si="5"/>
        <v/>
      </c>
      <c r="E13" s="53" t="str">
        <f t="shared" ca="1" si="5"/>
        <v/>
      </c>
      <c r="F13" s="53" t="str">
        <f t="shared" ca="1" si="5"/>
        <v/>
      </c>
      <c r="G13" s="53" t="str">
        <f t="shared" ca="1" si="5"/>
        <v/>
      </c>
      <c r="H13" s="53" t="str">
        <f t="shared" ca="1" si="5"/>
        <v/>
      </c>
      <c r="I13" s="53" t="str">
        <f t="shared" ca="1" si="5"/>
        <v/>
      </c>
      <c r="J13" s="53" t="str">
        <f t="shared" ca="1" si="5"/>
        <v/>
      </c>
      <c r="K13" s="53" t="str">
        <f t="shared" ca="1" si="5"/>
        <v/>
      </c>
      <c r="L13" s="53" t="str">
        <f t="shared" ca="1" si="5"/>
        <v/>
      </c>
      <c r="M13" s="53" t="str">
        <f t="shared" ca="1" si="5"/>
        <v/>
      </c>
      <c r="N13" s="53" t="str">
        <f t="shared" ca="1" si="5"/>
        <v/>
      </c>
      <c r="O13" s="53" t="str">
        <f t="shared" ca="1" si="5"/>
        <v/>
      </c>
      <c r="P13" s="53" t="str">
        <f t="shared" ca="1" si="5"/>
        <v/>
      </c>
      <c r="Q13" s="53" t="str">
        <f t="shared" ca="1" si="5"/>
        <v/>
      </c>
      <c r="R13" s="53" t="str">
        <f t="shared" ca="1" si="5"/>
        <v/>
      </c>
      <c r="S13" s="53" t="str">
        <f t="shared" ca="1" si="5"/>
        <v/>
      </c>
      <c r="T13" s="53" t="str">
        <f t="shared" ca="1" si="5"/>
        <v/>
      </c>
    </row>
    <row r="14" spans="1:20" x14ac:dyDescent="0.25">
      <c r="A14" s="53" t="str">
        <f ca="1">'Formateurs de garde'!E46</f>
        <v/>
      </c>
      <c r="B14" s="53" t="str">
        <f ca="1">'Formateurs de garde'!E81</f>
        <v/>
      </c>
      <c r="C14" s="53" t="str">
        <f ca="1">'Formateurs de garde'!E116</f>
        <v/>
      </c>
      <c r="D14" s="53" t="str">
        <f ca="1">'Formateurs de garde'!E151</f>
        <v/>
      </c>
      <c r="E14" s="53" t="str">
        <f ca="1">'Formateurs de garde'!E186</f>
        <v/>
      </c>
      <c r="F14" s="53" t="str">
        <f ca="1">'Formateurs de garde'!E221</f>
        <v/>
      </c>
      <c r="G14" s="53" t="str">
        <f ca="1">'Formateurs de garde'!E256</f>
        <v/>
      </c>
      <c r="H14" s="53" t="str">
        <f ca="1">'Formateurs de garde'!E291</f>
        <v/>
      </c>
      <c r="I14" s="53" t="str">
        <f ca="1">'Formateurs de garde'!E326</f>
        <v/>
      </c>
      <c r="J14" s="53" t="str">
        <f ca="1">'Formateurs de garde'!E361</f>
        <v/>
      </c>
      <c r="K14" s="53" t="str">
        <f ca="1">'Formateurs de garde'!E396</f>
        <v/>
      </c>
      <c r="L14" s="53" t="str">
        <f ca="1">'Formateurs de garde'!E431</f>
        <v/>
      </c>
      <c r="M14" s="53" t="str">
        <f ca="1">'Formateurs de garde'!E466</f>
        <v/>
      </c>
      <c r="N14" s="53" t="str">
        <f ca="1">'Formateurs de garde'!E501</f>
        <v/>
      </c>
      <c r="O14" s="53" t="str">
        <f ca="1">'Formateurs de garde'!E536</f>
        <v/>
      </c>
      <c r="P14" s="53" t="str">
        <f ca="1">'Formateurs de garde'!E571</f>
        <v/>
      </c>
      <c r="Q14" s="53" t="str">
        <f ca="1">'Formateurs de garde'!E606</f>
        <v/>
      </c>
      <c r="R14" s="53" t="str">
        <f ca="1">'Formateurs de garde'!E641</f>
        <v/>
      </c>
      <c r="S14" s="53" t="str">
        <f ca="1">'Formateurs de garde'!E676</f>
        <v/>
      </c>
      <c r="T14" s="53" t="str">
        <f ca="1">'Formateurs de garde'!E711</f>
        <v/>
      </c>
    </row>
    <row r="15" spans="1:20" x14ac:dyDescent="0.25">
      <c r="A15" s="53" t="str">
        <f ca="1">IF(A16="",""," ; ")</f>
        <v/>
      </c>
      <c r="B15" s="53" t="str">
        <f t="shared" ref="B15:T15" ca="1" si="6">IF(B16="",""," ; ")</f>
        <v/>
      </c>
      <c r="C15" s="53" t="str">
        <f t="shared" ca="1" si="6"/>
        <v/>
      </c>
      <c r="D15" s="53" t="str">
        <f t="shared" ca="1" si="6"/>
        <v/>
      </c>
      <c r="E15" s="53" t="str">
        <f t="shared" ca="1" si="6"/>
        <v/>
      </c>
      <c r="F15" s="53" t="str">
        <f t="shared" ca="1" si="6"/>
        <v/>
      </c>
      <c r="G15" s="53" t="str">
        <f t="shared" ca="1" si="6"/>
        <v/>
      </c>
      <c r="H15" s="53" t="str">
        <f t="shared" ca="1" si="6"/>
        <v/>
      </c>
      <c r="I15" s="53" t="str">
        <f t="shared" ca="1" si="6"/>
        <v/>
      </c>
      <c r="J15" s="53" t="str">
        <f t="shared" ca="1" si="6"/>
        <v/>
      </c>
      <c r="K15" s="53" t="str">
        <f t="shared" ca="1" si="6"/>
        <v/>
      </c>
      <c r="L15" s="53" t="str">
        <f t="shared" ca="1" si="6"/>
        <v/>
      </c>
      <c r="M15" s="53" t="str">
        <f t="shared" ca="1" si="6"/>
        <v/>
      </c>
      <c r="N15" s="53" t="str">
        <f t="shared" ca="1" si="6"/>
        <v/>
      </c>
      <c r="O15" s="53" t="str">
        <f t="shared" ca="1" si="6"/>
        <v/>
      </c>
      <c r="P15" s="53" t="str">
        <f t="shared" ca="1" si="6"/>
        <v/>
      </c>
      <c r="Q15" s="53" t="str">
        <f t="shared" ca="1" si="6"/>
        <v/>
      </c>
      <c r="R15" s="53" t="str">
        <f t="shared" ca="1" si="6"/>
        <v/>
      </c>
      <c r="S15" s="53" t="str">
        <f t="shared" ca="1" si="6"/>
        <v/>
      </c>
      <c r="T15" s="53" t="str">
        <f t="shared" ca="1" si="6"/>
        <v/>
      </c>
    </row>
    <row r="16" spans="1:20" x14ac:dyDescent="0.25">
      <c r="A16" s="53" t="str">
        <f ca="1">'Formateurs de garde'!E47</f>
        <v/>
      </c>
      <c r="B16" s="53" t="str">
        <f ca="1">'Formateurs de garde'!E82</f>
        <v/>
      </c>
      <c r="C16" s="53" t="str">
        <f ca="1">'Formateurs de garde'!E117</f>
        <v/>
      </c>
      <c r="D16" s="53" t="str">
        <f ca="1">'Formateurs de garde'!E152</f>
        <v/>
      </c>
      <c r="E16" s="53" t="str">
        <f ca="1">'Formateurs de garde'!E187</f>
        <v/>
      </c>
      <c r="F16" s="53" t="str">
        <f ca="1">'Formateurs de garde'!E222</f>
        <v/>
      </c>
      <c r="G16" s="53" t="str">
        <f ca="1">'Formateurs de garde'!E257</f>
        <v/>
      </c>
      <c r="H16" s="53" t="str">
        <f ca="1">'Formateurs de garde'!E292</f>
        <v/>
      </c>
      <c r="I16" s="53" t="str">
        <f ca="1">'Formateurs de garde'!E327</f>
        <v/>
      </c>
      <c r="J16" s="53" t="str">
        <f ca="1">'Formateurs de garde'!E362</f>
        <v/>
      </c>
      <c r="K16" s="53" t="str">
        <f ca="1">'Formateurs de garde'!E397</f>
        <v/>
      </c>
      <c r="L16" s="53" t="str">
        <f ca="1">'Formateurs de garde'!E432</f>
        <v/>
      </c>
      <c r="M16" s="53" t="str">
        <f ca="1">'Formateurs de garde'!E467</f>
        <v/>
      </c>
      <c r="N16" s="53" t="str">
        <f ca="1">'Formateurs de garde'!E502</f>
        <v/>
      </c>
      <c r="O16" s="53" t="str">
        <f ca="1">'Formateurs de garde'!E537</f>
        <v/>
      </c>
      <c r="P16" s="53" t="str">
        <f ca="1">'Formateurs de garde'!E572</f>
        <v/>
      </c>
      <c r="Q16" s="53" t="str">
        <f ca="1">'Formateurs de garde'!E607</f>
        <v/>
      </c>
      <c r="R16" s="53" t="str">
        <f ca="1">'Formateurs de garde'!E642</f>
        <v/>
      </c>
      <c r="S16" s="53" t="str">
        <f ca="1">'Formateurs de garde'!E677</f>
        <v/>
      </c>
      <c r="T16" s="53" t="str">
        <f ca="1">'Formateurs de garde'!E712</f>
        <v/>
      </c>
    </row>
    <row r="17" spans="1:20" x14ac:dyDescent="0.25">
      <c r="A17" s="53" t="str">
        <f ca="1">IF(A18="",""," ; ")</f>
        <v/>
      </c>
      <c r="B17" s="53" t="str">
        <f t="shared" ref="B17:T17" ca="1" si="7">IF(B18="",""," ; ")</f>
        <v/>
      </c>
      <c r="C17" s="53" t="str">
        <f t="shared" ca="1" si="7"/>
        <v/>
      </c>
      <c r="D17" s="53" t="str">
        <f t="shared" ca="1" si="7"/>
        <v/>
      </c>
      <c r="E17" s="53" t="str">
        <f t="shared" ca="1" si="7"/>
        <v/>
      </c>
      <c r="F17" s="53" t="str">
        <f t="shared" ca="1" si="7"/>
        <v/>
      </c>
      <c r="G17" s="53" t="str">
        <f t="shared" ca="1" si="7"/>
        <v/>
      </c>
      <c r="H17" s="53" t="str">
        <f t="shared" ca="1" si="7"/>
        <v/>
      </c>
      <c r="I17" s="53" t="str">
        <f t="shared" ca="1" si="7"/>
        <v/>
      </c>
      <c r="J17" s="53" t="str">
        <f t="shared" ca="1" si="7"/>
        <v/>
      </c>
      <c r="K17" s="53" t="str">
        <f t="shared" ca="1" si="7"/>
        <v/>
      </c>
      <c r="L17" s="53" t="str">
        <f t="shared" ca="1" si="7"/>
        <v/>
      </c>
      <c r="M17" s="53" t="str">
        <f t="shared" ca="1" si="7"/>
        <v/>
      </c>
      <c r="N17" s="53" t="str">
        <f t="shared" ca="1" si="7"/>
        <v/>
      </c>
      <c r="O17" s="53" t="str">
        <f t="shared" ca="1" si="7"/>
        <v/>
      </c>
      <c r="P17" s="53" t="str">
        <f t="shared" ca="1" si="7"/>
        <v/>
      </c>
      <c r="Q17" s="53" t="str">
        <f t="shared" ca="1" si="7"/>
        <v/>
      </c>
      <c r="R17" s="53" t="str">
        <f t="shared" ca="1" si="7"/>
        <v/>
      </c>
      <c r="S17" s="53" t="str">
        <f t="shared" ca="1" si="7"/>
        <v/>
      </c>
      <c r="T17" s="53" t="str">
        <f t="shared" ca="1" si="7"/>
        <v/>
      </c>
    </row>
    <row r="18" spans="1:20" x14ac:dyDescent="0.25">
      <c r="A18" s="53" t="str">
        <f ca="1">'Formateurs de garde'!E48</f>
        <v/>
      </c>
      <c r="B18" s="53" t="str">
        <f ca="1">'Formateurs de garde'!E83</f>
        <v/>
      </c>
      <c r="C18" s="53" t="str">
        <f ca="1">'Formateurs de garde'!E118</f>
        <v/>
      </c>
      <c r="D18" s="53" t="str">
        <f ca="1">'Formateurs de garde'!E153</f>
        <v/>
      </c>
      <c r="E18" s="53" t="str">
        <f ca="1">'Formateurs de garde'!E188</f>
        <v/>
      </c>
      <c r="F18" s="53" t="str">
        <f ca="1">'Formateurs de garde'!E223</f>
        <v/>
      </c>
      <c r="G18" s="53" t="str">
        <f ca="1">'Formateurs de garde'!E258</f>
        <v/>
      </c>
      <c r="H18" s="53" t="str">
        <f ca="1">'Formateurs de garde'!E293</f>
        <v/>
      </c>
      <c r="I18" s="53" t="str">
        <f ca="1">'Formateurs de garde'!E328</f>
        <v/>
      </c>
      <c r="J18" s="53" t="str">
        <f ca="1">'Formateurs de garde'!E363</f>
        <v/>
      </c>
      <c r="K18" s="53" t="str">
        <f ca="1">'Formateurs de garde'!E398</f>
        <v/>
      </c>
      <c r="L18" s="53" t="str">
        <f ca="1">'Formateurs de garde'!E433</f>
        <v/>
      </c>
      <c r="M18" s="53" t="str">
        <f ca="1">'Formateurs de garde'!E468</f>
        <v/>
      </c>
      <c r="N18" s="53" t="str">
        <f ca="1">'Formateurs de garde'!E503</f>
        <v/>
      </c>
      <c r="O18" s="53" t="str">
        <f ca="1">'Formateurs de garde'!E538</f>
        <v/>
      </c>
      <c r="P18" s="53" t="str">
        <f ca="1">'Formateurs de garde'!E573</f>
        <v/>
      </c>
      <c r="Q18" s="53" t="str">
        <f ca="1">'Formateurs de garde'!E608</f>
        <v/>
      </c>
      <c r="R18" s="53" t="str">
        <f ca="1">'Formateurs de garde'!E643</f>
        <v/>
      </c>
      <c r="S18" s="53" t="str">
        <f ca="1">'Formateurs de garde'!E678</f>
        <v/>
      </c>
      <c r="T18" s="53" t="str">
        <f ca="1">'Formateurs de garde'!E713</f>
        <v/>
      </c>
    </row>
    <row r="19" spans="1:20" x14ac:dyDescent="0.25">
      <c r="A19" s="53" t="str">
        <f ca="1">IF(A20="",""," ; ")</f>
        <v/>
      </c>
      <c r="B19" s="53" t="str">
        <f t="shared" ref="B19:T19" ca="1" si="8">IF(B20="",""," ; ")</f>
        <v/>
      </c>
      <c r="C19" s="53" t="str">
        <f t="shared" ca="1" si="8"/>
        <v/>
      </c>
      <c r="D19" s="53" t="str">
        <f t="shared" ca="1" si="8"/>
        <v/>
      </c>
      <c r="E19" s="53" t="str">
        <f t="shared" ca="1" si="8"/>
        <v/>
      </c>
      <c r="F19" s="53" t="str">
        <f t="shared" ca="1" si="8"/>
        <v/>
      </c>
      <c r="G19" s="53" t="str">
        <f t="shared" ca="1" si="8"/>
        <v/>
      </c>
      <c r="H19" s="53" t="str">
        <f t="shared" ca="1" si="8"/>
        <v/>
      </c>
      <c r="I19" s="53" t="str">
        <f t="shared" ca="1" si="8"/>
        <v/>
      </c>
      <c r="J19" s="53" t="str">
        <f t="shared" ca="1" si="8"/>
        <v/>
      </c>
      <c r="K19" s="53" t="str">
        <f t="shared" ca="1" si="8"/>
        <v/>
      </c>
      <c r="L19" s="53" t="str">
        <f t="shared" ca="1" si="8"/>
        <v/>
      </c>
      <c r="M19" s="53" t="str">
        <f t="shared" ca="1" si="8"/>
        <v/>
      </c>
      <c r="N19" s="53" t="str">
        <f t="shared" ca="1" si="8"/>
        <v/>
      </c>
      <c r="O19" s="53" t="str">
        <f t="shared" ca="1" si="8"/>
        <v/>
      </c>
      <c r="P19" s="53" t="str">
        <f t="shared" ca="1" si="8"/>
        <v/>
      </c>
      <c r="Q19" s="53" t="str">
        <f t="shared" ca="1" si="8"/>
        <v/>
      </c>
      <c r="R19" s="53" t="str">
        <f t="shared" ca="1" si="8"/>
        <v/>
      </c>
      <c r="S19" s="53" t="str">
        <f t="shared" ca="1" si="8"/>
        <v/>
      </c>
      <c r="T19" s="53" t="str">
        <f t="shared" ca="1" si="8"/>
        <v/>
      </c>
    </row>
    <row r="20" spans="1:20" x14ac:dyDescent="0.25">
      <c r="A20" s="53" t="str">
        <f ca="1">'Formateurs de garde'!E49</f>
        <v/>
      </c>
      <c r="B20" s="53" t="str">
        <f ca="1">'Formateurs de garde'!E84</f>
        <v/>
      </c>
      <c r="C20" s="53" t="str">
        <f ca="1">'Formateurs de garde'!E119</f>
        <v/>
      </c>
      <c r="D20" s="53" t="str">
        <f ca="1">'Formateurs de garde'!E154</f>
        <v/>
      </c>
      <c r="E20" s="53" t="str">
        <f ca="1">'Formateurs de garde'!E189</f>
        <v/>
      </c>
      <c r="F20" s="53" t="str">
        <f ca="1">'Formateurs de garde'!E224</f>
        <v/>
      </c>
      <c r="G20" s="53" t="str">
        <f ca="1">'Formateurs de garde'!E259</f>
        <v/>
      </c>
      <c r="H20" s="53" t="str">
        <f ca="1">'Formateurs de garde'!E294</f>
        <v/>
      </c>
      <c r="I20" s="53" t="str">
        <f ca="1">'Formateurs de garde'!E329</f>
        <v/>
      </c>
      <c r="J20" s="53" t="str">
        <f ca="1">'Formateurs de garde'!E364</f>
        <v/>
      </c>
      <c r="K20" s="53" t="str">
        <f ca="1">'Formateurs de garde'!E399</f>
        <v/>
      </c>
      <c r="L20" s="53" t="str">
        <f ca="1">'Formateurs de garde'!E434</f>
        <v/>
      </c>
      <c r="M20" s="53" t="str">
        <f ca="1">'Formateurs de garde'!E469</f>
        <v/>
      </c>
      <c r="N20" s="53" t="str">
        <f ca="1">'Formateurs de garde'!E504</f>
        <v/>
      </c>
      <c r="O20" s="53" t="str">
        <f ca="1">'Formateurs de garde'!E539</f>
        <v/>
      </c>
      <c r="P20" s="53" t="str">
        <f ca="1">'Formateurs de garde'!E574</f>
        <v/>
      </c>
      <c r="Q20" s="53" t="str">
        <f ca="1">'Formateurs de garde'!E609</f>
        <v/>
      </c>
      <c r="R20" s="53" t="str">
        <f ca="1">'Formateurs de garde'!E644</f>
        <v/>
      </c>
      <c r="S20" s="53" t="str">
        <f ca="1">'Formateurs de garde'!E679</f>
        <v/>
      </c>
      <c r="T20" s="53" t="str">
        <f ca="1">'Formateurs de garde'!E714</f>
        <v/>
      </c>
    </row>
    <row r="21" spans="1:20" x14ac:dyDescent="0.25">
      <c r="A21" s="53" t="str">
        <f ca="1">IF(A22="",""," ; ")</f>
        <v/>
      </c>
      <c r="B21" s="53" t="str">
        <f t="shared" ref="B21:T21" ca="1" si="9">IF(B22="",""," ; ")</f>
        <v/>
      </c>
      <c r="C21" s="53" t="str">
        <f t="shared" ca="1" si="9"/>
        <v/>
      </c>
      <c r="D21" s="53" t="str">
        <f t="shared" ca="1" si="9"/>
        <v/>
      </c>
      <c r="E21" s="53" t="str">
        <f t="shared" ca="1" si="9"/>
        <v/>
      </c>
      <c r="F21" s="53" t="str">
        <f t="shared" ca="1" si="9"/>
        <v/>
      </c>
      <c r="G21" s="53" t="str">
        <f t="shared" ca="1" si="9"/>
        <v/>
      </c>
      <c r="H21" s="53" t="str">
        <f t="shared" ca="1" si="9"/>
        <v/>
      </c>
      <c r="I21" s="53" t="str">
        <f t="shared" ca="1" si="9"/>
        <v/>
      </c>
      <c r="J21" s="53" t="str">
        <f t="shared" ca="1" si="9"/>
        <v/>
      </c>
      <c r="K21" s="53" t="str">
        <f t="shared" ca="1" si="9"/>
        <v/>
      </c>
      <c r="L21" s="53" t="str">
        <f t="shared" ca="1" si="9"/>
        <v/>
      </c>
      <c r="M21" s="53" t="str">
        <f t="shared" ca="1" si="9"/>
        <v/>
      </c>
      <c r="N21" s="53" t="str">
        <f t="shared" ca="1" si="9"/>
        <v/>
      </c>
      <c r="O21" s="53" t="str">
        <f t="shared" ca="1" si="9"/>
        <v/>
      </c>
      <c r="P21" s="53" t="str">
        <f t="shared" ca="1" si="9"/>
        <v/>
      </c>
      <c r="Q21" s="53" t="str">
        <f t="shared" ca="1" si="9"/>
        <v/>
      </c>
      <c r="R21" s="53" t="str">
        <f t="shared" ca="1" si="9"/>
        <v/>
      </c>
      <c r="S21" s="53" t="str">
        <f t="shared" ca="1" si="9"/>
        <v/>
      </c>
      <c r="T21" s="53" t="str">
        <f t="shared" ca="1" si="9"/>
        <v/>
      </c>
    </row>
    <row r="22" spans="1:20" x14ac:dyDescent="0.25">
      <c r="A22" s="53" t="str">
        <f ca="1">'Formateurs de garde'!E50</f>
        <v/>
      </c>
      <c r="B22" s="53" t="str">
        <f ca="1">'Formateurs de garde'!E85</f>
        <v/>
      </c>
      <c r="C22" s="53" t="str">
        <f ca="1">'Formateurs de garde'!E120</f>
        <v/>
      </c>
      <c r="D22" s="53" t="str">
        <f ca="1">'Formateurs de garde'!E155</f>
        <v/>
      </c>
      <c r="E22" s="53" t="str">
        <f ca="1">'Formateurs de garde'!E190</f>
        <v/>
      </c>
      <c r="F22" s="53" t="str">
        <f ca="1">'Formateurs de garde'!E225</f>
        <v/>
      </c>
      <c r="G22" s="53" t="str">
        <f ca="1">'Formateurs de garde'!E260</f>
        <v/>
      </c>
      <c r="H22" s="53" t="str">
        <f ca="1">'Formateurs de garde'!E295</f>
        <v/>
      </c>
      <c r="I22" s="53" t="str">
        <f ca="1">'Formateurs de garde'!E330</f>
        <v/>
      </c>
      <c r="J22" s="53" t="str">
        <f ca="1">'Formateurs de garde'!E365</f>
        <v/>
      </c>
      <c r="K22" s="53" t="str">
        <f ca="1">'Formateurs de garde'!E400</f>
        <v/>
      </c>
      <c r="L22" s="53" t="str">
        <f ca="1">'Formateurs de garde'!E435</f>
        <v/>
      </c>
      <c r="M22" s="53" t="str">
        <f ca="1">'Formateurs de garde'!E470</f>
        <v/>
      </c>
      <c r="N22" s="53" t="str">
        <f ca="1">'Formateurs de garde'!E505</f>
        <v/>
      </c>
      <c r="O22" s="53" t="str">
        <f ca="1">'Formateurs de garde'!E540</f>
        <v/>
      </c>
      <c r="P22" s="53" t="str">
        <f ca="1">'Formateurs de garde'!E575</f>
        <v/>
      </c>
      <c r="Q22" s="53" t="str">
        <f ca="1">'Formateurs de garde'!E610</f>
        <v/>
      </c>
      <c r="R22" s="53" t="str">
        <f ca="1">'Formateurs de garde'!E645</f>
        <v/>
      </c>
      <c r="S22" s="53" t="str">
        <f ca="1">'Formateurs de garde'!E680</f>
        <v/>
      </c>
      <c r="T22" s="53" t="str">
        <f ca="1">'Formateurs de garde'!E715</f>
        <v/>
      </c>
    </row>
    <row r="23" spans="1:20" x14ac:dyDescent="0.25">
      <c r="A23" s="53" t="str">
        <f ca="1">IF(A24="",""," ; ")</f>
        <v/>
      </c>
      <c r="B23" s="53" t="str">
        <f t="shared" ref="B23:T23" ca="1" si="10">IF(B24="",""," ; ")</f>
        <v/>
      </c>
      <c r="C23" s="53" t="str">
        <f t="shared" ca="1" si="10"/>
        <v/>
      </c>
      <c r="D23" s="53" t="str">
        <f t="shared" ca="1" si="10"/>
        <v/>
      </c>
      <c r="E23" s="53" t="str">
        <f t="shared" ca="1" si="10"/>
        <v/>
      </c>
      <c r="F23" s="53" t="str">
        <f t="shared" ca="1" si="10"/>
        <v/>
      </c>
      <c r="G23" s="53" t="str">
        <f t="shared" ca="1" si="10"/>
        <v/>
      </c>
      <c r="H23" s="53" t="str">
        <f t="shared" ca="1" si="10"/>
        <v/>
      </c>
      <c r="I23" s="53" t="str">
        <f t="shared" ca="1" si="10"/>
        <v/>
      </c>
      <c r="J23" s="53" t="str">
        <f t="shared" ca="1" si="10"/>
        <v/>
      </c>
      <c r="K23" s="53" t="str">
        <f t="shared" ca="1" si="10"/>
        <v/>
      </c>
      <c r="L23" s="53" t="str">
        <f t="shared" ca="1" si="10"/>
        <v/>
      </c>
      <c r="M23" s="53" t="str">
        <f t="shared" ca="1" si="10"/>
        <v/>
      </c>
      <c r="N23" s="53" t="str">
        <f t="shared" ca="1" si="10"/>
        <v/>
      </c>
      <c r="O23" s="53" t="str">
        <f t="shared" ca="1" si="10"/>
        <v/>
      </c>
      <c r="P23" s="53" t="str">
        <f t="shared" ca="1" si="10"/>
        <v/>
      </c>
      <c r="Q23" s="53" t="str">
        <f t="shared" ca="1" si="10"/>
        <v/>
      </c>
      <c r="R23" s="53" t="str">
        <f t="shared" ca="1" si="10"/>
        <v/>
      </c>
      <c r="S23" s="53" t="str">
        <f t="shared" ca="1" si="10"/>
        <v/>
      </c>
      <c r="T23" s="53" t="str">
        <f t="shared" ca="1" si="10"/>
        <v/>
      </c>
    </row>
    <row r="24" spans="1:20" x14ac:dyDescent="0.25">
      <c r="A24" s="53" t="str">
        <f ca="1">'Formateurs de garde'!E51</f>
        <v/>
      </c>
      <c r="B24" s="53" t="str">
        <f ca="1">'Formateurs de garde'!E86</f>
        <v/>
      </c>
      <c r="C24" s="53" t="str">
        <f ca="1">'Formateurs de garde'!E121</f>
        <v/>
      </c>
      <c r="D24" s="53" t="str">
        <f ca="1">'Formateurs de garde'!E156</f>
        <v/>
      </c>
      <c r="E24" s="53" t="str">
        <f ca="1">'Formateurs de garde'!E191</f>
        <v/>
      </c>
      <c r="F24" s="53" t="str">
        <f ca="1">'Formateurs de garde'!E226</f>
        <v/>
      </c>
      <c r="G24" s="53" t="str">
        <f ca="1">'Formateurs de garde'!E261</f>
        <v/>
      </c>
      <c r="H24" s="53" t="str">
        <f ca="1">'Formateurs de garde'!E296</f>
        <v/>
      </c>
      <c r="I24" s="53" t="str">
        <f ca="1">'Formateurs de garde'!E331</f>
        <v/>
      </c>
      <c r="J24" s="53" t="str">
        <f ca="1">'Formateurs de garde'!E366</f>
        <v/>
      </c>
      <c r="K24" s="53" t="str">
        <f ca="1">'Formateurs de garde'!E401</f>
        <v/>
      </c>
      <c r="L24" s="53" t="str">
        <f ca="1">'Formateurs de garde'!E436</f>
        <v/>
      </c>
      <c r="M24" s="53" t="str">
        <f ca="1">'Formateurs de garde'!E471</f>
        <v/>
      </c>
      <c r="N24" s="53" t="str">
        <f ca="1">'Formateurs de garde'!E506</f>
        <v/>
      </c>
      <c r="O24" s="53" t="str">
        <f ca="1">'Formateurs de garde'!E541</f>
        <v/>
      </c>
      <c r="P24" s="53" t="str">
        <f ca="1">'Formateurs de garde'!E576</f>
        <v/>
      </c>
      <c r="Q24" s="53" t="str">
        <f ca="1">'Formateurs de garde'!E611</f>
        <v/>
      </c>
      <c r="R24" s="53" t="str">
        <f ca="1">'Formateurs de garde'!E646</f>
        <v/>
      </c>
      <c r="S24" s="53" t="str">
        <f ca="1">'Formateurs de garde'!E681</f>
        <v/>
      </c>
      <c r="T24" s="53" t="str">
        <f ca="1">'Formateurs de garde'!E716</f>
        <v/>
      </c>
    </row>
    <row r="25" spans="1:20" x14ac:dyDescent="0.25">
      <c r="A25" s="53" t="str">
        <f ca="1">IF(A26="",""," ; ")</f>
        <v/>
      </c>
      <c r="B25" s="53" t="str">
        <f t="shared" ref="B25:T25" ca="1" si="11">IF(B26="",""," ; ")</f>
        <v/>
      </c>
      <c r="C25" s="53" t="str">
        <f t="shared" ca="1" si="11"/>
        <v/>
      </c>
      <c r="D25" s="53" t="str">
        <f t="shared" ca="1" si="11"/>
        <v/>
      </c>
      <c r="E25" s="53" t="str">
        <f t="shared" ca="1" si="11"/>
        <v/>
      </c>
      <c r="F25" s="53" t="str">
        <f t="shared" ca="1" si="11"/>
        <v/>
      </c>
      <c r="G25" s="53" t="str">
        <f t="shared" ca="1" si="11"/>
        <v/>
      </c>
      <c r="H25" s="53" t="str">
        <f t="shared" ca="1" si="11"/>
        <v/>
      </c>
      <c r="I25" s="53" t="str">
        <f t="shared" ca="1" si="11"/>
        <v/>
      </c>
      <c r="J25" s="53" t="str">
        <f t="shared" ca="1" si="11"/>
        <v/>
      </c>
      <c r="K25" s="53" t="str">
        <f t="shared" ca="1" si="11"/>
        <v/>
      </c>
      <c r="L25" s="53" t="str">
        <f t="shared" ca="1" si="11"/>
        <v/>
      </c>
      <c r="M25" s="53" t="str">
        <f t="shared" ca="1" si="11"/>
        <v/>
      </c>
      <c r="N25" s="53" t="str">
        <f t="shared" ca="1" si="11"/>
        <v/>
      </c>
      <c r="O25" s="53" t="str">
        <f t="shared" ca="1" si="11"/>
        <v/>
      </c>
      <c r="P25" s="53" t="str">
        <f t="shared" ca="1" si="11"/>
        <v/>
      </c>
      <c r="Q25" s="53" t="str">
        <f t="shared" ca="1" si="11"/>
        <v/>
      </c>
      <c r="R25" s="53" t="str">
        <f t="shared" ca="1" si="11"/>
        <v/>
      </c>
      <c r="S25" s="53" t="str">
        <f t="shared" ca="1" si="11"/>
        <v/>
      </c>
      <c r="T25" s="53" t="str">
        <f t="shared" ca="1" si="11"/>
        <v/>
      </c>
    </row>
    <row r="26" spans="1:20" x14ac:dyDescent="0.25">
      <c r="A26" s="53" t="str">
        <f ca="1">'Formateurs de garde'!E52</f>
        <v/>
      </c>
      <c r="B26" s="53" t="str">
        <f ca="1">'Formateurs de garde'!E87</f>
        <v/>
      </c>
      <c r="C26" s="53" t="str">
        <f ca="1">'Formateurs de garde'!E122</f>
        <v/>
      </c>
      <c r="D26" s="53" t="str">
        <f ca="1">'Formateurs de garde'!E157</f>
        <v/>
      </c>
      <c r="E26" s="53" t="str">
        <f ca="1">'Formateurs de garde'!E192</f>
        <v/>
      </c>
      <c r="F26" s="53" t="str">
        <f ca="1">'Formateurs de garde'!E227</f>
        <v/>
      </c>
      <c r="G26" s="53" t="str">
        <f ca="1">'Formateurs de garde'!E262</f>
        <v/>
      </c>
      <c r="H26" s="53" t="str">
        <f ca="1">'Formateurs de garde'!E297</f>
        <v/>
      </c>
      <c r="I26" s="53" t="str">
        <f ca="1">'Formateurs de garde'!E332</f>
        <v/>
      </c>
      <c r="J26" s="53" t="str">
        <f ca="1">'Formateurs de garde'!E367</f>
        <v/>
      </c>
      <c r="K26" s="53" t="str">
        <f ca="1">'Formateurs de garde'!E402</f>
        <v/>
      </c>
      <c r="L26" s="53" t="str">
        <f ca="1">'Formateurs de garde'!E437</f>
        <v/>
      </c>
      <c r="M26" s="53" t="str">
        <f ca="1">'Formateurs de garde'!E472</f>
        <v/>
      </c>
      <c r="N26" s="53" t="str">
        <f ca="1">'Formateurs de garde'!E507</f>
        <v/>
      </c>
      <c r="O26" s="53" t="str">
        <f ca="1">'Formateurs de garde'!E542</f>
        <v/>
      </c>
      <c r="P26" s="53" t="str">
        <f ca="1">'Formateurs de garde'!E577</f>
        <v/>
      </c>
      <c r="Q26" s="53" t="str">
        <f ca="1">'Formateurs de garde'!E612</f>
        <v/>
      </c>
      <c r="R26" s="53" t="str">
        <f ca="1">'Formateurs de garde'!E647</f>
        <v/>
      </c>
      <c r="S26" s="53" t="str">
        <f ca="1">'Formateurs de garde'!E682</f>
        <v/>
      </c>
      <c r="T26" s="53" t="str">
        <f ca="1">'Formateurs de garde'!E717</f>
        <v/>
      </c>
    </row>
    <row r="27" spans="1:20" x14ac:dyDescent="0.25">
      <c r="A27" s="53" t="str">
        <f ca="1">IF(A28="",""," ; ")</f>
        <v/>
      </c>
      <c r="B27" s="53" t="str">
        <f t="shared" ref="B27:T27" ca="1" si="12">IF(B28="",""," ; ")</f>
        <v/>
      </c>
      <c r="C27" s="53" t="str">
        <f t="shared" ca="1" si="12"/>
        <v/>
      </c>
      <c r="D27" s="53" t="str">
        <f t="shared" ca="1" si="12"/>
        <v/>
      </c>
      <c r="E27" s="53" t="str">
        <f t="shared" ca="1" si="12"/>
        <v/>
      </c>
      <c r="F27" s="53" t="str">
        <f t="shared" ca="1" si="12"/>
        <v/>
      </c>
      <c r="G27" s="53" t="str">
        <f t="shared" ca="1" si="12"/>
        <v/>
      </c>
      <c r="H27" s="53" t="str">
        <f t="shared" ca="1" si="12"/>
        <v/>
      </c>
      <c r="I27" s="53" t="str">
        <f t="shared" ca="1" si="12"/>
        <v/>
      </c>
      <c r="J27" s="53" t="str">
        <f t="shared" ca="1" si="12"/>
        <v/>
      </c>
      <c r="K27" s="53" t="str">
        <f t="shared" ca="1" si="12"/>
        <v/>
      </c>
      <c r="L27" s="53" t="str">
        <f t="shared" ca="1" si="12"/>
        <v/>
      </c>
      <c r="M27" s="53" t="str">
        <f t="shared" ca="1" si="12"/>
        <v/>
      </c>
      <c r="N27" s="53" t="str">
        <f t="shared" ca="1" si="12"/>
        <v/>
      </c>
      <c r="O27" s="53" t="str">
        <f t="shared" ca="1" si="12"/>
        <v/>
      </c>
      <c r="P27" s="53" t="str">
        <f t="shared" ca="1" si="12"/>
        <v/>
      </c>
      <c r="Q27" s="53" t="str">
        <f t="shared" ca="1" si="12"/>
        <v/>
      </c>
      <c r="R27" s="53" t="str">
        <f t="shared" ca="1" si="12"/>
        <v/>
      </c>
      <c r="S27" s="53" t="str">
        <f t="shared" ca="1" si="12"/>
        <v/>
      </c>
      <c r="T27" s="53" t="str">
        <f t="shared" ca="1" si="12"/>
        <v/>
      </c>
    </row>
    <row r="28" spans="1:20" x14ac:dyDescent="0.25">
      <c r="A28" s="53" t="str">
        <f ca="1">'Formateurs de garde'!E53</f>
        <v/>
      </c>
      <c r="B28" s="53" t="str">
        <f ca="1">'Formateurs de garde'!E88</f>
        <v/>
      </c>
      <c r="C28" s="53" t="str">
        <f ca="1">'Formateurs de garde'!E123</f>
        <v/>
      </c>
      <c r="D28" s="53" t="str">
        <f ca="1">'Formateurs de garde'!E158</f>
        <v/>
      </c>
      <c r="E28" s="53" t="str">
        <f ca="1">'Formateurs de garde'!E193</f>
        <v/>
      </c>
      <c r="F28" s="53" t="str">
        <f ca="1">'Formateurs de garde'!E228</f>
        <v/>
      </c>
      <c r="G28" s="53" t="str">
        <f ca="1">'Formateurs de garde'!E263</f>
        <v/>
      </c>
      <c r="H28" s="53" t="str">
        <f ca="1">'Formateurs de garde'!E298</f>
        <v/>
      </c>
      <c r="I28" s="53" t="str">
        <f ca="1">'Formateurs de garde'!E333</f>
        <v/>
      </c>
      <c r="J28" s="53" t="str">
        <f ca="1">'Formateurs de garde'!E368</f>
        <v/>
      </c>
      <c r="K28" s="53" t="str">
        <f ca="1">'Formateurs de garde'!E403</f>
        <v/>
      </c>
      <c r="L28" s="53" t="str">
        <f ca="1">'Formateurs de garde'!E438</f>
        <v/>
      </c>
      <c r="M28" s="53" t="str">
        <f ca="1">'Formateurs de garde'!E473</f>
        <v/>
      </c>
      <c r="N28" s="53" t="str">
        <f ca="1">'Formateurs de garde'!E508</f>
        <v/>
      </c>
      <c r="O28" s="53" t="str">
        <f ca="1">'Formateurs de garde'!E543</f>
        <v/>
      </c>
      <c r="P28" s="53" t="str">
        <f ca="1">'Formateurs de garde'!E578</f>
        <v/>
      </c>
      <c r="Q28" s="53" t="str">
        <f ca="1">'Formateurs de garde'!E613</f>
        <v/>
      </c>
      <c r="R28" s="53" t="str">
        <f ca="1">'Formateurs de garde'!E648</f>
        <v/>
      </c>
      <c r="S28" s="53" t="str">
        <f ca="1">'Formateurs de garde'!E683</f>
        <v/>
      </c>
      <c r="T28" s="53" t="str">
        <f ca="1">'Formateurs de garde'!E718</f>
        <v/>
      </c>
    </row>
    <row r="29" spans="1:20" x14ac:dyDescent="0.25">
      <c r="A29" s="53" t="str">
        <f ca="1">IF(A30="",""," ; ")</f>
        <v/>
      </c>
      <c r="B29" s="53" t="str">
        <f t="shared" ref="B29:T29" ca="1" si="13">IF(B30="",""," ; ")</f>
        <v/>
      </c>
      <c r="C29" s="53" t="str">
        <f t="shared" ca="1" si="13"/>
        <v/>
      </c>
      <c r="D29" s="53" t="str">
        <f t="shared" ca="1" si="13"/>
        <v/>
      </c>
      <c r="E29" s="53" t="str">
        <f t="shared" ca="1" si="13"/>
        <v/>
      </c>
      <c r="F29" s="53" t="str">
        <f t="shared" ca="1" si="13"/>
        <v/>
      </c>
      <c r="G29" s="53" t="str">
        <f t="shared" ca="1" si="13"/>
        <v/>
      </c>
      <c r="H29" s="53" t="str">
        <f t="shared" ca="1" si="13"/>
        <v/>
      </c>
      <c r="I29" s="53" t="str">
        <f t="shared" ca="1" si="13"/>
        <v/>
      </c>
      <c r="J29" s="53" t="str">
        <f t="shared" ca="1" si="13"/>
        <v/>
      </c>
      <c r="K29" s="53" t="str">
        <f t="shared" ca="1" si="13"/>
        <v/>
      </c>
      <c r="L29" s="53" t="str">
        <f t="shared" ca="1" si="13"/>
        <v/>
      </c>
      <c r="M29" s="53" t="str">
        <f t="shared" ca="1" si="13"/>
        <v/>
      </c>
      <c r="N29" s="53" t="str">
        <f t="shared" ca="1" si="13"/>
        <v/>
      </c>
      <c r="O29" s="53" t="str">
        <f t="shared" ca="1" si="13"/>
        <v/>
      </c>
      <c r="P29" s="53" t="str">
        <f t="shared" ca="1" si="13"/>
        <v/>
      </c>
      <c r="Q29" s="53" t="str">
        <f t="shared" ca="1" si="13"/>
        <v/>
      </c>
      <c r="R29" s="53" t="str">
        <f t="shared" ca="1" si="13"/>
        <v/>
      </c>
      <c r="S29" s="53" t="str">
        <f t="shared" ca="1" si="13"/>
        <v/>
      </c>
      <c r="T29" s="53" t="str">
        <f t="shared" ca="1" si="13"/>
        <v/>
      </c>
    </row>
    <row r="30" spans="1:20" x14ac:dyDescent="0.25">
      <c r="A30" s="53" t="str">
        <f ca="1">'Formateurs de garde'!E54</f>
        <v/>
      </c>
      <c r="B30" s="53" t="str">
        <f ca="1">'Formateurs de garde'!E89</f>
        <v/>
      </c>
      <c r="C30" s="53" t="str">
        <f ca="1">'Formateurs de garde'!E124</f>
        <v/>
      </c>
      <c r="D30" s="53" t="str">
        <f ca="1">'Formateurs de garde'!E159</f>
        <v/>
      </c>
      <c r="E30" s="53" t="str">
        <f ca="1">'Formateurs de garde'!E194</f>
        <v/>
      </c>
      <c r="F30" s="53" t="str">
        <f ca="1">'Formateurs de garde'!E229</f>
        <v/>
      </c>
      <c r="G30" s="53" t="str">
        <f ca="1">'Formateurs de garde'!E264</f>
        <v/>
      </c>
      <c r="H30" s="53" t="str">
        <f ca="1">'Formateurs de garde'!E299</f>
        <v/>
      </c>
      <c r="I30" s="53" t="str">
        <f ca="1">'Formateurs de garde'!E334</f>
        <v/>
      </c>
      <c r="J30" s="53" t="str">
        <f ca="1">'Formateurs de garde'!E369</f>
        <v/>
      </c>
      <c r="K30" s="53" t="str">
        <f ca="1">'Formateurs de garde'!E404</f>
        <v/>
      </c>
      <c r="L30" s="53" t="str">
        <f ca="1">'Formateurs de garde'!E439</f>
        <v/>
      </c>
      <c r="M30" s="53" t="str">
        <f ca="1">'Formateurs de garde'!E474</f>
        <v/>
      </c>
      <c r="N30" s="53" t="str">
        <f ca="1">'Formateurs de garde'!E509</f>
        <v/>
      </c>
      <c r="O30" s="53" t="str">
        <f ca="1">'Formateurs de garde'!E544</f>
        <v/>
      </c>
      <c r="P30" s="53" t="str">
        <f ca="1">'Formateurs de garde'!E579</f>
        <v/>
      </c>
      <c r="Q30" s="53" t="str">
        <f ca="1">'Formateurs de garde'!E614</f>
        <v/>
      </c>
      <c r="R30" s="53" t="str">
        <f ca="1">'Formateurs de garde'!E649</f>
        <v/>
      </c>
      <c r="S30" s="53" t="str">
        <f ca="1">'Formateurs de garde'!E684</f>
        <v/>
      </c>
      <c r="T30" s="53" t="str">
        <f ca="1">'Formateurs de garde'!E719</f>
        <v/>
      </c>
    </row>
    <row r="31" spans="1:20" x14ac:dyDescent="0.25">
      <c r="A31" s="53" t="str">
        <f ca="1">IF(A32="",""," ; ")</f>
        <v/>
      </c>
      <c r="B31" s="53" t="str">
        <f t="shared" ref="B31:T31" ca="1" si="14">IF(B32="",""," ; ")</f>
        <v/>
      </c>
      <c r="C31" s="53" t="str">
        <f t="shared" ca="1" si="14"/>
        <v/>
      </c>
      <c r="D31" s="53" t="str">
        <f t="shared" ca="1" si="14"/>
        <v/>
      </c>
      <c r="E31" s="53" t="str">
        <f t="shared" ca="1" si="14"/>
        <v/>
      </c>
      <c r="F31" s="53" t="str">
        <f t="shared" ca="1" si="14"/>
        <v/>
      </c>
      <c r="G31" s="53" t="str">
        <f t="shared" ca="1" si="14"/>
        <v/>
      </c>
      <c r="H31" s="53" t="str">
        <f t="shared" ca="1" si="14"/>
        <v/>
      </c>
      <c r="I31" s="53" t="str">
        <f t="shared" ca="1" si="14"/>
        <v/>
      </c>
      <c r="J31" s="53" t="str">
        <f t="shared" ca="1" si="14"/>
        <v/>
      </c>
      <c r="K31" s="53" t="str">
        <f t="shared" ca="1" si="14"/>
        <v/>
      </c>
      <c r="L31" s="53" t="str">
        <f t="shared" ca="1" si="14"/>
        <v/>
      </c>
      <c r="M31" s="53" t="str">
        <f t="shared" ca="1" si="14"/>
        <v/>
      </c>
      <c r="N31" s="53" t="str">
        <f t="shared" ca="1" si="14"/>
        <v/>
      </c>
      <c r="O31" s="53" t="str">
        <f t="shared" ca="1" si="14"/>
        <v/>
      </c>
      <c r="P31" s="53" t="str">
        <f t="shared" ca="1" si="14"/>
        <v/>
      </c>
      <c r="Q31" s="53" t="str">
        <f t="shared" ca="1" si="14"/>
        <v/>
      </c>
      <c r="R31" s="53" t="str">
        <f t="shared" ca="1" si="14"/>
        <v/>
      </c>
      <c r="S31" s="53" t="str">
        <f t="shared" ca="1" si="14"/>
        <v/>
      </c>
      <c r="T31" s="53" t="str">
        <f t="shared" ca="1" si="14"/>
        <v/>
      </c>
    </row>
    <row r="32" spans="1:20" x14ac:dyDescent="0.25">
      <c r="A32" s="53" t="str">
        <f ca="1">'Formateurs de garde'!E55</f>
        <v/>
      </c>
      <c r="B32" s="53" t="str">
        <f ca="1">'Formateurs de garde'!E90</f>
        <v/>
      </c>
      <c r="C32" s="53" t="str">
        <f ca="1">'Formateurs de garde'!E125</f>
        <v/>
      </c>
      <c r="D32" s="53" t="str">
        <f ca="1">'Formateurs de garde'!E160</f>
        <v/>
      </c>
      <c r="E32" s="53" t="str">
        <f ca="1">'Formateurs de garde'!E195</f>
        <v/>
      </c>
      <c r="F32" s="53" t="str">
        <f ca="1">'Formateurs de garde'!E230</f>
        <v/>
      </c>
      <c r="G32" s="53" t="str">
        <f ca="1">'Formateurs de garde'!E265</f>
        <v/>
      </c>
      <c r="H32" s="53" t="str">
        <f ca="1">'Formateurs de garde'!E300</f>
        <v/>
      </c>
      <c r="I32" s="53" t="str">
        <f ca="1">'Formateurs de garde'!E335</f>
        <v/>
      </c>
      <c r="J32" s="53" t="str">
        <f ca="1">'Formateurs de garde'!E370</f>
        <v/>
      </c>
      <c r="K32" s="53" t="str">
        <f ca="1">'Formateurs de garde'!E405</f>
        <v/>
      </c>
      <c r="L32" s="53" t="str">
        <f ca="1">'Formateurs de garde'!E440</f>
        <v/>
      </c>
      <c r="M32" s="53" t="str">
        <f ca="1">'Formateurs de garde'!E475</f>
        <v/>
      </c>
      <c r="N32" s="53" t="str">
        <f ca="1">'Formateurs de garde'!E510</f>
        <v/>
      </c>
      <c r="O32" s="53" t="str">
        <f ca="1">'Formateurs de garde'!E545</f>
        <v/>
      </c>
      <c r="P32" s="53" t="str">
        <f ca="1">'Formateurs de garde'!E580</f>
        <v/>
      </c>
      <c r="Q32" s="53" t="str">
        <f ca="1">'Formateurs de garde'!E615</f>
        <v/>
      </c>
      <c r="R32" s="53" t="str">
        <f ca="1">'Formateurs de garde'!E650</f>
        <v/>
      </c>
      <c r="S32" s="53" t="str">
        <f ca="1">'Formateurs de garde'!E685</f>
        <v/>
      </c>
      <c r="T32" s="53" t="str">
        <f ca="1">'Formateurs de garde'!E720</f>
        <v/>
      </c>
    </row>
    <row r="33" spans="1:20" x14ac:dyDescent="0.25">
      <c r="A33" s="53" t="str">
        <f ca="1">IF(A34="",""," ; ")</f>
        <v/>
      </c>
      <c r="B33" s="53" t="str">
        <f t="shared" ref="B33:T33" ca="1" si="15">IF(B34="",""," ; ")</f>
        <v/>
      </c>
      <c r="C33" s="53" t="str">
        <f t="shared" ca="1" si="15"/>
        <v/>
      </c>
      <c r="D33" s="53" t="str">
        <f t="shared" ca="1" si="15"/>
        <v/>
      </c>
      <c r="E33" s="53" t="str">
        <f t="shared" ca="1" si="15"/>
        <v/>
      </c>
      <c r="F33" s="53" t="str">
        <f t="shared" ca="1" si="15"/>
        <v/>
      </c>
      <c r="G33" s="53" t="str">
        <f t="shared" ca="1" si="15"/>
        <v/>
      </c>
      <c r="H33" s="53" t="str">
        <f t="shared" ca="1" si="15"/>
        <v/>
      </c>
      <c r="I33" s="53" t="str">
        <f t="shared" ca="1" si="15"/>
        <v/>
      </c>
      <c r="J33" s="53" t="str">
        <f t="shared" ca="1" si="15"/>
        <v/>
      </c>
      <c r="K33" s="53" t="str">
        <f t="shared" ca="1" si="15"/>
        <v/>
      </c>
      <c r="L33" s="53" t="str">
        <f t="shared" ca="1" si="15"/>
        <v/>
      </c>
      <c r="M33" s="53" t="str">
        <f t="shared" ca="1" si="15"/>
        <v/>
      </c>
      <c r="N33" s="53" t="str">
        <f t="shared" ca="1" si="15"/>
        <v/>
      </c>
      <c r="O33" s="53" t="str">
        <f t="shared" ca="1" si="15"/>
        <v/>
      </c>
      <c r="P33" s="53" t="str">
        <f t="shared" ca="1" si="15"/>
        <v/>
      </c>
      <c r="Q33" s="53" t="str">
        <f t="shared" ca="1" si="15"/>
        <v/>
      </c>
      <c r="R33" s="53" t="str">
        <f t="shared" ca="1" si="15"/>
        <v/>
      </c>
      <c r="S33" s="53" t="str">
        <f t="shared" ca="1" si="15"/>
        <v/>
      </c>
      <c r="T33" s="53" t="str">
        <f t="shared" ca="1" si="15"/>
        <v/>
      </c>
    </row>
    <row r="34" spans="1:20" x14ac:dyDescent="0.25">
      <c r="A34" s="53" t="str">
        <f ca="1">'Formateurs de garde'!E56</f>
        <v/>
      </c>
      <c r="B34" s="53" t="str">
        <f ca="1">'Formateurs de garde'!E91</f>
        <v/>
      </c>
      <c r="C34" s="53" t="str">
        <f ca="1">'Formateurs de garde'!E126</f>
        <v/>
      </c>
      <c r="D34" s="53" t="str">
        <f ca="1">'Formateurs de garde'!E161</f>
        <v/>
      </c>
      <c r="E34" s="53" t="str">
        <f ca="1">'Formateurs de garde'!E196</f>
        <v/>
      </c>
      <c r="F34" s="53" t="str">
        <f ca="1">'Formateurs de garde'!E231</f>
        <v/>
      </c>
      <c r="G34" s="53" t="str">
        <f ca="1">'Formateurs de garde'!E266</f>
        <v/>
      </c>
      <c r="H34" s="53" t="str">
        <f ca="1">'Formateurs de garde'!E301</f>
        <v/>
      </c>
      <c r="I34" s="53" t="str">
        <f ca="1">'Formateurs de garde'!E336</f>
        <v/>
      </c>
      <c r="J34" s="53" t="str">
        <f ca="1">'Formateurs de garde'!E371</f>
        <v/>
      </c>
      <c r="K34" s="53" t="str">
        <f ca="1">'Formateurs de garde'!E406</f>
        <v/>
      </c>
      <c r="L34" s="53" t="str">
        <f ca="1">'Formateurs de garde'!E441</f>
        <v/>
      </c>
      <c r="M34" s="53" t="str">
        <f ca="1">'Formateurs de garde'!E476</f>
        <v/>
      </c>
      <c r="N34" s="53" t="str">
        <f ca="1">'Formateurs de garde'!E511</f>
        <v/>
      </c>
      <c r="O34" s="53" t="str">
        <f ca="1">'Formateurs de garde'!E546</f>
        <v/>
      </c>
      <c r="P34" s="53" t="str">
        <f ca="1">'Formateurs de garde'!E581</f>
        <v/>
      </c>
      <c r="Q34" s="53" t="str">
        <f ca="1">'Formateurs de garde'!E616</f>
        <v/>
      </c>
      <c r="R34" s="53" t="str">
        <f ca="1">'Formateurs de garde'!E651</f>
        <v/>
      </c>
      <c r="S34" s="53" t="str">
        <f ca="1">'Formateurs de garde'!E686</f>
        <v/>
      </c>
      <c r="T34" s="53" t="str">
        <f ca="1">'Formateurs de garde'!E721</f>
        <v/>
      </c>
    </row>
    <row r="35" spans="1:20" x14ac:dyDescent="0.25">
      <c r="A35" s="53" t="str">
        <f ca="1">IF(A36="",""," ; ")</f>
        <v/>
      </c>
      <c r="B35" s="53" t="str">
        <f t="shared" ref="B35:T35" ca="1" si="16">IF(B36="",""," ; ")</f>
        <v/>
      </c>
      <c r="C35" s="53" t="str">
        <f t="shared" ca="1" si="16"/>
        <v/>
      </c>
      <c r="D35" s="53" t="str">
        <f t="shared" ca="1" si="16"/>
        <v/>
      </c>
      <c r="E35" s="53" t="str">
        <f t="shared" ca="1" si="16"/>
        <v/>
      </c>
      <c r="F35" s="53" t="str">
        <f t="shared" ca="1" si="16"/>
        <v/>
      </c>
      <c r="G35" s="53" t="str">
        <f t="shared" ca="1" si="16"/>
        <v/>
      </c>
      <c r="H35" s="53" t="str">
        <f t="shared" ca="1" si="16"/>
        <v/>
      </c>
      <c r="I35" s="53" t="str">
        <f t="shared" ca="1" si="16"/>
        <v/>
      </c>
      <c r="J35" s="53" t="str">
        <f t="shared" ca="1" si="16"/>
        <v/>
      </c>
      <c r="K35" s="53" t="str">
        <f t="shared" ca="1" si="16"/>
        <v/>
      </c>
      <c r="L35" s="53" t="str">
        <f t="shared" ca="1" si="16"/>
        <v/>
      </c>
      <c r="M35" s="53" t="str">
        <f t="shared" ca="1" si="16"/>
        <v/>
      </c>
      <c r="N35" s="53" t="str">
        <f t="shared" ca="1" si="16"/>
        <v/>
      </c>
      <c r="O35" s="53" t="str">
        <f t="shared" ca="1" si="16"/>
        <v/>
      </c>
      <c r="P35" s="53" t="str">
        <f t="shared" ca="1" si="16"/>
        <v/>
      </c>
      <c r="Q35" s="53" t="str">
        <f t="shared" ca="1" si="16"/>
        <v/>
      </c>
      <c r="R35" s="53" t="str">
        <f t="shared" ca="1" si="16"/>
        <v/>
      </c>
      <c r="S35" s="53" t="str">
        <f t="shared" ca="1" si="16"/>
        <v/>
      </c>
      <c r="T35" s="53" t="str">
        <f t="shared" ca="1" si="16"/>
        <v/>
      </c>
    </row>
    <row r="36" spans="1:20" x14ac:dyDescent="0.25">
      <c r="A36" s="53" t="str">
        <f ca="1">'Formateurs de garde'!E57</f>
        <v/>
      </c>
      <c r="B36" s="53" t="str">
        <f ca="1">'Formateurs de garde'!E92</f>
        <v/>
      </c>
      <c r="C36" s="53" t="str">
        <f ca="1">'Formateurs de garde'!E127</f>
        <v/>
      </c>
      <c r="D36" s="53" t="str">
        <f ca="1">'Formateurs de garde'!E162</f>
        <v/>
      </c>
      <c r="E36" s="53" t="str">
        <f ca="1">'Formateurs de garde'!E197</f>
        <v/>
      </c>
      <c r="F36" s="53" t="str">
        <f ca="1">'Formateurs de garde'!E232</f>
        <v/>
      </c>
      <c r="G36" s="53" t="str">
        <f ca="1">'Formateurs de garde'!E267</f>
        <v/>
      </c>
      <c r="H36" s="53" t="str">
        <f ca="1">'Formateurs de garde'!E302</f>
        <v/>
      </c>
      <c r="I36" s="53" t="str">
        <f ca="1">'Formateurs de garde'!E337</f>
        <v/>
      </c>
      <c r="J36" s="53" t="str">
        <f ca="1">'Formateurs de garde'!E372</f>
        <v/>
      </c>
      <c r="K36" s="53" t="str">
        <f ca="1">'Formateurs de garde'!E407</f>
        <v/>
      </c>
      <c r="L36" s="53" t="str">
        <f ca="1">'Formateurs de garde'!E442</f>
        <v/>
      </c>
      <c r="M36" s="53" t="str">
        <f ca="1">'Formateurs de garde'!E477</f>
        <v/>
      </c>
      <c r="N36" s="53" t="str">
        <f ca="1">'Formateurs de garde'!E512</f>
        <v/>
      </c>
      <c r="O36" s="53" t="str">
        <f ca="1">'Formateurs de garde'!E547</f>
        <v/>
      </c>
      <c r="P36" s="53" t="str">
        <f ca="1">'Formateurs de garde'!E582</f>
        <v/>
      </c>
      <c r="Q36" s="53" t="str">
        <f ca="1">'Formateurs de garde'!E617</f>
        <v/>
      </c>
      <c r="R36" s="53" t="str">
        <f ca="1">'Formateurs de garde'!E652</f>
        <v/>
      </c>
      <c r="S36" s="53" t="str">
        <f ca="1">'Formateurs de garde'!E687</f>
        <v/>
      </c>
      <c r="T36" s="53" t="str">
        <f ca="1">'Formateurs de garde'!E722</f>
        <v/>
      </c>
    </row>
    <row r="37" spans="1:20" x14ac:dyDescent="0.25">
      <c r="A37" s="53" t="str">
        <f ca="1">IF(A38="",""," ; ")</f>
        <v/>
      </c>
      <c r="B37" s="53" t="str">
        <f t="shared" ref="B37:T37" ca="1" si="17">IF(B38="",""," ; ")</f>
        <v/>
      </c>
      <c r="C37" s="53" t="str">
        <f t="shared" ca="1" si="17"/>
        <v/>
      </c>
      <c r="D37" s="53" t="str">
        <f t="shared" ca="1" si="17"/>
        <v/>
      </c>
      <c r="E37" s="53" t="str">
        <f t="shared" ca="1" si="17"/>
        <v/>
      </c>
      <c r="F37" s="53" t="str">
        <f t="shared" ca="1" si="17"/>
        <v/>
      </c>
      <c r="G37" s="53" t="str">
        <f t="shared" ca="1" si="17"/>
        <v/>
      </c>
      <c r="H37" s="53" t="str">
        <f t="shared" ca="1" si="17"/>
        <v/>
      </c>
      <c r="I37" s="53" t="str">
        <f t="shared" ca="1" si="17"/>
        <v/>
      </c>
      <c r="J37" s="53" t="str">
        <f t="shared" ca="1" si="17"/>
        <v/>
      </c>
      <c r="K37" s="53" t="str">
        <f t="shared" ca="1" si="17"/>
        <v/>
      </c>
      <c r="L37" s="53" t="str">
        <f t="shared" ca="1" si="17"/>
        <v/>
      </c>
      <c r="M37" s="53" t="str">
        <f t="shared" ca="1" si="17"/>
        <v/>
      </c>
      <c r="N37" s="53" t="str">
        <f t="shared" ca="1" si="17"/>
        <v/>
      </c>
      <c r="O37" s="53" t="str">
        <f t="shared" ca="1" si="17"/>
        <v/>
      </c>
      <c r="P37" s="53" t="str">
        <f t="shared" ca="1" si="17"/>
        <v/>
      </c>
      <c r="Q37" s="53" t="str">
        <f t="shared" ca="1" si="17"/>
        <v/>
      </c>
      <c r="R37" s="53" t="str">
        <f t="shared" ca="1" si="17"/>
        <v/>
      </c>
      <c r="S37" s="53" t="str">
        <f t="shared" ca="1" si="17"/>
        <v/>
      </c>
      <c r="T37" s="53" t="str">
        <f t="shared" ca="1" si="17"/>
        <v/>
      </c>
    </row>
    <row r="38" spans="1:20" x14ac:dyDescent="0.25">
      <c r="A38" s="53" t="str">
        <f ca="1">'Formateurs de garde'!E58</f>
        <v/>
      </c>
      <c r="B38" s="53" t="str">
        <f ca="1">'Formateurs de garde'!E93</f>
        <v/>
      </c>
      <c r="C38" s="53" t="str">
        <f ca="1">'Formateurs de garde'!E128</f>
        <v/>
      </c>
      <c r="D38" s="53" t="str">
        <f ca="1">'Formateurs de garde'!E163</f>
        <v/>
      </c>
      <c r="E38" s="53" t="str">
        <f ca="1">'Formateurs de garde'!E198</f>
        <v/>
      </c>
      <c r="F38" s="53" t="str">
        <f ca="1">'Formateurs de garde'!E233</f>
        <v/>
      </c>
      <c r="G38" s="53" t="str">
        <f ca="1">'Formateurs de garde'!E268</f>
        <v/>
      </c>
      <c r="H38" s="53" t="str">
        <f ca="1">'Formateurs de garde'!E303</f>
        <v/>
      </c>
      <c r="I38" s="53" t="str">
        <f ca="1">'Formateurs de garde'!E338</f>
        <v/>
      </c>
      <c r="J38" s="53" t="str">
        <f ca="1">'Formateurs de garde'!E373</f>
        <v/>
      </c>
      <c r="K38" s="53" t="str">
        <f ca="1">'Formateurs de garde'!E408</f>
        <v/>
      </c>
      <c r="L38" s="53" t="str">
        <f ca="1">'Formateurs de garde'!E443</f>
        <v/>
      </c>
      <c r="M38" s="53" t="str">
        <f ca="1">'Formateurs de garde'!E478</f>
        <v/>
      </c>
      <c r="N38" s="53" t="str">
        <f ca="1">'Formateurs de garde'!E513</f>
        <v/>
      </c>
      <c r="O38" s="53" t="str">
        <f ca="1">'Formateurs de garde'!E548</f>
        <v/>
      </c>
      <c r="P38" s="53" t="str">
        <f ca="1">'Formateurs de garde'!E583</f>
        <v/>
      </c>
      <c r="Q38" s="53" t="str">
        <f ca="1">'Formateurs de garde'!E618</f>
        <v/>
      </c>
      <c r="R38" s="53" t="str">
        <f ca="1">'Formateurs de garde'!E653</f>
        <v/>
      </c>
      <c r="S38" s="53" t="str">
        <f ca="1">'Formateurs de garde'!E688</f>
        <v/>
      </c>
      <c r="T38" s="53" t="str">
        <f ca="1">'Formateurs de garde'!E723</f>
        <v/>
      </c>
    </row>
    <row r="39" spans="1:20" x14ac:dyDescent="0.25">
      <c r="A39" s="53" t="str">
        <f ca="1">IF(A40="",""," ; ")</f>
        <v/>
      </c>
      <c r="B39" s="53" t="str">
        <f t="shared" ref="B39:T39" ca="1" si="18">IF(B40="",""," ; ")</f>
        <v/>
      </c>
      <c r="C39" s="53" t="str">
        <f t="shared" ca="1" si="18"/>
        <v/>
      </c>
      <c r="D39" s="53" t="str">
        <f t="shared" ca="1" si="18"/>
        <v/>
      </c>
      <c r="E39" s="53" t="str">
        <f t="shared" ca="1" si="18"/>
        <v/>
      </c>
      <c r="F39" s="53" t="str">
        <f t="shared" ca="1" si="18"/>
        <v/>
      </c>
      <c r="G39" s="53" t="str">
        <f t="shared" ca="1" si="18"/>
        <v/>
      </c>
      <c r="H39" s="53" t="str">
        <f t="shared" ca="1" si="18"/>
        <v/>
      </c>
      <c r="I39" s="53" t="str">
        <f t="shared" ca="1" si="18"/>
        <v/>
      </c>
      <c r="J39" s="53" t="str">
        <f t="shared" ca="1" si="18"/>
        <v/>
      </c>
      <c r="K39" s="53" t="str">
        <f t="shared" ca="1" si="18"/>
        <v/>
      </c>
      <c r="L39" s="53" t="str">
        <f t="shared" ca="1" si="18"/>
        <v/>
      </c>
      <c r="M39" s="53" t="str">
        <f t="shared" ca="1" si="18"/>
        <v/>
      </c>
      <c r="N39" s="53" t="str">
        <f t="shared" ca="1" si="18"/>
        <v/>
      </c>
      <c r="O39" s="53" t="str">
        <f t="shared" ca="1" si="18"/>
        <v/>
      </c>
      <c r="P39" s="53" t="str">
        <f t="shared" ca="1" si="18"/>
        <v/>
      </c>
      <c r="Q39" s="53" t="str">
        <f t="shared" ca="1" si="18"/>
        <v/>
      </c>
      <c r="R39" s="53" t="str">
        <f t="shared" ca="1" si="18"/>
        <v/>
      </c>
      <c r="S39" s="53" t="str">
        <f t="shared" ca="1" si="18"/>
        <v/>
      </c>
      <c r="T39" s="53" t="str">
        <f t="shared" ca="1" si="18"/>
        <v/>
      </c>
    </row>
    <row r="40" spans="1:20" x14ac:dyDescent="0.25">
      <c r="A40" s="53" t="str">
        <f ca="1">'Formateurs de garde'!E59</f>
        <v/>
      </c>
      <c r="B40" s="53" t="str">
        <f ca="1">'Formateurs de garde'!E94</f>
        <v/>
      </c>
      <c r="C40" s="53" t="str">
        <f ca="1">'Formateurs de garde'!E129</f>
        <v/>
      </c>
      <c r="D40" s="53" t="str">
        <f ca="1">'Formateurs de garde'!E164</f>
        <v/>
      </c>
      <c r="E40" s="53" t="str">
        <f ca="1">'Formateurs de garde'!E199</f>
        <v/>
      </c>
      <c r="F40" s="53" t="str">
        <f ca="1">'Formateurs de garde'!E234</f>
        <v/>
      </c>
      <c r="G40" s="53" t="str">
        <f ca="1">'Formateurs de garde'!E269</f>
        <v/>
      </c>
      <c r="H40" s="53" t="str">
        <f ca="1">'Formateurs de garde'!E304</f>
        <v/>
      </c>
      <c r="I40" s="53" t="str">
        <f ca="1">'Formateurs de garde'!E339</f>
        <v/>
      </c>
      <c r="J40" s="53" t="str">
        <f ca="1">'Formateurs de garde'!E374</f>
        <v/>
      </c>
      <c r="K40" s="53" t="str">
        <f ca="1">'Formateurs de garde'!E409</f>
        <v/>
      </c>
      <c r="L40" s="53" t="str">
        <f ca="1">'Formateurs de garde'!E444</f>
        <v/>
      </c>
      <c r="M40" s="53" t="str">
        <f ca="1">'Formateurs de garde'!E479</f>
        <v/>
      </c>
      <c r="N40" s="53" t="str">
        <f ca="1">'Formateurs de garde'!E514</f>
        <v/>
      </c>
      <c r="O40" s="53" t="str">
        <f ca="1">'Formateurs de garde'!E549</f>
        <v/>
      </c>
      <c r="P40" s="53" t="str">
        <f ca="1">'Formateurs de garde'!E584</f>
        <v/>
      </c>
      <c r="Q40" s="53" t="str">
        <f ca="1">'Formateurs de garde'!E619</f>
        <v/>
      </c>
      <c r="R40" s="53" t="str">
        <f ca="1">'Formateurs de garde'!E654</f>
        <v/>
      </c>
      <c r="S40" s="53" t="str">
        <f ca="1">'Formateurs de garde'!E689</f>
        <v/>
      </c>
      <c r="T40" s="53" t="str">
        <f ca="1">'Formateurs de garde'!E724</f>
        <v/>
      </c>
    </row>
    <row r="41" spans="1:20" x14ac:dyDescent="0.25">
      <c r="A41" s="53" t="str">
        <f ca="1">IF(A42="",""," ; ")</f>
        <v/>
      </c>
      <c r="B41" s="53" t="str">
        <f t="shared" ref="B41:T41" ca="1" si="19">IF(B42="",""," ; ")</f>
        <v/>
      </c>
      <c r="C41" s="53" t="str">
        <f t="shared" ca="1" si="19"/>
        <v/>
      </c>
      <c r="D41" s="53" t="str">
        <f t="shared" ca="1" si="19"/>
        <v/>
      </c>
      <c r="E41" s="53" t="str">
        <f t="shared" ca="1" si="19"/>
        <v/>
      </c>
      <c r="F41" s="53" t="str">
        <f t="shared" ca="1" si="19"/>
        <v/>
      </c>
      <c r="G41" s="53" t="str">
        <f t="shared" ca="1" si="19"/>
        <v/>
      </c>
      <c r="H41" s="53" t="str">
        <f t="shared" ca="1" si="19"/>
        <v/>
      </c>
      <c r="I41" s="53" t="str">
        <f t="shared" ca="1" si="19"/>
        <v/>
      </c>
      <c r="J41" s="53" t="str">
        <f t="shared" ca="1" si="19"/>
        <v/>
      </c>
      <c r="K41" s="53" t="str">
        <f t="shared" ca="1" si="19"/>
        <v/>
      </c>
      <c r="L41" s="53" t="str">
        <f t="shared" ca="1" si="19"/>
        <v/>
      </c>
      <c r="M41" s="53" t="str">
        <f t="shared" ca="1" si="19"/>
        <v/>
      </c>
      <c r="N41" s="53" t="str">
        <f t="shared" ca="1" si="19"/>
        <v/>
      </c>
      <c r="O41" s="53" t="str">
        <f t="shared" ca="1" si="19"/>
        <v/>
      </c>
      <c r="P41" s="53" t="str">
        <f t="shared" ca="1" si="19"/>
        <v/>
      </c>
      <c r="Q41" s="53" t="str">
        <f t="shared" ca="1" si="19"/>
        <v/>
      </c>
      <c r="R41" s="53" t="str">
        <f t="shared" ca="1" si="19"/>
        <v/>
      </c>
      <c r="S41" s="53" t="str">
        <f t="shared" ca="1" si="19"/>
        <v/>
      </c>
      <c r="T41" s="53" t="str">
        <f t="shared" ca="1" si="19"/>
        <v/>
      </c>
    </row>
    <row r="42" spans="1:20" x14ac:dyDescent="0.25">
      <c r="A42" s="53" t="str">
        <f ca="1">'Formateurs de garde'!E60</f>
        <v/>
      </c>
      <c r="B42" s="53" t="str">
        <f ca="1">'Formateurs de garde'!E95</f>
        <v/>
      </c>
      <c r="C42" s="53" t="str">
        <f ca="1">'Formateurs de garde'!E130</f>
        <v/>
      </c>
      <c r="D42" s="53" t="str">
        <f ca="1">'Formateurs de garde'!E165</f>
        <v/>
      </c>
      <c r="E42" s="53" t="str">
        <f ca="1">'Formateurs de garde'!E200</f>
        <v/>
      </c>
      <c r="F42" s="53" t="str">
        <f ca="1">'Formateurs de garde'!E235</f>
        <v/>
      </c>
      <c r="G42" s="53" t="str">
        <f ca="1">'Formateurs de garde'!E270</f>
        <v/>
      </c>
      <c r="H42" s="53" t="str">
        <f ca="1">'Formateurs de garde'!E305</f>
        <v/>
      </c>
      <c r="I42" s="53" t="str">
        <f ca="1">'Formateurs de garde'!E340</f>
        <v/>
      </c>
      <c r="J42" s="53" t="str">
        <f ca="1">'Formateurs de garde'!E375</f>
        <v/>
      </c>
      <c r="K42" s="53" t="str">
        <f ca="1">'Formateurs de garde'!E410</f>
        <v/>
      </c>
      <c r="L42" s="53" t="str">
        <f ca="1">'Formateurs de garde'!E445</f>
        <v/>
      </c>
      <c r="M42" s="53" t="str">
        <f ca="1">'Formateurs de garde'!E480</f>
        <v/>
      </c>
      <c r="N42" s="53" t="str">
        <f ca="1">'Formateurs de garde'!E515</f>
        <v/>
      </c>
      <c r="O42" s="53" t="str">
        <f ca="1">'Formateurs de garde'!E550</f>
        <v/>
      </c>
      <c r="P42" s="53" t="str">
        <f ca="1">'Formateurs de garde'!E585</f>
        <v/>
      </c>
      <c r="Q42" s="53" t="str">
        <f ca="1">'Formateurs de garde'!E620</f>
        <v/>
      </c>
      <c r="R42" s="53" t="str">
        <f ca="1">'Formateurs de garde'!E655</f>
        <v/>
      </c>
      <c r="S42" s="53" t="str">
        <f ca="1">'Formateurs de garde'!E690</f>
        <v/>
      </c>
      <c r="T42" s="53" t="str">
        <f ca="1">'Formateurs de garde'!E725</f>
        <v/>
      </c>
    </row>
    <row r="43" spans="1:20" x14ac:dyDescent="0.25">
      <c r="A43" s="53" t="str">
        <f ca="1">IF(A44="",""," ; ")</f>
        <v/>
      </c>
      <c r="B43" s="53" t="str">
        <f t="shared" ref="B43:T43" ca="1" si="20">IF(B44="",""," ; ")</f>
        <v/>
      </c>
      <c r="C43" s="53" t="str">
        <f t="shared" ca="1" si="20"/>
        <v/>
      </c>
      <c r="D43" s="53" t="str">
        <f t="shared" ca="1" si="20"/>
        <v/>
      </c>
      <c r="E43" s="53" t="str">
        <f t="shared" ca="1" si="20"/>
        <v/>
      </c>
      <c r="F43" s="53" t="str">
        <f t="shared" ca="1" si="20"/>
        <v/>
      </c>
      <c r="G43" s="53" t="str">
        <f t="shared" ca="1" si="20"/>
        <v/>
      </c>
      <c r="H43" s="53" t="str">
        <f t="shared" ca="1" si="20"/>
        <v/>
      </c>
      <c r="I43" s="53" t="str">
        <f t="shared" ca="1" si="20"/>
        <v/>
      </c>
      <c r="J43" s="53" t="str">
        <f t="shared" ca="1" si="20"/>
        <v/>
      </c>
      <c r="K43" s="53" t="str">
        <f t="shared" ca="1" si="20"/>
        <v/>
      </c>
      <c r="L43" s="53" t="str">
        <f t="shared" ca="1" si="20"/>
        <v/>
      </c>
      <c r="M43" s="53" t="str">
        <f t="shared" ca="1" si="20"/>
        <v/>
      </c>
      <c r="N43" s="53" t="str">
        <f t="shared" ca="1" si="20"/>
        <v/>
      </c>
      <c r="O43" s="53" t="str">
        <f t="shared" ca="1" si="20"/>
        <v/>
      </c>
      <c r="P43" s="53" t="str">
        <f t="shared" ca="1" si="20"/>
        <v/>
      </c>
      <c r="Q43" s="53" t="str">
        <f t="shared" ca="1" si="20"/>
        <v/>
      </c>
      <c r="R43" s="53" t="str">
        <f t="shared" ca="1" si="20"/>
        <v/>
      </c>
      <c r="S43" s="53" t="str">
        <f t="shared" ca="1" si="20"/>
        <v/>
      </c>
      <c r="T43" s="53" t="str">
        <f t="shared" ca="1" si="20"/>
        <v/>
      </c>
    </row>
    <row r="44" spans="1:20" x14ac:dyDescent="0.25">
      <c r="A44" s="53" t="str">
        <f ca="1">'Formateurs de garde'!E61</f>
        <v/>
      </c>
      <c r="B44" s="53" t="str">
        <f ca="1">'Formateurs de garde'!E96</f>
        <v/>
      </c>
      <c r="C44" s="53" t="str">
        <f ca="1">'Formateurs de garde'!E131</f>
        <v/>
      </c>
      <c r="D44" s="53" t="str">
        <f ca="1">'Formateurs de garde'!E166</f>
        <v/>
      </c>
      <c r="E44" s="53" t="str">
        <f ca="1">'Formateurs de garde'!E201</f>
        <v/>
      </c>
      <c r="F44" s="53" t="str">
        <f ca="1">'Formateurs de garde'!E236</f>
        <v/>
      </c>
      <c r="G44" s="53" t="str">
        <f ca="1">'Formateurs de garde'!E271</f>
        <v/>
      </c>
      <c r="H44" s="53" t="str">
        <f ca="1">'Formateurs de garde'!E306</f>
        <v/>
      </c>
      <c r="I44" s="53" t="str">
        <f ca="1">'Formateurs de garde'!E341</f>
        <v/>
      </c>
      <c r="J44" s="53" t="str">
        <f ca="1">'Formateurs de garde'!E376</f>
        <v/>
      </c>
      <c r="K44" s="53" t="str">
        <f ca="1">'Formateurs de garde'!E411</f>
        <v/>
      </c>
      <c r="L44" s="53" t="str">
        <f ca="1">'Formateurs de garde'!E446</f>
        <v/>
      </c>
      <c r="M44" s="53" t="str">
        <f ca="1">'Formateurs de garde'!E481</f>
        <v/>
      </c>
      <c r="N44" s="53" t="str">
        <f ca="1">'Formateurs de garde'!E516</f>
        <v/>
      </c>
      <c r="O44" s="53" t="str">
        <f ca="1">'Formateurs de garde'!E551</f>
        <v/>
      </c>
      <c r="P44" s="53" t="str">
        <f ca="1">'Formateurs de garde'!E586</f>
        <v/>
      </c>
      <c r="Q44" s="53" t="str">
        <f ca="1">'Formateurs de garde'!E621</f>
        <v/>
      </c>
      <c r="R44" s="53" t="str">
        <f ca="1">'Formateurs de garde'!E656</f>
        <v/>
      </c>
      <c r="S44" s="53" t="str">
        <f ca="1">'Formateurs de garde'!E691</f>
        <v/>
      </c>
      <c r="T44" s="53" t="str">
        <f ca="1">'Formateurs de garde'!E726</f>
        <v/>
      </c>
    </row>
    <row r="45" spans="1:20" x14ac:dyDescent="0.25">
      <c r="A45" s="53" t="str">
        <f ca="1">IF(A46="",""," ; ")</f>
        <v/>
      </c>
      <c r="B45" s="53" t="str">
        <f t="shared" ref="B45:T45" ca="1" si="21">IF(B46="",""," ; ")</f>
        <v/>
      </c>
      <c r="C45" s="53" t="str">
        <f t="shared" ca="1" si="21"/>
        <v/>
      </c>
      <c r="D45" s="53" t="str">
        <f t="shared" ca="1" si="21"/>
        <v/>
      </c>
      <c r="E45" s="53" t="str">
        <f t="shared" ca="1" si="21"/>
        <v/>
      </c>
      <c r="F45" s="53" t="str">
        <f t="shared" ca="1" si="21"/>
        <v/>
      </c>
      <c r="G45" s="53" t="str">
        <f t="shared" ca="1" si="21"/>
        <v/>
      </c>
      <c r="H45" s="53" t="str">
        <f t="shared" ca="1" si="21"/>
        <v/>
      </c>
      <c r="I45" s="53" t="str">
        <f t="shared" ca="1" si="21"/>
        <v/>
      </c>
      <c r="J45" s="53" t="str">
        <f t="shared" ca="1" si="21"/>
        <v/>
      </c>
      <c r="K45" s="53" t="str">
        <f t="shared" ca="1" si="21"/>
        <v/>
      </c>
      <c r="L45" s="53" t="str">
        <f t="shared" ca="1" si="21"/>
        <v/>
      </c>
      <c r="M45" s="53" t="str">
        <f t="shared" ca="1" si="21"/>
        <v/>
      </c>
      <c r="N45" s="53" t="str">
        <f t="shared" ca="1" si="21"/>
        <v/>
      </c>
      <c r="O45" s="53" t="str">
        <f t="shared" ca="1" si="21"/>
        <v/>
      </c>
      <c r="P45" s="53" t="str">
        <f t="shared" ca="1" si="21"/>
        <v/>
      </c>
      <c r="Q45" s="53" t="str">
        <f t="shared" ca="1" si="21"/>
        <v/>
      </c>
      <c r="R45" s="53" t="str">
        <f t="shared" ca="1" si="21"/>
        <v/>
      </c>
      <c r="S45" s="53" t="str">
        <f t="shared" ca="1" si="21"/>
        <v/>
      </c>
      <c r="T45" s="53" t="str">
        <f t="shared" ca="1" si="21"/>
        <v/>
      </c>
    </row>
    <row r="46" spans="1:20" x14ac:dyDescent="0.25">
      <c r="A46" s="53" t="str">
        <f ca="1">'Formateurs de garde'!E62</f>
        <v/>
      </c>
      <c r="B46" s="53" t="str">
        <f ca="1">'Formateurs de garde'!E97</f>
        <v/>
      </c>
      <c r="C46" s="53" t="str">
        <f ca="1">'Formateurs de garde'!E132</f>
        <v/>
      </c>
      <c r="D46" s="53" t="str">
        <f ca="1">'Formateurs de garde'!E167</f>
        <v/>
      </c>
      <c r="E46" s="53" t="str">
        <f ca="1">'Formateurs de garde'!E202</f>
        <v/>
      </c>
      <c r="F46" s="53" t="str">
        <f ca="1">'Formateurs de garde'!E237</f>
        <v/>
      </c>
      <c r="G46" s="53" t="str">
        <f ca="1">'Formateurs de garde'!E272</f>
        <v/>
      </c>
      <c r="H46" s="53" t="str">
        <f ca="1">'Formateurs de garde'!E307</f>
        <v/>
      </c>
      <c r="I46" s="53" t="str">
        <f ca="1">'Formateurs de garde'!E342</f>
        <v/>
      </c>
      <c r="J46" s="53" t="str">
        <f ca="1">'Formateurs de garde'!E377</f>
        <v/>
      </c>
      <c r="K46" s="53" t="str">
        <f ca="1">'Formateurs de garde'!E412</f>
        <v/>
      </c>
      <c r="L46" s="53" t="str">
        <f ca="1">'Formateurs de garde'!E447</f>
        <v/>
      </c>
      <c r="M46" s="53" t="str">
        <f ca="1">'Formateurs de garde'!E482</f>
        <v/>
      </c>
      <c r="N46" s="53" t="str">
        <f ca="1">'Formateurs de garde'!E517</f>
        <v/>
      </c>
      <c r="O46" s="53" t="str">
        <f ca="1">'Formateurs de garde'!E552</f>
        <v/>
      </c>
      <c r="P46" s="53" t="str">
        <f ca="1">'Formateurs de garde'!E587</f>
        <v/>
      </c>
      <c r="Q46" s="53" t="str">
        <f ca="1">'Formateurs de garde'!E622</f>
        <v/>
      </c>
      <c r="R46" s="53" t="str">
        <f ca="1">'Formateurs de garde'!E657</f>
        <v/>
      </c>
      <c r="S46" s="53" t="str">
        <f ca="1">'Formateurs de garde'!E692</f>
        <v/>
      </c>
      <c r="T46" s="53" t="str">
        <f ca="1">'Formateurs de garde'!E727</f>
        <v/>
      </c>
    </row>
    <row r="47" spans="1:20" x14ac:dyDescent="0.25">
      <c r="A47" s="53" t="str">
        <f ca="1">IF(A48="",""," ; ")</f>
        <v/>
      </c>
      <c r="B47" s="53" t="str">
        <f t="shared" ref="B47:T47" ca="1" si="22">IF(B48="",""," ; ")</f>
        <v/>
      </c>
      <c r="C47" s="53" t="str">
        <f t="shared" ca="1" si="22"/>
        <v/>
      </c>
      <c r="D47" s="53" t="str">
        <f t="shared" ca="1" si="22"/>
        <v/>
      </c>
      <c r="E47" s="53" t="str">
        <f t="shared" ca="1" si="22"/>
        <v/>
      </c>
      <c r="F47" s="53" t="str">
        <f t="shared" ca="1" si="22"/>
        <v/>
      </c>
      <c r="G47" s="53" t="str">
        <f t="shared" ca="1" si="22"/>
        <v/>
      </c>
      <c r="H47" s="53" t="str">
        <f t="shared" ca="1" si="22"/>
        <v/>
      </c>
      <c r="I47" s="53" t="str">
        <f t="shared" ca="1" si="22"/>
        <v/>
      </c>
      <c r="J47" s="53" t="str">
        <f t="shared" ca="1" si="22"/>
        <v/>
      </c>
      <c r="K47" s="53" t="str">
        <f t="shared" ca="1" si="22"/>
        <v/>
      </c>
      <c r="L47" s="53" t="str">
        <f t="shared" ca="1" si="22"/>
        <v/>
      </c>
      <c r="M47" s="53" t="str">
        <f t="shared" ca="1" si="22"/>
        <v/>
      </c>
      <c r="N47" s="53" t="str">
        <f t="shared" ca="1" si="22"/>
        <v/>
      </c>
      <c r="O47" s="53" t="str">
        <f t="shared" ca="1" si="22"/>
        <v/>
      </c>
      <c r="P47" s="53" t="str">
        <f t="shared" ca="1" si="22"/>
        <v/>
      </c>
      <c r="Q47" s="53" t="str">
        <f t="shared" ca="1" si="22"/>
        <v/>
      </c>
      <c r="R47" s="53" t="str">
        <f t="shared" ca="1" si="22"/>
        <v/>
      </c>
      <c r="S47" s="53" t="str">
        <f t="shared" ca="1" si="22"/>
        <v/>
      </c>
      <c r="T47" s="53" t="str">
        <f t="shared" ca="1" si="22"/>
        <v/>
      </c>
    </row>
    <row r="48" spans="1:20" x14ac:dyDescent="0.25">
      <c r="A48" s="53" t="str">
        <f ca="1">'Formateurs de garde'!E63</f>
        <v/>
      </c>
      <c r="B48" s="53" t="str">
        <f ca="1">'Formateurs de garde'!E98</f>
        <v/>
      </c>
      <c r="C48" s="53" t="str">
        <f ca="1">'Formateurs de garde'!E133</f>
        <v/>
      </c>
      <c r="D48" s="53" t="str">
        <f ca="1">'Formateurs de garde'!E168</f>
        <v/>
      </c>
      <c r="E48" s="53" t="str">
        <f ca="1">'Formateurs de garde'!E203</f>
        <v/>
      </c>
      <c r="F48" s="53" t="str">
        <f ca="1">'Formateurs de garde'!E238</f>
        <v/>
      </c>
      <c r="G48" s="53" t="str">
        <f ca="1">'Formateurs de garde'!E273</f>
        <v/>
      </c>
      <c r="H48" s="53" t="str">
        <f ca="1">'Formateurs de garde'!E308</f>
        <v/>
      </c>
      <c r="I48" s="53" t="str">
        <f ca="1">'Formateurs de garde'!E343</f>
        <v/>
      </c>
      <c r="J48" s="53" t="str">
        <f ca="1">'Formateurs de garde'!E378</f>
        <v/>
      </c>
      <c r="K48" s="53" t="str">
        <f ca="1">'Formateurs de garde'!E413</f>
        <v/>
      </c>
      <c r="L48" s="53" t="str">
        <f ca="1">'Formateurs de garde'!E448</f>
        <v/>
      </c>
      <c r="M48" s="53" t="str">
        <f ca="1">'Formateurs de garde'!E483</f>
        <v/>
      </c>
      <c r="N48" s="53" t="str">
        <f ca="1">'Formateurs de garde'!E518</f>
        <v/>
      </c>
      <c r="O48" s="53" t="str">
        <f ca="1">'Formateurs de garde'!E553</f>
        <v/>
      </c>
      <c r="P48" s="53" t="str">
        <f ca="1">'Formateurs de garde'!E588</f>
        <v/>
      </c>
      <c r="Q48" s="53" t="str">
        <f ca="1">'Formateurs de garde'!E623</f>
        <v/>
      </c>
      <c r="R48" s="53" t="str">
        <f ca="1">'Formateurs de garde'!E658</f>
        <v/>
      </c>
      <c r="S48" s="53" t="str">
        <f ca="1">'Formateurs de garde'!E693</f>
        <v/>
      </c>
      <c r="T48" s="53" t="str">
        <f ca="1">'Formateurs de garde'!E728</f>
        <v/>
      </c>
    </row>
    <row r="49" spans="1:20" x14ac:dyDescent="0.25">
      <c r="A49" s="53" t="str">
        <f ca="1">IF(A50="",""," ; ")</f>
        <v/>
      </c>
      <c r="B49" s="53" t="str">
        <f t="shared" ref="B49:T49" ca="1" si="23">IF(B50="",""," ; ")</f>
        <v/>
      </c>
      <c r="C49" s="53" t="str">
        <f t="shared" ca="1" si="23"/>
        <v/>
      </c>
      <c r="D49" s="53" t="str">
        <f t="shared" ca="1" si="23"/>
        <v/>
      </c>
      <c r="E49" s="53" t="str">
        <f t="shared" ca="1" si="23"/>
        <v/>
      </c>
      <c r="F49" s="53" t="str">
        <f t="shared" ca="1" si="23"/>
        <v/>
      </c>
      <c r="G49" s="53" t="str">
        <f t="shared" ca="1" si="23"/>
        <v/>
      </c>
      <c r="H49" s="53" t="str">
        <f t="shared" ca="1" si="23"/>
        <v/>
      </c>
      <c r="I49" s="53" t="str">
        <f t="shared" ca="1" si="23"/>
        <v/>
      </c>
      <c r="J49" s="53" t="str">
        <f t="shared" ca="1" si="23"/>
        <v/>
      </c>
      <c r="K49" s="53" t="str">
        <f t="shared" ca="1" si="23"/>
        <v/>
      </c>
      <c r="L49" s="53" t="str">
        <f t="shared" ca="1" si="23"/>
        <v/>
      </c>
      <c r="M49" s="53" t="str">
        <f t="shared" ca="1" si="23"/>
        <v/>
      </c>
      <c r="N49" s="53" t="str">
        <f t="shared" ca="1" si="23"/>
        <v/>
      </c>
      <c r="O49" s="53" t="str">
        <f t="shared" ca="1" si="23"/>
        <v/>
      </c>
      <c r="P49" s="53" t="str">
        <f t="shared" ca="1" si="23"/>
        <v/>
      </c>
      <c r="Q49" s="53" t="str">
        <f t="shared" ca="1" si="23"/>
        <v/>
      </c>
      <c r="R49" s="53" t="str">
        <f t="shared" ca="1" si="23"/>
        <v/>
      </c>
      <c r="S49" s="53" t="str">
        <f t="shared" ca="1" si="23"/>
        <v/>
      </c>
      <c r="T49" s="53" t="str">
        <f t="shared" ca="1" si="23"/>
        <v/>
      </c>
    </row>
    <row r="50" spans="1:20" x14ac:dyDescent="0.25">
      <c r="A50" s="53" t="str">
        <f ca="1">'Formateurs de garde'!E64</f>
        <v/>
      </c>
      <c r="B50" s="53" t="str">
        <f ca="1">'Formateurs de garde'!E99</f>
        <v/>
      </c>
      <c r="C50" s="53" t="str">
        <f ca="1">'Formateurs de garde'!E134</f>
        <v/>
      </c>
      <c r="D50" s="53" t="str">
        <f ca="1">'Formateurs de garde'!E169</f>
        <v/>
      </c>
      <c r="E50" s="53" t="str">
        <f ca="1">'Formateurs de garde'!E204</f>
        <v/>
      </c>
      <c r="F50" s="53" t="str">
        <f ca="1">'Formateurs de garde'!E239</f>
        <v/>
      </c>
      <c r="G50" s="53" t="str">
        <f ca="1">'Formateurs de garde'!E274</f>
        <v/>
      </c>
      <c r="H50" s="53" t="str">
        <f ca="1">'Formateurs de garde'!E309</f>
        <v/>
      </c>
      <c r="I50" s="53" t="str">
        <f ca="1">'Formateurs de garde'!E344</f>
        <v/>
      </c>
      <c r="J50" s="53" t="str">
        <f ca="1">'Formateurs de garde'!E379</f>
        <v/>
      </c>
      <c r="K50" s="53" t="str">
        <f ca="1">'Formateurs de garde'!E414</f>
        <v/>
      </c>
      <c r="L50" s="53" t="str">
        <f ca="1">'Formateurs de garde'!E449</f>
        <v/>
      </c>
      <c r="M50" s="53" t="str">
        <f ca="1">'Formateurs de garde'!E484</f>
        <v/>
      </c>
      <c r="N50" s="53" t="str">
        <f ca="1">'Formateurs de garde'!E519</f>
        <v/>
      </c>
      <c r="O50" s="53" t="str">
        <f ca="1">'Formateurs de garde'!E554</f>
        <v/>
      </c>
      <c r="P50" s="53" t="str">
        <f ca="1">'Formateurs de garde'!E589</f>
        <v/>
      </c>
      <c r="Q50" s="53" t="str">
        <f ca="1">'Formateurs de garde'!E624</f>
        <v/>
      </c>
      <c r="R50" s="53" t="str">
        <f ca="1">'Formateurs de garde'!E659</f>
        <v/>
      </c>
      <c r="S50" s="53" t="str">
        <f ca="1">'Formateurs de garde'!E694</f>
        <v/>
      </c>
      <c r="T50" s="53" t="str">
        <f ca="1">'Formateurs de garde'!E729</f>
        <v/>
      </c>
    </row>
    <row r="51" spans="1:20" x14ac:dyDescent="0.25">
      <c r="A51" s="53" t="str">
        <f ca="1">IF(A52="",""," ; ")</f>
        <v/>
      </c>
      <c r="B51" s="53" t="str">
        <f t="shared" ref="B51:T51" ca="1" si="24">IF(B52="",""," ; ")</f>
        <v/>
      </c>
      <c r="C51" s="53" t="str">
        <f t="shared" ca="1" si="24"/>
        <v/>
      </c>
      <c r="D51" s="53" t="str">
        <f t="shared" ca="1" si="24"/>
        <v/>
      </c>
      <c r="E51" s="53" t="str">
        <f t="shared" ca="1" si="24"/>
        <v/>
      </c>
      <c r="F51" s="53" t="str">
        <f t="shared" ca="1" si="24"/>
        <v/>
      </c>
      <c r="G51" s="53" t="str">
        <f t="shared" ca="1" si="24"/>
        <v/>
      </c>
      <c r="H51" s="53" t="str">
        <f t="shared" ca="1" si="24"/>
        <v/>
      </c>
      <c r="I51" s="53" t="str">
        <f t="shared" ca="1" si="24"/>
        <v/>
      </c>
      <c r="J51" s="53" t="str">
        <f t="shared" ca="1" si="24"/>
        <v/>
      </c>
      <c r="K51" s="53" t="str">
        <f t="shared" ca="1" si="24"/>
        <v/>
      </c>
      <c r="L51" s="53" t="str">
        <f t="shared" ca="1" si="24"/>
        <v/>
      </c>
      <c r="M51" s="53" t="str">
        <f t="shared" ca="1" si="24"/>
        <v/>
      </c>
      <c r="N51" s="53" t="str">
        <f t="shared" ca="1" si="24"/>
        <v/>
      </c>
      <c r="O51" s="53" t="str">
        <f t="shared" ca="1" si="24"/>
        <v/>
      </c>
      <c r="P51" s="53" t="str">
        <f t="shared" ca="1" si="24"/>
        <v/>
      </c>
      <c r="Q51" s="53" t="str">
        <f t="shared" ca="1" si="24"/>
        <v/>
      </c>
      <c r="R51" s="53" t="str">
        <f t="shared" ca="1" si="24"/>
        <v/>
      </c>
      <c r="S51" s="53" t="str">
        <f t="shared" ca="1" si="24"/>
        <v/>
      </c>
      <c r="T51" s="53" t="str">
        <f t="shared" ca="1" si="24"/>
        <v/>
      </c>
    </row>
    <row r="52" spans="1:20" x14ac:dyDescent="0.25">
      <c r="A52" s="53" t="str">
        <f ca="1">'Formateurs de garde'!E65</f>
        <v/>
      </c>
      <c r="B52" s="53" t="str">
        <f ca="1">'Formateurs de garde'!E100</f>
        <v/>
      </c>
      <c r="C52" s="53" t="str">
        <f ca="1">'Formateurs de garde'!E135</f>
        <v/>
      </c>
      <c r="D52" s="53" t="str">
        <f ca="1">'Formateurs de garde'!E170</f>
        <v/>
      </c>
      <c r="E52" s="53" t="str">
        <f ca="1">'Formateurs de garde'!E205</f>
        <v/>
      </c>
      <c r="F52" s="53" t="str">
        <f ca="1">'Formateurs de garde'!E240</f>
        <v/>
      </c>
      <c r="G52" s="53" t="str">
        <f ca="1">'Formateurs de garde'!E275</f>
        <v/>
      </c>
      <c r="H52" s="53" t="str">
        <f ca="1">'Formateurs de garde'!E310</f>
        <v/>
      </c>
      <c r="I52" s="53" t="str">
        <f ca="1">'Formateurs de garde'!E345</f>
        <v/>
      </c>
      <c r="J52" s="53" t="str">
        <f ca="1">'Formateurs de garde'!E380</f>
        <v/>
      </c>
      <c r="K52" s="53" t="str">
        <f ca="1">'Formateurs de garde'!E415</f>
        <v/>
      </c>
      <c r="L52" s="53" t="str">
        <f ca="1">'Formateurs de garde'!E450</f>
        <v/>
      </c>
      <c r="M52" s="53" t="str">
        <f ca="1">'Formateurs de garde'!E485</f>
        <v/>
      </c>
      <c r="N52" s="53" t="str">
        <f ca="1">'Formateurs de garde'!E520</f>
        <v/>
      </c>
      <c r="O52" s="53" t="str">
        <f ca="1">'Formateurs de garde'!E555</f>
        <v/>
      </c>
      <c r="P52" s="53" t="str">
        <f ca="1">'Formateurs de garde'!E590</f>
        <v/>
      </c>
      <c r="Q52" s="53" t="str">
        <f ca="1">'Formateurs de garde'!E625</f>
        <v/>
      </c>
      <c r="R52" s="53" t="str">
        <f ca="1">'Formateurs de garde'!E660</f>
        <v/>
      </c>
      <c r="S52" s="53" t="str">
        <f ca="1">'Formateurs de garde'!E695</f>
        <v/>
      </c>
      <c r="T52" s="53" t="str">
        <f ca="1">'Formateurs de garde'!E730</f>
        <v/>
      </c>
    </row>
    <row r="53" spans="1:20" x14ac:dyDescent="0.25">
      <c r="A53" s="53" t="str">
        <f ca="1">IF(A54="",""," ; ")</f>
        <v/>
      </c>
      <c r="B53" s="53" t="str">
        <f t="shared" ref="B53:T53" ca="1" si="25">IF(B54="",""," ; ")</f>
        <v/>
      </c>
      <c r="C53" s="53" t="str">
        <f t="shared" ca="1" si="25"/>
        <v/>
      </c>
      <c r="D53" s="53" t="str">
        <f t="shared" ca="1" si="25"/>
        <v/>
      </c>
      <c r="E53" s="53" t="str">
        <f t="shared" ca="1" si="25"/>
        <v/>
      </c>
      <c r="F53" s="53" t="str">
        <f t="shared" ca="1" si="25"/>
        <v/>
      </c>
      <c r="G53" s="53" t="str">
        <f t="shared" ca="1" si="25"/>
        <v/>
      </c>
      <c r="H53" s="53" t="str">
        <f t="shared" ca="1" si="25"/>
        <v/>
      </c>
      <c r="I53" s="53" t="str">
        <f t="shared" ca="1" si="25"/>
        <v/>
      </c>
      <c r="J53" s="53" t="str">
        <f t="shared" ca="1" si="25"/>
        <v/>
      </c>
      <c r="K53" s="53" t="str">
        <f t="shared" ca="1" si="25"/>
        <v/>
      </c>
      <c r="L53" s="53" t="str">
        <f t="shared" ca="1" si="25"/>
        <v/>
      </c>
      <c r="M53" s="53" t="str">
        <f t="shared" ca="1" si="25"/>
        <v/>
      </c>
      <c r="N53" s="53" t="str">
        <f t="shared" ca="1" si="25"/>
        <v/>
      </c>
      <c r="O53" s="53" t="str">
        <f t="shared" ca="1" si="25"/>
        <v/>
      </c>
      <c r="P53" s="53" t="str">
        <f t="shared" ca="1" si="25"/>
        <v/>
      </c>
      <c r="Q53" s="53" t="str">
        <f t="shared" ca="1" si="25"/>
        <v/>
      </c>
      <c r="R53" s="53" t="str">
        <f t="shared" ca="1" si="25"/>
        <v/>
      </c>
      <c r="S53" s="53" t="str">
        <f t="shared" ca="1" si="25"/>
        <v/>
      </c>
      <c r="T53" s="53" t="str">
        <f t="shared" ca="1" si="25"/>
        <v/>
      </c>
    </row>
    <row r="54" spans="1:20" x14ac:dyDescent="0.25">
      <c r="A54" s="53" t="str">
        <f ca="1">'Formateurs de garde'!E66</f>
        <v/>
      </c>
      <c r="B54" s="53" t="str">
        <f ca="1">'Formateurs de garde'!E101</f>
        <v/>
      </c>
      <c r="C54" s="53" t="str">
        <f ca="1">'Formateurs de garde'!E136</f>
        <v/>
      </c>
      <c r="D54" s="53" t="str">
        <f ca="1">'Formateurs de garde'!E171</f>
        <v/>
      </c>
      <c r="E54" s="53" t="str">
        <f ca="1">'Formateurs de garde'!E206</f>
        <v/>
      </c>
      <c r="F54" s="53" t="str">
        <f ca="1">'Formateurs de garde'!E241</f>
        <v/>
      </c>
      <c r="G54" s="53" t="str">
        <f ca="1">'Formateurs de garde'!E276</f>
        <v/>
      </c>
      <c r="H54" s="53" t="str">
        <f ca="1">'Formateurs de garde'!E311</f>
        <v/>
      </c>
      <c r="I54" s="53" t="str">
        <f ca="1">'Formateurs de garde'!E346</f>
        <v/>
      </c>
      <c r="J54" s="53" t="str">
        <f ca="1">'Formateurs de garde'!E381</f>
        <v/>
      </c>
      <c r="K54" s="53" t="str">
        <f ca="1">'Formateurs de garde'!E416</f>
        <v/>
      </c>
      <c r="L54" s="53" t="str">
        <f ca="1">'Formateurs de garde'!E451</f>
        <v/>
      </c>
      <c r="M54" s="53" t="str">
        <f ca="1">'Formateurs de garde'!E486</f>
        <v/>
      </c>
      <c r="N54" s="53" t="str">
        <f ca="1">'Formateurs de garde'!E521</f>
        <v/>
      </c>
      <c r="O54" s="53" t="str">
        <f ca="1">'Formateurs de garde'!E556</f>
        <v/>
      </c>
      <c r="P54" s="53" t="str">
        <f ca="1">'Formateurs de garde'!E591</f>
        <v/>
      </c>
      <c r="Q54" s="53" t="str">
        <f ca="1">'Formateurs de garde'!E626</f>
        <v/>
      </c>
      <c r="R54" s="53" t="str">
        <f ca="1">'Formateurs de garde'!E661</f>
        <v/>
      </c>
      <c r="S54" s="53" t="str">
        <f ca="1">'Formateurs de garde'!E696</f>
        <v/>
      </c>
      <c r="T54" s="53" t="str">
        <f ca="1">'Formateurs de garde'!E731</f>
        <v/>
      </c>
    </row>
    <row r="55" spans="1:20" x14ac:dyDescent="0.25">
      <c r="A55" s="53" t="str">
        <f ca="1">IF(A56="",""," ; ")</f>
        <v/>
      </c>
      <c r="B55" s="53" t="str">
        <f t="shared" ref="B55:T55" ca="1" si="26">IF(B56="",""," ; ")</f>
        <v/>
      </c>
      <c r="C55" s="53" t="str">
        <f t="shared" ca="1" si="26"/>
        <v/>
      </c>
      <c r="D55" s="53" t="str">
        <f t="shared" ca="1" si="26"/>
        <v/>
      </c>
      <c r="E55" s="53" t="str">
        <f t="shared" ca="1" si="26"/>
        <v/>
      </c>
      <c r="F55" s="53" t="str">
        <f t="shared" ca="1" si="26"/>
        <v/>
      </c>
      <c r="G55" s="53" t="str">
        <f t="shared" ca="1" si="26"/>
        <v/>
      </c>
      <c r="H55" s="53" t="str">
        <f t="shared" ca="1" si="26"/>
        <v/>
      </c>
      <c r="I55" s="53" t="str">
        <f t="shared" ca="1" si="26"/>
        <v/>
      </c>
      <c r="J55" s="53" t="str">
        <f t="shared" ca="1" si="26"/>
        <v/>
      </c>
      <c r="K55" s="53" t="str">
        <f t="shared" ca="1" si="26"/>
        <v/>
      </c>
      <c r="L55" s="53" t="str">
        <f t="shared" ca="1" si="26"/>
        <v/>
      </c>
      <c r="M55" s="53" t="str">
        <f t="shared" ca="1" si="26"/>
        <v/>
      </c>
      <c r="N55" s="53" t="str">
        <f t="shared" ca="1" si="26"/>
        <v/>
      </c>
      <c r="O55" s="53" t="str">
        <f t="shared" ca="1" si="26"/>
        <v/>
      </c>
      <c r="P55" s="53" t="str">
        <f t="shared" ca="1" si="26"/>
        <v/>
      </c>
      <c r="Q55" s="53" t="str">
        <f t="shared" ca="1" si="26"/>
        <v/>
      </c>
      <c r="R55" s="53" t="str">
        <f t="shared" ca="1" si="26"/>
        <v/>
      </c>
      <c r="S55" s="53" t="str">
        <f t="shared" ca="1" si="26"/>
        <v/>
      </c>
      <c r="T55" s="53" t="str">
        <f t="shared" ca="1" si="26"/>
        <v/>
      </c>
    </row>
    <row r="56" spans="1:20" x14ac:dyDescent="0.25">
      <c r="A56" s="53" t="str">
        <f ca="1">'Formateurs de garde'!E67</f>
        <v/>
      </c>
      <c r="B56" s="53" t="str">
        <f ca="1">'Formateurs de garde'!E102</f>
        <v/>
      </c>
      <c r="C56" s="53" t="str">
        <f ca="1">'Formateurs de garde'!E137</f>
        <v/>
      </c>
      <c r="D56" s="53" t="str">
        <f ca="1">'Formateurs de garde'!E172</f>
        <v/>
      </c>
      <c r="E56" s="53" t="str">
        <f ca="1">'Formateurs de garde'!E207</f>
        <v/>
      </c>
      <c r="F56" s="53" t="str">
        <f ca="1">'Formateurs de garde'!E242</f>
        <v/>
      </c>
      <c r="G56" s="53" t="str">
        <f ca="1">'Formateurs de garde'!E277</f>
        <v/>
      </c>
      <c r="H56" s="53" t="str">
        <f ca="1">'Formateurs de garde'!E312</f>
        <v/>
      </c>
      <c r="I56" s="53" t="str">
        <f ca="1">'Formateurs de garde'!E347</f>
        <v/>
      </c>
      <c r="J56" s="53" t="str">
        <f ca="1">'Formateurs de garde'!E382</f>
        <v/>
      </c>
      <c r="K56" s="53" t="str">
        <f ca="1">'Formateurs de garde'!E417</f>
        <v/>
      </c>
      <c r="L56" s="53" t="str">
        <f ca="1">'Formateurs de garde'!E452</f>
        <v/>
      </c>
      <c r="M56" s="53" t="str">
        <f ca="1">'Formateurs de garde'!E487</f>
        <v/>
      </c>
      <c r="N56" s="53" t="str">
        <f ca="1">'Formateurs de garde'!E522</f>
        <v/>
      </c>
      <c r="O56" s="53" t="str">
        <f ca="1">'Formateurs de garde'!E557</f>
        <v/>
      </c>
      <c r="P56" s="53" t="str">
        <f ca="1">'Formateurs de garde'!E592</f>
        <v/>
      </c>
      <c r="Q56" s="53" t="str">
        <f ca="1">'Formateurs de garde'!E627</f>
        <v/>
      </c>
      <c r="R56" s="53" t="str">
        <f ca="1">'Formateurs de garde'!E662</f>
        <v/>
      </c>
      <c r="S56" s="53" t="str">
        <f ca="1">'Formateurs de garde'!E697</f>
        <v/>
      </c>
      <c r="T56" s="53" t="str">
        <f ca="1">'Formateurs de garde'!E732</f>
        <v/>
      </c>
    </row>
    <row r="57" spans="1:20" x14ac:dyDescent="0.25">
      <c r="A57" s="53" t="str">
        <f ca="1">IF(A58="",""," ; ")</f>
        <v/>
      </c>
      <c r="B57" s="53" t="str">
        <f t="shared" ref="B57:T57" ca="1" si="27">IF(B58="",""," ; ")</f>
        <v/>
      </c>
      <c r="C57" s="53" t="str">
        <f t="shared" ca="1" si="27"/>
        <v/>
      </c>
      <c r="D57" s="53" t="str">
        <f t="shared" ca="1" si="27"/>
        <v/>
      </c>
      <c r="E57" s="53" t="str">
        <f t="shared" ca="1" si="27"/>
        <v/>
      </c>
      <c r="F57" s="53" t="str">
        <f t="shared" ca="1" si="27"/>
        <v/>
      </c>
      <c r="G57" s="53" t="str">
        <f t="shared" ca="1" si="27"/>
        <v/>
      </c>
      <c r="H57" s="53" t="str">
        <f t="shared" ca="1" si="27"/>
        <v/>
      </c>
      <c r="I57" s="53" t="str">
        <f t="shared" ca="1" si="27"/>
        <v/>
      </c>
      <c r="J57" s="53" t="str">
        <f t="shared" ca="1" si="27"/>
        <v/>
      </c>
      <c r="K57" s="53" t="str">
        <f t="shared" ca="1" si="27"/>
        <v/>
      </c>
      <c r="L57" s="53" t="str">
        <f t="shared" ca="1" si="27"/>
        <v/>
      </c>
      <c r="M57" s="53" t="str">
        <f t="shared" ca="1" si="27"/>
        <v/>
      </c>
      <c r="N57" s="53" t="str">
        <f t="shared" ca="1" si="27"/>
        <v/>
      </c>
      <c r="O57" s="53" t="str">
        <f t="shared" ca="1" si="27"/>
        <v/>
      </c>
      <c r="P57" s="53" t="str">
        <f t="shared" ca="1" si="27"/>
        <v/>
      </c>
      <c r="Q57" s="53" t="str">
        <f t="shared" ca="1" si="27"/>
        <v/>
      </c>
      <c r="R57" s="53" t="str">
        <f t="shared" ca="1" si="27"/>
        <v/>
      </c>
      <c r="S57" s="53" t="str">
        <f t="shared" ca="1" si="27"/>
        <v/>
      </c>
      <c r="T57" s="53" t="str">
        <f t="shared" ca="1" si="27"/>
        <v/>
      </c>
    </row>
    <row r="58" spans="1:20" x14ac:dyDescent="0.25">
      <c r="A58" s="53" t="str">
        <f ca="1">'Formateurs de garde'!E68</f>
        <v/>
      </c>
      <c r="B58" s="53" t="str">
        <f ca="1">'Formateurs de garde'!E103</f>
        <v/>
      </c>
      <c r="C58" s="53" t="str">
        <f ca="1">'Formateurs de garde'!E138</f>
        <v/>
      </c>
      <c r="D58" s="53" t="str">
        <f ca="1">'Formateurs de garde'!E173</f>
        <v/>
      </c>
      <c r="E58" s="53" t="str">
        <f ca="1">'Formateurs de garde'!E208</f>
        <v/>
      </c>
      <c r="F58" s="53" t="str">
        <f ca="1">'Formateurs de garde'!E243</f>
        <v/>
      </c>
      <c r="G58" s="53" t="str">
        <f ca="1">'Formateurs de garde'!E278</f>
        <v/>
      </c>
      <c r="H58" s="53" t="str">
        <f ca="1">'Formateurs de garde'!E313</f>
        <v/>
      </c>
      <c r="I58" s="53" t="str">
        <f ca="1">'Formateurs de garde'!E348</f>
        <v/>
      </c>
      <c r="J58" s="53" t="str">
        <f ca="1">'Formateurs de garde'!E383</f>
        <v/>
      </c>
      <c r="K58" s="53" t="str">
        <f ca="1">'Formateurs de garde'!E418</f>
        <v/>
      </c>
      <c r="L58" s="53" t="str">
        <f ca="1">'Formateurs de garde'!E453</f>
        <v/>
      </c>
      <c r="M58" s="53" t="str">
        <f ca="1">'Formateurs de garde'!E488</f>
        <v/>
      </c>
      <c r="N58" s="53" t="str">
        <f ca="1">'Formateurs de garde'!E523</f>
        <v/>
      </c>
      <c r="O58" s="53" t="str">
        <f ca="1">'Formateurs de garde'!E558</f>
        <v/>
      </c>
      <c r="P58" s="53" t="str">
        <f ca="1">'Formateurs de garde'!E593</f>
        <v/>
      </c>
      <c r="Q58" s="53" t="str">
        <f ca="1">'Formateurs de garde'!E628</f>
        <v/>
      </c>
      <c r="R58" s="53" t="str">
        <f ca="1">'Formateurs de garde'!E663</f>
        <v/>
      </c>
      <c r="S58" s="53" t="str">
        <f ca="1">'Formateurs de garde'!E698</f>
        <v/>
      </c>
      <c r="T58" s="53" t="str">
        <f ca="1">'Formateurs de garde'!E733</f>
        <v/>
      </c>
    </row>
    <row r="59" spans="1:20" x14ac:dyDescent="0.25">
      <c r="A59" s="53" t="str">
        <f ca="1">IF(A60="",""," ; ")</f>
        <v/>
      </c>
      <c r="B59" s="53" t="str">
        <f t="shared" ref="B59:T59" ca="1" si="28">IF(B60="",""," ; ")</f>
        <v/>
      </c>
      <c r="C59" s="53" t="str">
        <f t="shared" ca="1" si="28"/>
        <v/>
      </c>
      <c r="D59" s="53" t="str">
        <f t="shared" ca="1" si="28"/>
        <v/>
      </c>
      <c r="E59" s="53" t="str">
        <f t="shared" ca="1" si="28"/>
        <v/>
      </c>
      <c r="F59" s="53" t="str">
        <f t="shared" ca="1" si="28"/>
        <v/>
      </c>
      <c r="G59" s="53" t="str">
        <f t="shared" ca="1" si="28"/>
        <v/>
      </c>
      <c r="H59" s="53" t="str">
        <f t="shared" ca="1" si="28"/>
        <v/>
      </c>
      <c r="I59" s="53" t="str">
        <f t="shared" ca="1" si="28"/>
        <v/>
      </c>
      <c r="J59" s="53" t="str">
        <f t="shared" ca="1" si="28"/>
        <v/>
      </c>
      <c r="K59" s="53" t="str">
        <f t="shared" ca="1" si="28"/>
        <v/>
      </c>
      <c r="L59" s="53" t="str">
        <f t="shared" ca="1" si="28"/>
        <v/>
      </c>
      <c r="M59" s="53" t="str">
        <f t="shared" ca="1" si="28"/>
        <v/>
      </c>
      <c r="N59" s="53" t="str">
        <f t="shared" ca="1" si="28"/>
        <v/>
      </c>
      <c r="O59" s="53" t="str">
        <f t="shared" ca="1" si="28"/>
        <v/>
      </c>
      <c r="P59" s="53" t="str">
        <f t="shared" ca="1" si="28"/>
        <v/>
      </c>
      <c r="Q59" s="53" t="str">
        <f t="shared" ca="1" si="28"/>
        <v/>
      </c>
      <c r="R59" s="53" t="str">
        <f t="shared" ca="1" si="28"/>
        <v/>
      </c>
      <c r="S59" s="53" t="str">
        <f t="shared" ca="1" si="28"/>
        <v/>
      </c>
      <c r="T59" s="53" t="str">
        <f t="shared" ca="1" si="28"/>
        <v/>
      </c>
    </row>
    <row r="60" spans="1:20" x14ac:dyDescent="0.25">
      <c r="A60" s="53" t="str">
        <f ca="1">'Formateurs de garde'!E69</f>
        <v/>
      </c>
      <c r="B60" s="53" t="str">
        <f ca="1">'Formateurs de garde'!E104</f>
        <v/>
      </c>
      <c r="C60" s="53" t="str">
        <f ca="1">'Formateurs de garde'!E139</f>
        <v/>
      </c>
      <c r="D60" s="53" t="str">
        <f ca="1">'Formateurs de garde'!E174</f>
        <v/>
      </c>
      <c r="E60" s="53" t="str">
        <f ca="1">'Formateurs de garde'!E209</f>
        <v/>
      </c>
      <c r="F60" s="53" t="str">
        <f ca="1">'Formateurs de garde'!E244</f>
        <v/>
      </c>
      <c r="G60" s="53" t="str">
        <f ca="1">'Formateurs de garde'!E279</f>
        <v/>
      </c>
      <c r="H60" s="53" t="str">
        <f ca="1">'Formateurs de garde'!E314</f>
        <v/>
      </c>
      <c r="I60" s="53" t="str">
        <f ca="1">'Formateurs de garde'!E349</f>
        <v/>
      </c>
      <c r="J60" s="53" t="str">
        <f ca="1">'Formateurs de garde'!E384</f>
        <v/>
      </c>
      <c r="K60" s="53" t="str">
        <f ca="1">'Formateurs de garde'!E419</f>
        <v/>
      </c>
      <c r="L60" s="53" t="str">
        <f ca="1">'Formateurs de garde'!E454</f>
        <v/>
      </c>
      <c r="M60" s="53" t="str">
        <f ca="1">'Formateurs de garde'!E489</f>
        <v/>
      </c>
      <c r="N60" s="53" t="str">
        <f ca="1">'Formateurs de garde'!E524</f>
        <v/>
      </c>
      <c r="O60" s="53" t="str">
        <f ca="1">'Formateurs de garde'!E559</f>
        <v/>
      </c>
      <c r="P60" s="53" t="str">
        <f ca="1">'Formateurs de garde'!E594</f>
        <v/>
      </c>
      <c r="Q60" s="53" t="str">
        <f ca="1">'Formateurs de garde'!E629</f>
        <v/>
      </c>
      <c r="R60" s="53" t="str">
        <f ca="1">'Formateurs de garde'!E664</f>
        <v/>
      </c>
      <c r="S60" s="53" t="str">
        <f ca="1">'Formateurs de garde'!E699</f>
        <v/>
      </c>
      <c r="T60" s="53" t="str">
        <f ca="1">'Formateurs de garde'!E734</f>
        <v/>
      </c>
    </row>
    <row r="61" spans="1:20" s="49" customFormat="1" ht="103.5" customHeight="1" x14ac:dyDescent="0.25">
      <c r="A61" s="56" t="str">
        <f ca="1">CONCATENATE(A2,A3,A4,A5,A6,A7,A8,A9,A10,A11,A12,A13,A14,A15,A16,A17,A18,A19,A20,A21,A22,A23,A24,A25,A26,A27,A28,A29,A30,A31,A32,A33,A34,A35,A36,A37,A38,A39,A40,A41,A42,A43,A44,A45,A46,A47,A48,A49,A50,A51,A52,A53,A54,A55,A56,A57,A58,A59,A60)</f>
        <v>Agents 4</v>
      </c>
      <c r="B61" s="56" t="str">
        <f t="shared" ref="B61:T61" ca="1" si="29">CONCATENATE(B2,B3,B4,B5,B6,B7,B8,B9,B10,B11,B12,B13,B14,B15,B16,B17,B18,B19,B20,B21,B22,B23,B24,B25,B26,B27,B28,B29,B30,B31,B32,B33,B34,B35,B36,B37,B38,B39,B40,B41,B42,B43,B44,B45,B46,B47,B48,B49,B50,B51,B52,B53,B54,B55,B56,B57,B58,B59,B60)</f>
        <v>Agents 4</v>
      </c>
      <c r="C61" s="56" t="str">
        <f t="shared" ca="1" si="29"/>
        <v/>
      </c>
      <c r="D61" s="56" t="str">
        <f t="shared" ca="1" si="29"/>
        <v/>
      </c>
      <c r="E61" s="56" t="str">
        <f t="shared" ca="1" si="29"/>
        <v>Agents 4</v>
      </c>
      <c r="F61" s="56" t="str">
        <f t="shared" ca="1" si="29"/>
        <v/>
      </c>
      <c r="G61" s="56" t="str">
        <f t="shared" ca="1" si="29"/>
        <v/>
      </c>
      <c r="H61" s="56" t="str">
        <f t="shared" ca="1" si="29"/>
        <v/>
      </c>
      <c r="I61" s="56" t="str">
        <f t="shared" ca="1" si="29"/>
        <v/>
      </c>
      <c r="J61" s="56" t="str">
        <f t="shared" ca="1" si="29"/>
        <v/>
      </c>
      <c r="K61" s="56" t="str">
        <f t="shared" ca="1" si="29"/>
        <v/>
      </c>
      <c r="L61" s="56" t="str">
        <f t="shared" ca="1" si="29"/>
        <v/>
      </c>
      <c r="M61" s="56" t="str">
        <f t="shared" ca="1" si="29"/>
        <v/>
      </c>
      <c r="N61" s="56" t="str">
        <f t="shared" ca="1" si="29"/>
        <v/>
      </c>
      <c r="O61" s="56" t="str">
        <f t="shared" ca="1" si="29"/>
        <v/>
      </c>
      <c r="P61" s="56" t="str">
        <f t="shared" ca="1" si="29"/>
        <v/>
      </c>
      <c r="Q61" s="56" t="str">
        <f t="shared" ca="1" si="29"/>
        <v/>
      </c>
      <c r="R61" s="56" t="str">
        <f t="shared" ca="1" si="29"/>
        <v/>
      </c>
      <c r="S61" s="56" t="str">
        <f t="shared" ca="1" si="29"/>
        <v/>
      </c>
      <c r="T61" s="56" t="str">
        <f t="shared" ca="1" si="29"/>
        <v/>
      </c>
    </row>
  </sheetData>
  <sheetProtection sheet="1" objects="1" scenarios="1" selectLockedCells="1" selectUnlockedCells="1"/>
  <conditionalFormatting sqref="A2:T60">
    <cfRule type="expression" dxfId="0" priority="1">
      <formula>MOD(ROW(),2)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J34"/>
  <sheetViews>
    <sheetView workbookViewId="0">
      <selection activeCell="F2" sqref="F2"/>
    </sheetView>
  </sheetViews>
  <sheetFormatPr baseColWidth="10" defaultColWidth="11.42578125" defaultRowHeight="15" x14ac:dyDescent="0.25"/>
  <cols>
    <col min="1" max="1" width="11.42578125" style="23"/>
    <col min="2" max="2" width="23.140625" style="23" bestFit="1" customWidth="1"/>
    <col min="3" max="5" width="11.42578125" style="23"/>
    <col min="6" max="6" width="34" style="23" customWidth="1"/>
    <col min="7" max="7" width="29.5703125" style="23" bestFit="1" customWidth="1"/>
    <col min="8" max="8" width="35" style="23" customWidth="1"/>
    <col min="9" max="16384" width="11.42578125" style="23"/>
  </cols>
  <sheetData>
    <row r="1" spans="1:10" x14ac:dyDescent="0.25">
      <c r="C1" s="32" t="s">
        <v>110</v>
      </c>
      <c r="G1" s="33" t="s">
        <v>111</v>
      </c>
      <c r="J1" s="32"/>
    </row>
    <row r="2" spans="1:10" x14ac:dyDescent="0.25">
      <c r="A2" s="37">
        <f>C2</f>
        <v>16</v>
      </c>
      <c r="B2" s="39" t="str">
        <f>IF(FCJ!A7="","",FCJ!A7)</f>
        <v>Agents 1</v>
      </c>
      <c r="C2" s="38">
        <f>IF(B2="","",COUNTIF($B$2:$B$31,"&lt;="&amp;B2))</f>
        <v>16</v>
      </c>
      <c r="E2" s="24">
        <f>C33</f>
        <v>16</v>
      </c>
      <c r="F2" s="24" t="str">
        <f>IF(E2=0,"",VLOOKUP(E2,$A$2:$C$31,2,FALSE))</f>
        <v>Agents 1</v>
      </c>
      <c r="G2" s="24" t="str">
        <f>IFERROR(F2,"AGENT EN DOUBLE")</f>
        <v>Agents 1</v>
      </c>
      <c r="H2" s="24" t="str">
        <f>F2</f>
        <v>Agents 1</v>
      </c>
    </row>
    <row r="3" spans="1:10" x14ac:dyDescent="0.25">
      <c r="A3" s="37">
        <f t="shared" ref="A3:A31" si="0">C3</f>
        <v>22</v>
      </c>
      <c r="B3" s="39" t="str">
        <f>IF(FCJ!A8="","",FCJ!A8)</f>
        <v>Agents 4</v>
      </c>
      <c r="C3" s="38">
        <f t="shared" ref="C3:C31" si="1">IF(B3="","",COUNTIF($B$2:$B$31,"&lt;="&amp;B3))</f>
        <v>22</v>
      </c>
      <c r="E3" s="24">
        <f>IF(E2="","",IF(E2+1&gt;$C$34,"",E2+1))</f>
        <v>17</v>
      </c>
      <c r="F3" s="24" t="str">
        <f>IF(E3="","",VLOOKUP(E3,$A$2:$C$31,2,FALSE))</f>
        <v>Agents 10</v>
      </c>
      <c r="G3" s="24" t="str">
        <f t="shared" ref="G3:G31" si="2">IFERROR(F3,"AGENT EN DOUBLE")</f>
        <v>Agents 10</v>
      </c>
      <c r="H3" s="24" t="str">
        <f t="shared" ref="H3:H31" si="3">F3</f>
        <v>Agents 10</v>
      </c>
    </row>
    <row r="4" spans="1:10" x14ac:dyDescent="0.25">
      <c r="A4" s="37">
        <f t="shared" si="0"/>
        <v>25</v>
      </c>
      <c r="B4" s="39" t="str">
        <f>IF(FCJ!A9="","",FCJ!A9)</f>
        <v>Agents 6</v>
      </c>
      <c r="C4" s="38">
        <f t="shared" si="1"/>
        <v>25</v>
      </c>
      <c r="E4" s="24">
        <f t="shared" ref="E4:E31" si="4">IF(E3="","",IF(E3+1&gt;$C$34,"",E3+1))</f>
        <v>18</v>
      </c>
      <c r="F4" s="24" t="str">
        <f t="shared" ref="F4:F31" si="5">IF(E4="","",VLOOKUP(E4,$A$2:$C$31,2,FALSE))</f>
        <v>Agents 106</v>
      </c>
      <c r="G4" s="24" t="str">
        <f t="shared" si="2"/>
        <v>Agents 106</v>
      </c>
      <c r="H4" s="24" t="str">
        <f t="shared" si="3"/>
        <v>Agents 106</v>
      </c>
    </row>
    <row r="5" spans="1:10" x14ac:dyDescent="0.25">
      <c r="A5" s="37">
        <f t="shared" si="0"/>
        <v>29</v>
      </c>
      <c r="B5" s="39" t="str">
        <f>IF(FCJ!A10="","",FCJ!A10)</f>
        <v>Agents 8</v>
      </c>
      <c r="C5" s="38">
        <f t="shared" si="1"/>
        <v>29</v>
      </c>
      <c r="E5" s="24">
        <f t="shared" si="4"/>
        <v>19</v>
      </c>
      <c r="F5" s="24" t="str">
        <f t="shared" si="5"/>
        <v>Agents 110</v>
      </c>
      <c r="G5" s="24" t="str">
        <f t="shared" si="2"/>
        <v>Agents 110</v>
      </c>
      <c r="H5" s="24" t="str">
        <f t="shared" si="3"/>
        <v>Agents 110</v>
      </c>
    </row>
    <row r="6" spans="1:10" x14ac:dyDescent="0.25">
      <c r="A6" s="37">
        <f t="shared" si="0"/>
        <v>17</v>
      </c>
      <c r="B6" s="39" t="str">
        <f>IF(FCJ!A11="","",FCJ!A11)</f>
        <v>Agents 10</v>
      </c>
      <c r="C6" s="38">
        <f t="shared" si="1"/>
        <v>17</v>
      </c>
      <c r="E6" s="24">
        <f t="shared" si="4"/>
        <v>20</v>
      </c>
      <c r="F6" s="24" t="str">
        <f t="shared" si="5"/>
        <v>Agents 3</v>
      </c>
      <c r="G6" s="24" t="str">
        <f t="shared" si="2"/>
        <v>Agents 3</v>
      </c>
      <c r="H6" s="24" t="str">
        <f t="shared" si="3"/>
        <v>Agents 3</v>
      </c>
    </row>
    <row r="7" spans="1:10" x14ac:dyDescent="0.25">
      <c r="A7" s="37">
        <f t="shared" si="0"/>
        <v>20</v>
      </c>
      <c r="B7" s="39" t="str">
        <f>IF(FCJ!A12="","",FCJ!A12)</f>
        <v>Agents 3</v>
      </c>
      <c r="C7" s="38">
        <f t="shared" si="1"/>
        <v>20</v>
      </c>
      <c r="E7" s="24">
        <f t="shared" si="4"/>
        <v>21</v>
      </c>
      <c r="F7" s="24" t="str">
        <f t="shared" si="5"/>
        <v>Agents 30</v>
      </c>
      <c r="G7" s="24" t="str">
        <f t="shared" si="2"/>
        <v>Agents 30</v>
      </c>
      <c r="H7" s="24" t="str">
        <f t="shared" si="3"/>
        <v>Agents 30</v>
      </c>
    </row>
    <row r="8" spans="1:10" x14ac:dyDescent="0.25">
      <c r="A8" s="37">
        <f t="shared" si="0"/>
        <v>18</v>
      </c>
      <c r="B8" s="39" t="str">
        <f>IF(FCJ!A13="","",FCJ!A13)</f>
        <v>Agents 106</v>
      </c>
      <c r="C8" s="38">
        <f t="shared" si="1"/>
        <v>18</v>
      </c>
      <c r="E8" s="24">
        <f t="shared" si="4"/>
        <v>22</v>
      </c>
      <c r="F8" s="24" t="str">
        <f t="shared" si="5"/>
        <v>Agents 4</v>
      </c>
      <c r="G8" s="24" t="str">
        <f t="shared" si="2"/>
        <v>Agents 4</v>
      </c>
      <c r="H8" s="24" t="str">
        <f t="shared" si="3"/>
        <v>Agents 4</v>
      </c>
    </row>
    <row r="9" spans="1:10" x14ac:dyDescent="0.25">
      <c r="A9" s="37">
        <f t="shared" si="0"/>
        <v>21</v>
      </c>
      <c r="B9" s="39" t="str">
        <f>IF(FCJ!A14="","",FCJ!A14)</f>
        <v>Agents 30</v>
      </c>
      <c r="C9" s="38">
        <f t="shared" si="1"/>
        <v>21</v>
      </c>
      <c r="E9" s="24">
        <f t="shared" si="4"/>
        <v>23</v>
      </c>
      <c r="F9" s="24" t="str">
        <f t="shared" si="5"/>
        <v>Agents 41</v>
      </c>
      <c r="G9" s="24" t="str">
        <f t="shared" si="2"/>
        <v>Agents 41</v>
      </c>
      <c r="H9" s="24" t="str">
        <f t="shared" si="3"/>
        <v>Agents 41</v>
      </c>
    </row>
    <row r="10" spans="1:10" x14ac:dyDescent="0.25">
      <c r="A10" s="37">
        <f t="shared" si="0"/>
        <v>27</v>
      </c>
      <c r="B10" s="39" t="str">
        <f>IF(FCJ!A15="","",FCJ!A15)</f>
        <v>Agents 71</v>
      </c>
      <c r="C10" s="38">
        <f t="shared" si="1"/>
        <v>27</v>
      </c>
      <c r="E10" s="24">
        <f t="shared" si="4"/>
        <v>24</v>
      </c>
      <c r="F10" s="24" t="str">
        <f t="shared" si="5"/>
        <v>Agents 48</v>
      </c>
      <c r="G10" s="24" t="str">
        <f t="shared" si="2"/>
        <v>Agents 48</v>
      </c>
      <c r="H10" s="24" t="str">
        <f t="shared" si="3"/>
        <v>Agents 48</v>
      </c>
    </row>
    <row r="11" spans="1:10" x14ac:dyDescent="0.25">
      <c r="A11" s="37">
        <f t="shared" si="0"/>
        <v>23</v>
      </c>
      <c r="B11" s="39" t="str">
        <f>IF(FCJ!A16="","",FCJ!A16)</f>
        <v>Agents 41</v>
      </c>
      <c r="C11" s="38">
        <f t="shared" si="1"/>
        <v>23</v>
      </c>
      <c r="E11" s="24">
        <f t="shared" si="4"/>
        <v>25</v>
      </c>
      <c r="F11" s="24" t="str">
        <f t="shared" si="5"/>
        <v>Agents 6</v>
      </c>
      <c r="G11" s="24" t="str">
        <f t="shared" si="2"/>
        <v>Agents 6</v>
      </c>
      <c r="H11" s="24" t="str">
        <f t="shared" si="3"/>
        <v>Agents 6</v>
      </c>
    </row>
    <row r="12" spans="1:10" x14ac:dyDescent="0.25">
      <c r="A12" s="37">
        <f t="shared" si="0"/>
        <v>24</v>
      </c>
      <c r="B12" s="40" t="str">
        <f>IF(FCJ!C7="","",FCJ!C7)</f>
        <v>Agents 48</v>
      </c>
      <c r="C12" s="38">
        <f t="shared" si="1"/>
        <v>24</v>
      </c>
      <c r="E12" s="24">
        <f t="shared" si="4"/>
        <v>26</v>
      </c>
      <c r="F12" s="24" t="str">
        <f t="shared" si="5"/>
        <v>Agents 67</v>
      </c>
      <c r="G12" s="24" t="str">
        <f t="shared" si="2"/>
        <v>Agents 67</v>
      </c>
      <c r="H12" s="24" t="str">
        <f t="shared" si="3"/>
        <v>Agents 67</v>
      </c>
    </row>
    <row r="13" spans="1:10" x14ac:dyDescent="0.25">
      <c r="A13" s="37" t="str">
        <f t="shared" si="0"/>
        <v/>
      </c>
      <c r="B13" s="40" t="str">
        <f>IF(FCJ!C8="","",FCJ!C8)</f>
        <v/>
      </c>
      <c r="C13" s="38" t="str">
        <f t="shared" si="1"/>
        <v/>
      </c>
      <c r="E13" s="24">
        <f t="shared" si="4"/>
        <v>27</v>
      </c>
      <c r="F13" s="24" t="str">
        <f t="shared" si="5"/>
        <v>Agents 71</v>
      </c>
      <c r="G13" s="24" t="str">
        <f t="shared" si="2"/>
        <v>Agents 71</v>
      </c>
      <c r="H13" s="24" t="str">
        <f t="shared" si="3"/>
        <v>Agents 71</v>
      </c>
    </row>
    <row r="14" spans="1:10" x14ac:dyDescent="0.25">
      <c r="A14" s="37" t="str">
        <f t="shared" si="0"/>
        <v/>
      </c>
      <c r="B14" s="40" t="str">
        <f>IF(FCJ!C9="","",FCJ!C9)</f>
        <v/>
      </c>
      <c r="C14" s="38" t="str">
        <f t="shared" si="1"/>
        <v/>
      </c>
      <c r="E14" s="24">
        <f t="shared" si="4"/>
        <v>28</v>
      </c>
      <c r="F14" s="24" t="str">
        <f t="shared" si="5"/>
        <v>Agents 79</v>
      </c>
      <c r="G14" s="24" t="str">
        <f t="shared" si="2"/>
        <v>Agents 79</v>
      </c>
      <c r="H14" s="24" t="str">
        <f t="shared" si="3"/>
        <v>Agents 79</v>
      </c>
    </row>
    <row r="15" spans="1:10" x14ac:dyDescent="0.25">
      <c r="A15" s="37" t="str">
        <f t="shared" si="0"/>
        <v/>
      </c>
      <c r="B15" s="40" t="str">
        <f>IF(FCJ!C10="","",FCJ!C10)</f>
        <v/>
      </c>
      <c r="C15" s="38" t="str">
        <f t="shared" si="1"/>
        <v/>
      </c>
      <c r="E15" s="24">
        <f t="shared" si="4"/>
        <v>29</v>
      </c>
      <c r="F15" s="24" t="str">
        <f t="shared" si="5"/>
        <v>Agents 8</v>
      </c>
      <c r="G15" s="24" t="str">
        <f t="shared" si="2"/>
        <v>Agents 8</v>
      </c>
      <c r="H15" s="24" t="str">
        <f t="shared" si="3"/>
        <v>Agents 8</v>
      </c>
    </row>
    <row r="16" spans="1:10" x14ac:dyDescent="0.25">
      <c r="A16" s="37">
        <f t="shared" si="0"/>
        <v>26</v>
      </c>
      <c r="B16" s="40" t="str">
        <f>IF(FCJ!C11="","",FCJ!C11)</f>
        <v>Agents 67</v>
      </c>
      <c r="C16" s="38">
        <f t="shared" si="1"/>
        <v>26</v>
      </c>
      <c r="E16" s="24">
        <f t="shared" si="4"/>
        <v>30</v>
      </c>
      <c r="F16" s="24" t="str">
        <f t="shared" si="5"/>
        <v>Agents 91</v>
      </c>
      <c r="G16" s="24" t="str">
        <f t="shared" si="2"/>
        <v>Agents 91</v>
      </c>
      <c r="H16" s="24" t="str">
        <f t="shared" si="3"/>
        <v>Agents 91</v>
      </c>
    </row>
    <row r="17" spans="1:8" x14ac:dyDescent="0.25">
      <c r="A17" s="37" t="str">
        <f t="shared" si="0"/>
        <v/>
      </c>
      <c r="B17" s="40" t="str">
        <f>IF(FCJ!C12="","",FCJ!C12)</f>
        <v/>
      </c>
      <c r="C17" s="38" t="str">
        <f t="shared" si="1"/>
        <v/>
      </c>
      <c r="E17" s="24" t="str">
        <f t="shared" si="4"/>
        <v/>
      </c>
      <c r="F17" s="24" t="str">
        <f t="shared" si="5"/>
        <v/>
      </c>
      <c r="G17" s="24" t="str">
        <f t="shared" si="2"/>
        <v/>
      </c>
      <c r="H17" s="24" t="str">
        <f t="shared" si="3"/>
        <v/>
      </c>
    </row>
    <row r="18" spans="1:8" x14ac:dyDescent="0.25">
      <c r="A18" s="37" t="str">
        <f t="shared" si="0"/>
        <v/>
      </c>
      <c r="B18" s="40" t="str">
        <f>IF(FCJ!C13="","",FCJ!C13)</f>
        <v/>
      </c>
      <c r="C18" s="38" t="str">
        <f t="shared" si="1"/>
        <v/>
      </c>
      <c r="E18" s="24" t="str">
        <f t="shared" si="4"/>
        <v/>
      </c>
      <c r="F18" s="24" t="str">
        <f t="shared" si="5"/>
        <v/>
      </c>
      <c r="G18" s="24" t="str">
        <f t="shared" si="2"/>
        <v/>
      </c>
      <c r="H18" s="24" t="str">
        <f t="shared" si="3"/>
        <v/>
      </c>
    </row>
    <row r="19" spans="1:8" x14ac:dyDescent="0.25">
      <c r="A19" s="37" t="str">
        <f t="shared" si="0"/>
        <v/>
      </c>
      <c r="B19" s="40" t="str">
        <f>IF(FCJ!C14="","",FCJ!C14)</f>
        <v/>
      </c>
      <c r="C19" s="38" t="str">
        <f t="shared" si="1"/>
        <v/>
      </c>
      <c r="E19" s="24" t="str">
        <f t="shared" si="4"/>
        <v/>
      </c>
      <c r="F19" s="24" t="str">
        <f t="shared" si="5"/>
        <v/>
      </c>
      <c r="G19" s="24" t="str">
        <f t="shared" si="2"/>
        <v/>
      </c>
      <c r="H19" s="24" t="str">
        <f t="shared" si="3"/>
        <v/>
      </c>
    </row>
    <row r="20" spans="1:8" x14ac:dyDescent="0.25">
      <c r="A20" s="37" t="str">
        <f t="shared" si="0"/>
        <v/>
      </c>
      <c r="B20" s="40" t="str">
        <f>IF(FCJ!C15="","",FCJ!C15)</f>
        <v/>
      </c>
      <c r="C20" s="38" t="str">
        <f t="shared" si="1"/>
        <v/>
      </c>
      <c r="E20" s="24" t="str">
        <f t="shared" si="4"/>
        <v/>
      </c>
      <c r="F20" s="24" t="str">
        <f t="shared" si="5"/>
        <v/>
      </c>
      <c r="G20" s="24" t="str">
        <f t="shared" si="2"/>
        <v/>
      </c>
      <c r="H20" s="24" t="str">
        <f t="shared" si="3"/>
        <v/>
      </c>
    </row>
    <row r="21" spans="1:8" x14ac:dyDescent="0.25">
      <c r="A21" s="37" t="str">
        <f t="shared" si="0"/>
        <v/>
      </c>
      <c r="B21" s="40" t="str">
        <f>IF(FCJ!C16="","",FCJ!C16)</f>
        <v/>
      </c>
      <c r="C21" s="38" t="str">
        <f t="shared" si="1"/>
        <v/>
      </c>
      <c r="E21" s="24" t="str">
        <f t="shared" si="4"/>
        <v/>
      </c>
      <c r="F21" s="24" t="str">
        <f t="shared" si="5"/>
        <v/>
      </c>
      <c r="G21" s="24" t="str">
        <f t="shared" si="2"/>
        <v/>
      </c>
      <c r="H21" s="24" t="str">
        <f t="shared" si="3"/>
        <v/>
      </c>
    </row>
    <row r="22" spans="1:8" x14ac:dyDescent="0.25">
      <c r="A22" s="37">
        <f t="shared" si="0"/>
        <v>19</v>
      </c>
      <c r="B22" s="41" t="str">
        <f>IF(FCJ!E7="","",FCJ!E7)</f>
        <v>Agents 110</v>
      </c>
      <c r="C22" s="38">
        <f t="shared" si="1"/>
        <v>19</v>
      </c>
      <c r="E22" s="24" t="str">
        <f t="shared" si="4"/>
        <v/>
      </c>
      <c r="F22" s="24" t="str">
        <f t="shared" si="5"/>
        <v/>
      </c>
      <c r="G22" s="24" t="str">
        <f t="shared" si="2"/>
        <v/>
      </c>
      <c r="H22" s="24" t="str">
        <f t="shared" si="3"/>
        <v/>
      </c>
    </row>
    <row r="23" spans="1:8" x14ac:dyDescent="0.25">
      <c r="A23" s="37" t="str">
        <f t="shared" si="0"/>
        <v/>
      </c>
      <c r="B23" s="41" t="str">
        <f>IF(FCJ!E8="","",FCJ!E8)</f>
        <v/>
      </c>
      <c r="C23" s="38" t="str">
        <f t="shared" si="1"/>
        <v/>
      </c>
      <c r="E23" s="24" t="str">
        <f t="shared" si="4"/>
        <v/>
      </c>
      <c r="F23" s="24" t="str">
        <f t="shared" si="5"/>
        <v/>
      </c>
      <c r="G23" s="24" t="str">
        <f t="shared" si="2"/>
        <v/>
      </c>
      <c r="H23" s="24" t="str">
        <f t="shared" si="3"/>
        <v/>
      </c>
    </row>
    <row r="24" spans="1:8" x14ac:dyDescent="0.25">
      <c r="A24" s="37">
        <f t="shared" si="0"/>
        <v>28</v>
      </c>
      <c r="B24" s="41" t="str">
        <f>IF(FCJ!E9="","",FCJ!E9)</f>
        <v>Agents 79</v>
      </c>
      <c r="C24" s="38">
        <f t="shared" si="1"/>
        <v>28</v>
      </c>
      <c r="E24" s="24" t="str">
        <f t="shared" si="4"/>
        <v/>
      </c>
      <c r="F24" s="24" t="str">
        <f t="shared" si="5"/>
        <v/>
      </c>
      <c r="G24" s="24" t="str">
        <f t="shared" si="2"/>
        <v/>
      </c>
      <c r="H24" s="24" t="str">
        <f t="shared" si="3"/>
        <v/>
      </c>
    </row>
    <row r="25" spans="1:8" x14ac:dyDescent="0.25">
      <c r="A25" s="37" t="str">
        <f t="shared" si="0"/>
        <v/>
      </c>
      <c r="B25" s="41" t="str">
        <f>IF(FCJ!E10="","",FCJ!E10)</f>
        <v/>
      </c>
      <c r="C25" s="38" t="str">
        <f t="shared" si="1"/>
        <v/>
      </c>
      <c r="E25" s="24" t="str">
        <f t="shared" si="4"/>
        <v/>
      </c>
      <c r="F25" s="24" t="str">
        <f t="shared" si="5"/>
        <v/>
      </c>
      <c r="G25" s="24" t="str">
        <f t="shared" si="2"/>
        <v/>
      </c>
      <c r="H25" s="24" t="str">
        <f t="shared" si="3"/>
        <v/>
      </c>
    </row>
    <row r="26" spans="1:8" x14ac:dyDescent="0.25">
      <c r="A26" s="37" t="str">
        <f t="shared" si="0"/>
        <v/>
      </c>
      <c r="B26" s="41" t="str">
        <f>IF(FCJ!E11="","",FCJ!E11)</f>
        <v/>
      </c>
      <c r="C26" s="38" t="str">
        <f t="shared" si="1"/>
        <v/>
      </c>
      <c r="E26" s="24" t="str">
        <f t="shared" si="4"/>
        <v/>
      </c>
      <c r="F26" s="24" t="str">
        <f t="shared" si="5"/>
        <v/>
      </c>
      <c r="G26" s="24" t="str">
        <f t="shared" si="2"/>
        <v/>
      </c>
      <c r="H26" s="24" t="str">
        <f t="shared" si="3"/>
        <v/>
      </c>
    </row>
    <row r="27" spans="1:8" x14ac:dyDescent="0.25">
      <c r="A27" s="37" t="str">
        <f t="shared" si="0"/>
        <v/>
      </c>
      <c r="B27" s="41" t="str">
        <f>IF(FCJ!E12="","",FCJ!E12)</f>
        <v/>
      </c>
      <c r="C27" s="38" t="str">
        <f t="shared" si="1"/>
        <v/>
      </c>
      <c r="E27" s="24" t="str">
        <f t="shared" si="4"/>
        <v/>
      </c>
      <c r="F27" s="24" t="str">
        <f t="shared" si="5"/>
        <v/>
      </c>
      <c r="G27" s="24" t="str">
        <f t="shared" si="2"/>
        <v/>
      </c>
      <c r="H27" s="24" t="str">
        <f t="shared" si="3"/>
        <v/>
      </c>
    </row>
    <row r="28" spans="1:8" x14ac:dyDescent="0.25">
      <c r="A28" s="37" t="str">
        <f t="shared" si="0"/>
        <v/>
      </c>
      <c r="B28" s="41" t="str">
        <f>IF(FCJ!E13="","",FCJ!E13)</f>
        <v/>
      </c>
      <c r="C28" s="38" t="str">
        <f t="shared" si="1"/>
        <v/>
      </c>
      <c r="E28" s="24" t="str">
        <f t="shared" si="4"/>
        <v/>
      </c>
      <c r="F28" s="24" t="str">
        <f t="shared" si="5"/>
        <v/>
      </c>
      <c r="G28" s="24" t="str">
        <f t="shared" si="2"/>
        <v/>
      </c>
      <c r="H28" s="24" t="str">
        <f t="shared" si="3"/>
        <v/>
      </c>
    </row>
    <row r="29" spans="1:8" x14ac:dyDescent="0.25">
      <c r="A29" s="37" t="str">
        <f t="shared" si="0"/>
        <v/>
      </c>
      <c r="B29" s="41" t="str">
        <f>IF(FCJ!E14="","",FCJ!E14)</f>
        <v/>
      </c>
      <c r="C29" s="38" t="str">
        <f t="shared" si="1"/>
        <v/>
      </c>
      <c r="E29" s="24" t="str">
        <f t="shared" si="4"/>
        <v/>
      </c>
      <c r="F29" s="24" t="str">
        <f t="shared" si="5"/>
        <v/>
      </c>
      <c r="G29" s="24" t="str">
        <f t="shared" si="2"/>
        <v/>
      </c>
      <c r="H29" s="24" t="str">
        <f t="shared" si="3"/>
        <v/>
      </c>
    </row>
    <row r="30" spans="1:8" x14ac:dyDescent="0.25">
      <c r="A30" s="37" t="str">
        <f t="shared" si="0"/>
        <v/>
      </c>
      <c r="B30" s="41" t="str">
        <f>IF(FCJ!E15="","",FCJ!E15)</f>
        <v/>
      </c>
      <c r="C30" s="38" t="str">
        <f t="shared" si="1"/>
        <v/>
      </c>
      <c r="E30" s="24" t="str">
        <f t="shared" si="4"/>
        <v/>
      </c>
      <c r="F30" s="24" t="str">
        <f t="shared" si="5"/>
        <v/>
      </c>
      <c r="G30" s="24" t="str">
        <f t="shared" si="2"/>
        <v/>
      </c>
      <c r="H30" s="24" t="str">
        <f t="shared" si="3"/>
        <v/>
      </c>
    </row>
    <row r="31" spans="1:8" x14ac:dyDescent="0.25">
      <c r="A31" s="37">
        <f t="shared" si="0"/>
        <v>30</v>
      </c>
      <c r="B31" s="41" t="str">
        <f>IF(FCJ!E16="","",FCJ!E16)</f>
        <v>Agents 91</v>
      </c>
      <c r="C31" s="38">
        <f t="shared" si="1"/>
        <v>30</v>
      </c>
      <c r="E31" s="24" t="str">
        <f t="shared" si="4"/>
        <v/>
      </c>
      <c r="F31" s="24" t="str">
        <f t="shared" si="5"/>
        <v/>
      </c>
      <c r="G31" s="24" t="str">
        <f t="shared" si="2"/>
        <v/>
      </c>
      <c r="H31" s="24" t="str">
        <f t="shared" si="3"/>
        <v/>
      </c>
    </row>
    <row r="32" spans="1:8" x14ac:dyDescent="0.25">
      <c r="F32" s="34"/>
    </row>
    <row r="33" spans="2:7" x14ac:dyDescent="0.25">
      <c r="B33" s="24" t="s">
        <v>113</v>
      </c>
      <c r="C33" s="24">
        <f>MIN(C2:C31)</f>
        <v>16</v>
      </c>
      <c r="F33" s="35" t="s">
        <v>112</v>
      </c>
      <c r="G33" s="36" t="str">
        <f>IFERROR(VLOOKUP("AGENT EN DOUBLE",G2:G18,1,FALSE),"")</f>
        <v/>
      </c>
    </row>
    <row r="34" spans="2:7" x14ac:dyDescent="0.25">
      <c r="B34" s="24" t="s">
        <v>114</v>
      </c>
      <c r="C34" s="24">
        <f>MAX(C2:C31)</f>
        <v>30</v>
      </c>
    </row>
  </sheetData>
  <sheetProtection selectLockedCells="1" selectUnlockedCells="1"/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8</vt:i4>
      </vt:variant>
    </vt:vector>
  </HeadingPairs>
  <TitlesOfParts>
    <vt:vector size="20" baseType="lpstr">
      <vt:lpstr>FCJ</vt:lpstr>
      <vt:lpstr>Calcul Nbre MSP garde</vt:lpstr>
      <vt:lpstr>Fichier pour BDD FCJ</vt:lpstr>
      <vt:lpstr>ATTENTE COPIE BDD</vt:lpstr>
      <vt:lpstr>BDD FCJ</vt:lpstr>
      <vt:lpstr>Tri des thèmes FCJ</vt:lpstr>
      <vt:lpstr>Thèmes FCJ</vt:lpstr>
      <vt:lpstr>Listing Agents</vt:lpstr>
      <vt:lpstr>Listing Chef de Poste</vt:lpstr>
      <vt:lpstr>Formateurs de garde</vt:lpstr>
      <vt:lpstr>Concatener Formateurs de garde</vt:lpstr>
      <vt:lpstr>Tri alphabétique agents garde</vt:lpstr>
      <vt:lpstr>CDP</vt:lpstr>
      <vt:lpstr>CSP_PONTARLIER</vt:lpstr>
      <vt:lpstr>'Tri alphabétique agents garde'!liste</vt:lpstr>
      <vt:lpstr>'Tri des thèmes FCJ'!liste</vt:lpstr>
      <vt:lpstr>Noms</vt:lpstr>
      <vt:lpstr>Noms_garde</vt:lpstr>
      <vt:lpstr>'Tri alphabétique agents garde'!Noms_ordre_alphabetique</vt:lpstr>
      <vt:lpstr>'Tri des thèmes FCJ'!Noms_ordre_alphabetique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GAUDUMET</dc:creator>
  <cp:lastModifiedBy>Michael GAUDUMET</cp:lastModifiedBy>
  <dcterms:created xsi:type="dcterms:W3CDTF">2020-11-06T15:19:21Z</dcterms:created>
  <dcterms:modified xsi:type="dcterms:W3CDTF">2020-11-12T19:13:45Z</dcterms:modified>
</cp:coreProperties>
</file>